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<sst xmlns="http://schemas.openxmlformats.org/spreadsheetml/2006/main" count="39" uniqueCount="22">
  <si>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Send rate</t>
  </si>
  <si>
    <t>Source A</t>
  </si>
  <si>
    <t>Source B</t>
  </si>
  <si>
    <t>Source C</t>
  </si>
  <si>
    <t>Source D</t>
  </si>
  <si>
    <t>total send rate</t>
  </si>
  <si>
    <t>switch output/150K byte input</t>
  </si>
  <si>
    <t>Q change</t>
  </si>
  <si>
    <t>Q size</t>
  </si>
  <si>
    <t>If Gd multiplier is applied to actual send rate rather than line rate at congestion start:</t>
  </si>
  <si>
    <t>If Gd multiplier is applied to line rate at congestion start:</t>
  </si>
  <si>
    <t>Flow limit</t>
  </si>
  <si>
    <t>Transmit rate</t>
  </si>
  <si>
    <t>fb</t>
  </si>
  <si>
    <t>Qeq</t>
  </si>
  <si>
    <t>Gi</t>
  </si>
  <si>
    <t>in K bytes</t>
  </si>
  <si>
    <t>Gd</t>
  </si>
  <si>
    <t>W</t>
  </si>
  <si>
    <t>rate decrease</t>
  </si>
  <si>
    <t>sample time in us</t>
  </si>
  <si>
    <t>cumulative time in 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</si>
</sst>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P15" sqref="P15"/>
    </sheetView>
  </sheetViews>
  <sheetFormatPr defaultColWidth="9.140625" defaultRowHeight="12.75"/>
  <cols>
    <col min="2" max="2" width="24.00390625" style="0" customWidth="1"/>
    <col min="14" max="14" width="10.140625" style="0" bestFit="1" customWidth="1"/>
    <col min="15" max="15" width="12.7109375" style="0" bestFit="1" customWidth="1"/>
  </cols>
  <sheetData>
    <row r="1" spans="1:14" ht="12.75">
      <c r="A1" t="s">
        <v>9</v>
      </c>
      <c r="L1" t="s">
        <v>15</v>
      </c>
      <c r="M1" t="s">
        <v>17</v>
      </c>
      <c r="N1" t="s">
        <v>18</v>
      </c>
    </row>
    <row r="2" spans="3:14" ht="12.75">
      <c r="C2" t="s">
        <v>0</v>
      </c>
      <c r="I2" t="s">
        <v>14</v>
      </c>
      <c r="J2">
        <v>375</v>
      </c>
      <c r="L2" s="1">
        <v>0.53</v>
      </c>
      <c r="M2" s="1">
        <v>0.00026</v>
      </c>
      <c r="N2">
        <v>2</v>
      </c>
    </row>
    <row r="3" spans="9:13" ht="12.75">
      <c r="I3" t="s">
        <v>16</v>
      </c>
      <c r="J3">
        <f>J2*64/1024</f>
        <v>23.4375</v>
      </c>
      <c r="M3" s="1">
        <f>M2*1024/64</f>
        <v>0.00416</v>
      </c>
    </row>
    <row r="4" ht="12.75">
      <c r="M4" s="1"/>
    </row>
    <row r="5" spans="1:14" ht="12.75">
      <c r="A5" t="s">
        <v>1</v>
      </c>
      <c r="C5" s="2">
        <v>0.5</v>
      </c>
      <c r="D5" s="2">
        <f>C$14*C5</f>
        <v>0.25625000000000003</v>
      </c>
      <c r="E5" s="2">
        <f>D5</f>
        <v>0.25625000000000003</v>
      </c>
      <c r="F5" s="2">
        <f>E5</f>
        <v>0.25625000000000003</v>
      </c>
      <c r="G5" s="2">
        <f>F5</f>
        <v>0.25625000000000003</v>
      </c>
      <c r="H5" s="2">
        <f>G5</f>
        <v>0.25625000000000003</v>
      </c>
      <c r="I5" s="2"/>
      <c r="J5" s="2"/>
      <c r="K5" s="2"/>
      <c r="L5" s="2"/>
      <c r="M5" s="2"/>
      <c r="N5" s="2"/>
    </row>
    <row r="6" spans="1:14" ht="12.75">
      <c r="A6" t="s">
        <v>2</v>
      </c>
      <c r="C6" s="2">
        <v>0.5</v>
      </c>
      <c r="D6" s="2">
        <f>C6</f>
        <v>0.5</v>
      </c>
      <c r="E6" s="2">
        <f>D$14*D6</f>
        <v>0.25625000000000003</v>
      </c>
      <c r="F6" s="2">
        <f>E6</f>
        <v>0.25625000000000003</v>
      </c>
      <c r="G6" s="2">
        <f>F6</f>
        <v>0.25625000000000003</v>
      </c>
      <c r="H6" s="2">
        <f>G6</f>
        <v>0.25625000000000003</v>
      </c>
      <c r="I6" s="2"/>
      <c r="J6" s="2"/>
      <c r="K6" s="2"/>
      <c r="L6" s="2"/>
      <c r="M6" s="2"/>
      <c r="N6" s="2"/>
    </row>
    <row r="7" spans="1:14" ht="12.75">
      <c r="A7" t="s">
        <v>3</v>
      </c>
      <c r="C7" s="2">
        <v>0.5</v>
      </c>
      <c r="D7" s="2">
        <f>C7</f>
        <v>0.5</v>
      </c>
      <c r="E7" s="2">
        <f>D7</f>
        <v>0.5</v>
      </c>
      <c r="F7" s="2">
        <f>E$14*E7</f>
        <v>0.25625000000000003</v>
      </c>
      <c r="G7" s="2">
        <f>F7</f>
        <v>0.25625000000000003</v>
      </c>
      <c r="H7" s="2">
        <f>G7</f>
        <v>0.25625000000000003</v>
      </c>
      <c r="I7" s="2"/>
      <c r="J7" s="2"/>
      <c r="K7" s="2"/>
      <c r="L7" s="2"/>
      <c r="M7" s="2"/>
      <c r="N7" s="2"/>
    </row>
    <row r="8" spans="1:14" ht="12.75">
      <c r="A8" t="s">
        <v>4</v>
      </c>
      <c r="C8" s="2">
        <v>0.5</v>
      </c>
      <c r="D8" s="2">
        <f>C8</f>
        <v>0.5</v>
      </c>
      <c r="E8" s="2">
        <f>D8</f>
        <v>0.5</v>
      </c>
      <c r="F8" s="2">
        <f>E8</f>
        <v>0.5</v>
      </c>
      <c r="G8" s="2">
        <f>F$14*F8</f>
        <v>0.31907266009852214</v>
      </c>
      <c r="H8" s="2">
        <f>G$14*G8</f>
        <v>0.2558151715984672</v>
      </c>
      <c r="I8" s="2"/>
      <c r="J8" s="2"/>
      <c r="K8" s="2"/>
      <c r="L8" s="2"/>
      <c r="M8" s="2"/>
      <c r="N8" s="2"/>
    </row>
    <row r="9" spans="1:14" ht="12.75">
      <c r="A9" t="s">
        <v>5</v>
      </c>
      <c r="C9" s="2">
        <f>SUM(C5:C8)</f>
        <v>2</v>
      </c>
      <c r="D9" s="2">
        <f>SUM(D5:D8)</f>
        <v>1.75625</v>
      </c>
      <c r="E9" s="2">
        <f>SUM(E5:E8)</f>
        <v>1.5125000000000002</v>
      </c>
      <c r="F9" s="2">
        <f>SUM(F5:F8)</f>
        <v>1.26875</v>
      </c>
      <c r="G9" s="2">
        <f>SUM(G5:G8)</f>
        <v>1.0878226600985221</v>
      </c>
      <c r="H9" s="2">
        <f>SUM(H5:H8)</f>
        <v>1.0245651715984672</v>
      </c>
      <c r="I9" s="2"/>
      <c r="J9" s="2"/>
      <c r="K9" s="2"/>
      <c r="L9" s="2"/>
      <c r="M9" s="2"/>
      <c r="N9" s="2"/>
    </row>
    <row r="10" spans="1:14" ht="12.75">
      <c r="A10" t="s">
        <v>6</v>
      </c>
      <c r="C10" s="2">
        <f>150*1/C9</f>
        <v>75</v>
      </c>
      <c r="D10" s="2">
        <f>150*1/D9</f>
        <v>85.40925266903915</v>
      </c>
      <c r="E10" s="2">
        <f>150*1/E9</f>
        <v>99.17355371900825</v>
      </c>
      <c r="F10" s="2">
        <f>150*1/F9</f>
        <v>118.22660098522167</v>
      </c>
      <c r="G10" s="2">
        <f>150*1/G9</f>
        <v>137.89012262937672</v>
      </c>
      <c r="H10" s="2">
        <f>150*1/H9</f>
        <v>146.40357115202218</v>
      </c>
      <c r="I10" s="2"/>
      <c r="J10" s="2"/>
      <c r="K10" s="2"/>
      <c r="L10" s="2"/>
      <c r="M10" s="2"/>
      <c r="N10" s="2"/>
    </row>
    <row r="11" spans="1:14" ht="12.75">
      <c r="A11" t="s">
        <v>7</v>
      </c>
      <c r="C11" s="2">
        <f>150-C10</f>
        <v>75</v>
      </c>
      <c r="D11" s="2">
        <f>150-D10</f>
        <v>64.59074733096085</v>
      </c>
      <c r="E11" s="2">
        <f>150-E10</f>
        <v>50.826446280991746</v>
      </c>
      <c r="F11" s="2">
        <f>150-F10</f>
        <v>31.773399014778335</v>
      </c>
      <c r="G11" s="2">
        <f>150-G10</f>
        <v>12.10987737062328</v>
      </c>
      <c r="H11" s="2">
        <f>150-H10</f>
        <v>3.596428847977819</v>
      </c>
      <c r="I11" s="2"/>
      <c r="J11" s="2"/>
      <c r="K11" s="2"/>
      <c r="L11" s="2"/>
      <c r="M11" s="2"/>
      <c r="N11" s="2"/>
    </row>
    <row r="12" spans="1:14" ht="12.75">
      <c r="A12" t="s">
        <v>8</v>
      </c>
      <c r="C12" s="2">
        <f>C11</f>
        <v>75</v>
      </c>
      <c r="D12" s="2">
        <f>C12+D11</f>
        <v>139.59074733096085</v>
      </c>
      <c r="E12" s="2">
        <f>D12+E11</f>
        <v>190.4171936119526</v>
      </c>
      <c r="F12" s="2">
        <f>E12+F11</f>
        <v>222.19059262673093</v>
      </c>
      <c r="G12" s="2">
        <f>F12+G11</f>
        <v>234.3004699973542</v>
      </c>
      <c r="H12" s="2">
        <f>G12+H11</f>
        <v>237.89689884533203</v>
      </c>
      <c r="I12" s="2"/>
      <c r="J12" s="2"/>
      <c r="K12" s="2"/>
      <c r="L12" s="2"/>
      <c r="M12" s="2"/>
      <c r="N12" s="2"/>
    </row>
    <row r="13" spans="1:14" ht="12.75">
      <c r="A13" t="s">
        <v>13</v>
      </c>
      <c r="C13" s="2">
        <f>MIN($J$3,C12)+$N$2*MIN($J$3*2,C11)</f>
        <v>117.1875</v>
      </c>
      <c r="D13" s="2">
        <f>MIN($J$3,D12)+$N$2*MIN($J$3*2,D11)</f>
        <v>117.1875</v>
      </c>
      <c r="E13" s="2">
        <f>MIN($J$3,E12)+$N$2*MIN($J$3*2,E11)</f>
        <v>117.1875</v>
      </c>
      <c r="F13" s="2">
        <f>MIN($J$3,F12)+$N$2*MIN($J$3*2,F11)</f>
        <v>86.98429802955667</v>
      </c>
      <c r="G13" s="2">
        <f>MIN($J$3,G12)+$N$2*MIN($J$3*2,G11)</f>
        <v>47.65725474124656</v>
      </c>
      <c r="H13" s="2">
        <f>MIN($J$3,H12)+$N$2*MIN($J$3*2,H11)</f>
        <v>30.630357695955638</v>
      </c>
      <c r="I13" s="2"/>
      <c r="J13" s="2"/>
      <c r="K13" s="2"/>
      <c r="L13" s="2"/>
      <c r="M13" s="2"/>
      <c r="N13" s="2"/>
    </row>
    <row r="14" spans="1:14" ht="12.75">
      <c r="A14" t="s">
        <v>19</v>
      </c>
      <c r="C14" s="2">
        <f>1-C13*$M$3</f>
        <v>0.5125000000000001</v>
      </c>
      <c r="D14" s="2">
        <f>1-D13*$M$3</f>
        <v>0.5125000000000001</v>
      </c>
      <c r="E14" s="2">
        <f>1-E13*$M$3</f>
        <v>0.5125000000000001</v>
      </c>
      <c r="F14" s="2">
        <f>1-F13*$M$3</f>
        <v>0.6381453201970443</v>
      </c>
      <c r="G14" s="2">
        <f>1-G13*$M$3</f>
        <v>0.8017458202764143</v>
      </c>
      <c r="H14" s="2">
        <f>1-H13*$M$3</f>
        <v>0.8725777119848246</v>
      </c>
      <c r="I14" s="2"/>
      <c r="J14" s="2"/>
      <c r="K14" s="2"/>
      <c r="L14" s="2"/>
      <c r="M14" s="2"/>
      <c r="N14" s="2"/>
    </row>
    <row r="15" ht="12.75">
      <c r="O15" s="3"/>
    </row>
    <row r="16" spans="1:15" ht="12.75">
      <c r="A16" t="s">
        <v>20</v>
      </c>
      <c r="C16">
        <f>C9*150/1.25</f>
        <v>240</v>
      </c>
      <c r="D16">
        <f>D9*150/1.25</f>
        <v>210.75</v>
      </c>
      <c r="E16">
        <f>E9*150/1.25</f>
        <v>181.50000000000003</v>
      </c>
      <c r="F16">
        <f>F9*150/1.25</f>
        <v>152.25</v>
      </c>
      <c r="G16">
        <f>G9*150/1.25</f>
        <v>130.53871921182264</v>
      </c>
      <c r="H16">
        <f>H9*150/1.25</f>
        <v>122.94782059181605</v>
      </c>
      <c r="O16" s="2"/>
    </row>
    <row r="17" spans="1:8" ht="12.75">
      <c r="A17" t="s">
        <v>21</v>
      </c>
      <c r="C17">
        <f>C16</f>
        <v>240</v>
      </c>
      <c r="D17">
        <f>C17+D16</f>
        <v>450.75</v>
      </c>
      <c r="E17">
        <f>D17+E16</f>
        <v>632.25</v>
      </c>
      <c r="F17">
        <f>E17+F16</f>
        <v>784.5</v>
      </c>
      <c r="G17">
        <f>F17+G16</f>
        <v>915.0387192118226</v>
      </c>
      <c r="H17">
        <f>G17+H16</f>
        <v>1037.9865398036386</v>
      </c>
    </row>
    <row r="20" ht="12.75">
      <c r="A20" t="s">
        <v>10</v>
      </c>
    </row>
    <row r="21" spans="3:14" ht="12.75">
      <c r="C21" t="s">
        <v>0</v>
      </c>
      <c r="N21" s="2"/>
    </row>
    <row r="23" ht="12.75">
      <c r="A23" t="s">
        <v>11</v>
      </c>
    </row>
    <row r="24" spans="1:15" ht="12.75">
      <c r="A24" t="s">
        <v>1</v>
      </c>
      <c r="C24" s="2">
        <v>1</v>
      </c>
      <c r="D24" s="2">
        <f>C$38*C24</f>
        <v>0.5125000000000001</v>
      </c>
      <c r="E24" s="2">
        <f>D$38*D24</f>
        <v>0.2626562500000001</v>
      </c>
      <c r="F24" s="2">
        <f>E24</f>
        <v>0.2626562500000001</v>
      </c>
      <c r="G24" s="2">
        <f>F24</f>
        <v>0.2626562500000001</v>
      </c>
      <c r="H24" s="2">
        <f>G24</f>
        <v>0.2626562500000001</v>
      </c>
      <c r="I24" s="2">
        <f>H24</f>
        <v>0.2626562500000001</v>
      </c>
      <c r="J24" s="2">
        <f>I24</f>
        <v>0.2626562500000001</v>
      </c>
      <c r="K24" s="2">
        <f>J24</f>
        <v>0.2626562500000001</v>
      </c>
      <c r="L24" s="2">
        <f>K24</f>
        <v>0.2626562500000001</v>
      </c>
      <c r="M24" s="2">
        <f>L24</f>
        <v>0.2626562500000001</v>
      </c>
      <c r="N24" s="2">
        <f>M$38*M24</f>
        <v>0.23144809984974585</v>
      </c>
      <c r="O24" s="2">
        <f>N24</f>
        <v>0.23144809984974585</v>
      </c>
    </row>
    <row r="25" spans="1:15" ht="12.75">
      <c r="A25" t="s">
        <v>2</v>
      </c>
      <c r="C25" s="2">
        <v>1</v>
      </c>
      <c r="D25" s="2">
        <f>C25</f>
        <v>1</v>
      </c>
      <c r="E25" s="2">
        <f>D25</f>
        <v>1</v>
      </c>
      <c r="F25" s="2">
        <f>E$38*E25</f>
        <v>0.5125000000000001</v>
      </c>
      <c r="G25" s="2">
        <f>F$38*F25</f>
        <v>0.2626562500000001</v>
      </c>
      <c r="H25" s="2">
        <f>G25</f>
        <v>0.2626562500000001</v>
      </c>
      <c r="I25" s="2">
        <f>H25</f>
        <v>0.2626562500000001</v>
      </c>
      <c r="J25" s="2">
        <f>I25</f>
        <v>0.2626562500000001</v>
      </c>
      <c r="K25" s="2">
        <f>J25</f>
        <v>0.2626562500000001</v>
      </c>
      <c r="L25" s="2">
        <f>K25</f>
        <v>0.2626562500000001</v>
      </c>
      <c r="M25" s="2">
        <f>L25</f>
        <v>0.2626562500000001</v>
      </c>
      <c r="N25" s="2">
        <f>M25</f>
        <v>0.2626562500000001</v>
      </c>
      <c r="O25" s="2">
        <f>N25</f>
        <v>0.2626562500000001</v>
      </c>
    </row>
    <row r="26" spans="1:15" ht="12.75">
      <c r="A26" t="s">
        <v>3</v>
      </c>
      <c r="C26" s="2">
        <v>1</v>
      </c>
      <c r="D26" s="2">
        <f>C26</f>
        <v>1</v>
      </c>
      <c r="E26" s="2">
        <f>D26</f>
        <v>1</v>
      </c>
      <c r="F26" s="2">
        <f>E26</f>
        <v>1</v>
      </c>
      <c r="G26" s="2">
        <f>F26</f>
        <v>1</v>
      </c>
      <c r="H26" s="2">
        <f>G$38*G26</f>
        <v>0.5125000000000001</v>
      </c>
      <c r="I26" s="2">
        <f>H$38*H26</f>
        <v>0.2626562500000001</v>
      </c>
      <c r="J26" s="2">
        <f>I26</f>
        <v>0.2626562500000001</v>
      </c>
      <c r="K26" s="2">
        <f>J26</f>
        <v>0.2626562500000001</v>
      </c>
      <c r="L26" s="2">
        <f>K26</f>
        <v>0.2626562500000001</v>
      </c>
      <c r="M26" s="2">
        <f>L26</f>
        <v>0.2626562500000001</v>
      </c>
      <c r="N26" s="2">
        <f>M26</f>
        <v>0.2626562500000001</v>
      </c>
      <c r="O26" s="2">
        <f>N26</f>
        <v>0.2626562500000001</v>
      </c>
    </row>
    <row r="27" spans="1:15" ht="12.75">
      <c r="A27" t="s">
        <v>4</v>
      </c>
      <c r="C27" s="2">
        <v>1</v>
      </c>
      <c r="D27" s="2">
        <f aca="true" t="shared" si="0" ref="D27:K27">C27</f>
        <v>1</v>
      </c>
      <c r="E27" s="2">
        <f t="shared" si="0"/>
        <v>1</v>
      </c>
      <c r="F27" s="2">
        <f t="shared" si="0"/>
        <v>1</v>
      </c>
      <c r="G27" s="2">
        <f t="shared" si="0"/>
        <v>1</v>
      </c>
      <c r="H27" s="2">
        <f t="shared" si="0"/>
        <v>1</v>
      </c>
      <c r="I27" s="2">
        <f t="shared" si="0"/>
        <v>1</v>
      </c>
      <c r="J27" s="2">
        <f>I$38*I27</f>
        <v>0.6234676088802618</v>
      </c>
      <c r="K27" s="2">
        <f>J$38*J27</f>
        <v>0.38871185932287106</v>
      </c>
      <c r="L27" s="2">
        <f>K$38*K27</f>
        <v>0.27797199504218045</v>
      </c>
      <c r="M27" s="2">
        <f>L$38*L27</f>
        <v>0.2294093945335151</v>
      </c>
      <c r="N27" s="2">
        <f>M27</f>
        <v>0.2294093945335151</v>
      </c>
      <c r="O27" s="2">
        <f>N27</f>
        <v>0.2294093945335151</v>
      </c>
    </row>
    <row r="28" spans="1:15" ht="12.75">
      <c r="A28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t="s">
        <v>1</v>
      </c>
      <c r="C29" s="2">
        <f aca="true" t="shared" si="1" ref="C29:K29">MIN(0.5,C24)</f>
        <v>0.5</v>
      </c>
      <c r="D29" s="2">
        <f t="shared" si="1"/>
        <v>0.5</v>
      </c>
      <c r="E29" s="2">
        <f t="shared" si="1"/>
        <v>0.2626562500000001</v>
      </c>
      <c r="F29" s="2">
        <f t="shared" si="1"/>
        <v>0.2626562500000001</v>
      </c>
      <c r="G29" s="2">
        <f t="shared" si="1"/>
        <v>0.2626562500000001</v>
      </c>
      <c r="H29" s="2">
        <f t="shared" si="1"/>
        <v>0.2626562500000001</v>
      </c>
      <c r="I29" s="2">
        <f t="shared" si="1"/>
        <v>0.2626562500000001</v>
      </c>
      <c r="J29" s="2">
        <f t="shared" si="1"/>
        <v>0.2626562500000001</v>
      </c>
      <c r="K29" s="2">
        <f t="shared" si="1"/>
        <v>0.2626562500000001</v>
      </c>
      <c r="L29" s="2">
        <f>MIN(0.5,L24)</f>
        <v>0.2626562500000001</v>
      </c>
      <c r="M29" s="2">
        <f>MIN(0.5,M24)</f>
        <v>0.2626562500000001</v>
      </c>
      <c r="N29" s="2">
        <f>MIN(0.5,N24)</f>
        <v>0.23144809984974585</v>
      </c>
      <c r="O29" s="2">
        <f>MIN(0.5,O24)</f>
        <v>0.23144809984974585</v>
      </c>
    </row>
    <row r="30" spans="1:15" ht="12.75">
      <c r="A30" t="s">
        <v>2</v>
      </c>
      <c r="C30" s="2">
        <f aca="true" t="shared" si="2" ref="C30:I32">MIN(0.5,C25)</f>
        <v>0.5</v>
      </c>
      <c r="D30" s="2">
        <f t="shared" si="2"/>
        <v>0.5</v>
      </c>
      <c r="E30" s="2">
        <f t="shared" si="2"/>
        <v>0.5</v>
      </c>
      <c r="F30" s="2">
        <f t="shared" si="2"/>
        <v>0.5</v>
      </c>
      <c r="G30" s="2">
        <f t="shared" si="2"/>
        <v>0.2626562500000001</v>
      </c>
      <c r="H30" s="2">
        <f t="shared" si="2"/>
        <v>0.2626562500000001</v>
      </c>
      <c r="I30" s="2">
        <f t="shared" si="2"/>
        <v>0.2626562500000001</v>
      </c>
      <c r="J30" s="2">
        <f aca="true" t="shared" si="3" ref="J30:K32">MIN(0.5,J25)</f>
        <v>0.2626562500000001</v>
      </c>
      <c r="K30" s="2">
        <f t="shared" si="3"/>
        <v>0.2626562500000001</v>
      </c>
      <c r="L30" s="2">
        <f>MIN(0.5,L25)</f>
        <v>0.2626562500000001</v>
      </c>
      <c r="M30" s="2">
        <f>MIN(0.5,M25)</f>
        <v>0.2626562500000001</v>
      </c>
      <c r="N30" s="2">
        <f>MIN(0.5,N25)</f>
        <v>0.2626562500000001</v>
      </c>
      <c r="O30" s="2">
        <f>MIN(0.5,O25)</f>
        <v>0.2626562500000001</v>
      </c>
    </row>
    <row r="31" spans="1:15" ht="12.75">
      <c r="A31" t="s">
        <v>3</v>
      </c>
      <c r="C31" s="2">
        <f t="shared" si="2"/>
        <v>0.5</v>
      </c>
      <c r="D31" s="2">
        <f t="shared" si="2"/>
        <v>0.5</v>
      </c>
      <c r="E31" s="2">
        <f t="shared" si="2"/>
        <v>0.5</v>
      </c>
      <c r="F31" s="2">
        <f t="shared" si="2"/>
        <v>0.5</v>
      </c>
      <c r="G31" s="2">
        <f t="shared" si="2"/>
        <v>0.5</v>
      </c>
      <c r="H31" s="2">
        <f t="shared" si="2"/>
        <v>0.5</v>
      </c>
      <c r="I31" s="2">
        <f t="shared" si="2"/>
        <v>0.2626562500000001</v>
      </c>
      <c r="J31" s="2">
        <f t="shared" si="3"/>
        <v>0.2626562500000001</v>
      </c>
      <c r="K31" s="2">
        <f t="shared" si="3"/>
        <v>0.2626562500000001</v>
      </c>
      <c r="L31" s="2">
        <f>MIN(0.5,L26)</f>
        <v>0.2626562500000001</v>
      </c>
      <c r="M31" s="2">
        <f>MIN(0.5,M26)</f>
        <v>0.2626562500000001</v>
      </c>
      <c r="N31" s="2">
        <f>MIN(0.5,N26)</f>
        <v>0.2626562500000001</v>
      </c>
      <c r="O31" s="2">
        <f>MIN(0.5,O26)</f>
        <v>0.2626562500000001</v>
      </c>
    </row>
    <row r="32" spans="1:15" ht="12.75">
      <c r="A32" t="s">
        <v>4</v>
      </c>
      <c r="C32" s="2">
        <f t="shared" si="2"/>
        <v>0.5</v>
      </c>
      <c r="D32" s="2">
        <f t="shared" si="2"/>
        <v>0.5</v>
      </c>
      <c r="E32" s="2">
        <f t="shared" si="2"/>
        <v>0.5</v>
      </c>
      <c r="F32" s="2">
        <f t="shared" si="2"/>
        <v>0.5</v>
      </c>
      <c r="G32" s="2">
        <f t="shared" si="2"/>
        <v>0.5</v>
      </c>
      <c r="H32" s="2">
        <f t="shared" si="2"/>
        <v>0.5</v>
      </c>
      <c r="I32" s="2">
        <f t="shared" si="2"/>
        <v>0.5</v>
      </c>
      <c r="J32" s="2">
        <f t="shared" si="3"/>
        <v>0.5</v>
      </c>
      <c r="K32" s="2">
        <f t="shared" si="3"/>
        <v>0.38871185932287106</v>
      </c>
      <c r="L32" s="2">
        <f>MIN(0.5,L27)</f>
        <v>0.27797199504218045</v>
      </c>
      <c r="M32" s="2">
        <f>MIN(0.5,M27)</f>
        <v>0.2294093945335151</v>
      </c>
      <c r="N32" s="2">
        <f>MIN(0.5,N27)</f>
        <v>0.2294093945335151</v>
      </c>
      <c r="O32" s="2">
        <f>MIN(0.5,O27)</f>
        <v>0.2294093945335151</v>
      </c>
    </row>
    <row r="33" spans="1:15" ht="12.75">
      <c r="A33" t="s">
        <v>5</v>
      </c>
      <c r="C33" s="2">
        <f aca="true" t="shared" si="4" ref="C33:K33">SUM(C29:C32)</f>
        <v>2</v>
      </c>
      <c r="D33" s="2">
        <f t="shared" si="4"/>
        <v>2</v>
      </c>
      <c r="E33" s="2">
        <f t="shared" si="4"/>
        <v>1.76265625</v>
      </c>
      <c r="F33" s="2">
        <f t="shared" si="4"/>
        <v>1.76265625</v>
      </c>
      <c r="G33" s="2">
        <f t="shared" si="4"/>
        <v>1.5253125</v>
      </c>
      <c r="H33" s="2">
        <f t="shared" si="4"/>
        <v>1.5253125</v>
      </c>
      <c r="I33" s="2">
        <f t="shared" si="4"/>
        <v>1.2879687500000003</v>
      </c>
      <c r="J33" s="2">
        <f t="shared" si="4"/>
        <v>1.2879687500000003</v>
      </c>
      <c r="K33" s="2">
        <f t="shared" si="4"/>
        <v>1.1766806093228714</v>
      </c>
      <c r="L33" s="2">
        <f>SUM(L29:L32)</f>
        <v>1.0659407450421807</v>
      </c>
      <c r="M33" s="2">
        <f>SUM(M29:M32)</f>
        <v>1.0173781445335155</v>
      </c>
      <c r="N33" s="2">
        <f>SUM(N29:N32)</f>
        <v>0.9861699943832611</v>
      </c>
      <c r="O33" s="2">
        <f>SUM(O29:O32)</f>
        <v>0.9861699943832611</v>
      </c>
    </row>
    <row r="34" spans="1:15" ht="12.75">
      <c r="A34" t="s">
        <v>6</v>
      </c>
      <c r="C34" s="2">
        <f aca="true" t="shared" si="5" ref="C34:K34">150*1/C33</f>
        <v>75</v>
      </c>
      <c r="D34" s="2">
        <f t="shared" si="5"/>
        <v>75</v>
      </c>
      <c r="E34" s="2">
        <f t="shared" si="5"/>
        <v>85.09883875542948</v>
      </c>
      <c r="F34" s="2">
        <f t="shared" si="5"/>
        <v>85.09883875542948</v>
      </c>
      <c r="G34" s="2">
        <f t="shared" si="5"/>
        <v>98.34050399508297</v>
      </c>
      <c r="H34" s="2">
        <f t="shared" si="5"/>
        <v>98.34050399508297</v>
      </c>
      <c r="I34" s="2">
        <f t="shared" si="5"/>
        <v>116.46245299041608</v>
      </c>
      <c r="J34" s="2">
        <f t="shared" si="5"/>
        <v>116.46245299041608</v>
      </c>
      <c r="K34" s="2">
        <f t="shared" si="5"/>
        <v>127.47724302716136</v>
      </c>
      <c r="L34" s="2">
        <f>150*1/L33</f>
        <v>140.72076773279204</v>
      </c>
      <c r="M34" s="2">
        <f>150*1/M33</f>
        <v>147.43780452329005</v>
      </c>
      <c r="N34" s="2">
        <f>150*1/N33</f>
        <v>152.10359355316646</v>
      </c>
      <c r="O34" s="2">
        <f>150*1/O33</f>
        <v>152.10359355316646</v>
      </c>
    </row>
    <row r="35" spans="1:15" ht="12.75">
      <c r="A35" t="s">
        <v>7</v>
      </c>
      <c r="C35" s="2">
        <f aca="true" t="shared" si="6" ref="C35:K35">150-C34</f>
        <v>75</v>
      </c>
      <c r="D35" s="2">
        <f t="shared" si="6"/>
        <v>75</v>
      </c>
      <c r="E35" s="2">
        <f t="shared" si="6"/>
        <v>64.90116124457052</v>
      </c>
      <c r="F35" s="2">
        <f t="shared" si="6"/>
        <v>64.90116124457052</v>
      </c>
      <c r="G35" s="2">
        <f t="shared" si="6"/>
        <v>51.65949600491703</v>
      </c>
      <c r="H35" s="2">
        <f t="shared" si="6"/>
        <v>51.65949600491703</v>
      </c>
      <c r="I35" s="2">
        <f t="shared" si="6"/>
        <v>33.53754700958392</v>
      </c>
      <c r="J35" s="2">
        <f t="shared" si="6"/>
        <v>33.53754700958392</v>
      </c>
      <c r="K35" s="2">
        <f t="shared" si="6"/>
        <v>22.522756972838636</v>
      </c>
      <c r="L35" s="2">
        <f>150-L34</f>
        <v>9.27923226720796</v>
      </c>
      <c r="M35" s="2">
        <f>150-M34</f>
        <v>2.5621954767099453</v>
      </c>
      <c r="N35" s="2">
        <f>150-N34</f>
        <v>-2.103593553166462</v>
      </c>
      <c r="O35" s="2">
        <f>150-O34</f>
        <v>-2.103593553166462</v>
      </c>
    </row>
    <row r="36" spans="1:15" ht="12.75">
      <c r="A36" t="s">
        <v>8</v>
      </c>
      <c r="C36" s="2">
        <f>C35</f>
        <v>75</v>
      </c>
      <c r="D36" s="2">
        <f aca="true" t="shared" si="7" ref="D36:K36">C36+D35</f>
        <v>150</v>
      </c>
      <c r="E36" s="2">
        <f t="shared" si="7"/>
        <v>214.90116124457052</v>
      </c>
      <c r="F36" s="2">
        <f t="shared" si="7"/>
        <v>279.80232248914103</v>
      </c>
      <c r="G36" s="2">
        <f t="shared" si="7"/>
        <v>331.4618184940581</v>
      </c>
      <c r="H36" s="2">
        <f t="shared" si="7"/>
        <v>383.12131449897515</v>
      </c>
      <c r="I36" s="2">
        <f t="shared" si="7"/>
        <v>416.6588615085591</v>
      </c>
      <c r="J36" s="2">
        <f t="shared" si="7"/>
        <v>450.196408518143</v>
      </c>
      <c r="K36" s="2">
        <f t="shared" si="7"/>
        <v>472.71916549098165</v>
      </c>
      <c r="L36" s="2">
        <f>K36+L35</f>
        <v>481.99839775818964</v>
      </c>
      <c r="M36" s="2">
        <f>L36+M35</f>
        <v>484.56059323489956</v>
      </c>
      <c r="N36" s="2">
        <f>M36+N35</f>
        <v>482.4569996817331</v>
      </c>
      <c r="O36" s="2">
        <f>N36+O35</f>
        <v>480.3534061285667</v>
      </c>
    </row>
    <row r="37" spans="1:15" ht="12.75">
      <c r="A37" t="s">
        <v>13</v>
      </c>
      <c r="C37" s="2">
        <f>MIN($J$3,C36)+$N$2*MIN($J$3*2,C35)</f>
        <v>117.1875</v>
      </c>
      <c r="D37" s="2">
        <f>MIN($J$3,D36)+$N$2*MIN($J$3*2,D35)</f>
        <v>117.1875</v>
      </c>
      <c r="E37" s="2">
        <f aca="true" t="shared" si="8" ref="E37:K37">MIN($J$3,E36)+$N$2*MIN($J$3*2,E35)</f>
        <v>117.1875</v>
      </c>
      <c r="F37" s="2">
        <f t="shared" si="8"/>
        <v>117.1875</v>
      </c>
      <c r="G37" s="2">
        <f t="shared" si="8"/>
        <v>117.1875</v>
      </c>
      <c r="H37" s="2">
        <f t="shared" si="8"/>
        <v>117.1875</v>
      </c>
      <c r="I37" s="2">
        <f t="shared" si="8"/>
        <v>90.51259401916784</v>
      </c>
      <c r="J37" s="2">
        <f t="shared" si="8"/>
        <v>90.51259401916784</v>
      </c>
      <c r="K37" s="2">
        <f t="shared" si="8"/>
        <v>68.48301394567727</v>
      </c>
      <c r="L37" s="2">
        <f>MIN($J$3,L36)+$N$2*MIN($J$3*2,L35)</f>
        <v>41.99596453441592</v>
      </c>
      <c r="M37" s="2">
        <f>MIN($J$3,M36)+$N$2*MIN($J$3*2,M35)</f>
        <v>28.56189095341989</v>
      </c>
      <c r="N37" s="2">
        <f>MIN($J$3,N36)+$N$2*MIN($J$3*2,N35)</f>
        <v>19.230312893667076</v>
      </c>
      <c r="O37" s="2">
        <f>MIN($J$3,O36)+$N$2*MIN($J$3*2,O35)</f>
        <v>19.230312893667076</v>
      </c>
    </row>
    <row r="38" spans="1:15" ht="12.75">
      <c r="A38" t="s">
        <v>19</v>
      </c>
      <c r="C38" s="2">
        <f>1-C37*$M$3</f>
        <v>0.5125000000000001</v>
      </c>
      <c r="D38" s="2">
        <f>1-D37*$M$3</f>
        <v>0.5125000000000001</v>
      </c>
      <c r="E38" s="2">
        <f aca="true" t="shared" si="9" ref="E38:K38">1-E37*$M$3</f>
        <v>0.5125000000000001</v>
      </c>
      <c r="F38" s="2">
        <f t="shared" si="9"/>
        <v>0.5125000000000001</v>
      </c>
      <c r="G38" s="2">
        <f t="shared" si="9"/>
        <v>0.5125000000000001</v>
      </c>
      <c r="H38" s="2">
        <f t="shared" si="9"/>
        <v>0.5125000000000001</v>
      </c>
      <c r="I38" s="2">
        <f t="shared" si="9"/>
        <v>0.6234676088802618</v>
      </c>
      <c r="J38" s="2">
        <f t="shared" si="9"/>
        <v>0.6234676088802618</v>
      </c>
      <c r="K38" s="2">
        <f t="shared" si="9"/>
        <v>0.7151106619859826</v>
      </c>
      <c r="L38" s="2">
        <f>1-L37*$M$3</f>
        <v>0.8252967875368298</v>
      </c>
      <c r="M38" s="2">
        <f>1-M37*$M$3</f>
        <v>0.8811825336337733</v>
      </c>
      <c r="N38" s="2">
        <f>1-N37*$M$3</f>
        <v>0.920001898362345</v>
      </c>
      <c r="O38" s="2">
        <f>1-O37*$M$3</f>
        <v>0.920001898362345</v>
      </c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t="s">
        <v>20</v>
      </c>
      <c r="C40" s="2">
        <f>C33*150/1.25</f>
        <v>240</v>
      </c>
      <c r="D40" s="2">
        <f>D33*150/1.25</f>
        <v>240</v>
      </c>
      <c r="E40" s="2">
        <f aca="true" t="shared" si="10" ref="E40:K40">E33*150/1.25</f>
        <v>211.51875</v>
      </c>
      <c r="F40" s="2">
        <f t="shared" si="10"/>
        <v>211.51875</v>
      </c>
      <c r="G40" s="2">
        <f t="shared" si="10"/>
        <v>183.0375</v>
      </c>
      <c r="H40" s="2">
        <f t="shared" si="10"/>
        <v>183.0375</v>
      </c>
      <c r="I40" s="2">
        <f t="shared" si="10"/>
        <v>154.55625000000003</v>
      </c>
      <c r="J40" s="2">
        <f t="shared" si="10"/>
        <v>154.55625000000003</v>
      </c>
      <c r="K40" s="2">
        <f t="shared" si="10"/>
        <v>141.20167311874457</v>
      </c>
      <c r="L40" s="2">
        <f>L33*150/1.25</f>
        <v>127.91288940506169</v>
      </c>
      <c r="M40" s="2">
        <f>M33*150/1.25</f>
        <v>122.08537734402186</v>
      </c>
      <c r="N40" s="2">
        <f>N33*150/1.25</f>
        <v>118.34039932599134</v>
      </c>
      <c r="O40" s="2">
        <f>O33*150/1.25</f>
        <v>118.34039932599134</v>
      </c>
    </row>
    <row r="41" spans="1:15" ht="12.75">
      <c r="A41" t="s">
        <v>21</v>
      </c>
      <c r="C41" s="2">
        <f>C40</f>
        <v>240</v>
      </c>
      <c r="D41">
        <f>C41+D40</f>
        <v>480</v>
      </c>
      <c r="E41">
        <f>D41+E40</f>
        <v>691.51875</v>
      </c>
      <c r="F41">
        <f>E41+F40</f>
        <v>903.0374999999999</v>
      </c>
      <c r="G41">
        <f>F41+G40</f>
        <v>1086.0749999999998</v>
      </c>
      <c r="H41">
        <f aca="true" t="shared" si="11" ref="H41:O41">G41+H40</f>
        <v>1269.1124999999997</v>
      </c>
      <c r="I41">
        <f t="shared" si="11"/>
        <v>1423.6687499999998</v>
      </c>
      <c r="J41">
        <f t="shared" si="11"/>
        <v>1578.225</v>
      </c>
      <c r="K41">
        <f t="shared" si="11"/>
        <v>1719.4266731187445</v>
      </c>
      <c r="L41">
        <f t="shared" si="11"/>
        <v>1847.339562523806</v>
      </c>
      <c r="M41">
        <f t="shared" si="11"/>
        <v>1969.424939867828</v>
      </c>
      <c r="N41">
        <f t="shared" si="11"/>
        <v>2087.7653391938193</v>
      </c>
      <c r="O41">
        <f t="shared" si="11"/>
        <v>2206.1057385198105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Thaler</dc:creator>
  <cp:keywords/>
  <dc:description/>
  <cp:lastModifiedBy>Patricia Thaler</cp:lastModifiedBy>
  <dcterms:created xsi:type="dcterms:W3CDTF">2006-08-30T23:39:11Z</dcterms:created>
  <dcterms:modified xsi:type="dcterms:W3CDTF">2006-08-31T17:32:24Z</dcterms:modified>
  <cp:category/>
  <cp:version/>
  <cp:contentType/>
  <cp:contentStatus/>
</cp:coreProperties>
</file>