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270" windowWidth="15015" windowHeight="7815" tabRatio="734" activeTab="8"/>
  </bookViews>
  <sheets>
    <sheet name="Instructions" sheetId="13" r:id="rId1"/>
    <sheet name="Master" sheetId="1" r:id="rId2"/>
    <sheet name="Minutes" sheetId="10" r:id="rId3"/>
    <sheet name="Totals" sheetId="2" r:id="rId4"/>
    <sheet name="all.html" sheetId="3" r:id="rId5"/>
    <sheet name="revision_history.html" sheetId="11" r:id="rId6"/>
    <sheet name="open_num.html" sheetId="5" r:id="rId7"/>
    <sheet name="closed.html" sheetId="7" r:id="rId8"/>
    <sheet name="status_history.html" sheetId="9" r:id="rId9"/>
    <sheet name="Debug History" sheetId="12" r:id="rId10"/>
  </sheets>
  <definedNames>
    <definedName name="OLE_LINK3" localSheetId="2">Minutes!$F$21</definedName>
    <definedName name="_xlnm.Print_Area" localSheetId="4">all.html!$A$1:$M$227</definedName>
    <definedName name="_xlnm.Print_Area" localSheetId="1">Master!$A$1:$E$3</definedName>
    <definedName name="_xlnm.Print_Area" localSheetId="5">revision_history.html!$A$1:$S$3</definedName>
    <definedName name="_xlnm.Print_Area" localSheetId="3">Totals!$B$2:$H$23</definedName>
  </definedNames>
  <calcPr calcId="145621"/>
</workbook>
</file>

<file path=xl/calcChain.xml><?xml version="1.0" encoding="utf-8"?>
<calcChain xmlns="http://schemas.openxmlformats.org/spreadsheetml/2006/main">
  <c r="Y122" i="9" l="1"/>
  <c r="Y121" i="9"/>
  <c r="Y120" i="9"/>
  <c r="Y119" i="9"/>
  <c r="Y118" i="9"/>
  <c r="Y117" i="9"/>
  <c r="Y116" i="9"/>
  <c r="Y115" i="9"/>
  <c r="Y114" i="9"/>
  <c r="Y113" i="9"/>
  <c r="Y112" i="9"/>
  <c r="Y111" i="9"/>
  <c r="Y110" i="9"/>
  <c r="Y109" i="9"/>
  <c r="Y108" i="9"/>
  <c r="Y107" i="9"/>
  <c r="Y106" i="9"/>
  <c r="Y105" i="9"/>
  <c r="Y104" i="9"/>
  <c r="Y103" i="9"/>
  <c r="Y102" i="9"/>
  <c r="Y101" i="9"/>
  <c r="Y100" i="9"/>
  <c r="Y99" i="9"/>
  <c r="Y98" i="9"/>
  <c r="Y97" i="9"/>
  <c r="Y96" i="9"/>
  <c r="Y95" i="9"/>
  <c r="Y94" i="9"/>
  <c r="Y93" i="9"/>
  <c r="Y92" i="9"/>
  <c r="Y91" i="9"/>
  <c r="Y90" i="9"/>
  <c r="Y89" i="9"/>
  <c r="Y88" i="9"/>
  <c r="Y87" i="9"/>
  <c r="Y86" i="9"/>
  <c r="Y85"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54" i="9"/>
  <c r="Y53" i="9"/>
  <c r="Y52" i="9"/>
  <c r="Y51" i="9"/>
  <c r="Y50" i="9"/>
  <c r="Y49" i="9"/>
  <c r="Y48" i="9"/>
  <c r="Y47" i="9"/>
  <c r="Y46" i="9"/>
  <c r="Y45" i="9"/>
  <c r="Y44" i="9"/>
  <c r="Y43" i="9"/>
  <c r="Y42" i="9"/>
  <c r="Y41" i="9"/>
  <c r="Y40" i="9"/>
  <c r="Y39" i="9"/>
  <c r="Y38" i="9"/>
  <c r="Y37" i="9"/>
  <c r="Y36" i="9"/>
  <c r="Y35" i="9"/>
  <c r="Y34" i="9"/>
  <c r="Y33" i="9"/>
  <c r="Y32" i="9"/>
  <c r="Y31" i="9"/>
  <c r="Y30" i="9"/>
  <c r="Y29" i="9"/>
  <c r="Y28" i="9"/>
  <c r="Y27" i="9"/>
  <c r="Y26" i="9"/>
  <c r="Y25" i="9"/>
  <c r="Y24" i="9"/>
  <c r="Y23" i="9"/>
  <c r="Y22" i="9"/>
  <c r="Y21" i="9"/>
  <c r="Y20" i="9"/>
  <c r="Y19" i="9"/>
  <c r="Y18" i="9"/>
  <c r="Y17" i="9"/>
  <c r="Y16" i="9"/>
  <c r="Y15" i="9"/>
  <c r="Y14" i="9"/>
  <c r="Y13" i="9"/>
  <c r="Y12" i="9"/>
  <c r="Y11" i="9"/>
  <c r="Y10" i="9"/>
  <c r="Y9" i="9"/>
  <c r="Y8" i="9"/>
  <c r="Y7" i="9"/>
  <c r="Y6" i="9"/>
  <c r="Y5" i="9"/>
  <c r="Y4" i="9"/>
  <c r="Y3" i="9"/>
  <c r="Z122" i="9"/>
  <c r="Z121" i="9"/>
  <c r="Z120" i="9"/>
  <c r="Z119" i="9"/>
  <c r="Z118" i="9"/>
  <c r="Z117" i="9"/>
  <c r="Z116" i="9"/>
  <c r="Z115" i="9"/>
  <c r="Z114" i="9"/>
  <c r="Z113" i="9"/>
  <c r="Z112" i="9"/>
  <c r="Z111" i="9"/>
  <c r="Z110" i="9"/>
  <c r="Z109" i="9"/>
  <c r="Z108" i="9"/>
  <c r="Z107" i="9"/>
  <c r="Z106" i="9"/>
  <c r="Z105" i="9"/>
  <c r="Z104" i="9"/>
  <c r="Z103" i="9"/>
  <c r="Z102" i="9"/>
  <c r="Z101" i="9"/>
  <c r="Z100" i="9"/>
  <c r="Z99" i="9"/>
  <c r="Z98" i="9"/>
  <c r="Z97" i="9"/>
  <c r="Z96" i="9"/>
  <c r="Z95" i="9"/>
  <c r="Z94" i="9"/>
  <c r="Z93" i="9"/>
  <c r="Z92" i="9"/>
  <c r="Z91" i="9"/>
  <c r="Z90" i="9"/>
  <c r="Z89" i="9"/>
  <c r="Z88" i="9"/>
  <c r="Z87" i="9"/>
  <c r="Z86" i="9"/>
  <c r="Z85"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54" i="9"/>
  <c r="Z53" i="9"/>
  <c r="Z52" i="9"/>
  <c r="Z51" i="9"/>
  <c r="Z50" i="9"/>
  <c r="Z49" i="9"/>
  <c r="Z48" i="9"/>
  <c r="Z47" i="9"/>
  <c r="Z46" i="9"/>
  <c r="Z45" i="9"/>
  <c r="Z44" i="9"/>
  <c r="Z43" i="9"/>
  <c r="Z42" i="9"/>
  <c r="Z41" i="9"/>
  <c r="Z40" i="9"/>
  <c r="Z39" i="9"/>
  <c r="Z38" i="9"/>
  <c r="Z37" i="9"/>
  <c r="Z36" i="9"/>
  <c r="Z35" i="9"/>
  <c r="Z34" i="9"/>
  <c r="Z33" i="9"/>
  <c r="Z32" i="9"/>
  <c r="Z31" i="9"/>
  <c r="Z30" i="9"/>
  <c r="Z29" i="9"/>
  <c r="Z28" i="9"/>
  <c r="Z27" i="9"/>
  <c r="Z26" i="9"/>
  <c r="Z25" i="9"/>
  <c r="Z24" i="9"/>
  <c r="Z23" i="9"/>
  <c r="Z22" i="9"/>
  <c r="Z21" i="9"/>
  <c r="Z20" i="9"/>
  <c r="Z19" i="9"/>
  <c r="Z18" i="9"/>
  <c r="Z17" i="9"/>
  <c r="Z16" i="9"/>
  <c r="Z15" i="9"/>
  <c r="Z14" i="9"/>
  <c r="Z13" i="9"/>
  <c r="Z12" i="9"/>
  <c r="Z11" i="9"/>
  <c r="Z10" i="9"/>
  <c r="Z9" i="9"/>
  <c r="Z8" i="9"/>
  <c r="Z7" i="9"/>
  <c r="Z6" i="9"/>
  <c r="Z5" i="9"/>
  <c r="Z4" i="9"/>
  <c r="Z3" i="9"/>
  <c r="Q358" i="11" l="1"/>
  <c r="Q355" i="11"/>
  <c r="Q352" i="11"/>
  <c r="Q349" i="11"/>
  <c r="Q346" i="11"/>
  <c r="Q343" i="11"/>
  <c r="Q340" i="11"/>
  <c r="Q337" i="11"/>
  <c r="Q334" i="11"/>
  <c r="Q331" i="11"/>
  <c r="Q328" i="11"/>
  <c r="Q325" i="11"/>
  <c r="Q322" i="11"/>
  <c r="Q319" i="11"/>
  <c r="Q316" i="11"/>
  <c r="Q313" i="11"/>
  <c r="Q310" i="11"/>
  <c r="Q307" i="11"/>
  <c r="Q304" i="11"/>
  <c r="Q301" i="11"/>
  <c r="Q298" i="11"/>
  <c r="Q295" i="11"/>
  <c r="Q292" i="11"/>
  <c r="Q289" i="11"/>
  <c r="Q286" i="11"/>
  <c r="Q283" i="11"/>
  <c r="Q280" i="11"/>
  <c r="Q277" i="11"/>
  <c r="Q274" i="11"/>
  <c r="Q271" i="11"/>
  <c r="Q268" i="11"/>
  <c r="Q265" i="11"/>
  <c r="Q262" i="11"/>
  <c r="Q259" i="11"/>
  <c r="Q256" i="11"/>
  <c r="Q253" i="11"/>
  <c r="Q250" i="11"/>
  <c r="Q247" i="11"/>
  <c r="Q244" i="11"/>
  <c r="Q241" i="11"/>
  <c r="Q238" i="11"/>
  <c r="Q235" i="11"/>
  <c r="Q232" i="11"/>
  <c r="Q229" i="11"/>
  <c r="Q226" i="11"/>
  <c r="P343" i="11"/>
  <c r="X199" i="9"/>
  <c r="W199" i="9"/>
  <c r="V199" i="9"/>
  <c r="U199" i="9"/>
  <c r="T199" i="9"/>
  <c r="S199" i="9"/>
  <c r="R199" i="9"/>
  <c r="Q199" i="9"/>
  <c r="P199" i="9"/>
  <c r="O199" i="9"/>
  <c r="N199" i="9"/>
  <c r="M199" i="9"/>
  <c r="L199" i="9"/>
  <c r="K199" i="9"/>
  <c r="J199" i="9"/>
  <c r="I199" i="9"/>
  <c r="H199" i="9"/>
  <c r="G199" i="9"/>
  <c r="F199" i="9"/>
  <c r="E199" i="9"/>
  <c r="C199" i="9"/>
  <c r="B199" i="9"/>
  <c r="A199" i="9"/>
  <c r="X198" i="9"/>
  <c r="W198" i="9"/>
  <c r="V198" i="9"/>
  <c r="U198" i="9"/>
  <c r="T198" i="9"/>
  <c r="S198" i="9"/>
  <c r="R198" i="9"/>
  <c r="Q198" i="9"/>
  <c r="P198" i="9"/>
  <c r="O198" i="9"/>
  <c r="N198" i="9"/>
  <c r="M198" i="9"/>
  <c r="L198" i="9"/>
  <c r="K198" i="9"/>
  <c r="J198" i="9"/>
  <c r="I198" i="9"/>
  <c r="H198" i="9"/>
  <c r="G198" i="9"/>
  <c r="F198" i="9"/>
  <c r="E198" i="9"/>
  <c r="C198" i="9"/>
  <c r="B198" i="9"/>
  <c r="A198" i="9"/>
  <c r="X197" i="9"/>
  <c r="W197" i="9"/>
  <c r="V197" i="9"/>
  <c r="U197" i="9"/>
  <c r="T197" i="9"/>
  <c r="S197" i="9"/>
  <c r="R197" i="9"/>
  <c r="Q197" i="9"/>
  <c r="P197" i="9"/>
  <c r="O197" i="9"/>
  <c r="N197" i="9"/>
  <c r="M197" i="9"/>
  <c r="L197" i="9"/>
  <c r="K197" i="9"/>
  <c r="J197" i="9"/>
  <c r="I197" i="9"/>
  <c r="H197" i="9"/>
  <c r="G197" i="9"/>
  <c r="F197" i="9"/>
  <c r="E197" i="9"/>
  <c r="C197" i="9"/>
  <c r="B197" i="9"/>
  <c r="A197" i="9"/>
  <c r="X196" i="9"/>
  <c r="W196" i="9"/>
  <c r="V196" i="9"/>
  <c r="U196" i="9"/>
  <c r="T196" i="9"/>
  <c r="S196" i="9"/>
  <c r="R196" i="9"/>
  <c r="Q196" i="9"/>
  <c r="P196" i="9"/>
  <c r="O196" i="9"/>
  <c r="N196" i="9"/>
  <c r="M196" i="9"/>
  <c r="L196" i="9"/>
  <c r="K196" i="9"/>
  <c r="J196" i="9"/>
  <c r="I196" i="9"/>
  <c r="H196" i="9"/>
  <c r="G196" i="9"/>
  <c r="F196" i="9"/>
  <c r="E196" i="9"/>
  <c r="C196" i="9"/>
  <c r="B196" i="9"/>
  <c r="A196" i="9"/>
  <c r="X195" i="9"/>
  <c r="W195" i="9"/>
  <c r="V195" i="9"/>
  <c r="U195" i="9"/>
  <c r="T195" i="9"/>
  <c r="S195" i="9"/>
  <c r="R195" i="9"/>
  <c r="Q195" i="9"/>
  <c r="P195" i="9"/>
  <c r="O195" i="9"/>
  <c r="N195" i="9"/>
  <c r="M195" i="9"/>
  <c r="L195" i="9"/>
  <c r="K195" i="9"/>
  <c r="J195" i="9"/>
  <c r="I195" i="9"/>
  <c r="H195" i="9"/>
  <c r="G195" i="9"/>
  <c r="F195" i="9"/>
  <c r="E195" i="9"/>
  <c r="C195" i="9"/>
  <c r="B195" i="9"/>
  <c r="A195" i="9"/>
  <c r="X194" i="9"/>
  <c r="W194" i="9"/>
  <c r="V194" i="9"/>
  <c r="U194" i="9"/>
  <c r="T194" i="9"/>
  <c r="S194" i="9"/>
  <c r="R194" i="9"/>
  <c r="Q194" i="9"/>
  <c r="P194" i="9"/>
  <c r="O194" i="9"/>
  <c r="N194" i="9"/>
  <c r="M194" i="9"/>
  <c r="L194" i="9"/>
  <c r="K194" i="9"/>
  <c r="J194" i="9"/>
  <c r="I194" i="9"/>
  <c r="H194" i="9"/>
  <c r="G194" i="9"/>
  <c r="F194" i="9"/>
  <c r="E194" i="9"/>
  <c r="C194" i="9"/>
  <c r="B194" i="9"/>
  <c r="A194" i="9"/>
  <c r="X193" i="9"/>
  <c r="W193" i="9"/>
  <c r="V193" i="9"/>
  <c r="U193" i="9"/>
  <c r="T193" i="9"/>
  <c r="S193" i="9"/>
  <c r="R193" i="9"/>
  <c r="Q193" i="9"/>
  <c r="P193" i="9"/>
  <c r="O193" i="9"/>
  <c r="N193" i="9"/>
  <c r="M193" i="9"/>
  <c r="L193" i="9"/>
  <c r="K193" i="9"/>
  <c r="J193" i="9"/>
  <c r="I193" i="9"/>
  <c r="H193" i="9"/>
  <c r="G193" i="9"/>
  <c r="F193" i="9"/>
  <c r="E193" i="9"/>
  <c r="C193" i="9"/>
  <c r="B193" i="9"/>
  <c r="A193" i="9"/>
  <c r="X192" i="9"/>
  <c r="W192" i="9"/>
  <c r="V192" i="9"/>
  <c r="U192" i="9"/>
  <c r="T192" i="9"/>
  <c r="S192" i="9"/>
  <c r="R192" i="9"/>
  <c r="Q192" i="9"/>
  <c r="P192" i="9"/>
  <c r="O192" i="9"/>
  <c r="N192" i="9"/>
  <c r="M192" i="9"/>
  <c r="L192" i="9"/>
  <c r="K192" i="9"/>
  <c r="J192" i="9"/>
  <c r="I192" i="9"/>
  <c r="H192" i="9"/>
  <c r="G192" i="9"/>
  <c r="F192" i="9"/>
  <c r="E192" i="9"/>
  <c r="C192" i="9"/>
  <c r="B192" i="9"/>
  <c r="A192" i="9"/>
  <c r="X191" i="9"/>
  <c r="W191" i="9"/>
  <c r="V191" i="9"/>
  <c r="U191" i="9"/>
  <c r="T191" i="9"/>
  <c r="S191" i="9"/>
  <c r="R191" i="9"/>
  <c r="Q191" i="9"/>
  <c r="P191" i="9"/>
  <c r="O191" i="9"/>
  <c r="N191" i="9"/>
  <c r="M191" i="9"/>
  <c r="L191" i="9"/>
  <c r="K191" i="9"/>
  <c r="J191" i="9"/>
  <c r="I191" i="9"/>
  <c r="H191" i="9"/>
  <c r="G191" i="9"/>
  <c r="F191" i="9"/>
  <c r="E191" i="9"/>
  <c r="C191" i="9"/>
  <c r="B191" i="9"/>
  <c r="A191" i="9"/>
  <c r="X190" i="9"/>
  <c r="W190" i="9"/>
  <c r="V190" i="9"/>
  <c r="U190" i="9"/>
  <c r="T190" i="9"/>
  <c r="S190" i="9"/>
  <c r="R190" i="9"/>
  <c r="Q190" i="9"/>
  <c r="P190" i="9"/>
  <c r="O190" i="9"/>
  <c r="N190" i="9"/>
  <c r="M190" i="9"/>
  <c r="L190" i="9"/>
  <c r="K190" i="9"/>
  <c r="J190" i="9"/>
  <c r="I190" i="9"/>
  <c r="H190" i="9"/>
  <c r="G190" i="9"/>
  <c r="F190" i="9"/>
  <c r="E190" i="9"/>
  <c r="C190" i="9"/>
  <c r="B190" i="9"/>
  <c r="A190" i="9"/>
  <c r="X189" i="9"/>
  <c r="W189" i="9"/>
  <c r="V189" i="9"/>
  <c r="U189" i="9"/>
  <c r="T189" i="9"/>
  <c r="S189" i="9"/>
  <c r="R189" i="9"/>
  <c r="Q189" i="9"/>
  <c r="P189" i="9"/>
  <c r="O189" i="9"/>
  <c r="N189" i="9"/>
  <c r="M189" i="9"/>
  <c r="L189" i="9"/>
  <c r="K189" i="9"/>
  <c r="J189" i="9"/>
  <c r="I189" i="9"/>
  <c r="H189" i="9"/>
  <c r="G189" i="9"/>
  <c r="F189" i="9"/>
  <c r="E189" i="9"/>
  <c r="C189" i="9"/>
  <c r="B189" i="9"/>
  <c r="A189" i="9"/>
  <c r="X188" i="9"/>
  <c r="W188" i="9"/>
  <c r="V188" i="9"/>
  <c r="U188" i="9"/>
  <c r="T188" i="9"/>
  <c r="S188" i="9"/>
  <c r="R188" i="9"/>
  <c r="Q188" i="9"/>
  <c r="P188" i="9"/>
  <c r="O188" i="9"/>
  <c r="N188" i="9"/>
  <c r="M188" i="9"/>
  <c r="L188" i="9"/>
  <c r="K188" i="9"/>
  <c r="J188" i="9"/>
  <c r="I188" i="9"/>
  <c r="H188" i="9"/>
  <c r="G188" i="9"/>
  <c r="F188" i="9"/>
  <c r="E188" i="9"/>
  <c r="C188" i="9"/>
  <c r="B188" i="9"/>
  <c r="A188" i="9"/>
  <c r="X187" i="9"/>
  <c r="W187" i="9"/>
  <c r="V187" i="9"/>
  <c r="U187" i="9"/>
  <c r="T187" i="9"/>
  <c r="S187" i="9"/>
  <c r="R187" i="9"/>
  <c r="Q187" i="9"/>
  <c r="P187" i="9"/>
  <c r="O187" i="9"/>
  <c r="N187" i="9"/>
  <c r="M187" i="9"/>
  <c r="L187" i="9"/>
  <c r="K187" i="9"/>
  <c r="J187" i="9"/>
  <c r="I187" i="9"/>
  <c r="H187" i="9"/>
  <c r="G187" i="9"/>
  <c r="F187" i="9"/>
  <c r="E187" i="9"/>
  <c r="C187" i="9"/>
  <c r="B187" i="9"/>
  <c r="A187" i="9"/>
  <c r="X186" i="9"/>
  <c r="W186" i="9"/>
  <c r="V186" i="9"/>
  <c r="U186" i="9"/>
  <c r="T186" i="9"/>
  <c r="S186" i="9"/>
  <c r="R186" i="9"/>
  <c r="Q186" i="9"/>
  <c r="P186" i="9"/>
  <c r="O186" i="9"/>
  <c r="N186" i="9"/>
  <c r="M186" i="9"/>
  <c r="L186" i="9"/>
  <c r="K186" i="9"/>
  <c r="J186" i="9"/>
  <c r="I186" i="9"/>
  <c r="H186" i="9"/>
  <c r="G186" i="9"/>
  <c r="F186" i="9"/>
  <c r="E186" i="9"/>
  <c r="C186" i="9"/>
  <c r="B186" i="9"/>
  <c r="A186" i="9"/>
  <c r="X185" i="9"/>
  <c r="W185" i="9"/>
  <c r="V185" i="9"/>
  <c r="U185" i="9"/>
  <c r="T185" i="9"/>
  <c r="S185" i="9"/>
  <c r="R185" i="9"/>
  <c r="Q185" i="9"/>
  <c r="P185" i="9"/>
  <c r="O185" i="9"/>
  <c r="N185" i="9"/>
  <c r="M185" i="9"/>
  <c r="L185" i="9"/>
  <c r="K185" i="9"/>
  <c r="J185" i="9"/>
  <c r="I185" i="9"/>
  <c r="H185" i="9"/>
  <c r="G185" i="9"/>
  <c r="F185" i="9"/>
  <c r="E185" i="9"/>
  <c r="C185" i="9"/>
  <c r="B185" i="9"/>
  <c r="A185" i="9"/>
  <c r="X184" i="9"/>
  <c r="W184" i="9"/>
  <c r="V184" i="9"/>
  <c r="U184" i="9"/>
  <c r="T184" i="9"/>
  <c r="S184" i="9"/>
  <c r="R184" i="9"/>
  <c r="Q184" i="9"/>
  <c r="P184" i="9"/>
  <c r="O184" i="9"/>
  <c r="N184" i="9"/>
  <c r="M184" i="9"/>
  <c r="L184" i="9"/>
  <c r="K184" i="9"/>
  <c r="J184" i="9"/>
  <c r="I184" i="9"/>
  <c r="H184" i="9"/>
  <c r="G184" i="9"/>
  <c r="F184" i="9"/>
  <c r="E184" i="9"/>
  <c r="C184" i="9"/>
  <c r="B184" i="9"/>
  <c r="A184" i="9"/>
  <c r="X183" i="9"/>
  <c r="W183" i="9"/>
  <c r="V183" i="9"/>
  <c r="U183" i="9"/>
  <c r="T183" i="9"/>
  <c r="S183" i="9"/>
  <c r="R183" i="9"/>
  <c r="Q183" i="9"/>
  <c r="P183" i="9"/>
  <c r="O183" i="9"/>
  <c r="N183" i="9"/>
  <c r="M183" i="9"/>
  <c r="L183" i="9"/>
  <c r="K183" i="9"/>
  <c r="J183" i="9"/>
  <c r="I183" i="9"/>
  <c r="H183" i="9"/>
  <c r="G183" i="9"/>
  <c r="F183" i="9"/>
  <c r="E183" i="9"/>
  <c r="C183" i="9"/>
  <c r="B183" i="9"/>
  <c r="A183" i="9"/>
  <c r="X182" i="9"/>
  <c r="W182" i="9"/>
  <c r="V182" i="9"/>
  <c r="U182" i="9"/>
  <c r="T182" i="9"/>
  <c r="S182" i="9"/>
  <c r="R182" i="9"/>
  <c r="Q182" i="9"/>
  <c r="P182" i="9"/>
  <c r="O182" i="9"/>
  <c r="N182" i="9"/>
  <c r="M182" i="9"/>
  <c r="L182" i="9"/>
  <c r="K182" i="9"/>
  <c r="J182" i="9"/>
  <c r="I182" i="9"/>
  <c r="H182" i="9"/>
  <c r="G182" i="9"/>
  <c r="F182" i="9"/>
  <c r="E182" i="9"/>
  <c r="C182" i="9"/>
  <c r="B182" i="9"/>
  <c r="A182" i="9"/>
  <c r="X181" i="9"/>
  <c r="W181" i="9"/>
  <c r="V181" i="9"/>
  <c r="U181" i="9"/>
  <c r="T181" i="9"/>
  <c r="S181" i="9"/>
  <c r="R181" i="9"/>
  <c r="Q181" i="9"/>
  <c r="P181" i="9"/>
  <c r="O181" i="9"/>
  <c r="N181" i="9"/>
  <c r="M181" i="9"/>
  <c r="L181" i="9"/>
  <c r="K181" i="9"/>
  <c r="J181" i="9"/>
  <c r="I181" i="9"/>
  <c r="H181" i="9"/>
  <c r="G181" i="9"/>
  <c r="F181" i="9"/>
  <c r="E181" i="9"/>
  <c r="C181" i="9"/>
  <c r="B181" i="9"/>
  <c r="A181" i="9"/>
  <c r="X180" i="9"/>
  <c r="W180" i="9"/>
  <c r="V180" i="9"/>
  <c r="U180" i="9"/>
  <c r="T180" i="9"/>
  <c r="S180" i="9"/>
  <c r="R180" i="9"/>
  <c r="Q180" i="9"/>
  <c r="P180" i="9"/>
  <c r="O180" i="9"/>
  <c r="N180" i="9"/>
  <c r="M180" i="9"/>
  <c r="L180" i="9"/>
  <c r="K180" i="9"/>
  <c r="J180" i="9"/>
  <c r="I180" i="9"/>
  <c r="H180" i="9"/>
  <c r="G180" i="9"/>
  <c r="F180" i="9"/>
  <c r="E180" i="9"/>
  <c r="C180" i="9"/>
  <c r="B180" i="9"/>
  <c r="A180" i="9"/>
  <c r="X179" i="9"/>
  <c r="W179" i="9"/>
  <c r="V179" i="9"/>
  <c r="U179" i="9"/>
  <c r="T179" i="9"/>
  <c r="S179" i="9"/>
  <c r="R179" i="9"/>
  <c r="Q179" i="9"/>
  <c r="P179" i="9"/>
  <c r="O179" i="9"/>
  <c r="N179" i="9"/>
  <c r="M179" i="9"/>
  <c r="L179" i="9"/>
  <c r="K179" i="9"/>
  <c r="J179" i="9"/>
  <c r="I179" i="9"/>
  <c r="H179" i="9"/>
  <c r="G179" i="9"/>
  <c r="F179" i="9"/>
  <c r="E179" i="9"/>
  <c r="C179" i="9"/>
  <c r="B179" i="9"/>
  <c r="A179" i="9"/>
  <c r="X178" i="9"/>
  <c r="W178" i="9"/>
  <c r="V178" i="9"/>
  <c r="U178" i="9"/>
  <c r="T178" i="9"/>
  <c r="S178" i="9"/>
  <c r="R178" i="9"/>
  <c r="Q178" i="9"/>
  <c r="P178" i="9"/>
  <c r="O178" i="9"/>
  <c r="N178" i="9"/>
  <c r="M178" i="9"/>
  <c r="L178" i="9"/>
  <c r="K178" i="9"/>
  <c r="J178" i="9"/>
  <c r="I178" i="9"/>
  <c r="H178" i="9"/>
  <c r="G178" i="9"/>
  <c r="F178" i="9"/>
  <c r="E178" i="9"/>
  <c r="C178" i="9"/>
  <c r="B178" i="9"/>
  <c r="A178" i="9"/>
  <c r="X177" i="9"/>
  <c r="W177" i="9"/>
  <c r="V177" i="9"/>
  <c r="U177" i="9"/>
  <c r="T177" i="9"/>
  <c r="S177" i="9"/>
  <c r="R177" i="9"/>
  <c r="Q177" i="9"/>
  <c r="P177" i="9"/>
  <c r="O177" i="9"/>
  <c r="N177" i="9"/>
  <c r="M177" i="9"/>
  <c r="L177" i="9"/>
  <c r="K177" i="9"/>
  <c r="J177" i="9"/>
  <c r="I177" i="9"/>
  <c r="H177" i="9"/>
  <c r="G177" i="9"/>
  <c r="F177" i="9"/>
  <c r="E177" i="9"/>
  <c r="C177" i="9"/>
  <c r="B177" i="9"/>
  <c r="A177" i="9"/>
  <c r="X176" i="9"/>
  <c r="W176" i="9"/>
  <c r="V176" i="9"/>
  <c r="U176" i="9"/>
  <c r="T176" i="9"/>
  <c r="S176" i="9"/>
  <c r="R176" i="9"/>
  <c r="Q176" i="9"/>
  <c r="P176" i="9"/>
  <c r="O176" i="9"/>
  <c r="N176" i="9"/>
  <c r="M176" i="9"/>
  <c r="L176" i="9"/>
  <c r="K176" i="9"/>
  <c r="J176" i="9"/>
  <c r="I176" i="9"/>
  <c r="H176" i="9"/>
  <c r="G176" i="9"/>
  <c r="F176" i="9"/>
  <c r="E176" i="9"/>
  <c r="C176" i="9"/>
  <c r="B176" i="9"/>
  <c r="A176" i="9"/>
  <c r="X175" i="9"/>
  <c r="W175" i="9"/>
  <c r="V175" i="9"/>
  <c r="U175" i="9"/>
  <c r="T175" i="9"/>
  <c r="S175" i="9"/>
  <c r="R175" i="9"/>
  <c r="Q175" i="9"/>
  <c r="P175" i="9"/>
  <c r="O175" i="9"/>
  <c r="N175" i="9"/>
  <c r="M175" i="9"/>
  <c r="L175" i="9"/>
  <c r="K175" i="9"/>
  <c r="J175" i="9"/>
  <c r="I175" i="9"/>
  <c r="H175" i="9"/>
  <c r="G175" i="9"/>
  <c r="F175" i="9"/>
  <c r="E175" i="9"/>
  <c r="C175" i="9"/>
  <c r="B175" i="9"/>
  <c r="A175" i="9"/>
  <c r="X174" i="9"/>
  <c r="W174" i="9"/>
  <c r="V174" i="9"/>
  <c r="U174" i="9"/>
  <c r="T174" i="9"/>
  <c r="S174" i="9"/>
  <c r="R174" i="9"/>
  <c r="Q174" i="9"/>
  <c r="P174" i="9"/>
  <c r="O174" i="9"/>
  <c r="N174" i="9"/>
  <c r="M174" i="9"/>
  <c r="L174" i="9"/>
  <c r="K174" i="9"/>
  <c r="J174" i="9"/>
  <c r="I174" i="9"/>
  <c r="H174" i="9"/>
  <c r="G174" i="9"/>
  <c r="F174" i="9"/>
  <c r="E174" i="9"/>
  <c r="C174" i="9"/>
  <c r="B174" i="9"/>
  <c r="A174" i="9"/>
  <c r="X173" i="9"/>
  <c r="W173" i="9"/>
  <c r="V173" i="9"/>
  <c r="U173" i="9"/>
  <c r="T173" i="9"/>
  <c r="S173" i="9"/>
  <c r="R173" i="9"/>
  <c r="Q173" i="9"/>
  <c r="P173" i="9"/>
  <c r="O173" i="9"/>
  <c r="N173" i="9"/>
  <c r="M173" i="9"/>
  <c r="L173" i="9"/>
  <c r="K173" i="9"/>
  <c r="J173" i="9"/>
  <c r="I173" i="9"/>
  <c r="H173" i="9"/>
  <c r="G173" i="9"/>
  <c r="F173" i="9"/>
  <c r="E173" i="9"/>
  <c r="C173" i="9"/>
  <c r="B173" i="9"/>
  <c r="A173" i="9"/>
  <c r="X172" i="9"/>
  <c r="W172" i="9"/>
  <c r="V172" i="9"/>
  <c r="U172" i="9"/>
  <c r="T172" i="9"/>
  <c r="S172" i="9"/>
  <c r="R172" i="9"/>
  <c r="Q172" i="9"/>
  <c r="P172" i="9"/>
  <c r="O172" i="9"/>
  <c r="N172" i="9"/>
  <c r="M172" i="9"/>
  <c r="L172" i="9"/>
  <c r="K172" i="9"/>
  <c r="J172" i="9"/>
  <c r="I172" i="9"/>
  <c r="H172" i="9"/>
  <c r="G172" i="9"/>
  <c r="F172" i="9"/>
  <c r="E172" i="9"/>
  <c r="C172" i="9"/>
  <c r="B172" i="9"/>
  <c r="A172" i="9"/>
  <c r="X171" i="9"/>
  <c r="W171" i="9"/>
  <c r="V171" i="9"/>
  <c r="U171" i="9"/>
  <c r="T171" i="9"/>
  <c r="S171" i="9"/>
  <c r="R171" i="9"/>
  <c r="Q171" i="9"/>
  <c r="P171" i="9"/>
  <c r="O171" i="9"/>
  <c r="N171" i="9"/>
  <c r="M171" i="9"/>
  <c r="L171" i="9"/>
  <c r="K171" i="9"/>
  <c r="J171" i="9"/>
  <c r="I171" i="9"/>
  <c r="H171" i="9"/>
  <c r="G171" i="9"/>
  <c r="F171" i="9"/>
  <c r="E171" i="9"/>
  <c r="C171" i="9"/>
  <c r="B171" i="9"/>
  <c r="A171" i="9"/>
  <c r="X170" i="9"/>
  <c r="W170" i="9"/>
  <c r="V170" i="9"/>
  <c r="U170" i="9"/>
  <c r="T170" i="9"/>
  <c r="S170" i="9"/>
  <c r="R170" i="9"/>
  <c r="Q170" i="9"/>
  <c r="P170" i="9"/>
  <c r="O170" i="9"/>
  <c r="N170" i="9"/>
  <c r="M170" i="9"/>
  <c r="L170" i="9"/>
  <c r="K170" i="9"/>
  <c r="J170" i="9"/>
  <c r="I170" i="9"/>
  <c r="H170" i="9"/>
  <c r="G170" i="9"/>
  <c r="F170" i="9"/>
  <c r="E170" i="9"/>
  <c r="C170" i="9"/>
  <c r="B170" i="9"/>
  <c r="A170" i="9"/>
  <c r="X169" i="9"/>
  <c r="W169" i="9"/>
  <c r="V169" i="9"/>
  <c r="U169" i="9"/>
  <c r="T169" i="9"/>
  <c r="S169" i="9"/>
  <c r="R169" i="9"/>
  <c r="Q169" i="9"/>
  <c r="P169" i="9"/>
  <c r="O169" i="9"/>
  <c r="N169" i="9"/>
  <c r="M169" i="9"/>
  <c r="L169" i="9"/>
  <c r="K169" i="9"/>
  <c r="J169" i="9"/>
  <c r="I169" i="9"/>
  <c r="H169" i="9"/>
  <c r="G169" i="9"/>
  <c r="F169" i="9"/>
  <c r="E169" i="9"/>
  <c r="C169" i="9"/>
  <c r="B169" i="9"/>
  <c r="A169" i="9"/>
  <c r="X168" i="9"/>
  <c r="W168" i="9"/>
  <c r="V168" i="9"/>
  <c r="U168" i="9"/>
  <c r="T168" i="9"/>
  <c r="S168" i="9"/>
  <c r="R168" i="9"/>
  <c r="Q168" i="9"/>
  <c r="P168" i="9"/>
  <c r="O168" i="9"/>
  <c r="N168" i="9"/>
  <c r="M168" i="9"/>
  <c r="L168" i="9"/>
  <c r="K168" i="9"/>
  <c r="J168" i="9"/>
  <c r="I168" i="9"/>
  <c r="H168" i="9"/>
  <c r="G168" i="9"/>
  <c r="F168" i="9"/>
  <c r="E168" i="9"/>
  <c r="C168" i="9"/>
  <c r="B168" i="9"/>
  <c r="A168" i="9"/>
  <c r="X167" i="9"/>
  <c r="W167" i="9"/>
  <c r="V167" i="9"/>
  <c r="U167" i="9"/>
  <c r="T167" i="9"/>
  <c r="S167" i="9"/>
  <c r="R167" i="9"/>
  <c r="Q167" i="9"/>
  <c r="P167" i="9"/>
  <c r="O167" i="9"/>
  <c r="N167" i="9"/>
  <c r="M167" i="9"/>
  <c r="L167" i="9"/>
  <c r="K167" i="9"/>
  <c r="J167" i="9"/>
  <c r="I167" i="9"/>
  <c r="H167" i="9"/>
  <c r="G167" i="9"/>
  <c r="F167" i="9"/>
  <c r="E167" i="9"/>
  <c r="C167" i="9"/>
  <c r="B167" i="9"/>
  <c r="A167" i="9"/>
  <c r="X166" i="9"/>
  <c r="W166" i="9"/>
  <c r="V166" i="9"/>
  <c r="U166" i="9"/>
  <c r="T166" i="9"/>
  <c r="S166" i="9"/>
  <c r="R166" i="9"/>
  <c r="Q166" i="9"/>
  <c r="P166" i="9"/>
  <c r="O166" i="9"/>
  <c r="N166" i="9"/>
  <c r="M166" i="9"/>
  <c r="L166" i="9"/>
  <c r="K166" i="9"/>
  <c r="J166" i="9"/>
  <c r="I166" i="9"/>
  <c r="H166" i="9"/>
  <c r="G166" i="9"/>
  <c r="F166" i="9"/>
  <c r="E166" i="9"/>
  <c r="C166" i="9"/>
  <c r="B166" i="9"/>
  <c r="A166" i="9"/>
  <c r="X165" i="9"/>
  <c r="W165" i="9"/>
  <c r="V165" i="9"/>
  <c r="U165" i="9"/>
  <c r="T165" i="9"/>
  <c r="S165" i="9"/>
  <c r="R165" i="9"/>
  <c r="Q165" i="9"/>
  <c r="P165" i="9"/>
  <c r="O165" i="9"/>
  <c r="N165" i="9"/>
  <c r="M165" i="9"/>
  <c r="L165" i="9"/>
  <c r="K165" i="9"/>
  <c r="J165" i="9"/>
  <c r="I165" i="9"/>
  <c r="H165" i="9"/>
  <c r="G165" i="9"/>
  <c r="F165" i="9"/>
  <c r="E165" i="9"/>
  <c r="C165" i="9"/>
  <c r="B165" i="9"/>
  <c r="A165" i="9"/>
  <c r="X164" i="9"/>
  <c r="W164" i="9"/>
  <c r="V164" i="9"/>
  <c r="U164" i="9"/>
  <c r="T164" i="9"/>
  <c r="S164" i="9"/>
  <c r="R164" i="9"/>
  <c r="Q164" i="9"/>
  <c r="P164" i="9"/>
  <c r="O164" i="9"/>
  <c r="N164" i="9"/>
  <c r="M164" i="9"/>
  <c r="L164" i="9"/>
  <c r="K164" i="9"/>
  <c r="J164" i="9"/>
  <c r="I164" i="9"/>
  <c r="H164" i="9"/>
  <c r="G164" i="9"/>
  <c r="F164" i="9"/>
  <c r="E164" i="9"/>
  <c r="C164" i="9"/>
  <c r="B164" i="9"/>
  <c r="A164" i="9"/>
  <c r="X163" i="9"/>
  <c r="W163" i="9"/>
  <c r="V163" i="9"/>
  <c r="U163" i="9"/>
  <c r="T163" i="9"/>
  <c r="S163" i="9"/>
  <c r="R163" i="9"/>
  <c r="Q163" i="9"/>
  <c r="P163" i="9"/>
  <c r="O163" i="9"/>
  <c r="N163" i="9"/>
  <c r="M163" i="9"/>
  <c r="L163" i="9"/>
  <c r="K163" i="9"/>
  <c r="J163" i="9"/>
  <c r="I163" i="9"/>
  <c r="H163" i="9"/>
  <c r="G163" i="9"/>
  <c r="F163" i="9"/>
  <c r="E163" i="9"/>
  <c r="C163" i="9"/>
  <c r="B163" i="9"/>
  <c r="A163" i="9"/>
  <c r="X162" i="9"/>
  <c r="W162" i="9"/>
  <c r="V162" i="9"/>
  <c r="U162" i="9"/>
  <c r="T162" i="9"/>
  <c r="S162" i="9"/>
  <c r="R162" i="9"/>
  <c r="Q162" i="9"/>
  <c r="P162" i="9"/>
  <c r="O162" i="9"/>
  <c r="N162" i="9"/>
  <c r="M162" i="9"/>
  <c r="L162" i="9"/>
  <c r="K162" i="9"/>
  <c r="J162" i="9"/>
  <c r="I162" i="9"/>
  <c r="H162" i="9"/>
  <c r="G162" i="9"/>
  <c r="F162" i="9"/>
  <c r="E162" i="9"/>
  <c r="C162" i="9"/>
  <c r="B162" i="9"/>
  <c r="A162" i="9"/>
  <c r="X161" i="9"/>
  <c r="W161" i="9"/>
  <c r="V161" i="9"/>
  <c r="U161" i="9"/>
  <c r="T161" i="9"/>
  <c r="S161" i="9"/>
  <c r="R161" i="9"/>
  <c r="Q161" i="9"/>
  <c r="P161" i="9"/>
  <c r="O161" i="9"/>
  <c r="N161" i="9"/>
  <c r="M161" i="9"/>
  <c r="L161" i="9"/>
  <c r="K161" i="9"/>
  <c r="J161" i="9"/>
  <c r="I161" i="9"/>
  <c r="H161" i="9"/>
  <c r="G161" i="9"/>
  <c r="F161" i="9"/>
  <c r="E161" i="9"/>
  <c r="C161" i="9"/>
  <c r="B161" i="9"/>
  <c r="A161" i="9"/>
  <c r="X160" i="9"/>
  <c r="W160" i="9"/>
  <c r="V160" i="9"/>
  <c r="U160" i="9"/>
  <c r="T160" i="9"/>
  <c r="S160" i="9"/>
  <c r="R160" i="9"/>
  <c r="Q160" i="9"/>
  <c r="P160" i="9"/>
  <c r="O160" i="9"/>
  <c r="N160" i="9"/>
  <c r="M160" i="9"/>
  <c r="L160" i="9"/>
  <c r="K160" i="9"/>
  <c r="J160" i="9"/>
  <c r="I160" i="9"/>
  <c r="H160" i="9"/>
  <c r="G160" i="9"/>
  <c r="F160" i="9"/>
  <c r="E160" i="9"/>
  <c r="C160" i="9"/>
  <c r="B160" i="9"/>
  <c r="A160" i="9"/>
  <c r="X159" i="9"/>
  <c r="W159" i="9"/>
  <c r="V159" i="9"/>
  <c r="U159" i="9"/>
  <c r="T159" i="9"/>
  <c r="S159" i="9"/>
  <c r="R159" i="9"/>
  <c r="Q159" i="9"/>
  <c r="P159" i="9"/>
  <c r="O159" i="9"/>
  <c r="N159" i="9"/>
  <c r="M159" i="9"/>
  <c r="L159" i="9"/>
  <c r="K159" i="9"/>
  <c r="J159" i="9"/>
  <c r="I159" i="9"/>
  <c r="H159" i="9"/>
  <c r="G159" i="9"/>
  <c r="F159" i="9"/>
  <c r="E159" i="9"/>
  <c r="C159" i="9"/>
  <c r="B159" i="9"/>
  <c r="A159" i="9"/>
  <c r="X158" i="9"/>
  <c r="W158" i="9"/>
  <c r="V158" i="9"/>
  <c r="U158" i="9"/>
  <c r="T158" i="9"/>
  <c r="S158" i="9"/>
  <c r="R158" i="9"/>
  <c r="Q158" i="9"/>
  <c r="P158" i="9"/>
  <c r="O158" i="9"/>
  <c r="N158" i="9"/>
  <c r="M158" i="9"/>
  <c r="L158" i="9"/>
  <c r="K158" i="9"/>
  <c r="J158" i="9"/>
  <c r="I158" i="9"/>
  <c r="H158" i="9"/>
  <c r="G158" i="9"/>
  <c r="F158" i="9"/>
  <c r="E158" i="9"/>
  <c r="C158" i="9"/>
  <c r="B158" i="9"/>
  <c r="A158" i="9"/>
  <c r="X157" i="9"/>
  <c r="W157" i="9"/>
  <c r="V157" i="9"/>
  <c r="U157" i="9"/>
  <c r="T157" i="9"/>
  <c r="S157" i="9"/>
  <c r="R157" i="9"/>
  <c r="Q157" i="9"/>
  <c r="P157" i="9"/>
  <c r="O157" i="9"/>
  <c r="N157" i="9"/>
  <c r="M157" i="9"/>
  <c r="L157" i="9"/>
  <c r="K157" i="9"/>
  <c r="J157" i="9"/>
  <c r="I157" i="9"/>
  <c r="H157" i="9"/>
  <c r="G157" i="9"/>
  <c r="F157" i="9"/>
  <c r="E157" i="9"/>
  <c r="C157" i="9"/>
  <c r="B157" i="9"/>
  <c r="A157" i="9"/>
  <c r="X156" i="9"/>
  <c r="W156" i="9"/>
  <c r="V156" i="9"/>
  <c r="U156" i="9"/>
  <c r="T156" i="9"/>
  <c r="S156" i="9"/>
  <c r="R156" i="9"/>
  <c r="Q156" i="9"/>
  <c r="P156" i="9"/>
  <c r="O156" i="9"/>
  <c r="N156" i="9"/>
  <c r="M156" i="9"/>
  <c r="L156" i="9"/>
  <c r="K156" i="9"/>
  <c r="J156" i="9"/>
  <c r="I156" i="9"/>
  <c r="H156" i="9"/>
  <c r="G156" i="9"/>
  <c r="F156" i="9"/>
  <c r="E156" i="9"/>
  <c r="C156" i="9"/>
  <c r="B156" i="9"/>
  <c r="A156" i="9"/>
  <c r="X155" i="9"/>
  <c r="W155" i="9"/>
  <c r="V155" i="9"/>
  <c r="U155" i="9"/>
  <c r="T155" i="9"/>
  <c r="S155" i="9"/>
  <c r="R155" i="9"/>
  <c r="Q155" i="9"/>
  <c r="P155" i="9"/>
  <c r="O155" i="9"/>
  <c r="N155" i="9"/>
  <c r="M155" i="9"/>
  <c r="L155" i="9"/>
  <c r="K155" i="9"/>
  <c r="J155" i="9"/>
  <c r="I155" i="9"/>
  <c r="H155" i="9"/>
  <c r="G155" i="9"/>
  <c r="F155" i="9"/>
  <c r="E155" i="9"/>
  <c r="C155" i="9"/>
  <c r="B155" i="9"/>
  <c r="A155" i="9"/>
  <c r="X154" i="9"/>
  <c r="W154" i="9"/>
  <c r="V154" i="9"/>
  <c r="U154" i="9"/>
  <c r="T154" i="9"/>
  <c r="S154" i="9"/>
  <c r="R154" i="9"/>
  <c r="Q154" i="9"/>
  <c r="P154" i="9"/>
  <c r="O154" i="9"/>
  <c r="N154" i="9"/>
  <c r="M154" i="9"/>
  <c r="L154" i="9"/>
  <c r="K154" i="9"/>
  <c r="J154" i="9"/>
  <c r="I154" i="9"/>
  <c r="H154" i="9"/>
  <c r="G154" i="9"/>
  <c r="F154" i="9"/>
  <c r="E154" i="9"/>
  <c r="C154" i="9"/>
  <c r="B154" i="9"/>
  <c r="A154" i="9"/>
  <c r="X153" i="9"/>
  <c r="W153" i="9"/>
  <c r="V153" i="9"/>
  <c r="U153" i="9"/>
  <c r="T153" i="9"/>
  <c r="S153" i="9"/>
  <c r="R153" i="9"/>
  <c r="Q153" i="9"/>
  <c r="P153" i="9"/>
  <c r="O153" i="9"/>
  <c r="N153" i="9"/>
  <c r="M153" i="9"/>
  <c r="L153" i="9"/>
  <c r="K153" i="9"/>
  <c r="J153" i="9"/>
  <c r="I153" i="9"/>
  <c r="H153" i="9"/>
  <c r="G153" i="9"/>
  <c r="F153" i="9"/>
  <c r="E153" i="9"/>
  <c r="C153" i="9"/>
  <c r="B153" i="9"/>
  <c r="A153" i="9"/>
  <c r="X152" i="9"/>
  <c r="W152" i="9"/>
  <c r="V152" i="9"/>
  <c r="U152" i="9"/>
  <c r="T152" i="9"/>
  <c r="S152" i="9"/>
  <c r="R152" i="9"/>
  <c r="Q152" i="9"/>
  <c r="P152" i="9"/>
  <c r="O152" i="9"/>
  <c r="N152" i="9"/>
  <c r="M152" i="9"/>
  <c r="L152" i="9"/>
  <c r="K152" i="9"/>
  <c r="J152" i="9"/>
  <c r="I152" i="9"/>
  <c r="H152" i="9"/>
  <c r="G152" i="9"/>
  <c r="F152" i="9"/>
  <c r="E152" i="9"/>
  <c r="C152" i="9"/>
  <c r="B152" i="9"/>
  <c r="A152" i="9"/>
  <c r="X151" i="9"/>
  <c r="W151" i="9"/>
  <c r="V151" i="9"/>
  <c r="U151" i="9"/>
  <c r="T151" i="9"/>
  <c r="S151" i="9"/>
  <c r="R151" i="9"/>
  <c r="Q151" i="9"/>
  <c r="P151" i="9"/>
  <c r="O151" i="9"/>
  <c r="N151" i="9"/>
  <c r="M151" i="9"/>
  <c r="L151" i="9"/>
  <c r="K151" i="9"/>
  <c r="J151" i="9"/>
  <c r="I151" i="9"/>
  <c r="H151" i="9"/>
  <c r="G151" i="9"/>
  <c r="F151" i="9"/>
  <c r="E151" i="9"/>
  <c r="C151" i="9"/>
  <c r="B151" i="9"/>
  <c r="A151" i="9"/>
  <c r="X150" i="9"/>
  <c r="W150" i="9"/>
  <c r="V150" i="9"/>
  <c r="U150" i="9"/>
  <c r="T150" i="9"/>
  <c r="S150" i="9"/>
  <c r="R150" i="9"/>
  <c r="Q150" i="9"/>
  <c r="P150" i="9"/>
  <c r="O150" i="9"/>
  <c r="N150" i="9"/>
  <c r="M150" i="9"/>
  <c r="L150" i="9"/>
  <c r="K150" i="9"/>
  <c r="J150" i="9"/>
  <c r="I150" i="9"/>
  <c r="H150" i="9"/>
  <c r="G150" i="9"/>
  <c r="F150" i="9"/>
  <c r="E150" i="9"/>
  <c r="C150" i="9"/>
  <c r="B150" i="9"/>
  <c r="A150" i="9"/>
  <c r="X149" i="9"/>
  <c r="W149" i="9"/>
  <c r="V149" i="9"/>
  <c r="U149" i="9"/>
  <c r="T149" i="9"/>
  <c r="S149" i="9"/>
  <c r="R149" i="9"/>
  <c r="Q149" i="9"/>
  <c r="P149" i="9"/>
  <c r="O149" i="9"/>
  <c r="N149" i="9"/>
  <c r="M149" i="9"/>
  <c r="L149" i="9"/>
  <c r="K149" i="9"/>
  <c r="J149" i="9"/>
  <c r="I149" i="9"/>
  <c r="H149" i="9"/>
  <c r="G149" i="9"/>
  <c r="F149" i="9"/>
  <c r="E149" i="9"/>
  <c r="C149" i="9"/>
  <c r="B149" i="9"/>
  <c r="A149" i="9"/>
  <c r="X148" i="9"/>
  <c r="W148" i="9"/>
  <c r="V148" i="9"/>
  <c r="U148" i="9"/>
  <c r="T148" i="9"/>
  <c r="S148" i="9"/>
  <c r="R148" i="9"/>
  <c r="Q148" i="9"/>
  <c r="P148" i="9"/>
  <c r="O148" i="9"/>
  <c r="N148" i="9"/>
  <c r="M148" i="9"/>
  <c r="L148" i="9"/>
  <c r="K148" i="9"/>
  <c r="J148" i="9"/>
  <c r="I148" i="9"/>
  <c r="H148" i="9"/>
  <c r="G148" i="9"/>
  <c r="F148" i="9"/>
  <c r="E148" i="9"/>
  <c r="C148" i="9"/>
  <c r="B148" i="9"/>
  <c r="A148" i="9"/>
  <c r="X147" i="9"/>
  <c r="W147" i="9"/>
  <c r="V147" i="9"/>
  <c r="U147" i="9"/>
  <c r="T147" i="9"/>
  <c r="S147" i="9"/>
  <c r="R147" i="9"/>
  <c r="Q147" i="9"/>
  <c r="P147" i="9"/>
  <c r="O147" i="9"/>
  <c r="N147" i="9"/>
  <c r="M147" i="9"/>
  <c r="L147" i="9"/>
  <c r="K147" i="9"/>
  <c r="J147" i="9"/>
  <c r="I147" i="9"/>
  <c r="H147" i="9"/>
  <c r="G147" i="9"/>
  <c r="F147" i="9"/>
  <c r="E147" i="9"/>
  <c r="C147" i="9"/>
  <c r="B147" i="9"/>
  <c r="A147" i="9"/>
  <c r="X146" i="9"/>
  <c r="W146" i="9"/>
  <c r="V146" i="9"/>
  <c r="U146" i="9"/>
  <c r="T146" i="9"/>
  <c r="S146" i="9"/>
  <c r="R146" i="9"/>
  <c r="Q146" i="9"/>
  <c r="P146" i="9"/>
  <c r="O146" i="9"/>
  <c r="N146" i="9"/>
  <c r="M146" i="9"/>
  <c r="L146" i="9"/>
  <c r="K146" i="9"/>
  <c r="J146" i="9"/>
  <c r="I146" i="9"/>
  <c r="H146" i="9"/>
  <c r="G146" i="9"/>
  <c r="F146" i="9"/>
  <c r="E146" i="9"/>
  <c r="C146" i="9"/>
  <c r="B146" i="9"/>
  <c r="A146" i="9"/>
  <c r="X145" i="9"/>
  <c r="W145" i="9"/>
  <c r="V145" i="9"/>
  <c r="U145" i="9"/>
  <c r="T145" i="9"/>
  <c r="S145" i="9"/>
  <c r="R145" i="9"/>
  <c r="Q145" i="9"/>
  <c r="P145" i="9"/>
  <c r="O145" i="9"/>
  <c r="N145" i="9"/>
  <c r="M145" i="9"/>
  <c r="L145" i="9"/>
  <c r="K145" i="9"/>
  <c r="J145" i="9"/>
  <c r="I145" i="9"/>
  <c r="H145" i="9"/>
  <c r="G145" i="9"/>
  <c r="F145" i="9"/>
  <c r="E145" i="9"/>
  <c r="C145" i="9"/>
  <c r="B145" i="9"/>
  <c r="A145" i="9"/>
  <c r="X144" i="9"/>
  <c r="W144" i="9"/>
  <c r="V144" i="9"/>
  <c r="U144" i="9"/>
  <c r="T144" i="9"/>
  <c r="S144" i="9"/>
  <c r="R144" i="9"/>
  <c r="Q144" i="9"/>
  <c r="P144" i="9"/>
  <c r="O144" i="9"/>
  <c r="N144" i="9"/>
  <c r="M144" i="9"/>
  <c r="L144" i="9"/>
  <c r="K144" i="9"/>
  <c r="J144" i="9"/>
  <c r="I144" i="9"/>
  <c r="H144" i="9"/>
  <c r="G144" i="9"/>
  <c r="F144" i="9"/>
  <c r="E144" i="9"/>
  <c r="C144" i="9"/>
  <c r="B144" i="9"/>
  <c r="A144" i="9"/>
  <c r="X143" i="9"/>
  <c r="W143" i="9"/>
  <c r="V143" i="9"/>
  <c r="U143" i="9"/>
  <c r="T143" i="9"/>
  <c r="S143" i="9"/>
  <c r="R143" i="9"/>
  <c r="Q143" i="9"/>
  <c r="P143" i="9"/>
  <c r="O143" i="9"/>
  <c r="N143" i="9"/>
  <c r="M143" i="9"/>
  <c r="L143" i="9"/>
  <c r="K143" i="9"/>
  <c r="J143" i="9"/>
  <c r="I143" i="9"/>
  <c r="H143" i="9"/>
  <c r="G143" i="9"/>
  <c r="F143" i="9"/>
  <c r="E143" i="9"/>
  <c r="C143" i="9"/>
  <c r="B143" i="9"/>
  <c r="A143" i="9"/>
  <c r="X142" i="9"/>
  <c r="W142" i="9"/>
  <c r="V142" i="9"/>
  <c r="U142" i="9"/>
  <c r="T142" i="9"/>
  <c r="S142" i="9"/>
  <c r="R142" i="9"/>
  <c r="Q142" i="9"/>
  <c r="P142" i="9"/>
  <c r="O142" i="9"/>
  <c r="N142" i="9"/>
  <c r="M142" i="9"/>
  <c r="L142" i="9"/>
  <c r="K142" i="9"/>
  <c r="J142" i="9"/>
  <c r="I142" i="9"/>
  <c r="H142" i="9"/>
  <c r="G142" i="9"/>
  <c r="F142" i="9"/>
  <c r="E142" i="9"/>
  <c r="C142" i="9"/>
  <c r="B142" i="9"/>
  <c r="A142" i="9"/>
  <c r="X141" i="9"/>
  <c r="W141" i="9"/>
  <c r="V141" i="9"/>
  <c r="U141" i="9"/>
  <c r="T141" i="9"/>
  <c r="S141" i="9"/>
  <c r="R141" i="9"/>
  <c r="Q141" i="9"/>
  <c r="P141" i="9"/>
  <c r="O141" i="9"/>
  <c r="N141" i="9"/>
  <c r="M141" i="9"/>
  <c r="L141" i="9"/>
  <c r="K141" i="9"/>
  <c r="J141" i="9"/>
  <c r="I141" i="9"/>
  <c r="H141" i="9"/>
  <c r="G141" i="9"/>
  <c r="F141" i="9"/>
  <c r="E141" i="9"/>
  <c r="C141" i="9"/>
  <c r="B141" i="9"/>
  <c r="A141" i="9"/>
  <c r="X140" i="9"/>
  <c r="W140" i="9"/>
  <c r="V140" i="9"/>
  <c r="U140" i="9"/>
  <c r="T140" i="9"/>
  <c r="S140" i="9"/>
  <c r="R140" i="9"/>
  <c r="Q140" i="9"/>
  <c r="P140" i="9"/>
  <c r="O140" i="9"/>
  <c r="N140" i="9"/>
  <c r="M140" i="9"/>
  <c r="L140" i="9"/>
  <c r="K140" i="9"/>
  <c r="J140" i="9"/>
  <c r="I140" i="9"/>
  <c r="H140" i="9"/>
  <c r="G140" i="9"/>
  <c r="F140" i="9"/>
  <c r="E140" i="9"/>
  <c r="C140" i="9"/>
  <c r="B140" i="9"/>
  <c r="A140" i="9"/>
  <c r="X139" i="9"/>
  <c r="W139" i="9"/>
  <c r="V139" i="9"/>
  <c r="U139" i="9"/>
  <c r="T139" i="9"/>
  <c r="S139" i="9"/>
  <c r="R139" i="9"/>
  <c r="Q139" i="9"/>
  <c r="P139" i="9"/>
  <c r="O139" i="9"/>
  <c r="N139" i="9"/>
  <c r="M139" i="9"/>
  <c r="L139" i="9"/>
  <c r="K139" i="9"/>
  <c r="J139" i="9"/>
  <c r="I139" i="9"/>
  <c r="H139" i="9"/>
  <c r="G139" i="9"/>
  <c r="F139" i="9"/>
  <c r="E139" i="9"/>
  <c r="C139" i="9"/>
  <c r="B139" i="9"/>
  <c r="A139" i="9"/>
  <c r="X138" i="9"/>
  <c r="W138" i="9"/>
  <c r="V138" i="9"/>
  <c r="U138" i="9"/>
  <c r="T138" i="9"/>
  <c r="S138" i="9"/>
  <c r="R138" i="9"/>
  <c r="Q138" i="9"/>
  <c r="P138" i="9"/>
  <c r="O138" i="9"/>
  <c r="N138" i="9"/>
  <c r="M138" i="9"/>
  <c r="L138" i="9"/>
  <c r="K138" i="9"/>
  <c r="J138" i="9"/>
  <c r="I138" i="9"/>
  <c r="H138" i="9"/>
  <c r="G138" i="9"/>
  <c r="F138" i="9"/>
  <c r="E138" i="9"/>
  <c r="C138" i="9"/>
  <c r="B138" i="9"/>
  <c r="A138" i="9"/>
  <c r="X137" i="9"/>
  <c r="W137" i="9"/>
  <c r="V137" i="9"/>
  <c r="U137" i="9"/>
  <c r="T137" i="9"/>
  <c r="S137" i="9"/>
  <c r="R137" i="9"/>
  <c r="Q137" i="9"/>
  <c r="P137" i="9"/>
  <c r="O137" i="9"/>
  <c r="N137" i="9"/>
  <c r="M137" i="9"/>
  <c r="L137" i="9"/>
  <c r="K137" i="9"/>
  <c r="J137" i="9"/>
  <c r="I137" i="9"/>
  <c r="H137" i="9"/>
  <c r="G137" i="9"/>
  <c r="F137" i="9"/>
  <c r="E137" i="9"/>
  <c r="C137" i="9"/>
  <c r="B137" i="9"/>
  <c r="A137" i="9"/>
  <c r="X136" i="9"/>
  <c r="W136" i="9"/>
  <c r="V136" i="9"/>
  <c r="U136" i="9"/>
  <c r="T136" i="9"/>
  <c r="S136" i="9"/>
  <c r="R136" i="9"/>
  <c r="Q136" i="9"/>
  <c r="P136" i="9"/>
  <c r="O136" i="9"/>
  <c r="N136" i="9"/>
  <c r="M136" i="9"/>
  <c r="L136" i="9"/>
  <c r="K136" i="9"/>
  <c r="J136" i="9"/>
  <c r="I136" i="9"/>
  <c r="H136" i="9"/>
  <c r="G136" i="9"/>
  <c r="F136" i="9"/>
  <c r="E136" i="9"/>
  <c r="C136" i="9"/>
  <c r="B136" i="9"/>
  <c r="A136" i="9"/>
  <c r="X135" i="9"/>
  <c r="W135" i="9"/>
  <c r="V135" i="9"/>
  <c r="U135" i="9"/>
  <c r="T135" i="9"/>
  <c r="S135" i="9"/>
  <c r="R135" i="9"/>
  <c r="Q135" i="9"/>
  <c r="P135" i="9"/>
  <c r="O135" i="9"/>
  <c r="N135" i="9"/>
  <c r="M135" i="9"/>
  <c r="L135" i="9"/>
  <c r="K135" i="9"/>
  <c r="J135" i="9"/>
  <c r="I135" i="9"/>
  <c r="H135" i="9"/>
  <c r="G135" i="9"/>
  <c r="F135" i="9"/>
  <c r="E135" i="9"/>
  <c r="C135" i="9"/>
  <c r="B135" i="9"/>
  <c r="A135" i="9"/>
  <c r="X134" i="9"/>
  <c r="W134" i="9"/>
  <c r="V134" i="9"/>
  <c r="U134" i="9"/>
  <c r="T134" i="9"/>
  <c r="S134" i="9"/>
  <c r="R134" i="9"/>
  <c r="Q134" i="9"/>
  <c r="P134" i="9"/>
  <c r="O134" i="9"/>
  <c r="N134" i="9"/>
  <c r="M134" i="9"/>
  <c r="L134" i="9"/>
  <c r="K134" i="9"/>
  <c r="J134" i="9"/>
  <c r="I134" i="9"/>
  <c r="H134" i="9"/>
  <c r="G134" i="9"/>
  <c r="F134" i="9"/>
  <c r="E134" i="9"/>
  <c r="C134" i="9"/>
  <c r="B134" i="9"/>
  <c r="A134" i="9"/>
  <c r="X133" i="9"/>
  <c r="W133" i="9"/>
  <c r="V133" i="9"/>
  <c r="U133" i="9"/>
  <c r="T133" i="9"/>
  <c r="S133" i="9"/>
  <c r="R133" i="9"/>
  <c r="Q133" i="9"/>
  <c r="P133" i="9"/>
  <c r="O133" i="9"/>
  <c r="N133" i="9"/>
  <c r="M133" i="9"/>
  <c r="L133" i="9"/>
  <c r="K133" i="9"/>
  <c r="J133" i="9"/>
  <c r="I133" i="9"/>
  <c r="H133" i="9"/>
  <c r="G133" i="9"/>
  <c r="F133" i="9"/>
  <c r="E133" i="9"/>
  <c r="C133" i="9"/>
  <c r="B133" i="9"/>
  <c r="A133" i="9"/>
  <c r="X132" i="9"/>
  <c r="W132" i="9"/>
  <c r="V132" i="9"/>
  <c r="U132" i="9"/>
  <c r="T132" i="9"/>
  <c r="S132" i="9"/>
  <c r="R132" i="9"/>
  <c r="Q132" i="9"/>
  <c r="P132" i="9"/>
  <c r="O132" i="9"/>
  <c r="N132" i="9"/>
  <c r="M132" i="9"/>
  <c r="L132" i="9"/>
  <c r="K132" i="9"/>
  <c r="J132" i="9"/>
  <c r="I132" i="9"/>
  <c r="H132" i="9"/>
  <c r="G132" i="9"/>
  <c r="F132" i="9"/>
  <c r="E132" i="9"/>
  <c r="C132" i="9"/>
  <c r="B132" i="9"/>
  <c r="A132" i="9"/>
  <c r="X131" i="9"/>
  <c r="W131" i="9"/>
  <c r="V131" i="9"/>
  <c r="U131" i="9"/>
  <c r="T131" i="9"/>
  <c r="S131" i="9"/>
  <c r="R131" i="9"/>
  <c r="Q131" i="9"/>
  <c r="P131" i="9"/>
  <c r="O131" i="9"/>
  <c r="N131" i="9"/>
  <c r="M131" i="9"/>
  <c r="L131" i="9"/>
  <c r="K131" i="9"/>
  <c r="J131" i="9"/>
  <c r="I131" i="9"/>
  <c r="H131" i="9"/>
  <c r="G131" i="9"/>
  <c r="F131" i="9"/>
  <c r="E131" i="9"/>
  <c r="C131" i="9"/>
  <c r="B131" i="9"/>
  <c r="A131" i="9"/>
  <c r="X130" i="9"/>
  <c r="W130" i="9"/>
  <c r="V130" i="9"/>
  <c r="U130" i="9"/>
  <c r="T130" i="9"/>
  <c r="S130" i="9"/>
  <c r="R130" i="9"/>
  <c r="Q130" i="9"/>
  <c r="P130" i="9"/>
  <c r="O130" i="9"/>
  <c r="N130" i="9"/>
  <c r="M130" i="9"/>
  <c r="L130" i="9"/>
  <c r="K130" i="9"/>
  <c r="J130" i="9"/>
  <c r="I130" i="9"/>
  <c r="H130" i="9"/>
  <c r="G130" i="9"/>
  <c r="F130" i="9"/>
  <c r="E130" i="9"/>
  <c r="C130" i="9"/>
  <c r="B130" i="9"/>
  <c r="A130" i="9"/>
  <c r="X129" i="9"/>
  <c r="W129" i="9"/>
  <c r="V129" i="9"/>
  <c r="U129" i="9"/>
  <c r="T129" i="9"/>
  <c r="S129" i="9"/>
  <c r="R129" i="9"/>
  <c r="Q129" i="9"/>
  <c r="P129" i="9"/>
  <c r="O129" i="9"/>
  <c r="N129" i="9"/>
  <c r="M129" i="9"/>
  <c r="L129" i="9"/>
  <c r="K129" i="9"/>
  <c r="J129" i="9"/>
  <c r="I129" i="9"/>
  <c r="H129" i="9"/>
  <c r="G129" i="9"/>
  <c r="F129" i="9"/>
  <c r="E129" i="9"/>
  <c r="C129" i="9"/>
  <c r="B129" i="9"/>
  <c r="A129" i="9"/>
  <c r="X128" i="9"/>
  <c r="W128" i="9"/>
  <c r="V128" i="9"/>
  <c r="U128" i="9"/>
  <c r="T128" i="9"/>
  <c r="S128" i="9"/>
  <c r="R128" i="9"/>
  <c r="Q128" i="9"/>
  <c r="P128" i="9"/>
  <c r="O128" i="9"/>
  <c r="N128" i="9"/>
  <c r="M128" i="9"/>
  <c r="L128" i="9"/>
  <c r="K128" i="9"/>
  <c r="J128" i="9"/>
  <c r="I128" i="9"/>
  <c r="H128" i="9"/>
  <c r="G128" i="9"/>
  <c r="F128" i="9"/>
  <c r="E128" i="9"/>
  <c r="C128" i="9"/>
  <c r="B128" i="9"/>
  <c r="A128" i="9"/>
  <c r="X127" i="9"/>
  <c r="W127" i="9"/>
  <c r="V127" i="9"/>
  <c r="U127" i="9"/>
  <c r="T127" i="9"/>
  <c r="S127" i="9"/>
  <c r="R127" i="9"/>
  <c r="Q127" i="9"/>
  <c r="P127" i="9"/>
  <c r="O127" i="9"/>
  <c r="N127" i="9"/>
  <c r="M127" i="9"/>
  <c r="L127" i="9"/>
  <c r="K127" i="9"/>
  <c r="J127" i="9"/>
  <c r="I127" i="9"/>
  <c r="H127" i="9"/>
  <c r="G127" i="9"/>
  <c r="F127" i="9"/>
  <c r="E127" i="9"/>
  <c r="C127" i="9"/>
  <c r="B127" i="9"/>
  <c r="A127" i="9"/>
  <c r="X126" i="9"/>
  <c r="W126" i="9"/>
  <c r="V126" i="9"/>
  <c r="U126" i="9"/>
  <c r="T126" i="9"/>
  <c r="S126" i="9"/>
  <c r="R126" i="9"/>
  <c r="Q126" i="9"/>
  <c r="P126" i="9"/>
  <c r="O126" i="9"/>
  <c r="N126" i="9"/>
  <c r="M126" i="9"/>
  <c r="L126" i="9"/>
  <c r="K126" i="9"/>
  <c r="J126" i="9"/>
  <c r="I126" i="9"/>
  <c r="H126" i="9"/>
  <c r="G126" i="9"/>
  <c r="F126" i="9"/>
  <c r="E126" i="9"/>
  <c r="C126" i="9"/>
  <c r="B126" i="9"/>
  <c r="A126" i="9"/>
  <c r="X125" i="9"/>
  <c r="W125" i="9"/>
  <c r="V125" i="9"/>
  <c r="U125" i="9"/>
  <c r="T125" i="9"/>
  <c r="S125" i="9"/>
  <c r="R125" i="9"/>
  <c r="Q125" i="9"/>
  <c r="P125" i="9"/>
  <c r="O125" i="9"/>
  <c r="N125" i="9"/>
  <c r="M125" i="9"/>
  <c r="L125" i="9"/>
  <c r="K125" i="9"/>
  <c r="J125" i="9"/>
  <c r="I125" i="9"/>
  <c r="H125" i="9"/>
  <c r="G125" i="9"/>
  <c r="F125" i="9"/>
  <c r="E125" i="9"/>
  <c r="C125" i="9"/>
  <c r="B125" i="9"/>
  <c r="A125" i="9"/>
  <c r="X124" i="9"/>
  <c r="W124" i="9"/>
  <c r="V124" i="9"/>
  <c r="U124" i="9"/>
  <c r="T124" i="9"/>
  <c r="S124" i="9"/>
  <c r="R124" i="9"/>
  <c r="Q124" i="9"/>
  <c r="P124" i="9"/>
  <c r="O124" i="9"/>
  <c r="N124" i="9"/>
  <c r="M124" i="9"/>
  <c r="L124" i="9"/>
  <c r="K124" i="9"/>
  <c r="J124" i="9"/>
  <c r="I124" i="9"/>
  <c r="H124" i="9"/>
  <c r="G124" i="9"/>
  <c r="F124" i="9"/>
  <c r="E124" i="9"/>
  <c r="C124" i="9"/>
  <c r="B124" i="9"/>
  <c r="A124" i="9"/>
  <c r="X123" i="9"/>
  <c r="W123" i="9"/>
  <c r="V123" i="9"/>
  <c r="U123" i="9"/>
  <c r="T123" i="9"/>
  <c r="S123" i="9"/>
  <c r="R123" i="9"/>
  <c r="Q123" i="9"/>
  <c r="P123" i="9"/>
  <c r="O123" i="9"/>
  <c r="N123" i="9"/>
  <c r="M123" i="9"/>
  <c r="L123" i="9"/>
  <c r="K123" i="9"/>
  <c r="J123" i="9"/>
  <c r="I123" i="9"/>
  <c r="H123" i="9"/>
  <c r="G123" i="9"/>
  <c r="F123" i="9"/>
  <c r="E123" i="9"/>
  <c r="C123" i="9"/>
  <c r="B123" i="9"/>
  <c r="A123" i="9"/>
  <c r="X122" i="9"/>
  <c r="W122" i="9"/>
  <c r="V122" i="9"/>
  <c r="U122" i="9"/>
  <c r="T122" i="9"/>
  <c r="S122" i="9"/>
  <c r="R122" i="9"/>
  <c r="Q122" i="9"/>
  <c r="P122" i="9"/>
  <c r="O122" i="9"/>
  <c r="N122" i="9"/>
  <c r="M122" i="9"/>
  <c r="L122" i="9"/>
  <c r="K122" i="9"/>
  <c r="J122" i="9"/>
  <c r="I122" i="9"/>
  <c r="H122" i="9"/>
  <c r="G122" i="9"/>
  <c r="F122" i="9"/>
  <c r="E122" i="9"/>
  <c r="C122" i="9"/>
  <c r="B122" i="9"/>
  <c r="A122" i="9"/>
  <c r="X121" i="9"/>
  <c r="W121" i="9"/>
  <c r="V121" i="9"/>
  <c r="U121" i="9"/>
  <c r="T121" i="9"/>
  <c r="S121" i="9"/>
  <c r="R121" i="9"/>
  <c r="Q121" i="9"/>
  <c r="P121" i="9"/>
  <c r="O121" i="9"/>
  <c r="N121" i="9"/>
  <c r="M121" i="9"/>
  <c r="L121" i="9"/>
  <c r="K121" i="9"/>
  <c r="J121" i="9"/>
  <c r="I121" i="9"/>
  <c r="H121" i="9"/>
  <c r="G121" i="9"/>
  <c r="F121" i="9"/>
  <c r="E121" i="9"/>
  <c r="C121" i="9"/>
  <c r="B121" i="9"/>
  <c r="A121" i="9"/>
  <c r="X120" i="9"/>
  <c r="W120" i="9"/>
  <c r="V120" i="9"/>
  <c r="U120" i="9"/>
  <c r="T120" i="9"/>
  <c r="S120" i="9"/>
  <c r="R120" i="9"/>
  <c r="Q120" i="9"/>
  <c r="P120" i="9"/>
  <c r="O120" i="9"/>
  <c r="N120" i="9"/>
  <c r="M120" i="9"/>
  <c r="L120" i="9"/>
  <c r="K120" i="9"/>
  <c r="J120" i="9"/>
  <c r="I120" i="9"/>
  <c r="H120" i="9"/>
  <c r="G120" i="9"/>
  <c r="F120" i="9"/>
  <c r="E120" i="9"/>
  <c r="C120" i="9"/>
  <c r="B120" i="9"/>
  <c r="A120" i="9"/>
  <c r="X119" i="9"/>
  <c r="W119" i="9"/>
  <c r="V119" i="9"/>
  <c r="U119" i="9"/>
  <c r="T119" i="9"/>
  <c r="S119" i="9"/>
  <c r="R119" i="9"/>
  <c r="Q119" i="9"/>
  <c r="P119" i="9"/>
  <c r="O119" i="9"/>
  <c r="N119" i="9"/>
  <c r="M119" i="9"/>
  <c r="L119" i="9"/>
  <c r="K119" i="9"/>
  <c r="J119" i="9"/>
  <c r="I119" i="9"/>
  <c r="H119" i="9"/>
  <c r="G119" i="9"/>
  <c r="F119" i="9"/>
  <c r="E119" i="9"/>
  <c r="C119" i="9"/>
  <c r="B119" i="9"/>
  <c r="A119" i="9"/>
  <c r="X118" i="9"/>
  <c r="W118" i="9"/>
  <c r="V118" i="9"/>
  <c r="U118" i="9"/>
  <c r="T118" i="9"/>
  <c r="S118" i="9"/>
  <c r="R118" i="9"/>
  <c r="Q118" i="9"/>
  <c r="P118" i="9"/>
  <c r="O118" i="9"/>
  <c r="N118" i="9"/>
  <c r="M118" i="9"/>
  <c r="L118" i="9"/>
  <c r="K118" i="9"/>
  <c r="J118" i="9"/>
  <c r="I118" i="9"/>
  <c r="H118" i="9"/>
  <c r="G118" i="9"/>
  <c r="F118" i="9"/>
  <c r="E118" i="9"/>
  <c r="C118" i="9"/>
  <c r="B118" i="9"/>
  <c r="A118" i="9"/>
  <c r="L199" i="5"/>
  <c r="K199" i="5"/>
  <c r="J199" i="5"/>
  <c r="I199" i="5"/>
  <c r="H199" i="5"/>
  <c r="G199" i="5"/>
  <c r="F199" i="5"/>
  <c r="E199" i="5"/>
  <c r="D199" i="5"/>
  <c r="C199" i="5"/>
  <c r="B199" i="5"/>
  <c r="A199" i="5"/>
  <c r="L198" i="5"/>
  <c r="K198" i="5"/>
  <c r="J198" i="5"/>
  <c r="I198" i="5"/>
  <c r="H198" i="5"/>
  <c r="G198" i="5"/>
  <c r="F198" i="5"/>
  <c r="E198" i="5"/>
  <c r="D198" i="5"/>
  <c r="C198" i="5"/>
  <c r="B198" i="5"/>
  <c r="A198" i="5"/>
  <c r="L197" i="5"/>
  <c r="K197" i="5"/>
  <c r="J197" i="5"/>
  <c r="I197" i="5"/>
  <c r="H197" i="5"/>
  <c r="G197" i="5"/>
  <c r="F197" i="5"/>
  <c r="E197" i="5"/>
  <c r="D197" i="5"/>
  <c r="C197" i="5"/>
  <c r="B197" i="5"/>
  <c r="A197" i="5"/>
  <c r="L196" i="5"/>
  <c r="K196" i="5"/>
  <c r="J196" i="5"/>
  <c r="I196" i="5"/>
  <c r="H196" i="5"/>
  <c r="G196" i="5"/>
  <c r="F196" i="5"/>
  <c r="E196" i="5"/>
  <c r="D196" i="5"/>
  <c r="C196" i="5"/>
  <c r="B196" i="5"/>
  <c r="A196" i="5"/>
  <c r="L195" i="5"/>
  <c r="K195" i="5"/>
  <c r="J195" i="5"/>
  <c r="I195" i="5"/>
  <c r="H195" i="5"/>
  <c r="G195" i="5"/>
  <c r="F195" i="5"/>
  <c r="E195" i="5"/>
  <c r="D195" i="5"/>
  <c r="C195" i="5"/>
  <c r="B195" i="5"/>
  <c r="A195" i="5"/>
  <c r="L194" i="5"/>
  <c r="K194" i="5"/>
  <c r="J194" i="5"/>
  <c r="I194" i="5"/>
  <c r="H194" i="5"/>
  <c r="G194" i="5"/>
  <c r="F194" i="5"/>
  <c r="E194" i="5"/>
  <c r="D194" i="5"/>
  <c r="C194" i="5"/>
  <c r="B194" i="5"/>
  <c r="A194" i="5"/>
  <c r="L193" i="5"/>
  <c r="K193" i="5"/>
  <c r="J193" i="5"/>
  <c r="I193" i="5"/>
  <c r="H193" i="5"/>
  <c r="G193" i="5"/>
  <c r="F193" i="5"/>
  <c r="E193" i="5"/>
  <c r="D193" i="5"/>
  <c r="C193" i="5"/>
  <c r="B193" i="5"/>
  <c r="A193" i="5"/>
  <c r="L192" i="5"/>
  <c r="K192" i="5"/>
  <c r="J192" i="5"/>
  <c r="I192" i="5"/>
  <c r="H192" i="5"/>
  <c r="G192" i="5"/>
  <c r="F192" i="5"/>
  <c r="E192" i="5"/>
  <c r="D192" i="5"/>
  <c r="C192" i="5"/>
  <c r="B192" i="5"/>
  <c r="A192" i="5"/>
  <c r="L191" i="5"/>
  <c r="K191" i="5"/>
  <c r="J191" i="5"/>
  <c r="I191" i="5"/>
  <c r="H191" i="5"/>
  <c r="G191" i="5"/>
  <c r="F191" i="5"/>
  <c r="E191" i="5"/>
  <c r="D191" i="5"/>
  <c r="C191" i="5"/>
  <c r="B191" i="5"/>
  <c r="A191" i="5"/>
  <c r="L190" i="5"/>
  <c r="K190" i="5"/>
  <c r="J190" i="5"/>
  <c r="I190" i="5"/>
  <c r="H190" i="5"/>
  <c r="G190" i="5"/>
  <c r="F190" i="5"/>
  <c r="E190" i="5"/>
  <c r="D190" i="5"/>
  <c r="C190" i="5"/>
  <c r="B190" i="5"/>
  <c r="A190" i="5"/>
  <c r="L189" i="5"/>
  <c r="K189" i="5"/>
  <c r="J189" i="5"/>
  <c r="I189" i="5"/>
  <c r="H189" i="5"/>
  <c r="G189" i="5"/>
  <c r="F189" i="5"/>
  <c r="E189" i="5"/>
  <c r="D189" i="5"/>
  <c r="C189" i="5"/>
  <c r="B189" i="5"/>
  <c r="A189" i="5"/>
  <c r="L188" i="5"/>
  <c r="K188" i="5"/>
  <c r="J188" i="5"/>
  <c r="I188" i="5"/>
  <c r="H188" i="5"/>
  <c r="G188" i="5"/>
  <c r="F188" i="5"/>
  <c r="E188" i="5"/>
  <c r="D188" i="5"/>
  <c r="C188" i="5"/>
  <c r="B188" i="5"/>
  <c r="A188" i="5"/>
  <c r="L187" i="5"/>
  <c r="K187" i="5"/>
  <c r="J187" i="5"/>
  <c r="I187" i="5"/>
  <c r="H187" i="5"/>
  <c r="G187" i="5"/>
  <c r="F187" i="5"/>
  <c r="E187" i="5"/>
  <c r="D187" i="5"/>
  <c r="C187" i="5"/>
  <c r="B187" i="5"/>
  <c r="A187" i="5"/>
  <c r="L186" i="5"/>
  <c r="K186" i="5"/>
  <c r="J186" i="5"/>
  <c r="I186" i="5"/>
  <c r="H186" i="5"/>
  <c r="G186" i="5"/>
  <c r="F186" i="5"/>
  <c r="E186" i="5"/>
  <c r="D186" i="5"/>
  <c r="C186" i="5"/>
  <c r="B186" i="5"/>
  <c r="A186" i="5"/>
  <c r="L185" i="5"/>
  <c r="K185" i="5"/>
  <c r="J185" i="5"/>
  <c r="I185" i="5"/>
  <c r="H185" i="5"/>
  <c r="G185" i="5"/>
  <c r="F185" i="5"/>
  <c r="E185" i="5"/>
  <c r="D185" i="5"/>
  <c r="C185" i="5"/>
  <c r="B185" i="5"/>
  <c r="A185" i="5"/>
  <c r="L184" i="5"/>
  <c r="K184" i="5"/>
  <c r="J184" i="5"/>
  <c r="I184" i="5"/>
  <c r="H184" i="5"/>
  <c r="G184" i="5"/>
  <c r="F184" i="5"/>
  <c r="E184" i="5"/>
  <c r="D184" i="5"/>
  <c r="C184" i="5"/>
  <c r="B184" i="5"/>
  <c r="A184" i="5"/>
  <c r="L183" i="5"/>
  <c r="K183" i="5"/>
  <c r="J183" i="5"/>
  <c r="I183" i="5"/>
  <c r="H183" i="5"/>
  <c r="G183" i="5"/>
  <c r="F183" i="5"/>
  <c r="E183" i="5"/>
  <c r="D183" i="5"/>
  <c r="C183" i="5"/>
  <c r="B183" i="5"/>
  <c r="A183" i="5"/>
  <c r="L182" i="5"/>
  <c r="K182" i="5"/>
  <c r="J182" i="5"/>
  <c r="I182" i="5"/>
  <c r="H182" i="5"/>
  <c r="G182" i="5"/>
  <c r="F182" i="5"/>
  <c r="E182" i="5"/>
  <c r="D182" i="5"/>
  <c r="C182" i="5"/>
  <c r="B182" i="5"/>
  <c r="A182" i="5"/>
  <c r="L181" i="5"/>
  <c r="K181" i="5"/>
  <c r="J181" i="5"/>
  <c r="I181" i="5"/>
  <c r="H181" i="5"/>
  <c r="G181" i="5"/>
  <c r="F181" i="5"/>
  <c r="E181" i="5"/>
  <c r="D181" i="5"/>
  <c r="C181" i="5"/>
  <c r="B181" i="5"/>
  <c r="A181" i="5"/>
  <c r="L180" i="5"/>
  <c r="K180" i="5"/>
  <c r="J180" i="5"/>
  <c r="I180" i="5"/>
  <c r="H180" i="5"/>
  <c r="G180" i="5"/>
  <c r="F180" i="5"/>
  <c r="E180" i="5"/>
  <c r="D180" i="5"/>
  <c r="C180" i="5"/>
  <c r="B180" i="5"/>
  <c r="A180" i="5"/>
  <c r="L179" i="5"/>
  <c r="K179" i="5"/>
  <c r="J179" i="5"/>
  <c r="I179" i="5"/>
  <c r="H179" i="5"/>
  <c r="G179" i="5"/>
  <c r="F179" i="5"/>
  <c r="E179" i="5"/>
  <c r="D179" i="5"/>
  <c r="C179" i="5"/>
  <c r="B179" i="5"/>
  <c r="A179" i="5"/>
  <c r="L178" i="5"/>
  <c r="K178" i="5"/>
  <c r="J178" i="5"/>
  <c r="I178" i="5"/>
  <c r="H178" i="5"/>
  <c r="G178" i="5"/>
  <c r="F178" i="5"/>
  <c r="E178" i="5"/>
  <c r="D178" i="5"/>
  <c r="C178" i="5"/>
  <c r="B178" i="5"/>
  <c r="A178" i="5"/>
  <c r="L177" i="5"/>
  <c r="K177" i="5"/>
  <c r="J177" i="5"/>
  <c r="I177" i="5"/>
  <c r="H177" i="5"/>
  <c r="G177" i="5"/>
  <c r="F177" i="5"/>
  <c r="E177" i="5"/>
  <c r="D177" i="5"/>
  <c r="C177" i="5"/>
  <c r="B177" i="5"/>
  <c r="A177" i="5"/>
  <c r="L176" i="5"/>
  <c r="K176" i="5"/>
  <c r="J176" i="5"/>
  <c r="I176" i="5"/>
  <c r="H176" i="5"/>
  <c r="G176" i="5"/>
  <c r="F176" i="5"/>
  <c r="E176" i="5"/>
  <c r="D176" i="5"/>
  <c r="C176" i="5"/>
  <c r="B176" i="5"/>
  <c r="A176" i="5"/>
  <c r="L175" i="5"/>
  <c r="K175" i="5"/>
  <c r="J175" i="5"/>
  <c r="I175" i="5"/>
  <c r="H175" i="5"/>
  <c r="G175" i="5"/>
  <c r="F175" i="5"/>
  <c r="E175" i="5"/>
  <c r="D175" i="5"/>
  <c r="C175" i="5"/>
  <c r="B175" i="5"/>
  <c r="A175" i="5"/>
  <c r="L174" i="5"/>
  <c r="K174" i="5"/>
  <c r="J174" i="5"/>
  <c r="I174" i="5"/>
  <c r="H174" i="5"/>
  <c r="G174" i="5"/>
  <c r="F174" i="5"/>
  <c r="E174" i="5"/>
  <c r="D174" i="5"/>
  <c r="C174" i="5"/>
  <c r="B174" i="5"/>
  <c r="A174" i="5"/>
  <c r="L173" i="5"/>
  <c r="K173" i="5"/>
  <c r="J173" i="5"/>
  <c r="I173" i="5"/>
  <c r="H173" i="5"/>
  <c r="G173" i="5"/>
  <c r="F173" i="5"/>
  <c r="E173" i="5"/>
  <c r="D173" i="5"/>
  <c r="C173" i="5"/>
  <c r="B173" i="5"/>
  <c r="A173" i="5"/>
  <c r="L172" i="5"/>
  <c r="K172" i="5"/>
  <c r="J172" i="5"/>
  <c r="I172" i="5"/>
  <c r="H172" i="5"/>
  <c r="G172" i="5"/>
  <c r="F172" i="5"/>
  <c r="E172" i="5"/>
  <c r="D172" i="5"/>
  <c r="C172" i="5"/>
  <c r="B172" i="5"/>
  <c r="A172" i="5"/>
  <c r="L171" i="5"/>
  <c r="K171" i="5"/>
  <c r="J171" i="5"/>
  <c r="I171" i="5"/>
  <c r="H171" i="5"/>
  <c r="G171" i="5"/>
  <c r="F171" i="5"/>
  <c r="E171" i="5"/>
  <c r="D171" i="5"/>
  <c r="C171" i="5"/>
  <c r="B171" i="5"/>
  <c r="A171" i="5"/>
  <c r="L170" i="5"/>
  <c r="K170" i="5"/>
  <c r="J170" i="5"/>
  <c r="I170" i="5"/>
  <c r="H170" i="5"/>
  <c r="G170" i="5"/>
  <c r="F170" i="5"/>
  <c r="E170" i="5"/>
  <c r="D170" i="5"/>
  <c r="C170" i="5"/>
  <c r="B170" i="5"/>
  <c r="A170" i="5"/>
  <c r="L169" i="5"/>
  <c r="K169" i="5"/>
  <c r="J169" i="5"/>
  <c r="I169" i="5"/>
  <c r="H169" i="5"/>
  <c r="G169" i="5"/>
  <c r="F169" i="5"/>
  <c r="E169" i="5"/>
  <c r="D169" i="5"/>
  <c r="C169" i="5"/>
  <c r="B169" i="5"/>
  <c r="A169" i="5"/>
  <c r="L168" i="5"/>
  <c r="K168" i="5"/>
  <c r="J168" i="5"/>
  <c r="I168" i="5"/>
  <c r="H168" i="5"/>
  <c r="G168" i="5"/>
  <c r="F168" i="5"/>
  <c r="E168" i="5"/>
  <c r="D168" i="5"/>
  <c r="C168" i="5"/>
  <c r="B168" i="5"/>
  <c r="A168" i="5"/>
  <c r="L167" i="5"/>
  <c r="K167" i="5"/>
  <c r="J167" i="5"/>
  <c r="I167" i="5"/>
  <c r="H167" i="5"/>
  <c r="G167" i="5"/>
  <c r="F167" i="5"/>
  <c r="E167" i="5"/>
  <c r="D167" i="5"/>
  <c r="C167" i="5"/>
  <c r="B167" i="5"/>
  <c r="A167" i="5"/>
  <c r="L166" i="5"/>
  <c r="K166" i="5"/>
  <c r="J166" i="5"/>
  <c r="I166" i="5"/>
  <c r="H166" i="5"/>
  <c r="G166" i="5"/>
  <c r="F166" i="5"/>
  <c r="E166" i="5"/>
  <c r="D166" i="5"/>
  <c r="C166" i="5"/>
  <c r="B166" i="5"/>
  <c r="A166" i="5"/>
  <c r="L165" i="5"/>
  <c r="K165" i="5"/>
  <c r="J165" i="5"/>
  <c r="I165" i="5"/>
  <c r="H165" i="5"/>
  <c r="G165" i="5"/>
  <c r="F165" i="5"/>
  <c r="E165" i="5"/>
  <c r="D165" i="5"/>
  <c r="C165" i="5"/>
  <c r="B165" i="5"/>
  <c r="A165" i="5"/>
  <c r="L164" i="5"/>
  <c r="K164" i="5"/>
  <c r="J164" i="5"/>
  <c r="I164" i="5"/>
  <c r="H164" i="5"/>
  <c r="G164" i="5"/>
  <c r="F164" i="5"/>
  <c r="E164" i="5"/>
  <c r="D164" i="5"/>
  <c r="C164" i="5"/>
  <c r="B164" i="5"/>
  <c r="A164" i="5"/>
  <c r="L163" i="5"/>
  <c r="K163" i="5"/>
  <c r="J163" i="5"/>
  <c r="I163" i="5"/>
  <c r="H163" i="5"/>
  <c r="G163" i="5"/>
  <c r="F163" i="5"/>
  <c r="E163" i="5"/>
  <c r="D163" i="5"/>
  <c r="C163" i="5"/>
  <c r="B163" i="5"/>
  <c r="A163" i="5"/>
  <c r="L162" i="5"/>
  <c r="K162" i="5"/>
  <c r="J162" i="5"/>
  <c r="I162" i="5"/>
  <c r="H162" i="5"/>
  <c r="G162" i="5"/>
  <c r="F162" i="5"/>
  <c r="E162" i="5"/>
  <c r="D162" i="5"/>
  <c r="C162" i="5"/>
  <c r="B162" i="5"/>
  <c r="A162" i="5"/>
  <c r="L161" i="5"/>
  <c r="K161" i="5"/>
  <c r="J161" i="5"/>
  <c r="I161" i="5"/>
  <c r="H161" i="5"/>
  <c r="G161" i="5"/>
  <c r="F161" i="5"/>
  <c r="E161" i="5"/>
  <c r="D161" i="5"/>
  <c r="C161" i="5"/>
  <c r="B161" i="5"/>
  <c r="A161" i="5"/>
  <c r="L160" i="5"/>
  <c r="K160" i="5"/>
  <c r="J160" i="5"/>
  <c r="I160" i="5"/>
  <c r="H160" i="5"/>
  <c r="G160" i="5"/>
  <c r="F160" i="5"/>
  <c r="E160" i="5"/>
  <c r="D160" i="5"/>
  <c r="C160" i="5"/>
  <c r="B160" i="5"/>
  <c r="A160" i="5"/>
  <c r="L159" i="5"/>
  <c r="K159" i="5"/>
  <c r="J159" i="5"/>
  <c r="I159" i="5"/>
  <c r="H159" i="5"/>
  <c r="G159" i="5"/>
  <c r="F159" i="5"/>
  <c r="E159" i="5"/>
  <c r="D159" i="5"/>
  <c r="C159" i="5"/>
  <c r="B159" i="5"/>
  <c r="A159" i="5"/>
  <c r="L158" i="5"/>
  <c r="K158" i="5"/>
  <c r="J158" i="5"/>
  <c r="I158" i="5"/>
  <c r="H158" i="5"/>
  <c r="G158" i="5"/>
  <c r="F158" i="5"/>
  <c r="E158" i="5"/>
  <c r="D158" i="5"/>
  <c r="C158" i="5"/>
  <c r="B158" i="5"/>
  <c r="A158" i="5"/>
  <c r="L157" i="5"/>
  <c r="K157" i="5"/>
  <c r="J157" i="5"/>
  <c r="I157" i="5"/>
  <c r="H157" i="5"/>
  <c r="G157" i="5"/>
  <c r="F157" i="5"/>
  <c r="E157" i="5"/>
  <c r="D157" i="5"/>
  <c r="C157" i="5"/>
  <c r="B157" i="5"/>
  <c r="A157" i="5"/>
  <c r="L156" i="5"/>
  <c r="K156" i="5"/>
  <c r="J156" i="5"/>
  <c r="I156" i="5"/>
  <c r="H156" i="5"/>
  <c r="G156" i="5"/>
  <c r="F156" i="5"/>
  <c r="E156" i="5"/>
  <c r="D156" i="5"/>
  <c r="C156" i="5"/>
  <c r="B156" i="5"/>
  <c r="A156" i="5"/>
  <c r="L155" i="5"/>
  <c r="K155" i="5"/>
  <c r="J155" i="5"/>
  <c r="I155" i="5"/>
  <c r="H155" i="5"/>
  <c r="G155" i="5"/>
  <c r="F155" i="5"/>
  <c r="E155" i="5"/>
  <c r="D155" i="5"/>
  <c r="C155" i="5"/>
  <c r="B155" i="5"/>
  <c r="A155" i="5"/>
  <c r="L154" i="5"/>
  <c r="K154" i="5"/>
  <c r="J154" i="5"/>
  <c r="I154" i="5"/>
  <c r="H154" i="5"/>
  <c r="G154" i="5"/>
  <c r="F154" i="5"/>
  <c r="E154" i="5"/>
  <c r="D154" i="5"/>
  <c r="C154" i="5"/>
  <c r="B154" i="5"/>
  <c r="A154" i="5"/>
  <c r="L153" i="5"/>
  <c r="K153" i="5"/>
  <c r="J153" i="5"/>
  <c r="I153" i="5"/>
  <c r="H153" i="5"/>
  <c r="G153" i="5"/>
  <c r="F153" i="5"/>
  <c r="E153" i="5"/>
  <c r="D153" i="5"/>
  <c r="C153" i="5"/>
  <c r="B153" i="5"/>
  <c r="A153" i="5"/>
  <c r="L152" i="5"/>
  <c r="K152" i="5"/>
  <c r="J152" i="5"/>
  <c r="I152" i="5"/>
  <c r="H152" i="5"/>
  <c r="G152" i="5"/>
  <c r="F152" i="5"/>
  <c r="E152" i="5"/>
  <c r="D152" i="5"/>
  <c r="C152" i="5"/>
  <c r="B152" i="5"/>
  <c r="A152" i="5"/>
  <c r="L151" i="5"/>
  <c r="K151" i="5"/>
  <c r="J151" i="5"/>
  <c r="I151" i="5"/>
  <c r="H151" i="5"/>
  <c r="G151" i="5"/>
  <c r="F151" i="5"/>
  <c r="E151" i="5"/>
  <c r="D151" i="5"/>
  <c r="C151" i="5"/>
  <c r="B151" i="5"/>
  <c r="A151" i="5"/>
  <c r="L150" i="5"/>
  <c r="K150" i="5"/>
  <c r="J150" i="5"/>
  <c r="I150" i="5"/>
  <c r="H150" i="5"/>
  <c r="G150" i="5"/>
  <c r="F150" i="5"/>
  <c r="E150" i="5"/>
  <c r="D150" i="5"/>
  <c r="C150" i="5"/>
  <c r="B150" i="5"/>
  <c r="A150" i="5"/>
  <c r="L149" i="5"/>
  <c r="K149" i="5"/>
  <c r="J149" i="5"/>
  <c r="I149" i="5"/>
  <c r="H149" i="5"/>
  <c r="G149" i="5"/>
  <c r="F149" i="5"/>
  <c r="E149" i="5"/>
  <c r="D149" i="5"/>
  <c r="C149" i="5"/>
  <c r="B149" i="5"/>
  <c r="A149" i="5"/>
  <c r="L148" i="5"/>
  <c r="K148" i="5"/>
  <c r="J148" i="5"/>
  <c r="I148" i="5"/>
  <c r="H148" i="5"/>
  <c r="G148" i="5"/>
  <c r="F148" i="5"/>
  <c r="E148" i="5"/>
  <c r="D148" i="5"/>
  <c r="C148" i="5"/>
  <c r="B148" i="5"/>
  <c r="A148" i="5"/>
  <c r="L147" i="5"/>
  <c r="K147" i="5"/>
  <c r="J147" i="5"/>
  <c r="I147" i="5"/>
  <c r="H147" i="5"/>
  <c r="G147" i="5"/>
  <c r="F147" i="5"/>
  <c r="E147" i="5"/>
  <c r="D147" i="5"/>
  <c r="C147" i="5"/>
  <c r="B147" i="5"/>
  <c r="A147" i="5"/>
  <c r="L146" i="5"/>
  <c r="K146" i="5"/>
  <c r="J146" i="5"/>
  <c r="I146" i="5"/>
  <c r="H146" i="5"/>
  <c r="G146" i="5"/>
  <c r="F146" i="5"/>
  <c r="E146" i="5"/>
  <c r="D146" i="5"/>
  <c r="C146" i="5"/>
  <c r="B146" i="5"/>
  <c r="A146" i="5"/>
  <c r="L145" i="5"/>
  <c r="K145" i="5"/>
  <c r="J145" i="5"/>
  <c r="I145" i="5"/>
  <c r="H145" i="5"/>
  <c r="G145" i="5"/>
  <c r="F145" i="5"/>
  <c r="E145" i="5"/>
  <c r="D145" i="5"/>
  <c r="C145" i="5"/>
  <c r="B145" i="5"/>
  <c r="A145" i="5"/>
  <c r="L144" i="5"/>
  <c r="K144" i="5"/>
  <c r="J144" i="5"/>
  <c r="I144" i="5"/>
  <c r="H144" i="5"/>
  <c r="G144" i="5"/>
  <c r="F144" i="5"/>
  <c r="E144" i="5"/>
  <c r="D144" i="5"/>
  <c r="C144" i="5"/>
  <c r="B144" i="5"/>
  <c r="A144" i="5"/>
  <c r="L143" i="5"/>
  <c r="K143" i="5"/>
  <c r="J143" i="5"/>
  <c r="I143" i="5"/>
  <c r="H143" i="5"/>
  <c r="G143" i="5"/>
  <c r="F143" i="5"/>
  <c r="E143" i="5"/>
  <c r="D143" i="5"/>
  <c r="C143" i="5"/>
  <c r="B143" i="5"/>
  <c r="A143" i="5"/>
  <c r="L142" i="5"/>
  <c r="K142" i="5"/>
  <c r="J142" i="5"/>
  <c r="I142" i="5"/>
  <c r="H142" i="5"/>
  <c r="G142" i="5"/>
  <c r="F142" i="5"/>
  <c r="E142" i="5"/>
  <c r="D142" i="5"/>
  <c r="C142" i="5"/>
  <c r="B142" i="5"/>
  <c r="A142" i="5"/>
  <c r="L141" i="5"/>
  <c r="K141" i="5"/>
  <c r="J141" i="5"/>
  <c r="I141" i="5"/>
  <c r="H141" i="5"/>
  <c r="G141" i="5"/>
  <c r="F141" i="5"/>
  <c r="E141" i="5"/>
  <c r="D141" i="5"/>
  <c r="C141" i="5"/>
  <c r="B141" i="5"/>
  <c r="A141" i="5"/>
  <c r="L140" i="5"/>
  <c r="K140" i="5"/>
  <c r="J140" i="5"/>
  <c r="I140" i="5"/>
  <c r="H140" i="5"/>
  <c r="G140" i="5"/>
  <c r="F140" i="5"/>
  <c r="E140" i="5"/>
  <c r="D140" i="5"/>
  <c r="C140" i="5"/>
  <c r="B140" i="5"/>
  <c r="A140" i="5"/>
  <c r="L139" i="5"/>
  <c r="K139" i="5"/>
  <c r="J139" i="5"/>
  <c r="I139" i="5"/>
  <c r="H139" i="5"/>
  <c r="G139" i="5"/>
  <c r="F139" i="5"/>
  <c r="E139" i="5"/>
  <c r="D139" i="5"/>
  <c r="C139" i="5"/>
  <c r="B139" i="5"/>
  <c r="A139" i="5"/>
  <c r="L138" i="5"/>
  <c r="K138" i="5"/>
  <c r="J138" i="5"/>
  <c r="I138" i="5"/>
  <c r="H138" i="5"/>
  <c r="G138" i="5"/>
  <c r="F138" i="5"/>
  <c r="E138" i="5"/>
  <c r="D138" i="5"/>
  <c r="C138" i="5"/>
  <c r="B138" i="5"/>
  <c r="A138" i="5"/>
  <c r="L137" i="5"/>
  <c r="K137" i="5"/>
  <c r="J137" i="5"/>
  <c r="I137" i="5"/>
  <c r="H137" i="5"/>
  <c r="G137" i="5"/>
  <c r="F137" i="5"/>
  <c r="E137" i="5"/>
  <c r="D137" i="5"/>
  <c r="C137" i="5"/>
  <c r="B137" i="5"/>
  <c r="A137" i="5"/>
  <c r="L136" i="5"/>
  <c r="K136" i="5"/>
  <c r="J136" i="5"/>
  <c r="I136" i="5"/>
  <c r="H136" i="5"/>
  <c r="G136" i="5"/>
  <c r="F136" i="5"/>
  <c r="E136" i="5"/>
  <c r="D136" i="5"/>
  <c r="C136" i="5"/>
  <c r="B136" i="5"/>
  <c r="A136" i="5"/>
  <c r="L135" i="5"/>
  <c r="K135" i="5"/>
  <c r="J135" i="5"/>
  <c r="I135" i="5"/>
  <c r="H135" i="5"/>
  <c r="G135" i="5"/>
  <c r="F135" i="5"/>
  <c r="E135" i="5"/>
  <c r="D135" i="5"/>
  <c r="C135" i="5"/>
  <c r="B135" i="5"/>
  <c r="A135" i="5"/>
  <c r="L134" i="5"/>
  <c r="K134" i="5"/>
  <c r="J134" i="5"/>
  <c r="I134" i="5"/>
  <c r="H134" i="5"/>
  <c r="G134" i="5"/>
  <c r="F134" i="5"/>
  <c r="E134" i="5"/>
  <c r="D134" i="5"/>
  <c r="C134" i="5"/>
  <c r="B134" i="5"/>
  <c r="A134" i="5"/>
  <c r="L133" i="5"/>
  <c r="K133" i="5"/>
  <c r="J133" i="5"/>
  <c r="I133" i="5"/>
  <c r="H133" i="5"/>
  <c r="G133" i="5"/>
  <c r="F133" i="5"/>
  <c r="E133" i="5"/>
  <c r="D133" i="5"/>
  <c r="C133" i="5"/>
  <c r="B133" i="5"/>
  <c r="A133" i="5"/>
  <c r="L132" i="5"/>
  <c r="K132" i="5"/>
  <c r="J132" i="5"/>
  <c r="I132" i="5"/>
  <c r="H132" i="5"/>
  <c r="G132" i="5"/>
  <c r="F132" i="5"/>
  <c r="E132" i="5"/>
  <c r="D132" i="5"/>
  <c r="C132" i="5"/>
  <c r="B132" i="5"/>
  <c r="A132" i="5"/>
  <c r="L131" i="5"/>
  <c r="K131" i="5"/>
  <c r="J131" i="5"/>
  <c r="I131" i="5"/>
  <c r="H131" i="5"/>
  <c r="G131" i="5"/>
  <c r="F131" i="5"/>
  <c r="E131" i="5"/>
  <c r="D131" i="5"/>
  <c r="C131" i="5"/>
  <c r="B131" i="5"/>
  <c r="A131" i="5"/>
  <c r="L130" i="5"/>
  <c r="K130" i="5"/>
  <c r="J130" i="5"/>
  <c r="I130" i="5"/>
  <c r="H130" i="5"/>
  <c r="G130" i="5"/>
  <c r="F130" i="5"/>
  <c r="E130" i="5"/>
  <c r="D130" i="5"/>
  <c r="C130" i="5"/>
  <c r="B130" i="5"/>
  <c r="A130" i="5"/>
  <c r="L129" i="5"/>
  <c r="K129" i="5"/>
  <c r="J129" i="5"/>
  <c r="I129" i="5"/>
  <c r="H129" i="5"/>
  <c r="G129" i="5"/>
  <c r="F129" i="5"/>
  <c r="E129" i="5"/>
  <c r="D129" i="5"/>
  <c r="C129" i="5"/>
  <c r="B129" i="5"/>
  <c r="A129" i="5"/>
  <c r="L128" i="5"/>
  <c r="K128" i="5"/>
  <c r="J128" i="5"/>
  <c r="I128" i="5"/>
  <c r="H128" i="5"/>
  <c r="G128" i="5"/>
  <c r="F128" i="5"/>
  <c r="E128" i="5"/>
  <c r="D128" i="5"/>
  <c r="C128" i="5"/>
  <c r="B128" i="5"/>
  <c r="A128" i="5"/>
  <c r="L127" i="5"/>
  <c r="K127" i="5"/>
  <c r="J127" i="5"/>
  <c r="I127" i="5"/>
  <c r="H127" i="5"/>
  <c r="G127" i="5"/>
  <c r="F127" i="5"/>
  <c r="E127" i="5"/>
  <c r="D127" i="5"/>
  <c r="C127" i="5"/>
  <c r="B127" i="5"/>
  <c r="A127" i="5"/>
  <c r="L126" i="5"/>
  <c r="K126" i="5"/>
  <c r="J126" i="5"/>
  <c r="I126" i="5"/>
  <c r="H126" i="5"/>
  <c r="G126" i="5"/>
  <c r="F126" i="5"/>
  <c r="E126" i="5"/>
  <c r="D126" i="5"/>
  <c r="C126" i="5"/>
  <c r="B126" i="5"/>
  <c r="A126" i="5"/>
  <c r="L125" i="5"/>
  <c r="K125" i="5"/>
  <c r="J125" i="5"/>
  <c r="I125" i="5"/>
  <c r="H125" i="5"/>
  <c r="G125" i="5"/>
  <c r="F125" i="5"/>
  <c r="E125" i="5"/>
  <c r="D125" i="5"/>
  <c r="C125" i="5"/>
  <c r="B125" i="5"/>
  <c r="A125" i="5"/>
  <c r="L199" i="7"/>
  <c r="K199" i="7"/>
  <c r="J199" i="7"/>
  <c r="I199" i="7"/>
  <c r="H199" i="7"/>
  <c r="G199" i="7"/>
  <c r="F199" i="7"/>
  <c r="E199" i="7"/>
  <c r="D199" i="7"/>
  <c r="C199" i="7"/>
  <c r="B199" i="7"/>
  <c r="A199" i="7"/>
  <c r="L198" i="7"/>
  <c r="K198" i="7"/>
  <c r="J198" i="7"/>
  <c r="I198" i="7"/>
  <c r="H198" i="7"/>
  <c r="G198" i="7"/>
  <c r="F198" i="7"/>
  <c r="E198" i="7"/>
  <c r="D198" i="7"/>
  <c r="C198" i="7"/>
  <c r="B198" i="7"/>
  <c r="A198" i="7"/>
  <c r="L197" i="7"/>
  <c r="K197" i="7"/>
  <c r="J197" i="7"/>
  <c r="I197" i="7"/>
  <c r="H197" i="7"/>
  <c r="G197" i="7"/>
  <c r="F197" i="7"/>
  <c r="E197" i="7"/>
  <c r="D197" i="7"/>
  <c r="C197" i="7"/>
  <c r="B197" i="7"/>
  <c r="A197" i="7"/>
  <c r="L196" i="7"/>
  <c r="K196" i="7"/>
  <c r="J196" i="7"/>
  <c r="I196" i="7"/>
  <c r="H196" i="7"/>
  <c r="G196" i="7"/>
  <c r="F196" i="7"/>
  <c r="E196" i="7"/>
  <c r="D196" i="7"/>
  <c r="C196" i="7"/>
  <c r="B196" i="7"/>
  <c r="A196" i="7"/>
  <c r="L195" i="7"/>
  <c r="K195" i="7"/>
  <c r="J195" i="7"/>
  <c r="I195" i="7"/>
  <c r="H195" i="7"/>
  <c r="G195" i="7"/>
  <c r="F195" i="7"/>
  <c r="E195" i="7"/>
  <c r="D195" i="7"/>
  <c r="C195" i="7"/>
  <c r="B195" i="7"/>
  <c r="A195" i="7"/>
  <c r="L194" i="7"/>
  <c r="K194" i="7"/>
  <c r="J194" i="7"/>
  <c r="I194" i="7"/>
  <c r="H194" i="7"/>
  <c r="G194" i="7"/>
  <c r="F194" i="7"/>
  <c r="E194" i="7"/>
  <c r="D194" i="7"/>
  <c r="C194" i="7"/>
  <c r="B194" i="7"/>
  <c r="A194" i="7"/>
  <c r="L193" i="7"/>
  <c r="K193" i="7"/>
  <c r="J193" i="7"/>
  <c r="I193" i="7"/>
  <c r="H193" i="7"/>
  <c r="G193" i="7"/>
  <c r="F193" i="7"/>
  <c r="E193" i="7"/>
  <c r="D193" i="7"/>
  <c r="C193" i="7"/>
  <c r="B193" i="7"/>
  <c r="A193" i="7"/>
  <c r="L192" i="7"/>
  <c r="K192" i="7"/>
  <c r="J192" i="7"/>
  <c r="I192" i="7"/>
  <c r="H192" i="7"/>
  <c r="G192" i="7"/>
  <c r="F192" i="7"/>
  <c r="E192" i="7"/>
  <c r="D192" i="7"/>
  <c r="C192" i="7"/>
  <c r="B192" i="7"/>
  <c r="A192" i="7"/>
  <c r="L191" i="7"/>
  <c r="K191" i="7"/>
  <c r="J191" i="7"/>
  <c r="I191" i="7"/>
  <c r="H191" i="7"/>
  <c r="G191" i="7"/>
  <c r="F191" i="7"/>
  <c r="E191" i="7"/>
  <c r="D191" i="7"/>
  <c r="C191" i="7"/>
  <c r="B191" i="7"/>
  <c r="A191" i="7"/>
  <c r="L190" i="7"/>
  <c r="K190" i="7"/>
  <c r="J190" i="7"/>
  <c r="I190" i="7"/>
  <c r="H190" i="7"/>
  <c r="G190" i="7"/>
  <c r="F190" i="7"/>
  <c r="E190" i="7"/>
  <c r="D190" i="7"/>
  <c r="C190" i="7"/>
  <c r="B190" i="7"/>
  <c r="A190" i="7"/>
  <c r="L189" i="7"/>
  <c r="K189" i="7"/>
  <c r="J189" i="7"/>
  <c r="I189" i="7"/>
  <c r="H189" i="7"/>
  <c r="G189" i="7"/>
  <c r="F189" i="7"/>
  <c r="E189" i="7"/>
  <c r="D189" i="7"/>
  <c r="C189" i="7"/>
  <c r="B189" i="7"/>
  <c r="A189" i="7"/>
  <c r="L188" i="7"/>
  <c r="K188" i="7"/>
  <c r="J188" i="7"/>
  <c r="I188" i="7"/>
  <c r="H188" i="7"/>
  <c r="G188" i="7"/>
  <c r="F188" i="7"/>
  <c r="E188" i="7"/>
  <c r="D188" i="7"/>
  <c r="C188" i="7"/>
  <c r="B188" i="7"/>
  <c r="A188" i="7"/>
  <c r="L187" i="7"/>
  <c r="K187" i="7"/>
  <c r="J187" i="7"/>
  <c r="I187" i="7"/>
  <c r="H187" i="7"/>
  <c r="G187" i="7"/>
  <c r="F187" i="7"/>
  <c r="E187" i="7"/>
  <c r="D187" i="7"/>
  <c r="C187" i="7"/>
  <c r="B187" i="7"/>
  <c r="A187" i="7"/>
  <c r="L186" i="7"/>
  <c r="K186" i="7"/>
  <c r="J186" i="7"/>
  <c r="I186" i="7"/>
  <c r="H186" i="7"/>
  <c r="G186" i="7"/>
  <c r="F186" i="7"/>
  <c r="E186" i="7"/>
  <c r="D186" i="7"/>
  <c r="C186" i="7"/>
  <c r="B186" i="7"/>
  <c r="A186" i="7"/>
  <c r="L185" i="7"/>
  <c r="K185" i="7"/>
  <c r="J185" i="7"/>
  <c r="I185" i="7"/>
  <c r="H185" i="7"/>
  <c r="G185" i="7"/>
  <c r="F185" i="7"/>
  <c r="E185" i="7"/>
  <c r="D185" i="7"/>
  <c r="C185" i="7"/>
  <c r="B185" i="7"/>
  <c r="A185" i="7"/>
  <c r="L184" i="7"/>
  <c r="K184" i="7"/>
  <c r="J184" i="7"/>
  <c r="I184" i="7"/>
  <c r="H184" i="7"/>
  <c r="G184" i="7"/>
  <c r="F184" i="7"/>
  <c r="E184" i="7"/>
  <c r="D184" i="7"/>
  <c r="C184" i="7"/>
  <c r="B184" i="7"/>
  <c r="A184" i="7"/>
  <c r="L183" i="7"/>
  <c r="K183" i="7"/>
  <c r="J183" i="7"/>
  <c r="I183" i="7"/>
  <c r="H183" i="7"/>
  <c r="G183" i="7"/>
  <c r="F183" i="7"/>
  <c r="E183" i="7"/>
  <c r="D183" i="7"/>
  <c r="C183" i="7"/>
  <c r="B183" i="7"/>
  <c r="A183" i="7"/>
  <c r="L182" i="7"/>
  <c r="K182" i="7"/>
  <c r="J182" i="7"/>
  <c r="I182" i="7"/>
  <c r="H182" i="7"/>
  <c r="G182" i="7"/>
  <c r="F182" i="7"/>
  <c r="E182" i="7"/>
  <c r="D182" i="7"/>
  <c r="C182" i="7"/>
  <c r="B182" i="7"/>
  <c r="A182" i="7"/>
  <c r="L181" i="7"/>
  <c r="K181" i="7"/>
  <c r="J181" i="7"/>
  <c r="I181" i="7"/>
  <c r="H181" i="7"/>
  <c r="G181" i="7"/>
  <c r="F181" i="7"/>
  <c r="E181" i="7"/>
  <c r="D181" i="7"/>
  <c r="C181" i="7"/>
  <c r="B181" i="7"/>
  <c r="A181" i="7"/>
  <c r="L180" i="7"/>
  <c r="K180" i="7"/>
  <c r="J180" i="7"/>
  <c r="I180" i="7"/>
  <c r="H180" i="7"/>
  <c r="G180" i="7"/>
  <c r="F180" i="7"/>
  <c r="E180" i="7"/>
  <c r="D180" i="7"/>
  <c r="C180" i="7"/>
  <c r="B180" i="7"/>
  <c r="A180" i="7"/>
  <c r="L179" i="7"/>
  <c r="K179" i="7"/>
  <c r="J179" i="7"/>
  <c r="I179" i="7"/>
  <c r="H179" i="7"/>
  <c r="G179" i="7"/>
  <c r="F179" i="7"/>
  <c r="E179" i="7"/>
  <c r="D179" i="7"/>
  <c r="C179" i="7"/>
  <c r="B179" i="7"/>
  <c r="A179" i="7"/>
  <c r="L178" i="7"/>
  <c r="K178" i="7"/>
  <c r="J178" i="7"/>
  <c r="I178" i="7"/>
  <c r="H178" i="7"/>
  <c r="G178" i="7"/>
  <c r="F178" i="7"/>
  <c r="E178" i="7"/>
  <c r="D178" i="7"/>
  <c r="C178" i="7"/>
  <c r="B178" i="7"/>
  <c r="A178" i="7"/>
  <c r="L177" i="7"/>
  <c r="K177" i="7"/>
  <c r="J177" i="7"/>
  <c r="I177" i="7"/>
  <c r="H177" i="7"/>
  <c r="G177" i="7"/>
  <c r="F177" i="7"/>
  <c r="E177" i="7"/>
  <c r="D177" i="7"/>
  <c r="C177" i="7"/>
  <c r="B177" i="7"/>
  <c r="A177" i="7"/>
  <c r="L176" i="7"/>
  <c r="K176" i="7"/>
  <c r="J176" i="7"/>
  <c r="I176" i="7"/>
  <c r="H176" i="7"/>
  <c r="G176" i="7"/>
  <c r="F176" i="7"/>
  <c r="E176" i="7"/>
  <c r="D176" i="7"/>
  <c r="C176" i="7"/>
  <c r="B176" i="7"/>
  <c r="A176" i="7"/>
  <c r="L175" i="7"/>
  <c r="K175" i="7"/>
  <c r="J175" i="7"/>
  <c r="I175" i="7"/>
  <c r="H175" i="7"/>
  <c r="G175" i="7"/>
  <c r="F175" i="7"/>
  <c r="E175" i="7"/>
  <c r="D175" i="7"/>
  <c r="C175" i="7"/>
  <c r="B175" i="7"/>
  <c r="A175" i="7"/>
  <c r="L174" i="7"/>
  <c r="K174" i="7"/>
  <c r="J174" i="7"/>
  <c r="I174" i="7"/>
  <c r="H174" i="7"/>
  <c r="G174" i="7"/>
  <c r="F174" i="7"/>
  <c r="E174" i="7"/>
  <c r="D174" i="7"/>
  <c r="C174" i="7"/>
  <c r="B174" i="7"/>
  <c r="A174" i="7"/>
  <c r="L173" i="7"/>
  <c r="K173" i="7"/>
  <c r="J173" i="7"/>
  <c r="I173" i="7"/>
  <c r="H173" i="7"/>
  <c r="G173" i="7"/>
  <c r="F173" i="7"/>
  <c r="E173" i="7"/>
  <c r="D173" i="7"/>
  <c r="C173" i="7"/>
  <c r="B173" i="7"/>
  <c r="A173" i="7"/>
  <c r="L172" i="7"/>
  <c r="K172" i="7"/>
  <c r="J172" i="7"/>
  <c r="I172" i="7"/>
  <c r="H172" i="7"/>
  <c r="G172" i="7"/>
  <c r="F172" i="7"/>
  <c r="E172" i="7"/>
  <c r="D172" i="7"/>
  <c r="C172" i="7"/>
  <c r="B172" i="7"/>
  <c r="A172" i="7"/>
  <c r="L171" i="7"/>
  <c r="K171" i="7"/>
  <c r="J171" i="7"/>
  <c r="I171" i="7"/>
  <c r="H171" i="7"/>
  <c r="G171" i="7"/>
  <c r="F171" i="7"/>
  <c r="E171" i="7"/>
  <c r="D171" i="7"/>
  <c r="C171" i="7"/>
  <c r="B171" i="7"/>
  <c r="A171" i="7"/>
  <c r="L170" i="7"/>
  <c r="K170" i="7"/>
  <c r="J170" i="7"/>
  <c r="I170" i="7"/>
  <c r="H170" i="7"/>
  <c r="G170" i="7"/>
  <c r="F170" i="7"/>
  <c r="E170" i="7"/>
  <c r="D170" i="7"/>
  <c r="C170" i="7"/>
  <c r="B170" i="7"/>
  <c r="A170" i="7"/>
  <c r="L169" i="7"/>
  <c r="K169" i="7"/>
  <c r="J169" i="7"/>
  <c r="I169" i="7"/>
  <c r="H169" i="7"/>
  <c r="G169" i="7"/>
  <c r="F169" i="7"/>
  <c r="E169" i="7"/>
  <c r="D169" i="7"/>
  <c r="C169" i="7"/>
  <c r="B169" i="7"/>
  <c r="A169" i="7"/>
  <c r="L168" i="7"/>
  <c r="K168" i="7"/>
  <c r="J168" i="7"/>
  <c r="I168" i="7"/>
  <c r="H168" i="7"/>
  <c r="G168" i="7"/>
  <c r="F168" i="7"/>
  <c r="E168" i="7"/>
  <c r="D168" i="7"/>
  <c r="C168" i="7"/>
  <c r="B168" i="7"/>
  <c r="A168" i="7"/>
  <c r="L167" i="7"/>
  <c r="K167" i="7"/>
  <c r="J167" i="7"/>
  <c r="I167" i="7"/>
  <c r="H167" i="7"/>
  <c r="G167" i="7"/>
  <c r="F167" i="7"/>
  <c r="E167" i="7"/>
  <c r="D167" i="7"/>
  <c r="C167" i="7"/>
  <c r="B167" i="7"/>
  <c r="A167" i="7"/>
  <c r="L166" i="7"/>
  <c r="K166" i="7"/>
  <c r="J166" i="7"/>
  <c r="I166" i="7"/>
  <c r="H166" i="7"/>
  <c r="G166" i="7"/>
  <c r="F166" i="7"/>
  <c r="E166" i="7"/>
  <c r="D166" i="7"/>
  <c r="C166" i="7"/>
  <c r="B166" i="7"/>
  <c r="A166" i="7"/>
  <c r="L165" i="7"/>
  <c r="K165" i="7"/>
  <c r="J165" i="7"/>
  <c r="I165" i="7"/>
  <c r="H165" i="7"/>
  <c r="G165" i="7"/>
  <c r="F165" i="7"/>
  <c r="E165" i="7"/>
  <c r="D165" i="7"/>
  <c r="C165" i="7"/>
  <c r="B165" i="7"/>
  <c r="A165" i="7"/>
  <c r="L164" i="7"/>
  <c r="K164" i="7"/>
  <c r="J164" i="7"/>
  <c r="I164" i="7"/>
  <c r="H164" i="7"/>
  <c r="G164" i="7"/>
  <c r="F164" i="7"/>
  <c r="E164" i="7"/>
  <c r="D164" i="7"/>
  <c r="C164" i="7"/>
  <c r="B164" i="7"/>
  <c r="A164" i="7"/>
  <c r="L163" i="7"/>
  <c r="K163" i="7"/>
  <c r="J163" i="7"/>
  <c r="I163" i="7"/>
  <c r="H163" i="7"/>
  <c r="G163" i="7"/>
  <c r="F163" i="7"/>
  <c r="E163" i="7"/>
  <c r="D163" i="7"/>
  <c r="C163" i="7"/>
  <c r="B163" i="7"/>
  <c r="A163" i="7"/>
  <c r="L162" i="7"/>
  <c r="K162" i="7"/>
  <c r="J162" i="7"/>
  <c r="I162" i="7"/>
  <c r="H162" i="7"/>
  <c r="G162" i="7"/>
  <c r="F162" i="7"/>
  <c r="E162" i="7"/>
  <c r="D162" i="7"/>
  <c r="C162" i="7"/>
  <c r="B162" i="7"/>
  <c r="A162" i="7"/>
  <c r="L161" i="7"/>
  <c r="K161" i="7"/>
  <c r="J161" i="7"/>
  <c r="I161" i="7"/>
  <c r="H161" i="7"/>
  <c r="G161" i="7"/>
  <c r="F161" i="7"/>
  <c r="E161" i="7"/>
  <c r="D161" i="7"/>
  <c r="C161" i="7"/>
  <c r="B161" i="7"/>
  <c r="A161" i="7"/>
  <c r="L160" i="7"/>
  <c r="K160" i="7"/>
  <c r="J160" i="7"/>
  <c r="I160" i="7"/>
  <c r="H160" i="7"/>
  <c r="G160" i="7"/>
  <c r="F160" i="7"/>
  <c r="E160" i="7"/>
  <c r="D160" i="7"/>
  <c r="C160" i="7"/>
  <c r="B160" i="7"/>
  <c r="A160" i="7"/>
  <c r="L159" i="7"/>
  <c r="K159" i="7"/>
  <c r="J159" i="7"/>
  <c r="I159" i="7"/>
  <c r="H159" i="7"/>
  <c r="G159" i="7"/>
  <c r="F159" i="7"/>
  <c r="E159" i="7"/>
  <c r="D159" i="7"/>
  <c r="C159" i="7"/>
  <c r="B159" i="7"/>
  <c r="A159" i="7"/>
  <c r="L158" i="7"/>
  <c r="K158" i="7"/>
  <c r="J158" i="7"/>
  <c r="I158" i="7"/>
  <c r="H158" i="7"/>
  <c r="G158" i="7"/>
  <c r="F158" i="7"/>
  <c r="E158" i="7"/>
  <c r="D158" i="7"/>
  <c r="C158" i="7"/>
  <c r="B158" i="7"/>
  <c r="A158" i="7"/>
  <c r="L157" i="7"/>
  <c r="K157" i="7"/>
  <c r="J157" i="7"/>
  <c r="I157" i="7"/>
  <c r="H157" i="7"/>
  <c r="G157" i="7"/>
  <c r="F157" i="7"/>
  <c r="E157" i="7"/>
  <c r="D157" i="7"/>
  <c r="C157" i="7"/>
  <c r="B157" i="7"/>
  <c r="A157" i="7"/>
  <c r="L156" i="7"/>
  <c r="K156" i="7"/>
  <c r="J156" i="7"/>
  <c r="I156" i="7"/>
  <c r="H156" i="7"/>
  <c r="G156" i="7"/>
  <c r="F156" i="7"/>
  <c r="E156" i="7"/>
  <c r="D156" i="7"/>
  <c r="C156" i="7"/>
  <c r="B156" i="7"/>
  <c r="A156" i="7"/>
  <c r="L155" i="7"/>
  <c r="K155" i="7"/>
  <c r="J155" i="7"/>
  <c r="I155" i="7"/>
  <c r="H155" i="7"/>
  <c r="G155" i="7"/>
  <c r="F155" i="7"/>
  <c r="E155" i="7"/>
  <c r="D155" i="7"/>
  <c r="C155" i="7"/>
  <c r="B155" i="7"/>
  <c r="A155" i="7"/>
  <c r="L154" i="7"/>
  <c r="K154" i="7"/>
  <c r="J154" i="7"/>
  <c r="I154" i="7"/>
  <c r="H154" i="7"/>
  <c r="G154" i="7"/>
  <c r="F154" i="7"/>
  <c r="E154" i="7"/>
  <c r="D154" i="7"/>
  <c r="C154" i="7"/>
  <c r="B154" i="7"/>
  <c r="A154" i="7"/>
  <c r="L153" i="7"/>
  <c r="K153" i="7"/>
  <c r="J153" i="7"/>
  <c r="I153" i="7"/>
  <c r="H153" i="7"/>
  <c r="G153" i="7"/>
  <c r="F153" i="7"/>
  <c r="E153" i="7"/>
  <c r="D153" i="7"/>
  <c r="C153" i="7"/>
  <c r="B153" i="7"/>
  <c r="A153" i="7"/>
  <c r="L152" i="7"/>
  <c r="K152" i="7"/>
  <c r="J152" i="7"/>
  <c r="I152" i="7"/>
  <c r="H152" i="7"/>
  <c r="G152" i="7"/>
  <c r="F152" i="7"/>
  <c r="E152" i="7"/>
  <c r="D152" i="7"/>
  <c r="C152" i="7"/>
  <c r="B152" i="7"/>
  <c r="A152" i="7"/>
  <c r="L151" i="7"/>
  <c r="K151" i="7"/>
  <c r="J151" i="7"/>
  <c r="I151" i="7"/>
  <c r="H151" i="7"/>
  <c r="G151" i="7"/>
  <c r="F151" i="7"/>
  <c r="E151" i="7"/>
  <c r="D151" i="7"/>
  <c r="C151" i="7"/>
  <c r="B151" i="7"/>
  <c r="A151" i="7"/>
  <c r="L150" i="7"/>
  <c r="K150" i="7"/>
  <c r="J150" i="7"/>
  <c r="I150" i="7"/>
  <c r="H150" i="7"/>
  <c r="G150" i="7"/>
  <c r="F150" i="7"/>
  <c r="E150" i="7"/>
  <c r="D150" i="7"/>
  <c r="C150" i="7"/>
  <c r="B150" i="7"/>
  <c r="A150" i="7"/>
  <c r="L149" i="7"/>
  <c r="K149" i="7"/>
  <c r="J149" i="7"/>
  <c r="I149" i="7"/>
  <c r="H149" i="7"/>
  <c r="G149" i="7"/>
  <c r="F149" i="7"/>
  <c r="E149" i="7"/>
  <c r="D149" i="7"/>
  <c r="C149" i="7"/>
  <c r="B149" i="7"/>
  <c r="A149" i="7"/>
  <c r="L148" i="7"/>
  <c r="K148" i="7"/>
  <c r="J148" i="7"/>
  <c r="I148" i="7"/>
  <c r="H148" i="7"/>
  <c r="G148" i="7"/>
  <c r="F148" i="7"/>
  <c r="E148" i="7"/>
  <c r="D148" i="7"/>
  <c r="C148" i="7"/>
  <c r="B148" i="7"/>
  <c r="A148" i="7"/>
  <c r="L147" i="7"/>
  <c r="K147" i="7"/>
  <c r="J147" i="7"/>
  <c r="I147" i="7"/>
  <c r="H147" i="7"/>
  <c r="G147" i="7"/>
  <c r="F147" i="7"/>
  <c r="E147" i="7"/>
  <c r="D147" i="7"/>
  <c r="C147" i="7"/>
  <c r="B147" i="7"/>
  <c r="A147" i="7"/>
  <c r="L146" i="7"/>
  <c r="K146" i="7"/>
  <c r="J146" i="7"/>
  <c r="I146" i="7"/>
  <c r="H146" i="7"/>
  <c r="G146" i="7"/>
  <c r="F146" i="7"/>
  <c r="E146" i="7"/>
  <c r="D146" i="7"/>
  <c r="C146" i="7"/>
  <c r="B146" i="7"/>
  <c r="A146" i="7"/>
  <c r="L145" i="7"/>
  <c r="K145" i="7"/>
  <c r="J145" i="7"/>
  <c r="I145" i="7"/>
  <c r="H145" i="7"/>
  <c r="G145" i="7"/>
  <c r="F145" i="7"/>
  <c r="E145" i="7"/>
  <c r="D145" i="7"/>
  <c r="C145" i="7"/>
  <c r="B145" i="7"/>
  <c r="A145" i="7"/>
  <c r="L144" i="7"/>
  <c r="K144" i="7"/>
  <c r="J144" i="7"/>
  <c r="I144" i="7"/>
  <c r="H144" i="7"/>
  <c r="G144" i="7"/>
  <c r="F144" i="7"/>
  <c r="E144" i="7"/>
  <c r="D144" i="7"/>
  <c r="C144" i="7"/>
  <c r="B144" i="7"/>
  <c r="A144" i="7"/>
  <c r="L143" i="7"/>
  <c r="K143" i="7"/>
  <c r="J143" i="7"/>
  <c r="I143" i="7"/>
  <c r="H143" i="7"/>
  <c r="G143" i="7"/>
  <c r="F143" i="7"/>
  <c r="E143" i="7"/>
  <c r="D143" i="7"/>
  <c r="C143" i="7"/>
  <c r="B143" i="7"/>
  <c r="A143" i="7"/>
  <c r="L142" i="7"/>
  <c r="K142" i="7"/>
  <c r="J142" i="7"/>
  <c r="I142" i="7"/>
  <c r="H142" i="7"/>
  <c r="G142" i="7"/>
  <c r="F142" i="7"/>
  <c r="E142" i="7"/>
  <c r="D142" i="7"/>
  <c r="C142" i="7"/>
  <c r="B142" i="7"/>
  <c r="A142" i="7"/>
  <c r="L141" i="7"/>
  <c r="K141" i="7"/>
  <c r="J141" i="7"/>
  <c r="I141" i="7"/>
  <c r="H141" i="7"/>
  <c r="G141" i="7"/>
  <c r="F141" i="7"/>
  <c r="E141" i="7"/>
  <c r="D141" i="7"/>
  <c r="C141" i="7"/>
  <c r="B141" i="7"/>
  <c r="A141" i="7"/>
  <c r="L140" i="7"/>
  <c r="K140" i="7"/>
  <c r="J140" i="7"/>
  <c r="I140" i="7"/>
  <c r="H140" i="7"/>
  <c r="G140" i="7"/>
  <c r="F140" i="7"/>
  <c r="E140" i="7"/>
  <c r="D140" i="7"/>
  <c r="C140" i="7"/>
  <c r="B140" i="7"/>
  <c r="A140" i="7"/>
  <c r="L139" i="7"/>
  <c r="K139" i="7"/>
  <c r="J139" i="7"/>
  <c r="I139" i="7"/>
  <c r="H139" i="7"/>
  <c r="G139" i="7"/>
  <c r="F139" i="7"/>
  <c r="E139" i="7"/>
  <c r="D139" i="7"/>
  <c r="C139" i="7"/>
  <c r="B139" i="7"/>
  <c r="A139" i="7"/>
  <c r="L138" i="7"/>
  <c r="K138" i="7"/>
  <c r="J138" i="7"/>
  <c r="I138" i="7"/>
  <c r="H138" i="7"/>
  <c r="G138" i="7"/>
  <c r="F138" i="7"/>
  <c r="E138" i="7"/>
  <c r="D138" i="7"/>
  <c r="C138" i="7"/>
  <c r="B138" i="7"/>
  <c r="A138" i="7"/>
  <c r="L137" i="7"/>
  <c r="K137" i="7"/>
  <c r="J137" i="7"/>
  <c r="I137" i="7"/>
  <c r="H137" i="7"/>
  <c r="G137" i="7"/>
  <c r="F137" i="7"/>
  <c r="E137" i="7"/>
  <c r="D137" i="7"/>
  <c r="C137" i="7"/>
  <c r="B137" i="7"/>
  <c r="A137" i="7"/>
  <c r="L136" i="7"/>
  <c r="K136" i="7"/>
  <c r="J136" i="7"/>
  <c r="I136" i="7"/>
  <c r="H136" i="7"/>
  <c r="G136" i="7"/>
  <c r="F136" i="7"/>
  <c r="E136" i="7"/>
  <c r="D136" i="7"/>
  <c r="C136" i="7"/>
  <c r="B136" i="7"/>
  <c r="A136" i="7"/>
  <c r="L135" i="7"/>
  <c r="K135" i="7"/>
  <c r="J135" i="7"/>
  <c r="I135" i="7"/>
  <c r="H135" i="7"/>
  <c r="G135" i="7"/>
  <c r="F135" i="7"/>
  <c r="E135" i="7"/>
  <c r="D135" i="7"/>
  <c r="C135" i="7"/>
  <c r="B135" i="7"/>
  <c r="A135" i="7"/>
  <c r="L134" i="7"/>
  <c r="K134" i="7"/>
  <c r="J134" i="7"/>
  <c r="I134" i="7"/>
  <c r="H134" i="7"/>
  <c r="G134" i="7"/>
  <c r="F134" i="7"/>
  <c r="E134" i="7"/>
  <c r="D134" i="7"/>
  <c r="C134" i="7"/>
  <c r="B134" i="7"/>
  <c r="A134" i="7"/>
  <c r="L133" i="7"/>
  <c r="K133" i="7"/>
  <c r="J133" i="7"/>
  <c r="I133" i="7"/>
  <c r="H133" i="7"/>
  <c r="G133" i="7"/>
  <c r="F133" i="7"/>
  <c r="E133" i="7"/>
  <c r="D133" i="7"/>
  <c r="C133" i="7"/>
  <c r="B133" i="7"/>
  <c r="A133" i="7"/>
  <c r="L132" i="7"/>
  <c r="K132" i="7"/>
  <c r="J132" i="7"/>
  <c r="I132" i="7"/>
  <c r="H132" i="7"/>
  <c r="G132" i="7"/>
  <c r="F132" i="7"/>
  <c r="E132" i="7"/>
  <c r="D132" i="7"/>
  <c r="C132" i="7"/>
  <c r="B132" i="7"/>
  <c r="A132" i="7"/>
  <c r="L131" i="7"/>
  <c r="K131" i="7"/>
  <c r="J131" i="7"/>
  <c r="I131" i="7"/>
  <c r="H131" i="7"/>
  <c r="G131" i="7"/>
  <c r="F131" i="7"/>
  <c r="E131" i="7"/>
  <c r="D131" i="7"/>
  <c r="C131" i="7"/>
  <c r="B131" i="7"/>
  <c r="A131" i="7"/>
  <c r="L130" i="7"/>
  <c r="K130" i="7"/>
  <c r="J130" i="7"/>
  <c r="I130" i="7"/>
  <c r="H130" i="7"/>
  <c r="G130" i="7"/>
  <c r="F130" i="7"/>
  <c r="E130" i="7"/>
  <c r="D130" i="7"/>
  <c r="C130" i="7"/>
  <c r="B130" i="7"/>
  <c r="A130" i="7"/>
  <c r="L123" i="5"/>
  <c r="K123" i="5"/>
  <c r="J123" i="5"/>
  <c r="I123" i="5"/>
  <c r="H123" i="5"/>
  <c r="G123" i="5"/>
  <c r="F123" i="5"/>
  <c r="E123" i="5"/>
  <c r="D123" i="5"/>
  <c r="C123" i="5"/>
  <c r="B123" i="5"/>
  <c r="A123" i="5"/>
  <c r="L122" i="5"/>
  <c r="K122" i="5"/>
  <c r="J122" i="5"/>
  <c r="I122" i="5"/>
  <c r="H122" i="5"/>
  <c r="G122" i="5"/>
  <c r="F122" i="5"/>
  <c r="E122" i="5"/>
  <c r="D122" i="5"/>
  <c r="C122" i="5"/>
  <c r="B122" i="5"/>
  <c r="A122" i="5"/>
  <c r="L121" i="5"/>
  <c r="K121" i="5"/>
  <c r="J121" i="5"/>
  <c r="I121" i="5"/>
  <c r="H121" i="5"/>
  <c r="G121" i="5"/>
  <c r="F121" i="5"/>
  <c r="E121" i="5"/>
  <c r="D121" i="5"/>
  <c r="C121" i="5"/>
  <c r="B121" i="5"/>
  <c r="A121" i="5"/>
  <c r="L120" i="5"/>
  <c r="K120" i="5"/>
  <c r="J120" i="5"/>
  <c r="I120" i="5"/>
  <c r="H120" i="5"/>
  <c r="G120" i="5"/>
  <c r="F120" i="5"/>
  <c r="E120" i="5"/>
  <c r="D120" i="5"/>
  <c r="C120" i="5"/>
  <c r="B120" i="5"/>
  <c r="A120" i="5"/>
  <c r="L119" i="5"/>
  <c r="K119" i="5"/>
  <c r="J119" i="5"/>
  <c r="I119" i="5"/>
  <c r="H119" i="5"/>
  <c r="G119" i="5"/>
  <c r="F119" i="5"/>
  <c r="E119" i="5"/>
  <c r="D119" i="5"/>
  <c r="C119" i="5"/>
  <c r="B119" i="5"/>
  <c r="A119" i="5"/>
  <c r="L118" i="5"/>
  <c r="K118" i="5"/>
  <c r="J118" i="5"/>
  <c r="I118" i="5"/>
  <c r="H118" i="5"/>
  <c r="G118" i="5"/>
  <c r="F118" i="5"/>
  <c r="E118" i="5"/>
  <c r="D118" i="5"/>
  <c r="C118" i="5"/>
  <c r="B118" i="5"/>
  <c r="A118" i="5"/>
  <c r="R364" i="11"/>
  <c r="S364" i="11"/>
  <c r="T364" i="11"/>
  <c r="U364" i="11"/>
  <c r="V364" i="11"/>
  <c r="W364" i="11"/>
  <c r="X364" i="11"/>
  <c r="R367" i="11"/>
  <c r="S367" i="11"/>
  <c r="T367" i="11"/>
  <c r="U367" i="11"/>
  <c r="V367" i="11"/>
  <c r="W367" i="11"/>
  <c r="X367" i="11"/>
  <c r="R370" i="11"/>
  <c r="S370" i="11"/>
  <c r="T370" i="11"/>
  <c r="U370" i="11"/>
  <c r="V370" i="11"/>
  <c r="W370" i="11"/>
  <c r="X370" i="11"/>
  <c r="R373" i="11"/>
  <c r="S373" i="11"/>
  <c r="T373" i="11"/>
  <c r="U373" i="11"/>
  <c r="V373" i="11"/>
  <c r="W373" i="11"/>
  <c r="X373" i="11"/>
  <c r="R376" i="11"/>
  <c r="S376" i="11"/>
  <c r="T376" i="11"/>
  <c r="U376" i="11"/>
  <c r="V376" i="11"/>
  <c r="W376" i="11"/>
  <c r="X376" i="11"/>
  <c r="X361" i="11"/>
  <c r="W361" i="11"/>
  <c r="V361" i="11"/>
  <c r="U361" i="11"/>
  <c r="T361" i="11"/>
  <c r="S361" i="11"/>
  <c r="R361" i="11"/>
  <c r="A361" i="11"/>
  <c r="M199" i="3"/>
  <c r="L199" i="3"/>
  <c r="K199" i="3"/>
  <c r="J199" i="3"/>
  <c r="I199" i="3"/>
  <c r="H199" i="3"/>
  <c r="G199" i="3"/>
  <c r="F199" i="3"/>
  <c r="E199" i="3"/>
  <c r="D199" i="3"/>
  <c r="C199" i="3"/>
  <c r="B199" i="3"/>
  <c r="A199" i="3"/>
  <c r="M198" i="3"/>
  <c r="L198" i="3"/>
  <c r="K198" i="3"/>
  <c r="J198" i="3"/>
  <c r="I198" i="3"/>
  <c r="H198" i="3"/>
  <c r="G198" i="3"/>
  <c r="F198" i="3"/>
  <c r="E198" i="3"/>
  <c r="D198" i="3"/>
  <c r="C198" i="3"/>
  <c r="B198" i="3"/>
  <c r="A198" i="3"/>
  <c r="M197" i="3"/>
  <c r="L197" i="3"/>
  <c r="K197" i="3"/>
  <c r="J197" i="3"/>
  <c r="I197" i="3"/>
  <c r="H197" i="3"/>
  <c r="G197" i="3"/>
  <c r="F197" i="3"/>
  <c r="E197" i="3"/>
  <c r="D197" i="3"/>
  <c r="C197" i="3"/>
  <c r="B197" i="3"/>
  <c r="A197" i="3"/>
  <c r="M196" i="3"/>
  <c r="L196" i="3"/>
  <c r="K196" i="3"/>
  <c r="J196" i="3"/>
  <c r="I196" i="3"/>
  <c r="H196" i="3"/>
  <c r="G196" i="3"/>
  <c r="F196" i="3"/>
  <c r="E196" i="3"/>
  <c r="D196" i="3"/>
  <c r="C196" i="3"/>
  <c r="B196" i="3"/>
  <c r="A196" i="3"/>
  <c r="M195" i="3"/>
  <c r="L195" i="3"/>
  <c r="K195" i="3"/>
  <c r="J195" i="3"/>
  <c r="I195" i="3"/>
  <c r="H195" i="3"/>
  <c r="G195" i="3"/>
  <c r="F195" i="3"/>
  <c r="E195" i="3"/>
  <c r="D195" i="3"/>
  <c r="C195" i="3"/>
  <c r="B195" i="3"/>
  <c r="A195" i="3"/>
  <c r="M194" i="3"/>
  <c r="L194" i="3"/>
  <c r="K194" i="3"/>
  <c r="J194" i="3"/>
  <c r="I194" i="3"/>
  <c r="H194" i="3"/>
  <c r="G194" i="3"/>
  <c r="F194" i="3"/>
  <c r="E194" i="3"/>
  <c r="D194" i="3"/>
  <c r="C194" i="3"/>
  <c r="B194" i="3"/>
  <c r="A194" i="3"/>
  <c r="M193" i="3"/>
  <c r="L193" i="3"/>
  <c r="K193" i="3"/>
  <c r="J193" i="3"/>
  <c r="I193" i="3"/>
  <c r="H193" i="3"/>
  <c r="G193" i="3"/>
  <c r="F193" i="3"/>
  <c r="E193" i="3"/>
  <c r="D193" i="3"/>
  <c r="C193" i="3"/>
  <c r="B193" i="3"/>
  <c r="A193" i="3"/>
  <c r="M192" i="3"/>
  <c r="L192" i="3"/>
  <c r="K192" i="3"/>
  <c r="J192" i="3"/>
  <c r="I192" i="3"/>
  <c r="H192" i="3"/>
  <c r="G192" i="3"/>
  <c r="F192" i="3"/>
  <c r="E192" i="3"/>
  <c r="D192" i="3"/>
  <c r="C192" i="3"/>
  <c r="B192" i="3"/>
  <c r="A192" i="3"/>
  <c r="M191" i="3"/>
  <c r="L191" i="3"/>
  <c r="K191" i="3"/>
  <c r="J191" i="3"/>
  <c r="I191" i="3"/>
  <c r="H191" i="3"/>
  <c r="G191" i="3"/>
  <c r="F191" i="3"/>
  <c r="E191" i="3"/>
  <c r="D191" i="3"/>
  <c r="C191" i="3"/>
  <c r="B191" i="3"/>
  <c r="A191" i="3"/>
  <c r="M190" i="3"/>
  <c r="L190" i="3"/>
  <c r="K190" i="3"/>
  <c r="J190" i="3"/>
  <c r="I190" i="3"/>
  <c r="H190" i="3"/>
  <c r="G190" i="3"/>
  <c r="F190" i="3"/>
  <c r="E190" i="3"/>
  <c r="D190" i="3"/>
  <c r="C190" i="3"/>
  <c r="B190" i="3"/>
  <c r="A190" i="3"/>
  <c r="M189" i="3"/>
  <c r="L189" i="3"/>
  <c r="K189" i="3"/>
  <c r="J189" i="3"/>
  <c r="I189" i="3"/>
  <c r="H189" i="3"/>
  <c r="G189" i="3"/>
  <c r="F189" i="3"/>
  <c r="E189" i="3"/>
  <c r="D189" i="3"/>
  <c r="C189" i="3"/>
  <c r="B189" i="3"/>
  <c r="A189" i="3"/>
  <c r="M188" i="3"/>
  <c r="L188" i="3"/>
  <c r="K188" i="3"/>
  <c r="J188" i="3"/>
  <c r="I188" i="3"/>
  <c r="H188" i="3"/>
  <c r="G188" i="3"/>
  <c r="F188" i="3"/>
  <c r="E188" i="3"/>
  <c r="D188" i="3"/>
  <c r="C188" i="3"/>
  <c r="B188" i="3"/>
  <c r="A188" i="3"/>
  <c r="M187" i="3"/>
  <c r="L187" i="3"/>
  <c r="K187" i="3"/>
  <c r="J187" i="3"/>
  <c r="I187" i="3"/>
  <c r="H187" i="3"/>
  <c r="G187" i="3"/>
  <c r="F187" i="3"/>
  <c r="E187" i="3"/>
  <c r="D187" i="3"/>
  <c r="C187" i="3"/>
  <c r="B187" i="3"/>
  <c r="A187" i="3"/>
  <c r="M186" i="3"/>
  <c r="L186" i="3"/>
  <c r="K186" i="3"/>
  <c r="J186" i="3"/>
  <c r="I186" i="3"/>
  <c r="H186" i="3"/>
  <c r="G186" i="3"/>
  <c r="F186" i="3"/>
  <c r="E186" i="3"/>
  <c r="D186" i="3"/>
  <c r="C186" i="3"/>
  <c r="B186" i="3"/>
  <c r="A186" i="3"/>
  <c r="M185" i="3"/>
  <c r="L185" i="3"/>
  <c r="K185" i="3"/>
  <c r="J185" i="3"/>
  <c r="I185" i="3"/>
  <c r="H185" i="3"/>
  <c r="G185" i="3"/>
  <c r="F185" i="3"/>
  <c r="E185" i="3"/>
  <c r="D185" i="3"/>
  <c r="C185" i="3"/>
  <c r="B185" i="3"/>
  <c r="A185" i="3"/>
  <c r="M184" i="3"/>
  <c r="L184" i="3"/>
  <c r="K184" i="3"/>
  <c r="J184" i="3"/>
  <c r="I184" i="3"/>
  <c r="H184" i="3"/>
  <c r="G184" i="3"/>
  <c r="F184" i="3"/>
  <c r="E184" i="3"/>
  <c r="D184" i="3"/>
  <c r="C184" i="3"/>
  <c r="B184" i="3"/>
  <c r="A184" i="3"/>
  <c r="M183" i="3"/>
  <c r="L183" i="3"/>
  <c r="K183" i="3"/>
  <c r="J183" i="3"/>
  <c r="I183" i="3"/>
  <c r="H183" i="3"/>
  <c r="G183" i="3"/>
  <c r="F183" i="3"/>
  <c r="E183" i="3"/>
  <c r="D183" i="3"/>
  <c r="C183" i="3"/>
  <c r="B183" i="3"/>
  <c r="A183" i="3"/>
  <c r="M182" i="3"/>
  <c r="L182" i="3"/>
  <c r="K182" i="3"/>
  <c r="J182" i="3"/>
  <c r="I182" i="3"/>
  <c r="H182" i="3"/>
  <c r="G182" i="3"/>
  <c r="F182" i="3"/>
  <c r="E182" i="3"/>
  <c r="D182" i="3"/>
  <c r="C182" i="3"/>
  <c r="B182" i="3"/>
  <c r="A182" i="3"/>
  <c r="M181" i="3"/>
  <c r="L181" i="3"/>
  <c r="K181" i="3"/>
  <c r="J181" i="3"/>
  <c r="I181" i="3"/>
  <c r="H181" i="3"/>
  <c r="G181" i="3"/>
  <c r="F181" i="3"/>
  <c r="E181" i="3"/>
  <c r="D181" i="3"/>
  <c r="C181" i="3"/>
  <c r="B181" i="3"/>
  <c r="A181" i="3"/>
  <c r="M180" i="3"/>
  <c r="L180" i="3"/>
  <c r="K180" i="3"/>
  <c r="J180" i="3"/>
  <c r="I180" i="3"/>
  <c r="H180" i="3"/>
  <c r="G180" i="3"/>
  <c r="F180" i="3"/>
  <c r="E180" i="3"/>
  <c r="D180" i="3"/>
  <c r="C180" i="3"/>
  <c r="B180" i="3"/>
  <c r="A180" i="3"/>
  <c r="M179" i="3"/>
  <c r="L179" i="3"/>
  <c r="K179" i="3"/>
  <c r="J179" i="3"/>
  <c r="I179" i="3"/>
  <c r="H179" i="3"/>
  <c r="G179" i="3"/>
  <c r="F179" i="3"/>
  <c r="E179" i="3"/>
  <c r="D179" i="3"/>
  <c r="C179" i="3"/>
  <c r="B179" i="3"/>
  <c r="A179" i="3"/>
  <c r="M178" i="3"/>
  <c r="L178" i="3"/>
  <c r="K178" i="3"/>
  <c r="J178" i="3"/>
  <c r="I178" i="3"/>
  <c r="H178" i="3"/>
  <c r="G178" i="3"/>
  <c r="F178" i="3"/>
  <c r="E178" i="3"/>
  <c r="D178" i="3"/>
  <c r="C178" i="3"/>
  <c r="B178" i="3"/>
  <c r="A178" i="3"/>
  <c r="M177" i="3"/>
  <c r="L177" i="3"/>
  <c r="K177" i="3"/>
  <c r="J177" i="3"/>
  <c r="I177" i="3"/>
  <c r="H177" i="3"/>
  <c r="G177" i="3"/>
  <c r="F177" i="3"/>
  <c r="E177" i="3"/>
  <c r="D177" i="3"/>
  <c r="C177" i="3"/>
  <c r="B177" i="3"/>
  <c r="A177" i="3"/>
  <c r="M176" i="3"/>
  <c r="L176" i="3"/>
  <c r="K176" i="3"/>
  <c r="J176" i="3"/>
  <c r="I176" i="3"/>
  <c r="H176" i="3"/>
  <c r="G176" i="3"/>
  <c r="F176" i="3"/>
  <c r="E176" i="3"/>
  <c r="D176" i="3"/>
  <c r="C176" i="3"/>
  <c r="B176" i="3"/>
  <c r="A176" i="3"/>
  <c r="M175" i="3"/>
  <c r="L175" i="3"/>
  <c r="K175" i="3"/>
  <c r="J175" i="3"/>
  <c r="I175" i="3"/>
  <c r="H175" i="3"/>
  <c r="G175" i="3"/>
  <c r="F175" i="3"/>
  <c r="E175" i="3"/>
  <c r="D175" i="3"/>
  <c r="C175" i="3"/>
  <c r="B175" i="3"/>
  <c r="A175" i="3"/>
  <c r="M174" i="3"/>
  <c r="L174" i="3"/>
  <c r="K174" i="3"/>
  <c r="J174" i="3"/>
  <c r="I174" i="3"/>
  <c r="H174" i="3"/>
  <c r="G174" i="3"/>
  <c r="F174" i="3"/>
  <c r="E174" i="3"/>
  <c r="D174" i="3"/>
  <c r="C174" i="3"/>
  <c r="B174" i="3"/>
  <c r="A174" i="3"/>
  <c r="M173" i="3"/>
  <c r="L173" i="3"/>
  <c r="K173" i="3"/>
  <c r="J173" i="3"/>
  <c r="I173" i="3"/>
  <c r="H173" i="3"/>
  <c r="G173" i="3"/>
  <c r="F173" i="3"/>
  <c r="E173" i="3"/>
  <c r="D173" i="3"/>
  <c r="C173" i="3"/>
  <c r="B173" i="3"/>
  <c r="A173" i="3"/>
  <c r="M172" i="3"/>
  <c r="L172" i="3"/>
  <c r="K172" i="3"/>
  <c r="J172" i="3"/>
  <c r="I172" i="3"/>
  <c r="H172" i="3"/>
  <c r="G172" i="3"/>
  <c r="F172" i="3"/>
  <c r="E172" i="3"/>
  <c r="D172" i="3"/>
  <c r="C172" i="3"/>
  <c r="B172" i="3"/>
  <c r="A172" i="3"/>
  <c r="M171" i="3"/>
  <c r="L171" i="3"/>
  <c r="K171" i="3"/>
  <c r="J171" i="3"/>
  <c r="I171" i="3"/>
  <c r="H171" i="3"/>
  <c r="G171" i="3"/>
  <c r="F171" i="3"/>
  <c r="E171" i="3"/>
  <c r="D171" i="3"/>
  <c r="C171" i="3"/>
  <c r="B171" i="3"/>
  <c r="A171" i="3"/>
  <c r="M170" i="3"/>
  <c r="L170" i="3"/>
  <c r="K170" i="3"/>
  <c r="J170" i="3"/>
  <c r="I170" i="3"/>
  <c r="H170" i="3"/>
  <c r="G170" i="3"/>
  <c r="F170" i="3"/>
  <c r="E170" i="3"/>
  <c r="D170" i="3"/>
  <c r="C170" i="3"/>
  <c r="B170" i="3"/>
  <c r="A170" i="3"/>
  <c r="M169" i="3"/>
  <c r="L169" i="3"/>
  <c r="K169" i="3"/>
  <c r="J169" i="3"/>
  <c r="I169" i="3"/>
  <c r="H169" i="3"/>
  <c r="G169" i="3"/>
  <c r="F169" i="3"/>
  <c r="E169" i="3"/>
  <c r="D169" i="3"/>
  <c r="C169" i="3"/>
  <c r="B169" i="3"/>
  <c r="A169" i="3"/>
  <c r="M168" i="3"/>
  <c r="L168" i="3"/>
  <c r="K168" i="3"/>
  <c r="J168" i="3"/>
  <c r="I168" i="3"/>
  <c r="H168" i="3"/>
  <c r="G168" i="3"/>
  <c r="F168" i="3"/>
  <c r="E168" i="3"/>
  <c r="D168" i="3"/>
  <c r="C168" i="3"/>
  <c r="B168" i="3"/>
  <c r="A168" i="3"/>
  <c r="M167" i="3"/>
  <c r="L167" i="3"/>
  <c r="K167" i="3"/>
  <c r="J167" i="3"/>
  <c r="I167" i="3"/>
  <c r="H167" i="3"/>
  <c r="G167" i="3"/>
  <c r="F167" i="3"/>
  <c r="E167" i="3"/>
  <c r="D167" i="3"/>
  <c r="C167" i="3"/>
  <c r="B167" i="3"/>
  <c r="A167" i="3"/>
  <c r="M166" i="3"/>
  <c r="L166" i="3"/>
  <c r="K166" i="3"/>
  <c r="J166" i="3"/>
  <c r="I166" i="3"/>
  <c r="H166" i="3"/>
  <c r="G166" i="3"/>
  <c r="F166" i="3"/>
  <c r="E166" i="3"/>
  <c r="D166" i="3"/>
  <c r="C166" i="3"/>
  <c r="B166" i="3"/>
  <c r="A166" i="3"/>
  <c r="M165" i="3"/>
  <c r="L165" i="3"/>
  <c r="K165" i="3"/>
  <c r="J165" i="3"/>
  <c r="I165" i="3"/>
  <c r="H165" i="3"/>
  <c r="G165" i="3"/>
  <c r="F165" i="3"/>
  <c r="E165" i="3"/>
  <c r="D165" i="3"/>
  <c r="C165" i="3"/>
  <c r="B165" i="3"/>
  <c r="A165" i="3"/>
  <c r="M164" i="3"/>
  <c r="L164" i="3"/>
  <c r="K164" i="3"/>
  <c r="J164" i="3"/>
  <c r="I164" i="3"/>
  <c r="H164" i="3"/>
  <c r="G164" i="3"/>
  <c r="F164" i="3"/>
  <c r="E164" i="3"/>
  <c r="D164" i="3"/>
  <c r="C164" i="3"/>
  <c r="B164" i="3"/>
  <c r="A164" i="3"/>
  <c r="M163" i="3"/>
  <c r="L163" i="3"/>
  <c r="K163" i="3"/>
  <c r="J163" i="3"/>
  <c r="I163" i="3"/>
  <c r="H163" i="3"/>
  <c r="G163" i="3"/>
  <c r="F163" i="3"/>
  <c r="E163" i="3"/>
  <c r="D163" i="3"/>
  <c r="C163" i="3"/>
  <c r="B163" i="3"/>
  <c r="A163" i="3"/>
  <c r="M162" i="3"/>
  <c r="L162" i="3"/>
  <c r="K162" i="3"/>
  <c r="J162" i="3"/>
  <c r="I162" i="3"/>
  <c r="H162" i="3"/>
  <c r="G162" i="3"/>
  <c r="F162" i="3"/>
  <c r="E162" i="3"/>
  <c r="D162" i="3"/>
  <c r="C162" i="3"/>
  <c r="B162" i="3"/>
  <c r="A162" i="3"/>
  <c r="M161" i="3"/>
  <c r="L161" i="3"/>
  <c r="K161" i="3"/>
  <c r="J161" i="3"/>
  <c r="I161" i="3"/>
  <c r="H161" i="3"/>
  <c r="G161" i="3"/>
  <c r="F161" i="3"/>
  <c r="E161" i="3"/>
  <c r="D161" i="3"/>
  <c r="C161" i="3"/>
  <c r="B161" i="3"/>
  <c r="A161" i="3"/>
  <c r="M160" i="3"/>
  <c r="L160" i="3"/>
  <c r="K160" i="3"/>
  <c r="J160" i="3"/>
  <c r="I160" i="3"/>
  <c r="H160" i="3"/>
  <c r="G160" i="3"/>
  <c r="F160" i="3"/>
  <c r="E160" i="3"/>
  <c r="D160" i="3"/>
  <c r="C160" i="3"/>
  <c r="B160" i="3"/>
  <c r="A160" i="3"/>
  <c r="M159" i="3"/>
  <c r="L159" i="3"/>
  <c r="K159" i="3"/>
  <c r="J159" i="3"/>
  <c r="I159" i="3"/>
  <c r="H159" i="3"/>
  <c r="G159" i="3"/>
  <c r="F159" i="3"/>
  <c r="E159" i="3"/>
  <c r="D159" i="3"/>
  <c r="C159" i="3"/>
  <c r="B159" i="3"/>
  <c r="A159" i="3"/>
  <c r="M158" i="3"/>
  <c r="L158" i="3"/>
  <c r="K158" i="3"/>
  <c r="J158" i="3"/>
  <c r="I158" i="3"/>
  <c r="H158" i="3"/>
  <c r="G158" i="3"/>
  <c r="F158" i="3"/>
  <c r="E158" i="3"/>
  <c r="D158" i="3"/>
  <c r="C158" i="3"/>
  <c r="B158" i="3"/>
  <c r="A158" i="3"/>
  <c r="M157" i="3"/>
  <c r="L157" i="3"/>
  <c r="K157" i="3"/>
  <c r="J157" i="3"/>
  <c r="I157" i="3"/>
  <c r="H157" i="3"/>
  <c r="G157" i="3"/>
  <c r="F157" i="3"/>
  <c r="E157" i="3"/>
  <c r="D157" i="3"/>
  <c r="C157" i="3"/>
  <c r="B157" i="3"/>
  <c r="A157" i="3"/>
  <c r="M156" i="3"/>
  <c r="L156" i="3"/>
  <c r="K156" i="3"/>
  <c r="J156" i="3"/>
  <c r="I156" i="3"/>
  <c r="H156" i="3"/>
  <c r="G156" i="3"/>
  <c r="F156" i="3"/>
  <c r="E156" i="3"/>
  <c r="D156" i="3"/>
  <c r="C156" i="3"/>
  <c r="B156" i="3"/>
  <c r="A156" i="3"/>
  <c r="M155" i="3"/>
  <c r="L155" i="3"/>
  <c r="K155" i="3"/>
  <c r="J155" i="3"/>
  <c r="I155" i="3"/>
  <c r="H155" i="3"/>
  <c r="G155" i="3"/>
  <c r="F155" i="3"/>
  <c r="E155" i="3"/>
  <c r="D155" i="3"/>
  <c r="C155" i="3"/>
  <c r="B155" i="3"/>
  <c r="A155" i="3"/>
  <c r="M154" i="3"/>
  <c r="L154" i="3"/>
  <c r="K154" i="3"/>
  <c r="J154" i="3"/>
  <c r="I154" i="3"/>
  <c r="H154" i="3"/>
  <c r="G154" i="3"/>
  <c r="F154" i="3"/>
  <c r="E154" i="3"/>
  <c r="D154" i="3"/>
  <c r="C154" i="3"/>
  <c r="B154" i="3"/>
  <c r="A154" i="3"/>
  <c r="M153" i="3"/>
  <c r="L153" i="3"/>
  <c r="K153" i="3"/>
  <c r="J153" i="3"/>
  <c r="I153" i="3"/>
  <c r="H153" i="3"/>
  <c r="G153" i="3"/>
  <c r="F153" i="3"/>
  <c r="E153" i="3"/>
  <c r="D153" i="3"/>
  <c r="C153" i="3"/>
  <c r="B153" i="3"/>
  <c r="A153" i="3"/>
  <c r="M152" i="3"/>
  <c r="L152" i="3"/>
  <c r="K152" i="3"/>
  <c r="J152" i="3"/>
  <c r="I152" i="3"/>
  <c r="H152" i="3"/>
  <c r="G152" i="3"/>
  <c r="F152" i="3"/>
  <c r="E152" i="3"/>
  <c r="D152" i="3"/>
  <c r="C152" i="3"/>
  <c r="B152" i="3"/>
  <c r="A152" i="3"/>
  <c r="M151" i="3"/>
  <c r="L151" i="3"/>
  <c r="K151" i="3"/>
  <c r="J151" i="3"/>
  <c r="I151" i="3"/>
  <c r="H151" i="3"/>
  <c r="G151" i="3"/>
  <c r="F151" i="3"/>
  <c r="E151" i="3"/>
  <c r="D151" i="3"/>
  <c r="C151" i="3"/>
  <c r="B151" i="3"/>
  <c r="A151" i="3"/>
  <c r="M150" i="3"/>
  <c r="L150" i="3"/>
  <c r="K150" i="3"/>
  <c r="J150" i="3"/>
  <c r="I150" i="3"/>
  <c r="H150" i="3"/>
  <c r="G150" i="3"/>
  <c r="F150" i="3"/>
  <c r="E150" i="3"/>
  <c r="D150" i="3"/>
  <c r="C150" i="3"/>
  <c r="B150" i="3"/>
  <c r="A150" i="3"/>
  <c r="M149" i="3"/>
  <c r="L149" i="3"/>
  <c r="K149" i="3"/>
  <c r="J149" i="3"/>
  <c r="I149" i="3"/>
  <c r="H149" i="3"/>
  <c r="G149" i="3"/>
  <c r="F149" i="3"/>
  <c r="E149" i="3"/>
  <c r="D149" i="3"/>
  <c r="C149" i="3"/>
  <c r="B149" i="3"/>
  <c r="A149" i="3"/>
  <c r="M148" i="3"/>
  <c r="L148" i="3"/>
  <c r="K148" i="3"/>
  <c r="J148" i="3"/>
  <c r="I148" i="3"/>
  <c r="H148" i="3"/>
  <c r="G148" i="3"/>
  <c r="F148" i="3"/>
  <c r="E148" i="3"/>
  <c r="D148" i="3"/>
  <c r="C148" i="3"/>
  <c r="B148" i="3"/>
  <c r="A148" i="3"/>
  <c r="M147" i="3"/>
  <c r="L147" i="3"/>
  <c r="K147" i="3"/>
  <c r="J147" i="3"/>
  <c r="I147" i="3"/>
  <c r="H147" i="3"/>
  <c r="G147" i="3"/>
  <c r="F147" i="3"/>
  <c r="E147" i="3"/>
  <c r="D147" i="3"/>
  <c r="C147" i="3"/>
  <c r="B147" i="3"/>
  <c r="A147" i="3"/>
  <c r="M146" i="3"/>
  <c r="L146" i="3"/>
  <c r="K146" i="3"/>
  <c r="J146" i="3"/>
  <c r="I146" i="3"/>
  <c r="H146" i="3"/>
  <c r="G146" i="3"/>
  <c r="F146" i="3"/>
  <c r="E146" i="3"/>
  <c r="D146" i="3"/>
  <c r="C146" i="3"/>
  <c r="B146" i="3"/>
  <c r="A146" i="3"/>
  <c r="M145" i="3"/>
  <c r="L145" i="3"/>
  <c r="K145" i="3"/>
  <c r="J145" i="3"/>
  <c r="I145" i="3"/>
  <c r="H145" i="3"/>
  <c r="G145" i="3"/>
  <c r="F145" i="3"/>
  <c r="E145" i="3"/>
  <c r="D145" i="3"/>
  <c r="C145" i="3"/>
  <c r="B145" i="3"/>
  <c r="A145" i="3"/>
  <c r="M144" i="3"/>
  <c r="L144" i="3"/>
  <c r="K144" i="3"/>
  <c r="J144" i="3"/>
  <c r="I144" i="3"/>
  <c r="H144" i="3"/>
  <c r="G144" i="3"/>
  <c r="F144" i="3"/>
  <c r="E144" i="3"/>
  <c r="D144" i="3"/>
  <c r="C144" i="3"/>
  <c r="B144" i="3"/>
  <c r="A144" i="3"/>
  <c r="M143" i="3"/>
  <c r="L143" i="3"/>
  <c r="K143" i="3"/>
  <c r="J143" i="3"/>
  <c r="I143" i="3"/>
  <c r="H143" i="3"/>
  <c r="G143" i="3"/>
  <c r="F143" i="3"/>
  <c r="E143" i="3"/>
  <c r="D143" i="3"/>
  <c r="C143" i="3"/>
  <c r="B143" i="3"/>
  <c r="A143" i="3"/>
  <c r="M142" i="3"/>
  <c r="L142" i="3"/>
  <c r="K142" i="3"/>
  <c r="J142" i="3"/>
  <c r="I142" i="3"/>
  <c r="H142" i="3"/>
  <c r="G142" i="3"/>
  <c r="F142" i="3"/>
  <c r="E142" i="3"/>
  <c r="D142" i="3"/>
  <c r="C142" i="3"/>
  <c r="B142" i="3"/>
  <c r="A142" i="3"/>
  <c r="M141" i="3"/>
  <c r="L141" i="3"/>
  <c r="K141" i="3"/>
  <c r="J141" i="3"/>
  <c r="I141" i="3"/>
  <c r="H141" i="3"/>
  <c r="G141" i="3"/>
  <c r="F141" i="3"/>
  <c r="E141" i="3"/>
  <c r="D141" i="3"/>
  <c r="C141" i="3"/>
  <c r="B141" i="3"/>
  <c r="A141" i="3"/>
  <c r="M140" i="3"/>
  <c r="L140" i="3"/>
  <c r="K140" i="3"/>
  <c r="J140" i="3"/>
  <c r="I140" i="3"/>
  <c r="H140" i="3"/>
  <c r="G140" i="3"/>
  <c r="F140" i="3"/>
  <c r="E140" i="3"/>
  <c r="D140" i="3"/>
  <c r="C140" i="3"/>
  <c r="B140" i="3"/>
  <c r="A140" i="3"/>
  <c r="M139" i="3"/>
  <c r="L139" i="3"/>
  <c r="K139" i="3"/>
  <c r="J139" i="3"/>
  <c r="I139" i="3"/>
  <c r="H139" i="3"/>
  <c r="G139" i="3"/>
  <c r="F139" i="3"/>
  <c r="E139" i="3"/>
  <c r="D139" i="3"/>
  <c r="C139" i="3"/>
  <c r="B139" i="3"/>
  <c r="A139" i="3"/>
  <c r="M138" i="3"/>
  <c r="L138" i="3"/>
  <c r="K138" i="3"/>
  <c r="J138" i="3"/>
  <c r="I138" i="3"/>
  <c r="H138" i="3"/>
  <c r="G138" i="3"/>
  <c r="F138" i="3"/>
  <c r="E138" i="3"/>
  <c r="D138" i="3"/>
  <c r="C138" i="3"/>
  <c r="B138" i="3"/>
  <c r="A138" i="3"/>
  <c r="M137" i="3"/>
  <c r="L137" i="3"/>
  <c r="K137" i="3"/>
  <c r="J137" i="3"/>
  <c r="I137" i="3"/>
  <c r="H137" i="3"/>
  <c r="G137" i="3"/>
  <c r="F137" i="3"/>
  <c r="E137" i="3"/>
  <c r="D137" i="3"/>
  <c r="C137" i="3"/>
  <c r="B137" i="3"/>
  <c r="A137" i="3"/>
  <c r="M136" i="3"/>
  <c r="L136" i="3"/>
  <c r="K136" i="3"/>
  <c r="J136" i="3"/>
  <c r="I136" i="3"/>
  <c r="H136" i="3"/>
  <c r="G136" i="3"/>
  <c r="F136" i="3"/>
  <c r="E136" i="3"/>
  <c r="D136" i="3"/>
  <c r="C136" i="3"/>
  <c r="B136" i="3"/>
  <c r="A136" i="3"/>
  <c r="M135" i="3"/>
  <c r="L135" i="3"/>
  <c r="K135" i="3"/>
  <c r="J135" i="3"/>
  <c r="I135" i="3"/>
  <c r="H135" i="3"/>
  <c r="G135" i="3"/>
  <c r="F135" i="3"/>
  <c r="E135" i="3"/>
  <c r="D135" i="3"/>
  <c r="C135" i="3"/>
  <c r="B135" i="3"/>
  <c r="A135" i="3"/>
  <c r="M134" i="3"/>
  <c r="L134" i="3"/>
  <c r="K134" i="3"/>
  <c r="J134" i="3"/>
  <c r="I134" i="3"/>
  <c r="H134" i="3"/>
  <c r="G134" i="3"/>
  <c r="F134" i="3"/>
  <c r="E134" i="3"/>
  <c r="D134" i="3"/>
  <c r="C134" i="3"/>
  <c r="B134" i="3"/>
  <c r="A134" i="3"/>
  <c r="M133" i="3"/>
  <c r="L133" i="3"/>
  <c r="K133" i="3"/>
  <c r="J133" i="3"/>
  <c r="I133" i="3"/>
  <c r="H133" i="3"/>
  <c r="G133" i="3"/>
  <c r="F133" i="3"/>
  <c r="E133" i="3"/>
  <c r="D133" i="3"/>
  <c r="C133" i="3"/>
  <c r="B133" i="3"/>
  <c r="A133" i="3"/>
  <c r="M132" i="3"/>
  <c r="L132" i="3"/>
  <c r="K132" i="3"/>
  <c r="J132" i="3"/>
  <c r="I132" i="3"/>
  <c r="H132" i="3"/>
  <c r="G132" i="3"/>
  <c r="F132" i="3"/>
  <c r="E132" i="3"/>
  <c r="D132" i="3"/>
  <c r="C132" i="3"/>
  <c r="B132" i="3"/>
  <c r="A132" i="3"/>
  <c r="M131" i="3"/>
  <c r="L131" i="3"/>
  <c r="K131" i="3"/>
  <c r="J131" i="3"/>
  <c r="I131" i="3"/>
  <c r="H131" i="3"/>
  <c r="G131" i="3"/>
  <c r="F131" i="3"/>
  <c r="E131" i="3"/>
  <c r="D131" i="3"/>
  <c r="C131" i="3"/>
  <c r="B131" i="3"/>
  <c r="A131" i="3"/>
  <c r="M130" i="3"/>
  <c r="L130" i="3"/>
  <c r="K130" i="3"/>
  <c r="J130" i="3"/>
  <c r="I130" i="3"/>
  <c r="H130" i="3"/>
  <c r="G130" i="3"/>
  <c r="F130" i="3"/>
  <c r="E130" i="3"/>
  <c r="D130" i="3"/>
  <c r="C130" i="3"/>
  <c r="B130" i="3"/>
  <c r="A130" i="3"/>
  <c r="M129" i="3"/>
  <c r="L129" i="3"/>
  <c r="K129" i="3"/>
  <c r="J129" i="3"/>
  <c r="I129" i="3"/>
  <c r="H129" i="3"/>
  <c r="G129" i="3"/>
  <c r="F129" i="3"/>
  <c r="E129" i="3"/>
  <c r="D129" i="3"/>
  <c r="C129" i="3"/>
  <c r="B129" i="3"/>
  <c r="A129" i="3"/>
  <c r="M128" i="3"/>
  <c r="L128" i="3"/>
  <c r="K128" i="3"/>
  <c r="J128" i="3"/>
  <c r="I128" i="3"/>
  <c r="H128" i="3"/>
  <c r="G128" i="3"/>
  <c r="F128" i="3"/>
  <c r="E128" i="3"/>
  <c r="D128" i="3"/>
  <c r="C128" i="3"/>
  <c r="B128" i="3"/>
  <c r="A128" i="3"/>
  <c r="M127" i="3"/>
  <c r="L127" i="3"/>
  <c r="K127" i="3"/>
  <c r="J127" i="3"/>
  <c r="I127" i="3"/>
  <c r="H127" i="3"/>
  <c r="G127" i="3"/>
  <c r="F127" i="3"/>
  <c r="E127" i="3"/>
  <c r="D127" i="3"/>
  <c r="C127" i="3"/>
  <c r="B127" i="3"/>
  <c r="A127" i="3"/>
  <c r="M126" i="3"/>
  <c r="L126" i="3"/>
  <c r="K126" i="3"/>
  <c r="J126" i="3"/>
  <c r="I126" i="3"/>
  <c r="H126" i="3"/>
  <c r="G126" i="3"/>
  <c r="F126" i="3"/>
  <c r="E126" i="3"/>
  <c r="D126" i="3"/>
  <c r="C126" i="3"/>
  <c r="B126" i="3"/>
  <c r="A126" i="3"/>
  <c r="M125" i="3"/>
  <c r="L125" i="3"/>
  <c r="K125" i="3"/>
  <c r="J125" i="3"/>
  <c r="I125" i="3"/>
  <c r="H125" i="3"/>
  <c r="G125" i="3"/>
  <c r="F125" i="3"/>
  <c r="E125" i="3"/>
  <c r="D125" i="3"/>
  <c r="C125" i="3"/>
  <c r="B125" i="3"/>
  <c r="A125" i="3"/>
  <c r="M124" i="3"/>
  <c r="L124" i="3"/>
  <c r="K124" i="3"/>
  <c r="J124" i="3"/>
  <c r="I124" i="3"/>
  <c r="H124" i="3"/>
  <c r="G124" i="3"/>
  <c r="F124" i="3"/>
  <c r="E124" i="3"/>
  <c r="D124" i="3"/>
  <c r="C124" i="3"/>
  <c r="B124" i="3"/>
  <c r="A124" i="3"/>
  <c r="M123" i="3" l="1"/>
  <c r="L123" i="3"/>
  <c r="K123" i="3"/>
  <c r="J123" i="3"/>
  <c r="I123" i="3"/>
  <c r="H123" i="3"/>
  <c r="G123" i="3"/>
  <c r="F123" i="3"/>
  <c r="E123" i="3"/>
  <c r="D123" i="3"/>
  <c r="C123" i="3"/>
  <c r="B123" i="3"/>
  <c r="A123" i="3"/>
  <c r="M122" i="3"/>
  <c r="L122" i="3"/>
  <c r="K122" i="3"/>
  <c r="J122" i="3"/>
  <c r="I122" i="3"/>
  <c r="H122" i="3"/>
  <c r="G122" i="3"/>
  <c r="F122" i="3"/>
  <c r="E122" i="3"/>
  <c r="D122" i="3"/>
  <c r="C122" i="3"/>
  <c r="B122" i="3"/>
  <c r="A122" i="3"/>
  <c r="M121" i="3"/>
  <c r="L121" i="3"/>
  <c r="K121" i="3"/>
  <c r="J121" i="3"/>
  <c r="I121" i="3"/>
  <c r="H121" i="3"/>
  <c r="G121" i="3"/>
  <c r="F121" i="3"/>
  <c r="E121" i="3"/>
  <c r="D121" i="3"/>
  <c r="C121" i="3"/>
  <c r="B121" i="3"/>
  <c r="A121" i="3"/>
  <c r="M120" i="3"/>
  <c r="L120" i="3"/>
  <c r="K120" i="3"/>
  <c r="J120" i="3"/>
  <c r="I120" i="3"/>
  <c r="H120" i="3"/>
  <c r="G120" i="3"/>
  <c r="F120" i="3"/>
  <c r="E120" i="3"/>
  <c r="D120" i="3"/>
  <c r="C120" i="3"/>
  <c r="B120" i="3"/>
  <c r="A120" i="3"/>
  <c r="M119" i="3"/>
  <c r="L119" i="3"/>
  <c r="K119" i="3"/>
  <c r="J119" i="3"/>
  <c r="I119" i="3"/>
  <c r="H119" i="3"/>
  <c r="G119" i="3"/>
  <c r="F119" i="3"/>
  <c r="E119" i="3"/>
  <c r="D119" i="3"/>
  <c r="C119" i="3"/>
  <c r="B119" i="3"/>
  <c r="A119" i="3"/>
  <c r="M118" i="3"/>
  <c r="L118" i="3"/>
  <c r="K118" i="3"/>
  <c r="J118" i="3"/>
  <c r="I118" i="3"/>
  <c r="H118" i="3"/>
  <c r="G118" i="3"/>
  <c r="F118" i="3"/>
  <c r="E118" i="3"/>
  <c r="D118" i="3"/>
  <c r="C118" i="3"/>
  <c r="B118" i="3"/>
  <c r="A118" i="3"/>
  <c r="X379" i="11"/>
  <c r="W379" i="11"/>
  <c r="V379" i="11"/>
  <c r="U379" i="11"/>
  <c r="T379" i="11"/>
  <c r="S379" i="11"/>
  <c r="R379" i="11"/>
  <c r="X358" i="11"/>
  <c r="W358" i="11"/>
  <c r="V358" i="11"/>
  <c r="U358" i="11"/>
  <c r="T358" i="11"/>
  <c r="S358" i="11"/>
  <c r="R358" i="11"/>
  <c r="X355" i="11"/>
  <c r="W355" i="11"/>
  <c r="V355" i="11"/>
  <c r="U355" i="11"/>
  <c r="T355" i="11"/>
  <c r="S355" i="11"/>
  <c r="R355" i="11"/>
  <c r="X352" i="11"/>
  <c r="W352" i="11"/>
  <c r="V352" i="11"/>
  <c r="U352" i="11"/>
  <c r="T352" i="11"/>
  <c r="S352" i="11"/>
  <c r="R352" i="11"/>
  <c r="X349" i="11"/>
  <c r="W349" i="11"/>
  <c r="V349" i="11"/>
  <c r="U349" i="11"/>
  <c r="T349" i="11"/>
  <c r="S349" i="11"/>
  <c r="R349" i="11"/>
  <c r="X346" i="11"/>
  <c r="W346" i="11"/>
  <c r="V346" i="11"/>
  <c r="U346" i="11"/>
  <c r="T346" i="11"/>
  <c r="S346" i="11"/>
  <c r="R346" i="11"/>
  <c r="X343" i="11"/>
  <c r="W343" i="11"/>
  <c r="V343" i="11"/>
  <c r="U343" i="11"/>
  <c r="T343" i="11"/>
  <c r="S343" i="11"/>
  <c r="R343" i="11"/>
  <c r="X340" i="11"/>
  <c r="W340" i="11"/>
  <c r="V340" i="11"/>
  <c r="U340" i="11"/>
  <c r="T340" i="11"/>
  <c r="S340" i="11"/>
  <c r="R340" i="11"/>
  <c r="X337" i="11"/>
  <c r="W337" i="11"/>
  <c r="V337" i="11"/>
  <c r="U337" i="11"/>
  <c r="T337" i="11"/>
  <c r="S337" i="11"/>
  <c r="R337" i="11"/>
  <c r="X334" i="11"/>
  <c r="W334" i="11"/>
  <c r="V334" i="11"/>
  <c r="U334" i="11"/>
  <c r="T334" i="11"/>
  <c r="S334" i="11"/>
  <c r="R334" i="11"/>
  <c r="X331" i="11"/>
  <c r="W331" i="11"/>
  <c r="V331" i="11"/>
  <c r="U331" i="11"/>
  <c r="T331" i="11"/>
  <c r="S331" i="11"/>
  <c r="R331" i="11"/>
  <c r="X328" i="11"/>
  <c r="W328" i="11"/>
  <c r="V328" i="11"/>
  <c r="U328" i="11"/>
  <c r="T328" i="11"/>
  <c r="S328" i="11"/>
  <c r="R328" i="11"/>
  <c r="X325" i="11"/>
  <c r="W325" i="11"/>
  <c r="V325" i="11"/>
  <c r="U325" i="11"/>
  <c r="T325" i="11"/>
  <c r="S325" i="11"/>
  <c r="R325" i="11"/>
  <c r="X322" i="11"/>
  <c r="W322" i="11"/>
  <c r="V322" i="11"/>
  <c r="U322" i="11"/>
  <c r="T322" i="11"/>
  <c r="S322" i="11"/>
  <c r="R322" i="11"/>
  <c r="X319" i="11"/>
  <c r="W319" i="11"/>
  <c r="V319" i="11"/>
  <c r="U319" i="11"/>
  <c r="T319" i="11"/>
  <c r="S319" i="11"/>
  <c r="R319" i="11"/>
  <c r="X316" i="11"/>
  <c r="W316" i="11"/>
  <c r="V316" i="11"/>
  <c r="U316" i="11"/>
  <c r="T316" i="11"/>
  <c r="S316" i="11"/>
  <c r="R316" i="11"/>
  <c r="X313" i="11"/>
  <c r="W313" i="11"/>
  <c r="V313" i="11"/>
  <c r="U313" i="11"/>
  <c r="T313" i="11"/>
  <c r="S313" i="11"/>
  <c r="R313" i="11"/>
  <c r="X310" i="11"/>
  <c r="W310" i="11"/>
  <c r="V310" i="11"/>
  <c r="U310" i="11"/>
  <c r="T310" i="11"/>
  <c r="S310" i="11"/>
  <c r="R310" i="11"/>
  <c r="X307" i="11"/>
  <c r="W307" i="11"/>
  <c r="V307" i="11"/>
  <c r="U307" i="11"/>
  <c r="T307" i="11"/>
  <c r="S307" i="11"/>
  <c r="R307" i="11"/>
  <c r="X304" i="11"/>
  <c r="W304" i="11"/>
  <c r="V304" i="11"/>
  <c r="U304" i="11"/>
  <c r="T304" i="11"/>
  <c r="S304" i="11"/>
  <c r="R304" i="11"/>
  <c r="X301" i="11"/>
  <c r="W301" i="11"/>
  <c r="V301" i="11"/>
  <c r="U301" i="11"/>
  <c r="T301" i="11"/>
  <c r="S301" i="11"/>
  <c r="R301" i="11"/>
  <c r="X298" i="11"/>
  <c r="W298" i="11"/>
  <c r="V298" i="11"/>
  <c r="U298" i="11"/>
  <c r="T298" i="11"/>
  <c r="S298" i="11"/>
  <c r="R298" i="11"/>
  <c r="X295" i="11"/>
  <c r="W295" i="11"/>
  <c r="V295" i="11"/>
  <c r="U295" i="11"/>
  <c r="T295" i="11"/>
  <c r="S295" i="11"/>
  <c r="R295" i="11"/>
  <c r="X292" i="11"/>
  <c r="W292" i="11"/>
  <c r="V292" i="11"/>
  <c r="U292" i="11"/>
  <c r="T292" i="11"/>
  <c r="S292" i="11"/>
  <c r="R292" i="11"/>
  <c r="X289" i="11"/>
  <c r="W289" i="11"/>
  <c r="V289" i="11"/>
  <c r="U289" i="11"/>
  <c r="T289" i="11"/>
  <c r="S289" i="11"/>
  <c r="R289" i="11"/>
  <c r="X286" i="11"/>
  <c r="W286" i="11"/>
  <c r="V286" i="11"/>
  <c r="U286" i="11"/>
  <c r="T286" i="11"/>
  <c r="S286" i="11"/>
  <c r="R286" i="11"/>
  <c r="X283" i="11"/>
  <c r="W283" i="11"/>
  <c r="V283" i="11"/>
  <c r="U283" i="11"/>
  <c r="T283" i="11"/>
  <c r="S283" i="11"/>
  <c r="R283" i="11"/>
  <c r="X280" i="11"/>
  <c r="W280" i="11"/>
  <c r="V280" i="11"/>
  <c r="U280" i="11"/>
  <c r="T280" i="11"/>
  <c r="S280" i="11"/>
  <c r="R280" i="11"/>
  <c r="X277" i="11"/>
  <c r="W277" i="11"/>
  <c r="V277" i="11"/>
  <c r="U277" i="11"/>
  <c r="T277" i="11"/>
  <c r="S277" i="11"/>
  <c r="R277" i="11"/>
  <c r="X274" i="11"/>
  <c r="W274" i="11"/>
  <c r="V274" i="11"/>
  <c r="U274" i="11"/>
  <c r="T274" i="11"/>
  <c r="S274" i="11"/>
  <c r="R274" i="11"/>
  <c r="X271" i="11"/>
  <c r="W271" i="11"/>
  <c r="V271" i="11"/>
  <c r="U271" i="11"/>
  <c r="T271" i="11"/>
  <c r="S271" i="11"/>
  <c r="R271" i="11"/>
  <c r="X268" i="11"/>
  <c r="W268" i="11"/>
  <c r="V268" i="11"/>
  <c r="U268" i="11"/>
  <c r="T268" i="11"/>
  <c r="S268" i="11"/>
  <c r="R268" i="11"/>
  <c r="X265" i="11"/>
  <c r="W265" i="11"/>
  <c r="V265" i="11"/>
  <c r="U265" i="11"/>
  <c r="T265" i="11"/>
  <c r="S265" i="11"/>
  <c r="R265" i="11"/>
  <c r="X262" i="11"/>
  <c r="W262" i="11"/>
  <c r="V262" i="11"/>
  <c r="U262" i="11"/>
  <c r="T262" i="11"/>
  <c r="S262" i="11"/>
  <c r="R262" i="11"/>
  <c r="X259" i="11"/>
  <c r="W259" i="11"/>
  <c r="V259" i="11"/>
  <c r="U259" i="11"/>
  <c r="T259" i="11"/>
  <c r="S259" i="11"/>
  <c r="R259" i="11"/>
  <c r="X256" i="11"/>
  <c r="W256" i="11"/>
  <c r="V256" i="11"/>
  <c r="U256" i="11"/>
  <c r="T256" i="11"/>
  <c r="S256" i="11"/>
  <c r="R256" i="11"/>
  <c r="X253" i="11"/>
  <c r="W253" i="11"/>
  <c r="V253" i="11"/>
  <c r="U253" i="11"/>
  <c r="T253" i="11"/>
  <c r="S253" i="11"/>
  <c r="R253" i="11"/>
  <c r="X250" i="11"/>
  <c r="W250" i="11"/>
  <c r="V250" i="11"/>
  <c r="U250" i="11"/>
  <c r="T250" i="11"/>
  <c r="S250" i="11"/>
  <c r="R250" i="11"/>
  <c r="X247" i="11"/>
  <c r="W247" i="11"/>
  <c r="V247" i="11"/>
  <c r="U247" i="11"/>
  <c r="T247" i="11"/>
  <c r="S247" i="11"/>
  <c r="R247" i="11"/>
  <c r="X244" i="11"/>
  <c r="W244" i="11"/>
  <c r="V244" i="11"/>
  <c r="U244" i="11"/>
  <c r="T244" i="11"/>
  <c r="S244" i="11"/>
  <c r="R244" i="11"/>
  <c r="X241" i="11"/>
  <c r="W241" i="11"/>
  <c r="V241" i="11"/>
  <c r="U241" i="11"/>
  <c r="T241" i="11"/>
  <c r="S241" i="11"/>
  <c r="R241" i="11"/>
  <c r="X238" i="11"/>
  <c r="W238" i="11"/>
  <c r="V238" i="11"/>
  <c r="U238" i="11"/>
  <c r="T238" i="11"/>
  <c r="S238" i="11"/>
  <c r="R238" i="11"/>
  <c r="X235" i="11"/>
  <c r="W235" i="11"/>
  <c r="V235" i="11"/>
  <c r="U235" i="11"/>
  <c r="T235" i="11"/>
  <c r="S235" i="11"/>
  <c r="R235" i="11"/>
  <c r="X232" i="11"/>
  <c r="W232" i="11"/>
  <c r="V232" i="11"/>
  <c r="U232" i="11"/>
  <c r="T232" i="11"/>
  <c r="S232" i="11"/>
  <c r="R232" i="11"/>
  <c r="X229" i="11"/>
  <c r="W229" i="11"/>
  <c r="V229" i="11"/>
  <c r="U229" i="11"/>
  <c r="T229" i="11"/>
  <c r="S229" i="11"/>
  <c r="R229" i="11"/>
  <c r="X226" i="11"/>
  <c r="W226" i="11"/>
  <c r="V226" i="11"/>
  <c r="U226" i="11"/>
  <c r="T226" i="11"/>
  <c r="S226" i="11"/>
  <c r="R226" i="11"/>
  <c r="X223" i="11"/>
  <c r="W223" i="11"/>
  <c r="V223" i="11"/>
  <c r="U223" i="11"/>
  <c r="T223" i="11"/>
  <c r="S223" i="11"/>
  <c r="R223" i="11"/>
  <c r="X220" i="11"/>
  <c r="W220" i="11"/>
  <c r="V220" i="11"/>
  <c r="U220" i="11"/>
  <c r="T220" i="11"/>
  <c r="S220" i="11"/>
  <c r="R220" i="11"/>
  <c r="X217" i="11"/>
  <c r="W217" i="11"/>
  <c r="V217" i="11"/>
  <c r="U217" i="11"/>
  <c r="T217" i="11"/>
  <c r="S217" i="11"/>
  <c r="R217" i="11"/>
  <c r="X214" i="11"/>
  <c r="W214" i="11"/>
  <c r="V214" i="11"/>
  <c r="U214" i="11"/>
  <c r="T214" i="11"/>
  <c r="S214" i="11"/>
  <c r="R214" i="11"/>
  <c r="X211" i="11"/>
  <c r="W211" i="11"/>
  <c r="V211" i="11"/>
  <c r="U211" i="11"/>
  <c r="T211" i="11"/>
  <c r="S211" i="11"/>
  <c r="R211" i="11"/>
  <c r="X208" i="11"/>
  <c r="W208" i="11"/>
  <c r="V208" i="11"/>
  <c r="U208" i="11"/>
  <c r="T208" i="11"/>
  <c r="S208" i="11"/>
  <c r="R208" i="11"/>
  <c r="X205" i="11"/>
  <c r="W205" i="11"/>
  <c r="V205" i="11"/>
  <c r="U205" i="11"/>
  <c r="T205" i="11"/>
  <c r="S205" i="11"/>
  <c r="R205" i="11"/>
  <c r="X202" i="11"/>
  <c r="W202" i="11"/>
  <c r="V202" i="11"/>
  <c r="U202" i="11"/>
  <c r="T202" i="11"/>
  <c r="S202" i="11"/>
  <c r="R202" i="11"/>
  <c r="X199" i="11"/>
  <c r="W199" i="11"/>
  <c r="V199" i="11"/>
  <c r="U199" i="11"/>
  <c r="T199" i="11"/>
  <c r="S199" i="11"/>
  <c r="R199" i="11"/>
  <c r="X196" i="11"/>
  <c r="W196" i="11"/>
  <c r="V196" i="11"/>
  <c r="U196" i="11"/>
  <c r="T196" i="11"/>
  <c r="S196" i="11"/>
  <c r="R196" i="11"/>
  <c r="X193" i="11"/>
  <c r="W193" i="11"/>
  <c r="V193" i="11"/>
  <c r="U193" i="11"/>
  <c r="T193" i="11"/>
  <c r="S193" i="11"/>
  <c r="R193" i="11"/>
  <c r="X190" i="11"/>
  <c r="W190" i="11"/>
  <c r="V190" i="11"/>
  <c r="U190" i="11"/>
  <c r="T190" i="11"/>
  <c r="S190" i="11"/>
  <c r="R190" i="11"/>
  <c r="X187" i="11"/>
  <c r="W187" i="11"/>
  <c r="V187" i="11"/>
  <c r="U187" i="11"/>
  <c r="T187" i="11"/>
  <c r="S187" i="11"/>
  <c r="R187" i="11"/>
  <c r="X184" i="11"/>
  <c r="W184" i="11"/>
  <c r="V184" i="11"/>
  <c r="U184" i="11"/>
  <c r="T184" i="11"/>
  <c r="S184" i="11"/>
  <c r="R184" i="11"/>
  <c r="X181" i="11"/>
  <c r="W181" i="11"/>
  <c r="V181" i="11"/>
  <c r="U181" i="11"/>
  <c r="T181" i="11"/>
  <c r="S181" i="11"/>
  <c r="R181" i="11"/>
  <c r="X178" i="11"/>
  <c r="W178" i="11"/>
  <c r="V178" i="11"/>
  <c r="U178" i="11"/>
  <c r="T178" i="11"/>
  <c r="S178" i="11"/>
  <c r="R178" i="11"/>
  <c r="X175" i="11"/>
  <c r="W175" i="11"/>
  <c r="V175" i="11"/>
  <c r="U175" i="11"/>
  <c r="T175" i="11"/>
  <c r="S175" i="11"/>
  <c r="R175" i="11"/>
  <c r="X172" i="11"/>
  <c r="W172" i="11"/>
  <c r="V172" i="11"/>
  <c r="U172" i="11"/>
  <c r="T172" i="11"/>
  <c r="S172" i="11"/>
  <c r="R172" i="11"/>
  <c r="X169" i="11"/>
  <c r="W169" i="11"/>
  <c r="V169" i="11"/>
  <c r="U169" i="11"/>
  <c r="T169" i="11"/>
  <c r="S169" i="11"/>
  <c r="R169" i="11"/>
  <c r="X166" i="11"/>
  <c r="W166" i="11"/>
  <c r="V166" i="11"/>
  <c r="U166" i="11"/>
  <c r="T166" i="11"/>
  <c r="S166" i="11"/>
  <c r="R166" i="11"/>
  <c r="X163" i="11"/>
  <c r="W163" i="11"/>
  <c r="V163" i="11"/>
  <c r="U163" i="11"/>
  <c r="T163" i="11"/>
  <c r="S163" i="11"/>
  <c r="R163" i="11"/>
  <c r="X160" i="11"/>
  <c r="W160" i="11"/>
  <c r="V160" i="11"/>
  <c r="U160" i="11"/>
  <c r="T160" i="11"/>
  <c r="S160" i="11"/>
  <c r="R160" i="11"/>
  <c r="X157" i="11"/>
  <c r="W157" i="11"/>
  <c r="V157" i="11"/>
  <c r="U157" i="11"/>
  <c r="T157" i="11"/>
  <c r="S157" i="11"/>
  <c r="R157" i="11"/>
  <c r="X154" i="11"/>
  <c r="W154" i="11"/>
  <c r="V154" i="11"/>
  <c r="U154" i="11"/>
  <c r="T154" i="11"/>
  <c r="S154" i="11"/>
  <c r="R154" i="11"/>
  <c r="X151" i="11"/>
  <c r="W151" i="11"/>
  <c r="V151" i="11"/>
  <c r="U151" i="11"/>
  <c r="T151" i="11"/>
  <c r="S151" i="11"/>
  <c r="R151" i="11"/>
  <c r="X148" i="11"/>
  <c r="W148" i="11"/>
  <c r="V148" i="11"/>
  <c r="U148" i="11"/>
  <c r="T148" i="11"/>
  <c r="S148" i="11"/>
  <c r="R148" i="11"/>
  <c r="X145" i="11"/>
  <c r="W145" i="11"/>
  <c r="V145" i="11"/>
  <c r="U145" i="11"/>
  <c r="T145" i="11"/>
  <c r="S145" i="11"/>
  <c r="R145" i="11"/>
  <c r="X142" i="11"/>
  <c r="W142" i="11"/>
  <c r="V142" i="11"/>
  <c r="U142" i="11"/>
  <c r="T142" i="11"/>
  <c r="S142" i="11"/>
  <c r="R142" i="11"/>
  <c r="X139" i="11"/>
  <c r="W139" i="11"/>
  <c r="V139" i="11"/>
  <c r="U139" i="11"/>
  <c r="T139" i="11"/>
  <c r="S139" i="11"/>
  <c r="R139" i="11"/>
  <c r="X136" i="11"/>
  <c r="W136" i="11"/>
  <c r="V136" i="11"/>
  <c r="U136" i="11"/>
  <c r="T136" i="11"/>
  <c r="S136" i="11"/>
  <c r="R136" i="11"/>
  <c r="X133" i="11"/>
  <c r="W133" i="11"/>
  <c r="V133" i="11"/>
  <c r="U133" i="11"/>
  <c r="T133" i="11"/>
  <c r="S133" i="11"/>
  <c r="R133" i="11"/>
  <c r="X130" i="11"/>
  <c r="W130" i="11"/>
  <c r="V130" i="11"/>
  <c r="U130" i="11"/>
  <c r="T130" i="11"/>
  <c r="S130" i="11"/>
  <c r="R130" i="11"/>
  <c r="X127" i="11"/>
  <c r="W127" i="11"/>
  <c r="V127" i="11"/>
  <c r="U127" i="11"/>
  <c r="T127" i="11"/>
  <c r="S127" i="11"/>
  <c r="R127" i="11"/>
  <c r="X124" i="11"/>
  <c r="W124" i="11"/>
  <c r="V124" i="11"/>
  <c r="U124" i="11"/>
  <c r="T124" i="11"/>
  <c r="S124" i="11"/>
  <c r="R124" i="11"/>
  <c r="X121" i="11"/>
  <c r="W121" i="11"/>
  <c r="V121" i="11"/>
  <c r="U121" i="11"/>
  <c r="T121" i="11"/>
  <c r="S121" i="11"/>
  <c r="R121" i="11"/>
  <c r="X118" i="11"/>
  <c r="W118" i="11"/>
  <c r="V118" i="11"/>
  <c r="U118" i="11"/>
  <c r="T118" i="11"/>
  <c r="S118" i="11"/>
  <c r="R118" i="11"/>
  <c r="X115" i="11"/>
  <c r="W115" i="11"/>
  <c r="V115" i="11"/>
  <c r="U115" i="11"/>
  <c r="T115" i="11"/>
  <c r="S115" i="11"/>
  <c r="R115" i="11"/>
  <c r="X112" i="11"/>
  <c r="W112" i="11"/>
  <c r="V112" i="11"/>
  <c r="U112" i="11"/>
  <c r="T112" i="11"/>
  <c r="S112" i="11"/>
  <c r="R112" i="11"/>
  <c r="X109" i="11"/>
  <c r="W109" i="11"/>
  <c r="V109" i="11"/>
  <c r="U109" i="11"/>
  <c r="T109" i="11"/>
  <c r="S109" i="11"/>
  <c r="R109" i="11"/>
  <c r="X106" i="11"/>
  <c r="W106" i="11"/>
  <c r="V106" i="11"/>
  <c r="U106" i="11"/>
  <c r="T106" i="11"/>
  <c r="S106" i="11"/>
  <c r="R106" i="11"/>
  <c r="X103" i="11"/>
  <c r="W103" i="11"/>
  <c r="V103" i="11"/>
  <c r="U103" i="11"/>
  <c r="T103" i="11"/>
  <c r="S103" i="11"/>
  <c r="R103" i="11"/>
  <c r="X100" i="11"/>
  <c r="W100" i="11"/>
  <c r="V100" i="11"/>
  <c r="U100" i="11"/>
  <c r="T100" i="11"/>
  <c r="S100" i="11"/>
  <c r="R100" i="11"/>
  <c r="X97" i="11"/>
  <c r="W97" i="11"/>
  <c r="V97" i="11"/>
  <c r="U97" i="11"/>
  <c r="T97" i="11"/>
  <c r="S97" i="11"/>
  <c r="R97" i="11"/>
  <c r="X94" i="11"/>
  <c r="W94" i="11"/>
  <c r="V94" i="11"/>
  <c r="U94" i="11"/>
  <c r="T94" i="11"/>
  <c r="S94" i="11"/>
  <c r="R94" i="11"/>
  <c r="X91" i="11"/>
  <c r="W91" i="11"/>
  <c r="V91" i="11"/>
  <c r="U91" i="11"/>
  <c r="T91" i="11"/>
  <c r="S91" i="11"/>
  <c r="R91" i="11"/>
  <c r="X88" i="11"/>
  <c r="W88" i="11"/>
  <c r="V88" i="11"/>
  <c r="U88" i="11"/>
  <c r="T88" i="11"/>
  <c r="S88" i="11"/>
  <c r="R88" i="11"/>
  <c r="X85" i="11"/>
  <c r="W85" i="11"/>
  <c r="V85" i="11"/>
  <c r="U85" i="11"/>
  <c r="T85" i="11"/>
  <c r="S85" i="11"/>
  <c r="R85" i="11"/>
  <c r="X82" i="11"/>
  <c r="W82" i="11"/>
  <c r="V82" i="11"/>
  <c r="U82" i="11"/>
  <c r="T82" i="11"/>
  <c r="S82" i="11"/>
  <c r="R82" i="11"/>
  <c r="X79" i="11"/>
  <c r="W79" i="11"/>
  <c r="V79" i="11"/>
  <c r="U79" i="11"/>
  <c r="T79" i="11"/>
  <c r="S79" i="11"/>
  <c r="R79" i="11"/>
  <c r="X76" i="11"/>
  <c r="W76" i="11"/>
  <c r="V76" i="11"/>
  <c r="U76" i="11"/>
  <c r="T76" i="11"/>
  <c r="S76" i="11"/>
  <c r="R76" i="11"/>
  <c r="X73" i="11"/>
  <c r="W73" i="11"/>
  <c r="V73" i="11"/>
  <c r="U73" i="11"/>
  <c r="T73" i="11"/>
  <c r="S73" i="11"/>
  <c r="R73" i="11"/>
  <c r="X70" i="11"/>
  <c r="W70" i="11"/>
  <c r="V70" i="11"/>
  <c r="U70" i="11"/>
  <c r="T70" i="11"/>
  <c r="S70" i="11"/>
  <c r="R70" i="11"/>
  <c r="X67" i="11"/>
  <c r="W67" i="11"/>
  <c r="V67" i="11"/>
  <c r="U67" i="11"/>
  <c r="T67" i="11"/>
  <c r="S67" i="11"/>
  <c r="R67" i="11"/>
  <c r="X64" i="11"/>
  <c r="W64" i="11"/>
  <c r="V64" i="11"/>
  <c r="U64" i="11"/>
  <c r="T64" i="11"/>
  <c r="S64" i="11"/>
  <c r="R64" i="11"/>
  <c r="X61" i="11"/>
  <c r="W61" i="11"/>
  <c r="V61" i="11"/>
  <c r="U61" i="11"/>
  <c r="T61" i="11"/>
  <c r="S61" i="11"/>
  <c r="R61" i="11"/>
  <c r="X58" i="11"/>
  <c r="W58" i="11"/>
  <c r="V58" i="11"/>
  <c r="U58" i="11"/>
  <c r="T58" i="11"/>
  <c r="S58" i="11"/>
  <c r="R58" i="11"/>
  <c r="X55" i="11"/>
  <c r="W55" i="11"/>
  <c r="V55" i="11"/>
  <c r="U55" i="11"/>
  <c r="T55" i="11"/>
  <c r="S55" i="11"/>
  <c r="R55" i="11"/>
  <c r="X52" i="11"/>
  <c r="W52" i="11"/>
  <c r="V52" i="11"/>
  <c r="U52" i="11"/>
  <c r="T52" i="11"/>
  <c r="S52" i="11"/>
  <c r="R52" i="11"/>
  <c r="X49" i="11"/>
  <c r="W49" i="11"/>
  <c r="V49" i="11"/>
  <c r="U49" i="11"/>
  <c r="T49" i="11"/>
  <c r="S49" i="11"/>
  <c r="R49" i="11"/>
  <c r="X46" i="11"/>
  <c r="W46" i="11"/>
  <c r="V46" i="11"/>
  <c r="U46" i="11"/>
  <c r="T46" i="11"/>
  <c r="S46" i="11"/>
  <c r="R46" i="11"/>
  <c r="X43" i="11"/>
  <c r="W43" i="11"/>
  <c r="V43" i="11"/>
  <c r="U43" i="11"/>
  <c r="T43" i="11"/>
  <c r="S43" i="11"/>
  <c r="R43" i="11"/>
  <c r="X40" i="11"/>
  <c r="W40" i="11"/>
  <c r="V40" i="11"/>
  <c r="U40" i="11"/>
  <c r="T40" i="11"/>
  <c r="S40" i="11"/>
  <c r="R40" i="11"/>
  <c r="X37" i="11"/>
  <c r="W37" i="11"/>
  <c r="V37" i="11"/>
  <c r="U37" i="11"/>
  <c r="T37" i="11"/>
  <c r="S37" i="11"/>
  <c r="R37" i="11"/>
  <c r="X34" i="11"/>
  <c r="W34" i="11"/>
  <c r="V34" i="11"/>
  <c r="U34" i="11"/>
  <c r="T34" i="11"/>
  <c r="S34" i="11"/>
  <c r="R34" i="11"/>
  <c r="X31" i="11"/>
  <c r="W31" i="11"/>
  <c r="V31" i="11"/>
  <c r="U31" i="11"/>
  <c r="T31" i="11"/>
  <c r="S31" i="11"/>
  <c r="R31" i="11"/>
  <c r="X28" i="11"/>
  <c r="W28" i="11"/>
  <c r="V28" i="11"/>
  <c r="U28" i="11"/>
  <c r="T28" i="11"/>
  <c r="S28" i="11"/>
  <c r="R28" i="11"/>
  <c r="X25" i="11"/>
  <c r="W25" i="11"/>
  <c r="V25" i="11"/>
  <c r="U25" i="11"/>
  <c r="T25" i="11"/>
  <c r="S25" i="11"/>
  <c r="R25" i="11"/>
  <c r="X22" i="11"/>
  <c r="W22" i="11"/>
  <c r="V22" i="11"/>
  <c r="U22" i="11"/>
  <c r="T22" i="11"/>
  <c r="S22" i="11"/>
  <c r="R22" i="11"/>
  <c r="X19" i="11"/>
  <c r="W19" i="11"/>
  <c r="V19" i="11"/>
  <c r="U19" i="11"/>
  <c r="T19" i="11"/>
  <c r="S19" i="11"/>
  <c r="R19" i="11"/>
  <c r="X16" i="11"/>
  <c r="W16" i="11"/>
  <c r="V16" i="11"/>
  <c r="U16" i="11"/>
  <c r="T16" i="11"/>
  <c r="S16" i="11"/>
  <c r="R16" i="11"/>
  <c r="X13" i="11"/>
  <c r="W13" i="11"/>
  <c r="V13" i="11"/>
  <c r="U13" i="11"/>
  <c r="T13" i="11"/>
  <c r="S13" i="11"/>
  <c r="R13" i="11"/>
  <c r="X10" i="11"/>
  <c r="W10" i="11"/>
  <c r="V10" i="11"/>
  <c r="U10" i="11"/>
  <c r="T10" i="11"/>
  <c r="S10" i="11"/>
  <c r="R10" i="11"/>
  <c r="X7" i="11"/>
  <c r="W7" i="11"/>
  <c r="V7" i="11"/>
  <c r="U7" i="11"/>
  <c r="T7" i="11"/>
  <c r="S7" i="11"/>
  <c r="R7" i="11"/>
  <c r="X4" i="11"/>
  <c r="W4" i="11"/>
  <c r="V4" i="11"/>
  <c r="U4" i="11"/>
  <c r="T4" i="11"/>
  <c r="S4" i="11"/>
  <c r="R4" i="11"/>
  <c r="R1" i="11"/>
  <c r="X1" i="11"/>
  <c r="W1" i="11"/>
  <c r="V1" i="11"/>
  <c r="U1" i="11"/>
  <c r="T1" i="11"/>
  <c r="S1" i="11"/>
  <c r="C361" i="10"/>
  <c r="C359" i="10"/>
  <c r="C358" i="10"/>
  <c r="C356" i="10"/>
  <c r="C349" i="10"/>
  <c r="C347" i="10"/>
  <c r="C355" i="10"/>
  <c r="C353" i="10"/>
  <c r="C352" i="10"/>
  <c r="C350" i="10"/>
  <c r="C346" i="10" l="1"/>
  <c r="AU122" i="2"/>
  <c r="J122" i="2"/>
  <c r="K122" i="2" s="1"/>
  <c r="L122" i="2" s="1"/>
  <c r="AU121" i="2"/>
  <c r="J121" i="2"/>
  <c r="K121" i="2" s="1"/>
  <c r="L121" i="2" s="1"/>
  <c r="AU120" i="2"/>
  <c r="J120" i="2"/>
  <c r="K120" i="2" s="1"/>
  <c r="L120" i="2" s="1"/>
  <c r="AU119" i="2"/>
  <c r="J119" i="2"/>
  <c r="K119" i="2" s="1"/>
  <c r="L119" i="2" s="1"/>
  <c r="AU118" i="2"/>
  <c r="J118" i="2"/>
  <c r="K118" i="2" s="1"/>
  <c r="L118" i="2" s="1"/>
  <c r="AO122" i="2" l="1"/>
  <c r="AG122" i="2"/>
  <c r="Y122" i="2"/>
  <c r="Q122" i="2"/>
  <c r="AQ122" i="2"/>
  <c r="AI122" i="2"/>
  <c r="AA122" i="2"/>
  <c r="S122" i="2"/>
  <c r="AM122" i="2"/>
  <c r="AE122" i="2"/>
  <c r="W122" i="2"/>
  <c r="N122" i="2"/>
  <c r="C360" i="10" s="1"/>
  <c r="AS122" i="2"/>
  <c r="AK122" i="2"/>
  <c r="AC122" i="2"/>
  <c r="U122" i="2"/>
  <c r="AM121" i="2"/>
  <c r="AE121" i="2"/>
  <c r="W121" i="2"/>
  <c r="N121" i="2"/>
  <c r="C357" i="10" s="1"/>
  <c r="AS121" i="2"/>
  <c r="AK121" i="2"/>
  <c r="AC121" i="2"/>
  <c r="U121" i="2"/>
  <c r="AQ121" i="2"/>
  <c r="AI121" i="2"/>
  <c r="AA121" i="2"/>
  <c r="S121" i="2"/>
  <c r="AO121" i="2"/>
  <c r="AG121" i="2"/>
  <c r="Y121" i="2"/>
  <c r="Q121" i="2"/>
  <c r="AM120" i="2"/>
  <c r="AE120" i="2"/>
  <c r="W120" i="2"/>
  <c r="N120" i="2"/>
  <c r="AS120" i="2"/>
  <c r="AK120" i="2"/>
  <c r="AC120" i="2"/>
  <c r="U120" i="2"/>
  <c r="AQ120" i="2"/>
  <c r="AI120" i="2"/>
  <c r="AA120" i="2"/>
  <c r="S120" i="2"/>
  <c r="AO120" i="2"/>
  <c r="AG120" i="2"/>
  <c r="Y120" i="2"/>
  <c r="Q120" i="2"/>
  <c r="AO119" i="2"/>
  <c r="AG119" i="2"/>
  <c r="Y119" i="2"/>
  <c r="Q119" i="2"/>
  <c r="AM119" i="2"/>
  <c r="AE119" i="2"/>
  <c r="W119" i="2"/>
  <c r="N119" i="2"/>
  <c r="AS119" i="2"/>
  <c r="AK119" i="2"/>
  <c r="AC119" i="2"/>
  <c r="U119" i="2"/>
  <c r="AQ119" i="2"/>
  <c r="AI119" i="2"/>
  <c r="AA119" i="2"/>
  <c r="S119" i="2"/>
  <c r="AO118" i="2"/>
  <c r="AG118" i="2"/>
  <c r="Y118" i="2"/>
  <c r="Q118" i="2"/>
  <c r="AM118" i="2"/>
  <c r="AE118" i="2"/>
  <c r="W118" i="2"/>
  <c r="N118" i="2"/>
  <c r="AS118" i="2"/>
  <c r="AK118" i="2"/>
  <c r="AC118" i="2"/>
  <c r="U118" i="2"/>
  <c r="AQ118" i="2"/>
  <c r="AI118" i="2"/>
  <c r="AA118" i="2"/>
  <c r="S118" i="2"/>
  <c r="A358" i="11" l="1"/>
  <c r="B358" i="11"/>
  <c r="A355" i="11"/>
  <c r="B355" i="11"/>
  <c r="AW121" i="2"/>
  <c r="AW122" i="2"/>
  <c r="AW120" i="2"/>
  <c r="AW119" i="2"/>
  <c r="AW118" i="2"/>
  <c r="X3" i="9"/>
  <c r="X4" i="9"/>
  <c r="X5" i="9"/>
  <c r="X6" i="9"/>
  <c r="X7" i="9"/>
  <c r="X8"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57" i="9"/>
  <c r="X58"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C344" i="10" l="1"/>
  <c r="V3" i="9" l="1"/>
  <c r="W3" i="9"/>
  <c r="V4" i="9"/>
  <c r="W4" i="9"/>
  <c r="V5" i="9"/>
  <c r="W5" i="9"/>
  <c r="V6" i="9"/>
  <c r="W6" i="9"/>
  <c r="V7" i="9"/>
  <c r="W7" i="9"/>
  <c r="V8" i="9"/>
  <c r="W8" i="9"/>
  <c r="V9" i="9"/>
  <c r="W9" i="9"/>
  <c r="V10" i="9"/>
  <c r="W10" i="9"/>
  <c r="V11" i="9"/>
  <c r="W11" i="9"/>
  <c r="V12" i="9"/>
  <c r="W12" i="9"/>
  <c r="V13" i="9"/>
  <c r="W13" i="9"/>
  <c r="V14" i="9"/>
  <c r="W14" i="9"/>
  <c r="V15" i="9"/>
  <c r="W15" i="9"/>
  <c r="V16" i="9"/>
  <c r="W16" i="9"/>
  <c r="V17" i="9"/>
  <c r="W17" i="9"/>
  <c r="V18" i="9"/>
  <c r="W18" i="9"/>
  <c r="V19" i="9"/>
  <c r="W19" i="9"/>
  <c r="V20" i="9"/>
  <c r="W20" i="9"/>
  <c r="V21" i="9"/>
  <c r="W21" i="9"/>
  <c r="V22" i="9"/>
  <c r="W22" i="9"/>
  <c r="V23" i="9"/>
  <c r="W23" i="9"/>
  <c r="V24" i="9"/>
  <c r="W24" i="9"/>
  <c r="V25" i="9"/>
  <c r="W25" i="9"/>
  <c r="V26" i="9"/>
  <c r="W26" i="9"/>
  <c r="V27" i="9"/>
  <c r="W27" i="9"/>
  <c r="V28" i="9"/>
  <c r="W28" i="9"/>
  <c r="V29" i="9"/>
  <c r="W29" i="9"/>
  <c r="V30" i="9"/>
  <c r="W30" i="9"/>
  <c r="V31" i="9"/>
  <c r="W31" i="9"/>
  <c r="V32" i="9"/>
  <c r="W32" i="9"/>
  <c r="V33" i="9"/>
  <c r="W33" i="9"/>
  <c r="V34" i="9"/>
  <c r="W34" i="9"/>
  <c r="V35" i="9"/>
  <c r="W35" i="9"/>
  <c r="V36" i="9"/>
  <c r="W36" i="9"/>
  <c r="V37" i="9"/>
  <c r="W37" i="9"/>
  <c r="V38" i="9"/>
  <c r="W38" i="9"/>
  <c r="V39" i="9"/>
  <c r="W39" i="9"/>
  <c r="V40" i="9"/>
  <c r="W40" i="9"/>
  <c r="V41" i="9"/>
  <c r="W41" i="9"/>
  <c r="V42" i="9"/>
  <c r="W42" i="9"/>
  <c r="V43" i="9"/>
  <c r="W43" i="9"/>
  <c r="V44" i="9"/>
  <c r="W44" i="9"/>
  <c r="V45" i="9"/>
  <c r="W45" i="9"/>
  <c r="V46" i="9"/>
  <c r="W46" i="9"/>
  <c r="V47" i="9"/>
  <c r="W47" i="9"/>
  <c r="V48" i="9"/>
  <c r="W48" i="9"/>
  <c r="V49" i="9"/>
  <c r="W49" i="9"/>
  <c r="V50" i="9"/>
  <c r="W50" i="9"/>
  <c r="V51" i="9"/>
  <c r="W51" i="9"/>
  <c r="V52" i="9"/>
  <c r="W52" i="9"/>
  <c r="V53" i="9"/>
  <c r="W53" i="9"/>
  <c r="V54" i="9"/>
  <c r="W54" i="9"/>
  <c r="V55" i="9"/>
  <c r="W55" i="9"/>
  <c r="V56" i="9"/>
  <c r="W56" i="9"/>
  <c r="V57" i="9"/>
  <c r="W57" i="9"/>
  <c r="V58" i="9"/>
  <c r="W58" i="9"/>
  <c r="V59" i="9"/>
  <c r="W59" i="9"/>
  <c r="V60" i="9"/>
  <c r="W60" i="9"/>
  <c r="V61" i="9"/>
  <c r="W61" i="9"/>
  <c r="V62" i="9"/>
  <c r="W62" i="9"/>
  <c r="V63" i="9"/>
  <c r="W63" i="9"/>
  <c r="V64" i="9"/>
  <c r="W64" i="9"/>
  <c r="V65" i="9"/>
  <c r="W65" i="9"/>
  <c r="V66" i="9"/>
  <c r="W66" i="9"/>
  <c r="V67" i="9"/>
  <c r="W67" i="9"/>
  <c r="V68" i="9"/>
  <c r="W68" i="9"/>
  <c r="V69" i="9"/>
  <c r="W69" i="9"/>
  <c r="V70" i="9"/>
  <c r="W70" i="9"/>
  <c r="V71" i="9"/>
  <c r="W71" i="9"/>
  <c r="V72" i="9"/>
  <c r="W72" i="9"/>
  <c r="V73" i="9"/>
  <c r="W73" i="9"/>
  <c r="V74" i="9"/>
  <c r="W74" i="9"/>
  <c r="V75" i="9"/>
  <c r="W75" i="9"/>
  <c r="V76" i="9"/>
  <c r="W76" i="9"/>
  <c r="V77" i="9"/>
  <c r="W77" i="9"/>
  <c r="V78" i="9"/>
  <c r="W78" i="9"/>
  <c r="V79" i="9"/>
  <c r="W79" i="9"/>
  <c r="V80" i="9"/>
  <c r="W80" i="9"/>
  <c r="V81" i="9"/>
  <c r="W81" i="9"/>
  <c r="V82" i="9"/>
  <c r="W82" i="9"/>
  <c r="V83" i="9"/>
  <c r="W83" i="9"/>
  <c r="V84" i="9"/>
  <c r="W84" i="9"/>
  <c r="V85" i="9"/>
  <c r="W85" i="9"/>
  <c r="V86" i="9"/>
  <c r="W86" i="9"/>
  <c r="V87" i="9"/>
  <c r="W87" i="9"/>
  <c r="V88" i="9"/>
  <c r="W88" i="9"/>
  <c r="V89" i="9"/>
  <c r="W89" i="9"/>
  <c r="V90" i="9"/>
  <c r="W90" i="9"/>
  <c r="V91" i="9"/>
  <c r="W91" i="9"/>
  <c r="V92" i="9"/>
  <c r="W92" i="9"/>
  <c r="V93" i="9"/>
  <c r="W93" i="9"/>
  <c r="V94" i="9"/>
  <c r="W94" i="9"/>
  <c r="V95" i="9"/>
  <c r="W95" i="9"/>
  <c r="V96" i="9"/>
  <c r="W96" i="9"/>
  <c r="V97" i="9"/>
  <c r="W97" i="9"/>
  <c r="V98" i="9"/>
  <c r="W98" i="9"/>
  <c r="V99" i="9"/>
  <c r="W99" i="9"/>
  <c r="V100" i="9"/>
  <c r="W100" i="9"/>
  <c r="V101" i="9"/>
  <c r="W101" i="9"/>
  <c r="V102" i="9"/>
  <c r="W102" i="9"/>
  <c r="V103" i="9"/>
  <c r="W103" i="9"/>
  <c r="V104" i="9"/>
  <c r="W104" i="9"/>
  <c r="V105" i="9"/>
  <c r="W105" i="9"/>
  <c r="V106" i="9"/>
  <c r="W106" i="9"/>
  <c r="V107" i="9"/>
  <c r="W107" i="9"/>
  <c r="V108" i="9"/>
  <c r="W108" i="9"/>
  <c r="V109" i="9"/>
  <c r="W109" i="9"/>
  <c r="V110" i="9"/>
  <c r="W110" i="9"/>
  <c r="V111" i="9"/>
  <c r="W111" i="9"/>
  <c r="V112" i="9"/>
  <c r="W112" i="9"/>
  <c r="V113" i="9"/>
  <c r="W113" i="9"/>
  <c r="V114" i="9"/>
  <c r="W114" i="9"/>
  <c r="V115" i="9"/>
  <c r="W115" i="9"/>
  <c r="V116" i="9"/>
  <c r="W116" i="9"/>
  <c r="V117" i="9"/>
  <c r="W117" i="9"/>
  <c r="M117" i="3" l="1"/>
  <c r="L117" i="3"/>
  <c r="K117" i="3"/>
  <c r="J117" i="3"/>
  <c r="I117" i="3"/>
  <c r="H117" i="3"/>
  <c r="G117" i="3"/>
  <c r="F117" i="3"/>
  <c r="E117" i="3"/>
  <c r="J117" i="2"/>
  <c r="K117" i="2" s="1"/>
  <c r="L117" i="2" s="1"/>
  <c r="B117" i="3"/>
  <c r="A117" i="3"/>
  <c r="M116" i="3"/>
  <c r="L116" i="3"/>
  <c r="K116" i="3"/>
  <c r="J116" i="3"/>
  <c r="I116" i="3"/>
  <c r="H116" i="3"/>
  <c r="G116" i="3"/>
  <c r="F116" i="3"/>
  <c r="E116" i="3"/>
  <c r="J116" i="2"/>
  <c r="K116" i="2" s="1"/>
  <c r="L116" i="2" s="1"/>
  <c r="B116" i="3"/>
  <c r="A116" i="3"/>
  <c r="L124" i="5"/>
  <c r="K124" i="5"/>
  <c r="J124" i="5"/>
  <c r="I124" i="5"/>
  <c r="H124" i="5"/>
  <c r="G124" i="5"/>
  <c r="F124" i="5"/>
  <c r="E124" i="5"/>
  <c r="D124" i="5"/>
  <c r="C124" i="5"/>
  <c r="B124" i="5"/>
  <c r="A124" i="5"/>
  <c r="P340" i="11"/>
  <c r="O340" i="11"/>
  <c r="N340" i="11"/>
  <c r="M340" i="11"/>
  <c r="L340" i="11"/>
  <c r="K340" i="11"/>
  <c r="J340" i="11"/>
  <c r="I340" i="11"/>
  <c r="H340" i="11"/>
  <c r="G340" i="11"/>
  <c r="F340" i="11"/>
  <c r="E340" i="11"/>
  <c r="D340" i="11"/>
  <c r="C340" i="11"/>
  <c r="AU117" i="2"/>
  <c r="AU116" i="2"/>
  <c r="C341" i="10"/>
  <c r="C343" i="10"/>
  <c r="E116" i="9"/>
  <c r="F116" i="9"/>
  <c r="G116" i="9"/>
  <c r="H116" i="9"/>
  <c r="I116" i="9"/>
  <c r="J116" i="9"/>
  <c r="K116" i="9"/>
  <c r="L116" i="9"/>
  <c r="M116" i="9"/>
  <c r="N116" i="9"/>
  <c r="O116" i="9"/>
  <c r="P116" i="9"/>
  <c r="Q116" i="9"/>
  <c r="R116" i="9"/>
  <c r="S116" i="9"/>
  <c r="T116" i="9"/>
  <c r="U116" i="9"/>
  <c r="E117" i="9"/>
  <c r="F117" i="9"/>
  <c r="G117" i="9"/>
  <c r="H117" i="9"/>
  <c r="I117" i="9"/>
  <c r="J117" i="9"/>
  <c r="K117" i="9"/>
  <c r="L117" i="9"/>
  <c r="M117" i="9"/>
  <c r="N117" i="9"/>
  <c r="O117" i="9"/>
  <c r="P117" i="9"/>
  <c r="Q117" i="9"/>
  <c r="R117" i="9"/>
  <c r="S117" i="9"/>
  <c r="T117" i="9"/>
  <c r="U117" i="9"/>
  <c r="A116" i="9"/>
  <c r="A117" i="9"/>
  <c r="B116" i="9"/>
  <c r="B117" i="9"/>
  <c r="J115" i="2"/>
  <c r="K115" i="2" s="1"/>
  <c r="L115" i="2" s="1"/>
  <c r="U115" i="2" s="1"/>
  <c r="P337" i="11"/>
  <c r="O337" i="11"/>
  <c r="N337" i="11"/>
  <c r="M337" i="11"/>
  <c r="L337" i="11"/>
  <c r="K337" i="11"/>
  <c r="J337" i="11"/>
  <c r="I337" i="11"/>
  <c r="H337" i="11"/>
  <c r="G337" i="11"/>
  <c r="F337" i="11"/>
  <c r="E337" i="11"/>
  <c r="D337" i="11"/>
  <c r="C337" i="11"/>
  <c r="AU115" i="2"/>
  <c r="C338" i="10"/>
  <c r="C340" i="10"/>
  <c r="U3" i="9"/>
  <c r="U4" i="9"/>
  <c r="U5" i="9"/>
  <c r="U6" i="9"/>
  <c r="U7" i="9"/>
  <c r="U8" i="9"/>
  <c r="U9" i="9"/>
  <c r="U10" i="9"/>
  <c r="U11" i="9"/>
  <c r="U12" i="9"/>
  <c r="U13" i="9"/>
  <c r="U14" i="9"/>
  <c r="U15" i="9"/>
  <c r="U16" i="9"/>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U112" i="9"/>
  <c r="U113" i="9"/>
  <c r="U114" i="9"/>
  <c r="U115" i="9"/>
  <c r="P1" i="11"/>
  <c r="Q1" i="11"/>
  <c r="P4" i="11"/>
  <c r="Q4" i="11"/>
  <c r="P7" i="11"/>
  <c r="Q7" i="11"/>
  <c r="P10" i="11"/>
  <c r="Q10" i="11"/>
  <c r="P13" i="11"/>
  <c r="Q13" i="11"/>
  <c r="P16" i="11"/>
  <c r="Q16" i="11"/>
  <c r="P19" i="11"/>
  <c r="Q19" i="11"/>
  <c r="P22" i="11"/>
  <c r="Q22" i="11"/>
  <c r="P25" i="11"/>
  <c r="Q25" i="11"/>
  <c r="P28" i="11"/>
  <c r="Q28" i="11"/>
  <c r="P31" i="11"/>
  <c r="Q31" i="11"/>
  <c r="P34" i="11"/>
  <c r="Q34" i="11"/>
  <c r="P37" i="11"/>
  <c r="Q37" i="11"/>
  <c r="P40" i="11"/>
  <c r="Q40" i="11"/>
  <c r="P43" i="11"/>
  <c r="Q43" i="11"/>
  <c r="P46" i="11"/>
  <c r="Q46" i="11"/>
  <c r="P49" i="11"/>
  <c r="Q49" i="11"/>
  <c r="P52" i="11"/>
  <c r="Q52" i="11"/>
  <c r="P55" i="11"/>
  <c r="Q55" i="11"/>
  <c r="P58" i="11"/>
  <c r="Q58" i="11"/>
  <c r="P61" i="11"/>
  <c r="Q61" i="11"/>
  <c r="P64" i="11"/>
  <c r="Q64" i="11"/>
  <c r="P67" i="11"/>
  <c r="Q67" i="11"/>
  <c r="P70" i="11"/>
  <c r="Q70" i="11"/>
  <c r="P73" i="11"/>
  <c r="Q73" i="11"/>
  <c r="P76" i="11"/>
  <c r="Q76" i="11"/>
  <c r="P79" i="11"/>
  <c r="Q79" i="11"/>
  <c r="P82" i="11"/>
  <c r="Q82" i="11"/>
  <c r="P85" i="11"/>
  <c r="Q85" i="11"/>
  <c r="P88" i="11"/>
  <c r="Q88" i="11"/>
  <c r="P91" i="11"/>
  <c r="Q91" i="11"/>
  <c r="P94" i="11"/>
  <c r="Q94" i="11"/>
  <c r="P97" i="11"/>
  <c r="Q97" i="11"/>
  <c r="P100" i="11"/>
  <c r="Q100" i="11"/>
  <c r="P103" i="11"/>
  <c r="Q103" i="11"/>
  <c r="P106" i="11"/>
  <c r="Q106" i="11"/>
  <c r="P109" i="11"/>
  <c r="Q109" i="11"/>
  <c r="P112" i="11"/>
  <c r="Q112" i="11"/>
  <c r="P115" i="11"/>
  <c r="Q115" i="11"/>
  <c r="P118" i="11"/>
  <c r="Q118" i="11"/>
  <c r="P121" i="11"/>
  <c r="Q121" i="11"/>
  <c r="P124" i="11"/>
  <c r="Q124" i="11"/>
  <c r="P127" i="11"/>
  <c r="Q127" i="11"/>
  <c r="P130" i="11"/>
  <c r="Q130" i="11"/>
  <c r="P133" i="11"/>
  <c r="Q133" i="11"/>
  <c r="P136" i="11"/>
  <c r="Q136" i="11"/>
  <c r="P139" i="11"/>
  <c r="Q139" i="11"/>
  <c r="P142" i="11"/>
  <c r="Q142" i="11"/>
  <c r="P145" i="11"/>
  <c r="Q145" i="11"/>
  <c r="P148" i="11"/>
  <c r="Q148" i="11"/>
  <c r="P151" i="11"/>
  <c r="Q151" i="11"/>
  <c r="P154" i="11"/>
  <c r="Q154" i="11"/>
  <c r="P157" i="11"/>
  <c r="Q157" i="11"/>
  <c r="P160" i="11"/>
  <c r="Q160" i="11"/>
  <c r="P163" i="11"/>
  <c r="Q163" i="11"/>
  <c r="P166" i="11"/>
  <c r="Q166" i="11"/>
  <c r="P169" i="11"/>
  <c r="Q169" i="11"/>
  <c r="P172" i="11"/>
  <c r="Q172" i="11"/>
  <c r="P175" i="11"/>
  <c r="Q175" i="11"/>
  <c r="P178" i="11"/>
  <c r="Q178" i="11"/>
  <c r="P181" i="11"/>
  <c r="Q181" i="11"/>
  <c r="P184" i="11"/>
  <c r="Q184" i="11"/>
  <c r="P187" i="11"/>
  <c r="Q187" i="11"/>
  <c r="P190" i="11"/>
  <c r="Q190" i="11"/>
  <c r="P193" i="11"/>
  <c r="Q193" i="11"/>
  <c r="P196" i="11"/>
  <c r="Q196" i="11"/>
  <c r="P199" i="11"/>
  <c r="Q199" i="11"/>
  <c r="P202" i="11"/>
  <c r="Q202" i="11"/>
  <c r="P205" i="11"/>
  <c r="Q205" i="11"/>
  <c r="P208" i="11"/>
  <c r="Q208" i="11"/>
  <c r="P211" i="11"/>
  <c r="Q211" i="11"/>
  <c r="P214" i="11"/>
  <c r="Q214" i="11"/>
  <c r="P217" i="11"/>
  <c r="Q217" i="11"/>
  <c r="P220" i="11"/>
  <c r="Q220" i="11"/>
  <c r="P223" i="11"/>
  <c r="Q223" i="11"/>
  <c r="P226" i="11"/>
  <c r="P229" i="11"/>
  <c r="P232" i="11"/>
  <c r="P235" i="11"/>
  <c r="P238" i="11"/>
  <c r="P241" i="11"/>
  <c r="P244" i="11"/>
  <c r="P247" i="11"/>
  <c r="P250" i="11"/>
  <c r="P253" i="11"/>
  <c r="P256" i="11"/>
  <c r="P259" i="11"/>
  <c r="P262" i="11"/>
  <c r="P265" i="11"/>
  <c r="P268" i="11"/>
  <c r="P271" i="11"/>
  <c r="P274" i="11"/>
  <c r="P277" i="11"/>
  <c r="P280" i="11"/>
  <c r="P283" i="11"/>
  <c r="P286" i="11"/>
  <c r="P289" i="11"/>
  <c r="P292" i="11"/>
  <c r="P295" i="11"/>
  <c r="P298" i="11"/>
  <c r="P301" i="11"/>
  <c r="P304" i="11"/>
  <c r="P307" i="11"/>
  <c r="P310" i="11"/>
  <c r="P313" i="11"/>
  <c r="P316" i="11"/>
  <c r="P319" i="11"/>
  <c r="P322" i="11"/>
  <c r="P325" i="11"/>
  <c r="P328" i="11"/>
  <c r="P331" i="11"/>
  <c r="P334" i="11"/>
  <c r="O334" i="11"/>
  <c r="N334" i="11"/>
  <c r="M334" i="11"/>
  <c r="L334" i="11"/>
  <c r="K334" i="11"/>
  <c r="J334" i="11"/>
  <c r="I334" i="11"/>
  <c r="H334" i="11"/>
  <c r="G334" i="11"/>
  <c r="F334" i="11"/>
  <c r="E334" i="11"/>
  <c r="D334" i="11"/>
  <c r="C334" i="11"/>
  <c r="O331" i="11"/>
  <c r="N331" i="11"/>
  <c r="M331" i="11"/>
  <c r="L331" i="11"/>
  <c r="K331" i="11"/>
  <c r="J331" i="11"/>
  <c r="I331" i="11"/>
  <c r="H331" i="11"/>
  <c r="G331" i="11"/>
  <c r="F331" i="11"/>
  <c r="E331" i="11"/>
  <c r="D331" i="11"/>
  <c r="C331" i="11"/>
  <c r="O328" i="11"/>
  <c r="N328" i="11"/>
  <c r="M328" i="11"/>
  <c r="L328" i="11"/>
  <c r="K328" i="11"/>
  <c r="J328" i="11"/>
  <c r="I328" i="11"/>
  <c r="H328" i="11"/>
  <c r="G328" i="11"/>
  <c r="F328" i="11"/>
  <c r="E328" i="11"/>
  <c r="D328" i="11"/>
  <c r="C328" i="11"/>
  <c r="O325" i="11"/>
  <c r="N325" i="11"/>
  <c r="M325" i="11"/>
  <c r="L325" i="11"/>
  <c r="K325" i="11"/>
  <c r="J325" i="11"/>
  <c r="I325" i="11"/>
  <c r="H325" i="11"/>
  <c r="G325" i="11"/>
  <c r="F325" i="11"/>
  <c r="E325" i="11"/>
  <c r="D325" i="11"/>
  <c r="C325" i="11"/>
  <c r="O322" i="11"/>
  <c r="N322" i="11"/>
  <c r="M322" i="11"/>
  <c r="L322" i="11"/>
  <c r="K322" i="11"/>
  <c r="J322" i="11"/>
  <c r="I322" i="11"/>
  <c r="H322" i="11"/>
  <c r="G322" i="11"/>
  <c r="F322" i="11"/>
  <c r="E322" i="11"/>
  <c r="D322" i="11"/>
  <c r="C322" i="11"/>
  <c r="O319" i="11"/>
  <c r="N319" i="11"/>
  <c r="M319" i="11"/>
  <c r="L319" i="11"/>
  <c r="K319" i="11"/>
  <c r="J319" i="11"/>
  <c r="I319" i="11"/>
  <c r="H319" i="11"/>
  <c r="G319" i="11"/>
  <c r="F319" i="11"/>
  <c r="E319" i="11"/>
  <c r="D319" i="11"/>
  <c r="C319" i="11"/>
  <c r="O316" i="11"/>
  <c r="N316" i="11"/>
  <c r="M316" i="11"/>
  <c r="L316" i="11"/>
  <c r="K316" i="11"/>
  <c r="J316" i="11"/>
  <c r="I316" i="11"/>
  <c r="H316" i="11"/>
  <c r="G316" i="11"/>
  <c r="F316" i="11"/>
  <c r="E316" i="11"/>
  <c r="D316" i="11"/>
  <c r="C316" i="11"/>
  <c r="O313" i="11"/>
  <c r="N313" i="11"/>
  <c r="M313" i="11"/>
  <c r="L313" i="11"/>
  <c r="K313" i="11"/>
  <c r="J313" i="11"/>
  <c r="I313" i="11"/>
  <c r="H313" i="11"/>
  <c r="G313" i="11"/>
  <c r="F313" i="11"/>
  <c r="E313" i="11"/>
  <c r="D313" i="11"/>
  <c r="C313" i="11"/>
  <c r="AU114" i="2"/>
  <c r="J114" i="2"/>
  <c r="K114" i="2" s="1"/>
  <c r="L114" i="2" s="1"/>
  <c r="S114" i="2" s="1"/>
  <c r="AU113" i="2"/>
  <c r="J113" i="2"/>
  <c r="K113" i="2" s="1"/>
  <c r="L113" i="2" s="1"/>
  <c r="Q113" i="2" s="1"/>
  <c r="AU112" i="2"/>
  <c r="J112" i="2"/>
  <c r="K112" i="2" s="1"/>
  <c r="L112" i="2" s="1"/>
  <c r="AU111" i="2"/>
  <c r="J111" i="2"/>
  <c r="K111" i="2" s="1"/>
  <c r="L111" i="2" s="1"/>
  <c r="AI111" i="2" s="1"/>
  <c r="AU110" i="2"/>
  <c r="J110" i="2"/>
  <c r="K110" i="2" s="1"/>
  <c r="L110" i="2" s="1"/>
  <c r="AS110" i="2" s="1"/>
  <c r="K110" i="5" s="1"/>
  <c r="AU109" i="2"/>
  <c r="J109" i="2"/>
  <c r="K109" i="2" s="1"/>
  <c r="L109" i="2" s="1"/>
  <c r="AU108" i="2"/>
  <c r="J108" i="2"/>
  <c r="K108" i="2" s="1"/>
  <c r="L108" i="2" s="1"/>
  <c r="AU107" i="2"/>
  <c r="J107" i="2"/>
  <c r="K107" i="2" s="1"/>
  <c r="L107" i="2" s="1"/>
  <c r="C335" i="10"/>
  <c r="C337" i="10"/>
  <c r="C332" i="10"/>
  <c r="C334" i="10"/>
  <c r="C329" i="10"/>
  <c r="C331" i="10"/>
  <c r="C326" i="10"/>
  <c r="C328" i="10"/>
  <c r="C323" i="10"/>
  <c r="C325" i="10"/>
  <c r="C320" i="10"/>
  <c r="C322" i="10"/>
  <c r="C317" i="10"/>
  <c r="C319" i="10"/>
  <c r="C314" i="10"/>
  <c r="C316" i="10"/>
  <c r="S3" i="9"/>
  <c r="T3" i="9"/>
  <c r="S4" i="9"/>
  <c r="T4" i="9"/>
  <c r="S5" i="9"/>
  <c r="T5" i="9"/>
  <c r="S6" i="9"/>
  <c r="T6" i="9"/>
  <c r="S7" i="9"/>
  <c r="T7" i="9"/>
  <c r="S8" i="9"/>
  <c r="T8" i="9"/>
  <c r="S9" i="9"/>
  <c r="T9" i="9"/>
  <c r="S10" i="9"/>
  <c r="T10" i="9"/>
  <c r="S11" i="9"/>
  <c r="T11" i="9"/>
  <c r="S12" i="9"/>
  <c r="T12" i="9"/>
  <c r="S13" i="9"/>
  <c r="T13" i="9"/>
  <c r="S14" i="9"/>
  <c r="T14" i="9"/>
  <c r="S15" i="9"/>
  <c r="T15" i="9"/>
  <c r="S16" i="9"/>
  <c r="T16" i="9"/>
  <c r="S17" i="9"/>
  <c r="T17" i="9"/>
  <c r="S18" i="9"/>
  <c r="T18" i="9"/>
  <c r="S19" i="9"/>
  <c r="T19" i="9"/>
  <c r="S20" i="9"/>
  <c r="T20" i="9"/>
  <c r="S21" i="9"/>
  <c r="T21" i="9"/>
  <c r="S22" i="9"/>
  <c r="T22" i="9"/>
  <c r="S23" i="9"/>
  <c r="T23" i="9"/>
  <c r="S24" i="9"/>
  <c r="T24" i="9"/>
  <c r="S25" i="9"/>
  <c r="T25" i="9"/>
  <c r="S26" i="9"/>
  <c r="T26" i="9"/>
  <c r="S27" i="9"/>
  <c r="T27" i="9"/>
  <c r="S28" i="9"/>
  <c r="T28" i="9"/>
  <c r="S29" i="9"/>
  <c r="T29" i="9"/>
  <c r="S30" i="9"/>
  <c r="T30" i="9"/>
  <c r="S31" i="9"/>
  <c r="T31" i="9"/>
  <c r="S32" i="9"/>
  <c r="T32" i="9"/>
  <c r="S33" i="9"/>
  <c r="T33" i="9"/>
  <c r="S34" i="9"/>
  <c r="T34" i="9"/>
  <c r="S35" i="9"/>
  <c r="T35" i="9"/>
  <c r="S36" i="9"/>
  <c r="T36" i="9"/>
  <c r="S37" i="9"/>
  <c r="T37" i="9"/>
  <c r="S38" i="9"/>
  <c r="T38" i="9"/>
  <c r="S39" i="9"/>
  <c r="T39" i="9"/>
  <c r="S40" i="9"/>
  <c r="T40" i="9"/>
  <c r="S41" i="9"/>
  <c r="T41" i="9"/>
  <c r="S42" i="9"/>
  <c r="T42" i="9"/>
  <c r="S43" i="9"/>
  <c r="T43" i="9"/>
  <c r="S44" i="9"/>
  <c r="T44" i="9"/>
  <c r="S45" i="9"/>
  <c r="T45" i="9"/>
  <c r="S46" i="9"/>
  <c r="T46" i="9"/>
  <c r="S47" i="9"/>
  <c r="T47" i="9"/>
  <c r="S48" i="9"/>
  <c r="T48" i="9"/>
  <c r="S49" i="9"/>
  <c r="T49" i="9"/>
  <c r="S50" i="9"/>
  <c r="T50" i="9"/>
  <c r="S51" i="9"/>
  <c r="T51" i="9"/>
  <c r="S52" i="9"/>
  <c r="T52" i="9"/>
  <c r="S53" i="9"/>
  <c r="T53" i="9"/>
  <c r="S54" i="9"/>
  <c r="T54" i="9"/>
  <c r="S55" i="9"/>
  <c r="T55" i="9"/>
  <c r="S56" i="9"/>
  <c r="T56" i="9"/>
  <c r="S57" i="9"/>
  <c r="T57" i="9"/>
  <c r="S58" i="9"/>
  <c r="T58" i="9"/>
  <c r="S59" i="9"/>
  <c r="T59" i="9"/>
  <c r="S60" i="9"/>
  <c r="T60" i="9"/>
  <c r="S61" i="9"/>
  <c r="T61" i="9"/>
  <c r="S62" i="9"/>
  <c r="T62" i="9"/>
  <c r="S63" i="9"/>
  <c r="T63" i="9"/>
  <c r="S64" i="9"/>
  <c r="T64" i="9"/>
  <c r="S65" i="9"/>
  <c r="T65" i="9"/>
  <c r="S66" i="9"/>
  <c r="T66" i="9"/>
  <c r="S67" i="9"/>
  <c r="T67" i="9"/>
  <c r="S68" i="9"/>
  <c r="T68" i="9"/>
  <c r="S69" i="9"/>
  <c r="T69" i="9"/>
  <c r="S70" i="9"/>
  <c r="T70" i="9"/>
  <c r="S71" i="9"/>
  <c r="T71" i="9"/>
  <c r="S72" i="9"/>
  <c r="T72" i="9"/>
  <c r="S73" i="9"/>
  <c r="T73" i="9"/>
  <c r="S74" i="9"/>
  <c r="T74" i="9"/>
  <c r="S75" i="9"/>
  <c r="T75" i="9"/>
  <c r="S76" i="9"/>
  <c r="T76" i="9"/>
  <c r="S77" i="9"/>
  <c r="T77" i="9"/>
  <c r="S78" i="9"/>
  <c r="T78" i="9"/>
  <c r="S79" i="9"/>
  <c r="T79" i="9"/>
  <c r="S80" i="9"/>
  <c r="T80" i="9"/>
  <c r="S81" i="9"/>
  <c r="T81" i="9"/>
  <c r="S82" i="9"/>
  <c r="T82" i="9"/>
  <c r="S83" i="9"/>
  <c r="T83" i="9"/>
  <c r="S84" i="9"/>
  <c r="T84" i="9"/>
  <c r="S85" i="9"/>
  <c r="T85" i="9"/>
  <c r="S86" i="9"/>
  <c r="T86" i="9"/>
  <c r="S87" i="9"/>
  <c r="T87" i="9"/>
  <c r="S88" i="9"/>
  <c r="T88" i="9"/>
  <c r="S89" i="9"/>
  <c r="T89" i="9"/>
  <c r="S90" i="9"/>
  <c r="T90" i="9"/>
  <c r="S91" i="9"/>
  <c r="T91" i="9"/>
  <c r="S92" i="9"/>
  <c r="T92" i="9"/>
  <c r="S93" i="9"/>
  <c r="T93" i="9"/>
  <c r="S94" i="9"/>
  <c r="T94" i="9"/>
  <c r="S95" i="9"/>
  <c r="T95" i="9"/>
  <c r="S96" i="9"/>
  <c r="T96" i="9"/>
  <c r="S97" i="9"/>
  <c r="T97" i="9"/>
  <c r="S98" i="9"/>
  <c r="T98" i="9"/>
  <c r="S99" i="9"/>
  <c r="T99" i="9"/>
  <c r="S100" i="9"/>
  <c r="T100" i="9"/>
  <c r="S101" i="9"/>
  <c r="T101" i="9"/>
  <c r="S102" i="9"/>
  <c r="T102" i="9"/>
  <c r="S103" i="9"/>
  <c r="T103" i="9"/>
  <c r="S104" i="9"/>
  <c r="T104" i="9"/>
  <c r="S105" i="9"/>
  <c r="T105" i="9"/>
  <c r="S106" i="9"/>
  <c r="T106" i="9"/>
  <c r="S107" i="9"/>
  <c r="T107" i="9"/>
  <c r="S108" i="9"/>
  <c r="T108" i="9"/>
  <c r="S109" i="9"/>
  <c r="T109" i="9"/>
  <c r="S110" i="9"/>
  <c r="T110" i="9"/>
  <c r="S111" i="9"/>
  <c r="T111" i="9"/>
  <c r="S112" i="9"/>
  <c r="T112" i="9"/>
  <c r="S113" i="9"/>
  <c r="T113" i="9"/>
  <c r="S114" i="9"/>
  <c r="T114" i="9"/>
  <c r="S115" i="9"/>
  <c r="T115" i="9"/>
  <c r="N1" i="11"/>
  <c r="O1" i="11"/>
  <c r="N4" i="11"/>
  <c r="O4" i="11"/>
  <c r="N7" i="11"/>
  <c r="O7" i="11"/>
  <c r="N10" i="11"/>
  <c r="O10" i="11"/>
  <c r="N13" i="11"/>
  <c r="O13" i="11"/>
  <c r="N16" i="11"/>
  <c r="O16" i="11"/>
  <c r="N19" i="11"/>
  <c r="O19" i="11"/>
  <c r="N22" i="11"/>
  <c r="O22" i="11"/>
  <c r="N25" i="11"/>
  <c r="O25" i="11"/>
  <c r="N28" i="11"/>
  <c r="O28" i="11"/>
  <c r="N31" i="11"/>
  <c r="O31" i="11"/>
  <c r="N34" i="11"/>
  <c r="O34" i="11"/>
  <c r="N37" i="11"/>
  <c r="O37" i="11"/>
  <c r="N40" i="11"/>
  <c r="O40" i="11"/>
  <c r="N43" i="11"/>
  <c r="O43" i="11"/>
  <c r="N46" i="11"/>
  <c r="O46" i="11"/>
  <c r="N49" i="11"/>
  <c r="O49" i="11"/>
  <c r="N52" i="11"/>
  <c r="O52" i="11"/>
  <c r="N55" i="11"/>
  <c r="O55" i="11"/>
  <c r="N58" i="11"/>
  <c r="O58" i="11"/>
  <c r="N61" i="11"/>
  <c r="O61" i="11"/>
  <c r="N64" i="11"/>
  <c r="O64" i="11"/>
  <c r="N67" i="11"/>
  <c r="O67" i="11"/>
  <c r="N70" i="11"/>
  <c r="O70" i="11"/>
  <c r="N73" i="11"/>
  <c r="O73" i="11"/>
  <c r="N76" i="11"/>
  <c r="O76" i="11"/>
  <c r="N79" i="11"/>
  <c r="O79" i="11"/>
  <c r="N82" i="11"/>
  <c r="O82" i="11"/>
  <c r="N85" i="11"/>
  <c r="O85" i="11"/>
  <c r="N88" i="11"/>
  <c r="O88" i="11"/>
  <c r="N91" i="11"/>
  <c r="O91" i="11"/>
  <c r="N94" i="11"/>
  <c r="O94" i="11"/>
  <c r="N97" i="11"/>
  <c r="O97" i="11"/>
  <c r="N100" i="11"/>
  <c r="O100" i="11"/>
  <c r="N103" i="11"/>
  <c r="O103" i="11"/>
  <c r="N106" i="11"/>
  <c r="O106" i="11"/>
  <c r="N109" i="11"/>
  <c r="O109" i="11"/>
  <c r="N112" i="11"/>
  <c r="O112" i="11"/>
  <c r="N115" i="11"/>
  <c r="O115" i="11"/>
  <c r="N118" i="11"/>
  <c r="O118" i="11"/>
  <c r="N121" i="11"/>
  <c r="O121" i="11"/>
  <c r="N124" i="11"/>
  <c r="O124" i="11"/>
  <c r="N127" i="11"/>
  <c r="O127" i="11"/>
  <c r="N130" i="11"/>
  <c r="O130" i="11"/>
  <c r="N133" i="11"/>
  <c r="O133" i="11"/>
  <c r="N136" i="11"/>
  <c r="O136" i="11"/>
  <c r="N139" i="11"/>
  <c r="O139" i="11"/>
  <c r="N142" i="11"/>
  <c r="O142" i="11"/>
  <c r="N145" i="11"/>
  <c r="O145" i="11"/>
  <c r="N148" i="11"/>
  <c r="O148" i="11"/>
  <c r="N151" i="11"/>
  <c r="O151" i="11"/>
  <c r="N154" i="11"/>
  <c r="O154" i="11"/>
  <c r="N157" i="11"/>
  <c r="O157" i="11"/>
  <c r="N160" i="11"/>
  <c r="O160" i="11"/>
  <c r="N163" i="11"/>
  <c r="O163" i="11"/>
  <c r="N166" i="11"/>
  <c r="O166" i="11"/>
  <c r="N169" i="11"/>
  <c r="O169" i="11"/>
  <c r="N172" i="11"/>
  <c r="O172" i="11"/>
  <c r="N175" i="11"/>
  <c r="O175" i="11"/>
  <c r="N178" i="11"/>
  <c r="O178" i="11"/>
  <c r="N181" i="11"/>
  <c r="O181" i="11"/>
  <c r="N184" i="11"/>
  <c r="O184" i="11"/>
  <c r="N187" i="11"/>
  <c r="O187" i="11"/>
  <c r="N190" i="11"/>
  <c r="O190" i="11"/>
  <c r="N193" i="11"/>
  <c r="O193" i="11"/>
  <c r="N196" i="11"/>
  <c r="O196" i="11"/>
  <c r="N199" i="11"/>
  <c r="O199" i="11"/>
  <c r="N202" i="11"/>
  <c r="O202" i="11"/>
  <c r="N205" i="11"/>
  <c r="O205" i="11"/>
  <c r="N208" i="11"/>
  <c r="O208" i="11"/>
  <c r="N211" i="11"/>
  <c r="O211" i="11"/>
  <c r="N214" i="11"/>
  <c r="O214" i="11"/>
  <c r="N217" i="11"/>
  <c r="O217" i="11"/>
  <c r="N220" i="11"/>
  <c r="O220" i="11"/>
  <c r="N223" i="11"/>
  <c r="O223" i="11"/>
  <c r="N226" i="11"/>
  <c r="O226" i="11"/>
  <c r="N229" i="11"/>
  <c r="O229" i="11"/>
  <c r="N232" i="11"/>
  <c r="O232" i="11"/>
  <c r="N235" i="11"/>
  <c r="O235" i="11"/>
  <c r="N238" i="11"/>
  <c r="O238" i="11"/>
  <c r="N241" i="11"/>
  <c r="O241" i="11"/>
  <c r="N244" i="11"/>
  <c r="O244" i="11"/>
  <c r="N247" i="11"/>
  <c r="O247" i="11"/>
  <c r="N250" i="11"/>
  <c r="O250" i="11"/>
  <c r="N253" i="11"/>
  <c r="O253" i="11"/>
  <c r="N256" i="11"/>
  <c r="O256" i="11"/>
  <c r="N259" i="11"/>
  <c r="O259" i="11"/>
  <c r="N262" i="11"/>
  <c r="O262" i="11"/>
  <c r="N265" i="11"/>
  <c r="O265" i="11"/>
  <c r="N268" i="11"/>
  <c r="O268" i="11"/>
  <c r="N271" i="11"/>
  <c r="O271" i="11"/>
  <c r="N274" i="11"/>
  <c r="O274" i="11"/>
  <c r="N277" i="11"/>
  <c r="O277" i="11"/>
  <c r="N280" i="11"/>
  <c r="O280" i="11"/>
  <c r="N283" i="11"/>
  <c r="O283" i="11"/>
  <c r="N286" i="11"/>
  <c r="O286" i="11"/>
  <c r="N289" i="11"/>
  <c r="O289" i="11"/>
  <c r="N292" i="11"/>
  <c r="O292" i="11"/>
  <c r="N295" i="11"/>
  <c r="O295" i="11"/>
  <c r="N298" i="11"/>
  <c r="O298" i="11"/>
  <c r="N301" i="11"/>
  <c r="O301" i="11"/>
  <c r="N304" i="11"/>
  <c r="O304" i="11"/>
  <c r="N307" i="11"/>
  <c r="O307" i="11"/>
  <c r="N310" i="11"/>
  <c r="O310" i="11"/>
  <c r="M310" i="11"/>
  <c r="L310" i="11"/>
  <c r="K310" i="11"/>
  <c r="J310" i="11"/>
  <c r="I310" i="11"/>
  <c r="H310" i="11"/>
  <c r="G310" i="11"/>
  <c r="F310" i="11"/>
  <c r="E310" i="11"/>
  <c r="D310" i="11"/>
  <c r="C310" i="11"/>
  <c r="M307" i="11"/>
  <c r="L307" i="11"/>
  <c r="K307" i="11"/>
  <c r="J307" i="11"/>
  <c r="I307" i="11"/>
  <c r="H307" i="11"/>
  <c r="G307" i="11"/>
  <c r="F307" i="11"/>
  <c r="E307" i="11"/>
  <c r="D307" i="11"/>
  <c r="C307" i="11"/>
  <c r="M304" i="11"/>
  <c r="L304" i="11"/>
  <c r="K304" i="11"/>
  <c r="J304" i="11"/>
  <c r="I304" i="11"/>
  <c r="H304" i="11"/>
  <c r="G304" i="11"/>
  <c r="F304" i="11"/>
  <c r="E304" i="11"/>
  <c r="D304" i="11"/>
  <c r="C304" i="11"/>
  <c r="M301" i="11"/>
  <c r="L301" i="11"/>
  <c r="K301" i="11"/>
  <c r="J301" i="11"/>
  <c r="I301" i="11"/>
  <c r="H301" i="11"/>
  <c r="G301" i="11"/>
  <c r="F301" i="11"/>
  <c r="E301" i="11"/>
  <c r="D301" i="11"/>
  <c r="C301" i="11"/>
  <c r="M298" i="11"/>
  <c r="L298" i="11"/>
  <c r="K298" i="11"/>
  <c r="J298" i="11"/>
  <c r="I298" i="11"/>
  <c r="H298" i="11"/>
  <c r="G298" i="11"/>
  <c r="F298" i="11"/>
  <c r="E298" i="11"/>
  <c r="D298" i="11"/>
  <c r="C298" i="11"/>
  <c r="AU106" i="2"/>
  <c r="J106" i="2"/>
  <c r="K106" i="2" s="1"/>
  <c r="L106" i="2" s="1"/>
  <c r="W106" i="2" s="1"/>
  <c r="AU105" i="2"/>
  <c r="J105" i="2"/>
  <c r="K105" i="2" s="1"/>
  <c r="L105" i="2" s="1"/>
  <c r="AQ105" i="2" s="1"/>
  <c r="AU104" i="2"/>
  <c r="J104" i="2"/>
  <c r="K104" i="2" s="1"/>
  <c r="L104" i="2" s="1"/>
  <c r="AQ104" i="2" s="1"/>
  <c r="AU103" i="2"/>
  <c r="J103" i="2"/>
  <c r="K103" i="2" s="1"/>
  <c r="L103" i="2" s="1"/>
  <c r="AU102" i="2"/>
  <c r="J102" i="2"/>
  <c r="K102" i="2" s="1"/>
  <c r="L102" i="2" s="1"/>
  <c r="W102" i="2" s="1"/>
  <c r="C311" i="10"/>
  <c r="C313" i="10"/>
  <c r="C308" i="10"/>
  <c r="C310" i="10"/>
  <c r="C305" i="10"/>
  <c r="C307" i="10"/>
  <c r="C302" i="10"/>
  <c r="C304" i="10"/>
  <c r="C299" i="10"/>
  <c r="C301" i="10"/>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M1" i="11"/>
  <c r="M4" i="11"/>
  <c r="M7" i="11"/>
  <c r="M10" i="11"/>
  <c r="M13" i="11"/>
  <c r="M16" i="11"/>
  <c r="M19" i="11"/>
  <c r="M22" i="11"/>
  <c r="M25" i="11"/>
  <c r="M28" i="11"/>
  <c r="M31" i="11"/>
  <c r="M34" i="11"/>
  <c r="M37" i="11"/>
  <c r="M40" i="11"/>
  <c r="M43" i="11"/>
  <c r="M46" i="11"/>
  <c r="M49" i="11"/>
  <c r="M52" i="11"/>
  <c r="M55" i="11"/>
  <c r="M58" i="11"/>
  <c r="M61" i="11"/>
  <c r="M64" i="11"/>
  <c r="M67" i="11"/>
  <c r="M70" i="11"/>
  <c r="M73" i="11"/>
  <c r="M76" i="11"/>
  <c r="M79" i="11"/>
  <c r="M82" i="11"/>
  <c r="M85" i="11"/>
  <c r="M88" i="11"/>
  <c r="M91" i="11"/>
  <c r="M94" i="11"/>
  <c r="M97" i="11"/>
  <c r="M100" i="11"/>
  <c r="M103" i="11"/>
  <c r="M106" i="11"/>
  <c r="M109" i="11"/>
  <c r="M112" i="11"/>
  <c r="M115" i="11"/>
  <c r="M118" i="11"/>
  <c r="M121" i="11"/>
  <c r="M124" i="11"/>
  <c r="M127" i="11"/>
  <c r="M130" i="11"/>
  <c r="M133" i="11"/>
  <c r="M136" i="11"/>
  <c r="M139" i="11"/>
  <c r="M142" i="11"/>
  <c r="M145" i="11"/>
  <c r="M148" i="11"/>
  <c r="M151" i="11"/>
  <c r="M154" i="11"/>
  <c r="M157" i="11"/>
  <c r="M160" i="11"/>
  <c r="M163" i="11"/>
  <c r="M166" i="11"/>
  <c r="M169" i="11"/>
  <c r="M172" i="11"/>
  <c r="M175" i="11"/>
  <c r="M178" i="11"/>
  <c r="M181" i="11"/>
  <c r="M184" i="11"/>
  <c r="M187" i="11"/>
  <c r="M190" i="11"/>
  <c r="M193" i="11"/>
  <c r="M196" i="11"/>
  <c r="M199" i="11"/>
  <c r="M202" i="11"/>
  <c r="M205" i="11"/>
  <c r="M208" i="11"/>
  <c r="M211" i="11"/>
  <c r="M214" i="11"/>
  <c r="M217" i="11"/>
  <c r="M220" i="11"/>
  <c r="M223" i="11"/>
  <c r="M226" i="11"/>
  <c r="M229" i="11"/>
  <c r="M232" i="11"/>
  <c r="M235" i="11"/>
  <c r="M238" i="11"/>
  <c r="M241" i="11"/>
  <c r="M244" i="11"/>
  <c r="M247" i="11"/>
  <c r="M250" i="11"/>
  <c r="M253" i="11"/>
  <c r="M256" i="11"/>
  <c r="M259" i="11"/>
  <c r="M262" i="11"/>
  <c r="M265" i="11"/>
  <c r="M268" i="11"/>
  <c r="M271" i="11"/>
  <c r="M274" i="11"/>
  <c r="M277" i="11"/>
  <c r="M280" i="11"/>
  <c r="M283" i="11"/>
  <c r="M286" i="11"/>
  <c r="M289" i="11"/>
  <c r="M292" i="11"/>
  <c r="M295" i="11"/>
  <c r="L295" i="11"/>
  <c r="K295" i="11"/>
  <c r="J295" i="11"/>
  <c r="I295" i="11"/>
  <c r="H295" i="11"/>
  <c r="G295" i="11"/>
  <c r="F295" i="11"/>
  <c r="E295" i="11"/>
  <c r="D295" i="11"/>
  <c r="C295" i="11"/>
  <c r="L292" i="11"/>
  <c r="K292" i="11"/>
  <c r="J292" i="11"/>
  <c r="I292" i="11"/>
  <c r="H292" i="11"/>
  <c r="G292" i="11"/>
  <c r="F292" i="11"/>
  <c r="E292" i="11"/>
  <c r="D292" i="11"/>
  <c r="C292" i="11"/>
  <c r="AU101" i="2"/>
  <c r="J101" i="2"/>
  <c r="K101" i="2" s="1"/>
  <c r="L101" i="2" s="1"/>
  <c r="AQ101" i="2" s="1"/>
  <c r="AU100" i="2"/>
  <c r="J100" i="2"/>
  <c r="K100" i="2" s="1"/>
  <c r="L100" i="2" s="1"/>
  <c r="AO100" i="2" s="1"/>
  <c r="AU99" i="2"/>
  <c r="J99" i="2"/>
  <c r="K99" i="2" s="1"/>
  <c r="L99" i="2" s="1"/>
  <c r="AA99" i="2" s="1"/>
  <c r="C296" i="10"/>
  <c r="C298" i="10"/>
  <c r="C293" i="10"/>
  <c r="C295" i="10"/>
  <c r="C290" i="10"/>
  <c r="C292" i="10"/>
  <c r="L289" i="11"/>
  <c r="K289" i="11"/>
  <c r="J289" i="11"/>
  <c r="I289" i="11"/>
  <c r="H289" i="11"/>
  <c r="G289" i="11"/>
  <c r="F289" i="11"/>
  <c r="E289" i="11"/>
  <c r="D289" i="11"/>
  <c r="C289" i="11"/>
  <c r="L286" i="11"/>
  <c r="K286" i="11"/>
  <c r="J286" i="11"/>
  <c r="I286" i="11"/>
  <c r="H286" i="11"/>
  <c r="G286" i="11"/>
  <c r="F286" i="11"/>
  <c r="E286" i="11"/>
  <c r="D286" i="11"/>
  <c r="C286" i="11"/>
  <c r="L283" i="11"/>
  <c r="K283" i="11"/>
  <c r="J283" i="11"/>
  <c r="I283" i="11"/>
  <c r="H283" i="11"/>
  <c r="G283" i="11"/>
  <c r="F283" i="11"/>
  <c r="E283" i="11"/>
  <c r="D283" i="11"/>
  <c r="C283" i="11"/>
  <c r="L280" i="11"/>
  <c r="K280" i="11"/>
  <c r="J280" i="11"/>
  <c r="I280" i="11"/>
  <c r="H280" i="11"/>
  <c r="G280" i="11"/>
  <c r="F280" i="11"/>
  <c r="E280" i="11"/>
  <c r="D280" i="11"/>
  <c r="C280" i="11"/>
  <c r="L277" i="11"/>
  <c r="K277" i="11"/>
  <c r="J277" i="11"/>
  <c r="I277" i="11"/>
  <c r="H277" i="11"/>
  <c r="G277" i="11"/>
  <c r="F277" i="11"/>
  <c r="E277" i="11"/>
  <c r="D277" i="11"/>
  <c r="C277" i="11"/>
  <c r="AU98" i="2"/>
  <c r="AU3" i="2"/>
  <c r="AU4" i="2"/>
  <c r="AU5" i="2"/>
  <c r="AU6" i="2"/>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J98" i="2"/>
  <c r="K98" i="2" s="1"/>
  <c r="L98" i="2" s="1"/>
  <c r="J97" i="2"/>
  <c r="K97" i="2" s="1"/>
  <c r="L97" i="2" s="1"/>
  <c r="AE97" i="2" s="1"/>
  <c r="J96" i="2"/>
  <c r="K96" i="2" s="1"/>
  <c r="L96" i="2" s="1"/>
  <c r="AS96" i="2" s="1"/>
  <c r="J95" i="2"/>
  <c r="K95" i="2" s="1"/>
  <c r="L95" i="2" s="1"/>
  <c r="AM95" i="2" s="1"/>
  <c r="C287" i="10"/>
  <c r="C289" i="10"/>
  <c r="C284" i="10"/>
  <c r="C286" i="10"/>
  <c r="C281" i="10"/>
  <c r="C283" i="10"/>
  <c r="C278" i="10"/>
  <c r="C280" i="10"/>
  <c r="L274" i="11"/>
  <c r="K274" i="11"/>
  <c r="J274" i="11"/>
  <c r="I274" i="11"/>
  <c r="H274" i="11"/>
  <c r="G274" i="11"/>
  <c r="F274" i="11"/>
  <c r="E274" i="11"/>
  <c r="D274" i="11"/>
  <c r="C274" i="11"/>
  <c r="L271" i="11"/>
  <c r="K271" i="11"/>
  <c r="J271" i="11"/>
  <c r="I271" i="11"/>
  <c r="H271" i="11"/>
  <c r="G271" i="11"/>
  <c r="F271" i="11"/>
  <c r="E271" i="11"/>
  <c r="D271" i="11"/>
  <c r="C271" i="11"/>
  <c r="L268" i="11"/>
  <c r="K268" i="11"/>
  <c r="J268" i="11"/>
  <c r="I268" i="11"/>
  <c r="H268" i="11"/>
  <c r="G268" i="11"/>
  <c r="F268" i="11"/>
  <c r="E268" i="11"/>
  <c r="D268" i="11"/>
  <c r="C268" i="11"/>
  <c r="L265" i="11"/>
  <c r="K265" i="11"/>
  <c r="J265" i="11"/>
  <c r="I265" i="11"/>
  <c r="H265" i="11"/>
  <c r="G265" i="11"/>
  <c r="F265" i="11"/>
  <c r="E265" i="11"/>
  <c r="D265" i="11"/>
  <c r="C265" i="11"/>
  <c r="L262" i="11"/>
  <c r="K262" i="11"/>
  <c r="J262" i="11"/>
  <c r="I262" i="11"/>
  <c r="H262" i="11"/>
  <c r="G262" i="11"/>
  <c r="F262" i="11"/>
  <c r="E262" i="11"/>
  <c r="D262" i="11"/>
  <c r="C262" i="11"/>
  <c r="L229" i="11"/>
  <c r="K229" i="11"/>
  <c r="J229" i="11"/>
  <c r="I229" i="11"/>
  <c r="H229" i="11"/>
  <c r="G229" i="11"/>
  <c r="F229" i="11"/>
  <c r="E229" i="11"/>
  <c r="D229" i="11"/>
  <c r="C229" i="11"/>
  <c r="L232" i="11"/>
  <c r="K232" i="11"/>
  <c r="J232" i="11"/>
  <c r="I232" i="11"/>
  <c r="H232" i="11"/>
  <c r="G232" i="11"/>
  <c r="F232" i="11"/>
  <c r="E232" i="11"/>
  <c r="D232" i="11"/>
  <c r="C232" i="11"/>
  <c r="L235" i="11"/>
  <c r="K235" i="11"/>
  <c r="J235" i="11"/>
  <c r="I235" i="11"/>
  <c r="H235" i="11"/>
  <c r="G235" i="11"/>
  <c r="F235" i="11"/>
  <c r="E235" i="11"/>
  <c r="D235" i="11"/>
  <c r="C235" i="11"/>
  <c r="L238" i="11"/>
  <c r="K238" i="11"/>
  <c r="J238" i="11"/>
  <c r="I238" i="11"/>
  <c r="H238" i="11"/>
  <c r="G238" i="11"/>
  <c r="F238" i="11"/>
  <c r="E238" i="11"/>
  <c r="D238" i="11"/>
  <c r="C238" i="11"/>
  <c r="L241" i="11"/>
  <c r="K241" i="11"/>
  <c r="J241" i="11"/>
  <c r="I241" i="11"/>
  <c r="H241" i="11"/>
  <c r="G241" i="11"/>
  <c r="F241" i="11"/>
  <c r="E241" i="11"/>
  <c r="D241" i="11"/>
  <c r="C241" i="11"/>
  <c r="L244" i="11"/>
  <c r="K244" i="11"/>
  <c r="J244" i="11"/>
  <c r="I244" i="11"/>
  <c r="H244" i="11"/>
  <c r="G244" i="11"/>
  <c r="F244" i="11"/>
  <c r="E244" i="11"/>
  <c r="D244" i="11"/>
  <c r="C244" i="11"/>
  <c r="L247" i="11"/>
  <c r="K247" i="11"/>
  <c r="J247" i="11"/>
  <c r="I247" i="11"/>
  <c r="H247" i="11"/>
  <c r="G247" i="11"/>
  <c r="F247" i="11"/>
  <c r="E247" i="11"/>
  <c r="D247" i="11"/>
  <c r="C247" i="11"/>
  <c r="L250" i="11"/>
  <c r="K250" i="11"/>
  <c r="J250" i="11"/>
  <c r="I250" i="11"/>
  <c r="H250" i="11"/>
  <c r="G250" i="11"/>
  <c r="F250" i="11"/>
  <c r="E250" i="11"/>
  <c r="D250" i="11"/>
  <c r="C250" i="11"/>
  <c r="L253" i="11"/>
  <c r="K253" i="11"/>
  <c r="J253" i="11"/>
  <c r="I253" i="11"/>
  <c r="H253" i="11"/>
  <c r="G253" i="11"/>
  <c r="F253" i="11"/>
  <c r="E253" i="11"/>
  <c r="D253" i="11"/>
  <c r="C253" i="11"/>
  <c r="L256" i="11"/>
  <c r="K256" i="11"/>
  <c r="J256" i="11"/>
  <c r="I256" i="11"/>
  <c r="H256" i="11"/>
  <c r="G256" i="11"/>
  <c r="F256" i="11"/>
  <c r="E256" i="11"/>
  <c r="D256" i="11"/>
  <c r="C256" i="11"/>
  <c r="L259" i="11"/>
  <c r="K259" i="11"/>
  <c r="J259" i="11"/>
  <c r="I259" i="11"/>
  <c r="H259" i="11"/>
  <c r="G259" i="11"/>
  <c r="F259" i="11"/>
  <c r="E259" i="11"/>
  <c r="D259" i="11"/>
  <c r="C259" i="11"/>
  <c r="C226" i="11"/>
  <c r="C223" i="11"/>
  <c r="C10" i="11"/>
  <c r="J94" i="2"/>
  <c r="K94" i="2" s="1"/>
  <c r="L94" i="2" s="1"/>
  <c r="AG94" i="2" s="1"/>
  <c r="J93" i="2"/>
  <c r="K93" i="2" s="1"/>
  <c r="L93" i="2" s="1"/>
  <c r="J92" i="2"/>
  <c r="K92" i="2" s="1"/>
  <c r="L92" i="2" s="1"/>
  <c r="J91" i="2"/>
  <c r="K91" i="2" s="1"/>
  <c r="L91" i="2" s="1"/>
  <c r="J90" i="2"/>
  <c r="K90" i="2" s="1"/>
  <c r="L90" i="2" s="1"/>
  <c r="AC90" i="2" s="1"/>
  <c r="C275" i="10"/>
  <c r="C277" i="10"/>
  <c r="C272" i="10"/>
  <c r="C274" i="10"/>
  <c r="C269" i="10"/>
  <c r="C271" i="10"/>
  <c r="C266" i="10"/>
  <c r="C268" i="10"/>
  <c r="C263" i="10"/>
  <c r="C265" i="10"/>
  <c r="K1" i="11"/>
  <c r="L1" i="11"/>
  <c r="K4" i="11"/>
  <c r="L4" i="11"/>
  <c r="K7" i="11"/>
  <c r="L7" i="11"/>
  <c r="K10" i="11"/>
  <c r="L10" i="11"/>
  <c r="K13" i="11"/>
  <c r="L13" i="11"/>
  <c r="K16" i="11"/>
  <c r="L16" i="11"/>
  <c r="K19" i="11"/>
  <c r="L19" i="11"/>
  <c r="K22" i="11"/>
  <c r="L22" i="11"/>
  <c r="K25" i="11"/>
  <c r="L25" i="11"/>
  <c r="K28" i="11"/>
  <c r="L28" i="11"/>
  <c r="K31" i="11"/>
  <c r="L31" i="11"/>
  <c r="K34" i="11"/>
  <c r="L34" i="11"/>
  <c r="K37" i="11"/>
  <c r="L37" i="11"/>
  <c r="K40" i="11"/>
  <c r="L40" i="11"/>
  <c r="K43" i="11"/>
  <c r="L43" i="11"/>
  <c r="K46" i="11"/>
  <c r="L46" i="11"/>
  <c r="K49" i="11"/>
  <c r="L49" i="11"/>
  <c r="K52" i="11"/>
  <c r="L52" i="11"/>
  <c r="K55" i="11"/>
  <c r="L55" i="11"/>
  <c r="K58" i="11"/>
  <c r="L58" i="11"/>
  <c r="K61" i="11"/>
  <c r="L61" i="11"/>
  <c r="K64" i="11"/>
  <c r="L64" i="11"/>
  <c r="K67" i="11"/>
  <c r="L67" i="11"/>
  <c r="K70" i="11"/>
  <c r="L70" i="11"/>
  <c r="K73" i="11"/>
  <c r="L73" i="11"/>
  <c r="K76" i="11"/>
  <c r="L76" i="11"/>
  <c r="K79" i="11"/>
  <c r="L79" i="11"/>
  <c r="K82" i="11"/>
  <c r="L82" i="11"/>
  <c r="K85" i="11"/>
  <c r="L85" i="11"/>
  <c r="K88" i="11"/>
  <c r="L88" i="11"/>
  <c r="K91" i="11"/>
  <c r="L91" i="11"/>
  <c r="K94" i="11"/>
  <c r="L94" i="11"/>
  <c r="K97" i="11"/>
  <c r="L97" i="11"/>
  <c r="K100" i="11"/>
  <c r="L100" i="11"/>
  <c r="K103" i="11"/>
  <c r="L103" i="11"/>
  <c r="K106" i="11"/>
  <c r="L106" i="11"/>
  <c r="K109" i="11"/>
  <c r="L109" i="11"/>
  <c r="K112" i="11"/>
  <c r="L112" i="11"/>
  <c r="K115" i="11"/>
  <c r="L115" i="11"/>
  <c r="K118" i="11"/>
  <c r="L118" i="11"/>
  <c r="K121" i="11"/>
  <c r="L121" i="11"/>
  <c r="K124" i="11"/>
  <c r="L124" i="11"/>
  <c r="K127" i="11"/>
  <c r="L127" i="11"/>
  <c r="K130" i="11"/>
  <c r="L130" i="11"/>
  <c r="K133" i="11"/>
  <c r="L133" i="11"/>
  <c r="K136" i="11"/>
  <c r="L136" i="11"/>
  <c r="K139" i="11"/>
  <c r="L139" i="11"/>
  <c r="K142" i="11"/>
  <c r="L142" i="11"/>
  <c r="K145" i="11"/>
  <c r="L145" i="11"/>
  <c r="K148" i="11"/>
  <c r="L148" i="11"/>
  <c r="K151" i="11"/>
  <c r="L151" i="11"/>
  <c r="K154" i="11"/>
  <c r="L154" i="11"/>
  <c r="K157" i="11"/>
  <c r="L157" i="11"/>
  <c r="K160" i="11"/>
  <c r="L160" i="11"/>
  <c r="K163" i="11"/>
  <c r="L163" i="11"/>
  <c r="K166" i="11"/>
  <c r="L166" i="11"/>
  <c r="K169" i="11"/>
  <c r="L169" i="11"/>
  <c r="K172" i="11"/>
  <c r="L172" i="11"/>
  <c r="K175" i="11"/>
  <c r="L175" i="11"/>
  <c r="K178" i="11"/>
  <c r="L178" i="11"/>
  <c r="K181" i="11"/>
  <c r="L181" i="11"/>
  <c r="K184" i="11"/>
  <c r="L184" i="11"/>
  <c r="K187" i="11"/>
  <c r="L187" i="11"/>
  <c r="K190" i="11"/>
  <c r="L190" i="11"/>
  <c r="K193" i="11"/>
  <c r="L193" i="11"/>
  <c r="K196" i="11"/>
  <c r="L196" i="11"/>
  <c r="K199" i="11"/>
  <c r="L199" i="11"/>
  <c r="K202" i="11"/>
  <c r="L202" i="11"/>
  <c r="K205" i="11"/>
  <c r="L205" i="11"/>
  <c r="K208" i="11"/>
  <c r="L208" i="11"/>
  <c r="K211" i="11"/>
  <c r="L211" i="11"/>
  <c r="K214" i="11"/>
  <c r="L214" i="11"/>
  <c r="K217" i="11"/>
  <c r="L217" i="11"/>
  <c r="K220" i="11"/>
  <c r="L220" i="11"/>
  <c r="K223" i="11"/>
  <c r="L223" i="11"/>
  <c r="K226" i="11"/>
  <c r="L226" i="11"/>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Q11" i="9"/>
  <c r="Q10" i="9"/>
  <c r="Q9" i="9"/>
  <c r="Q8" i="9"/>
  <c r="Q7" i="9"/>
  <c r="Q6" i="9"/>
  <c r="Q5" i="9"/>
  <c r="Q4" i="9"/>
  <c r="Q3" i="9"/>
  <c r="J89" i="2"/>
  <c r="K89" i="2" s="1"/>
  <c r="L89" i="2" s="1"/>
  <c r="AM89" i="2" s="1"/>
  <c r="J88" i="2"/>
  <c r="K88" i="2" s="1"/>
  <c r="L88" i="2" s="1"/>
  <c r="Q88" i="2" s="1"/>
  <c r="J87" i="2"/>
  <c r="K87" i="2" s="1"/>
  <c r="L87" i="2" s="1"/>
  <c r="AS87" i="2" s="1"/>
  <c r="J86" i="2"/>
  <c r="K86" i="2" s="1"/>
  <c r="L86" i="2" s="1"/>
  <c r="AI86" i="2" s="1"/>
  <c r="J85" i="2"/>
  <c r="K85" i="2" s="1"/>
  <c r="L85" i="2" s="1"/>
  <c r="N85" i="2" s="1"/>
  <c r="J84" i="2"/>
  <c r="K84" i="2" s="1"/>
  <c r="L84" i="2" s="1"/>
  <c r="AA84" i="2" s="1"/>
  <c r="J83" i="2"/>
  <c r="K83" i="2" s="1"/>
  <c r="L83" i="2" s="1"/>
  <c r="AG83" i="2" s="1"/>
  <c r="J82" i="2"/>
  <c r="K82" i="2" s="1"/>
  <c r="L82" i="2" s="1"/>
  <c r="C260" i="10"/>
  <c r="C262" i="10"/>
  <c r="C257" i="10"/>
  <c r="C259" i="10"/>
  <c r="C254" i="10"/>
  <c r="C256" i="10"/>
  <c r="C251" i="10"/>
  <c r="C253" i="10"/>
  <c r="C248" i="10"/>
  <c r="C250" i="10"/>
  <c r="C245" i="10"/>
  <c r="C247" i="10"/>
  <c r="C242" i="10"/>
  <c r="C244" i="10"/>
  <c r="C239" i="10"/>
  <c r="C241" i="10"/>
  <c r="J81" i="2"/>
  <c r="K81" i="2" s="1"/>
  <c r="L81" i="2" s="1"/>
  <c r="S81" i="2" s="1"/>
  <c r="C236" i="10"/>
  <c r="C238" i="10"/>
  <c r="C212" i="10"/>
  <c r="J73" i="2"/>
  <c r="K73" i="2" s="1"/>
  <c r="L73" i="2" s="1"/>
  <c r="C214" i="10"/>
  <c r="C215" i="10"/>
  <c r="J74" i="2"/>
  <c r="K74" i="2" s="1"/>
  <c r="L74" i="2" s="1"/>
  <c r="C217" i="10"/>
  <c r="C218" i="10"/>
  <c r="J75" i="2"/>
  <c r="K75" i="2" s="1"/>
  <c r="L75" i="2" s="1"/>
  <c r="Y75" i="2" s="1"/>
  <c r="C220" i="10"/>
  <c r="C221" i="10"/>
  <c r="J76" i="2"/>
  <c r="K76" i="2" s="1"/>
  <c r="L76" i="2" s="1"/>
  <c r="AQ76" i="2" s="1"/>
  <c r="C223" i="10"/>
  <c r="C224" i="10"/>
  <c r="J77" i="2"/>
  <c r="K77" i="2" s="1"/>
  <c r="L77" i="2" s="1"/>
  <c r="AM77" i="2" s="1"/>
  <c r="C226" i="10"/>
  <c r="C227" i="10"/>
  <c r="J78" i="2"/>
  <c r="K78" i="2" s="1"/>
  <c r="L78" i="2" s="1"/>
  <c r="C229" i="10"/>
  <c r="C230" i="10"/>
  <c r="J79" i="2"/>
  <c r="K79" i="2" s="1"/>
  <c r="L79" i="2" s="1"/>
  <c r="AC79" i="2" s="1"/>
  <c r="C232" i="10"/>
  <c r="C233" i="10"/>
  <c r="J80" i="2"/>
  <c r="K80" i="2" s="1"/>
  <c r="L80" i="2" s="1"/>
  <c r="C235" i="10"/>
  <c r="J3" i="2"/>
  <c r="K3" i="2" s="1"/>
  <c r="L3" i="2" s="1"/>
  <c r="J4" i="2"/>
  <c r="K4" i="2" s="1"/>
  <c r="L4" i="2" s="1"/>
  <c r="AM4" i="2" s="1"/>
  <c r="J5" i="2"/>
  <c r="K5" i="2" s="1"/>
  <c r="L5" i="2" s="1"/>
  <c r="AM5" i="2" s="1"/>
  <c r="J6" i="2"/>
  <c r="K6" i="2" s="1"/>
  <c r="L6" i="2" s="1"/>
  <c r="U6" i="2" s="1"/>
  <c r="J7" i="2"/>
  <c r="K7" i="2" s="1"/>
  <c r="L7" i="2" s="1"/>
  <c r="J8" i="2"/>
  <c r="K8" i="2" s="1"/>
  <c r="L8" i="2" s="1"/>
  <c r="N8" i="2" s="1"/>
  <c r="D8" i="3" s="1"/>
  <c r="J9" i="2"/>
  <c r="K9" i="2" s="1"/>
  <c r="L9" i="2" s="1"/>
  <c r="U9" i="2" s="1"/>
  <c r="J10" i="2"/>
  <c r="K10" i="2" s="1"/>
  <c r="L10" i="2" s="1"/>
  <c r="Q10" i="2" s="1"/>
  <c r="J11" i="2"/>
  <c r="K11" i="2" s="1"/>
  <c r="L11" i="2" s="1"/>
  <c r="J12" i="2"/>
  <c r="K12" i="2" s="1"/>
  <c r="L12" i="2" s="1"/>
  <c r="AM12" i="2" s="1"/>
  <c r="J13" i="2"/>
  <c r="K13" i="2" s="1"/>
  <c r="L13" i="2" s="1"/>
  <c r="J14" i="2"/>
  <c r="K14" i="2" s="1"/>
  <c r="L14" i="2" s="1"/>
  <c r="AO14" i="2" s="1"/>
  <c r="J15" i="2"/>
  <c r="K15" i="2" s="1"/>
  <c r="L15" i="2" s="1"/>
  <c r="J16" i="2"/>
  <c r="K16" i="2" s="1"/>
  <c r="L16" i="2" s="1"/>
  <c r="AM16" i="2" s="1"/>
  <c r="J17" i="2"/>
  <c r="K17" i="2" s="1"/>
  <c r="L17" i="2" s="1"/>
  <c r="S17" i="2" s="1"/>
  <c r="J18" i="2"/>
  <c r="K18" i="2" s="1"/>
  <c r="L18" i="2" s="1"/>
  <c r="AI18" i="2" s="1"/>
  <c r="J19" i="2"/>
  <c r="K19" i="2" s="1"/>
  <c r="L19" i="2" s="1"/>
  <c r="J20" i="2"/>
  <c r="K20" i="2" s="1"/>
  <c r="L20" i="2" s="1"/>
  <c r="Q20" i="2" s="1"/>
  <c r="J21" i="2"/>
  <c r="K21" i="2" s="1"/>
  <c r="L21" i="2" s="1"/>
  <c r="AK21" i="2" s="1"/>
  <c r="J22" i="2"/>
  <c r="K22" i="2" s="1"/>
  <c r="L22" i="2" s="1"/>
  <c r="W22" i="2" s="1"/>
  <c r="J23" i="2"/>
  <c r="K23" i="2" s="1"/>
  <c r="L23" i="2" s="1"/>
  <c r="J24" i="2"/>
  <c r="K24" i="2" s="1"/>
  <c r="L24" i="2" s="1"/>
  <c r="J25" i="2"/>
  <c r="K25" i="2" s="1"/>
  <c r="L25" i="2" s="1"/>
  <c r="U25" i="2" s="1"/>
  <c r="J26" i="2"/>
  <c r="K26" i="2" s="1"/>
  <c r="L26" i="2" s="1"/>
  <c r="AI26" i="2" s="1"/>
  <c r="J27" i="2"/>
  <c r="K27" i="2" s="1"/>
  <c r="L27" i="2" s="1"/>
  <c r="N27" i="2" s="1"/>
  <c r="J28" i="2"/>
  <c r="K28" i="2" s="1"/>
  <c r="L28" i="2" s="1"/>
  <c r="J29" i="2"/>
  <c r="K29" i="2" s="1"/>
  <c r="L29" i="2" s="1"/>
  <c r="AG29" i="2" s="1"/>
  <c r="J30" i="2"/>
  <c r="K30" i="2" s="1"/>
  <c r="L30" i="2" s="1"/>
  <c r="AC30" i="2" s="1"/>
  <c r="J31" i="2"/>
  <c r="K31" i="2" s="1"/>
  <c r="L31" i="2" s="1"/>
  <c r="J32" i="2"/>
  <c r="K32" i="2" s="1"/>
  <c r="L32" i="2" s="1"/>
  <c r="J33" i="2"/>
  <c r="K33" i="2" s="1"/>
  <c r="L33" i="2" s="1"/>
  <c r="Q33" i="2" s="1"/>
  <c r="J34" i="2"/>
  <c r="K34" i="2" s="1"/>
  <c r="L34" i="2" s="1"/>
  <c r="AQ34" i="2" s="1"/>
  <c r="J35" i="2"/>
  <c r="K35" i="2" s="1"/>
  <c r="L35" i="2" s="1"/>
  <c r="J36" i="2"/>
  <c r="K36" i="2" s="1"/>
  <c r="L36" i="2" s="1"/>
  <c r="AM36" i="2" s="1"/>
  <c r="J37" i="2"/>
  <c r="K37" i="2" s="1"/>
  <c r="L37" i="2" s="1"/>
  <c r="N37" i="2" s="1"/>
  <c r="J38" i="2"/>
  <c r="K38" i="2" s="1"/>
  <c r="L38" i="2" s="1"/>
  <c r="Q38" i="2" s="1"/>
  <c r="J39" i="2"/>
  <c r="K39" i="2" s="1"/>
  <c r="L39" i="2" s="1"/>
  <c r="J40" i="2"/>
  <c r="K40" i="2" s="1"/>
  <c r="L40" i="2" s="1"/>
  <c r="AM40" i="2" s="1"/>
  <c r="J41" i="2"/>
  <c r="K41" i="2" s="1"/>
  <c r="L41" i="2" s="1"/>
  <c r="N41" i="2" s="1"/>
  <c r="J42" i="2"/>
  <c r="K42" i="2" s="1"/>
  <c r="L42" i="2" s="1"/>
  <c r="S42" i="2" s="1"/>
  <c r="J43" i="2"/>
  <c r="K43" i="2" s="1"/>
  <c r="L43" i="2" s="1"/>
  <c r="AK43" i="2" s="1"/>
  <c r="J44" i="2"/>
  <c r="K44" i="2" s="1"/>
  <c r="L44" i="2" s="1"/>
  <c r="AS44" i="2" s="1"/>
  <c r="J45" i="2"/>
  <c r="K45" i="2" s="1"/>
  <c r="L45" i="2" s="1"/>
  <c r="Y45" i="2" s="1"/>
  <c r="J46" i="2"/>
  <c r="K46" i="2" s="1"/>
  <c r="L46" i="2" s="1"/>
  <c r="N46" i="2" s="1"/>
  <c r="J47" i="2"/>
  <c r="K47" i="2" s="1"/>
  <c r="L47" i="2" s="1"/>
  <c r="J48" i="2"/>
  <c r="K48" i="2" s="1"/>
  <c r="L48" i="2" s="1"/>
  <c r="AS48" i="2" s="1"/>
  <c r="C48" i="3" s="1"/>
  <c r="J49" i="2"/>
  <c r="K49" i="2" s="1"/>
  <c r="L49" i="2" s="1"/>
  <c r="J50" i="2"/>
  <c r="K50" i="2" s="1"/>
  <c r="L50" i="2" s="1"/>
  <c r="J51" i="2"/>
  <c r="K51" i="2" s="1"/>
  <c r="L51" i="2" s="1"/>
  <c r="J52" i="2"/>
  <c r="K52" i="2" s="1"/>
  <c r="L52" i="2" s="1"/>
  <c r="AO52" i="2" s="1"/>
  <c r="J53" i="2"/>
  <c r="K53" i="2" s="1"/>
  <c r="L53" i="2" s="1"/>
  <c r="J54" i="2"/>
  <c r="K54" i="2" s="1"/>
  <c r="L54" i="2" s="1"/>
  <c r="Y54" i="2" s="1"/>
  <c r="J55" i="2"/>
  <c r="K55" i="2" s="1"/>
  <c r="L55" i="2" s="1"/>
  <c r="Q55" i="2" s="1"/>
  <c r="J56" i="2"/>
  <c r="K56" i="2" s="1"/>
  <c r="L56" i="2" s="1"/>
  <c r="AK56" i="2" s="1"/>
  <c r="J57" i="2"/>
  <c r="K57" i="2" s="1"/>
  <c r="L57" i="2" s="1"/>
  <c r="J58" i="2"/>
  <c r="K58" i="2" s="1"/>
  <c r="L58" i="2" s="1"/>
  <c r="J59" i="2"/>
  <c r="K59" i="2" s="1"/>
  <c r="L59" i="2" s="1"/>
  <c r="J60" i="2"/>
  <c r="K60" i="2" s="1"/>
  <c r="L60" i="2" s="1"/>
  <c r="J61" i="2"/>
  <c r="K61" i="2" s="1"/>
  <c r="L61" i="2" s="1"/>
  <c r="AE61" i="2" s="1"/>
  <c r="J62" i="2"/>
  <c r="K62" i="2" s="1"/>
  <c r="L62" i="2" s="1"/>
  <c r="J63" i="2"/>
  <c r="K63" i="2" s="1"/>
  <c r="L63" i="2" s="1"/>
  <c r="J64" i="2"/>
  <c r="K64" i="2" s="1"/>
  <c r="L64" i="2" s="1"/>
  <c r="Y64" i="2" s="1"/>
  <c r="J65" i="2"/>
  <c r="K65" i="2" s="1"/>
  <c r="L65" i="2" s="1"/>
  <c r="Y65" i="2" s="1"/>
  <c r="J66" i="2"/>
  <c r="K66" i="2" s="1"/>
  <c r="L66" i="2" s="1"/>
  <c r="AI66" i="2" s="1"/>
  <c r="J67" i="2"/>
  <c r="K67" i="2" s="1"/>
  <c r="L67" i="2" s="1"/>
  <c r="J68" i="2"/>
  <c r="K68" i="2" s="1"/>
  <c r="L68" i="2" s="1"/>
  <c r="Y68" i="2" s="1"/>
  <c r="J69" i="2"/>
  <c r="K69" i="2" s="1"/>
  <c r="L69" i="2" s="1"/>
  <c r="J70" i="2"/>
  <c r="K70" i="2" s="1"/>
  <c r="L70" i="2" s="1"/>
  <c r="AO70" i="2" s="1"/>
  <c r="J71" i="2"/>
  <c r="K71" i="2" s="1"/>
  <c r="L71" i="2" s="1"/>
  <c r="J72" i="2"/>
  <c r="K72" i="2" s="1"/>
  <c r="L72" i="2" s="1"/>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J226" i="11"/>
  <c r="I226" i="11"/>
  <c r="H226" i="11"/>
  <c r="G226" i="11"/>
  <c r="F226" i="11"/>
  <c r="E226" i="11"/>
  <c r="D226" i="11"/>
  <c r="J223" i="11"/>
  <c r="I223" i="11"/>
  <c r="H223" i="11"/>
  <c r="G223" i="11"/>
  <c r="F223" i="11"/>
  <c r="E223" i="11"/>
  <c r="D223" i="11"/>
  <c r="J220" i="11"/>
  <c r="I220" i="11"/>
  <c r="H220" i="11"/>
  <c r="G220" i="11"/>
  <c r="F220" i="11"/>
  <c r="E220" i="11"/>
  <c r="D220" i="11"/>
  <c r="C220" i="11"/>
  <c r="J217" i="11"/>
  <c r="I217" i="11"/>
  <c r="H217" i="11"/>
  <c r="G217" i="11"/>
  <c r="F217" i="11"/>
  <c r="E217" i="11"/>
  <c r="D217" i="11"/>
  <c r="C217" i="11"/>
  <c r="J214" i="11"/>
  <c r="I214" i="11"/>
  <c r="H214" i="11"/>
  <c r="G214" i="11"/>
  <c r="F214" i="11"/>
  <c r="E214" i="11"/>
  <c r="D214" i="11"/>
  <c r="C214" i="11"/>
  <c r="J211" i="11"/>
  <c r="I211" i="11"/>
  <c r="H211" i="11"/>
  <c r="G211" i="11"/>
  <c r="F211" i="11"/>
  <c r="E211" i="11"/>
  <c r="D211" i="11"/>
  <c r="C211" i="11"/>
  <c r="J208" i="11"/>
  <c r="I208" i="11"/>
  <c r="H208" i="11"/>
  <c r="G208" i="11"/>
  <c r="F208" i="11"/>
  <c r="E208" i="11"/>
  <c r="D208" i="11"/>
  <c r="C208" i="11"/>
  <c r="J205" i="11"/>
  <c r="I205" i="11"/>
  <c r="H205" i="11"/>
  <c r="G205" i="11"/>
  <c r="F205" i="11"/>
  <c r="E205" i="11"/>
  <c r="D205" i="11"/>
  <c r="C205" i="11"/>
  <c r="J202" i="11"/>
  <c r="I202" i="11"/>
  <c r="H202" i="11"/>
  <c r="G202" i="11"/>
  <c r="F202" i="11"/>
  <c r="E202" i="11"/>
  <c r="D202" i="11"/>
  <c r="C202" i="11"/>
  <c r="J199" i="11"/>
  <c r="I199" i="11"/>
  <c r="H199" i="11"/>
  <c r="G199" i="11"/>
  <c r="F199" i="11"/>
  <c r="E199" i="11"/>
  <c r="D199" i="11"/>
  <c r="C199" i="11"/>
  <c r="J196" i="11"/>
  <c r="I196" i="11"/>
  <c r="H196" i="11"/>
  <c r="G196" i="11"/>
  <c r="F196" i="11"/>
  <c r="E196" i="11"/>
  <c r="D196" i="11"/>
  <c r="C196" i="11"/>
  <c r="J193" i="11"/>
  <c r="I193" i="11"/>
  <c r="H193" i="11"/>
  <c r="G193" i="11"/>
  <c r="F193" i="11"/>
  <c r="E193" i="11"/>
  <c r="D193" i="11"/>
  <c r="C193" i="11"/>
  <c r="J190" i="11"/>
  <c r="I190" i="11"/>
  <c r="H190" i="11"/>
  <c r="G190" i="11"/>
  <c r="F190" i="11"/>
  <c r="E190" i="11"/>
  <c r="D190" i="11"/>
  <c r="C190" i="11"/>
  <c r="J187" i="11"/>
  <c r="I187" i="11"/>
  <c r="H187" i="11"/>
  <c r="G187" i="11"/>
  <c r="F187" i="11"/>
  <c r="E187" i="11"/>
  <c r="D187" i="11"/>
  <c r="C187" i="11"/>
  <c r="J184" i="11"/>
  <c r="I184" i="11"/>
  <c r="H184" i="11"/>
  <c r="G184" i="11"/>
  <c r="F184" i="11"/>
  <c r="E184" i="11"/>
  <c r="D184" i="11"/>
  <c r="C184" i="11"/>
  <c r="J181" i="11"/>
  <c r="I181" i="11"/>
  <c r="H181" i="11"/>
  <c r="G181" i="11"/>
  <c r="F181" i="11"/>
  <c r="E181" i="11"/>
  <c r="D181" i="11"/>
  <c r="C181" i="11"/>
  <c r="J178" i="11"/>
  <c r="I178" i="11"/>
  <c r="H178" i="11"/>
  <c r="G178" i="11"/>
  <c r="F178" i="11"/>
  <c r="E178" i="11"/>
  <c r="D178" i="11"/>
  <c r="C178" i="11"/>
  <c r="J175" i="11"/>
  <c r="I175" i="11"/>
  <c r="H175" i="11"/>
  <c r="G175" i="11"/>
  <c r="F175" i="11"/>
  <c r="E175" i="11"/>
  <c r="D175" i="11"/>
  <c r="C175" i="11"/>
  <c r="J172" i="11"/>
  <c r="I172" i="11"/>
  <c r="H172" i="11"/>
  <c r="G172" i="11"/>
  <c r="F172" i="11"/>
  <c r="E172" i="11"/>
  <c r="D172" i="11"/>
  <c r="C172" i="11"/>
  <c r="J169" i="11"/>
  <c r="I169" i="11"/>
  <c r="H169" i="11"/>
  <c r="G169" i="11"/>
  <c r="F169" i="11"/>
  <c r="E169" i="11"/>
  <c r="D169" i="11"/>
  <c r="C169" i="11"/>
  <c r="J166" i="11"/>
  <c r="I166" i="11"/>
  <c r="H166" i="11"/>
  <c r="G166" i="11"/>
  <c r="F166" i="11"/>
  <c r="E166" i="11"/>
  <c r="D166" i="11"/>
  <c r="C166" i="11"/>
  <c r="J163" i="11"/>
  <c r="I163" i="11"/>
  <c r="H163" i="11"/>
  <c r="G163" i="11"/>
  <c r="F163" i="11"/>
  <c r="E163" i="11"/>
  <c r="D163" i="11"/>
  <c r="C163" i="11"/>
  <c r="J160" i="11"/>
  <c r="I160" i="11"/>
  <c r="H160" i="11"/>
  <c r="G160" i="11"/>
  <c r="F160" i="11"/>
  <c r="E160" i="11"/>
  <c r="D160" i="11"/>
  <c r="C160" i="11"/>
  <c r="J157" i="11"/>
  <c r="I157" i="11"/>
  <c r="H157" i="11"/>
  <c r="G157" i="11"/>
  <c r="F157" i="11"/>
  <c r="E157" i="11"/>
  <c r="D157" i="11"/>
  <c r="C157" i="11"/>
  <c r="J154" i="11"/>
  <c r="I154" i="11"/>
  <c r="H154" i="11"/>
  <c r="G154" i="11"/>
  <c r="F154" i="11"/>
  <c r="E154" i="11"/>
  <c r="D154" i="11"/>
  <c r="C154" i="11"/>
  <c r="C203" i="10"/>
  <c r="C205" i="10"/>
  <c r="C206" i="10"/>
  <c r="C208" i="10"/>
  <c r="C209" i="10"/>
  <c r="C211" i="10"/>
  <c r="C176" i="10"/>
  <c r="C178" i="10"/>
  <c r="C179" i="10"/>
  <c r="C181" i="10"/>
  <c r="C182" i="10"/>
  <c r="C184" i="10"/>
  <c r="C185" i="10"/>
  <c r="C187" i="10"/>
  <c r="C188" i="10"/>
  <c r="C190" i="10"/>
  <c r="C191" i="10"/>
  <c r="C193" i="10"/>
  <c r="C194" i="10"/>
  <c r="C196" i="10"/>
  <c r="C197" i="10"/>
  <c r="C199" i="10"/>
  <c r="C200" i="10"/>
  <c r="C202" i="10"/>
  <c r="C164" i="10"/>
  <c r="C166" i="10"/>
  <c r="C167" i="10"/>
  <c r="C169" i="10"/>
  <c r="C170" i="10"/>
  <c r="C172" i="10"/>
  <c r="C173" i="10"/>
  <c r="C175" i="10"/>
  <c r="C161" i="10"/>
  <c r="C163" i="10"/>
  <c r="C158" i="10"/>
  <c r="C160" i="10"/>
  <c r="C155" i="10"/>
  <c r="C157" i="10"/>
  <c r="C152" i="10"/>
  <c r="C154" i="10"/>
  <c r="J151" i="11"/>
  <c r="I151" i="11"/>
  <c r="H151" i="11"/>
  <c r="G151" i="11"/>
  <c r="F151" i="11"/>
  <c r="E151" i="11"/>
  <c r="D151" i="11"/>
  <c r="C151" i="11"/>
  <c r="M89" i="3"/>
  <c r="L89" i="3"/>
  <c r="K89" i="3"/>
  <c r="J89" i="3"/>
  <c r="I89" i="3"/>
  <c r="H89" i="3"/>
  <c r="G89" i="3"/>
  <c r="F89" i="3"/>
  <c r="E89" i="3"/>
  <c r="B89" i="3"/>
  <c r="A89" i="3"/>
  <c r="M88" i="3"/>
  <c r="L88" i="3"/>
  <c r="K88" i="3"/>
  <c r="J88" i="3"/>
  <c r="I88" i="3"/>
  <c r="H88" i="3"/>
  <c r="G88" i="3"/>
  <c r="F88" i="3"/>
  <c r="E88" i="3"/>
  <c r="B88" i="3"/>
  <c r="A88" i="3"/>
  <c r="M87" i="3"/>
  <c r="L87" i="3"/>
  <c r="K87" i="3"/>
  <c r="J87" i="3"/>
  <c r="I87" i="3"/>
  <c r="H87" i="3"/>
  <c r="G87" i="3"/>
  <c r="F87" i="3"/>
  <c r="E87" i="3"/>
  <c r="B87" i="3"/>
  <c r="A87" i="3"/>
  <c r="M86" i="3"/>
  <c r="L86" i="3"/>
  <c r="K86" i="3"/>
  <c r="J86" i="3"/>
  <c r="I86" i="3"/>
  <c r="H86" i="3"/>
  <c r="G86" i="3"/>
  <c r="F86" i="3"/>
  <c r="E86" i="3"/>
  <c r="B86" i="3"/>
  <c r="A86" i="3"/>
  <c r="M85" i="3"/>
  <c r="L85" i="3"/>
  <c r="K85" i="3"/>
  <c r="J85" i="3"/>
  <c r="I85" i="3"/>
  <c r="H85" i="3"/>
  <c r="G85" i="3"/>
  <c r="F85" i="3"/>
  <c r="E85" i="3"/>
  <c r="B85" i="3"/>
  <c r="A85" i="3"/>
  <c r="M84" i="3"/>
  <c r="L84" i="3"/>
  <c r="K84" i="3"/>
  <c r="J84" i="3"/>
  <c r="I84" i="3"/>
  <c r="H84" i="3"/>
  <c r="G84" i="3"/>
  <c r="F84" i="3"/>
  <c r="E84" i="3"/>
  <c r="B84" i="3"/>
  <c r="A84" i="3"/>
  <c r="M83" i="3"/>
  <c r="L83" i="3"/>
  <c r="K83" i="3"/>
  <c r="J83" i="3"/>
  <c r="I83" i="3"/>
  <c r="H83" i="3"/>
  <c r="G83" i="3"/>
  <c r="F83" i="3"/>
  <c r="E83" i="3"/>
  <c r="B83" i="3"/>
  <c r="A83" i="3"/>
  <c r="M82" i="3"/>
  <c r="L82" i="3"/>
  <c r="K82" i="3"/>
  <c r="J82" i="3"/>
  <c r="I82" i="3"/>
  <c r="H82" i="3"/>
  <c r="G82" i="3"/>
  <c r="F82" i="3"/>
  <c r="E82" i="3"/>
  <c r="B82" i="3"/>
  <c r="A82" i="3"/>
  <c r="M81" i="3"/>
  <c r="L81" i="3"/>
  <c r="K81" i="3"/>
  <c r="J81" i="3"/>
  <c r="I81" i="3"/>
  <c r="H81" i="3"/>
  <c r="G81" i="3"/>
  <c r="F81" i="3"/>
  <c r="E81" i="3"/>
  <c r="B81" i="3"/>
  <c r="A81" i="3"/>
  <c r="M115" i="3"/>
  <c r="L115" i="3"/>
  <c r="K115" i="3"/>
  <c r="J115" i="3"/>
  <c r="I115" i="3"/>
  <c r="H115" i="3"/>
  <c r="G115" i="3"/>
  <c r="F115" i="3"/>
  <c r="E115" i="3"/>
  <c r="B115" i="3"/>
  <c r="A115" i="3"/>
  <c r="M114" i="3"/>
  <c r="L114" i="3"/>
  <c r="K114" i="3"/>
  <c r="J114" i="3"/>
  <c r="I114" i="3"/>
  <c r="H114" i="3"/>
  <c r="G114" i="3"/>
  <c r="F114" i="3"/>
  <c r="E114" i="3"/>
  <c r="B114" i="3"/>
  <c r="A114" i="3"/>
  <c r="M113" i="3"/>
  <c r="L113" i="3"/>
  <c r="K113" i="3"/>
  <c r="J113" i="3"/>
  <c r="I113" i="3"/>
  <c r="H113" i="3"/>
  <c r="G113" i="3"/>
  <c r="F113" i="3"/>
  <c r="E113" i="3"/>
  <c r="B113" i="3"/>
  <c r="A113" i="3"/>
  <c r="M112" i="3"/>
  <c r="L112" i="3"/>
  <c r="K112" i="3"/>
  <c r="J112" i="3"/>
  <c r="I112" i="3"/>
  <c r="H112" i="3"/>
  <c r="G112" i="3"/>
  <c r="F112" i="3"/>
  <c r="E112" i="3"/>
  <c r="B112" i="3"/>
  <c r="A112" i="3"/>
  <c r="M111" i="3"/>
  <c r="L111" i="3"/>
  <c r="K111" i="3"/>
  <c r="J111" i="3"/>
  <c r="I111" i="3"/>
  <c r="H111" i="3"/>
  <c r="G111" i="3"/>
  <c r="F111" i="3"/>
  <c r="E111" i="3"/>
  <c r="B111" i="3"/>
  <c r="A111" i="3"/>
  <c r="M110" i="3"/>
  <c r="L110" i="3"/>
  <c r="K110" i="3"/>
  <c r="J110" i="3"/>
  <c r="I110" i="3"/>
  <c r="H110" i="3"/>
  <c r="G110" i="3"/>
  <c r="F110" i="3"/>
  <c r="E110" i="3"/>
  <c r="B110" i="3"/>
  <c r="A110" i="3"/>
  <c r="M109" i="3"/>
  <c r="L109" i="3"/>
  <c r="K109" i="3"/>
  <c r="J109" i="3"/>
  <c r="I109" i="3"/>
  <c r="H109" i="3"/>
  <c r="G109" i="3"/>
  <c r="F109" i="3"/>
  <c r="E109" i="3"/>
  <c r="B109" i="3"/>
  <c r="A109" i="3"/>
  <c r="M108" i="3"/>
  <c r="L108" i="3"/>
  <c r="K108" i="3"/>
  <c r="J108" i="3"/>
  <c r="I108" i="3"/>
  <c r="H108" i="3"/>
  <c r="G108" i="3"/>
  <c r="F108" i="3"/>
  <c r="E108" i="3"/>
  <c r="B108" i="3"/>
  <c r="A108" i="3"/>
  <c r="M107" i="3"/>
  <c r="L107" i="3"/>
  <c r="K107" i="3"/>
  <c r="J107" i="3"/>
  <c r="I107" i="3"/>
  <c r="H107" i="3"/>
  <c r="G107" i="3"/>
  <c r="F107" i="3"/>
  <c r="E107" i="3"/>
  <c r="B107" i="3"/>
  <c r="A107" i="3"/>
  <c r="M106" i="3"/>
  <c r="L106" i="3"/>
  <c r="K106" i="3"/>
  <c r="J106" i="3"/>
  <c r="I106" i="3"/>
  <c r="H106" i="3"/>
  <c r="G106" i="3"/>
  <c r="F106" i="3"/>
  <c r="E106" i="3"/>
  <c r="B106" i="3"/>
  <c r="A106" i="3"/>
  <c r="M105" i="3"/>
  <c r="L105" i="3"/>
  <c r="K105" i="3"/>
  <c r="J105" i="3"/>
  <c r="I105" i="3"/>
  <c r="H105" i="3"/>
  <c r="G105" i="3"/>
  <c r="F105" i="3"/>
  <c r="E105" i="3"/>
  <c r="B105" i="3"/>
  <c r="A105" i="3"/>
  <c r="M104" i="3"/>
  <c r="L104" i="3"/>
  <c r="K104" i="3"/>
  <c r="J104" i="3"/>
  <c r="I104" i="3"/>
  <c r="H104" i="3"/>
  <c r="G104" i="3"/>
  <c r="F104" i="3"/>
  <c r="E104" i="3"/>
  <c r="B104" i="3"/>
  <c r="A104" i="3"/>
  <c r="M103" i="3"/>
  <c r="L103" i="3"/>
  <c r="K103" i="3"/>
  <c r="J103" i="3"/>
  <c r="I103" i="3"/>
  <c r="H103" i="3"/>
  <c r="G103" i="3"/>
  <c r="F103" i="3"/>
  <c r="E103" i="3"/>
  <c r="B103" i="3"/>
  <c r="A103" i="3"/>
  <c r="M102" i="3"/>
  <c r="L102" i="3"/>
  <c r="K102" i="3"/>
  <c r="J102" i="3"/>
  <c r="I102" i="3"/>
  <c r="H102" i="3"/>
  <c r="G102" i="3"/>
  <c r="F102" i="3"/>
  <c r="E102" i="3"/>
  <c r="B102" i="3"/>
  <c r="A102" i="3"/>
  <c r="M101" i="3"/>
  <c r="L101" i="3"/>
  <c r="K101" i="3"/>
  <c r="J101" i="3"/>
  <c r="I101" i="3"/>
  <c r="H101" i="3"/>
  <c r="G101" i="3"/>
  <c r="F101" i="3"/>
  <c r="E101" i="3"/>
  <c r="B101" i="3"/>
  <c r="A101" i="3"/>
  <c r="M100" i="3"/>
  <c r="L100" i="3"/>
  <c r="K100" i="3"/>
  <c r="J100" i="3"/>
  <c r="I100" i="3"/>
  <c r="H100" i="3"/>
  <c r="G100" i="3"/>
  <c r="F100" i="3"/>
  <c r="E100" i="3"/>
  <c r="B100" i="3"/>
  <c r="A100" i="3"/>
  <c r="M99" i="3"/>
  <c r="L99" i="3"/>
  <c r="K99" i="3"/>
  <c r="J99" i="3"/>
  <c r="I99" i="3"/>
  <c r="H99" i="3"/>
  <c r="G99" i="3"/>
  <c r="F99" i="3"/>
  <c r="E99" i="3"/>
  <c r="B99" i="3"/>
  <c r="A99" i="3"/>
  <c r="M98" i="3"/>
  <c r="L98" i="3"/>
  <c r="K98" i="3"/>
  <c r="J98" i="3"/>
  <c r="I98" i="3"/>
  <c r="H98" i="3"/>
  <c r="G98" i="3"/>
  <c r="F98" i="3"/>
  <c r="E98" i="3"/>
  <c r="B98" i="3"/>
  <c r="A98" i="3"/>
  <c r="M97" i="3"/>
  <c r="L97" i="3"/>
  <c r="K97" i="3"/>
  <c r="J97" i="3"/>
  <c r="I97" i="3"/>
  <c r="H97" i="3"/>
  <c r="G97" i="3"/>
  <c r="F97" i="3"/>
  <c r="E97" i="3"/>
  <c r="B97" i="3"/>
  <c r="A97" i="3"/>
  <c r="M96" i="3"/>
  <c r="L96" i="3"/>
  <c r="K96" i="3"/>
  <c r="J96" i="3"/>
  <c r="I96" i="3"/>
  <c r="H96" i="3"/>
  <c r="G96" i="3"/>
  <c r="F96" i="3"/>
  <c r="E96" i="3"/>
  <c r="B96" i="3"/>
  <c r="A96" i="3"/>
  <c r="M95" i="3"/>
  <c r="L95" i="3"/>
  <c r="K95" i="3"/>
  <c r="J95" i="3"/>
  <c r="I95" i="3"/>
  <c r="H95" i="3"/>
  <c r="G95" i="3"/>
  <c r="F95" i="3"/>
  <c r="E95" i="3"/>
  <c r="B95" i="3"/>
  <c r="A95" i="3"/>
  <c r="M94" i="3"/>
  <c r="L94" i="3"/>
  <c r="K94" i="3"/>
  <c r="J94" i="3"/>
  <c r="I94" i="3"/>
  <c r="H94" i="3"/>
  <c r="G94" i="3"/>
  <c r="F94" i="3"/>
  <c r="E94" i="3"/>
  <c r="B94" i="3"/>
  <c r="A94" i="3"/>
  <c r="M93" i="3"/>
  <c r="L93" i="3"/>
  <c r="K93" i="3"/>
  <c r="J93" i="3"/>
  <c r="I93" i="3"/>
  <c r="H93" i="3"/>
  <c r="G93" i="3"/>
  <c r="F93" i="3"/>
  <c r="E93" i="3"/>
  <c r="B93" i="3"/>
  <c r="A93" i="3"/>
  <c r="M92" i="3"/>
  <c r="L92" i="3"/>
  <c r="K92" i="3"/>
  <c r="J92" i="3"/>
  <c r="I92" i="3"/>
  <c r="H92" i="3"/>
  <c r="G92" i="3"/>
  <c r="F92" i="3"/>
  <c r="E92" i="3"/>
  <c r="B92" i="3"/>
  <c r="A92" i="3"/>
  <c r="M91" i="3"/>
  <c r="L91" i="3"/>
  <c r="K91" i="3"/>
  <c r="J91" i="3"/>
  <c r="I91" i="3"/>
  <c r="H91" i="3"/>
  <c r="G91" i="3"/>
  <c r="F91" i="3"/>
  <c r="E91" i="3"/>
  <c r="B91" i="3"/>
  <c r="A91" i="3"/>
  <c r="M90" i="3"/>
  <c r="L90" i="3"/>
  <c r="K90" i="3"/>
  <c r="J90" i="3"/>
  <c r="I90" i="3"/>
  <c r="H90" i="3"/>
  <c r="G90" i="3"/>
  <c r="F90" i="3"/>
  <c r="E90" i="3"/>
  <c r="B90" i="3"/>
  <c r="A90" i="3"/>
  <c r="J148" i="11"/>
  <c r="I148" i="11"/>
  <c r="H148" i="11"/>
  <c r="G148" i="11"/>
  <c r="F148" i="11"/>
  <c r="E148" i="11"/>
  <c r="D148" i="11"/>
  <c r="C148" i="11"/>
  <c r="J145" i="11"/>
  <c r="I145" i="11"/>
  <c r="H145" i="11"/>
  <c r="G145" i="11"/>
  <c r="F145" i="11"/>
  <c r="E145" i="11"/>
  <c r="D145" i="11"/>
  <c r="C145" i="11"/>
  <c r="J142" i="11"/>
  <c r="I142" i="11"/>
  <c r="H142" i="11"/>
  <c r="G142" i="11"/>
  <c r="F142" i="11"/>
  <c r="E142" i="11"/>
  <c r="D142" i="11"/>
  <c r="C142" i="11"/>
  <c r="J139" i="11"/>
  <c r="I139" i="11"/>
  <c r="H139" i="11"/>
  <c r="G139" i="11"/>
  <c r="F139" i="11"/>
  <c r="E139" i="11"/>
  <c r="D139" i="11"/>
  <c r="C139" i="11"/>
  <c r="J136" i="11"/>
  <c r="I136" i="11"/>
  <c r="H136" i="11"/>
  <c r="G136" i="11"/>
  <c r="F136" i="11"/>
  <c r="E136" i="11"/>
  <c r="D136" i="11"/>
  <c r="C136" i="11"/>
  <c r="J133" i="11"/>
  <c r="I133" i="11"/>
  <c r="H133" i="11"/>
  <c r="G133" i="11"/>
  <c r="F133" i="11"/>
  <c r="E133" i="11"/>
  <c r="D133" i="11"/>
  <c r="C133" i="11"/>
  <c r="J130" i="11"/>
  <c r="I130" i="11"/>
  <c r="H130" i="11"/>
  <c r="G130" i="11"/>
  <c r="F130" i="11"/>
  <c r="E130" i="11"/>
  <c r="D130" i="11"/>
  <c r="C130" i="11"/>
  <c r="C104" i="10"/>
  <c r="C106" i="10"/>
  <c r="C107" i="10"/>
  <c r="C109" i="10"/>
  <c r="C110" i="10"/>
  <c r="C112" i="10"/>
  <c r="C113" i="10"/>
  <c r="C115" i="10"/>
  <c r="C116" i="10"/>
  <c r="C118" i="10"/>
  <c r="C119" i="10"/>
  <c r="C121" i="10"/>
  <c r="C122" i="10"/>
  <c r="C124" i="10"/>
  <c r="C125" i="10"/>
  <c r="C127" i="10"/>
  <c r="C128" i="10"/>
  <c r="C130" i="10"/>
  <c r="C131" i="10"/>
  <c r="C133" i="10"/>
  <c r="C134" i="10"/>
  <c r="C136" i="10"/>
  <c r="C137" i="10"/>
  <c r="C139" i="10"/>
  <c r="C140" i="10"/>
  <c r="C142" i="10"/>
  <c r="C143" i="10"/>
  <c r="C145" i="10"/>
  <c r="C146" i="10"/>
  <c r="C148" i="10"/>
  <c r="C149" i="10"/>
  <c r="C151" i="10"/>
  <c r="C101" i="10"/>
  <c r="C103" i="10"/>
  <c r="C98" i="10"/>
  <c r="C100" i="10"/>
  <c r="C95" i="10"/>
  <c r="C97" i="10"/>
  <c r="C92" i="10"/>
  <c r="C94" i="10"/>
  <c r="C89" i="10"/>
  <c r="C91" i="10"/>
  <c r="C88" i="10"/>
  <c r="C86" i="10"/>
  <c r="C83" i="10"/>
  <c r="C85" i="10"/>
  <c r="C80" i="10"/>
  <c r="C82" i="10"/>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5" i="9"/>
  <c r="O4" i="9"/>
  <c r="O3" i="9"/>
  <c r="C77" i="10"/>
  <c r="C79" i="10"/>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M115"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M3" i="9"/>
  <c r="C74" i="10"/>
  <c r="C76" i="10"/>
  <c r="C71" i="10"/>
  <c r="C73" i="10"/>
  <c r="C68" i="10"/>
  <c r="C70" i="10"/>
  <c r="C65" i="10"/>
  <c r="C67" i="10"/>
  <c r="C62" i="10"/>
  <c r="C64" i="10"/>
  <c r="C59" i="10"/>
  <c r="C61" i="10"/>
  <c r="C56" i="10"/>
  <c r="C58" i="10"/>
  <c r="C53" i="10"/>
  <c r="C55" i="10"/>
  <c r="C50" i="10"/>
  <c r="C52" i="10"/>
  <c r="K128" i="7"/>
  <c r="J128" i="7"/>
  <c r="K127" i="7"/>
  <c r="J127" i="7"/>
  <c r="K126" i="7"/>
  <c r="J126" i="7"/>
  <c r="K125" i="7"/>
  <c r="J125" i="7"/>
  <c r="K124" i="7"/>
  <c r="J124" i="7"/>
  <c r="K123" i="7"/>
  <c r="J123" i="7"/>
  <c r="K122" i="7"/>
  <c r="J122" i="7"/>
  <c r="K121" i="7"/>
  <c r="J121" i="7"/>
  <c r="K120" i="7"/>
  <c r="J120" i="7"/>
  <c r="K119" i="7"/>
  <c r="J119" i="7"/>
  <c r="K118" i="7"/>
  <c r="J118" i="7"/>
  <c r="J129" i="7"/>
  <c r="J450" i="5"/>
  <c r="J449" i="5"/>
  <c r="J448" i="5"/>
  <c r="J447" i="5"/>
  <c r="J446" i="5"/>
  <c r="J445" i="5"/>
  <c r="J444" i="5"/>
  <c r="J443" i="5"/>
  <c r="J442" i="5"/>
  <c r="J441" i="5"/>
  <c r="J440" i="5"/>
  <c r="J439" i="5"/>
  <c r="J438" i="5"/>
  <c r="J437" i="5"/>
  <c r="J436" i="5"/>
  <c r="J435" i="5"/>
  <c r="J434" i="5"/>
  <c r="J433" i="5"/>
  <c r="J432" i="5"/>
  <c r="J431" i="5"/>
  <c r="J430" i="5"/>
  <c r="J429" i="5"/>
  <c r="J428" i="5"/>
  <c r="J427" i="5"/>
  <c r="J426" i="5"/>
  <c r="J425" i="5"/>
  <c r="J424" i="5"/>
  <c r="J423" i="5"/>
  <c r="J422" i="5"/>
  <c r="J421" i="5"/>
  <c r="J420" i="5"/>
  <c r="J419" i="5"/>
  <c r="J418" i="5"/>
  <c r="J417" i="5"/>
  <c r="J416" i="5"/>
  <c r="J415" i="5"/>
  <c r="J414" i="5"/>
  <c r="J413" i="5"/>
  <c r="J412" i="5"/>
  <c r="J411" i="5"/>
  <c r="J410" i="5"/>
  <c r="J409" i="5"/>
  <c r="J408" i="5"/>
  <c r="J407" i="5"/>
  <c r="J406" i="5"/>
  <c r="J405" i="5"/>
  <c r="J404" i="5"/>
  <c r="J403" i="5"/>
  <c r="J402" i="5"/>
  <c r="J401" i="5"/>
  <c r="J400" i="5"/>
  <c r="J399" i="5"/>
  <c r="J398" i="5"/>
  <c r="J397" i="5"/>
  <c r="J396" i="5"/>
  <c r="J395" i="5"/>
  <c r="J394" i="5"/>
  <c r="J393" i="5"/>
  <c r="J392" i="5"/>
  <c r="J391" i="5"/>
  <c r="J390" i="5"/>
  <c r="J389" i="5"/>
  <c r="J388" i="5"/>
  <c r="J387" i="5"/>
  <c r="J386" i="5"/>
  <c r="J385" i="5"/>
  <c r="J384" i="5"/>
  <c r="J383" i="5"/>
  <c r="J382" i="5"/>
  <c r="J381" i="5"/>
  <c r="J380" i="5"/>
  <c r="J379" i="5"/>
  <c r="J378" i="5"/>
  <c r="J377" i="5"/>
  <c r="J376" i="5"/>
  <c r="J375" i="5"/>
  <c r="J374" i="5"/>
  <c r="J373" i="5"/>
  <c r="J372" i="5"/>
  <c r="J371" i="5"/>
  <c r="J370" i="5"/>
  <c r="J369" i="5"/>
  <c r="J368" i="5"/>
  <c r="J367" i="5"/>
  <c r="J366" i="5"/>
  <c r="J365" i="5"/>
  <c r="J364" i="5"/>
  <c r="J363" i="5"/>
  <c r="J362" i="5"/>
  <c r="J361" i="5"/>
  <c r="J360" i="5"/>
  <c r="J359" i="5"/>
  <c r="J358" i="5"/>
  <c r="J357" i="5"/>
  <c r="J356" i="5"/>
  <c r="J355" i="5"/>
  <c r="J354" i="5"/>
  <c r="J353" i="5"/>
  <c r="J352" i="5"/>
  <c r="J351" i="5"/>
  <c r="J350" i="5"/>
  <c r="J349" i="5"/>
  <c r="J348" i="5"/>
  <c r="J347" i="5"/>
  <c r="J346" i="5"/>
  <c r="J345" i="5"/>
  <c r="J344" i="5"/>
  <c r="J343" i="5"/>
  <c r="J342" i="5"/>
  <c r="J341" i="5"/>
  <c r="J340" i="5"/>
  <c r="J339" i="5"/>
  <c r="J338" i="5"/>
  <c r="J337" i="5"/>
  <c r="J336" i="5"/>
  <c r="J335" i="5"/>
  <c r="J334" i="5"/>
  <c r="J333" i="5"/>
  <c r="J332" i="5"/>
  <c r="J331" i="5"/>
  <c r="J330" i="5"/>
  <c r="J329" i="5"/>
  <c r="J328" i="5"/>
  <c r="J327" i="5"/>
  <c r="J326" i="5"/>
  <c r="J325" i="5"/>
  <c r="J324" i="5"/>
  <c r="J323" i="5"/>
  <c r="J322" i="5"/>
  <c r="J321" i="5"/>
  <c r="J320" i="5"/>
  <c r="J319" i="5"/>
  <c r="J318" i="5"/>
  <c r="J317" i="5"/>
  <c r="J316" i="5"/>
  <c r="J315" i="5"/>
  <c r="J314" i="5"/>
  <c r="J313" i="5"/>
  <c r="J312" i="5"/>
  <c r="J311" i="5"/>
  <c r="J310" i="5"/>
  <c r="J309" i="5"/>
  <c r="J308" i="5"/>
  <c r="J307" i="5"/>
  <c r="J306" i="5"/>
  <c r="J305" i="5"/>
  <c r="J304" i="5"/>
  <c r="J303" i="5"/>
  <c r="J302" i="5"/>
  <c r="J301" i="5"/>
  <c r="J300" i="5"/>
  <c r="J299" i="5"/>
  <c r="J298" i="5"/>
  <c r="J297" i="5"/>
  <c r="J296" i="5"/>
  <c r="J295" i="5"/>
  <c r="J294" i="5"/>
  <c r="J293" i="5"/>
  <c r="J292" i="5"/>
  <c r="J291" i="5"/>
  <c r="J290" i="5"/>
  <c r="J289" i="5"/>
  <c r="J288" i="5"/>
  <c r="J287" i="5"/>
  <c r="J286" i="5"/>
  <c r="J285" i="5"/>
  <c r="J284" i="5"/>
  <c r="J283" i="5"/>
  <c r="J282" i="5"/>
  <c r="J281" i="5"/>
  <c r="J280" i="5"/>
  <c r="J279" i="5"/>
  <c r="J278" i="5"/>
  <c r="J277" i="5"/>
  <c r="J276" i="5"/>
  <c r="J275" i="5"/>
  <c r="J274" i="5"/>
  <c r="J273" i="5"/>
  <c r="J272" i="5"/>
  <c r="J271" i="5"/>
  <c r="J270" i="5"/>
  <c r="J269" i="5"/>
  <c r="J268" i="5"/>
  <c r="J267" i="5"/>
  <c r="J266" i="5"/>
  <c r="J265" i="5"/>
  <c r="J264" i="5"/>
  <c r="J263" i="5"/>
  <c r="J262" i="5"/>
  <c r="J261" i="5"/>
  <c r="J260" i="5"/>
  <c r="J259" i="5"/>
  <c r="J258" i="5"/>
  <c r="J257" i="5"/>
  <c r="J256" i="5"/>
  <c r="J255" i="5"/>
  <c r="J254" i="5"/>
  <c r="J253" i="5"/>
  <c r="J252" i="5"/>
  <c r="J251" i="5"/>
  <c r="J250" i="5"/>
  <c r="J249" i="5"/>
  <c r="J248" i="5"/>
  <c r="J247" i="5"/>
  <c r="J246" i="5"/>
  <c r="J245" i="5"/>
  <c r="J244" i="5"/>
  <c r="J243" i="5"/>
  <c r="J242" i="5"/>
  <c r="J241" i="5"/>
  <c r="J240" i="5"/>
  <c r="J239" i="5"/>
  <c r="J238" i="5"/>
  <c r="J237" i="5"/>
  <c r="J236" i="5"/>
  <c r="J235" i="5"/>
  <c r="J234" i="5"/>
  <c r="J233" i="5"/>
  <c r="J232" i="5"/>
  <c r="J231" i="5"/>
  <c r="J230" i="5"/>
  <c r="J229" i="5"/>
  <c r="J228" i="5"/>
  <c r="J227" i="5"/>
  <c r="J226" i="5"/>
  <c r="J225" i="5"/>
  <c r="J224" i="5"/>
  <c r="J223" i="5"/>
  <c r="J222" i="5"/>
  <c r="J221" i="5"/>
  <c r="J220" i="5"/>
  <c r="J219" i="5"/>
  <c r="J218" i="5"/>
  <c r="J217" i="5"/>
  <c r="J216" i="5"/>
  <c r="J215" i="5"/>
  <c r="J214" i="5"/>
  <c r="J213" i="5"/>
  <c r="J212" i="5"/>
  <c r="J211" i="5"/>
  <c r="J210" i="5"/>
  <c r="J209" i="5"/>
  <c r="J208" i="5"/>
  <c r="J207" i="5"/>
  <c r="J206" i="5"/>
  <c r="J205" i="5"/>
  <c r="J204" i="5"/>
  <c r="J203" i="5"/>
  <c r="J202" i="5"/>
  <c r="J201" i="5"/>
  <c r="J200" i="5"/>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K3" i="3"/>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1" i="9"/>
  <c r="L20" i="9"/>
  <c r="L19" i="9"/>
  <c r="L18" i="9"/>
  <c r="L17" i="9"/>
  <c r="L16" i="9"/>
  <c r="L15" i="9"/>
  <c r="L14" i="9"/>
  <c r="L13" i="9"/>
  <c r="L12" i="9"/>
  <c r="L11" i="9"/>
  <c r="L10" i="9"/>
  <c r="L9" i="9"/>
  <c r="L8" i="9"/>
  <c r="L7" i="9"/>
  <c r="L6" i="9"/>
  <c r="L5" i="9"/>
  <c r="L4" i="9"/>
  <c r="L3" i="9"/>
  <c r="C47" i="10"/>
  <c r="C49" i="10"/>
  <c r="C44" i="10"/>
  <c r="C46" i="10"/>
  <c r="K115" i="9"/>
  <c r="J115" i="9"/>
  <c r="I115" i="9"/>
  <c r="H115" i="9"/>
  <c r="G115" i="9"/>
  <c r="F115" i="9"/>
  <c r="E115" i="9"/>
  <c r="B115" i="9"/>
  <c r="A115" i="9"/>
  <c r="K114" i="9"/>
  <c r="J114" i="9"/>
  <c r="I114" i="9"/>
  <c r="H114" i="9"/>
  <c r="G114" i="9"/>
  <c r="F114" i="9"/>
  <c r="E114" i="9"/>
  <c r="B114" i="9"/>
  <c r="A114" i="9"/>
  <c r="K113" i="9"/>
  <c r="J113" i="9"/>
  <c r="I113" i="9"/>
  <c r="H113" i="9"/>
  <c r="G113" i="9"/>
  <c r="F113" i="9"/>
  <c r="E113" i="9"/>
  <c r="B113" i="9"/>
  <c r="A113" i="9"/>
  <c r="K112" i="9"/>
  <c r="J112" i="9"/>
  <c r="I112" i="9"/>
  <c r="H112" i="9"/>
  <c r="G112" i="9"/>
  <c r="F112" i="9"/>
  <c r="E112" i="9"/>
  <c r="B112" i="9"/>
  <c r="A112" i="9"/>
  <c r="K111" i="9"/>
  <c r="J111" i="9"/>
  <c r="I111" i="9"/>
  <c r="H111" i="9"/>
  <c r="G111" i="9"/>
  <c r="F111" i="9"/>
  <c r="E111" i="9"/>
  <c r="B111" i="9"/>
  <c r="A111" i="9"/>
  <c r="K110" i="9"/>
  <c r="J110" i="9"/>
  <c r="I110" i="9"/>
  <c r="H110" i="9"/>
  <c r="G110" i="9"/>
  <c r="F110" i="9"/>
  <c r="E110" i="9"/>
  <c r="B110" i="9"/>
  <c r="A110" i="9"/>
  <c r="K109" i="9"/>
  <c r="J109" i="9"/>
  <c r="I109" i="9"/>
  <c r="H109" i="9"/>
  <c r="G109" i="9"/>
  <c r="F109" i="9"/>
  <c r="E109" i="9"/>
  <c r="B109" i="9"/>
  <c r="A109" i="9"/>
  <c r="K108" i="9"/>
  <c r="J108" i="9"/>
  <c r="I108" i="9"/>
  <c r="H108" i="9"/>
  <c r="G108" i="9"/>
  <c r="F108" i="9"/>
  <c r="E108" i="9"/>
  <c r="B108" i="9"/>
  <c r="A108" i="9"/>
  <c r="K107" i="9"/>
  <c r="J107" i="9"/>
  <c r="I107" i="9"/>
  <c r="H107" i="9"/>
  <c r="G107" i="9"/>
  <c r="F107" i="9"/>
  <c r="E107" i="9"/>
  <c r="B107" i="9"/>
  <c r="A107" i="9"/>
  <c r="K106" i="9"/>
  <c r="J106" i="9"/>
  <c r="I106" i="9"/>
  <c r="H106" i="9"/>
  <c r="G106" i="9"/>
  <c r="F106" i="9"/>
  <c r="E106" i="9"/>
  <c r="B106" i="9"/>
  <c r="A106" i="9"/>
  <c r="K105" i="9"/>
  <c r="J105" i="9"/>
  <c r="I105" i="9"/>
  <c r="H105" i="9"/>
  <c r="G105" i="9"/>
  <c r="F105" i="9"/>
  <c r="E105" i="9"/>
  <c r="B105" i="9"/>
  <c r="A105" i="9"/>
  <c r="K104" i="9"/>
  <c r="J104" i="9"/>
  <c r="I104" i="9"/>
  <c r="H104" i="9"/>
  <c r="G104" i="9"/>
  <c r="F104" i="9"/>
  <c r="E104" i="9"/>
  <c r="B104" i="9"/>
  <c r="A104" i="9"/>
  <c r="K103" i="9"/>
  <c r="J103" i="9"/>
  <c r="I103" i="9"/>
  <c r="H103" i="9"/>
  <c r="G103" i="9"/>
  <c r="F103" i="9"/>
  <c r="E103" i="9"/>
  <c r="B103" i="9"/>
  <c r="A103" i="9"/>
  <c r="K102" i="9"/>
  <c r="J102" i="9"/>
  <c r="I102" i="9"/>
  <c r="H102" i="9"/>
  <c r="G102" i="9"/>
  <c r="F102" i="9"/>
  <c r="E102" i="9"/>
  <c r="B102" i="9"/>
  <c r="A102" i="9"/>
  <c r="K101" i="9"/>
  <c r="J101" i="9"/>
  <c r="I101" i="9"/>
  <c r="H101" i="9"/>
  <c r="G101" i="9"/>
  <c r="F101" i="9"/>
  <c r="E101" i="9"/>
  <c r="B101" i="9"/>
  <c r="A101" i="9"/>
  <c r="K100" i="9"/>
  <c r="J100" i="9"/>
  <c r="I100" i="9"/>
  <c r="H100" i="9"/>
  <c r="G100" i="9"/>
  <c r="F100" i="9"/>
  <c r="E100" i="9"/>
  <c r="B100" i="9"/>
  <c r="A100" i="9"/>
  <c r="K99" i="9"/>
  <c r="J99" i="9"/>
  <c r="I99" i="9"/>
  <c r="H99" i="9"/>
  <c r="G99" i="9"/>
  <c r="F99" i="9"/>
  <c r="E99" i="9"/>
  <c r="B99" i="9"/>
  <c r="A99" i="9"/>
  <c r="K98" i="9"/>
  <c r="J98" i="9"/>
  <c r="I98" i="9"/>
  <c r="H98" i="9"/>
  <c r="G98" i="9"/>
  <c r="F98" i="9"/>
  <c r="E98" i="9"/>
  <c r="B98" i="9"/>
  <c r="A98" i="9"/>
  <c r="K97" i="9"/>
  <c r="J97" i="9"/>
  <c r="I97" i="9"/>
  <c r="H97" i="9"/>
  <c r="G97" i="9"/>
  <c r="F97" i="9"/>
  <c r="E97" i="9"/>
  <c r="B97" i="9"/>
  <c r="A97" i="9"/>
  <c r="K96" i="9"/>
  <c r="J96" i="9"/>
  <c r="I96" i="9"/>
  <c r="H96" i="9"/>
  <c r="G96" i="9"/>
  <c r="F96" i="9"/>
  <c r="E96" i="9"/>
  <c r="B96" i="9"/>
  <c r="A96" i="9"/>
  <c r="K95" i="9"/>
  <c r="J95" i="9"/>
  <c r="I95" i="9"/>
  <c r="H95" i="9"/>
  <c r="G95" i="9"/>
  <c r="F95" i="9"/>
  <c r="E95" i="9"/>
  <c r="B95" i="9"/>
  <c r="A95" i="9"/>
  <c r="K94" i="9"/>
  <c r="J94" i="9"/>
  <c r="I94" i="9"/>
  <c r="H94" i="9"/>
  <c r="G94" i="9"/>
  <c r="F94" i="9"/>
  <c r="E94" i="9"/>
  <c r="B94" i="9"/>
  <c r="A94" i="9"/>
  <c r="K93" i="9"/>
  <c r="J93" i="9"/>
  <c r="I93" i="9"/>
  <c r="H93" i="9"/>
  <c r="G93" i="9"/>
  <c r="F93" i="9"/>
  <c r="E93" i="9"/>
  <c r="B93" i="9"/>
  <c r="A93" i="9"/>
  <c r="K92" i="9"/>
  <c r="J92" i="9"/>
  <c r="I92" i="9"/>
  <c r="H92" i="9"/>
  <c r="G92" i="9"/>
  <c r="F92" i="9"/>
  <c r="E92" i="9"/>
  <c r="B92" i="9"/>
  <c r="A92" i="9"/>
  <c r="K91" i="9"/>
  <c r="J91" i="9"/>
  <c r="I91" i="9"/>
  <c r="H91" i="9"/>
  <c r="G91" i="9"/>
  <c r="F91" i="9"/>
  <c r="E91" i="9"/>
  <c r="B91" i="9"/>
  <c r="A91" i="9"/>
  <c r="K90" i="9"/>
  <c r="J90" i="9"/>
  <c r="I90" i="9"/>
  <c r="H90" i="9"/>
  <c r="G90" i="9"/>
  <c r="F90" i="9"/>
  <c r="E90" i="9"/>
  <c r="B90" i="9"/>
  <c r="A90" i="9"/>
  <c r="K89" i="9"/>
  <c r="J89" i="9"/>
  <c r="I89" i="9"/>
  <c r="H89" i="9"/>
  <c r="G89" i="9"/>
  <c r="F89" i="9"/>
  <c r="E89" i="9"/>
  <c r="B89" i="9"/>
  <c r="A89" i="9"/>
  <c r="K88" i="9"/>
  <c r="J88" i="9"/>
  <c r="I88" i="9"/>
  <c r="H88" i="9"/>
  <c r="G88" i="9"/>
  <c r="F88" i="9"/>
  <c r="E88" i="9"/>
  <c r="B88" i="9"/>
  <c r="A88" i="9"/>
  <c r="K87" i="9"/>
  <c r="J87" i="9"/>
  <c r="I87" i="9"/>
  <c r="H87" i="9"/>
  <c r="G87" i="9"/>
  <c r="F87" i="9"/>
  <c r="E87" i="9"/>
  <c r="B87" i="9"/>
  <c r="A87" i="9"/>
  <c r="K86" i="9"/>
  <c r="J86" i="9"/>
  <c r="I86" i="9"/>
  <c r="H86" i="9"/>
  <c r="G86" i="9"/>
  <c r="F86" i="9"/>
  <c r="E86" i="9"/>
  <c r="B86" i="9"/>
  <c r="A86" i="9"/>
  <c r="K85" i="9"/>
  <c r="J85" i="9"/>
  <c r="I85" i="9"/>
  <c r="H85" i="9"/>
  <c r="G85" i="9"/>
  <c r="F85" i="9"/>
  <c r="E85" i="9"/>
  <c r="B85" i="9"/>
  <c r="A85" i="9"/>
  <c r="K84" i="9"/>
  <c r="J84" i="9"/>
  <c r="I84" i="9"/>
  <c r="H84" i="9"/>
  <c r="G84" i="9"/>
  <c r="F84" i="9"/>
  <c r="E84" i="9"/>
  <c r="B84" i="9"/>
  <c r="A84" i="9"/>
  <c r="K83" i="9"/>
  <c r="J83" i="9"/>
  <c r="I83" i="9"/>
  <c r="H83" i="9"/>
  <c r="G83" i="9"/>
  <c r="F83" i="9"/>
  <c r="E83" i="9"/>
  <c r="B83" i="9"/>
  <c r="A83" i="9"/>
  <c r="K82" i="9"/>
  <c r="J82" i="9"/>
  <c r="I82" i="9"/>
  <c r="H82" i="9"/>
  <c r="G82" i="9"/>
  <c r="F82" i="9"/>
  <c r="E82" i="9"/>
  <c r="B82" i="9"/>
  <c r="A82" i="9"/>
  <c r="K81" i="9"/>
  <c r="J81" i="9"/>
  <c r="I81" i="9"/>
  <c r="H81" i="9"/>
  <c r="G81" i="9"/>
  <c r="F81" i="9"/>
  <c r="E81" i="9"/>
  <c r="B81" i="9"/>
  <c r="A81" i="9"/>
  <c r="K80" i="9"/>
  <c r="J80" i="9"/>
  <c r="I80" i="9"/>
  <c r="H80" i="9"/>
  <c r="G80" i="9"/>
  <c r="F80" i="9"/>
  <c r="E80" i="9"/>
  <c r="B80" i="9"/>
  <c r="A80" i="9"/>
  <c r="K79" i="9"/>
  <c r="J79" i="9"/>
  <c r="I79" i="9"/>
  <c r="H79" i="9"/>
  <c r="G79" i="9"/>
  <c r="F79" i="9"/>
  <c r="E79" i="9"/>
  <c r="B79" i="9"/>
  <c r="A79" i="9"/>
  <c r="K78" i="9"/>
  <c r="J78" i="9"/>
  <c r="I78" i="9"/>
  <c r="H78" i="9"/>
  <c r="G78" i="9"/>
  <c r="F78" i="9"/>
  <c r="E78" i="9"/>
  <c r="B78" i="9"/>
  <c r="A78" i="9"/>
  <c r="K77" i="9"/>
  <c r="J77" i="9"/>
  <c r="I77" i="9"/>
  <c r="H77" i="9"/>
  <c r="G77" i="9"/>
  <c r="F77" i="9"/>
  <c r="E77" i="9"/>
  <c r="B77" i="9"/>
  <c r="A77" i="9"/>
  <c r="K76" i="9"/>
  <c r="J76" i="9"/>
  <c r="I76" i="9"/>
  <c r="H76" i="9"/>
  <c r="G76" i="9"/>
  <c r="F76" i="9"/>
  <c r="E76" i="9"/>
  <c r="B76" i="9"/>
  <c r="A76" i="9"/>
  <c r="K75" i="9"/>
  <c r="J75" i="9"/>
  <c r="I75" i="9"/>
  <c r="H75" i="9"/>
  <c r="G75" i="9"/>
  <c r="F75" i="9"/>
  <c r="E75" i="9"/>
  <c r="B75" i="9"/>
  <c r="A75" i="9"/>
  <c r="K74" i="9"/>
  <c r="J74" i="9"/>
  <c r="I74" i="9"/>
  <c r="H74" i="9"/>
  <c r="G74" i="9"/>
  <c r="F74" i="9"/>
  <c r="E74" i="9"/>
  <c r="B74" i="9"/>
  <c r="A74" i="9"/>
  <c r="K73" i="9"/>
  <c r="J73" i="9"/>
  <c r="I73" i="9"/>
  <c r="H73" i="9"/>
  <c r="G73" i="9"/>
  <c r="F73" i="9"/>
  <c r="E73" i="9"/>
  <c r="B73" i="9"/>
  <c r="A73" i="9"/>
  <c r="K72" i="9"/>
  <c r="J72" i="9"/>
  <c r="I72" i="9"/>
  <c r="H72" i="9"/>
  <c r="G72" i="9"/>
  <c r="F72" i="9"/>
  <c r="E72" i="9"/>
  <c r="B72" i="9"/>
  <c r="A72" i="9"/>
  <c r="K71" i="9"/>
  <c r="J71" i="9"/>
  <c r="I71" i="9"/>
  <c r="H71" i="9"/>
  <c r="G71" i="9"/>
  <c r="F71" i="9"/>
  <c r="E71" i="9"/>
  <c r="B71" i="9"/>
  <c r="A71" i="9"/>
  <c r="K70" i="9"/>
  <c r="J70" i="9"/>
  <c r="I70" i="9"/>
  <c r="H70" i="9"/>
  <c r="G70" i="9"/>
  <c r="F70" i="9"/>
  <c r="E70" i="9"/>
  <c r="B70" i="9"/>
  <c r="A70" i="9"/>
  <c r="K69" i="9"/>
  <c r="J69" i="9"/>
  <c r="I69" i="9"/>
  <c r="H69" i="9"/>
  <c r="G69" i="9"/>
  <c r="F69" i="9"/>
  <c r="E69" i="9"/>
  <c r="B69" i="9"/>
  <c r="A69" i="9"/>
  <c r="K68" i="9"/>
  <c r="J68" i="9"/>
  <c r="I68" i="9"/>
  <c r="H68" i="9"/>
  <c r="G68" i="9"/>
  <c r="F68" i="9"/>
  <c r="E68" i="9"/>
  <c r="B68" i="9"/>
  <c r="A68" i="9"/>
  <c r="K67" i="9"/>
  <c r="J67" i="9"/>
  <c r="I67" i="9"/>
  <c r="H67" i="9"/>
  <c r="G67" i="9"/>
  <c r="F67" i="9"/>
  <c r="E67" i="9"/>
  <c r="B67" i="9"/>
  <c r="A67" i="9"/>
  <c r="K66" i="9"/>
  <c r="J66" i="9"/>
  <c r="I66" i="9"/>
  <c r="H66" i="9"/>
  <c r="G66" i="9"/>
  <c r="F66" i="9"/>
  <c r="E66" i="9"/>
  <c r="B66" i="9"/>
  <c r="A66" i="9"/>
  <c r="K65" i="9"/>
  <c r="J65" i="9"/>
  <c r="I65" i="9"/>
  <c r="H65" i="9"/>
  <c r="G65" i="9"/>
  <c r="F65" i="9"/>
  <c r="E65" i="9"/>
  <c r="B65" i="9"/>
  <c r="A65" i="9"/>
  <c r="K64" i="9"/>
  <c r="J64" i="9"/>
  <c r="I64" i="9"/>
  <c r="H64" i="9"/>
  <c r="G64" i="9"/>
  <c r="F64" i="9"/>
  <c r="E64" i="9"/>
  <c r="B64" i="9"/>
  <c r="A64" i="9"/>
  <c r="K63" i="9"/>
  <c r="J63" i="9"/>
  <c r="I63" i="9"/>
  <c r="H63" i="9"/>
  <c r="G63" i="9"/>
  <c r="F63" i="9"/>
  <c r="E63" i="9"/>
  <c r="B63" i="9"/>
  <c r="A63" i="9"/>
  <c r="K62" i="9"/>
  <c r="J62" i="9"/>
  <c r="I62" i="9"/>
  <c r="H62" i="9"/>
  <c r="G62" i="9"/>
  <c r="F62" i="9"/>
  <c r="E62" i="9"/>
  <c r="B62" i="9"/>
  <c r="A62" i="9"/>
  <c r="K61" i="9"/>
  <c r="J61" i="9"/>
  <c r="I61" i="9"/>
  <c r="H61" i="9"/>
  <c r="G61" i="9"/>
  <c r="F61" i="9"/>
  <c r="E61" i="9"/>
  <c r="B61" i="9"/>
  <c r="A61" i="9"/>
  <c r="K60" i="9"/>
  <c r="J60" i="9"/>
  <c r="I60" i="9"/>
  <c r="H60" i="9"/>
  <c r="G60" i="9"/>
  <c r="F60" i="9"/>
  <c r="E60" i="9"/>
  <c r="B60" i="9"/>
  <c r="A60" i="9"/>
  <c r="K59" i="9"/>
  <c r="J59" i="9"/>
  <c r="I59" i="9"/>
  <c r="H59" i="9"/>
  <c r="G59" i="9"/>
  <c r="F59" i="9"/>
  <c r="E59" i="9"/>
  <c r="B59" i="9"/>
  <c r="A59" i="9"/>
  <c r="K58" i="9"/>
  <c r="J58" i="9"/>
  <c r="I58" i="9"/>
  <c r="H58" i="9"/>
  <c r="G58" i="9"/>
  <c r="F58" i="9"/>
  <c r="E58" i="9"/>
  <c r="B58" i="9"/>
  <c r="A58" i="9"/>
  <c r="K57" i="9"/>
  <c r="J57" i="9"/>
  <c r="I57" i="9"/>
  <c r="H57" i="9"/>
  <c r="G57" i="9"/>
  <c r="F57" i="9"/>
  <c r="E57" i="9"/>
  <c r="B57" i="9"/>
  <c r="A57" i="9"/>
  <c r="K56" i="9"/>
  <c r="J56" i="9"/>
  <c r="I56" i="9"/>
  <c r="H56" i="9"/>
  <c r="G56" i="9"/>
  <c r="F56" i="9"/>
  <c r="E56" i="9"/>
  <c r="B56" i="9"/>
  <c r="A56" i="9"/>
  <c r="K55" i="9"/>
  <c r="J55" i="9"/>
  <c r="I55" i="9"/>
  <c r="H55" i="9"/>
  <c r="G55" i="9"/>
  <c r="F55" i="9"/>
  <c r="E55" i="9"/>
  <c r="B55" i="9"/>
  <c r="A55" i="9"/>
  <c r="K54" i="9"/>
  <c r="J54" i="9"/>
  <c r="I54" i="9"/>
  <c r="H54" i="9"/>
  <c r="G54" i="9"/>
  <c r="F54" i="9"/>
  <c r="E54" i="9"/>
  <c r="B54" i="9"/>
  <c r="A54" i="9"/>
  <c r="K53" i="9"/>
  <c r="J53" i="9"/>
  <c r="I53" i="9"/>
  <c r="H53" i="9"/>
  <c r="G53" i="9"/>
  <c r="F53" i="9"/>
  <c r="E53" i="9"/>
  <c r="B53" i="9"/>
  <c r="A53" i="9"/>
  <c r="K52" i="9"/>
  <c r="J52" i="9"/>
  <c r="I52" i="9"/>
  <c r="H52" i="9"/>
  <c r="G52" i="9"/>
  <c r="F52" i="9"/>
  <c r="E52" i="9"/>
  <c r="B52" i="9"/>
  <c r="A52" i="9"/>
  <c r="K51" i="9"/>
  <c r="J51" i="9"/>
  <c r="I51" i="9"/>
  <c r="H51" i="9"/>
  <c r="G51" i="9"/>
  <c r="F51" i="9"/>
  <c r="E51" i="9"/>
  <c r="B51" i="9"/>
  <c r="A51" i="9"/>
  <c r="K50" i="9"/>
  <c r="J50" i="9"/>
  <c r="I50" i="9"/>
  <c r="H50" i="9"/>
  <c r="G50" i="9"/>
  <c r="F50" i="9"/>
  <c r="E50" i="9"/>
  <c r="B50" i="9"/>
  <c r="A50" i="9"/>
  <c r="K49" i="9"/>
  <c r="J49" i="9"/>
  <c r="I49" i="9"/>
  <c r="H49" i="9"/>
  <c r="G49" i="9"/>
  <c r="F49" i="9"/>
  <c r="E49" i="9"/>
  <c r="B49" i="9"/>
  <c r="A49" i="9"/>
  <c r="K48" i="9"/>
  <c r="J48" i="9"/>
  <c r="I48" i="9"/>
  <c r="H48" i="9"/>
  <c r="G48" i="9"/>
  <c r="F48" i="9"/>
  <c r="E48" i="9"/>
  <c r="B48" i="9"/>
  <c r="A48" i="9"/>
  <c r="K47" i="9"/>
  <c r="J47" i="9"/>
  <c r="I47" i="9"/>
  <c r="H47" i="9"/>
  <c r="G47" i="9"/>
  <c r="F47" i="9"/>
  <c r="E47" i="9"/>
  <c r="B47" i="9"/>
  <c r="A47" i="9"/>
  <c r="K46" i="9"/>
  <c r="J46" i="9"/>
  <c r="I46" i="9"/>
  <c r="H46" i="9"/>
  <c r="G46" i="9"/>
  <c r="F46" i="9"/>
  <c r="E46" i="9"/>
  <c r="B46" i="9"/>
  <c r="A46" i="9"/>
  <c r="K45" i="9"/>
  <c r="J45" i="9"/>
  <c r="I45" i="9"/>
  <c r="H45" i="9"/>
  <c r="G45" i="9"/>
  <c r="F45" i="9"/>
  <c r="E45" i="9"/>
  <c r="B45" i="9"/>
  <c r="A45" i="9"/>
  <c r="K44" i="9"/>
  <c r="J44" i="9"/>
  <c r="I44" i="9"/>
  <c r="H44" i="9"/>
  <c r="G44" i="9"/>
  <c r="F44" i="9"/>
  <c r="E44" i="9"/>
  <c r="B44" i="9"/>
  <c r="A44" i="9"/>
  <c r="K43" i="9"/>
  <c r="J43" i="9"/>
  <c r="I43" i="9"/>
  <c r="H43" i="9"/>
  <c r="G43" i="9"/>
  <c r="F43" i="9"/>
  <c r="E43" i="9"/>
  <c r="B43" i="9"/>
  <c r="A43" i="9"/>
  <c r="K42" i="9"/>
  <c r="J42" i="9"/>
  <c r="I42" i="9"/>
  <c r="H42" i="9"/>
  <c r="G42" i="9"/>
  <c r="F42" i="9"/>
  <c r="E42" i="9"/>
  <c r="B42" i="9"/>
  <c r="A42" i="9"/>
  <c r="K41" i="9"/>
  <c r="J41" i="9"/>
  <c r="I41" i="9"/>
  <c r="H41" i="9"/>
  <c r="G41" i="9"/>
  <c r="F41" i="9"/>
  <c r="E41" i="9"/>
  <c r="B41" i="9"/>
  <c r="A41" i="9"/>
  <c r="K40" i="9"/>
  <c r="J40" i="9"/>
  <c r="I40" i="9"/>
  <c r="H40" i="9"/>
  <c r="G40" i="9"/>
  <c r="F40" i="9"/>
  <c r="E40" i="9"/>
  <c r="B40" i="9"/>
  <c r="A40" i="9"/>
  <c r="K39" i="9"/>
  <c r="J39" i="9"/>
  <c r="I39" i="9"/>
  <c r="H39" i="9"/>
  <c r="G39" i="9"/>
  <c r="F39" i="9"/>
  <c r="E39" i="9"/>
  <c r="B39" i="9"/>
  <c r="A39" i="9"/>
  <c r="K38" i="9"/>
  <c r="J38" i="9"/>
  <c r="I38" i="9"/>
  <c r="H38" i="9"/>
  <c r="G38" i="9"/>
  <c r="F38" i="9"/>
  <c r="E38" i="9"/>
  <c r="B38" i="9"/>
  <c r="A38" i="9"/>
  <c r="K37" i="9"/>
  <c r="J37" i="9"/>
  <c r="I37" i="9"/>
  <c r="H37" i="9"/>
  <c r="G37" i="9"/>
  <c r="F37" i="9"/>
  <c r="E37" i="9"/>
  <c r="B37" i="9"/>
  <c r="A37" i="9"/>
  <c r="K36" i="9"/>
  <c r="J36" i="9"/>
  <c r="I36" i="9"/>
  <c r="H36" i="9"/>
  <c r="G36" i="9"/>
  <c r="F36" i="9"/>
  <c r="E36" i="9"/>
  <c r="B36" i="9"/>
  <c r="A36" i="9"/>
  <c r="K35" i="9"/>
  <c r="J35" i="9"/>
  <c r="I35" i="9"/>
  <c r="H35" i="9"/>
  <c r="G35" i="9"/>
  <c r="F35" i="9"/>
  <c r="E35" i="9"/>
  <c r="B35" i="9"/>
  <c r="A35" i="9"/>
  <c r="K34" i="9"/>
  <c r="J34" i="9"/>
  <c r="I34" i="9"/>
  <c r="H34" i="9"/>
  <c r="G34" i="9"/>
  <c r="F34" i="9"/>
  <c r="E34" i="9"/>
  <c r="B34" i="9"/>
  <c r="A34" i="9"/>
  <c r="K33" i="9"/>
  <c r="J33" i="9"/>
  <c r="I33" i="9"/>
  <c r="H33" i="9"/>
  <c r="G33" i="9"/>
  <c r="F33" i="9"/>
  <c r="E33" i="9"/>
  <c r="B33" i="9"/>
  <c r="A33" i="9"/>
  <c r="K32" i="9"/>
  <c r="J32" i="9"/>
  <c r="I32" i="9"/>
  <c r="H32" i="9"/>
  <c r="G32" i="9"/>
  <c r="F32" i="9"/>
  <c r="E32" i="9"/>
  <c r="B32" i="9"/>
  <c r="A32" i="9"/>
  <c r="K31" i="9"/>
  <c r="J31" i="9"/>
  <c r="I31" i="9"/>
  <c r="H31" i="9"/>
  <c r="G31" i="9"/>
  <c r="F31" i="9"/>
  <c r="E31" i="9"/>
  <c r="B31" i="9"/>
  <c r="A31" i="9"/>
  <c r="K30" i="9"/>
  <c r="J30" i="9"/>
  <c r="I30" i="9"/>
  <c r="H30" i="9"/>
  <c r="G30" i="9"/>
  <c r="F30" i="9"/>
  <c r="E30" i="9"/>
  <c r="B30" i="9"/>
  <c r="A30" i="9"/>
  <c r="K29" i="9"/>
  <c r="J29" i="9"/>
  <c r="I29" i="9"/>
  <c r="H29" i="9"/>
  <c r="G29" i="9"/>
  <c r="F29" i="9"/>
  <c r="E29" i="9"/>
  <c r="B29" i="9"/>
  <c r="A29" i="9"/>
  <c r="K28" i="9"/>
  <c r="J28" i="9"/>
  <c r="I28" i="9"/>
  <c r="H28" i="9"/>
  <c r="G28" i="9"/>
  <c r="F28" i="9"/>
  <c r="E28" i="9"/>
  <c r="B28" i="9"/>
  <c r="A28" i="9"/>
  <c r="K27" i="9"/>
  <c r="J27" i="9"/>
  <c r="I27" i="9"/>
  <c r="H27" i="9"/>
  <c r="G27" i="9"/>
  <c r="F27" i="9"/>
  <c r="E27" i="9"/>
  <c r="B27" i="9"/>
  <c r="A27" i="9"/>
  <c r="K26" i="9"/>
  <c r="J26" i="9"/>
  <c r="I26" i="9"/>
  <c r="H26" i="9"/>
  <c r="G26" i="9"/>
  <c r="F26" i="9"/>
  <c r="E26" i="9"/>
  <c r="B26" i="9"/>
  <c r="A26" i="9"/>
  <c r="K25" i="9"/>
  <c r="J25" i="9"/>
  <c r="I25" i="9"/>
  <c r="H25" i="9"/>
  <c r="G25" i="9"/>
  <c r="F25" i="9"/>
  <c r="E25" i="9"/>
  <c r="B25" i="9"/>
  <c r="A25" i="9"/>
  <c r="K24" i="9"/>
  <c r="J24" i="9"/>
  <c r="I24" i="9"/>
  <c r="H24" i="9"/>
  <c r="G24" i="9"/>
  <c r="F24" i="9"/>
  <c r="E24" i="9"/>
  <c r="B24" i="9"/>
  <c r="A24" i="9"/>
  <c r="K23" i="9"/>
  <c r="J23" i="9"/>
  <c r="I23" i="9"/>
  <c r="H23" i="9"/>
  <c r="G23" i="9"/>
  <c r="F23" i="9"/>
  <c r="E23" i="9"/>
  <c r="B23" i="9"/>
  <c r="A23" i="9"/>
  <c r="K22" i="9"/>
  <c r="J22" i="9"/>
  <c r="I22" i="9"/>
  <c r="H22" i="9"/>
  <c r="G22" i="9"/>
  <c r="F22" i="9"/>
  <c r="E22" i="9"/>
  <c r="B22" i="9"/>
  <c r="A22" i="9"/>
  <c r="K21" i="9"/>
  <c r="J21" i="9"/>
  <c r="I21" i="9"/>
  <c r="H21" i="9"/>
  <c r="G21" i="9"/>
  <c r="F21" i="9"/>
  <c r="E21" i="9"/>
  <c r="B21" i="9"/>
  <c r="A21" i="9"/>
  <c r="K20" i="9"/>
  <c r="J20" i="9"/>
  <c r="I20" i="9"/>
  <c r="H20" i="9"/>
  <c r="G20" i="9"/>
  <c r="F20" i="9"/>
  <c r="E20" i="9"/>
  <c r="B20" i="9"/>
  <c r="A20" i="9"/>
  <c r="K19" i="9"/>
  <c r="J19" i="9"/>
  <c r="I19" i="9"/>
  <c r="H19" i="9"/>
  <c r="G19" i="9"/>
  <c r="F19" i="9"/>
  <c r="E19" i="9"/>
  <c r="B19" i="9"/>
  <c r="A19" i="9"/>
  <c r="K18" i="9"/>
  <c r="J18" i="9"/>
  <c r="I18" i="9"/>
  <c r="H18" i="9"/>
  <c r="G18" i="9"/>
  <c r="F18" i="9"/>
  <c r="E18" i="9"/>
  <c r="B18" i="9"/>
  <c r="A18" i="9"/>
  <c r="K17" i="9"/>
  <c r="J17" i="9"/>
  <c r="I17" i="9"/>
  <c r="H17" i="9"/>
  <c r="G17" i="9"/>
  <c r="F17" i="9"/>
  <c r="E17" i="9"/>
  <c r="B17" i="9"/>
  <c r="A17" i="9"/>
  <c r="K16" i="9"/>
  <c r="J16" i="9"/>
  <c r="I16" i="9"/>
  <c r="H16" i="9"/>
  <c r="G16" i="9"/>
  <c r="F16" i="9"/>
  <c r="E16" i="9"/>
  <c r="B16" i="9"/>
  <c r="A16" i="9"/>
  <c r="K15" i="9"/>
  <c r="J15" i="9"/>
  <c r="I15" i="9"/>
  <c r="H15" i="9"/>
  <c r="G15" i="9"/>
  <c r="F15" i="9"/>
  <c r="E15" i="9"/>
  <c r="B15" i="9"/>
  <c r="A15" i="9"/>
  <c r="K14" i="9"/>
  <c r="J14" i="9"/>
  <c r="I14" i="9"/>
  <c r="H14" i="9"/>
  <c r="G14" i="9"/>
  <c r="F14" i="9"/>
  <c r="E14" i="9"/>
  <c r="B14" i="9"/>
  <c r="A14" i="9"/>
  <c r="K13" i="9"/>
  <c r="J13" i="9"/>
  <c r="I13" i="9"/>
  <c r="H13" i="9"/>
  <c r="G13" i="9"/>
  <c r="F13" i="9"/>
  <c r="E13" i="9"/>
  <c r="B13" i="9"/>
  <c r="A13" i="9"/>
  <c r="K12" i="9"/>
  <c r="J12" i="9"/>
  <c r="I12" i="9"/>
  <c r="H12" i="9"/>
  <c r="G12" i="9"/>
  <c r="F12" i="9"/>
  <c r="E12" i="9"/>
  <c r="B12" i="9"/>
  <c r="A12" i="9"/>
  <c r="K11" i="9"/>
  <c r="J11" i="9"/>
  <c r="I11" i="9"/>
  <c r="H11" i="9"/>
  <c r="G11" i="9"/>
  <c r="F11" i="9"/>
  <c r="E11" i="9"/>
  <c r="B11" i="9"/>
  <c r="A11" i="9"/>
  <c r="K10" i="9"/>
  <c r="J10" i="9"/>
  <c r="I10" i="9"/>
  <c r="H10" i="9"/>
  <c r="G10" i="9"/>
  <c r="F10" i="9"/>
  <c r="E10" i="9"/>
  <c r="B10" i="9"/>
  <c r="A10" i="9"/>
  <c r="K9" i="9"/>
  <c r="J9" i="9"/>
  <c r="I9" i="9"/>
  <c r="H9" i="9"/>
  <c r="G9" i="9"/>
  <c r="F9" i="9"/>
  <c r="E9" i="9"/>
  <c r="B9" i="9"/>
  <c r="A9" i="9"/>
  <c r="K8" i="9"/>
  <c r="J8" i="9"/>
  <c r="I8" i="9"/>
  <c r="H8" i="9"/>
  <c r="G8" i="9"/>
  <c r="F8" i="9"/>
  <c r="E8" i="9"/>
  <c r="B8" i="9"/>
  <c r="A8" i="9"/>
  <c r="K7" i="9"/>
  <c r="J7" i="9"/>
  <c r="I7" i="9"/>
  <c r="H7" i="9"/>
  <c r="G7" i="9"/>
  <c r="F7" i="9"/>
  <c r="E7" i="9"/>
  <c r="B7" i="9"/>
  <c r="A7" i="9"/>
  <c r="K6" i="9"/>
  <c r="J6" i="9"/>
  <c r="I6" i="9"/>
  <c r="H6" i="9"/>
  <c r="G6" i="9"/>
  <c r="F6" i="9"/>
  <c r="E6" i="9"/>
  <c r="B6" i="9"/>
  <c r="A6" i="9"/>
  <c r="K5" i="9"/>
  <c r="J5" i="9"/>
  <c r="I5" i="9"/>
  <c r="H5" i="9"/>
  <c r="G5" i="9"/>
  <c r="F5" i="9"/>
  <c r="E5" i="9"/>
  <c r="B5" i="9"/>
  <c r="A5" i="9"/>
  <c r="K4" i="9"/>
  <c r="J4" i="9"/>
  <c r="I4" i="9"/>
  <c r="H4" i="9"/>
  <c r="G4" i="9"/>
  <c r="F4" i="9"/>
  <c r="E4" i="9"/>
  <c r="B4" i="9"/>
  <c r="A4" i="9"/>
  <c r="H3" i="9"/>
  <c r="I3" i="9"/>
  <c r="K3" i="9"/>
  <c r="J3" i="9"/>
  <c r="G3" i="9"/>
  <c r="F3" i="9"/>
  <c r="E3" i="9"/>
  <c r="B3" i="9"/>
  <c r="A3" i="9"/>
  <c r="J127" i="11"/>
  <c r="I127" i="11"/>
  <c r="H127" i="11"/>
  <c r="G127" i="11"/>
  <c r="F127" i="11"/>
  <c r="E127" i="11"/>
  <c r="D127" i="11"/>
  <c r="C127" i="11"/>
  <c r="J124" i="11"/>
  <c r="I124" i="11"/>
  <c r="H124" i="11"/>
  <c r="G124" i="11"/>
  <c r="F124" i="11"/>
  <c r="E124" i="11"/>
  <c r="D124" i="11"/>
  <c r="C124" i="11"/>
  <c r="J121" i="11"/>
  <c r="I121" i="11"/>
  <c r="H121" i="11"/>
  <c r="G121" i="11"/>
  <c r="F121" i="11"/>
  <c r="E121" i="11"/>
  <c r="D121" i="11"/>
  <c r="C121" i="11"/>
  <c r="J118" i="11"/>
  <c r="I118" i="11"/>
  <c r="H118" i="11"/>
  <c r="G118" i="11"/>
  <c r="F118" i="11"/>
  <c r="E118" i="11"/>
  <c r="D118" i="11"/>
  <c r="C118" i="11"/>
  <c r="J115" i="11"/>
  <c r="I115" i="11"/>
  <c r="H115" i="11"/>
  <c r="G115" i="11"/>
  <c r="F115" i="11"/>
  <c r="E115" i="11"/>
  <c r="D115" i="11"/>
  <c r="C115" i="11"/>
  <c r="J112" i="11"/>
  <c r="I112" i="11"/>
  <c r="H112" i="11"/>
  <c r="G112" i="11"/>
  <c r="F112" i="11"/>
  <c r="E112" i="11"/>
  <c r="D112" i="11"/>
  <c r="C112" i="11"/>
  <c r="J109" i="11"/>
  <c r="I109" i="11"/>
  <c r="H109" i="11"/>
  <c r="G109" i="11"/>
  <c r="F109" i="11"/>
  <c r="E109" i="11"/>
  <c r="D109" i="11"/>
  <c r="C109" i="11"/>
  <c r="J106" i="11"/>
  <c r="I106" i="11"/>
  <c r="H106" i="11"/>
  <c r="G106" i="11"/>
  <c r="F106" i="11"/>
  <c r="E106" i="11"/>
  <c r="D106" i="11"/>
  <c r="C106" i="11"/>
  <c r="J103" i="11"/>
  <c r="I103" i="11"/>
  <c r="H103" i="11"/>
  <c r="G103" i="11"/>
  <c r="F103" i="11"/>
  <c r="E103" i="11"/>
  <c r="D103" i="11"/>
  <c r="C103" i="11"/>
  <c r="J100" i="11"/>
  <c r="I100" i="11"/>
  <c r="H100" i="11"/>
  <c r="G100" i="11"/>
  <c r="F100" i="11"/>
  <c r="E100" i="11"/>
  <c r="D100" i="11"/>
  <c r="C100" i="11"/>
  <c r="J97" i="11"/>
  <c r="I97" i="11"/>
  <c r="H97" i="11"/>
  <c r="G97" i="11"/>
  <c r="F97" i="11"/>
  <c r="E97" i="11"/>
  <c r="D97" i="11"/>
  <c r="C97" i="11"/>
  <c r="J94" i="11"/>
  <c r="I94" i="11"/>
  <c r="H94" i="11"/>
  <c r="G94" i="11"/>
  <c r="F94" i="11"/>
  <c r="E94" i="11"/>
  <c r="D94" i="11"/>
  <c r="C94" i="11"/>
  <c r="J91" i="11"/>
  <c r="I91" i="11"/>
  <c r="H91" i="11"/>
  <c r="G91" i="11"/>
  <c r="F91" i="11"/>
  <c r="E91" i="11"/>
  <c r="D91" i="11"/>
  <c r="C91" i="11"/>
  <c r="J88" i="11"/>
  <c r="I88" i="11"/>
  <c r="H88" i="11"/>
  <c r="G88" i="11"/>
  <c r="F88" i="11"/>
  <c r="E88" i="11"/>
  <c r="D88" i="11"/>
  <c r="C88" i="11"/>
  <c r="J85" i="11"/>
  <c r="I85" i="11"/>
  <c r="H85" i="11"/>
  <c r="G85" i="11"/>
  <c r="F85" i="11"/>
  <c r="E85" i="11"/>
  <c r="D85" i="11"/>
  <c r="C85" i="11"/>
  <c r="J82" i="11"/>
  <c r="I82" i="11"/>
  <c r="H82" i="11"/>
  <c r="G82" i="11"/>
  <c r="F82" i="11"/>
  <c r="E82" i="11"/>
  <c r="D82" i="11"/>
  <c r="C82" i="11"/>
  <c r="J79" i="11"/>
  <c r="I79" i="11"/>
  <c r="H79" i="11"/>
  <c r="G79" i="11"/>
  <c r="F79" i="11"/>
  <c r="E79" i="11"/>
  <c r="D79" i="11"/>
  <c r="C79" i="11"/>
  <c r="J76" i="11"/>
  <c r="I76" i="11"/>
  <c r="H76" i="11"/>
  <c r="G76" i="11"/>
  <c r="F76" i="11"/>
  <c r="E76" i="11"/>
  <c r="D76" i="11"/>
  <c r="C76" i="11"/>
  <c r="J73" i="11"/>
  <c r="I73" i="11"/>
  <c r="H73" i="11"/>
  <c r="G73" i="11"/>
  <c r="F73" i="11"/>
  <c r="E73" i="11"/>
  <c r="D73" i="11"/>
  <c r="C73" i="11"/>
  <c r="J70" i="11"/>
  <c r="I70" i="11"/>
  <c r="H70" i="11"/>
  <c r="G70" i="11"/>
  <c r="F70" i="11"/>
  <c r="E70" i="11"/>
  <c r="D70" i="11"/>
  <c r="C70" i="11"/>
  <c r="J67" i="11"/>
  <c r="I67" i="11"/>
  <c r="H67" i="11"/>
  <c r="G67" i="11"/>
  <c r="F67" i="11"/>
  <c r="E67" i="11"/>
  <c r="D67" i="11"/>
  <c r="C67" i="11"/>
  <c r="J64" i="11"/>
  <c r="I64" i="11"/>
  <c r="H64" i="11"/>
  <c r="G64" i="11"/>
  <c r="F64" i="11"/>
  <c r="E64" i="11"/>
  <c r="D64" i="11"/>
  <c r="C64" i="11"/>
  <c r="J61" i="11"/>
  <c r="I61" i="11"/>
  <c r="H61" i="11"/>
  <c r="G61" i="11"/>
  <c r="F61" i="11"/>
  <c r="E61" i="11"/>
  <c r="D61" i="11"/>
  <c r="C61" i="11"/>
  <c r="J58" i="11"/>
  <c r="I58" i="11"/>
  <c r="H58" i="11"/>
  <c r="G58" i="11"/>
  <c r="F58" i="11"/>
  <c r="E58" i="11"/>
  <c r="D58" i="11"/>
  <c r="C58" i="11"/>
  <c r="J55" i="11"/>
  <c r="I55" i="11"/>
  <c r="H55" i="11"/>
  <c r="G55" i="11"/>
  <c r="F55" i="11"/>
  <c r="E55" i="11"/>
  <c r="D55" i="11"/>
  <c r="C55" i="11"/>
  <c r="J52" i="11"/>
  <c r="I52" i="11"/>
  <c r="H52" i="11"/>
  <c r="G52" i="11"/>
  <c r="F52" i="11"/>
  <c r="E52" i="11"/>
  <c r="D52" i="11"/>
  <c r="C52" i="11"/>
  <c r="J49" i="11"/>
  <c r="I49" i="11"/>
  <c r="H49" i="11"/>
  <c r="G49" i="11"/>
  <c r="F49" i="11"/>
  <c r="E49" i="11"/>
  <c r="D49" i="11"/>
  <c r="C49" i="11"/>
  <c r="J46" i="11"/>
  <c r="I46" i="11"/>
  <c r="H46" i="11"/>
  <c r="G46" i="11"/>
  <c r="F46" i="11"/>
  <c r="E46" i="11"/>
  <c r="D46" i="11"/>
  <c r="C46" i="11"/>
  <c r="J43" i="11"/>
  <c r="I43" i="11"/>
  <c r="H43" i="11"/>
  <c r="G43" i="11"/>
  <c r="F43" i="11"/>
  <c r="E43" i="11"/>
  <c r="D43" i="11"/>
  <c r="C43" i="11"/>
  <c r="J40" i="11"/>
  <c r="I40" i="11"/>
  <c r="H40" i="11"/>
  <c r="G40" i="11"/>
  <c r="F40" i="11"/>
  <c r="E40" i="11"/>
  <c r="D40" i="11"/>
  <c r="C40" i="11"/>
  <c r="J37" i="11"/>
  <c r="I37" i="11"/>
  <c r="H37" i="11"/>
  <c r="G37" i="11"/>
  <c r="F37" i="11"/>
  <c r="E37" i="11"/>
  <c r="D37" i="11"/>
  <c r="C37" i="11"/>
  <c r="J34" i="11"/>
  <c r="I34" i="11"/>
  <c r="H34" i="11"/>
  <c r="G34" i="11"/>
  <c r="F34" i="11"/>
  <c r="E34" i="11"/>
  <c r="D34" i="11"/>
  <c r="C34" i="11"/>
  <c r="J31" i="11"/>
  <c r="I31" i="11"/>
  <c r="H31" i="11"/>
  <c r="G31" i="11"/>
  <c r="F31" i="11"/>
  <c r="E31" i="11"/>
  <c r="D31" i="11"/>
  <c r="C31" i="11"/>
  <c r="J28" i="11"/>
  <c r="I28" i="11"/>
  <c r="H28" i="11"/>
  <c r="G28" i="11"/>
  <c r="F28" i="11"/>
  <c r="E28" i="11"/>
  <c r="D28" i="11"/>
  <c r="C28" i="11"/>
  <c r="J25" i="11"/>
  <c r="I25" i="11"/>
  <c r="H25" i="11"/>
  <c r="G25" i="11"/>
  <c r="F25" i="11"/>
  <c r="E25" i="11"/>
  <c r="D25" i="11"/>
  <c r="C25" i="11"/>
  <c r="J22" i="11"/>
  <c r="I22" i="11"/>
  <c r="H22" i="11"/>
  <c r="G22" i="11"/>
  <c r="F22" i="11"/>
  <c r="E22" i="11"/>
  <c r="D22" i="11"/>
  <c r="C22" i="11"/>
  <c r="J19" i="11"/>
  <c r="I19" i="11"/>
  <c r="H19" i="11"/>
  <c r="G19" i="11"/>
  <c r="F19" i="11"/>
  <c r="E19" i="11"/>
  <c r="D19" i="11"/>
  <c r="C19" i="11"/>
  <c r="J16" i="11"/>
  <c r="I16" i="11"/>
  <c r="H16" i="11"/>
  <c r="G16" i="11"/>
  <c r="F16" i="11"/>
  <c r="E16" i="11"/>
  <c r="D16" i="11"/>
  <c r="C16" i="11"/>
  <c r="J13" i="11"/>
  <c r="I13" i="11"/>
  <c r="H13" i="11"/>
  <c r="G13" i="11"/>
  <c r="F13" i="11"/>
  <c r="E13" i="11"/>
  <c r="D13" i="11"/>
  <c r="C13" i="11"/>
  <c r="J10" i="11"/>
  <c r="I10" i="11"/>
  <c r="H10" i="11"/>
  <c r="G10" i="11"/>
  <c r="F10" i="11"/>
  <c r="E10" i="11"/>
  <c r="D10" i="11"/>
  <c r="J7" i="11"/>
  <c r="I7" i="11"/>
  <c r="H7" i="11"/>
  <c r="G7" i="11"/>
  <c r="F7" i="11"/>
  <c r="E7" i="11"/>
  <c r="D7" i="11"/>
  <c r="C7" i="11"/>
  <c r="J4" i="11"/>
  <c r="I4" i="11"/>
  <c r="H4" i="11"/>
  <c r="G4" i="11"/>
  <c r="F4" i="11"/>
  <c r="E4" i="11"/>
  <c r="D4" i="11"/>
  <c r="C4" i="11"/>
  <c r="J1" i="11"/>
  <c r="I1" i="11"/>
  <c r="H1" i="11"/>
  <c r="G1" i="11"/>
  <c r="F1" i="11"/>
  <c r="E1" i="11"/>
  <c r="D1" i="11"/>
  <c r="C1" i="11"/>
  <c r="M80" i="3"/>
  <c r="J80" i="3"/>
  <c r="I80" i="3"/>
  <c r="H80" i="3"/>
  <c r="G80" i="3"/>
  <c r="F80" i="3"/>
  <c r="E80" i="3"/>
  <c r="B80" i="3"/>
  <c r="A80" i="3"/>
  <c r="M79" i="3"/>
  <c r="J79" i="3"/>
  <c r="I79" i="3"/>
  <c r="H79" i="3"/>
  <c r="G79" i="3"/>
  <c r="F79" i="3"/>
  <c r="E79" i="3"/>
  <c r="B79" i="3"/>
  <c r="A79" i="3"/>
  <c r="M78" i="3"/>
  <c r="J78" i="3"/>
  <c r="I78" i="3"/>
  <c r="H78" i="3"/>
  <c r="G78" i="3"/>
  <c r="F78" i="3"/>
  <c r="E78" i="3"/>
  <c r="B78" i="3"/>
  <c r="A78" i="3"/>
  <c r="M77" i="3"/>
  <c r="J77" i="3"/>
  <c r="I77" i="3"/>
  <c r="H77" i="3"/>
  <c r="G77" i="3"/>
  <c r="F77" i="3"/>
  <c r="E77" i="3"/>
  <c r="B77" i="3"/>
  <c r="A77" i="3"/>
  <c r="M76" i="3"/>
  <c r="J76" i="3"/>
  <c r="I76" i="3"/>
  <c r="H76" i="3"/>
  <c r="G76" i="3"/>
  <c r="F76" i="3"/>
  <c r="E76" i="3"/>
  <c r="B76" i="3"/>
  <c r="A76" i="3"/>
  <c r="M75" i="3"/>
  <c r="J75" i="3"/>
  <c r="I75" i="3"/>
  <c r="H75" i="3"/>
  <c r="G75" i="3"/>
  <c r="F75" i="3"/>
  <c r="E75" i="3"/>
  <c r="B75" i="3"/>
  <c r="A75" i="3"/>
  <c r="M74" i="3"/>
  <c r="J74" i="3"/>
  <c r="I74" i="3"/>
  <c r="H74" i="3"/>
  <c r="G74" i="3"/>
  <c r="F74" i="3"/>
  <c r="E74" i="3"/>
  <c r="B74" i="3"/>
  <c r="A74" i="3"/>
  <c r="M73" i="3"/>
  <c r="J73" i="3"/>
  <c r="I73" i="3"/>
  <c r="H73" i="3"/>
  <c r="G73" i="3"/>
  <c r="F73" i="3"/>
  <c r="E73" i="3"/>
  <c r="B73" i="3"/>
  <c r="A73" i="3"/>
  <c r="M72" i="3"/>
  <c r="J72" i="3"/>
  <c r="I72" i="3"/>
  <c r="H72" i="3"/>
  <c r="G72" i="3"/>
  <c r="F72" i="3"/>
  <c r="E72" i="3"/>
  <c r="B72" i="3"/>
  <c r="A72" i="3"/>
  <c r="M71" i="3"/>
  <c r="J71" i="3"/>
  <c r="I71" i="3"/>
  <c r="H71" i="3"/>
  <c r="G71" i="3"/>
  <c r="F71" i="3"/>
  <c r="E71" i="3"/>
  <c r="B71" i="3"/>
  <c r="A71" i="3"/>
  <c r="M70" i="3"/>
  <c r="J70" i="3"/>
  <c r="I70" i="3"/>
  <c r="H70" i="3"/>
  <c r="G70" i="3"/>
  <c r="F70" i="3"/>
  <c r="E70" i="3"/>
  <c r="B70" i="3"/>
  <c r="A70" i="3"/>
  <c r="M69" i="3"/>
  <c r="J69" i="3"/>
  <c r="I69" i="3"/>
  <c r="H69" i="3"/>
  <c r="G69" i="3"/>
  <c r="F69" i="3"/>
  <c r="E69" i="3"/>
  <c r="B69" i="3"/>
  <c r="A69" i="3"/>
  <c r="M68" i="3"/>
  <c r="J68" i="3"/>
  <c r="I68" i="3"/>
  <c r="H68" i="3"/>
  <c r="G68" i="3"/>
  <c r="F68" i="3"/>
  <c r="E68" i="3"/>
  <c r="B68" i="3"/>
  <c r="A68" i="3"/>
  <c r="M67" i="3"/>
  <c r="J67" i="3"/>
  <c r="I67" i="3"/>
  <c r="H67" i="3"/>
  <c r="G67" i="3"/>
  <c r="F67" i="3"/>
  <c r="E67" i="3"/>
  <c r="B67" i="3"/>
  <c r="A67" i="3"/>
  <c r="M66" i="3"/>
  <c r="J66" i="3"/>
  <c r="I66" i="3"/>
  <c r="H66" i="3"/>
  <c r="G66" i="3"/>
  <c r="F66" i="3"/>
  <c r="E66" i="3"/>
  <c r="B66" i="3"/>
  <c r="A66" i="3"/>
  <c r="M65" i="3"/>
  <c r="J65" i="3"/>
  <c r="I65" i="3"/>
  <c r="H65" i="3"/>
  <c r="G65" i="3"/>
  <c r="F65" i="3"/>
  <c r="E65" i="3"/>
  <c r="B65" i="3"/>
  <c r="A65" i="3"/>
  <c r="M64" i="3"/>
  <c r="J64" i="3"/>
  <c r="I64" i="3"/>
  <c r="H64" i="3"/>
  <c r="G64" i="3"/>
  <c r="F64" i="3"/>
  <c r="E64" i="3"/>
  <c r="B64" i="3"/>
  <c r="A64" i="3"/>
  <c r="M63" i="3"/>
  <c r="J63" i="3"/>
  <c r="I63" i="3"/>
  <c r="H63" i="3"/>
  <c r="G63" i="3"/>
  <c r="F63" i="3"/>
  <c r="E63" i="3"/>
  <c r="B63" i="3"/>
  <c r="A63" i="3"/>
  <c r="M62" i="3"/>
  <c r="J62" i="3"/>
  <c r="I62" i="3"/>
  <c r="H62" i="3"/>
  <c r="G62" i="3"/>
  <c r="F62" i="3"/>
  <c r="E62" i="3"/>
  <c r="B62" i="3"/>
  <c r="A62" i="3"/>
  <c r="M61" i="3"/>
  <c r="J61" i="3"/>
  <c r="I61" i="3"/>
  <c r="H61" i="3"/>
  <c r="G61" i="3"/>
  <c r="F61" i="3"/>
  <c r="E61" i="3"/>
  <c r="B61" i="3"/>
  <c r="A61" i="3"/>
  <c r="M60" i="3"/>
  <c r="J60" i="3"/>
  <c r="I60" i="3"/>
  <c r="H60" i="3"/>
  <c r="G60" i="3"/>
  <c r="F60" i="3"/>
  <c r="E60" i="3"/>
  <c r="B60" i="3"/>
  <c r="A60" i="3"/>
  <c r="M59" i="3"/>
  <c r="J59" i="3"/>
  <c r="I59" i="3"/>
  <c r="H59" i="3"/>
  <c r="G59" i="3"/>
  <c r="F59" i="3"/>
  <c r="E59" i="3"/>
  <c r="B59" i="3"/>
  <c r="A59" i="3"/>
  <c r="M58" i="3"/>
  <c r="J58" i="3"/>
  <c r="I58" i="3"/>
  <c r="H58" i="3"/>
  <c r="G58" i="3"/>
  <c r="F58" i="3"/>
  <c r="E58" i="3"/>
  <c r="B58" i="3"/>
  <c r="A58" i="3"/>
  <c r="M57" i="3"/>
  <c r="J57" i="3"/>
  <c r="I57" i="3"/>
  <c r="H57" i="3"/>
  <c r="G57" i="3"/>
  <c r="F57" i="3"/>
  <c r="E57" i="3"/>
  <c r="B57" i="3"/>
  <c r="A57" i="3"/>
  <c r="M56" i="3"/>
  <c r="J56" i="3"/>
  <c r="I56" i="3"/>
  <c r="H56" i="3"/>
  <c r="G56" i="3"/>
  <c r="F56" i="3"/>
  <c r="E56" i="3"/>
  <c r="B56" i="3"/>
  <c r="A56" i="3"/>
  <c r="M55" i="3"/>
  <c r="J55" i="3"/>
  <c r="I55" i="3"/>
  <c r="H55" i="3"/>
  <c r="G55" i="3"/>
  <c r="F55" i="3"/>
  <c r="E55" i="3"/>
  <c r="B55" i="3"/>
  <c r="A55" i="3"/>
  <c r="M54" i="3"/>
  <c r="J54" i="3"/>
  <c r="I54" i="3"/>
  <c r="H54" i="3"/>
  <c r="G54" i="3"/>
  <c r="F54" i="3"/>
  <c r="E54" i="3"/>
  <c r="B54" i="3"/>
  <c r="A54" i="3"/>
  <c r="M53" i="3"/>
  <c r="J53" i="3"/>
  <c r="I53" i="3"/>
  <c r="H53" i="3"/>
  <c r="G53" i="3"/>
  <c r="F53" i="3"/>
  <c r="E53" i="3"/>
  <c r="B53" i="3"/>
  <c r="A53" i="3"/>
  <c r="M52" i="3"/>
  <c r="J52" i="3"/>
  <c r="I52" i="3"/>
  <c r="H52" i="3"/>
  <c r="G52" i="3"/>
  <c r="F52" i="3"/>
  <c r="E52" i="3"/>
  <c r="B52" i="3"/>
  <c r="A52" i="3"/>
  <c r="M51" i="3"/>
  <c r="J51" i="3"/>
  <c r="I51" i="3"/>
  <c r="H51" i="3"/>
  <c r="G51" i="3"/>
  <c r="F51" i="3"/>
  <c r="E51" i="3"/>
  <c r="B51" i="3"/>
  <c r="A51" i="3"/>
  <c r="M50" i="3"/>
  <c r="J50" i="3"/>
  <c r="I50" i="3"/>
  <c r="H50" i="3"/>
  <c r="G50" i="3"/>
  <c r="F50" i="3"/>
  <c r="E50" i="3"/>
  <c r="B50" i="3"/>
  <c r="A50" i="3"/>
  <c r="M49" i="3"/>
  <c r="J49" i="3"/>
  <c r="I49" i="3"/>
  <c r="H49" i="3"/>
  <c r="G49" i="3"/>
  <c r="F49" i="3"/>
  <c r="E49" i="3"/>
  <c r="B49" i="3"/>
  <c r="A49" i="3"/>
  <c r="M48" i="3"/>
  <c r="J48" i="3"/>
  <c r="I48" i="3"/>
  <c r="H48" i="3"/>
  <c r="G48" i="3"/>
  <c r="F48" i="3"/>
  <c r="E48" i="3"/>
  <c r="B48" i="3"/>
  <c r="A48" i="3"/>
  <c r="M47" i="3"/>
  <c r="J47" i="3"/>
  <c r="I47" i="3"/>
  <c r="H47" i="3"/>
  <c r="G47" i="3"/>
  <c r="F47" i="3"/>
  <c r="E47" i="3"/>
  <c r="B47" i="3"/>
  <c r="A47" i="3"/>
  <c r="M46" i="3"/>
  <c r="J46" i="3"/>
  <c r="I46" i="3"/>
  <c r="H46" i="3"/>
  <c r="G46" i="3"/>
  <c r="F46" i="3"/>
  <c r="E46" i="3"/>
  <c r="B46" i="3"/>
  <c r="A46" i="3"/>
  <c r="M45" i="3"/>
  <c r="J45" i="3"/>
  <c r="I45" i="3"/>
  <c r="H45" i="3"/>
  <c r="G45" i="3"/>
  <c r="F45" i="3"/>
  <c r="E45" i="3"/>
  <c r="B45" i="3"/>
  <c r="A45" i="3"/>
  <c r="M44" i="3"/>
  <c r="J44" i="3"/>
  <c r="I44" i="3"/>
  <c r="H44" i="3"/>
  <c r="G44" i="3"/>
  <c r="F44" i="3"/>
  <c r="E44" i="3"/>
  <c r="B44" i="3"/>
  <c r="A44" i="3"/>
  <c r="M43" i="3"/>
  <c r="J43" i="3"/>
  <c r="I43" i="3"/>
  <c r="H43" i="3"/>
  <c r="G43" i="3"/>
  <c r="F43" i="3"/>
  <c r="E43" i="3"/>
  <c r="B43" i="3"/>
  <c r="A43" i="3"/>
  <c r="M42" i="3"/>
  <c r="J42" i="3"/>
  <c r="I42" i="3"/>
  <c r="H42" i="3"/>
  <c r="G42" i="3"/>
  <c r="F42" i="3"/>
  <c r="E42" i="3"/>
  <c r="B42" i="3"/>
  <c r="A42" i="3"/>
  <c r="M41" i="3"/>
  <c r="J41" i="3"/>
  <c r="I41" i="3"/>
  <c r="H41" i="3"/>
  <c r="G41" i="3"/>
  <c r="F41" i="3"/>
  <c r="E41" i="3"/>
  <c r="B41" i="3"/>
  <c r="A41" i="3"/>
  <c r="M40" i="3"/>
  <c r="J40" i="3"/>
  <c r="I40" i="3"/>
  <c r="H40" i="3"/>
  <c r="G40" i="3"/>
  <c r="F40" i="3"/>
  <c r="E40" i="3"/>
  <c r="B40" i="3"/>
  <c r="A40" i="3"/>
  <c r="M39" i="3"/>
  <c r="J39" i="3"/>
  <c r="I39" i="3"/>
  <c r="H39" i="3"/>
  <c r="G39" i="3"/>
  <c r="F39" i="3"/>
  <c r="E39" i="3"/>
  <c r="B39" i="3"/>
  <c r="A39" i="3"/>
  <c r="M38" i="3"/>
  <c r="J38" i="3"/>
  <c r="I38" i="3"/>
  <c r="H38" i="3"/>
  <c r="G38" i="3"/>
  <c r="F38" i="3"/>
  <c r="E38" i="3"/>
  <c r="B38" i="3"/>
  <c r="A38" i="3"/>
  <c r="M37" i="3"/>
  <c r="J37" i="3"/>
  <c r="I37" i="3"/>
  <c r="H37" i="3"/>
  <c r="G37" i="3"/>
  <c r="F37" i="3"/>
  <c r="E37" i="3"/>
  <c r="B37" i="3"/>
  <c r="A37" i="3"/>
  <c r="M36" i="3"/>
  <c r="J36" i="3"/>
  <c r="I36" i="3"/>
  <c r="H36" i="3"/>
  <c r="G36" i="3"/>
  <c r="F36" i="3"/>
  <c r="E36" i="3"/>
  <c r="B36" i="3"/>
  <c r="A36" i="3"/>
  <c r="M35" i="3"/>
  <c r="J35" i="3"/>
  <c r="I35" i="3"/>
  <c r="H35" i="3"/>
  <c r="G35" i="3"/>
  <c r="F35" i="3"/>
  <c r="E35" i="3"/>
  <c r="B35" i="3"/>
  <c r="A35" i="3"/>
  <c r="M34" i="3"/>
  <c r="J34" i="3"/>
  <c r="I34" i="3"/>
  <c r="H34" i="3"/>
  <c r="G34" i="3"/>
  <c r="F34" i="3"/>
  <c r="E34" i="3"/>
  <c r="B34" i="3"/>
  <c r="A34" i="3"/>
  <c r="M33" i="3"/>
  <c r="J33" i="3"/>
  <c r="I33" i="3"/>
  <c r="H33" i="3"/>
  <c r="G33" i="3"/>
  <c r="F33" i="3"/>
  <c r="E33" i="3"/>
  <c r="B33" i="3"/>
  <c r="A33" i="3"/>
  <c r="M32" i="3"/>
  <c r="J32" i="3"/>
  <c r="I32" i="3"/>
  <c r="H32" i="3"/>
  <c r="G32" i="3"/>
  <c r="F32" i="3"/>
  <c r="E32" i="3"/>
  <c r="B32" i="3"/>
  <c r="A32" i="3"/>
  <c r="M31" i="3"/>
  <c r="J31" i="3"/>
  <c r="I31" i="3"/>
  <c r="H31" i="3"/>
  <c r="G31" i="3"/>
  <c r="F31" i="3"/>
  <c r="E31" i="3"/>
  <c r="B31" i="3"/>
  <c r="A31" i="3"/>
  <c r="M30" i="3"/>
  <c r="J30" i="3"/>
  <c r="I30" i="3"/>
  <c r="H30" i="3"/>
  <c r="G30" i="3"/>
  <c r="F30" i="3"/>
  <c r="E30" i="3"/>
  <c r="B30" i="3"/>
  <c r="A30" i="3"/>
  <c r="M29" i="3"/>
  <c r="J29" i="3"/>
  <c r="I29" i="3"/>
  <c r="H29" i="3"/>
  <c r="G29" i="3"/>
  <c r="F29" i="3"/>
  <c r="E29" i="3"/>
  <c r="B29" i="3"/>
  <c r="A29" i="3"/>
  <c r="M28" i="3"/>
  <c r="J28" i="3"/>
  <c r="I28" i="3"/>
  <c r="H28" i="3"/>
  <c r="G28" i="3"/>
  <c r="F28" i="3"/>
  <c r="E28" i="3"/>
  <c r="B28" i="3"/>
  <c r="A28" i="3"/>
  <c r="M27" i="3"/>
  <c r="J27" i="3"/>
  <c r="I27" i="3"/>
  <c r="H27" i="3"/>
  <c r="G27" i="3"/>
  <c r="F27" i="3"/>
  <c r="E27" i="3"/>
  <c r="B27" i="3"/>
  <c r="A27" i="3"/>
  <c r="M26" i="3"/>
  <c r="J26" i="3"/>
  <c r="I26" i="3"/>
  <c r="H26" i="3"/>
  <c r="G26" i="3"/>
  <c r="F26" i="3"/>
  <c r="E26" i="3"/>
  <c r="B26" i="3"/>
  <c r="A26" i="3"/>
  <c r="M25" i="3"/>
  <c r="J25" i="3"/>
  <c r="I25" i="3"/>
  <c r="H25" i="3"/>
  <c r="G25" i="3"/>
  <c r="F25" i="3"/>
  <c r="E25" i="3"/>
  <c r="B25" i="3"/>
  <c r="A25" i="3"/>
  <c r="M24" i="3"/>
  <c r="J24" i="3"/>
  <c r="I24" i="3"/>
  <c r="H24" i="3"/>
  <c r="G24" i="3"/>
  <c r="F24" i="3"/>
  <c r="E24" i="3"/>
  <c r="B24" i="3"/>
  <c r="A24" i="3"/>
  <c r="M23" i="3"/>
  <c r="J23" i="3"/>
  <c r="I23" i="3"/>
  <c r="H23" i="3"/>
  <c r="G23" i="3"/>
  <c r="F23" i="3"/>
  <c r="E23" i="3"/>
  <c r="B23" i="3"/>
  <c r="A23" i="3"/>
  <c r="M22" i="3"/>
  <c r="J22" i="3"/>
  <c r="I22" i="3"/>
  <c r="H22" i="3"/>
  <c r="G22" i="3"/>
  <c r="F22" i="3"/>
  <c r="E22" i="3"/>
  <c r="B22" i="3"/>
  <c r="A22" i="3"/>
  <c r="M21" i="3"/>
  <c r="J21" i="3"/>
  <c r="I21" i="3"/>
  <c r="H21" i="3"/>
  <c r="G21" i="3"/>
  <c r="F21" i="3"/>
  <c r="E21" i="3"/>
  <c r="B21" i="3"/>
  <c r="A21" i="3"/>
  <c r="M20" i="3"/>
  <c r="J20" i="3"/>
  <c r="I20" i="3"/>
  <c r="H20" i="3"/>
  <c r="G20" i="3"/>
  <c r="F20" i="3"/>
  <c r="E20" i="3"/>
  <c r="B20" i="3"/>
  <c r="A20" i="3"/>
  <c r="M19" i="3"/>
  <c r="J19" i="3"/>
  <c r="I19" i="3"/>
  <c r="H19" i="3"/>
  <c r="G19" i="3"/>
  <c r="F19" i="3"/>
  <c r="E19" i="3"/>
  <c r="B19" i="3"/>
  <c r="A19" i="3"/>
  <c r="M18" i="3"/>
  <c r="J18" i="3"/>
  <c r="I18" i="3"/>
  <c r="H18" i="3"/>
  <c r="G18" i="3"/>
  <c r="F18" i="3"/>
  <c r="E18" i="3"/>
  <c r="B18" i="3"/>
  <c r="A18" i="3"/>
  <c r="M17" i="3"/>
  <c r="J17" i="3"/>
  <c r="I17" i="3"/>
  <c r="H17" i="3"/>
  <c r="G17" i="3"/>
  <c r="F17" i="3"/>
  <c r="E17" i="3"/>
  <c r="B17" i="3"/>
  <c r="A17" i="3"/>
  <c r="M16" i="3"/>
  <c r="J16" i="3"/>
  <c r="I16" i="3"/>
  <c r="H16" i="3"/>
  <c r="G16" i="3"/>
  <c r="F16" i="3"/>
  <c r="E16" i="3"/>
  <c r="B16" i="3"/>
  <c r="A16" i="3"/>
  <c r="M15" i="3"/>
  <c r="J15" i="3"/>
  <c r="I15" i="3"/>
  <c r="H15" i="3"/>
  <c r="G15" i="3"/>
  <c r="F15" i="3"/>
  <c r="E15" i="3"/>
  <c r="B15" i="3"/>
  <c r="A15" i="3"/>
  <c r="M14" i="3"/>
  <c r="J14" i="3"/>
  <c r="I14" i="3"/>
  <c r="H14" i="3"/>
  <c r="G14" i="3"/>
  <c r="F14" i="3"/>
  <c r="E14" i="3"/>
  <c r="B14" i="3"/>
  <c r="A14" i="3"/>
  <c r="M13" i="3"/>
  <c r="J13" i="3"/>
  <c r="I13" i="3"/>
  <c r="H13" i="3"/>
  <c r="G13" i="3"/>
  <c r="F13" i="3"/>
  <c r="E13" i="3"/>
  <c r="B13" i="3"/>
  <c r="A13" i="3"/>
  <c r="M12" i="3"/>
  <c r="J12" i="3"/>
  <c r="I12" i="3"/>
  <c r="H12" i="3"/>
  <c r="G12" i="3"/>
  <c r="F12" i="3"/>
  <c r="E12" i="3"/>
  <c r="B12" i="3"/>
  <c r="A12" i="3"/>
  <c r="M11" i="3"/>
  <c r="J11" i="3"/>
  <c r="I11" i="3"/>
  <c r="H11" i="3"/>
  <c r="G11" i="3"/>
  <c r="F11" i="3"/>
  <c r="E11" i="3"/>
  <c r="B11" i="3"/>
  <c r="A11" i="3"/>
  <c r="M10" i="3"/>
  <c r="J10" i="3"/>
  <c r="I10" i="3"/>
  <c r="H10" i="3"/>
  <c r="G10" i="3"/>
  <c r="F10" i="3"/>
  <c r="E10" i="3"/>
  <c r="B10" i="3"/>
  <c r="A10" i="3"/>
  <c r="M9" i="3"/>
  <c r="J9" i="3"/>
  <c r="I9" i="3"/>
  <c r="H9" i="3"/>
  <c r="G9" i="3"/>
  <c r="F9" i="3"/>
  <c r="E9" i="3"/>
  <c r="B9" i="3"/>
  <c r="A9" i="3"/>
  <c r="M8" i="3"/>
  <c r="J8" i="3"/>
  <c r="I8" i="3"/>
  <c r="H8" i="3"/>
  <c r="G8" i="3"/>
  <c r="F8" i="3"/>
  <c r="E8" i="3"/>
  <c r="B8" i="3"/>
  <c r="A8" i="3"/>
  <c r="M7" i="3"/>
  <c r="J7" i="3"/>
  <c r="I7" i="3"/>
  <c r="H7" i="3"/>
  <c r="G7" i="3"/>
  <c r="F7" i="3"/>
  <c r="E7" i="3"/>
  <c r="B7" i="3"/>
  <c r="A7" i="3"/>
  <c r="M6" i="3"/>
  <c r="J6" i="3"/>
  <c r="I6" i="3"/>
  <c r="H6" i="3"/>
  <c r="G6" i="3"/>
  <c r="F6" i="3"/>
  <c r="E6" i="3"/>
  <c r="B6" i="3"/>
  <c r="A6" i="3"/>
  <c r="M5" i="3"/>
  <c r="J5" i="3"/>
  <c r="I5" i="3"/>
  <c r="H5" i="3"/>
  <c r="G5" i="3"/>
  <c r="F5" i="3"/>
  <c r="E5" i="3"/>
  <c r="B5" i="3"/>
  <c r="A5" i="3"/>
  <c r="M4" i="3"/>
  <c r="J4" i="3"/>
  <c r="I4" i="3"/>
  <c r="H4" i="3"/>
  <c r="G4" i="3"/>
  <c r="F4" i="3"/>
  <c r="E4" i="3"/>
  <c r="B4" i="3"/>
  <c r="A4" i="3"/>
  <c r="M3" i="3"/>
  <c r="J3" i="3"/>
  <c r="I3" i="3"/>
  <c r="H3" i="3"/>
  <c r="G3" i="3"/>
  <c r="F3" i="3"/>
  <c r="E3" i="3"/>
  <c r="B3" i="3"/>
  <c r="A3" i="3"/>
  <c r="C41" i="10"/>
  <c r="C43" i="10"/>
  <c r="C38" i="10"/>
  <c r="C40" i="10"/>
  <c r="C35" i="10"/>
  <c r="C37" i="10"/>
  <c r="C32" i="10"/>
  <c r="C34" i="10"/>
  <c r="C29" i="10"/>
  <c r="C31" i="10"/>
  <c r="C26" i="10"/>
  <c r="C28" i="10"/>
  <c r="C23" i="10"/>
  <c r="C25" i="10"/>
  <c r="C20" i="10"/>
  <c r="C22" i="10"/>
  <c r="C17" i="10"/>
  <c r="C19" i="10"/>
  <c r="C14" i="10"/>
  <c r="C16" i="10"/>
  <c r="C11" i="10"/>
  <c r="C13" i="10"/>
  <c r="C8" i="10"/>
  <c r="C10" i="10"/>
  <c r="L129" i="7"/>
  <c r="I129" i="7"/>
  <c r="H129" i="7"/>
  <c r="G129" i="7"/>
  <c r="F129" i="7"/>
  <c r="E129" i="7"/>
  <c r="D129" i="7"/>
  <c r="C129" i="7"/>
  <c r="B129" i="7"/>
  <c r="A129" i="7"/>
  <c r="L128" i="7"/>
  <c r="I128" i="7"/>
  <c r="H128" i="7"/>
  <c r="G128" i="7"/>
  <c r="F128" i="7"/>
  <c r="E128" i="7"/>
  <c r="D128" i="7"/>
  <c r="C128" i="7"/>
  <c r="B128" i="7"/>
  <c r="A128" i="7"/>
  <c r="L127" i="7"/>
  <c r="I127" i="7"/>
  <c r="H127" i="7"/>
  <c r="G127" i="7"/>
  <c r="F127" i="7"/>
  <c r="E127" i="7"/>
  <c r="D127" i="7"/>
  <c r="C127" i="7"/>
  <c r="B127" i="7"/>
  <c r="A127" i="7"/>
  <c r="L126" i="7"/>
  <c r="I126" i="7"/>
  <c r="H126" i="7"/>
  <c r="G126" i="7"/>
  <c r="F126" i="7"/>
  <c r="E126" i="7"/>
  <c r="D126" i="7"/>
  <c r="C126" i="7"/>
  <c r="B126" i="7"/>
  <c r="A126" i="7"/>
  <c r="L125" i="7"/>
  <c r="I125" i="7"/>
  <c r="H125" i="7"/>
  <c r="G125" i="7"/>
  <c r="F125" i="7"/>
  <c r="E125" i="7"/>
  <c r="D125" i="7"/>
  <c r="C125" i="7"/>
  <c r="B125" i="7"/>
  <c r="A125" i="7"/>
  <c r="L124" i="7"/>
  <c r="I124" i="7"/>
  <c r="H124" i="7"/>
  <c r="G124" i="7"/>
  <c r="F124" i="7"/>
  <c r="E124" i="7"/>
  <c r="D124" i="7"/>
  <c r="C124" i="7"/>
  <c r="B124" i="7"/>
  <c r="A124" i="7"/>
  <c r="L123" i="7"/>
  <c r="I123" i="7"/>
  <c r="H123" i="7"/>
  <c r="G123" i="7"/>
  <c r="F123" i="7"/>
  <c r="E123" i="7"/>
  <c r="D123" i="7"/>
  <c r="C123" i="7"/>
  <c r="B123" i="7"/>
  <c r="A123" i="7"/>
  <c r="L122" i="7"/>
  <c r="I122" i="7"/>
  <c r="H122" i="7"/>
  <c r="G122" i="7"/>
  <c r="F122" i="7"/>
  <c r="E122" i="7"/>
  <c r="D122" i="7"/>
  <c r="C122" i="7"/>
  <c r="B122" i="7"/>
  <c r="A122" i="7"/>
  <c r="L121" i="7"/>
  <c r="I121" i="7"/>
  <c r="H121" i="7"/>
  <c r="G121" i="7"/>
  <c r="F121" i="7"/>
  <c r="E121" i="7"/>
  <c r="D121" i="7"/>
  <c r="C121" i="7"/>
  <c r="B121" i="7"/>
  <c r="A121" i="7"/>
  <c r="L120" i="7"/>
  <c r="I120" i="7"/>
  <c r="H120" i="7"/>
  <c r="G120" i="7"/>
  <c r="F120" i="7"/>
  <c r="E120" i="7"/>
  <c r="D120" i="7"/>
  <c r="C120" i="7"/>
  <c r="B120" i="7"/>
  <c r="A120" i="7"/>
  <c r="L119" i="7"/>
  <c r="I119" i="7"/>
  <c r="H119" i="7"/>
  <c r="G119" i="7"/>
  <c r="F119" i="7"/>
  <c r="E119" i="7"/>
  <c r="D119" i="7"/>
  <c r="C119" i="7"/>
  <c r="B119" i="7"/>
  <c r="A119" i="7"/>
  <c r="L118" i="7"/>
  <c r="I118" i="7"/>
  <c r="H118" i="7"/>
  <c r="G118" i="7"/>
  <c r="F118" i="7"/>
  <c r="E118" i="7"/>
  <c r="D118" i="7"/>
  <c r="C118" i="7"/>
  <c r="B118" i="7"/>
  <c r="A118" i="7"/>
  <c r="C2" i="10"/>
  <c r="C5" i="10"/>
  <c r="C7" i="10"/>
  <c r="C4" i="10"/>
  <c r="A1" i="5"/>
  <c r="B1" i="5"/>
  <c r="C1" i="5"/>
  <c r="D1" i="5"/>
  <c r="E1" i="5"/>
  <c r="F1" i="5"/>
  <c r="G1" i="5"/>
  <c r="H1" i="5"/>
  <c r="I1" i="5"/>
  <c r="L1" i="5"/>
  <c r="A2" i="5"/>
  <c r="B2" i="5"/>
  <c r="C2" i="5"/>
  <c r="D2" i="5"/>
  <c r="E2" i="5"/>
  <c r="F2" i="5"/>
  <c r="G2" i="5"/>
  <c r="H2" i="5"/>
  <c r="I2" i="5"/>
  <c r="L2" i="5"/>
  <c r="L22" i="9"/>
  <c r="AI63" i="2"/>
  <c r="S31" i="2"/>
  <c r="AE78" i="2"/>
  <c r="AO78" i="2"/>
  <c r="AE74" i="2"/>
  <c r="U44" i="2"/>
  <c r="AI36" i="2"/>
  <c r="N98" i="2"/>
  <c r="C288" i="10" s="1"/>
  <c r="W47" i="2"/>
  <c r="AE39" i="2"/>
  <c r="S68" i="2"/>
  <c r="S98" i="2"/>
  <c r="AQ102" i="2"/>
  <c r="AQ55" i="2"/>
  <c r="AS39" i="2"/>
  <c r="D39" i="5" s="1"/>
  <c r="AC39" i="2"/>
  <c r="U39" i="2"/>
  <c r="S39" i="2"/>
  <c r="W39" i="2"/>
  <c r="Y39" i="2"/>
  <c r="AA39" i="2"/>
  <c r="AI39" i="2"/>
  <c r="AM39" i="2"/>
  <c r="AO39" i="2"/>
  <c r="AQ39" i="2"/>
  <c r="N39" i="2"/>
  <c r="Y12" i="2"/>
  <c r="AG3" i="2"/>
  <c r="AC3" i="2"/>
  <c r="AK3" i="2"/>
  <c r="AS3" i="2"/>
  <c r="C3" i="9" s="1"/>
  <c r="AQ78" i="2"/>
  <c r="U78" i="2"/>
  <c r="Y78" i="2"/>
  <c r="AA78" i="2"/>
  <c r="AC78" i="2"/>
  <c r="S78" i="2"/>
  <c r="N78" i="2"/>
  <c r="D78" i="3" s="1"/>
  <c r="AG78" i="2"/>
  <c r="AS78" i="2"/>
  <c r="G78" i="7" s="1"/>
  <c r="AI78" i="2"/>
  <c r="Q78" i="2"/>
  <c r="AK78" i="2"/>
  <c r="AM78" i="2"/>
  <c r="AK86" i="2"/>
  <c r="AK98" i="2"/>
  <c r="AI98" i="2"/>
  <c r="AM98" i="2"/>
  <c r="W16" i="2"/>
  <c r="AC98" i="2"/>
  <c r="AE3" i="2"/>
  <c r="U98" i="2"/>
  <c r="W78" i="2"/>
  <c r="AQ48" i="2"/>
  <c r="AK71" i="2"/>
  <c r="AE71" i="2"/>
  <c r="AG35" i="2"/>
  <c r="Y7" i="2"/>
  <c r="U7" i="2"/>
  <c r="AI7" i="2"/>
  <c r="S7" i="2"/>
  <c r="AO7" i="2"/>
  <c r="N7" i="2"/>
  <c r="C15" i="10" s="1"/>
  <c r="AM7" i="2"/>
  <c r="AS7" i="2"/>
  <c r="G7" i="7" s="1"/>
  <c r="AK7" i="2"/>
  <c r="W7" i="2"/>
  <c r="AE7" i="2"/>
  <c r="AQ7" i="2"/>
  <c r="Q7" i="2"/>
  <c r="AG7" i="2"/>
  <c r="AA7" i="2"/>
  <c r="U4" i="2"/>
  <c r="AK93" i="2"/>
  <c r="AM93" i="2"/>
  <c r="Y93" i="2"/>
  <c r="AC7" i="2"/>
  <c r="Y51" i="2"/>
  <c r="Q51" i="2"/>
  <c r="AM51" i="2"/>
  <c r="W51" i="2"/>
  <c r="Q12" i="2"/>
  <c r="AI3" i="2"/>
  <c r="W3" i="2"/>
  <c r="Q3" i="2"/>
  <c r="N74" i="2"/>
  <c r="W74" i="2"/>
  <c r="S74" i="2"/>
  <c r="AS74" i="2"/>
  <c r="H74" i="5" s="1"/>
  <c r="U74" i="2"/>
  <c r="W67" i="2"/>
  <c r="N67" i="2"/>
  <c r="AQ67" i="2"/>
  <c r="Y67" i="2"/>
  <c r="AI67" i="2"/>
  <c r="AC67" i="2"/>
  <c r="AK23" i="2"/>
  <c r="Q59" i="2"/>
  <c r="Y59" i="2"/>
  <c r="AM59" i="2"/>
  <c r="AA59" i="2"/>
  <c r="U59" i="2"/>
  <c r="AS59" i="2"/>
  <c r="B59" i="5" s="1"/>
  <c r="AK59" i="2"/>
  <c r="AO59" i="2"/>
  <c r="AI59" i="2"/>
  <c r="W59" i="2"/>
  <c r="S59" i="2"/>
  <c r="AE59" i="2"/>
  <c r="AQ59" i="2"/>
  <c r="AQ108" i="2"/>
  <c r="AO108" i="2"/>
  <c r="AG108" i="2"/>
  <c r="AC108" i="2"/>
  <c r="AS108" i="2"/>
  <c r="C108" i="9" s="1"/>
  <c r="U108" i="2"/>
  <c r="AE112" i="2"/>
  <c r="AA112" i="2"/>
  <c r="AC112" i="2"/>
  <c r="AS112" i="2"/>
  <c r="B112" i="7" s="1"/>
  <c r="AG112" i="2"/>
  <c r="U112" i="2"/>
  <c r="AQ112" i="2"/>
  <c r="AK112" i="2"/>
  <c r="Y112" i="2"/>
  <c r="AK114" i="2"/>
  <c r="U114" i="2"/>
  <c r="F110" i="7"/>
  <c r="G110" i="5"/>
  <c r="AG56" i="2"/>
  <c r="AQ74" i="2"/>
  <c r="AO74" i="2"/>
  <c r="AC74" i="2"/>
  <c r="Q74" i="2"/>
  <c r="AA74" i="2"/>
  <c r="AG74" i="2"/>
  <c r="J110" i="7"/>
  <c r="J48" i="7"/>
  <c r="AK89" i="2"/>
  <c r="S106" i="2"/>
  <c r="AO114" i="2"/>
  <c r="AG114" i="2"/>
  <c r="Y114" i="2"/>
  <c r="AE114" i="2"/>
  <c r="AS114" i="2"/>
  <c r="E114" i="7" s="1"/>
  <c r="AQ114" i="2"/>
  <c r="Q114" i="2"/>
  <c r="AM114" i="2"/>
  <c r="AA114" i="2"/>
  <c r="K110" i="7"/>
  <c r="W114" i="2"/>
  <c r="AQ81" i="2"/>
  <c r="AG86" i="2"/>
  <c r="Y86" i="2"/>
  <c r="S86" i="2"/>
  <c r="U86" i="2"/>
  <c r="AM86" i="2"/>
  <c r="AC86" i="2"/>
  <c r="AE86" i="2"/>
  <c r="AQ86" i="2"/>
  <c r="AS86" i="2"/>
  <c r="I86" i="5" s="1"/>
  <c r="AO86" i="2"/>
  <c r="N86" i="2"/>
  <c r="C252" i="10" s="1"/>
  <c r="W86" i="2"/>
  <c r="AA86" i="2"/>
  <c r="Q86" i="2"/>
  <c r="Q110" i="2"/>
  <c r="AM110" i="2"/>
  <c r="W110" i="2"/>
  <c r="AK110" i="2"/>
  <c r="AA110" i="2"/>
  <c r="N110" i="2"/>
  <c r="D110" i="3" s="1"/>
  <c r="AG110" i="2"/>
  <c r="U110" i="2"/>
  <c r="AC110" i="2"/>
  <c r="F110" i="5"/>
  <c r="AI114" i="2"/>
  <c r="AI110" i="2"/>
  <c r="AC89" i="2"/>
  <c r="AI51" i="2"/>
  <c r="U51" i="2"/>
  <c r="AA36" i="2"/>
  <c r="AM3" i="2"/>
  <c r="AO3" i="2"/>
  <c r="U63" i="2"/>
  <c r="AC63" i="2"/>
  <c r="AM63" i="2"/>
  <c r="S63" i="2"/>
  <c r="AE63" i="2"/>
  <c r="AS63" i="2"/>
  <c r="J63" i="5" s="1"/>
  <c r="Q63" i="2"/>
  <c r="AA63" i="2"/>
  <c r="AQ63" i="2"/>
  <c r="Q31" i="2"/>
  <c r="Y31" i="2"/>
  <c r="AG31" i="2"/>
  <c r="AO31" i="2"/>
  <c r="W31" i="2"/>
  <c r="AI31" i="2"/>
  <c r="AS31" i="2"/>
  <c r="J31" i="7" s="1"/>
  <c r="U31" i="2"/>
  <c r="AE31" i="2"/>
  <c r="AQ31" i="2"/>
  <c r="N31" i="2"/>
  <c r="C87" i="10" s="1"/>
  <c r="Q48" i="2" l="1"/>
  <c r="AQ106" i="2"/>
  <c r="AC52" i="2"/>
  <c r="AO68" i="2"/>
  <c r="AS104" i="2"/>
  <c r="C104" i="7" s="1"/>
  <c r="S8" i="2"/>
  <c r="N81" i="2"/>
  <c r="C237" i="10" s="1"/>
  <c r="B235" i="11" s="1"/>
  <c r="H48" i="5"/>
  <c r="AI64" i="2"/>
  <c r="AG16" i="2"/>
  <c r="AO36" i="2"/>
  <c r="AM56" i="2"/>
  <c r="AG81" i="2"/>
  <c r="F112" i="7"/>
  <c r="U106" i="2"/>
  <c r="AA89" i="2"/>
  <c r="B48" i="7"/>
  <c r="AA56" i="2"/>
  <c r="AE68" i="2"/>
  <c r="AE102" i="2"/>
  <c r="AQ36" i="2"/>
  <c r="AQ56" i="2"/>
  <c r="S44" i="2"/>
  <c r="AE81" i="2"/>
  <c r="AM106" i="2"/>
  <c r="S89" i="2"/>
  <c r="C48" i="7"/>
  <c r="AQ4" i="2"/>
  <c r="AA48" i="2"/>
  <c r="AI104" i="2"/>
  <c r="AQ12" i="2"/>
  <c r="AC104" i="2"/>
  <c r="AK16" i="2"/>
  <c r="Q8" i="2"/>
  <c r="Q75" i="2"/>
  <c r="AG66" i="2"/>
  <c r="AK38" i="2"/>
  <c r="AA14" i="2"/>
  <c r="AO46" i="2"/>
  <c r="AG90" i="2"/>
  <c r="Y10" i="2"/>
  <c r="AE22" i="2"/>
  <c r="Y48" i="2"/>
  <c r="U56" i="2"/>
  <c r="E48" i="5"/>
  <c r="C48" i="5"/>
  <c r="U48" i="2"/>
  <c r="AG12" i="2"/>
  <c r="I48" i="7"/>
  <c r="Q46" i="2"/>
  <c r="Q68" i="2"/>
  <c r="Y30" i="2"/>
  <c r="AG20" i="2"/>
  <c r="AO94" i="2"/>
  <c r="Q56" i="2"/>
  <c r="S48" i="2"/>
  <c r="AM81" i="2"/>
  <c r="Y106" i="2"/>
  <c r="AG106" i="2"/>
  <c r="AE89" i="2"/>
  <c r="AS89" i="2"/>
  <c r="F89" i="5" s="1"/>
  <c r="F48" i="7"/>
  <c r="D48" i="7"/>
  <c r="AK48" i="2"/>
  <c r="F104" i="7"/>
  <c r="AC12" i="2"/>
  <c r="N48" i="2"/>
  <c r="D48" i="3" s="1"/>
  <c r="AS56" i="2"/>
  <c r="G56" i="5" s="1"/>
  <c r="AO64" i="2"/>
  <c r="Q89" i="2"/>
  <c r="W64" i="2"/>
  <c r="N68" i="2"/>
  <c r="D68" i="3" s="1"/>
  <c r="U68" i="2"/>
  <c r="W104" i="2"/>
  <c r="Q16" i="2"/>
  <c r="Q104" i="2"/>
  <c r="AA102" i="2"/>
  <c r="AE16" i="2"/>
  <c r="AM68" i="2"/>
  <c r="Y44" i="2"/>
  <c r="Y8" i="2"/>
  <c r="AE56" i="2"/>
  <c r="AG44" i="2"/>
  <c r="AI48" i="2"/>
  <c r="I104" i="7"/>
  <c r="AO81" i="2"/>
  <c r="I48" i="5"/>
  <c r="AE106" i="2"/>
  <c r="AI89" i="2"/>
  <c r="AG89" i="2"/>
  <c r="L48" i="7"/>
  <c r="A48" i="5"/>
  <c r="C48" i="9"/>
  <c r="W56" i="2"/>
  <c r="S12" i="2"/>
  <c r="N12" i="2"/>
  <c r="D12" i="3" s="1"/>
  <c r="Q52" i="2"/>
  <c r="N64" i="2"/>
  <c r="D64" i="3" s="1"/>
  <c r="AS97" i="2"/>
  <c r="E97" i="5" s="1"/>
  <c r="U89" i="2"/>
  <c r="AS12" i="2"/>
  <c r="A12" i="7" s="1"/>
  <c r="AA104" i="2"/>
  <c r="AC68" i="2"/>
  <c r="S16" i="2"/>
  <c r="AE104" i="2"/>
  <c r="AI16" i="2"/>
  <c r="N104" i="2"/>
  <c r="D104" i="3" s="1"/>
  <c r="N20" i="2"/>
  <c r="C54" i="10" s="1"/>
  <c r="A52" i="11" s="1"/>
  <c r="AC36" i="2"/>
  <c r="S20" i="2"/>
  <c r="Q44" i="2"/>
  <c r="C44" i="7"/>
  <c r="K44" i="5"/>
  <c r="AM84" i="2"/>
  <c r="U29" i="2"/>
  <c r="AG36" i="2"/>
  <c r="AG48" i="2"/>
  <c r="Y56" i="2"/>
  <c r="I104" i="5"/>
  <c r="AI81" i="2"/>
  <c r="U81" i="2"/>
  <c r="Y81" i="2"/>
  <c r="AA81" i="2"/>
  <c r="Q106" i="2"/>
  <c r="AI106" i="2"/>
  <c r="N106" i="2"/>
  <c r="D106" i="3" s="1"/>
  <c r="AO106" i="2"/>
  <c r="W89" i="2"/>
  <c r="AO89" i="2"/>
  <c r="N89" i="2"/>
  <c r="D89" i="3" s="1"/>
  <c r="B48" i="5"/>
  <c r="K48" i="5"/>
  <c r="K48" i="7"/>
  <c r="D48" i="5"/>
  <c r="A48" i="7"/>
  <c r="E48" i="7"/>
  <c r="N52" i="2"/>
  <c r="D52" i="3" s="1"/>
  <c r="AS40" i="2"/>
  <c r="F40" i="5" s="1"/>
  <c r="AK12" i="2"/>
  <c r="W12" i="2"/>
  <c r="AM48" i="2"/>
  <c r="U77" i="2"/>
  <c r="N56" i="2"/>
  <c r="D56" i="3" s="1"/>
  <c r="G48" i="5"/>
  <c r="D104" i="5"/>
  <c r="K104" i="7"/>
  <c r="AE4" i="2"/>
  <c r="S4" i="2"/>
  <c r="AE64" i="2"/>
  <c r="AI25" i="2"/>
  <c r="AM97" i="2"/>
  <c r="AG68" i="2"/>
  <c r="W68" i="2"/>
  <c r="AQ16" i="2"/>
  <c r="AG104" i="2"/>
  <c r="AA12" i="2"/>
  <c r="AC16" i="2"/>
  <c r="U16" i="2"/>
  <c r="U104" i="2"/>
  <c r="AM104" i="2"/>
  <c r="AI102" i="2"/>
  <c r="S102" i="2"/>
  <c r="AO76" i="2"/>
  <c r="AS20" i="2"/>
  <c r="B20" i="5" s="1"/>
  <c r="AE20" i="2"/>
  <c r="AI68" i="2"/>
  <c r="W20" i="2"/>
  <c r="Q36" i="2"/>
  <c r="AO8" i="2"/>
  <c r="AI8" i="2"/>
  <c r="W36" i="2"/>
  <c r="AI85" i="2"/>
  <c r="AM44" i="2"/>
  <c r="AE48" i="2"/>
  <c r="A63" i="5"/>
  <c r="D114" i="5"/>
  <c r="AQ5" i="2"/>
  <c r="AE36" i="2"/>
  <c r="AC48" i="2"/>
  <c r="AI56" i="2"/>
  <c r="K104" i="5"/>
  <c r="H48" i="7"/>
  <c r="Q81" i="2"/>
  <c r="AC81" i="2"/>
  <c r="AK81" i="2"/>
  <c r="W81" i="2"/>
  <c r="AK106" i="2"/>
  <c r="AS106" i="2"/>
  <c r="F106" i="5" s="1"/>
  <c r="AC106" i="2"/>
  <c r="AA106" i="2"/>
  <c r="AQ89" i="2"/>
  <c r="Y89" i="2"/>
  <c r="J48" i="5"/>
  <c r="L48" i="5"/>
  <c r="F48" i="5"/>
  <c r="G48" i="7"/>
  <c r="AO48" i="2"/>
  <c r="AO56" i="2"/>
  <c r="U12" i="2"/>
  <c r="AO12" i="2"/>
  <c r="AE12" i="2"/>
  <c r="AM52" i="2"/>
  <c r="S56" i="2"/>
  <c r="C104" i="9"/>
  <c r="AC4" i="2"/>
  <c r="W48" i="2"/>
  <c r="Y16" i="2"/>
  <c r="S104" i="2"/>
  <c r="AK68" i="2"/>
  <c r="AA68" i="2"/>
  <c r="C104" i="3"/>
  <c r="AS68" i="2"/>
  <c r="G68" i="5" s="1"/>
  <c r="AK104" i="2"/>
  <c r="AI12" i="2"/>
  <c r="N16" i="2"/>
  <c r="AS16" i="2"/>
  <c r="K16" i="7" s="1"/>
  <c r="Y104" i="2"/>
  <c r="AM102" i="2"/>
  <c r="AO104" i="2"/>
  <c r="U20" i="2"/>
  <c r="AQ68" i="2"/>
  <c r="AC56" i="2"/>
  <c r="AS81" i="2"/>
  <c r="E81" i="5" s="1"/>
  <c r="AA44" i="2"/>
  <c r="AE40" i="2"/>
  <c r="AQ75" i="2"/>
  <c r="S90" i="2"/>
  <c r="W34" i="2"/>
  <c r="AI46" i="2"/>
  <c r="AU187" i="2"/>
  <c r="D86" i="3"/>
  <c r="AQ18" i="2"/>
  <c r="AK46" i="2"/>
  <c r="A104" i="7"/>
  <c r="A104" i="5"/>
  <c r="AS99" i="2"/>
  <c r="L99" i="7" s="1"/>
  <c r="AM94" i="2"/>
  <c r="J104" i="5"/>
  <c r="AA29" i="2"/>
  <c r="B44" i="5"/>
  <c r="J104" i="7"/>
  <c r="AS34" i="2"/>
  <c r="D34" i="5" s="1"/>
  <c r="AI105" i="2"/>
  <c r="AG41" i="2"/>
  <c r="Y66" i="2"/>
  <c r="AG18" i="2"/>
  <c r="Y46" i="2"/>
  <c r="G104" i="5"/>
  <c r="L104" i="7"/>
  <c r="W90" i="2"/>
  <c r="AI94" i="2"/>
  <c r="B104" i="5"/>
  <c r="D59" i="7"/>
  <c r="AC38" i="2"/>
  <c r="W83" i="2"/>
  <c r="C104" i="5"/>
  <c r="S10" i="2"/>
  <c r="AS54" i="2"/>
  <c r="B54" i="7" s="1"/>
  <c r="A114" i="7"/>
  <c r="J112" i="5"/>
  <c r="C86" i="7"/>
  <c r="W18" i="2"/>
  <c r="AK66" i="2"/>
  <c r="U90" i="2"/>
  <c r="AS90" i="2"/>
  <c r="D90" i="7" s="1"/>
  <c r="D112" i="7"/>
  <c r="C18" i="10"/>
  <c r="A16" i="11" s="1"/>
  <c r="AM38" i="2"/>
  <c r="U105" i="2"/>
  <c r="AI10" i="2"/>
  <c r="AC105" i="2"/>
  <c r="AO10" i="2"/>
  <c r="N10" i="2"/>
  <c r="D10" i="3" s="1"/>
  <c r="N14" i="2"/>
  <c r="C36" i="10" s="1"/>
  <c r="B34" i="11" s="1"/>
  <c r="Y34" i="2"/>
  <c r="AA94" i="2"/>
  <c r="N94" i="2"/>
  <c r="AI101" i="2"/>
  <c r="AK54" i="2"/>
  <c r="J86" i="7"/>
  <c r="AG46" i="2"/>
  <c r="AO66" i="2"/>
  <c r="A74" i="5"/>
  <c r="AA111" i="2"/>
  <c r="AI14" i="2"/>
  <c r="Q34" i="2"/>
  <c r="AM34" i="2"/>
  <c r="U22" i="2"/>
  <c r="G114" i="5"/>
  <c r="H114" i="5"/>
  <c r="G114" i="7"/>
  <c r="AA70" i="2"/>
  <c r="AC70" i="2"/>
  <c r="AE70" i="2"/>
  <c r="N66" i="2"/>
  <c r="D66" i="3" s="1"/>
  <c r="AQ66" i="2"/>
  <c r="AE66" i="2"/>
  <c r="AC54" i="2"/>
  <c r="AA54" i="2"/>
  <c r="S46" i="2"/>
  <c r="AS46" i="2"/>
  <c r="C46" i="9" s="1"/>
  <c r="AA46" i="2"/>
  <c r="W46" i="2"/>
  <c r="AA42" i="2"/>
  <c r="W42" i="2"/>
  <c r="AI38" i="2"/>
  <c r="U38" i="2"/>
  <c r="Y38" i="2"/>
  <c r="S38" i="2"/>
  <c r="AI34" i="2"/>
  <c r="AC34" i="2"/>
  <c r="AK34" i="2"/>
  <c r="AA30" i="2"/>
  <c r="AS30" i="2"/>
  <c r="A30" i="7" s="1"/>
  <c r="AM18" i="2"/>
  <c r="N18" i="2"/>
  <c r="D18" i="3" s="1"/>
  <c r="Y18" i="2"/>
  <c r="AM10" i="2"/>
  <c r="AA10" i="2"/>
  <c r="AC10" i="2"/>
  <c r="U10" i="2"/>
  <c r="AK79" i="2"/>
  <c r="AE79" i="2"/>
  <c r="AC75" i="2"/>
  <c r="AK75" i="2"/>
  <c r="AQ83" i="2"/>
  <c r="N83" i="2"/>
  <c r="C243" i="10" s="1"/>
  <c r="A241" i="11" s="1"/>
  <c r="Q90" i="2"/>
  <c r="Y90" i="2"/>
  <c r="AI90" i="2"/>
  <c r="AK90" i="2"/>
  <c r="AQ94" i="2"/>
  <c r="AS94" i="2"/>
  <c r="G94" i="7" s="1"/>
  <c r="U94" i="2"/>
  <c r="AC94" i="2"/>
  <c r="AE99" i="2"/>
  <c r="AO99" i="2"/>
  <c r="AO101" i="2"/>
  <c r="S101" i="2"/>
  <c r="W105" i="2"/>
  <c r="Q105" i="2"/>
  <c r="AS25" i="2"/>
  <c r="A25" i="7" s="1"/>
  <c r="AG25" i="2"/>
  <c r="AO34" i="2"/>
  <c r="D81" i="3"/>
  <c r="H86" i="5"/>
  <c r="A86" i="7"/>
  <c r="F63" i="7"/>
  <c r="G63" i="5"/>
  <c r="I114" i="5"/>
  <c r="C114" i="7"/>
  <c r="J114" i="7"/>
  <c r="D98" i="3"/>
  <c r="AI69" i="2"/>
  <c r="S69" i="2"/>
  <c r="AE41" i="2"/>
  <c r="AK41" i="2"/>
  <c r="AK29" i="2"/>
  <c r="Q29" i="2"/>
  <c r="AI13" i="2"/>
  <c r="AS13" i="2"/>
  <c r="K13" i="7" s="1"/>
  <c r="S76" i="2"/>
  <c r="AG76" i="2"/>
  <c r="AC76" i="2"/>
  <c r="Y84" i="2"/>
  <c r="AQ84" i="2"/>
  <c r="L96" i="5"/>
  <c r="D96" i="7"/>
  <c r="K96" i="5"/>
  <c r="U109" i="2"/>
  <c r="AK109" i="2"/>
  <c r="J86" i="5"/>
  <c r="I86" i="7"/>
  <c r="E86" i="7"/>
  <c r="L63" i="7"/>
  <c r="D114" i="7"/>
  <c r="H114" i="7"/>
  <c r="L114" i="5"/>
  <c r="S18" i="2"/>
  <c r="Q18" i="2"/>
  <c r="AM75" i="2"/>
  <c r="AA34" i="2"/>
  <c r="AQ46" i="2"/>
  <c r="W66" i="2"/>
  <c r="AM66" i="2"/>
  <c r="N90" i="2"/>
  <c r="C264" i="10" s="1"/>
  <c r="A262" i="11" s="1"/>
  <c r="AQ90" i="2"/>
  <c r="AM90" i="2"/>
  <c r="AM99" i="2"/>
  <c r="AK84" i="2"/>
  <c r="AS66" i="2"/>
  <c r="G66" i="5" s="1"/>
  <c r="AE109" i="2"/>
  <c r="U42" i="2"/>
  <c r="AO38" i="2"/>
  <c r="W38" i="2"/>
  <c r="AA38" i="2"/>
  <c r="AM79" i="2"/>
  <c r="AA83" i="2"/>
  <c r="J96" i="5"/>
  <c r="AE105" i="2"/>
  <c r="AE10" i="2"/>
  <c r="AS10" i="2"/>
  <c r="W10" i="2"/>
  <c r="AE14" i="2"/>
  <c r="AE46" i="2"/>
  <c r="U34" i="2"/>
  <c r="S34" i="2"/>
  <c r="AG54" i="2"/>
  <c r="AS38" i="2"/>
  <c r="K38" i="5" s="1"/>
  <c r="N54" i="2"/>
  <c r="D54" i="3" s="1"/>
  <c r="W94" i="2"/>
  <c r="S66" i="2"/>
  <c r="S94" i="2"/>
  <c r="AQ22" i="2"/>
  <c r="W101" i="2"/>
  <c r="AI79" i="2"/>
  <c r="AI54" i="2"/>
  <c r="U46" i="2"/>
  <c r="C86" i="3"/>
  <c r="F86" i="5"/>
  <c r="F86" i="7"/>
  <c r="I63" i="7"/>
  <c r="F114" i="5"/>
  <c r="B114" i="5"/>
  <c r="I114" i="7"/>
  <c r="A114" i="5"/>
  <c r="AO18" i="2"/>
  <c r="AS18" i="2"/>
  <c r="E18" i="5" s="1"/>
  <c r="S75" i="2"/>
  <c r="AG75" i="2"/>
  <c r="AE5" i="2"/>
  <c r="AE34" i="2"/>
  <c r="AC46" i="2"/>
  <c r="Q66" i="2"/>
  <c r="U66" i="2"/>
  <c r="S84" i="2"/>
  <c r="AA90" i="2"/>
  <c r="AO90" i="2"/>
  <c r="AE90" i="2"/>
  <c r="I81" i="7"/>
  <c r="AC41" i="2"/>
  <c r="AA66" i="2"/>
  <c r="B7" i="5"/>
  <c r="K78" i="7"/>
  <c r="AO109" i="2"/>
  <c r="AS42" i="2"/>
  <c r="A42" i="5" s="1"/>
  <c r="AO30" i="2"/>
  <c r="N38" i="2"/>
  <c r="C108" i="10" s="1"/>
  <c r="AQ38" i="2"/>
  <c r="AK61" i="2"/>
  <c r="Y83" i="2"/>
  <c r="AK14" i="2"/>
  <c r="AQ10" i="2"/>
  <c r="AK10" i="2"/>
  <c r="AG10" i="2"/>
  <c r="AM46" i="2"/>
  <c r="N34" i="2"/>
  <c r="AG34" i="2"/>
  <c r="E104" i="7"/>
  <c r="H104" i="5"/>
  <c r="E104" i="5"/>
  <c r="B104" i="7"/>
  <c r="F104" i="5"/>
  <c r="L104" i="5"/>
  <c r="H104" i="7"/>
  <c r="D104" i="7"/>
  <c r="Y94" i="2"/>
  <c r="Q94" i="2"/>
  <c r="Q22" i="2"/>
  <c r="AA101" i="2"/>
  <c r="AA79" i="2"/>
  <c r="AC66" i="2"/>
  <c r="AQ54" i="2"/>
  <c r="AQ25" i="2"/>
  <c r="AM25" i="2"/>
  <c r="W5" i="2"/>
  <c r="U13" i="2"/>
  <c r="AC29" i="2"/>
  <c r="AQ41" i="2"/>
  <c r="AI41" i="2"/>
  <c r="B96" i="7"/>
  <c r="K108" i="7"/>
  <c r="H81" i="7"/>
  <c r="J74" i="7"/>
  <c r="AG84" i="2"/>
  <c r="AI84" i="2"/>
  <c r="W84" i="2"/>
  <c r="AS84" i="2"/>
  <c r="F84" i="7" s="1"/>
  <c r="AM41" i="2"/>
  <c r="C81" i="7"/>
  <c r="AC25" i="2"/>
  <c r="S111" i="2"/>
  <c r="Q109" i="2"/>
  <c r="AS109" i="2"/>
  <c r="J109" i="5" s="1"/>
  <c r="AM109" i="2"/>
  <c r="Y61" i="2"/>
  <c r="Y29" i="2"/>
  <c r="AE29" i="2"/>
  <c r="E44" i="7"/>
  <c r="H96" i="5"/>
  <c r="S25" i="2"/>
  <c r="AC96" i="2"/>
  <c r="AA76" i="2"/>
  <c r="U76" i="2"/>
  <c r="Q69" i="2"/>
  <c r="S88" i="2"/>
  <c r="W25" i="2"/>
  <c r="AK17" i="2"/>
  <c r="Q5" i="2"/>
  <c r="Q13" i="2"/>
  <c r="AE13" i="2"/>
  <c r="AA41" i="2"/>
  <c r="F81" i="5"/>
  <c r="K81" i="5"/>
  <c r="E74" i="5"/>
  <c r="Q84" i="2"/>
  <c r="AC84" i="2"/>
  <c r="AO84" i="2"/>
  <c r="N84" i="2"/>
  <c r="W41" i="2"/>
  <c r="C44" i="5"/>
  <c r="Y25" i="2"/>
  <c r="AE25" i="2"/>
  <c r="B59" i="7"/>
  <c r="D68" i="5"/>
  <c r="AA113" i="2"/>
  <c r="AC109" i="2"/>
  <c r="W109" i="2"/>
  <c r="AG109" i="2"/>
  <c r="S61" i="2"/>
  <c r="AQ9" i="2"/>
  <c r="AK76" i="2"/>
  <c r="AO29" i="2"/>
  <c r="AM29" i="2"/>
  <c r="W29" i="2"/>
  <c r="C96" i="3"/>
  <c r="AS21" i="2"/>
  <c r="B21" i="5" s="1"/>
  <c r="N25" i="2"/>
  <c r="D25" i="3" s="1"/>
  <c r="AO25" i="2"/>
  <c r="Q96" i="2"/>
  <c r="Q76" i="2"/>
  <c r="AI76" i="2"/>
  <c r="N69" i="2"/>
  <c r="C201" i="10" s="1"/>
  <c r="A199" i="11" s="1"/>
  <c r="AS29" i="2"/>
  <c r="H29" i="5" s="1"/>
  <c r="AI5" i="2"/>
  <c r="AA17" i="2"/>
  <c r="S5" i="2"/>
  <c r="AG13" i="2"/>
  <c r="AQ29" i="2"/>
  <c r="Q41" i="2"/>
  <c r="I81" i="5"/>
  <c r="D74" i="7"/>
  <c r="I7" i="7"/>
  <c r="U84" i="2"/>
  <c r="AE84" i="2"/>
  <c r="AO41" i="2"/>
  <c r="C44" i="3"/>
  <c r="AK25" i="2"/>
  <c r="N109" i="2"/>
  <c r="Y109" i="2"/>
  <c r="N76" i="2"/>
  <c r="N29" i="2"/>
  <c r="C81" i="10" s="1"/>
  <c r="B79" i="11" s="1"/>
  <c r="AI29" i="2"/>
  <c r="S29" i="2"/>
  <c r="C96" i="5"/>
  <c r="Q25" i="2"/>
  <c r="S96" i="2"/>
  <c r="Q9" i="2"/>
  <c r="AE76" i="2"/>
  <c r="AC88" i="2"/>
  <c r="AA25" i="2"/>
  <c r="AO115" i="2"/>
  <c r="D63" i="5"/>
  <c r="D63" i="7"/>
  <c r="K63" i="7"/>
  <c r="J63" i="7"/>
  <c r="C63" i="7"/>
  <c r="E84" i="5"/>
  <c r="C89" i="7"/>
  <c r="J59" i="5"/>
  <c r="K59" i="5"/>
  <c r="C12" i="7"/>
  <c r="A44" i="5"/>
  <c r="F63" i="5"/>
  <c r="H63" i="7"/>
  <c r="H63" i="5"/>
  <c r="K63" i="5"/>
  <c r="E89" i="5"/>
  <c r="I40" i="7"/>
  <c r="C59" i="7"/>
  <c r="K44" i="7"/>
  <c r="B44" i="7"/>
  <c r="L44" i="7"/>
  <c r="I63" i="5"/>
  <c r="C63" i="9"/>
  <c r="E63" i="5"/>
  <c r="A63" i="7"/>
  <c r="C324" i="10"/>
  <c r="A322" i="11" s="1"/>
  <c r="C40" i="9"/>
  <c r="G59" i="5"/>
  <c r="F59" i="5"/>
  <c r="B12" i="5"/>
  <c r="G31" i="5"/>
  <c r="A31" i="7"/>
  <c r="C31" i="5"/>
  <c r="L31" i="7"/>
  <c r="B31" i="5"/>
  <c r="J7" i="7"/>
  <c r="B7" i="7"/>
  <c r="G112" i="5"/>
  <c r="I112" i="7"/>
  <c r="E112" i="7"/>
  <c r="B3" i="7"/>
  <c r="H7" i="5"/>
  <c r="J7" i="5"/>
  <c r="F112" i="5"/>
  <c r="A112" i="5"/>
  <c r="C112" i="9"/>
  <c r="J112" i="7"/>
  <c r="H106" i="5"/>
  <c r="D7" i="7"/>
  <c r="K112" i="5"/>
  <c r="B112" i="5"/>
  <c r="A94" i="5"/>
  <c r="C112" i="7"/>
  <c r="AA58" i="2"/>
  <c r="Q58" i="2"/>
  <c r="AG58" i="2"/>
  <c r="Y58" i="2"/>
  <c r="N58" i="2"/>
  <c r="AI80" i="2"/>
  <c r="Y80" i="2"/>
  <c r="AS80" i="2"/>
  <c r="E80" i="5" s="1"/>
  <c r="W91" i="2"/>
  <c r="AK91" i="2"/>
  <c r="AA91" i="2"/>
  <c r="AM91" i="2"/>
  <c r="AE107" i="2"/>
  <c r="AI107" i="2"/>
  <c r="AA73" i="2"/>
  <c r="AS73" i="2"/>
  <c r="C73" i="5" s="1"/>
  <c r="S73" i="2"/>
  <c r="AK73" i="2"/>
  <c r="AE73" i="2"/>
  <c r="U73" i="2"/>
  <c r="Y92" i="2"/>
  <c r="AQ92" i="2"/>
  <c r="AO92" i="2"/>
  <c r="AC92" i="2"/>
  <c r="S92" i="2"/>
  <c r="AE92" i="2"/>
  <c r="AO82" i="2"/>
  <c r="AC82" i="2"/>
  <c r="Y103" i="2"/>
  <c r="AI103" i="2"/>
  <c r="G104" i="7"/>
  <c r="AG103" i="2"/>
  <c r="B13" i="11"/>
  <c r="AM111" i="2"/>
  <c r="AO72" i="2"/>
  <c r="AK72" i="2"/>
  <c r="AQ57" i="2"/>
  <c r="W57" i="2"/>
  <c r="AM57" i="2"/>
  <c r="N57" i="2"/>
  <c r="AG57" i="2"/>
  <c r="AA57" i="2"/>
  <c r="S57" i="2"/>
  <c r="AI57" i="2"/>
  <c r="Y57" i="2"/>
  <c r="AO57" i="2"/>
  <c r="AC57" i="2"/>
  <c r="AG53" i="2"/>
  <c r="AA53" i="2"/>
  <c r="U53" i="2"/>
  <c r="AM53" i="2"/>
  <c r="N53" i="2"/>
  <c r="S53" i="2"/>
  <c r="AE53" i="2"/>
  <c r="AK53" i="2"/>
  <c r="Q53" i="2"/>
  <c r="AC53" i="2"/>
  <c r="AS53" i="2"/>
  <c r="AO53" i="2"/>
  <c r="AQ53" i="2"/>
  <c r="W53" i="2"/>
  <c r="AI53" i="2"/>
  <c r="AO50" i="2"/>
  <c r="Y50" i="2"/>
  <c r="AE50" i="2"/>
  <c r="AM50" i="2"/>
  <c r="S50" i="2"/>
  <c r="Q50" i="2"/>
  <c r="U50" i="2"/>
  <c r="N50" i="2"/>
  <c r="AI50" i="2"/>
  <c r="AK50" i="2"/>
  <c r="AC50" i="2"/>
  <c r="AA50" i="2"/>
  <c r="W50" i="2"/>
  <c r="AS50" i="2"/>
  <c r="I50" i="5" s="1"/>
  <c r="AQ50" i="2"/>
  <c r="AG50" i="2"/>
  <c r="AI47" i="2"/>
  <c r="S47" i="2"/>
  <c r="AO47" i="2"/>
  <c r="AM47" i="2"/>
  <c r="U47" i="2"/>
  <c r="AQ47" i="2"/>
  <c r="Y47" i="2"/>
  <c r="AC47" i="2"/>
  <c r="Q47" i="2"/>
  <c r="AA47" i="2"/>
  <c r="AM35" i="2"/>
  <c r="AK35" i="2"/>
  <c r="AS35" i="2"/>
  <c r="H35" i="7" s="1"/>
  <c r="Q35" i="2"/>
  <c r="N35" i="2"/>
  <c r="AC35" i="2"/>
  <c r="W35" i="2"/>
  <c r="AO35" i="2"/>
  <c r="AI35" i="2"/>
  <c r="W32" i="2"/>
  <c r="AM32" i="2"/>
  <c r="AK28" i="2"/>
  <c r="AE28" i="2"/>
  <c r="W26" i="2"/>
  <c r="S26" i="2"/>
  <c r="AG26" i="2"/>
  <c r="Q26" i="2"/>
  <c r="AE23" i="2"/>
  <c r="AC23" i="2"/>
  <c r="Y23" i="2"/>
  <c r="S23" i="2"/>
  <c r="AS23" i="2"/>
  <c r="A23" i="7" s="1"/>
  <c r="Q23" i="2"/>
  <c r="AO23" i="2"/>
  <c r="AG23" i="2"/>
  <c r="AI23" i="2"/>
  <c r="AQ23" i="2"/>
  <c r="AM23" i="2"/>
  <c r="N23" i="2"/>
  <c r="U23" i="2"/>
  <c r="AE19" i="2"/>
  <c r="AI19" i="2"/>
  <c r="AC19" i="2"/>
  <c r="AS19" i="2"/>
  <c r="L19" i="5" s="1"/>
  <c r="AG19" i="2"/>
  <c r="Q19" i="2"/>
  <c r="S19" i="2"/>
  <c r="W19" i="2"/>
  <c r="AO19" i="2"/>
  <c r="AM19" i="2"/>
  <c r="AK19" i="2"/>
  <c r="AG15" i="2"/>
  <c r="AC15" i="2"/>
  <c r="U15" i="2"/>
  <c r="AE15" i="2"/>
  <c r="AI15" i="2"/>
  <c r="N15" i="2"/>
  <c r="C39" i="10" s="1"/>
  <c r="Y15" i="2"/>
  <c r="AA15" i="2"/>
  <c r="AK15" i="2"/>
  <c r="Q15" i="2"/>
  <c r="S15" i="2"/>
  <c r="W15" i="2"/>
  <c r="AO15" i="2"/>
  <c r="AK11" i="2"/>
  <c r="AA11" i="2"/>
  <c r="Y11" i="2"/>
  <c r="AG95" i="2"/>
  <c r="W95" i="2"/>
  <c r="S95" i="2"/>
  <c r="AC95" i="2"/>
  <c r="N95" i="2"/>
  <c r="D95" i="3" s="1"/>
  <c r="AO95" i="2"/>
  <c r="AK95" i="2"/>
  <c r="U95" i="2"/>
  <c r="AE95" i="2"/>
  <c r="Y95" i="2"/>
  <c r="AS15" i="2"/>
  <c r="D81" i="7"/>
  <c r="C81" i="5"/>
  <c r="AA19" i="2"/>
  <c r="AA23" i="2"/>
  <c r="AS47" i="2"/>
  <c r="A47" i="5" s="1"/>
  <c r="AS60" i="2"/>
  <c r="C60" i="7" s="1"/>
  <c r="S60" i="2"/>
  <c r="AO60" i="2"/>
  <c r="U60" i="2"/>
  <c r="Q60" i="2"/>
  <c r="AM60" i="2"/>
  <c r="AC60" i="2"/>
  <c r="AE60" i="2"/>
  <c r="AG60" i="2"/>
  <c r="AI60" i="2"/>
  <c r="AA60" i="2"/>
  <c r="W60" i="2"/>
  <c r="Y60" i="2"/>
  <c r="AK60" i="2"/>
  <c r="Y26" i="2"/>
  <c r="W23" i="2"/>
  <c r="U19" i="2"/>
  <c r="Y53" i="2"/>
  <c r="H81" i="5"/>
  <c r="C81" i="3"/>
  <c r="F81" i="7"/>
  <c r="A81" i="7"/>
  <c r="J81" i="7"/>
  <c r="C81" i="9"/>
  <c r="B81" i="7"/>
  <c r="A81" i="5"/>
  <c r="L81" i="7"/>
  <c r="G81" i="5"/>
  <c r="D81" i="5"/>
  <c r="K81" i="7"/>
  <c r="L81" i="5"/>
  <c r="E81" i="7"/>
  <c r="AQ11" i="2"/>
  <c r="AQ15" i="2"/>
  <c r="AM15" i="2"/>
  <c r="AS95" i="2"/>
  <c r="L95" i="7" s="1"/>
  <c r="G81" i="7"/>
  <c r="J81" i="5"/>
  <c r="N43" i="2"/>
  <c r="Q57" i="2"/>
  <c r="N60" i="2"/>
  <c r="AE47" i="2"/>
  <c r="B97" i="5"/>
  <c r="J97" i="7"/>
  <c r="B97" i="7"/>
  <c r="D97" i="7"/>
  <c r="AQ60" i="2"/>
  <c r="S113" i="2"/>
  <c r="AC113" i="2"/>
  <c r="AM58" i="2"/>
  <c r="U58" i="2"/>
  <c r="C228" i="10"/>
  <c r="A226" i="11" s="1"/>
  <c r="Q99" i="2"/>
  <c r="C112" i="5"/>
  <c r="L112" i="5"/>
  <c r="L112" i="7"/>
  <c r="D112" i="5"/>
  <c r="U99" i="2"/>
  <c r="AG99" i="2"/>
  <c r="W52" i="2"/>
  <c r="K112" i="7"/>
  <c r="Y113" i="2"/>
  <c r="AE111" i="2"/>
  <c r="D54" i="7"/>
  <c r="F54" i="5"/>
  <c r="E112" i="5"/>
  <c r="H112" i="7"/>
  <c r="AM62" i="2"/>
  <c r="AE62" i="2"/>
  <c r="AQ62" i="2"/>
  <c r="S62" i="2"/>
  <c r="U62" i="2"/>
  <c r="AG62" i="2"/>
  <c r="AO58" i="2"/>
  <c r="AI58" i="2"/>
  <c r="AO55" i="2"/>
  <c r="W55" i="2"/>
  <c r="U55" i="2"/>
  <c r="AI55" i="2"/>
  <c r="AE55" i="2"/>
  <c r="AA55" i="2"/>
  <c r="AS55" i="2"/>
  <c r="F55" i="5" s="1"/>
  <c r="N55" i="2"/>
  <c r="C159" i="10" s="1"/>
  <c r="A157" i="11" s="1"/>
  <c r="AM55" i="2"/>
  <c r="AG55" i="2"/>
  <c r="S52" i="2"/>
  <c r="AE52" i="2"/>
  <c r="Y52" i="2"/>
  <c r="AI52" i="2"/>
  <c r="AA52" i="2"/>
  <c r="U52" i="2"/>
  <c r="AK52" i="2"/>
  <c r="AG52" i="2"/>
  <c r="AS52" i="2"/>
  <c r="E52" i="5" s="1"/>
  <c r="AQ45" i="2"/>
  <c r="AI45" i="2"/>
  <c r="AG45" i="2"/>
  <c r="U37" i="2"/>
  <c r="AE37" i="2"/>
  <c r="Q37" i="2"/>
  <c r="AC37" i="2"/>
  <c r="AI30" i="2"/>
  <c r="AK30" i="2"/>
  <c r="AG30" i="2"/>
  <c r="Q30" i="2"/>
  <c r="AQ30" i="2"/>
  <c r="AE30" i="2"/>
  <c r="N30" i="2"/>
  <c r="S30" i="2"/>
  <c r="W30" i="2"/>
  <c r="D27" i="3"/>
  <c r="C75" i="10"/>
  <c r="A73" i="11" s="1"/>
  <c r="U24" i="2"/>
  <c r="Q24" i="2"/>
  <c r="AA21" i="2"/>
  <c r="AE21" i="2"/>
  <c r="AO21" i="2"/>
  <c r="W21" i="2"/>
  <c r="N21" i="2"/>
  <c r="D21" i="3" s="1"/>
  <c r="AQ17" i="2"/>
  <c r="AM17" i="2"/>
  <c r="Y17" i="2"/>
  <c r="W17" i="2"/>
  <c r="AO17" i="2"/>
  <c r="AC17" i="2"/>
  <c r="AK9" i="2"/>
  <c r="AI9" i="2"/>
  <c r="N9" i="2"/>
  <c r="S9" i="2"/>
  <c r="AS9" i="2"/>
  <c r="AM9" i="2"/>
  <c r="W9" i="2"/>
  <c r="AC9" i="2"/>
  <c r="AG9" i="2"/>
  <c r="Y9" i="2"/>
  <c r="AA9" i="2"/>
  <c r="AO9" i="2"/>
  <c r="AK97" i="2"/>
  <c r="U97" i="2"/>
  <c r="AQ97" i="2"/>
  <c r="W97" i="2"/>
  <c r="N97" i="2"/>
  <c r="Y97" i="2"/>
  <c r="AI97" i="2"/>
  <c r="AA97" i="2"/>
  <c r="S97" i="2"/>
  <c r="AO97" i="2"/>
  <c r="Q97" i="2"/>
  <c r="AC97" i="2"/>
  <c r="AE100" i="2"/>
  <c r="Y100" i="2"/>
  <c r="AO112" i="2"/>
  <c r="S112" i="2"/>
  <c r="AM112" i="2"/>
  <c r="C114" i="3"/>
  <c r="K114" i="5"/>
  <c r="K114" i="7"/>
  <c r="J114" i="5"/>
  <c r="F114" i="7"/>
  <c r="L31" i="5"/>
  <c r="S58" i="2"/>
  <c r="AS58" i="2"/>
  <c r="I58" i="7" s="1"/>
  <c r="AQ99" i="2"/>
  <c r="I110" i="5"/>
  <c r="AQ110" i="2"/>
  <c r="S110" i="2"/>
  <c r="AE110" i="2"/>
  <c r="C112" i="3"/>
  <c r="H112" i="5"/>
  <c r="G112" i="7"/>
  <c r="I112" i="5"/>
  <c r="N114" i="2"/>
  <c r="D114" i="3" s="1"/>
  <c r="AC114" i="2"/>
  <c r="AW114" i="2" s="1"/>
  <c r="S99" i="2"/>
  <c r="D110" i="7"/>
  <c r="AC33" i="2"/>
  <c r="AI37" i="2"/>
  <c r="AQ58" i="2"/>
  <c r="C59" i="5"/>
  <c r="C59" i="3"/>
  <c r="A112" i="7"/>
  <c r="I34" i="7"/>
  <c r="AI112" i="2"/>
  <c r="N112" i="2"/>
  <c r="W112" i="2"/>
  <c r="Q112" i="2"/>
  <c r="AK113" i="2"/>
  <c r="AK111" i="2"/>
  <c r="AG111" i="2"/>
  <c r="AM30" i="2"/>
  <c r="U30" i="2"/>
  <c r="Y55" i="2"/>
  <c r="AE9" i="2"/>
  <c r="AQ52" i="2"/>
  <c r="AG97" i="2"/>
  <c r="AI33" i="2"/>
  <c r="Q62" i="2"/>
  <c r="S55" i="2"/>
  <c r="Q71" i="2"/>
  <c r="AA71" i="2"/>
  <c r="AK63" i="2"/>
  <c r="N63" i="2"/>
  <c r="N3" i="2"/>
  <c r="Y3" i="2"/>
  <c r="AA3" i="2"/>
  <c r="AQ3" i="2"/>
  <c r="U3" i="2"/>
  <c r="S3" i="2"/>
  <c r="AC103" i="2"/>
  <c r="AS103" i="2"/>
  <c r="B103" i="7" s="1"/>
  <c r="N103" i="2"/>
  <c r="C303" i="10" s="1"/>
  <c r="A301" i="11" s="1"/>
  <c r="U103" i="2"/>
  <c r="AE69" i="2"/>
  <c r="AM69" i="2"/>
  <c r="AC69" i="2"/>
  <c r="AQ8" i="2"/>
  <c r="AM8" i="2"/>
  <c r="AS8" i="2"/>
  <c r="F8" i="7" s="1"/>
  <c r="AK8" i="2"/>
  <c r="AE8" i="2"/>
  <c r="W8" i="2"/>
  <c r="AO75" i="2"/>
  <c r="AI75" i="2"/>
  <c r="AI82" i="2"/>
  <c r="W82" i="2"/>
  <c r="S91" i="2"/>
  <c r="Y91" i="2"/>
  <c r="AI91" i="2"/>
  <c r="AC93" i="2"/>
  <c r="AG93" i="2"/>
  <c r="W93" i="2"/>
  <c r="U102" i="2"/>
  <c r="AS102" i="2"/>
  <c r="AC102" i="2"/>
  <c r="N102" i="2"/>
  <c r="AO102" i="2"/>
  <c r="AG102" i="2"/>
  <c r="Y102" i="2"/>
  <c r="Q102" i="2"/>
  <c r="AK102" i="2"/>
  <c r="A286" i="11"/>
  <c r="B47" i="7"/>
  <c r="D47" i="7"/>
  <c r="A46" i="7"/>
  <c r="H47" i="7"/>
  <c r="K3" i="5"/>
  <c r="F3" i="5"/>
  <c r="F3" i="7"/>
  <c r="A3" i="5"/>
  <c r="E3" i="5"/>
  <c r="K3" i="7"/>
  <c r="I3" i="7"/>
  <c r="C3" i="5"/>
  <c r="L3" i="5"/>
  <c r="A3" i="7"/>
  <c r="J3" i="5"/>
  <c r="H3" i="7"/>
  <c r="D3" i="5"/>
  <c r="B3" i="5"/>
  <c r="C42" i="10"/>
  <c r="A40" i="11" s="1"/>
  <c r="D16" i="3"/>
  <c r="D16" i="7"/>
  <c r="J16" i="5"/>
  <c r="G3" i="7"/>
  <c r="L3" i="7"/>
  <c r="D3" i="7"/>
  <c r="F108" i="5"/>
  <c r="A108" i="7"/>
  <c r="I108" i="5"/>
  <c r="H108" i="5"/>
  <c r="A108" i="5"/>
  <c r="E87" i="5"/>
  <c r="L87" i="7"/>
  <c r="F87" i="5"/>
  <c r="C87" i="5"/>
  <c r="I87" i="5"/>
  <c r="A87" i="5"/>
  <c r="D87" i="7"/>
  <c r="F87" i="7"/>
  <c r="E87" i="7"/>
  <c r="B87" i="5"/>
  <c r="H87" i="5"/>
  <c r="J110" i="5"/>
  <c r="AW86" i="2"/>
  <c r="AI73" i="2"/>
  <c r="AM73" i="2"/>
  <c r="G110" i="7"/>
  <c r="N6" i="2"/>
  <c r="L110" i="5"/>
  <c r="AM83" i="2"/>
  <c r="Y24" i="2"/>
  <c r="S24" i="2"/>
  <c r="AI71" i="2"/>
  <c r="AQ71" i="2"/>
  <c r="AS71" i="2"/>
  <c r="D71" i="7" s="1"/>
  <c r="AO71" i="2"/>
  <c r="AM71" i="2"/>
  <c r="Y71" i="2"/>
  <c r="U71" i="2"/>
  <c r="AG71" i="2"/>
  <c r="N71" i="2"/>
  <c r="AC71" i="2"/>
  <c r="S71" i="2"/>
  <c r="W71" i="2"/>
  <c r="AG64" i="2"/>
  <c r="AQ64" i="2"/>
  <c r="AS64" i="2"/>
  <c r="I64" i="5" s="1"/>
  <c r="Q64" i="2"/>
  <c r="AA64" i="2"/>
  <c r="AC64" i="2"/>
  <c r="S64" i="2"/>
  <c r="U64" i="2"/>
  <c r="AI61" i="2"/>
  <c r="AG61" i="2"/>
  <c r="C110" i="3"/>
  <c r="B110" i="7"/>
  <c r="L110" i="7"/>
  <c r="A110" i="5"/>
  <c r="C110" i="5"/>
  <c r="G12" i="7"/>
  <c r="D12" i="5"/>
  <c r="S43" i="2"/>
  <c r="AC43" i="2"/>
  <c r="AI43" i="2"/>
  <c r="W43" i="2"/>
  <c r="AQ43" i="2"/>
  <c r="AG43" i="2"/>
  <c r="AM43" i="2"/>
  <c r="AE43" i="2"/>
  <c r="AO43" i="2"/>
  <c r="Q43" i="2"/>
  <c r="Y43" i="2"/>
  <c r="AA43" i="2"/>
  <c r="U43" i="2"/>
  <c r="AA33" i="2"/>
  <c r="AO33" i="2"/>
  <c r="AE33" i="2"/>
  <c r="AS33" i="2"/>
  <c r="C33" i="3" s="1"/>
  <c r="AG33" i="2"/>
  <c r="S27" i="2"/>
  <c r="AC27" i="2"/>
  <c r="AG27" i="2"/>
  <c r="AO27" i="2"/>
  <c r="Y27" i="2"/>
  <c r="AI27" i="2"/>
  <c r="AE24" i="2"/>
  <c r="AK24" i="2"/>
  <c r="W24" i="2"/>
  <c r="AA24" i="2"/>
  <c r="AG24" i="2"/>
  <c r="AM24" i="2"/>
  <c r="AC24" i="2"/>
  <c r="AQ24" i="2"/>
  <c r="N24" i="2"/>
  <c r="D24" i="3" s="1"/>
  <c r="AS24" i="2"/>
  <c r="L24" i="7" s="1"/>
  <c r="AI24" i="2"/>
  <c r="AO24" i="2"/>
  <c r="N13" i="2"/>
  <c r="AQ13" i="2"/>
  <c r="AK13" i="2"/>
  <c r="Y13" i="2"/>
  <c r="AA13" i="2"/>
  <c r="AM13" i="2"/>
  <c r="W13" i="2"/>
  <c r="AE6" i="2"/>
  <c r="Y6" i="2"/>
  <c r="AQ6" i="2"/>
  <c r="AC77" i="2"/>
  <c r="AG77" i="2"/>
  <c r="AQ77" i="2"/>
  <c r="AQ73" i="2"/>
  <c r="AG73" i="2"/>
  <c r="N73" i="2"/>
  <c r="Q73" i="2"/>
  <c r="AS83" i="2"/>
  <c r="A83" i="5" s="1"/>
  <c r="AE83" i="2"/>
  <c r="AC83" i="2"/>
  <c r="AK83" i="2"/>
  <c r="Q83" i="2"/>
  <c r="AO83" i="2"/>
  <c r="S83" i="2"/>
  <c r="AE87" i="2"/>
  <c r="U87" i="2"/>
  <c r="N87" i="2"/>
  <c r="D87" i="3" s="1"/>
  <c r="W87" i="2"/>
  <c r="AC87" i="2"/>
  <c r="AA87" i="2"/>
  <c r="Q87" i="2"/>
  <c r="AO87" i="2"/>
  <c r="AG87" i="2"/>
  <c r="AI87" i="2"/>
  <c r="AM87" i="2"/>
  <c r="Y87" i="2"/>
  <c r="AK87" i="2"/>
  <c r="S87" i="2"/>
  <c r="AI92" i="2"/>
  <c r="AK92" i="2"/>
  <c r="Q92" i="2"/>
  <c r="AA92" i="2"/>
  <c r="AG92" i="2"/>
  <c r="AM92" i="2"/>
  <c r="N92" i="2"/>
  <c r="C270" i="10" s="1"/>
  <c r="A268" i="11" s="1"/>
  <c r="W99" i="2"/>
  <c r="AC99" i="2"/>
  <c r="AK99" i="2"/>
  <c r="AO107" i="2"/>
  <c r="N107" i="2"/>
  <c r="AS107" i="2"/>
  <c r="I107" i="5" s="1"/>
  <c r="D18" i="7"/>
  <c r="C63" i="3"/>
  <c r="B63" i="7"/>
  <c r="C63" i="5"/>
  <c r="B63" i="5"/>
  <c r="G63" i="7"/>
  <c r="L63" i="5"/>
  <c r="E63" i="7"/>
  <c r="W92" i="2"/>
  <c r="AE77" i="2"/>
  <c r="AC13" i="2"/>
  <c r="S13" i="2"/>
  <c r="AE27" i="2"/>
  <c r="H110" i="5"/>
  <c r="C110" i="9"/>
  <c r="AI99" i="2"/>
  <c r="Y99" i="2"/>
  <c r="N99" i="2"/>
  <c r="AC73" i="2"/>
  <c r="Y73" i="2"/>
  <c r="AO73" i="2"/>
  <c r="A110" i="7"/>
  <c r="H110" i="7"/>
  <c r="D7" i="3"/>
  <c r="W107" i="2"/>
  <c r="I74" i="7"/>
  <c r="D74" i="5"/>
  <c r="U83" i="2"/>
  <c r="AI83" i="2"/>
  <c r="Q77" i="2"/>
  <c r="AM27" i="2"/>
  <c r="AI77" i="2"/>
  <c r="AQ87" i="2"/>
  <c r="AS43" i="2"/>
  <c r="C43" i="5" s="1"/>
  <c r="C249" i="10"/>
  <c r="B247" i="11" s="1"/>
  <c r="D85" i="3"/>
  <c r="AO13" i="2"/>
  <c r="W73" i="2"/>
  <c r="A85" i="11"/>
  <c r="Y35" i="2"/>
  <c r="AQ35" i="2"/>
  <c r="U35" i="2"/>
  <c r="AE35" i="2"/>
  <c r="AA35" i="2"/>
  <c r="S35" i="2"/>
  <c r="Q28" i="2"/>
  <c r="N28" i="2"/>
  <c r="C78" i="10" s="1"/>
  <c r="AG28" i="2"/>
  <c r="AQ26" i="2"/>
  <c r="U26" i="2"/>
  <c r="N26" i="2"/>
  <c r="AS26" i="2"/>
  <c r="AM26" i="2"/>
  <c r="AO26" i="2"/>
  <c r="AE26" i="2"/>
  <c r="AA26" i="2"/>
  <c r="AC26" i="2"/>
  <c r="AK26" i="2"/>
  <c r="AI11" i="2"/>
  <c r="W11" i="2"/>
  <c r="AG11" i="2"/>
  <c r="S11" i="2"/>
  <c r="U11" i="2"/>
  <c r="N11" i="2"/>
  <c r="C27" i="10" s="1"/>
  <c r="A25" i="11" s="1"/>
  <c r="Y5" i="2"/>
  <c r="U5" i="2"/>
  <c r="N5" i="2"/>
  <c r="AC5" i="2"/>
  <c r="AS5" i="2"/>
  <c r="AK5" i="2"/>
  <c r="AO5" i="2"/>
  <c r="AG5" i="2"/>
  <c r="AA5" i="2"/>
  <c r="Q80" i="2"/>
  <c r="U80" i="2"/>
  <c r="U79" i="2"/>
  <c r="AS79" i="2"/>
  <c r="I79" i="5" s="1"/>
  <c r="W79" i="2"/>
  <c r="AQ79" i="2"/>
  <c r="Y79" i="2"/>
  <c r="N79" i="2"/>
  <c r="Q79" i="2"/>
  <c r="U75" i="2"/>
  <c r="AE75" i="2"/>
  <c r="AS75" i="2"/>
  <c r="AA75" i="2"/>
  <c r="W75" i="2"/>
  <c r="N75" i="2"/>
  <c r="AO85" i="2"/>
  <c r="S85" i="2"/>
  <c r="AM85" i="2"/>
  <c r="AK85" i="2"/>
  <c r="AE85" i="2"/>
  <c r="W85" i="2"/>
  <c r="AG85" i="2"/>
  <c r="U85" i="2"/>
  <c r="N88" i="2"/>
  <c r="AO88" i="2"/>
  <c r="Y88" i="2"/>
  <c r="AA88" i="2"/>
  <c r="AE88" i="2"/>
  <c r="AK88" i="2"/>
  <c r="AM88" i="2"/>
  <c r="AI88" i="2"/>
  <c r="W88" i="2"/>
  <c r="AQ88" i="2"/>
  <c r="AO91" i="2"/>
  <c r="AQ91" i="2"/>
  <c r="AC91" i="2"/>
  <c r="U91" i="2"/>
  <c r="Q91" i="2"/>
  <c r="AS91" i="2"/>
  <c r="G91" i="5" s="1"/>
  <c r="AE91" i="2"/>
  <c r="N91" i="2"/>
  <c r="D91" i="3" s="1"/>
  <c r="AG91" i="2"/>
  <c r="AO93" i="2"/>
  <c r="U93" i="2"/>
  <c r="AA93" i="2"/>
  <c r="S93" i="2"/>
  <c r="AI93" i="2"/>
  <c r="AE93" i="2"/>
  <c r="W100" i="2"/>
  <c r="AM100" i="2"/>
  <c r="S100" i="2"/>
  <c r="AK100" i="2"/>
  <c r="AS100" i="2"/>
  <c r="D100" i="7" s="1"/>
  <c r="AC100" i="2"/>
  <c r="U100" i="2"/>
  <c r="Q100" i="2"/>
  <c r="AQ100" i="2"/>
  <c r="AG100" i="2"/>
  <c r="AA100" i="2"/>
  <c r="Q103" i="2"/>
  <c r="AM103" i="2"/>
  <c r="AE103" i="2"/>
  <c r="W103" i="2"/>
  <c r="AO103" i="2"/>
  <c r="AK103" i="2"/>
  <c r="AA103" i="2"/>
  <c r="S103" i="2"/>
  <c r="AQ103" i="2"/>
  <c r="AI72" i="2"/>
  <c r="AS72" i="2"/>
  <c r="C72" i="3" s="1"/>
  <c r="Q72" i="2"/>
  <c r="AG72" i="2"/>
  <c r="AQ70" i="2"/>
  <c r="Y70" i="2"/>
  <c r="AO62" i="2"/>
  <c r="AK62" i="2"/>
  <c r="W62" i="2"/>
  <c r="Y62" i="2"/>
  <c r="AS62" i="2"/>
  <c r="AC62" i="2"/>
  <c r="AA62" i="2"/>
  <c r="AI62" i="2"/>
  <c r="N62" i="2"/>
  <c r="N59" i="2"/>
  <c r="AC59" i="2"/>
  <c r="AG59" i="2"/>
  <c r="AK47" i="2"/>
  <c r="N47" i="2"/>
  <c r="D47" i="3" s="1"/>
  <c r="AG47" i="2"/>
  <c r="AA22" i="2"/>
  <c r="AG22" i="2"/>
  <c r="Y22" i="2"/>
  <c r="AO22" i="2"/>
  <c r="S22" i="2"/>
  <c r="AI95" i="2"/>
  <c r="Q95" i="2"/>
  <c r="AQ95" i="2"/>
  <c r="AA95" i="2"/>
  <c r="AO69" i="2"/>
  <c r="U69" i="2"/>
  <c r="AG69" i="2"/>
  <c r="AQ69" i="2"/>
  <c r="W69" i="2"/>
  <c r="AA69" i="2"/>
  <c r="AK69" i="2"/>
  <c r="AO65" i="2"/>
  <c r="AG65" i="2"/>
  <c r="AC55" i="2"/>
  <c r="AK55" i="2"/>
  <c r="AK49" i="2"/>
  <c r="AC49" i="2"/>
  <c r="AK39" i="2"/>
  <c r="Q39" i="2"/>
  <c r="AG39" i="2"/>
  <c r="Y36" i="2"/>
  <c r="N36" i="2"/>
  <c r="D36" i="3" s="1"/>
  <c r="AS36" i="2"/>
  <c r="D36" i="7" s="1"/>
  <c r="AK36" i="2"/>
  <c r="U36" i="2"/>
  <c r="S36" i="2"/>
  <c r="AI20" i="2"/>
  <c r="AO20" i="2"/>
  <c r="AQ20" i="2"/>
  <c r="AM20" i="2"/>
  <c r="AC20" i="2"/>
  <c r="AK20" i="2"/>
  <c r="AA20" i="2"/>
  <c r="Y20" i="2"/>
  <c r="AO16" i="2"/>
  <c r="AA16" i="2"/>
  <c r="AI74" i="2"/>
  <c r="AM74" i="2"/>
  <c r="D41" i="3"/>
  <c r="C117" i="10"/>
  <c r="A115" i="11" s="1"/>
  <c r="B85" i="11"/>
  <c r="C86" i="5"/>
  <c r="D86" i="7"/>
  <c r="G86" i="5"/>
  <c r="B86" i="7"/>
  <c r="L86" i="5"/>
  <c r="C90" i="3"/>
  <c r="F31" i="7"/>
  <c r="C31" i="9"/>
  <c r="J31" i="5"/>
  <c r="K31" i="7"/>
  <c r="K86" i="5"/>
  <c r="D86" i="5"/>
  <c r="E86" i="5"/>
  <c r="G86" i="7"/>
  <c r="A86" i="5"/>
  <c r="A90" i="7"/>
  <c r="D31" i="5"/>
  <c r="B31" i="7"/>
  <c r="D31" i="3"/>
  <c r="J52" i="7"/>
  <c r="H78" i="7"/>
  <c r="C78" i="7"/>
  <c r="D44" i="7"/>
  <c r="G44" i="5"/>
  <c r="F44" i="5"/>
  <c r="F44" i="7"/>
  <c r="J44" i="7"/>
  <c r="I44" i="7"/>
  <c r="C44" i="9"/>
  <c r="B78" i="7"/>
  <c r="D44" i="5"/>
  <c r="E44" i="5"/>
  <c r="L44" i="5"/>
  <c r="D96" i="5"/>
  <c r="L12" i="7"/>
  <c r="A44" i="7"/>
  <c r="C78" i="9"/>
  <c r="C3" i="3"/>
  <c r="E3" i="7"/>
  <c r="H3" i="5"/>
  <c r="J3" i="7"/>
  <c r="F96" i="7"/>
  <c r="E96" i="7"/>
  <c r="C96" i="7"/>
  <c r="AS65" i="2"/>
  <c r="I65" i="7" s="1"/>
  <c r="AI65" i="2"/>
  <c r="AC65" i="2"/>
  <c r="U65" i="2"/>
  <c r="AK65" i="2"/>
  <c r="S65" i="2"/>
  <c r="AE65" i="2"/>
  <c r="AA65" i="2"/>
  <c r="W65" i="2"/>
  <c r="AQ65" i="2"/>
  <c r="AM65" i="2"/>
  <c r="N65" i="2"/>
  <c r="AI49" i="2"/>
  <c r="S49" i="2"/>
  <c r="AG49" i="2"/>
  <c r="U49" i="2"/>
  <c r="AM49" i="2"/>
  <c r="Y49" i="2"/>
  <c r="AE32" i="2"/>
  <c r="AQ32" i="2"/>
  <c r="AC32" i="2"/>
  <c r="AI32" i="2"/>
  <c r="AG32" i="2"/>
  <c r="AA32" i="2"/>
  <c r="N32" i="2"/>
  <c r="D32" i="3" s="1"/>
  <c r="AA77" i="2"/>
  <c r="N77" i="2"/>
  <c r="W77" i="2"/>
  <c r="AK77" i="2"/>
  <c r="AS77" i="2"/>
  <c r="F77" i="5" s="1"/>
  <c r="AA96" i="2"/>
  <c r="AO96" i="2"/>
  <c r="AI96" i="2"/>
  <c r="U96" i="2"/>
  <c r="N116" i="2"/>
  <c r="Q116" i="2"/>
  <c r="AQ116" i="2"/>
  <c r="AM116" i="2"/>
  <c r="S116" i="2"/>
  <c r="U116" i="2"/>
  <c r="AO116" i="2"/>
  <c r="E110" i="7"/>
  <c r="B78" i="5"/>
  <c r="F78" i="7"/>
  <c r="G3" i="5"/>
  <c r="I3" i="5"/>
  <c r="C3" i="7"/>
  <c r="G108" i="5"/>
  <c r="C108" i="7"/>
  <c r="AK32" i="2"/>
  <c r="Y77" i="2"/>
  <c r="AO77" i="2"/>
  <c r="H44" i="7"/>
  <c r="G44" i="7"/>
  <c r="I44" i="5"/>
  <c r="J96" i="7"/>
  <c r="A96" i="7"/>
  <c r="N96" i="2"/>
  <c r="AS32" i="2"/>
  <c r="W96" i="2"/>
  <c r="S77" i="2"/>
  <c r="Q65" i="2"/>
  <c r="Y33" i="2"/>
  <c r="S33" i="2"/>
  <c r="AQ33" i="2"/>
  <c r="AQ98" i="2"/>
  <c r="Q98" i="2"/>
  <c r="W98" i="2"/>
  <c r="W33" i="2"/>
  <c r="AM33" i="2"/>
  <c r="N33" i="2"/>
  <c r="AO98" i="2"/>
  <c r="AA98" i="2"/>
  <c r="AS98" i="2"/>
  <c r="D98" i="5" s="1"/>
  <c r="C54" i="7"/>
  <c r="Y98" i="2"/>
  <c r="W63" i="2"/>
  <c r="AG63" i="2"/>
  <c r="U33" i="2"/>
  <c r="AK33" i="2"/>
  <c r="AG98" i="2"/>
  <c r="AE98" i="2"/>
  <c r="AK18" i="2"/>
  <c r="W54" i="2"/>
  <c r="AM54" i="2"/>
  <c r="U54" i="2"/>
  <c r="AO54" i="2"/>
  <c r="AO44" i="2"/>
  <c r="AC44" i="2"/>
  <c r="W44" i="2"/>
  <c r="N44" i="2"/>
  <c r="AQ44" i="2"/>
  <c r="AI44" i="2"/>
  <c r="AE44" i="2"/>
  <c r="AK44" i="2"/>
  <c r="Y105" i="2"/>
  <c r="AM105" i="2"/>
  <c r="A250" i="11"/>
  <c r="B250" i="11"/>
  <c r="B286" i="11"/>
  <c r="A235" i="11"/>
  <c r="D95" i="5"/>
  <c r="K95" i="5"/>
  <c r="I95" i="7"/>
  <c r="G95" i="7"/>
  <c r="G95" i="5"/>
  <c r="E95" i="7"/>
  <c r="J95" i="7"/>
  <c r="B39" i="7"/>
  <c r="J39" i="7"/>
  <c r="G39" i="5"/>
  <c r="E39" i="5"/>
  <c r="E39" i="7"/>
  <c r="C39" i="9"/>
  <c r="L39" i="5"/>
  <c r="A39" i="5"/>
  <c r="C39" i="7"/>
  <c r="A39" i="7"/>
  <c r="F39" i="7"/>
  <c r="C39" i="3"/>
  <c r="H39" i="7"/>
  <c r="G39" i="7"/>
  <c r="D39" i="7"/>
  <c r="I39" i="5"/>
  <c r="K39" i="7"/>
  <c r="C39" i="5"/>
  <c r="F39" i="5"/>
  <c r="H39" i="5"/>
  <c r="B39" i="5"/>
  <c r="C216" i="10"/>
  <c r="D74" i="3"/>
  <c r="J95" i="5"/>
  <c r="I39" i="7"/>
  <c r="D37" i="3"/>
  <c r="C105" i="10"/>
  <c r="L39" i="7"/>
  <c r="E108" i="7"/>
  <c r="G108" i="7"/>
  <c r="D108" i="7"/>
  <c r="B108" i="5"/>
  <c r="I108" i="7"/>
  <c r="J108" i="7"/>
  <c r="K108" i="5"/>
  <c r="L108" i="7"/>
  <c r="E108" i="5"/>
  <c r="L108" i="5"/>
  <c r="J108" i="5"/>
  <c r="F108" i="7"/>
  <c r="C108" i="5"/>
  <c r="B108" i="7"/>
  <c r="D108" i="5"/>
  <c r="H108" i="7"/>
  <c r="C108" i="3"/>
  <c r="I59" i="7"/>
  <c r="H59" i="7"/>
  <c r="E59" i="5"/>
  <c r="K59" i="7"/>
  <c r="G59" i="7"/>
  <c r="L59" i="5"/>
  <c r="A59" i="5"/>
  <c r="A59" i="7"/>
  <c r="E59" i="7"/>
  <c r="C59" i="9"/>
  <c r="F59" i="7"/>
  <c r="J59" i="7"/>
  <c r="I59" i="5"/>
  <c r="L59" i="7"/>
  <c r="D59" i="5"/>
  <c r="H59" i="5"/>
  <c r="C74" i="7"/>
  <c r="B74" i="7"/>
  <c r="F74" i="7"/>
  <c r="I74" i="5"/>
  <c r="L74" i="5"/>
  <c r="E74" i="7"/>
  <c r="A74" i="7"/>
  <c r="B74" i="5"/>
  <c r="F74" i="5"/>
  <c r="C74" i="9"/>
  <c r="J74" i="5"/>
  <c r="G74" i="7"/>
  <c r="C74" i="3"/>
  <c r="G74" i="5"/>
  <c r="K74" i="7"/>
  <c r="K74" i="5"/>
  <c r="C74" i="5"/>
  <c r="H74" i="7"/>
  <c r="I95" i="5"/>
  <c r="H95" i="7"/>
  <c r="C95" i="9"/>
  <c r="E95" i="5"/>
  <c r="C150" i="10"/>
  <c r="H31" i="5"/>
  <c r="H31" i="7"/>
  <c r="C31" i="7"/>
  <c r="D31" i="7"/>
  <c r="K31" i="5"/>
  <c r="I31" i="7"/>
  <c r="F31" i="5"/>
  <c r="E31" i="5"/>
  <c r="C31" i="3"/>
  <c r="I31" i="5"/>
  <c r="E31" i="7"/>
  <c r="A31" i="5"/>
  <c r="G31" i="7"/>
  <c r="K39" i="5"/>
  <c r="J39" i="5"/>
  <c r="L74" i="7"/>
  <c r="C7" i="9"/>
  <c r="L7" i="7"/>
  <c r="C7" i="3"/>
  <c r="G7" i="5"/>
  <c r="A7" i="7"/>
  <c r="F7" i="5"/>
  <c r="H7" i="7"/>
  <c r="F7" i="7"/>
  <c r="I7" i="5"/>
  <c r="E7" i="7"/>
  <c r="A7" i="5"/>
  <c r="L7" i="5"/>
  <c r="C7" i="7"/>
  <c r="C7" i="5"/>
  <c r="D7" i="5"/>
  <c r="K7" i="7"/>
  <c r="E7" i="5"/>
  <c r="K7" i="5"/>
  <c r="AW7" i="2"/>
  <c r="D46" i="3"/>
  <c r="C132" i="10"/>
  <c r="N117" i="2"/>
  <c r="Y117" i="2"/>
  <c r="W117" i="2"/>
  <c r="AC117" i="2"/>
  <c r="AA117" i="2"/>
  <c r="AG117" i="2"/>
  <c r="AE117" i="2"/>
  <c r="AK117" i="2"/>
  <c r="AI117" i="2"/>
  <c r="AS117" i="2"/>
  <c r="AO117" i="2"/>
  <c r="Q117" i="2"/>
  <c r="U117" i="2"/>
  <c r="S117" i="2"/>
  <c r="AM117" i="2"/>
  <c r="AQ117" i="2"/>
  <c r="K86" i="7"/>
  <c r="C86" i="9"/>
  <c r="H86" i="7"/>
  <c r="B86" i="5"/>
  <c r="L86" i="7"/>
  <c r="C90" i="5"/>
  <c r="C89" i="5"/>
  <c r="C114" i="5"/>
  <c r="B114" i="7"/>
  <c r="C114" i="9"/>
  <c r="L114" i="7"/>
  <c r="E114" i="5"/>
  <c r="K47" i="5"/>
  <c r="F47" i="7"/>
  <c r="A78" i="7"/>
  <c r="J78" i="7"/>
  <c r="D67" i="3"/>
  <c r="C195" i="10"/>
  <c r="D56" i="7"/>
  <c r="H80" i="7"/>
  <c r="N72" i="2"/>
  <c r="AE72" i="2"/>
  <c r="S72" i="2"/>
  <c r="AA72" i="2"/>
  <c r="Y72" i="2"/>
  <c r="W72" i="2"/>
  <c r="AC72" i="2"/>
  <c r="AM72" i="2"/>
  <c r="U72" i="2"/>
  <c r="AQ72" i="2"/>
  <c r="U70" i="2"/>
  <c r="Q70" i="2"/>
  <c r="AI70" i="2"/>
  <c r="AG70" i="2"/>
  <c r="AS70" i="2"/>
  <c r="AK70" i="2"/>
  <c r="N70" i="2"/>
  <c r="W70" i="2"/>
  <c r="AM70" i="2"/>
  <c r="S70" i="2"/>
  <c r="AA67" i="2"/>
  <c r="AO67" i="2"/>
  <c r="AK67" i="2"/>
  <c r="Q67" i="2"/>
  <c r="U67" i="2"/>
  <c r="AG67" i="2"/>
  <c r="AM67" i="2"/>
  <c r="S67" i="2"/>
  <c r="AE67" i="2"/>
  <c r="AS67" i="2"/>
  <c r="U61" i="2"/>
  <c r="AS61" i="2"/>
  <c r="Q61" i="2"/>
  <c r="N61" i="2"/>
  <c r="AA61" i="2"/>
  <c r="AQ61" i="2"/>
  <c r="W61" i="2"/>
  <c r="AM61" i="2"/>
  <c r="AC61" i="2"/>
  <c r="AO61" i="2"/>
  <c r="AE58" i="2"/>
  <c r="AC58" i="2"/>
  <c r="W58" i="2"/>
  <c r="AK58" i="2"/>
  <c r="AC51" i="2"/>
  <c r="N51" i="2"/>
  <c r="AA51" i="2"/>
  <c r="AQ51" i="2"/>
  <c r="AG51" i="2"/>
  <c r="AK51" i="2"/>
  <c r="AS51" i="2"/>
  <c r="S51" i="2"/>
  <c r="AO51" i="2"/>
  <c r="AE51" i="2"/>
  <c r="AK45" i="2"/>
  <c r="N45" i="2"/>
  <c r="AE45" i="2"/>
  <c r="AS45" i="2"/>
  <c r="AA45" i="2"/>
  <c r="W45" i="2"/>
  <c r="Q45" i="2"/>
  <c r="AO45" i="2"/>
  <c r="S45" i="2"/>
  <c r="AC45" i="2"/>
  <c r="AM45" i="2"/>
  <c r="U45" i="2"/>
  <c r="AE42" i="2"/>
  <c r="AQ42" i="2"/>
  <c r="Y42" i="2"/>
  <c r="AK42" i="2"/>
  <c r="Q42" i="2"/>
  <c r="AM42" i="2"/>
  <c r="N42" i="2"/>
  <c r="AC42" i="2"/>
  <c r="AG42" i="2"/>
  <c r="AI42" i="2"/>
  <c r="AO42" i="2"/>
  <c r="U40" i="2"/>
  <c r="Q40" i="2"/>
  <c r="AC40" i="2"/>
  <c r="S40" i="2"/>
  <c r="AK40" i="2"/>
  <c r="AO40" i="2"/>
  <c r="AA40" i="2"/>
  <c r="AG40" i="2"/>
  <c r="N40" i="2"/>
  <c r="AI40" i="2"/>
  <c r="AQ40" i="2"/>
  <c r="W40" i="2"/>
  <c r="Y40" i="2"/>
  <c r="AK27" i="2"/>
  <c r="U27" i="2"/>
  <c r="AS27" i="2"/>
  <c r="AA27" i="2"/>
  <c r="Q27" i="2"/>
  <c r="AQ27" i="2"/>
  <c r="W27" i="2"/>
  <c r="AI21" i="2"/>
  <c r="AG21" i="2"/>
  <c r="Y21" i="2"/>
  <c r="AQ21" i="2"/>
  <c r="Q21" i="2"/>
  <c r="S21" i="2"/>
  <c r="AM21" i="2"/>
  <c r="AC21" i="2"/>
  <c r="U21" i="2"/>
  <c r="Y14" i="2"/>
  <c r="AG14" i="2"/>
  <c r="AS14" i="2"/>
  <c r="AM14" i="2"/>
  <c r="AQ14" i="2"/>
  <c r="W14" i="2"/>
  <c r="U14" i="2"/>
  <c r="S14" i="2"/>
  <c r="AC14" i="2"/>
  <c r="Q14" i="2"/>
  <c r="W6" i="2"/>
  <c r="AC6" i="2"/>
  <c r="AO6" i="2"/>
  <c r="AI6" i="2"/>
  <c r="AA6" i="2"/>
  <c r="AG6" i="2"/>
  <c r="AM6" i="2"/>
  <c r="S6" i="2"/>
  <c r="AK6" i="2"/>
  <c r="AS6" i="2"/>
  <c r="Q6" i="2"/>
  <c r="AK4" i="2"/>
  <c r="AI4" i="2"/>
  <c r="AA4" i="2"/>
  <c r="W4" i="2"/>
  <c r="AO4" i="2"/>
  <c r="Y4" i="2"/>
  <c r="AG4" i="2"/>
  <c r="N4" i="2"/>
  <c r="Q4" i="2"/>
  <c r="AS4" i="2"/>
  <c r="N80" i="2"/>
  <c r="AM80" i="2"/>
  <c r="AQ80" i="2"/>
  <c r="AO80" i="2"/>
  <c r="AC80" i="2"/>
  <c r="S80" i="2"/>
  <c r="AK80" i="2"/>
  <c r="AA80" i="2"/>
  <c r="AE80" i="2"/>
  <c r="AG80" i="2"/>
  <c r="W80" i="2"/>
  <c r="Y82" i="2"/>
  <c r="Q82" i="2"/>
  <c r="AM82" i="2"/>
  <c r="N82" i="2"/>
  <c r="AK82" i="2"/>
  <c r="AQ82" i="2"/>
  <c r="U82" i="2"/>
  <c r="AG82" i="2"/>
  <c r="AS82" i="2"/>
  <c r="AA82" i="2"/>
  <c r="S82" i="2"/>
  <c r="AE82" i="2"/>
  <c r="N108" i="2"/>
  <c r="AM108" i="2"/>
  <c r="AE108" i="2"/>
  <c r="W108" i="2"/>
  <c r="Q108" i="2"/>
  <c r="AK108" i="2"/>
  <c r="AA108" i="2"/>
  <c r="S108" i="2"/>
  <c r="AI108" i="2"/>
  <c r="Y108" i="2"/>
  <c r="I19" i="7"/>
  <c r="H47" i="5"/>
  <c r="F47" i="5"/>
  <c r="I47" i="7"/>
  <c r="B47" i="5"/>
  <c r="G47" i="7"/>
  <c r="I78" i="7"/>
  <c r="C78" i="5"/>
  <c r="H78" i="5"/>
  <c r="J78" i="5"/>
  <c r="D78" i="5"/>
  <c r="C78" i="3"/>
  <c r="E78" i="5"/>
  <c r="F78" i="5"/>
  <c r="E78" i="7"/>
  <c r="L78" i="5"/>
  <c r="G78" i="5"/>
  <c r="L78" i="7"/>
  <c r="K78" i="5"/>
  <c r="D78" i="7"/>
  <c r="A78" i="5"/>
  <c r="I78" i="5"/>
  <c r="AW78" i="2"/>
  <c r="D39" i="3"/>
  <c r="C111" i="10"/>
  <c r="I20" i="7"/>
  <c r="J20" i="7"/>
  <c r="W37" i="2"/>
  <c r="AM37" i="2"/>
  <c r="AO37" i="2"/>
  <c r="Y37" i="2"/>
  <c r="AQ37" i="2"/>
  <c r="AK37" i="2"/>
  <c r="AA37" i="2"/>
  <c r="AS37" i="2"/>
  <c r="S37" i="2"/>
  <c r="AG37" i="2"/>
  <c r="AA31" i="2"/>
  <c r="AC31" i="2"/>
  <c r="AM31" i="2"/>
  <c r="AK31" i="2"/>
  <c r="U28" i="2"/>
  <c r="W28" i="2"/>
  <c r="AI28" i="2"/>
  <c r="AQ28" i="2"/>
  <c r="AA28" i="2"/>
  <c r="AC28" i="2"/>
  <c r="AO28" i="2"/>
  <c r="S28" i="2"/>
  <c r="AM28" i="2"/>
  <c r="Y28" i="2"/>
  <c r="AS28" i="2"/>
  <c r="S107" i="2"/>
  <c r="AQ107" i="2"/>
  <c r="AK107" i="2"/>
  <c r="AA107" i="2"/>
  <c r="U107" i="2"/>
  <c r="Q107" i="2"/>
  <c r="AM107" i="2"/>
  <c r="AG107" i="2"/>
  <c r="Y107" i="2"/>
  <c r="AC107" i="2"/>
  <c r="AC111" i="2"/>
  <c r="Q111" i="2"/>
  <c r="AO111" i="2"/>
  <c r="U111" i="2"/>
  <c r="AQ111" i="2"/>
  <c r="W111" i="2"/>
  <c r="N111" i="2"/>
  <c r="Y111" i="2"/>
  <c r="AS111" i="2"/>
  <c r="AE113" i="2"/>
  <c r="W113" i="2"/>
  <c r="N113" i="2"/>
  <c r="AM113" i="2"/>
  <c r="AG113" i="2"/>
  <c r="AS113" i="2"/>
  <c r="AI113" i="2"/>
  <c r="U113" i="2"/>
  <c r="AQ113" i="2"/>
  <c r="AO113" i="2"/>
  <c r="D87" i="5"/>
  <c r="G87" i="7"/>
  <c r="K87" i="7"/>
  <c r="G87" i="5"/>
  <c r="L87" i="5"/>
  <c r="A87" i="7"/>
  <c r="J87" i="5"/>
  <c r="C87" i="7"/>
  <c r="I87" i="7"/>
  <c r="B87" i="7"/>
  <c r="K87" i="5"/>
  <c r="G96" i="5"/>
  <c r="K96" i="7"/>
  <c r="B96" i="5"/>
  <c r="H96" i="7"/>
  <c r="A96" i="5"/>
  <c r="E96" i="5"/>
  <c r="I96" i="7"/>
  <c r="Y110" i="2"/>
  <c r="AO110" i="2"/>
  <c r="D110" i="5"/>
  <c r="B110" i="5"/>
  <c r="E110" i="5"/>
  <c r="K30" i="5"/>
  <c r="A13" i="11"/>
  <c r="C110" i="7"/>
  <c r="I110" i="7"/>
  <c r="C96" i="9"/>
  <c r="G96" i="7"/>
  <c r="L96" i="7"/>
  <c r="F96" i="5"/>
  <c r="C87" i="9"/>
  <c r="I96" i="5"/>
  <c r="H87" i="7"/>
  <c r="J87" i="7"/>
  <c r="C87" i="3"/>
  <c r="Q93" i="2"/>
  <c r="N93" i="2"/>
  <c r="AS93" i="2"/>
  <c r="AQ93" i="2"/>
  <c r="AK96" i="2"/>
  <c r="AM96" i="2"/>
  <c r="AG96" i="2"/>
  <c r="AE96" i="2"/>
  <c r="AQ96" i="2"/>
  <c r="Y96" i="2"/>
  <c r="AG101" i="2"/>
  <c r="AC101" i="2"/>
  <c r="AS101" i="2"/>
  <c r="N101" i="2"/>
  <c r="U101" i="2"/>
  <c r="Y101" i="2"/>
  <c r="AK101" i="2"/>
  <c r="AE101" i="2"/>
  <c r="AM101" i="2"/>
  <c r="Q101" i="2"/>
  <c r="S105" i="2"/>
  <c r="AG105" i="2"/>
  <c r="AA105" i="2"/>
  <c r="AO105" i="2"/>
  <c r="N105" i="2"/>
  <c r="AK105" i="2"/>
  <c r="AS105" i="2"/>
  <c r="S109" i="2"/>
  <c r="AQ109" i="2"/>
  <c r="AI109" i="2"/>
  <c r="AA109" i="2"/>
  <c r="AG38" i="2"/>
  <c r="AE38" i="2"/>
  <c r="Q32" i="2"/>
  <c r="S32" i="2"/>
  <c r="AO32" i="2"/>
  <c r="Y32" i="2"/>
  <c r="U32" i="2"/>
  <c r="K54" i="5"/>
  <c r="K54" i="7"/>
  <c r="I54" i="7"/>
  <c r="H44" i="5"/>
  <c r="J44" i="5"/>
  <c r="AK57" i="2"/>
  <c r="AE57" i="2"/>
  <c r="AS57" i="2"/>
  <c r="U57" i="2"/>
  <c r="AS49" i="2"/>
  <c r="AQ49" i="2"/>
  <c r="N49" i="2"/>
  <c r="AA49" i="2"/>
  <c r="Q49" i="2"/>
  <c r="AE49" i="2"/>
  <c r="W49" i="2"/>
  <c r="AO49" i="2"/>
  <c r="U41" i="2"/>
  <c r="AS41" i="2"/>
  <c r="S41" i="2"/>
  <c r="Y41" i="2"/>
  <c r="U18" i="2"/>
  <c r="AE18" i="2"/>
  <c r="AC18" i="2"/>
  <c r="AA18" i="2"/>
  <c r="Y76" i="2"/>
  <c r="W76" i="2"/>
  <c r="AM76" i="2"/>
  <c r="AS76" i="2"/>
  <c r="Y69" i="2"/>
  <c r="AS69" i="2"/>
  <c r="AM64" i="2"/>
  <c r="AK64" i="2"/>
  <c r="AS22" i="2"/>
  <c r="AI22" i="2"/>
  <c r="AC22" i="2"/>
  <c r="AM22" i="2"/>
  <c r="AK22" i="2"/>
  <c r="N22" i="2"/>
  <c r="AQ19" i="2"/>
  <c r="N19" i="2"/>
  <c r="Y19" i="2"/>
  <c r="Q17" i="2"/>
  <c r="AE17" i="2"/>
  <c r="AI17" i="2"/>
  <c r="AG17" i="2"/>
  <c r="AS17" i="2"/>
  <c r="N17" i="2"/>
  <c r="U17" i="2"/>
  <c r="Q11" i="2"/>
  <c r="AC11" i="2"/>
  <c r="AO11" i="2"/>
  <c r="AM11" i="2"/>
  <c r="AS11" i="2"/>
  <c r="AE11" i="2"/>
  <c r="AG79" i="2"/>
  <c r="AO79" i="2"/>
  <c r="S79" i="2"/>
  <c r="AK74" i="2"/>
  <c r="Y74" i="2"/>
  <c r="AS85" i="2"/>
  <c r="AQ85" i="2"/>
  <c r="Q85" i="2"/>
  <c r="AA85" i="2"/>
  <c r="AC85" i="2"/>
  <c r="Y85" i="2"/>
  <c r="AS88" i="2"/>
  <c r="AG88" i="2"/>
  <c r="U88" i="2"/>
  <c r="U92" i="2"/>
  <c r="AS92" i="2"/>
  <c r="AE94" i="2"/>
  <c r="AK94" i="2"/>
  <c r="N100" i="2"/>
  <c r="AI100" i="2"/>
  <c r="AS115" i="2"/>
  <c r="AA115" i="2"/>
  <c r="Y115" i="2"/>
  <c r="W115" i="2"/>
  <c r="AC115" i="2"/>
  <c r="N115" i="2"/>
  <c r="AI115" i="2"/>
  <c r="AG115" i="2"/>
  <c r="AE115" i="2"/>
  <c r="AK115" i="2"/>
  <c r="AQ115" i="2"/>
  <c r="AM115" i="2"/>
  <c r="S115" i="2"/>
  <c r="AC8" i="2"/>
  <c r="AG8" i="2"/>
  <c r="U8" i="2"/>
  <c r="AA8" i="2"/>
  <c r="Q115" i="2"/>
  <c r="AO63" i="2"/>
  <c r="Y63" i="2"/>
  <c r="S54" i="2"/>
  <c r="AE54" i="2"/>
  <c r="Q54" i="2"/>
  <c r="AS116" i="2"/>
  <c r="AA116" i="2"/>
  <c r="Y116" i="2"/>
  <c r="W116" i="2"/>
  <c r="AC116" i="2"/>
  <c r="AI116" i="2"/>
  <c r="AG116" i="2"/>
  <c r="AE116" i="2"/>
  <c r="AK116" i="2"/>
  <c r="B301" i="11" l="1"/>
  <c r="E56" i="7"/>
  <c r="K20" i="7"/>
  <c r="K66" i="7"/>
  <c r="I56" i="7"/>
  <c r="I16" i="5"/>
  <c r="C16" i="9"/>
  <c r="D16" i="5"/>
  <c r="J106" i="7"/>
  <c r="F68" i="7"/>
  <c r="B20" i="7"/>
  <c r="A20" i="7"/>
  <c r="H72" i="5"/>
  <c r="K56" i="5"/>
  <c r="C106" i="3"/>
  <c r="B16" i="7"/>
  <c r="I16" i="7"/>
  <c r="G106" i="5"/>
  <c r="F56" i="7"/>
  <c r="H68" i="7"/>
  <c r="I106" i="5"/>
  <c r="A68" i="5"/>
  <c r="G20" i="5"/>
  <c r="A20" i="5"/>
  <c r="C56" i="3"/>
  <c r="I20" i="5"/>
  <c r="B56" i="7"/>
  <c r="D20" i="3"/>
  <c r="A56" i="7"/>
  <c r="J106" i="5"/>
  <c r="E16" i="7"/>
  <c r="G16" i="7"/>
  <c r="C106" i="9"/>
  <c r="F106" i="7"/>
  <c r="F20" i="5"/>
  <c r="C68" i="9"/>
  <c r="C89" i="3"/>
  <c r="K12" i="7"/>
  <c r="A89" i="7"/>
  <c r="L89" i="7"/>
  <c r="AW56" i="2"/>
  <c r="AW68" i="2"/>
  <c r="AW48" i="2"/>
  <c r="AW81" i="2"/>
  <c r="E12" i="7"/>
  <c r="F12" i="5"/>
  <c r="I12" i="5"/>
  <c r="H109" i="5"/>
  <c r="A89" i="5"/>
  <c r="H89" i="7"/>
  <c r="A71" i="5"/>
  <c r="G89" i="5"/>
  <c r="B64" i="5"/>
  <c r="I89" i="5"/>
  <c r="I72" i="5"/>
  <c r="A12" i="5"/>
  <c r="I52" i="5"/>
  <c r="G12" i="5"/>
  <c r="E12" i="5"/>
  <c r="H95" i="5"/>
  <c r="A47" i="7"/>
  <c r="K89" i="5"/>
  <c r="G89" i="7"/>
  <c r="I12" i="7"/>
  <c r="C89" i="9"/>
  <c r="J77" i="5"/>
  <c r="L103" i="7"/>
  <c r="C66" i="3"/>
  <c r="L106" i="5"/>
  <c r="J16" i="7"/>
  <c r="H16" i="7"/>
  <c r="I30" i="7"/>
  <c r="G54" i="7"/>
  <c r="C106" i="7"/>
  <c r="G20" i="7"/>
  <c r="H56" i="5"/>
  <c r="C20" i="5"/>
  <c r="L56" i="7"/>
  <c r="C68" i="3"/>
  <c r="E68" i="5"/>
  <c r="J73" i="5"/>
  <c r="J29" i="7"/>
  <c r="G30" i="7"/>
  <c r="AW106" i="2"/>
  <c r="K106" i="7"/>
  <c r="C198" i="10"/>
  <c r="A196" i="11" s="1"/>
  <c r="C20" i="3"/>
  <c r="E106" i="5"/>
  <c r="G68" i="7"/>
  <c r="B25" i="5"/>
  <c r="J68" i="7"/>
  <c r="L25" i="5"/>
  <c r="I68" i="7"/>
  <c r="A56" i="5"/>
  <c r="K16" i="5"/>
  <c r="C20" i="7"/>
  <c r="L106" i="7"/>
  <c r="H20" i="7"/>
  <c r="K20" i="5"/>
  <c r="J20" i="5"/>
  <c r="D20" i="5"/>
  <c r="J47" i="7"/>
  <c r="E47" i="7"/>
  <c r="C56" i="7"/>
  <c r="D56" i="5"/>
  <c r="J56" i="5"/>
  <c r="G109" i="7"/>
  <c r="C47" i="7"/>
  <c r="C345" i="10"/>
  <c r="C348" i="10"/>
  <c r="K95" i="7"/>
  <c r="C95" i="5"/>
  <c r="L72" i="7"/>
  <c r="D95" i="7"/>
  <c r="L95" i="5"/>
  <c r="A95" i="5"/>
  <c r="C30" i="10"/>
  <c r="A28" i="11" s="1"/>
  <c r="G56" i="7"/>
  <c r="D106" i="5"/>
  <c r="B106" i="5"/>
  <c r="G109" i="5"/>
  <c r="C16" i="5"/>
  <c r="L16" i="5"/>
  <c r="A16" i="7"/>
  <c r="L16" i="7"/>
  <c r="G16" i="5"/>
  <c r="C16" i="7"/>
  <c r="B99" i="7"/>
  <c r="G47" i="5"/>
  <c r="B95" i="7"/>
  <c r="E106" i="7"/>
  <c r="I106" i="7"/>
  <c r="F56" i="5"/>
  <c r="F20" i="7"/>
  <c r="B56" i="5"/>
  <c r="G106" i="7"/>
  <c r="I94" i="7"/>
  <c r="E56" i="5"/>
  <c r="H106" i="7"/>
  <c r="I68" i="5"/>
  <c r="B68" i="5"/>
  <c r="A68" i="7"/>
  <c r="L68" i="7"/>
  <c r="K68" i="7"/>
  <c r="L68" i="5"/>
  <c r="C342" i="10"/>
  <c r="A340" i="11" s="1"/>
  <c r="C354" i="10"/>
  <c r="C351" i="10"/>
  <c r="L20" i="5"/>
  <c r="H20" i="5"/>
  <c r="C20" i="9"/>
  <c r="I47" i="5"/>
  <c r="D47" i="5"/>
  <c r="E21" i="5"/>
  <c r="I56" i="5"/>
  <c r="H56" i="7"/>
  <c r="C47" i="5"/>
  <c r="L20" i="7"/>
  <c r="A95" i="7"/>
  <c r="F95" i="7"/>
  <c r="G72" i="5"/>
  <c r="C95" i="7"/>
  <c r="F95" i="5"/>
  <c r="C95" i="3"/>
  <c r="B95" i="5"/>
  <c r="L56" i="5"/>
  <c r="K106" i="5"/>
  <c r="B16" i="5"/>
  <c r="E16" i="5"/>
  <c r="F16" i="7"/>
  <c r="A16" i="5"/>
  <c r="H16" i="5"/>
  <c r="C16" i="3"/>
  <c r="F16" i="5"/>
  <c r="C47" i="3"/>
  <c r="J47" i="5"/>
  <c r="B106" i="7"/>
  <c r="A106" i="7"/>
  <c r="D106" i="7"/>
  <c r="E20" i="5"/>
  <c r="C56" i="9"/>
  <c r="C106" i="5"/>
  <c r="C56" i="5"/>
  <c r="A106" i="5"/>
  <c r="C68" i="5"/>
  <c r="E68" i="7"/>
  <c r="F68" i="5"/>
  <c r="K68" i="5"/>
  <c r="B68" i="7"/>
  <c r="J68" i="5"/>
  <c r="C68" i="7"/>
  <c r="H68" i="5"/>
  <c r="D68" i="7"/>
  <c r="AW89" i="2"/>
  <c r="L36" i="7"/>
  <c r="D42" i="7"/>
  <c r="A40" i="5"/>
  <c r="C66" i="7"/>
  <c r="B94" i="7"/>
  <c r="A18" i="7"/>
  <c r="K94" i="7"/>
  <c r="C18" i="9"/>
  <c r="C54" i="3"/>
  <c r="C36" i="5"/>
  <c r="G79" i="7"/>
  <c r="C80" i="3"/>
  <c r="L89" i="5"/>
  <c r="F66" i="5"/>
  <c r="I40" i="5"/>
  <c r="A66" i="5"/>
  <c r="J66" i="5"/>
  <c r="A72" i="7"/>
  <c r="B46" i="7"/>
  <c r="C73" i="3"/>
  <c r="E54" i="7"/>
  <c r="B66" i="5"/>
  <c r="C12" i="3"/>
  <c r="C52" i="7"/>
  <c r="H12" i="7"/>
  <c r="J12" i="7"/>
  <c r="F80" i="7"/>
  <c r="A8" i="7"/>
  <c r="C12" i="5"/>
  <c r="K47" i="7"/>
  <c r="C47" i="9"/>
  <c r="E13" i="5"/>
  <c r="B54" i="5"/>
  <c r="F89" i="7"/>
  <c r="J89" i="5"/>
  <c r="J12" i="5"/>
  <c r="I89" i="7"/>
  <c r="D89" i="7"/>
  <c r="D25" i="5"/>
  <c r="B81" i="5"/>
  <c r="H89" i="5"/>
  <c r="K40" i="7"/>
  <c r="E66" i="7"/>
  <c r="E66" i="5"/>
  <c r="F46" i="5"/>
  <c r="H94" i="5"/>
  <c r="B89" i="7"/>
  <c r="D66" i="5"/>
  <c r="F66" i="7"/>
  <c r="G66" i="7"/>
  <c r="H66" i="7"/>
  <c r="C54" i="9"/>
  <c r="G18" i="7"/>
  <c r="B12" i="7"/>
  <c r="A73" i="7"/>
  <c r="F12" i="7"/>
  <c r="D13" i="5"/>
  <c r="K12" i="5"/>
  <c r="C12" i="9"/>
  <c r="C186" i="10"/>
  <c r="B184" i="11" s="1"/>
  <c r="D12" i="7"/>
  <c r="H73" i="5"/>
  <c r="J54" i="7"/>
  <c r="K89" i="7"/>
  <c r="E89" i="7"/>
  <c r="B89" i="5"/>
  <c r="J89" i="7"/>
  <c r="H13" i="7"/>
  <c r="D89" i="5"/>
  <c r="AW104" i="2"/>
  <c r="G103" i="7"/>
  <c r="I77" i="7"/>
  <c r="H30" i="7"/>
  <c r="C99" i="7"/>
  <c r="L34" i="5"/>
  <c r="L30" i="5"/>
  <c r="A97" i="5"/>
  <c r="I97" i="7"/>
  <c r="C97" i="5"/>
  <c r="I25" i="7"/>
  <c r="C25" i="3"/>
  <c r="H97" i="7"/>
  <c r="A34" i="7"/>
  <c r="E97" i="7"/>
  <c r="J97" i="5"/>
  <c r="AW12" i="2"/>
  <c r="C79" i="3"/>
  <c r="I103" i="5"/>
  <c r="H42" i="5"/>
  <c r="C306" i="10"/>
  <c r="A304" i="11" s="1"/>
  <c r="C21" i="9"/>
  <c r="C77" i="7"/>
  <c r="J107" i="7"/>
  <c r="C40" i="7"/>
  <c r="D40" i="7"/>
  <c r="E40" i="5"/>
  <c r="H46" i="7"/>
  <c r="C46" i="5"/>
  <c r="F73" i="5"/>
  <c r="D8" i="5"/>
  <c r="D99" i="5"/>
  <c r="C261" i="10"/>
  <c r="B259" i="11" s="1"/>
  <c r="AW16" i="2"/>
  <c r="F21" i="7"/>
  <c r="F8" i="5"/>
  <c r="L46" i="5"/>
  <c r="C30" i="7"/>
  <c r="J30" i="7"/>
  <c r="G58" i="7"/>
  <c r="G99" i="5"/>
  <c r="J34" i="5"/>
  <c r="C21" i="5"/>
  <c r="I94" i="5"/>
  <c r="A97" i="7"/>
  <c r="C97" i="7"/>
  <c r="K97" i="5"/>
  <c r="F97" i="7"/>
  <c r="G97" i="7"/>
  <c r="H25" i="5"/>
  <c r="F25" i="5"/>
  <c r="H25" i="7"/>
  <c r="C25" i="7"/>
  <c r="H97" i="5"/>
  <c r="F40" i="7"/>
  <c r="C138" i="10"/>
  <c r="A136" i="11" s="1"/>
  <c r="H12" i="5"/>
  <c r="L12" i="5"/>
  <c r="K97" i="7"/>
  <c r="C97" i="3"/>
  <c r="L100" i="5"/>
  <c r="G8" i="5"/>
  <c r="B8" i="5"/>
  <c r="D99" i="7"/>
  <c r="G30" i="5"/>
  <c r="D30" i="5"/>
  <c r="E99" i="5"/>
  <c r="K34" i="5"/>
  <c r="L97" i="7"/>
  <c r="G97" i="5"/>
  <c r="E25" i="7"/>
  <c r="J25" i="7"/>
  <c r="F30" i="5"/>
  <c r="B30" i="7"/>
  <c r="I43" i="5"/>
  <c r="D79" i="5"/>
  <c r="C103" i="7"/>
  <c r="F71" i="5"/>
  <c r="L21" i="5"/>
  <c r="D77" i="5"/>
  <c r="H83" i="5"/>
  <c r="H40" i="5"/>
  <c r="B40" i="5"/>
  <c r="C46" i="7"/>
  <c r="H40" i="7"/>
  <c r="K73" i="5"/>
  <c r="C69" i="10"/>
  <c r="A67" i="11" s="1"/>
  <c r="C162" i="10"/>
  <c r="B160" i="11" s="1"/>
  <c r="B30" i="5"/>
  <c r="K30" i="7"/>
  <c r="G46" i="5"/>
  <c r="K99" i="5"/>
  <c r="E34" i="5"/>
  <c r="F97" i="5"/>
  <c r="I97" i="5"/>
  <c r="C97" i="9"/>
  <c r="D97" i="5"/>
  <c r="L40" i="5"/>
  <c r="B34" i="7"/>
  <c r="B25" i="7"/>
  <c r="L97" i="5"/>
  <c r="J56" i="7"/>
  <c r="K56" i="7"/>
  <c r="B43" i="5"/>
  <c r="C42" i="5"/>
  <c r="D46" i="7"/>
  <c r="K46" i="5"/>
  <c r="F46" i="7"/>
  <c r="B99" i="5"/>
  <c r="G99" i="7"/>
  <c r="F99" i="7"/>
  <c r="I34" i="5"/>
  <c r="E94" i="7"/>
  <c r="G34" i="5"/>
  <c r="L34" i="7"/>
  <c r="F34" i="7"/>
  <c r="H34" i="7"/>
  <c r="K34" i="7"/>
  <c r="G94" i="5"/>
  <c r="H94" i="7"/>
  <c r="L94" i="7"/>
  <c r="E34" i="7"/>
  <c r="H43" i="7"/>
  <c r="I80" i="5"/>
  <c r="L40" i="7"/>
  <c r="E40" i="7"/>
  <c r="G40" i="5"/>
  <c r="C40" i="3"/>
  <c r="C40" i="5"/>
  <c r="F72" i="7"/>
  <c r="B72" i="7"/>
  <c r="F72" i="5"/>
  <c r="J46" i="7"/>
  <c r="L46" i="7"/>
  <c r="I46" i="7"/>
  <c r="J46" i="5"/>
  <c r="E73" i="7"/>
  <c r="G73" i="7"/>
  <c r="L36" i="5"/>
  <c r="J52" i="5"/>
  <c r="A99" i="5"/>
  <c r="H99" i="7"/>
  <c r="J99" i="7"/>
  <c r="B73" i="5"/>
  <c r="L29" i="7"/>
  <c r="K29" i="7"/>
  <c r="E52" i="7"/>
  <c r="H80" i="5"/>
  <c r="K80" i="7"/>
  <c r="I46" i="5"/>
  <c r="L99" i="5"/>
  <c r="C99" i="3"/>
  <c r="A94" i="7"/>
  <c r="C34" i="5"/>
  <c r="A34" i="5"/>
  <c r="J34" i="7"/>
  <c r="C34" i="9"/>
  <c r="F94" i="5"/>
  <c r="C18" i="7"/>
  <c r="C94" i="5"/>
  <c r="K94" i="5"/>
  <c r="H18" i="5"/>
  <c r="D40" i="5"/>
  <c r="D34" i="7"/>
  <c r="I98" i="7"/>
  <c r="E43" i="5"/>
  <c r="E46" i="5"/>
  <c r="E46" i="7"/>
  <c r="E99" i="7"/>
  <c r="A29" i="7"/>
  <c r="G46" i="7"/>
  <c r="J99" i="5"/>
  <c r="L94" i="5"/>
  <c r="E94" i="5"/>
  <c r="D94" i="5"/>
  <c r="B34" i="5"/>
  <c r="C34" i="7"/>
  <c r="A36" i="5"/>
  <c r="L43" i="5"/>
  <c r="C98" i="3"/>
  <c r="C36" i="3"/>
  <c r="H36" i="5"/>
  <c r="D43" i="7"/>
  <c r="G42" i="5"/>
  <c r="G80" i="7"/>
  <c r="B80" i="5"/>
  <c r="C42" i="9"/>
  <c r="K40" i="5"/>
  <c r="B40" i="7"/>
  <c r="A40" i="7"/>
  <c r="J40" i="7"/>
  <c r="C72" i="9"/>
  <c r="B72" i="5"/>
  <c r="C46" i="3"/>
  <c r="A46" i="5"/>
  <c r="B46" i="5"/>
  <c r="D46" i="5"/>
  <c r="K46" i="7"/>
  <c r="C73" i="7"/>
  <c r="G40" i="7"/>
  <c r="L55" i="7"/>
  <c r="G52" i="7"/>
  <c r="C99" i="9"/>
  <c r="I99" i="7"/>
  <c r="C99" i="5"/>
  <c r="F99" i="5"/>
  <c r="L73" i="7"/>
  <c r="H73" i="7"/>
  <c r="B29" i="5"/>
  <c r="L29" i="5"/>
  <c r="I99" i="5"/>
  <c r="L47" i="7"/>
  <c r="K99" i="7"/>
  <c r="H46" i="5"/>
  <c r="L47" i="5"/>
  <c r="E47" i="5"/>
  <c r="H99" i="5"/>
  <c r="A99" i="7"/>
  <c r="C34" i="3"/>
  <c r="C94" i="3"/>
  <c r="C312" i="10"/>
  <c r="A310" i="11" s="1"/>
  <c r="H34" i="5"/>
  <c r="G34" i="7"/>
  <c r="J94" i="5"/>
  <c r="B94" i="5"/>
  <c r="F94" i="7"/>
  <c r="K18" i="7"/>
  <c r="J40" i="5"/>
  <c r="AW66" i="2"/>
  <c r="F34" i="5"/>
  <c r="D20" i="7"/>
  <c r="E20" i="7"/>
  <c r="H71" i="5"/>
  <c r="E71" i="5"/>
  <c r="B18" i="7"/>
  <c r="D18" i="5"/>
  <c r="E18" i="7"/>
  <c r="G18" i="5"/>
  <c r="L18" i="7"/>
  <c r="C48" i="10"/>
  <c r="B46" i="11" s="1"/>
  <c r="F18" i="7"/>
  <c r="H18" i="7"/>
  <c r="C18" i="5"/>
  <c r="H54" i="7"/>
  <c r="I54" i="5"/>
  <c r="J79" i="5"/>
  <c r="D71" i="5"/>
  <c r="D35" i="5"/>
  <c r="A64" i="7"/>
  <c r="K80" i="5"/>
  <c r="F80" i="5"/>
  <c r="L66" i="7"/>
  <c r="L66" i="5"/>
  <c r="I66" i="5"/>
  <c r="I66" i="7"/>
  <c r="B73" i="7"/>
  <c r="E73" i="5"/>
  <c r="A73" i="5"/>
  <c r="G73" i="5"/>
  <c r="C66" i="5"/>
  <c r="A34" i="11"/>
  <c r="I79" i="7"/>
  <c r="B38" i="5"/>
  <c r="E54" i="5"/>
  <c r="C55" i="3"/>
  <c r="L52" i="7"/>
  <c r="A18" i="5"/>
  <c r="C52" i="5"/>
  <c r="D73" i="7"/>
  <c r="L80" i="5"/>
  <c r="L18" i="5"/>
  <c r="F18" i="5"/>
  <c r="I80" i="7"/>
  <c r="D80" i="7"/>
  <c r="C80" i="7"/>
  <c r="L58" i="7"/>
  <c r="C54" i="5"/>
  <c r="J54" i="5"/>
  <c r="J18" i="7"/>
  <c r="C18" i="3"/>
  <c r="A54" i="5"/>
  <c r="J64" i="5"/>
  <c r="A35" i="7"/>
  <c r="B18" i="5"/>
  <c r="I18" i="5"/>
  <c r="D14" i="3"/>
  <c r="D54" i="5"/>
  <c r="L54" i="5"/>
  <c r="J79" i="7"/>
  <c r="F71" i="7"/>
  <c r="I35" i="7"/>
  <c r="C100" i="3"/>
  <c r="C64" i="9"/>
  <c r="E64" i="5"/>
  <c r="L80" i="7"/>
  <c r="A80" i="5"/>
  <c r="J80" i="5"/>
  <c r="H90" i="7"/>
  <c r="J66" i="7"/>
  <c r="C66" i="9"/>
  <c r="A66" i="7"/>
  <c r="K66" i="5"/>
  <c r="B66" i="7"/>
  <c r="L73" i="5"/>
  <c r="J73" i="7"/>
  <c r="F73" i="7"/>
  <c r="F54" i="7"/>
  <c r="G54" i="5"/>
  <c r="K52" i="5"/>
  <c r="K18" i="5"/>
  <c r="C135" i="10"/>
  <c r="A133" i="11" s="1"/>
  <c r="C52" i="3"/>
  <c r="D69" i="3"/>
  <c r="F52" i="7"/>
  <c r="C73" i="9"/>
  <c r="I73" i="5"/>
  <c r="D73" i="5"/>
  <c r="J18" i="5"/>
  <c r="J80" i="7"/>
  <c r="E80" i="7"/>
  <c r="K35" i="5"/>
  <c r="I73" i="7"/>
  <c r="K73" i="7"/>
  <c r="H54" i="5"/>
  <c r="L54" i="7"/>
  <c r="A54" i="7"/>
  <c r="AW95" i="2"/>
  <c r="I18" i="7"/>
  <c r="B16" i="11"/>
  <c r="A84" i="5"/>
  <c r="I84" i="5"/>
  <c r="E84" i="7"/>
  <c r="J84" i="5"/>
  <c r="K84" i="7"/>
  <c r="B84" i="5"/>
  <c r="J84" i="7"/>
  <c r="K84" i="5"/>
  <c r="L84" i="7"/>
  <c r="C84" i="5"/>
  <c r="D84" i="7"/>
  <c r="D84" i="5"/>
  <c r="H84" i="5"/>
  <c r="B84" i="7"/>
  <c r="L84" i="5"/>
  <c r="D29" i="3"/>
  <c r="C8" i="5"/>
  <c r="J8" i="5"/>
  <c r="I8" i="7"/>
  <c r="L8" i="5"/>
  <c r="B8" i="7"/>
  <c r="H8" i="7"/>
  <c r="E8" i="5"/>
  <c r="J8" i="7"/>
  <c r="C8" i="3"/>
  <c r="E8" i="7"/>
  <c r="I8" i="5"/>
  <c r="K8" i="5"/>
  <c r="G8" i="7"/>
  <c r="F21" i="5"/>
  <c r="E21" i="7"/>
  <c r="A21" i="5"/>
  <c r="C21" i="7"/>
  <c r="C21" i="3"/>
  <c r="G21" i="7"/>
  <c r="I21" i="5"/>
  <c r="D21" i="5"/>
  <c r="K21" i="5"/>
  <c r="H21" i="5"/>
  <c r="J21" i="7"/>
  <c r="B21" i="7"/>
  <c r="L21" i="7"/>
  <c r="I21" i="7"/>
  <c r="A21" i="7"/>
  <c r="J21" i="5"/>
  <c r="H21" i="7"/>
  <c r="AW90" i="2"/>
  <c r="K33" i="7"/>
  <c r="A33" i="7"/>
  <c r="D9" i="3"/>
  <c r="C21" i="10"/>
  <c r="B19" i="11" s="1"/>
  <c r="C15" i="3"/>
  <c r="H15" i="5"/>
  <c r="B15" i="7"/>
  <c r="B15" i="5"/>
  <c r="C15" i="5"/>
  <c r="G50" i="7"/>
  <c r="F50" i="5"/>
  <c r="C50" i="7"/>
  <c r="D50" i="7"/>
  <c r="I84" i="7"/>
  <c r="G84" i="7"/>
  <c r="C84" i="3"/>
  <c r="A38" i="7"/>
  <c r="K38" i="7"/>
  <c r="L38" i="7"/>
  <c r="G38" i="5"/>
  <c r="D38" i="5"/>
  <c r="F38" i="7"/>
  <c r="F38" i="5"/>
  <c r="K90" i="7"/>
  <c r="K90" i="5"/>
  <c r="I90" i="5"/>
  <c r="C13" i="9"/>
  <c r="I13" i="7"/>
  <c r="C24" i="10"/>
  <c r="J90" i="7"/>
  <c r="D116" i="3"/>
  <c r="E36" i="5"/>
  <c r="C30" i="3"/>
  <c r="H36" i="7"/>
  <c r="D36" i="5"/>
  <c r="A103" i="5"/>
  <c r="C71" i="9"/>
  <c r="K71" i="7"/>
  <c r="G35" i="7"/>
  <c r="A35" i="5"/>
  <c r="E42" i="5"/>
  <c r="K42" i="5"/>
  <c r="D64" i="5"/>
  <c r="C64" i="5"/>
  <c r="B42" i="5"/>
  <c r="J71" i="7"/>
  <c r="I90" i="7"/>
  <c r="D28" i="3"/>
  <c r="C72" i="7"/>
  <c r="D72" i="5"/>
  <c r="K72" i="7"/>
  <c r="D72" i="7"/>
  <c r="G72" i="7"/>
  <c r="L72" i="5"/>
  <c r="L42" i="5"/>
  <c r="D55" i="3"/>
  <c r="L90" i="5"/>
  <c r="B90" i="7"/>
  <c r="C90" i="9"/>
  <c r="C29" i="9"/>
  <c r="J29" i="5"/>
  <c r="H35" i="5"/>
  <c r="C30" i="9"/>
  <c r="F30" i="7"/>
  <c r="J30" i="5"/>
  <c r="H30" i="5"/>
  <c r="L25" i="7"/>
  <c r="C25" i="9"/>
  <c r="I25" i="5"/>
  <c r="F25" i="7"/>
  <c r="A13" i="5"/>
  <c r="C90" i="7"/>
  <c r="AW10" i="2"/>
  <c r="D94" i="3"/>
  <c r="C276" i="10"/>
  <c r="E90" i="5"/>
  <c r="G90" i="5"/>
  <c r="F90" i="7"/>
  <c r="G90" i="7"/>
  <c r="E90" i="7"/>
  <c r="F90" i="5"/>
  <c r="D90" i="5"/>
  <c r="B13" i="7"/>
  <c r="J36" i="5"/>
  <c r="H103" i="5"/>
  <c r="G71" i="5"/>
  <c r="E71" i="7"/>
  <c r="B35" i="5"/>
  <c r="G35" i="5"/>
  <c r="L42" i="7"/>
  <c r="B42" i="7"/>
  <c r="B64" i="7"/>
  <c r="L64" i="7"/>
  <c r="J42" i="5"/>
  <c r="B90" i="5"/>
  <c r="A72" i="5"/>
  <c r="J72" i="5"/>
  <c r="H72" i="7"/>
  <c r="E72" i="5"/>
  <c r="A90" i="5"/>
  <c r="H90" i="5"/>
  <c r="L90" i="7"/>
  <c r="C29" i="3"/>
  <c r="C35" i="9"/>
  <c r="AW87" i="2"/>
  <c r="AW43" i="2"/>
  <c r="C35" i="3"/>
  <c r="D30" i="7"/>
  <c r="E30" i="5"/>
  <c r="C30" i="5"/>
  <c r="E30" i="7"/>
  <c r="AW3" i="2"/>
  <c r="G13" i="7"/>
  <c r="A25" i="5"/>
  <c r="D25" i="7"/>
  <c r="C13" i="5"/>
  <c r="E25" i="5"/>
  <c r="J90" i="5"/>
  <c r="AW34" i="2"/>
  <c r="AW46" i="2"/>
  <c r="F50" i="7"/>
  <c r="B79" i="7"/>
  <c r="D79" i="7"/>
  <c r="C79" i="7"/>
  <c r="L83" i="5"/>
  <c r="C57" i="10"/>
  <c r="A55" i="11" s="1"/>
  <c r="L15" i="7"/>
  <c r="D15" i="5"/>
  <c r="G15" i="7"/>
  <c r="H50" i="5"/>
  <c r="C156" i="10"/>
  <c r="B154" i="11" s="1"/>
  <c r="G50" i="5"/>
  <c r="AW25" i="2"/>
  <c r="AW29" i="2"/>
  <c r="AW84" i="2"/>
  <c r="E38" i="5"/>
  <c r="L38" i="5"/>
  <c r="I38" i="7"/>
  <c r="C38" i="9"/>
  <c r="L13" i="5"/>
  <c r="D13" i="7"/>
  <c r="C13" i="7"/>
  <c r="C13" i="3"/>
  <c r="K65" i="5"/>
  <c r="J38" i="5"/>
  <c r="A50" i="7"/>
  <c r="D43" i="5"/>
  <c r="J50" i="7"/>
  <c r="J50" i="5"/>
  <c r="H79" i="5"/>
  <c r="K79" i="7"/>
  <c r="F79" i="7"/>
  <c r="C79" i="5"/>
  <c r="D15" i="3"/>
  <c r="C35" i="5"/>
  <c r="E35" i="5"/>
  <c r="L35" i="7"/>
  <c r="H109" i="7"/>
  <c r="K35" i="7"/>
  <c r="F15" i="7"/>
  <c r="L15" i="5"/>
  <c r="F15" i="5"/>
  <c r="I15" i="5"/>
  <c r="A15" i="5"/>
  <c r="G79" i="5"/>
  <c r="H38" i="7"/>
  <c r="A52" i="5"/>
  <c r="C50" i="5"/>
  <c r="C55" i="9"/>
  <c r="D52" i="5"/>
  <c r="B50" i="5"/>
  <c r="A50" i="5"/>
  <c r="G52" i="5"/>
  <c r="D83" i="3"/>
  <c r="B262" i="11"/>
  <c r="H15" i="7"/>
  <c r="C38" i="7"/>
  <c r="J38" i="7"/>
  <c r="A38" i="5"/>
  <c r="D52" i="7"/>
  <c r="H52" i="7"/>
  <c r="F13" i="7"/>
  <c r="G13" i="5"/>
  <c r="D103" i="3"/>
  <c r="J35" i="7"/>
  <c r="B109" i="5"/>
  <c r="D38" i="3"/>
  <c r="B136" i="11"/>
  <c r="E38" i="7"/>
  <c r="J13" i="7"/>
  <c r="AW52" i="2"/>
  <c r="J109" i="7"/>
  <c r="C192" i="10"/>
  <c r="A190" i="11" s="1"/>
  <c r="J13" i="5"/>
  <c r="I13" i="5"/>
  <c r="K13" i="5"/>
  <c r="B13" i="5"/>
  <c r="C42" i="3"/>
  <c r="I42" i="7"/>
  <c r="K42" i="7"/>
  <c r="H42" i="7"/>
  <c r="C42" i="7"/>
  <c r="G42" i="7"/>
  <c r="F42" i="7"/>
  <c r="A42" i="7"/>
  <c r="I42" i="5"/>
  <c r="J42" i="7"/>
  <c r="D42" i="5"/>
  <c r="E42" i="7"/>
  <c r="F42" i="5"/>
  <c r="D10" i="7"/>
  <c r="D10" i="5"/>
  <c r="A10" i="7"/>
  <c r="E10" i="5"/>
  <c r="K10" i="7"/>
  <c r="C10" i="3"/>
  <c r="G10" i="5"/>
  <c r="K10" i="5"/>
  <c r="H10" i="5"/>
  <c r="C10" i="9"/>
  <c r="C10" i="7"/>
  <c r="L10" i="7"/>
  <c r="J10" i="5"/>
  <c r="I10" i="7"/>
  <c r="G10" i="7"/>
  <c r="L10" i="5"/>
  <c r="J10" i="7"/>
  <c r="H10" i="7"/>
  <c r="B10" i="7"/>
  <c r="I10" i="5"/>
  <c r="C10" i="5"/>
  <c r="F10" i="7"/>
  <c r="B10" i="5"/>
  <c r="F10" i="5"/>
  <c r="E10" i="7"/>
  <c r="A10" i="5"/>
  <c r="G25" i="7"/>
  <c r="K25" i="5"/>
  <c r="G25" i="5"/>
  <c r="J25" i="5"/>
  <c r="C25" i="5"/>
  <c r="K25" i="7"/>
  <c r="I30" i="5"/>
  <c r="L30" i="7"/>
  <c r="A30" i="5"/>
  <c r="C50" i="9"/>
  <c r="K79" i="5"/>
  <c r="L79" i="7"/>
  <c r="L79" i="5"/>
  <c r="G15" i="5"/>
  <c r="C15" i="9"/>
  <c r="F79" i="5"/>
  <c r="D90" i="3"/>
  <c r="J15" i="7"/>
  <c r="C96" i="10"/>
  <c r="D34" i="3"/>
  <c r="C65" i="5"/>
  <c r="G38" i="7"/>
  <c r="L50" i="5"/>
  <c r="I50" i="7"/>
  <c r="E79" i="5"/>
  <c r="E79" i="7"/>
  <c r="A79" i="7"/>
  <c r="H79" i="7"/>
  <c r="F35" i="7"/>
  <c r="B35" i="7"/>
  <c r="F35" i="5"/>
  <c r="H83" i="7"/>
  <c r="C35" i="7"/>
  <c r="C15" i="7"/>
  <c r="D15" i="7"/>
  <c r="K15" i="5"/>
  <c r="J15" i="5"/>
  <c r="E15" i="5"/>
  <c r="K15" i="7"/>
  <c r="H38" i="5"/>
  <c r="F52" i="5"/>
  <c r="B52" i="7"/>
  <c r="H52" i="5"/>
  <c r="C52" i="9"/>
  <c r="B38" i="7"/>
  <c r="D38" i="7"/>
  <c r="C38" i="3"/>
  <c r="E13" i="7"/>
  <c r="E35" i="7"/>
  <c r="L50" i="7"/>
  <c r="I38" i="5"/>
  <c r="L13" i="7"/>
  <c r="C38" i="5"/>
  <c r="H13" i="5"/>
  <c r="F13" i="5"/>
  <c r="A13" i="7"/>
  <c r="D66" i="7"/>
  <c r="H66" i="5"/>
  <c r="J94" i="7"/>
  <c r="C94" i="7"/>
  <c r="C94" i="9"/>
  <c r="D94" i="7"/>
  <c r="A79" i="11"/>
  <c r="H65" i="7"/>
  <c r="L65" i="7"/>
  <c r="A60" i="5"/>
  <c r="H19" i="7"/>
  <c r="F83" i="5"/>
  <c r="I83" i="5"/>
  <c r="B83" i="5"/>
  <c r="A109" i="7"/>
  <c r="F109" i="5"/>
  <c r="B60" i="5"/>
  <c r="C90" i="10"/>
  <c r="A88" i="11" s="1"/>
  <c r="A109" i="5"/>
  <c r="C109" i="7"/>
  <c r="D84" i="3"/>
  <c r="C246" i="10"/>
  <c r="D109" i="3"/>
  <c r="C321" i="10"/>
  <c r="K109" i="5"/>
  <c r="K109" i="7"/>
  <c r="D65" i="7"/>
  <c r="G60" i="7"/>
  <c r="E91" i="7"/>
  <c r="C83" i="3"/>
  <c r="D83" i="5"/>
  <c r="G83" i="7"/>
  <c r="C109" i="9"/>
  <c r="C109" i="3"/>
  <c r="H19" i="5"/>
  <c r="F19" i="5"/>
  <c r="L109" i="7"/>
  <c r="F109" i="7"/>
  <c r="E109" i="7"/>
  <c r="C109" i="5"/>
  <c r="E109" i="5"/>
  <c r="G21" i="5"/>
  <c r="K21" i="7"/>
  <c r="D21" i="7"/>
  <c r="H65" i="5"/>
  <c r="A60" i="7"/>
  <c r="E19" i="5"/>
  <c r="C83" i="9"/>
  <c r="L83" i="7"/>
  <c r="I109" i="5"/>
  <c r="I109" i="7"/>
  <c r="B109" i="7"/>
  <c r="L109" i="5"/>
  <c r="D109" i="7"/>
  <c r="D109" i="5"/>
  <c r="C222" i="10"/>
  <c r="D76" i="3"/>
  <c r="F29" i="5"/>
  <c r="E29" i="7"/>
  <c r="D29" i="7"/>
  <c r="G29" i="5"/>
  <c r="H29" i="7"/>
  <c r="B29" i="7"/>
  <c r="K29" i="5"/>
  <c r="F29" i="7"/>
  <c r="A29" i="5"/>
  <c r="I29" i="7"/>
  <c r="D29" i="5"/>
  <c r="I29" i="5"/>
  <c r="G29" i="7"/>
  <c r="C29" i="5"/>
  <c r="C29" i="7"/>
  <c r="E29" i="5"/>
  <c r="A84" i="7"/>
  <c r="C84" i="9"/>
  <c r="H84" i="7"/>
  <c r="G84" i="5"/>
  <c r="F84" i="5"/>
  <c r="C84" i="7"/>
  <c r="B58" i="5"/>
  <c r="K58" i="5"/>
  <c r="AW102" i="2"/>
  <c r="B322" i="11"/>
  <c r="C102" i="10"/>
  <c r="B100" i="11" s="1"/>
  <c r="C267" i="10"/>
  <c r="B265" i="11" s="1"/>
  <c r="G58" i="5"/>
  <c r="C58" i="5"/>
  <c r="E58" i="7"/>
  <c r="C58" i="7"/>
  <c r="H58" i="7"/>
  <c r="A58" i="5"/>
  <c r="H58" i="5"/>
  <c r="C58" i="9"/>
  <c r="A58" i="7"/>
  <c r="K50" i="7"/>
  <c r="B50" i="7"/>
  <c r="J58" i="5"/>
  <c r="F58" i="5"/>
  <c r="L58" i="5"/>
  <c r="E50" i="7"/>
  <c r="AW59" i="2"/>
  <c r="E58" i="5"/>
  <c r="I58" i="5"/>
  <c r="D58" i="5"/>
  <c r="AW88" i="2"/>
  <c r="AW64" i="2"/>
  <c r="AW13" i="2"/>
  <c r="AW71" i="2"/>
  <c r="A80" i="7"/>
  <c r="B80" i="7"/>
  <c r="G80" i="5"/>
  <c r="C80" i="9"/>
  <c r="D80" i="5"/>
  <c r="C80" i="5"/>
  <c r="AW36" i="2"/>
  <c r="AW39" i="2"/>
  <c r="AW91" i="2"/>
  <c r="AW75" i="2"/>
  <c r="AW112" i="2"/>
  <c r="AW97" i="2"/>
  <c r="AW9" i="2"/>
  <c r="AW30" i="2"/>
  <c r="AW60" i="2"/>
  <c r="AW15" i="2"/>
  <c r="AW23" i="2"/>
  <c r="AW47" i="2"/>
  <c r="AW53" i="2"/>
  <c r="C168" i="10"/>
  <c r="D58" i="3"/>
  <c r="AW103" i="2"/>
  <c r="E103" i="7"/>
  <c r="F103" i="7"/>
  <c r="E103" i="5"/>
  <c r="C103" i="3"/>
  <c r="G103" i="5"/>
  <c r="C103" i="5"/>
  <c r="J103" i="7"/>
  <c r="B73" i="11"/>
  <c r="A247" i="11"/>
  <c r="B157" i="11"/>
  <c r="B226" i="11"/>
  <c r="E50" i="5"/>
  <c r="B19" i="7"/>
  <c r="C50" i="3"/>
  <c r="C336" i="10"/>
  <c r="B334" i="11" s="1"/>
  <c r="AW99" i="2"/>
  <c r="C279" i="10"/>
  <c r="A277" i="11" s="1"/>
  <c r="AW24" i="2"/>
  <c r="D50" i="5"/>
  <c r="D3" i="3"/>
  <c r="C3" i="10"/>
  <c r="D112" i="3"/>
  <c r="C330" i="10"/>
  <c r="J58" i="7"/>
  <c r="C58" i="3"/>
  <c r="K58" i="7"/>
  <c r="F58" i="7"/>
  <c r="B58" i="7"/>
  <c r="D58" i="7"/>
  <c r="D30" i="3"/>
  <c r="C84" i="10"/>
  <c r="D23" i="3"/>
  <c r="C63" i="10"/>
  <c r="D35" i="3"/>
  <c r="C99" i="10"/>
  <c r="A102" i="7"/>
  <c r="C102" i="9"/>
  <c r="G102" i="5"/>
  <c r="E102" i="7"/>
  <c r="F102" i="5"/>
  <c r="C102" i="5"/>
  <c r="J102" i="5"/>
  <c r="K102" i="5"/>
  <c r="D102" i="5"/>
  <c r="I102" i="7"/>
  <c r="B102" i="5"/>
  <c r="H102" i="7"/>
  <c r="L102" i="7"/>
  <c r="D102" i="7"/>
  <c r="F102" i="7"/>
  <c r="E102" i="5"/>
  <c r="B102" i="7"/>
  <c r="K102" i="7"/>
  <c r="A102" i="5"/>
  <c r="C102" i="3"/>
  <c r="J102" i="7"/>
  <c r="C102" i="7"/>
  <c r="L102" i="5"/>
  <c r="H102" i="5"/>
  <c r="G102" i="7"/>
  <c r="I102" i="5"/>
  <c r="G23" i="5"/>
  <c r="I23" i="7"/>
  <c r="J23" i="7"/>
  <c r="C23" i="5"/>
  <c r="H23" i="7"/>
  <c r="A23" i="5"/>
  <c r="F23" i="7"/>
  <c r="K23" i="5"/>
  <c r="D23" i="5"/>
  <c r="E23" i="5"/>
  <c r="B23" i="7"/>
  <c r="B23" i="5"/>
  <c r="K23" i="7"/>
  <c r="C23" i="9"/>
  <c r="F23" i="5"/>
  <c r="G23" i="7"/>
  <c r="H23" i="5"/>
  <c r="J23" i="5"/>
  <c r="C23" i="7"/>
  <c r="D23" i="7"/>
  <c r="L23" i="7"/>
  <c r="C23" i="3"/>
  <c r="I23" i="5"/>
  <c r="E23" i="7"/>
  <c r="L23" i="5"/>
  <c r="D50" i="3"/>
  <c r="C144" i="10"/>
  <c r="C60" i="3"/>
  <c r="E107" i="5"/>
  <c r="F91" i="5"/>
  <c r="G19" i="7"/>
  <c r="AW100" i="2"/>
  <c r="L77" i="5"/>
  <c r="C19" i="9"/>
  <c r="E19" i="7"/>
  <c r="AW20" i="2"/>
  <c r="AW55" i="2"/>
  <c r="AW62" i="2"/>
  <c r="AW5" i="2"/>
  <c r="AW26" i="2"/>
  <c r="AW73" i="2"/>
  <c r="D102" i="3"/>
  <c r="C300" i="10"/>
  <c r="H103" i="7"/>
  <c r="B103" i="5"/>
  <c r="D103" i="5"/>
  <c r="K103" i="7"/>
  <c r="D103" i="7"/>
  <c r="K103" i="5"/>
  <c r="L103" i="5"/>
  <c r="C103" i="9"/>
  <c r="I103" i="7"/>
  <c r="J103" i="5"/>
  <c r="A103" i="7"/>
  <c r="D63" i="3"/>
  <c r="C183" i="10"/>
  <c r="C174" i="10"/>
  <c r="D60" i="3"/>
  <c r="I15" i="7"/>
  <c r="E15" i="7"/>
  <c r="AW50" i="2"/>
  <c r="C153" i="10"/>
  <c r="D53" i="3"/>
  <c r="C165" i="10"/>
  <c r="D57" i="3"/>
  <c r="D43" i="3"/>
  <c r="C123" i="10"/>
  <c r="K60" i="5"/>
  <c r="B60" i="7"/>
  <c r="E60" i="7"/>
  <c r="J60" i="5"/>
  <c r="F60" i="5"/>
  <c r="D60" i="5"/>
  <c r="L60" i="5"/>
  <c r="K60" i="7"/>
  <c r="C60" i="5"/>
  <c r="L60" i="7"/>
  <c r="H60" i="7"/>
  <c r="I60" i="7"/>
  <c r="I60" i="5"/>
  <c r="C19" i="5"/>
  <c r="A19" i="7"/>
  <c r="C19" i="7"/>
  <c r="G19" i="5"/>
  <c r="A19" i="5"/>
  <c r="B19" i="5"/>
  <c r="D19" i="7"/>
  <c r="B53" i="7"/>
  <c r="E53" i="5"/>
  <c r="H53" i="7"/>
  <c r="G53" i="7"/>
  <c r="F53" i="7"/>
  <c r="C53" i="5"/>
  <c r="L53" i="7"/>
  <c r="C53" i="9"/>
  <c r="D53" i="7"/>
  <c r="A53" i="5"/>
  <c r="J53" i="5"/>
  <c r="I53" i="7"/>
  <c r="B53" i="5"/>
  <c r="D53" i="5"/>
  <c r="J53" i="7"/>
  <c r="G53" i="5"/>
  <c r="C53" i="3"/>
  <c r="I53" i="5"/>
  <c r="F53" i="5"/>
  <c r="H53" i="5"/>
  <c r="C53" i="7"/>
  <c r="E53" i="7"/>
  <c r="L53" i="5"/>
  <c r="A53" i="7"/>
  <c r="K53" i="5"/>
  <c r="F60" i="7"/>
  <c r="B91" i="5"/>
  <c r="C19" i="3"/>
  <c r="L19" i="7"/>
  <c r="C255" i="10"/>
  <c r="B253" i="11" s="1"/>
  <c r="J19" i="5"/>
  <c r="AW65" i="2"/>
  <c r="C91" i="9"/>
  <c r="H60" i="5"/>
  <c r="E60" i="5"/>
  <c r="K91" i="5"/>
  <c r="D91" i="5"/>
  <c r="I19" i="5"/>
  <c r="K19" i="7"/>
  <c r="F107" i="7"/>
  <c r="C60" i="9"/>
  <c r="H98" i="7"/>
  <c r="J60" i="7"/>
  <c r="D60" i="7"/>
  <c r="J91" i="7"/>
  <c r="E91" i="5"/>
  <c r="F19" i="7"/>
  <c r="K19" i="5"/>
  <c r="A77" i="5"/>
  <c r="B107" i="5"/>
  <c r="G60" i="5"/>
  <c r="C66" i="10"/>
  <c r="A64" i="11" s="1"/>
  <c r="AW33" i="2"/>
  <c r="AW77" i="2"/>
  <c r="D19" i="5"/>
  <c r="K53" i="7"/>
  <c r="J19" i="7"/>
  <c r="H50" i="7"/>
  <c r="A15" i="7"/>
  <c r="F103" i="5"/>
  <c r="K50" i="5"/>
  <c r="A8" i="5"/>
  <c r="C8" i="7"/>
  <c r="K8" i="7"/>
  <c r="H8" i="5"/>
  <c r="L8" i="7"/>
  <c r="C8" i="9"/>
  <c r="D8" i="7"/>
  <c r="C285" i="10"/>
  <c r="D97" i="3"/>
  <c r="H9" i="7"/>
  <c r="C9" i="7"/>
  <c r="C9" i="3"/>
  <c r="L9" i="7"/>
  <c r="C9" i="5"/>
  <c r="D9" i="7"/>
  <c r="E9" i="5"/>
  <c r="I9" i="7"/>
  <c r="B9" i="7"/>
  <c r="K9" i="7"/>
  <c r="A9" i="5"/>
  <c r="D9" i="5"/>
  <c r="I9" i="5"/>
  <c r="C9" i="9"/>
  <c r="A9" i="7"/>
  <c r="F9" i="5"/>
  <c r="J9" i="7"/>
  <c r="L9" i="5"/>
  <c r="K9" i="5"/>
  <c r="E9" i="7"/>
  <c r="G9" i="5"/>
  <c r="F9" i="7"/>
  <c r="H9" i="5"/>
  <c r="J9" i="5"/>
  <c r="B9" i="5"/>
  <c r="G9" i="7"/>
  <c r="K52" i="7"/>
  <c r="A52" i="7"/>
  <c r="L52" i="5"/>
  <c r="I52" i="7"/>
  <c r="B52" i="5"/>
  <c r="A55" i="5"/>
  <c r="G55" i="7"/>
  <c r="D55" i="7"/>
  <c r="D55" i="5"/>
  <c r="H55" i="7"/>
  <c r="L55" i="5"/>
  <c r="F55" i="7"/>
  <c r="H55" i="5"/>
  <c r="K55" i="7"/>
  <c r="I55" i="7"/>
  <c r="J55" i="7"/>
  <c r="B55" i="5"/>
  <c r="J55" i="5"/>
  <c r="C55" i="5"/>
  <c r="K55" i="5"/>
  <c r="A55" i="7"/>
  <c r="E55" i="5"/>
  <c r="I55" i="5"/>
  <c r="E55" i="7"/>
  <c r="G55" i="5"/>
  <c r="C55" i="7"/>
  <c r="B55" i="7"/>
  <c r="J35" i="5"/>
  <c r="L35" i="5"/>
  <c r="D35" i="7"/>
  <c r="I35" i="5"/>
  <c r="B52" i="11"/>
  <c r="B199" i="11"/>
  <c r="B241" i="11"/>
  <c r="A100" i="7"/>
  <c r="F100" i="5"/>
  <c r="C100" i="7"/>
  <c r="C100" i="9"/>
  <c r="A100" i="5"/>
  <c r="C100" i="5"/>
  <c r="E100" i="5"/>
  <c r="G100" i="5"/>
  <c r="H100" i="7"/>
  <c r="D100" i="5"/>
  <c r="J100" i="5"/>
  <c r="G100" i="7"/>
  <c r="F100" i="7"/>
  <c r="H100" i="5"/>
  <c r="E100" i="7"/>
  <c r="B100" i="5"/>
  <c r="K100" i="5"/>
  <c r="I100" i="7"/>
  <c r="K100" i="7"/>
  <c r="A43" i="5"/>
  <c r="A43" i="7"/>
  <c r="G43" i="5"/>
  <c r="C43" i="3"/>
  <c r="J43" i="5"/>
  <c r="C43" i="9"/>
  <c r="H43" i="5"/>
  <c r="I43" i="7"/>
  <c r="E43" i="7"/>
  <c r="F43" i="5"/>
  <c r="C43" i="7"/>
  <c r="C291" i="10"/>
  <c r="A289" i="11" s="1"/>
  <c r="D99" i="3"/>
  <c r="D13" i="3"/>
  <c r="C33" i="10"/>
  <c r="L33" i="5"/>
  <c r="K33" i="5"/>
  <c r="I33" i="5"/>
  <c r="I33" i="7"/>
  <c r="E33" i="7"/>
  <c r="F33" i="7"/>
  <c r="B33" i="5"/>
  <c r="C33" i="9"/>
  <c r="B33" i="7"/>
  <c r="F33" i="5"/>
  <c r="D33" i="5"/>
  <c r="C33" i="5"/>
  <c r="C33" i="7"/>
  <c r="L33" i="7"/>
  <c r="E33" i="5"/>
  <c r="G33" i="7"/>
  <c r="H33" i="7"/>
  <c r="J33" i="5"/>
  <c r="A33" i="5"/>
  <c r="J33" i="7"/>
  <c r="H33" i="5"/>
  <c r="AW63" i="2"/>
  <c r="AW74" i="2"/>
  <c r="D11" i="3"/>
  <c r="L43" i="7"/>
  <c r="B98" i="7"/>
  <c r="K43" i="5"/>
  <c r="J43" i="7"/>
  <c r="B43" i="7"/>
  <c r="H91" i="7"/>
  <c r="A91" i="5"/>
  <c r="I100" i="5"/>
  <c r="B100" i="7"/>
  <c r="F77" i="7"/>
  <c r="I77" i="5"/>
  <c r="K77" i="5"/>
  <c r="B40" i="11"/>
  <c r="B115" i="11"/>
  <c r="AW98" i="2"/>
  <c r="B268" i="11"/>
  <c r="D92" i="3"/>
  <c r="C171" i="10"/>
  <c r="D59" i="3"/>
  <c r="D88" i="3"/>
  <c r="C258" i="10"/>
  <c r="D75" i="5"/>
  <c r="G75" i="5"/>
  <c r="H75" i="5"/>
  <c r="A75" i="7"/>
  <c r="B75" i="7"/>
  <c r="H75" i="7"/>
  <c r="C75" i="9"/>
  <c r="I75" i="7"/>
  <c r="L75" i="7"/>
  <c r="C75" i="3"/>
  <c r="E75" i="7"/>
  <c r="K75" i="7"/>
  <c r="J75" i="5"/>
  <c r="E75" i="5"/>
  <c r="K75" i="5"/>
  <c r="C75" i="7"/>
  <c r="L75" i="5"/>
  <c r="G75" i="7"/>
  <c r="J75" i="7"/>
  <c r="F75" i="7"/>
  <c r="D75" i="7"/>
  <c r="B75" i="5"/>
  <c r="F75" i="5"/>
  <c r="I75" i="5"/>
  <c r="A75" i="5"/>
  <c r="C75" i="5"/>
  <c r="C231" i="10"/>
  <c r="D79" i="3"/>
  <c r="B79" i="5"/>
  <c r="C79" i="9"/>
  <c r="A79" i="5"/>
  <c r="C5" i="5"/>
  <c r="A5" i="5"/>
  <c r="E5" i="7"/>
  <c r="L5" i="7"/>
  <c r="B5" i="5"/>
  <c r="E5" i="5"/>
  <c r="I5" i="5"/>
  <c r="C5" i="9"/>
  <c r="L5" i="5"/>
  <c r="A5" i="7"/>
  <c r="B5" i="7"/>
  <c r="F5" i="7"/>
  <c r="G5" i="5"/>
  <c r="G5" i="7"/>
  <c r="J5" i="5"/>
  <c r="C5" i="3"/>
  <c r="H5" i="5"/>
  <c r="K5" i="5"/>
  <c r="F5" i="5"/>
  <c r="C5" i="7"/>
  <c r="H5" i="7"/>
  <c r="D5" i="7"/>
  <c r="J5" i="7"/>
  <c r="D5" i="5"/>
  <c r="K5" i="7"/>
  <c r="I5" i="7"/>
  <c r="AW35" i="2"/>
  <c r="D73" i="3"/>
  <c r="C213" i="10"/>
  <c r="D71" i="3"/>
  <c r="C207" i="10"/>
  <c r="D62" i="3"/>
  <c r="C180" i="10"/>
  <c r="J62" i="7"/>
  <c r="G62" i="5"/>
  <c r="L62" i="7"/>
  <c r="E62" i="5"/>
  <c r="B62" i="5"/>
  <c r="D62" i="5"/>
  <c r="G62" i="7"/>
  <c r="A62" i="5"/>
  <c r="H62" i="7"/>
  <c r="H62" i="5"/>
  <c r="C62" i="3"/>
  <c r="K62" i="5"/>
  <c r="I62" i="5"/>
  <c r="I62" i="7"/>
  <c r="B62" i="7"/>
  <c r="D62" i="7"/>
  <c r="K62" i="7"/>
  <c r="J62" i="5"/>
  <c r="A62" i="7"/>
  <c r="E62" i="7"/>
  <c r="L62" i="5"/>
  <c r="C62" i="9"/>
  <c r="F62" i="5"/>
  <c r="C62" i="7"/>
  <c r="C62" i="5"/>
  <c r="F62" i="7"/>
  <c r="C91" i="3"/>
  <c r="D91" i="7"/>
  <c r="C91" i="5"/>
  <c r="K91" i="7"/>
  <c r="I91" i="7"/>
  <c r="I91" i="5"/>
  <c r="G91" i="7"/>
  <c r="L91" i="5"/>
  <c r="F91" i="7"/>
  <c r="H91" i="5"/>
  <c r="J91" i="5"/>
  <c r="C219" i="10"/>
  <c r="D75" i="3"/>
  <c r="A26" i="5"/>
  <c r="F26" i="5"/>
  <c r="E26" i="5"/>
  <c r="E26" i="7"/>
  <c r="K26" i="5"/>
  <c r="H26" i="7"/>
  <c r="J26" i="5"/>
  <c r="K26" i="7"/>
  <c r="A26" i="7"/>
  <c r="C26" i="5"/>
  <c r="G26" i="5"/>
  <c r="F26" i="7"/>
  <c r="C26" i="7"/>
  <c r="B26" i="5"/>
  <c r="J26" i="7"/>
  <c r="H26" i="5"/>
  <c r="C26" i="3"/>
  <c r="I26" i="5"/>
  <c r="G26" i="7"/>
  <c r="B26" i="7"/>
  <c r="D26" i="5"/>
  <c r="C26" i="9"/>
  <c r="D26" i="7"/>
  <c r="L26" i="7"/>
  <c r="L26" i="5"/>
  <c r="I26" i="7"/>
  <c r="G107" i="5"/>
  <c r="K107" i="5"/>
  <c r="C107" i="3"/>
  <c r="L107" i="5"/>
  <c r="D107" i="7"/>
  <c r="A107" i="5"/>
  <c r="L107" i="7"/>
  <c r="E107" i="7"/>
  <c r="F107" i="5"/>
  <c r="K107" i="7"/>
  <c r="A107" i="7"/>
  <c r="G107" i="7"/>
  <c r="B107" i="7"/>
  <c r="C107" i="5"/>
  <c r="C107" i="7"/>
  <c r="J107" i="5"/>
  <c r="H107" i="5"/>
  <c r="D107" i="5"/>
  <c r="H107" i="7"/>
  <c r="AW8" i="2"/>
  <c r="AW92" i="2"/>
  <c r="AW69" i="2"/>
  <c r="AW18" i="2"/>
  <c r="K43" i="7"/>
  <c r="D33" i="7"/>
  <c r="F43" i="7"/>
  <c r="G43" i="7"/>
  <c r="G33" i="5"/>
  <c r="AW113" i="2"/>
  <c r="B91" i="7"/>
  <c r="A91" i="7"/>
  <c r="L100" i="7"/>
  <c r="J100" i="7"/>
  <c r="C77" i="9"/>
  <c r="J77" i="7"/>
  <c r="I107" i="7"/>
  <c r="C107" i="9"/>
  <c r="C91" i="7"/>
  <c r="B25" i="11"/>
  <c r="L91" i="7"/>
  <c r="C36" i="7"/>
  <c r="E36" i="7"/>
  <c r="F36" i="5"/>
  <c r="A36" i="7"/>
  <c r="G36" i="5"/>
  <c r="I36" i="5"/>
  <c r="K36" i="7"/>
  <c r="G36" i="7"/>
  <c r="F36" i="7"/>
  <c r="C36" i="9"/>
  <c r="B36" i="5"/>
  <c r="B36" i="7"/>
  <c r="J36" i="7"/>
  <c r="I36" i="7"/>
  <c r="K36" i="5"/>
  <c r="E72" i="7"/>
  <c r="C72" i="5"/>
  <c r="I72" i="7"/>
  <c r="J72" i="7"/>
  <c r="K72" i="5"/>
  <c r="C9" i="10"/>
  <c r="D5" i="3"/>
  <c r="D26" i="3"/>
  <c r="C72" i="10"/>
  <c r="C315" i="10"/>
  <c r="D107" i="3"/>
  <c r="AW83" i="2"/>
  <c r="K83" i="7"/>
  <c r="E83" i="7"/>
  <c r="B83" i="7"/>
  <c r="G83" i="5"/>
  <c r="K83" i="5"/>
  <c r="C83" i="5"/>
  <c r="J83" i="5"/>
  <c r="E83" i="5"/>
  <c r="D83" i="7"/>
  <c r="I83" i="7"/>
  <c r="F83" i="7"/>
  <c r="J83" i="7"/>
  <c r="A83" i="7"/>
  <c r="C83" i="7"/>
  <c r="H24" i="7"/>
  <c r="K24" i="5"/>
  <c r="D24" i="5"/>
  <c r="B24" i="7"/>
  <c r="K24" i="7"/>
  <c r="I24" i="5"/>
  <c r="G24" i="7"/>
  <c r="E24" i="5"/>
  <c r="E24" i="7"/>
  <c r="J24" i="5"/>
  <c r="G24" i="5"/>
  <c r="B24" i="5"/>
  <c r="D24" i="7"/>
  <c r="I24" i="7"/>
  <c r="F24" i="7"/>
  <c r="C24" i="7"/>
  <c r="A24" i="5"/>
  <c r="L24" i="5"/>
  <c r="J24" i="7"/>
  <c r="C24" i="3"/>
  <c r="A24" i="7"/>
  <c r="C24" i="9"/>
  <c r="F24" i="5"/>
  <c r="H24" i="5"/>
  <c r="C24" i="5"/>
  <c r="A64" i="5"/>
  <c r="H64" i="7"/>
  <c r="E64" i="7"/>
  <c r="K64" i="5"/>
  <c r="D64" i="7"/>
  <c r="K64" i="7"/>
  <c r="F64" i="5"/>
  <c r="H64" i="5"/>
  <c r="F64" i="7"/>
  <c r="L64" i="5"/>
  <c r="C64" i="7"/>
  <c r="G64" i="7"/>
  <c r="G64" i="5"/>
  <c r="I64" i="7"/>
  <c r="C64" i="3"/>
  <c r="J64" i="7"/>
  <c r="I71" i="7"/>
  <c r="L71" i="5"/>
  <c r="B71" i="5"/>
  <c r="C71" i="5"/>
  <c r="B71" i="7"/>
  <c r="J71" i="5"/>
  <c r="C71" i="7"/>
  <c r="L71" i="7"/>
  <c r="G71" i="7"/>
  <c r="A71" i="7"/>
  <c r="K71" i="5"/>
  <c r="H71" i="7"/>
  <c r="I71" i="5"/>
  <c r="C71" i="3"/>
  <c r="C12" i="10"/>
  <c r="D6" i="3"/>
  <c r="B106" i="11"/>
  <c r="A106" i="11"/>
  <c r="AW79" i="2"/>
  <c r="U187" i="2"/>
  <c r="D8" i="2" s="1"/>
  <c r="AW41" i="2"/>
  <c r="AW57" i="2"/>
  <c r="AW110" i="2"/>
  <c r="AW31" i="2"/>
  <c r="D44" i="3"/>
  <c r="C126" i="10"/>
  <c r="D96" i="3"/>
  <c r="C282" i="10"/>
  <c r="D77" i="3"/>
  <c r="C225" i="10"/>
  <c r="AW44" i="2"/>
  <c r="A77" i="7"/>
  <c r="B77" i="7"/>
  <c r="C77" i="3"/>
  <c r="D77" i="7"/>
  <c r="H77" i="7"/>
  <c r="H77" i="5"/>
  <c r="B77" i="5"/>
  <c r="L77" i="7"/>
  <c r="G77" i="7"/>
  <c r="K77" i="7"/>
  <c r="G77" i="5"/>
  <c r="C77" i="5"/>
  <c r="E77" i="5"/>
  <c r="E77" i="7"/>
  <c r="AE187" i="2"/>
  <c r="D13" i="2" s="1"/>
  <c r="AW22" i="2"/>
  <c r="AW96" i="2"/>
  <c r="AW116" i="2"/>
  <c r="AW76" i="2"/>
  <c r="AW105" i="2"/>
  <c r="AW37" i="2"/>
  <c r="AW80" i="2"/>
  <c r="AW6" i="2"/>
  <c r="AM187" i="2"/>
  <c r="D17" i="2" s="1"/>
  <c r="H12" i="2" s="1"/>
  <c r="S187" i="2"/>
  <c r="D7" i="2" s="1"/>
  <c r="H6" i="2" s="1"/>
  <c r="AW27" i="2"/>
  <c r="AW58" i="2"/>
  <c r="AW72" i="2"/>
  <c r="C93" i="10"/>
  <c r="D33" i="3"/>
  <c r="I65" i="5"/>
  <c r="L65" i="5"/>
  <c r="A65" i="7"/>
  <c r="F65" i="5"/>
  <c r="C65" i="3"/>
  <c r="G65" i="7"/>
  <c r="D65" i="5"/>
  <c r="G65" i="5"/>
  <c r="C65" i="9"/>
  <c r="E65" i="5"/>
  <c r="J65" i="7"/>
  <c r="B65" i="7"/>
  <c r="F65" i="7"/>
  <c r="K65" i="7"/>
  <c r="B65" i="5"/>
  <c r="J65" i="5"/>
  <c r="E65" i="7"/>
  <c r="C65" i="7"/>
  <c r="A65" i="5"/>
  <c r="K98" i="7"/>
  <c r="B98" i="5"/>
  <c r="L98" i="7"/>
  <c r="A98" i="5"/>
  <c r="A98" i="7"/>
  <c r="L98" i="5"/>
  <c r="C98" i="5"/>
  <c r="H98" i="5"/>
  <c r="J98" i="5"/>
  <c r="E98" i="7"/>
  <c r="I98" i="5"/>
  <c r="C98" i="9"/>
  <c r="E98" i="5"/>
  <c r="C98" i="7"/>
  <c r="F98" i="5"/>
  <c r="G98" i="5"/>
  <c r="K98" i="5"/>
  <c r="F98" i="7"/>
  <c r="D98" i="7"/>
  <c r="J98" i="7"/>
  <c r="G98" i="7"/>
  <c r="L32" i="5"/>
  <c r="G32" i="7"/>
  <c r="E32" i="5"/>
  <c r="F32" i="7"/>
  <c r="A32" i="7"/>
  <c r="J32" i="7"/>
  <c r="J32" i="5"/>
  <c r="D32" i="7"/>
  <c r="H32" i="5"/>
  <c r="B32" i="5"/>
  <c r="H32" i="7"/>
  <c r="C32" i="3"/>
  <c r="I32" i="7"/>
  <c r="D32" i="5"/>
  <c r="K32" i="5"/>
  <c r="B32" i="7"/>
  <c r="A32" i="5"/>
  <c r="I32" i="5"/>
  <c r="G32" i="5"/>
  <c r="C32" i="7"/>
  <c r="C32" i="9"/>
  <c r="L32" i="7"/>
  <c r="E32" i="7"/>
  <c r="C32" i="5"/>
  <c r="K32" i="7"/>
  <c r="F32" i="5"/>
  <c r="D65" i="3"/>
  <c r="C189" i="10"/>
  <c r="D115" i="3"/>
  <c r="C339" i="10"/>
  <c r="C51" i="10"/>
  <c r="D19" i="3"/>
  <c r="A105" i="7"/>
  <c r="K105" i="7"/>
  <c r="A105" i="5"/>
  <c r="E105" i="5"/>
  <c r="L105" i="7"/>
  <c r="F105" i="7"/>
  <c r="K105" i="5"/>
  <c r="D105" i="7"/>
  <c r="B105" i="5"/>
  <c r="C105" i="3"/>
  <c r="I105" i="5"/>
  <c r="B105" i="7"/>
  <c r="G105" i="7"/>
  <c r="C105" i="9"/>
  <c r="L105" i="5"/>
  <c r="I105" i="7"/>
  <c r="G105" i="5"/>
  <c r="J105" i="7"/>
  <c r="C105" i="5"/>
  <c r="C105" i="7"/>
  <c r="H105" i="5"/>
  <c r="F105" i="5"/>
  <c r="H105" i="7"/>
  <c r="E105" i="7"/>
  <c r="D105" i="5"/>
  <c r="J105" i="5"/>
  <c r="AW111" i="2"/>
  <c r="A109" i="11"/>
  <c r="B109" i="11"/>
  <c r="C6" i="10"/>
  <c r="D4" i="3"/>
  <c r="AQ187" i="2"/>
  <c r="D19" i="2" s="1"/>
  <c r="H13" i="2" s="1"/>
  <c r="AW40" i="2"/>
  <c r="AW42" i="2"/>
  <c r="A193" i="11"/>
  <c r="B193" i="11"/>
  <c r="A214" i="11"/>
  <c r="B214" i="11"/>
  <c r="E115" i="5"/>
  <c r="K115" i="7"/>
  <c r="J115" i="5"/>
  <c r="G115" i="5"/>
  <c r="B115" i="5"/>
  <c r="I115" i="7"/>
  <c r="D115" i="7"/>
  <c r="C115" i="5"/>
  <c r="C115" i="9"/>
  <c r="K115" i="5"/>
  <c r="J115" i="7"/>
  <c r="H115" i="7"/>
  <c r="B115" i="7"/>
  <c r="L115" i="5"/>
  <c r="G115" i="7"/>
  <c r="A115" i="7"/>
  <c r="F115" i="5"/>
  <c r="I115" i="5"/>
  <c r="L115" i="7"/>
  <c r="C115" i="3"/>
  <c r="D115" i="5"/>
  <c r="F115" i="7"/>
  <c r="H115" i="5"/>
  <c r="A115" i="5"/>
  <c r="E115" i="7"/>
  <c r="C115" i="7"/>
  <c r="C57" i="7"/>
  <c r="F57" i="5"/>
  <c r="E57" i="7"/>
  <c r="L57" i="5"/>
  <c r="D57" i="7"/>
  <c r="C57" i="5"/>
  <c r="K57" i="5"/>
  <c r="A57" i="7"/>
  <c r="H57" i="7"/>
  <c r="I57" i="5"/>
  <c r="F57" i="7"/>
  <c r="E57" i="5"/>
  <c r="L57" i="7"/>
  <c r="B57" i="7"/>
  <c r="K57" i="7"/>
  <c r="D57" i="5"/>
  <c r="G57" i="7"/>
  <c r="B57" i="5"/>
  <c r="A57" i="5"/>
  <c r="J57" i="5"/>
  <c r="C57" i="9"/>
  <c r="C57" i="3"/>
  <c r="H57" i="5"/>
  <c r="G57" i="5"/>
  <c r="J57" i="7"/>
  <c r="I57" i="7"/>
  <c r="C297" i="10"/>
  <c r="D101" i="3"/>
  <c r="D93" i="3"/>
  <c r="C273" i="10"/>
  <c r="J37" i="7"/>
  <c r="G37" i="7"/>
  <c r="F37" i="5"/>
  <c r="D37" i="7"/>
  <c r="G37" i="5"/>
  <c r="C37" i="3"/>
  <c r="B37" i="5"/>
  <c r="K37" i="7"/>
  <c r="H37" i="5"/>
  <c r="C37" i="9"/>
  <c r="E37" i="5"/>
  <c r="L37" i="7"/>
  <c r="C37" i="7"/>
  <c r="E37" i="7"/>
  <c r="J37" i="5"/>
  <c r="H37" i="7"/>
  <c r="D37" i="5"/>
  <c r="F37" i="7"/>
  <c r="A37" i="5"/>
  <c r="A37" i="7"/>
  <c r="K37" i="5"/>
  <c r="B37" i="7"/>
  <c r="I37" i="5"/>
  <c r="L37" i="5"/>
  <c r="C37" i="5"/>
  <c r="I37" i="7"/>
  <c r="A37" i="11"/>
  <c r="B37" i="11"/>
  <c r="AW108" i="2"/>
  <c r="G82" i="5"/>
  <c r="G82" i="7"/>
  <c r="C82" i="3"/>
  <c r="J82" i="7"/>
  <c r="C82" i="5"/>
  <c r="F82" i="5"/>
  <c r="D82" i="7"/>
  <c r="F82" i="7"/>
  <c r="B82" i="7"/>
  <c r="I82" i="5"/>
  <c r="D82" i="5"/>
  <c r="C82" i="7"/>
  <c r="H82" i="7"/>
  <c r="H82" i="5"/>
  <c r="J82" i="5"/>
  <c r="K82" i="7"/>
  <c r="L82" i="5"/>
  <c r="L82" i="7"/>
  <c r="E82" i="7"/>
  <c r="B82" i="5"/>
  <c r="K82" i="5"/>
  <c r="E82" i="5"/>
  <c r="A82" i="7"/>
  <c r="A82" i="5"/>
  <c r="I82" i="7"/>
  <c r="C82" i="9"/>
  <c r="AG187" i="2"/>
  <c r="D14" i="2" s="1"/>
  <c r="H15" i="2" s="1"/>
  <c r="A6" i="7"/>
  <c r="H6" i="7"/>
  <c r="A6" i="5"/>
  <c r="B6" i="5"/>
  <c r="G6" i="5"/>
  <c r="C6" i="5"/>
  <c r="B6" i="7"/>
  <c r="K6" i="7"/>
  <c r="J6" i="7"/>
  <c r="H6" i="5"/>
  <c r="C6" i="3"/>
  <c r="C6" i="9"/>
  <c r="I6" i="7"/>
  <c r="C6" i="7"/>
  <c r="E6" i="5"/>
  <c r="D6" i="5"/>
  <c r="F6" i="7"/>
  <c r="D6" i="7"/>
  <c r="L6" i="7"/>
  <c r="G6" i="7"/>
  <c r="K6" i="5"/>
  <c r="E6" i="7"/>
  <c r="F6" i="5"/>
  <c r="I6" i="5"/>
  <c r="L6" i="5"/>
  <c r="J6" i="5"/>
  <c r="C45" i="7"/>
  <c r="D45" i="7"/>
  <c r="B45" i="5"/>
  <c r="C45" i="5"/>
  <c r="D45" i="5"/>
  <c r="E45" i="5"/>
  <c r="L45" i="5"/>
  <c r="I45" i="5"/>
  <c r="H45" i="5"/>
  <c r="G45" i="5"/>
  <c r="K45" i="5"/>
  <c r="B45" i="7"/>
  <c r="H45" i="7"/>
  <c r="A45" i="7"/>
  <c r="I45" i="7"/>
  <c r="F45" i="7"/>
  <c r="C45" i="9"/>
  <c r="A45" i="5"/>
  <c r="K45" i="7"/>
  <c r="J45" i="5"/>
  <c r="J45" i="7"/>
  <c r="L45" i="7"/>
  <c r="G45" i="7"/>
  <c r="E45" i="7"/>
  <c r="F45" i="5"/>
  <c r="C45" i="3"/>
  <c r="C177" i="10"/>
  <c r="D61" i="3"/>
  <c r="L117" i="5"/>
  <c r="H117" i="5"/>
  <c r="D117" i="5"/>
  <c r="K117" i="7"/>
  <c r="C117" i="3"/>
  <c r="I117" i="5"/>
  <c r="E117" i="5"/>
  <c r="A117" i="5"/>
  <c r="G117" i="5"/>
  <c r="C117" i="9"/>
  <c r="I117" i="7"/>
  <c r="E117" i="7"/>
  <c r="A117" i="7"/>
  <c r="F117" i="5"/>
  <c r="H117" i="7"/>
  <c r="D117" i="7"/>
  <c r="B117" i="5"/>
  <c r="G117" i="7"/>
  <c r="K117" i="5"/>
  <c r="J117" i="7"/>
  <c r="C117" i="7"/>
  <c r="J117" i="5"/>
  <c r="B117" i="7"/>
  <c r="C117" i="5"/>
  <c r="L117" i="7"/>
  <c r="F117" i="7"/>
  <c r="A130" i="11"/>
  <c r="B130" i="11"/>
  <c r="AW54" i="2"/>
  <c r="F92" i="7"/>
  <c r="G92" i="7"/>
  <c r="L92" i="5"/>
  <c r="E92" i="5"/>
  <c r="G92" i="5"/>
  <c r="J92" i="7"/>
  <c r="F92" i="5"/>
  <c r="D92" i="5"/>
  <c r="B92" i="5"/>
  <c r="I92" i="5"/>
  <c r="B92" i="7"/>
  <c r="A92" i="7"/>
  <c r="K92" i="7"/>
  <c r="H92" i="5"/>
  <c r="K92" i="5"/>
  <c r="L92" i="7"/>
  <c r="A92" i="5"/>
  <c r="C92" i="5"/>
  <c r="D92" i="7"/>
  <c r="E92" i="7"/>
  <c r="I92" i="7"/>
  <c r="J92" i="5"/>
  <c r="H92" i="7"/>
  <c r="C92" i="9"/>
  <c r="C92" i="7"/>
  <c r="C92" i="3"/>
  <c r="C88" i="5"/>
  <c r="G88" i="7"/>
  <c r="K88" i="7"/>
  <c r="G88" i="5"/>
  <c r="B88" i="7"/>
  <c r="J88" i="5"/>
  <c r="H88" i="7"/>
  <c r="I88" i="7"/>
  <c r="A88" i="7"/>
  <c r="B88" i="5"/>
  <c r="F88" i="5"/>
  <c r="C88" i="3"/>
  <c r="E88" i="5"/>
  <c r="J88" i="7"/>
  <c r="H88" i="5"/>
  <c r="C88" i="9"/>
  <c r="L88" i="5"/>
  <c r="D88" i="5"/>
  <c r="L88" i="7"/>
  <c r="F88" i="7"/>
  <c r="E88" i="7"/>
  <c r="D88" i="7"/>
  <c r="I88" i="5"/>
  <c r="A88" i="5"/>
  <c r="K88" i="5"/>
  <c r="C88" i="7"/>
  <c r="AW85" i="2"/>
  <c r="B17" i="5"/>
  <c r="C17" i="9"/>
  <c r="I17" i="7"/>
  <c r="C17" i="7"/>
  <c r="L17" i="5"/>
  <c r="I17" i="5"/>
  <c r="D17" i="7"/>
  <c r="C17" i="3"/>
  <c r="K17" i="5"/>
  <c r="K17" i="7"/>
  <c r="J17" i="7"/>
  <c r="J17" i="5"/>
  <c r="H17" i="5"/>
  <c r="C17" i="5"/>
  <c r="G17" i="5"/>
  <c r="L17" i="7"/>
  <c r="E17" i="7"/>
  <c r="D17" i="5"/>
  <c r="H17" i="7"/>
  <c r="E17" i="5"/>
  <c r="B17" i="7"/>
  <c r="A17" i="7"/>
  <c r="F17" i="5"/>
  <c r="G17" i="7"/>
  <c r="F17" i="7"/>
  <c r="A17" i="5"/>
  <c r="AW17" i="2"/>
  <c r="C60" i="10"/>
  <c r="D22" i="3"/>
  <c r="L69" i="5"/>
  <c r="G69" i="5"/>
  <c r="A69" i="5"/>
  <c r="E69" i="5"/>
  <c r="A69" i="7"/>
  <c r="F69" i="7"/>
  <c r="G69" i="7"/>
  <c r="B69" i="5"/>
  <c r="B69" i="7"/>
  <c r="J69" i="5"/>
  <c r="I69" i="7"/>
  <c r="C69" i="7"/>
  <c r="C69" i="5"/>
  <c r="L69" i="7"/>
  <c r="J69" i="7"/>
  <c r="H69" i="5"/>
  <c r="C69" i="3"/>
  <c r="K69" i="5"/>
  <c r="K69" i="7"/>
  <c r="F69" i="5"/>
  <c r="I69" i="5"/>
  <c r="C69" i="9"/>
  <c r="E69" i="7"/>
  <c r="D69" i="5"/>
  <c r="D69" i="7"/>
  <c r="H69" i="7"/>
  <c r="I41" i="5"/>
  <c r="H41" i="7"/>
  <c r="C41" i="7"/>
  <c r="G41" i="5"/>
  <c r="B41" i="5"/>
  <c r="D41" i="7"/>
  <c r="J41" i="7"/>
  <c r="E41" i="5"/>
  <c r="J41" i="5"/>
  <c r="C41" i="5"/>
  <c r="F41" i="5"/>
  <c r="E41" i="7"/>
  <c r="L41" i="7"/>
  <c r="D41" i="5"/>
  <c r="K41" i="7"/>
  <c r="C41" i="9"/>
  <c r="F41" i="7"/>
  <c r="I41" i="7"/>
  <c r="C41" i="3"/>
  <c r="H41" i="5"/>
  <c r="B41" i="7"/>
  <c r="A41" i="7"/>
  <c r="K41" i="5"/>
  <c r="L41" i="5"/>
  <c r="A41" i="5"/>
  <c r="G41" i="7"/>
  <c r="AW38" i="2"/>
  <c r="D105" i="3"/>
  <c r="C309" i="10"/>
  <c r="I101" i="5"/>
  <c r="F101" i="7"/>
  <c r="A101" i="5"/>
  <c r="G101" i="5"/>
  <c r="D101" i="5"/>
  <c r="G101" i="7"/>
  <c r="D101" i="7"/>
  <c r="L101" i="5"/>
  <c r="J101" i="7"/>
  <c r="C101" i="9"/>
  <c r="C101" i="5"/>
  <c r="K101" i="7"/>
  <c r="B101" i="5"/>
  <c r="F101" i="5"/>
  <c r="A101" i="7"/>
  <c r="I101" i="7"/>
  <c r="H101" i="5"/>
  <c r="B101" i="7"/>
  <c r="C101" i="7"/>
  <c r="H101" i="7"/>
  <c r="J101" i="5"/>
  <c r="E101" i="7"/>
  <c r="L101" i="7"/>
  <c r="K101" i="5"/>
  <c r="C101" i="3"/>
  <c r="E101" i="5"/>
  <c r="AW93" i="2"/>
  <c r="D113" i="3"/>
  <c r="C333" i="10"/>
  <c r="AW107" i="2"/>
  <c r="D82" i="3"/>
  <c r="C240" i="10"/>
  <c r="F4" i="7"/>
  <c r="C4" i="9"/>
  <c r="B4" i="5"/>
  <c r="I4" i="5"/>
  <c r="F4" i="5"/>
  <c r="J4" i="7"/>
  <c r="C4" i="3"/>
  <c r="G4" i="7"/>
  <c r="K4" i="5"/>
  <c r="K4" i="7"/>
  <c r="C4" i="7"/>
  <c r="L4" i="7"/>
  <c r="A4" i="5"/>
  <c r="H4" i="5"/>
  <c r="B4" i="7"/>
  <c r="C4" i="5"/>
  <c r="A4" i="7"/>
  <c r="G4" i="5"/>
  <c r="E4" i="7"/>
  <c r="J4" i="5"/>
  <c r="L4" i="5"/>
  <c r="I4" i="7"/>
  <c r="E4" i="5"/>
  <c r="D4" i="5"/>
  <c r="H4" i="7"/>
  <c r="D4" i="7"/>
  <c r="Y187" i="2"/>
  <c r="D10" i="2" s="1"/>
  <c r="H10" i="2" s="1"/>
  <c r="AI187" i="2"/>
  <c r="D15" i="2" s="1"/>
  <c r="H11" i="2" s="1"/>
  <c r="I14" i="7"/>
  <c r="C14" i="3"/>
  <c r="L14" i="7"/>
  <c r="A14" i="7"/>
  <c r="C14" i="7"/>
  <c r="H14" i="7"/>
  <c r="H14" i="5"/>
  <c r="I14" i="5"/>
  <c r="E14" i="7"/>
  <c r="B14" i="7"/>
  <c r="J14" i="5"/>
  <c r="K14" i="5"/>
  <c r="D14" i="5"/>
  <c r="F14" i="7"/>
  <c r="C14" i="5"/>
  <c r="F14" i="5"/>
  <c r="C14" i="9"/>
  <c r="K14" i="7"/>
  <c r="G14" i="7"/>
  <c r="G14" i="5"/>
  <c r="A14" i="5"/>
  <c r="L14" i="5"/>
  <c r="D14" i="7"/>
  <c r="J14" i="7"/>
  <c r="E14" i="5"/>
  <c r="B14" i="5"/>
  <c r="D27" i="5"/>
  <c r="E27" i="7"/>
  <c r="L27" i="7"/>
  <c r="J27" i="7"/>
  <c r="L27" i="5"/>
  <c r="H27" i="5"/>
  <c r="J27" i="5"/>
  <c r="H27" i="7"/>
  <c r="F27" i="5"/>
  <c r="K27" i="5"/>
  <c r="A27" i="7"/>
  <c r="F27" i="7"/>
  <c r="D27" i="7"/>
  <c r="K27" i="7"/>
  <c r="I27" i="5"/>
  <c r="I27" i="7"/>
  <c r="C27" i="5"/>
  <c r="C27" i="3"/>
  <c r="A27" i="5"/>
  <c r="B27" i="7"/>
  <c r="G27" i="5"/>
  <c r="B27" i="5"/>
  <c r="G27" i="7"/>
  <c r="C27" i="7"/>
  <c r="C27" i="9"/>
  <c r="E27" i="5"/>
  <c r="C120" i="10"/>
  <c r="D42" i="3"/>
  <c r="AW45" i="2"/>
  <c r="AW61" i="2"/>
  <c r="D70" i="3"/>
  <c r="C204" i="10"/>
  <c r="C210" i="10"/>
  <c r="D72" i="3"/>
  <c r="D117" i="3"/>
  <c r="C85" i="9"/>
  <c r="H85" i="7"/>
  <c r="L85" i="5"/>
  <c r="C85" i="7"/>
  <c r="C85" i="3"/>
  <c r="D85" i="7"/>
  <c r="H85" i="5"/>
  <c r="G85" i="7"/>
  <c r="E85" i="7"/>
  <c r="J85" i="7"/>
  <c r="I85" i="5"/>
  <c r="J85" i="5"/>
  <c r="C85" i="5"/>
  <c r="A85" i="5"/>
  <c r="F85" i="7"/>
  <c r="D85" i="5"/>
  <c r="A85" i="7"/>
  <c r="E85" i="5"/>
  <c r="B85" i="5"/>
  <c r="L85" i="7"/>
  <c r="K85" i="7"/>
  <c r="G85" i="5"/>
  <c r="K85" i="5"/>
  <c r="B85" i="7"/>
  <c r="I85" i="7"/>
  <c r="F85" i="5"/>
  <c r="C76" i="5"/>
  <c r="D76" i="7"/>
  <c r="I76" i="7"/>
  <c r="G76" i="5"/>
  <c r="C76" i="7"/>
  <c r="E76" i="5"/>
  <c r="K76" i="7"/>
  <c r="C76" i="9"/>
  <c r="A76" i="5"/>
  <c r="B76" i="5"/>
  <c r="B76" i="7"/>
  <c r="J76" i="5"/>
  <c r="L76" i="7"/>
  <c r="E76" i="7"/>
  <c r="H76" i="5"/>
  <c r="D76" i="5"/>
  <c r="F76" i="7"/>
  <c r="I76" i="5"/>
  <c r="J76" i="7"/>
  <c r="H76" i="7"/>
  <c r="G76" i="7"/>
  <c r="C76" i="3"/>
  <c r="L76" i="5"/>
  <c r="F76" i="5"/>
  <c r="A76" i="7"/>
  <c r="K76" i="5"/>
  <c r="E93" i="7"/>
  <c r="J93" i="5"/>
  <c r="D93" i="7"/>
  <c r="A93" i="5"/>
  <c r="L93" i="5"/>
  <c r="A93" i="7"/>
  <c r="G93" i="7"/>
  <c r="E93" i="5"/>
  <c r="G93" i="5"/>
  <c r="K93" i="5"/>
  <c r="F93" i="7"/>
  <c r="H93" i="7"/>
  <c r="C93" i="7"/>
  <c r="B93" i="5"/>
  <c r="I93" i="7"/>
  <c r="J93" i="7"/>
  <c r="F93" i="5"/>
  <c r="H93" i="5"/>
  <c r="I93" i="5"/>
  <c r="C93" i="3"/>
  <c r="C93" i="5"/>
  <c r="L93" i="7"/>
  <c r="D93" i="5"/>
  <c r="C93" i="9"/>
  <c r="B93" i="7"/>
  <c r="K93" i="7"/>
  <c r="F28" i="5"/>
  <c r="B28" i="5"/>
  <c r="G28" i="5"/>
  <c r="C28" i="7"/>
  <c r="A28" i="5"/>
  <c r="I28" i="7"/>
  <c r="F28" i="7"/>
  <c r="J28" i="5"/>
  <c r="H28" i="5"/>
  <c r="J28" i="7"/>
  <c r="D28" i="7"/>
  <c r="I28" i="5"/>
  <c r="C28" i="9"/>
  <c r="E28" i="7"/>
  <c r="E28" i="5"/>
  <c r="H28" i="7"/>
  <c r="L28" i="5"/>
  <c r="B28" i="7"/>
  <c r="C28" i="5"/>
  <c r="G28" i="7"/>
  <c r="D28" i="5"/>
  <c r="K28" i="7"/>
  <c r="C28" i="3"/>
  <c r="K28" i="5"/>
  <c r="A28" i="7"/>
  <c r="L28" i="7"/>
  <c r="AW82" i="2"/>
  <c r="W187" i="2"/>
  <c r="D9" i="2" s="1"/>
  <c r="F51" i="5"/>
  <c r="E51" i="5"/>
  <c r="L51" i="5"/>
  <c r="H51" i="5"/>
  <c r="G51" i="7"/>
  <c r="A51" i="7"/>
  <c r="F51" i="7"/>
  <c r="K51" i="5"/>
  <c r="K51" i="7"/>
  <c r="J51" i="5"/>
  <c r="H51" i="7"/>
  <c r="E51" i="7"/>
  <c r="B51" i="7"/>
  <c r="A51" i="5"/>
  <c r="I51" i="7"/>
  <c r="C51" i="9"/>
  <c r="L51" i="7"/>
  <c r="D51" i="5"/>
  <c r="G51" i="5"/>
  <c r="C51" i="5"/>
  <c r="C51" i="7"/>
  <c r="J51" i="7"/>
  <c r="C51" i="3"/>
  <c r="D51" i="7"/>
  <c r="B51" i="5"/>
  <c r="I51" i="5"/>
  <c r="J70" i="7"/>
  <c r="G70" i="5"/>
  <c r="I70" i="5"/>
  <c r="C70" i="3"/>
  <c r="F70" i="5"/>
  <c r="B70" i="5"/>
  <c r="D70" i="7"/>
  <c r="A70" i="5"/>
  <c r="G70" i="7"/>
  <c r="F70" i="7"/>
  <c r="D70" i="5"/>
  <c r="C70" i="5"/>
  <c r="L70" i="5"/>
  <c r="L70" i="7"/>
  <c r="B70" i="7"/>
  <c r="I70" i="7"/>
  <c r="C70" i="7"/>
  <c r="E70" i="7"/>
  <c r="J70" i="5"/>
  <c r="E70" i="5"/>
  <c r="C70" i="9"/>
  <c r="K70" i="7"/>
  <c r="H70" i="5"/>
  <c r="A70" i="7"/>
  <c r="K70" i="5"/>
  <c r="H70" i="7"/>
  <c r="AW115" i="2"/>
  <c r="AW94" i="2"/>
  <c r="C45" i="10"/>
  <c r="D17" i="3"/>
  <c r="C141" i="10"/>
  <c r="D49" i="3"/>
  <c r="AW32" i="2"/>
  <c r="D111" i="7"/>
  <c r="C111" i="7"/>
  <c r="C111" i="9"/>
  <c r="E111" i="5"/>
  <c r="E111" i="7"/>
  <c r="C111" i="5"/>
  <c r="K111" i="5"/>
  <c r="G111" i="5"/>
  <c r="B111" i="5"/>
  <c r="I111" i="5"/>
  <c r="H111" i="5"/>
  <c r="J111" i="7"/>
  <c r="K111" i="7"/>
  <c r="C111" i="3"/>
  <c r="A111" i="5"/>
  <c r="D111" i="5"/>
  <c r="B111" i="7"/>
  <c r="H111" i="7"/>
  <c r="F111" i="7"/>
  <c r="F111" i="5"/>
  <c r="I111" i="7"/>
  <c r="L111" i="7"/>
  <c r="G111" i="7"/>
  <c r="J111" i="5"/>
  <c r="L111" i="5"/>
  <c r="A111" i="7"/>
  <c r="D108" i="3"/>
  <c r="C318" i="10"/>
  <c r="C234" i="10"/>
  <c r="D80" i="3"/>
  <c r="AA187" i="2"/>
  <c r="D11" i="2" s="1"/>
  <c r="AC187" i="2"/>
  <c r="D12" i="2" s="1"/>
  <c r="AW21" i="2"/>
  <c r="D40" i="3"/>
  <c r="C114" i="10"/>
  <c r="D51" i="3"/>
  <c r="C147" i="10"/>
  <c r="F67" i="5"/>
  <c r="A67" i="7"/>
  <c r="C67" i="3"/>
  <c r="H67" i="5"/>
  <c r="B67" i="7"/>
  <c r="G67" i="5"/>
  <c r="K67" i="5"/>
  <c r="D67" i="7"/>
  <c r="H67" i="7"/>
  <c r="E67" i="7"/>
  <c r="A67" i="5"/>
  <c r="L67" i="7"/>
  <c r="E67" i="5"/>
  <c r="C67" i="5"/>
  <c r="L67" i="5"/>
  <c r="J67" i="5"/>
  <c r="C67" i="7"/>
  <c r="F67" i="7"/>
  <c r="C67" i="9"/>
  <c r="I67" i="5"/>
  <c r="K67" i="7"/>
  <c r="G67" i="7"/>
  <c r="B67" i="5"/>
  <c r="I67" i="7"/>
  <c r="D67" i="5"/>
  <c r="J67" i="7"/>
  <c r="A103" i="11"/>
  <c r="B103" i="11"/>
  <c r="L116" i="5"/>
  <c r="H116" i="5"/>
  <c r="D116" i="5"/>
  <c r="I116" i="5"/>
  <c r="E116" i="5"/>
  <c r="A116" i="5"/>
  <c r="J116" i="7"/>
  <c r="K116" i="5"/>
  <c r="C116" i="5"/>
  <c r="K116" i="7"/>
  <c r="G116" i="7"/>
  <c r="C116" i="7"/>
  <c r="J116" i="5"/>
  <c r="B116" i="5"/>
  <c r="L116" i="7"/>
  <c r="F116" i="7"/>
  <c r="B116" i="7"/>
  <c r="I116" i="7"/>
  <c r="A116" i="7"/>
  <c r="G116" i="5"/>
  <c r="D116" i="7"/>
  <c r="C116" i="9"/>
  <c r="H116" i="7"/>
  <c r="E116" i="7"/>
  <c r="F116" i="5"/>
  <c r="C116" i="3"/>
  <c r="D100" i="3"/>
  <c r="C294" i="10"/>
  <c r="J11" i="5"/>
  <c r="D11" i="7"/>
  <c r="A11" i="5"/>
  <c r="D11" i="5"/>
  <c r="F11" i="7"/>
  <c r="B11" i="7"/>
  <c r="E11" i="5"/>
  <c r="H11" i="5"/>
  <c r="F11" i="5"/>
  <c r="A11" i="7"/>
  <c r="C11" i="7"/>
  <c r="K11" i="7"/>
  <c r="C11" i="9"/>
  <c r="K11" i="5"/>
  <c r="C11" i="3"/>
  <c r="I11" i="5"/>
  <c r="I11" i="7"/>
  <c r="J11" i="7"/>
  <c r="H11" i="7"/>
  <c r="E11" i="7"/>
  <c r="C11" i="5"/>
  <c r="G11" i="7"/>
  <c r="B11" i="5"/>
  <c r="G11" i="5"/>
  <c r="L11" i="5"/>
  <c r="L11" i="7"/>
  <c r="AW11" i="2"/>
  <c r="AW19" i="2"/>
  <c r="F22" i="7"/>
  <c r="C22" i="7"/>
  <c r="L22" i="5"/>
  <c r="C22" i="9"/>
  <c r="L22" i="7"/>
  <c r="K22" i="7"/>
  <c r="D22" i="7"/>
  <c r="A22" i="7"/>
  <c r="A22" i="5"/>
  <c r="I22" i="7"/>
  <c r="I22" i="5"/>
  <c r="B22" i="7"/>
  <c r="F22" i="5"/>
  <c r="K22" i="5"/>
  <c r="G22" i="7"/>
  <c r="E22" i="5"/>
  <c r="C22" i="3"/>
  <c r="B22" i="5"/>
  <c r="H22" i="5"/>
  <c r="E22" i="7"/>
  <c r="H22" i="7"/>
  <c r="D22" i="5"/>
  <c r="J22" i="5"/>
  <c r="G22" i="5"/>
  <c r="J22" i="7"/>
  <c r="C22" i="5"/>
  <c r="AW49" i="2"/>
  <c r="F49" i="7"/>
  <c r="A49" i="5"/>
  <c r="L49" i="5"/>
  <c r="K49" i="7"/>
  <c r="C49" i="9"/>
  <c r="K49" i="5"/>
  <c r="F49" i="5"/>
  <c r="G49" i="7"/>
  <c r="D49" i="5"/>
  <c r="E49" i="5"/>
  <c r="A49" i="7"/>
  <c r="C49" i="5"/>
  <c r="J49" i="7"/>
  <c r="H49" i="5"/>
  <c r="L49" i="7"/>
  <c r="I49" i="7"/>
  <c r="B49" i="5"/>
  <c r="I49" i="5"/>
  <c r="B49" i="7"/>
  <c r="E49" i="7"/>
  <c r="D49" i="7"/>
  <c r="C49" i="7"/>
  <c r="J49" i="5"/>
  <c r="G49" i="5"/>
  <c r="C49" i="3"/>
  <c r="H49" i="7"/>
  <c r="AW109" i="2"/>
  <c r="AW101" i="2"/>
  <c r="C113" i="3"/>
  <c r="K113" i="7"/>
  <c r="L113" i="5"/>
  <c r="F113" i="7"/>
  <c r="I113" i="7"/>
  <c r="L113" i="7"/>
  <c r="H113" i="7"/>
  <c r="G113" i="7"/>
  <c r="C113" i="9"/>
  <c r="E113" i="7"/>
  <c r="J113" i="5"/>
  <c r="D113" i="7"/>
  <c r="C113" i="7"/>
  <c r="B113" i="7"/>
  <c r="H113" i="5"/>
  <c r="F113" i="5"/>
  <c r="C113" i="5"/>
  <c r="I113" i="5"/>
  <c r="B113" i="5"/>
  <c r="D113" i="5"/>
  <c r="E113" i="5"/>
  <c r="K113" i="5"/>
  <c r="A113" i="5"/>
  <c r="G113" i="5"/>
  <c r="J113" i="7"/>
  <c r="A113" i="7"/>
  <c r="C327" i="10"/>
  <c r="D111" i="3"/>
  <c r="AW28" i="2"/>
  <c r="Q187" i="2"/>
  <c r="AW4" i="2"/>
  <c r="AO187" i="2"/>
  <c r="AK187" i="2"/>
  <c r="D16" i="2" s="1"/>
  <c r="AW14" i="2"/>
  <c r="D45" i="3"/>
  <c r="C129" i="10"/>
  <c r="AW51" i="2"/>
  <c r="G61" i="7"/>
  <c r="A61" i="7"/>
  <c r="L61" i="5"/>
  <c r="E61" i="5"/>
  <c r="D61" i="7"/>
  <c r="L61" i="7"/>
  <c r="I61" i="5"/>
  <c r="G61" i="5"/>
  <c r="K61" i="5"/>
  <c r="I61" i="7"/>
  <c r="J61" i="5"/>
  <c r="C61" i="7"/>
  <c r="B61" i="7"/>
  <c r="A61" i="5"/>
  <c r="H61" i="7"/>
  <c r="H61" i="5"/>
  <c r="E61" i="7"/>
  <c r="D61" i="5"/>
  <c r="J61" i="7"/>
  <c r="F61" i="7"/>
  <c r="C61" i="9"/>
  <c r="C61" i="3"/>
  <c r="B61" i="5"/>
  <c r="C61" i="5"/>
  <c r="F61" i="5"/>
  <c r="K61" i="7"/>
  <c r="AW67" i="2"/>
  <c r="AW70" i="2"/>
  <c r="AW117" i="2"/>
  <c r="B148" i="11"/>
  <c r="A148" i="11"/>
  <c r="B76" i="11"/>
  <c r="A76" i="11"/>
  <c r="A352" i="11" l="1"/>
  <c r="B352" i="11"/>
  <c r="A349" i="11"/>
  <c r="B349" i="11"/>
  <c r="A346" i="11"/>
  <c r="B346" i="11"/>
  <c r="A343" i="11"/>
  <c r="B343" i="11"/>
  <c r="B28" i="11"/>
  <c r="A184" i="11"/>
  <c r="B196" i="11"/>
  <c r="A160" i="11"/>
  <c r="B340" i="11"/>
  <c r="B67" i="11"/>
  <c r="B304" i="11"/>
  <c r="A259" i="11"/>
  <c r="B310" i="11"/>
  <c r="B55" i="11"/>
  <c r="B133" i="11"/>
  <c r="A46" i="11"/>
  <c r="A19" i="11"/>
  <c r="B88" i="11"/>
  <c r="D18" i="2"/>
  <c r="H7" i="2" s="1"/>
  <c r="B22" i="11"/>
  <c r="A22" i="11"/>
  <c r="B190" i="11"/>
  <c r="B274" i="11"/>
  <c r="A274" i="11"/>
  <c r="A94" i="11"/>
  <c r="B94" i="11"/>
  <c r="A154" i="11"/>
  <c r="A244" i="11"/>
  <c r="B244" i="11"/>
  <c r="A220" i="11"/>
  <c r="B220" i="11"/>
  <c r="A319" i="11"/>
  <c r="B319" i="11"/>
  <c r="A100" i="11"/>
  <c r="A265" i="11"/>
  <c r="A166" i="11"/>
  <c r="B166" i="11"/>
  <c r="B64" i="11"/>
  <c r="A253" i="11"/>
  <c r="B277" i="11"/>
  <c r="B97" i="11"/>
  <c r="A97" i="11"/>
  <c r="A82" i="11"/>
  <c r="B82" i="11"/>
  <c r="B328" i="11"/>
  <c r="A328" i="11"/>
  <c r="A172" i="11"/>
  <c r="B172" i="11"/>
  <c r="A334" i="11"/>
  <c r="A283" i="11"/>
  <c r="B283" i="11"/>
  <c r="B163" i="11"/>
  <c r="A163" i="11"/>
  <c r="A181" i="11"/>
  <c r="B181" i="11"/>
  <c r="B61" i="11"/>
  <c r="A61" i="11"/>
  <c r="A1" i="11"/>
  <c r="B1" i="11"/>
  <c r="B151" i="11"/>
  <c r="A151" i="11"/>
  <c r="H9" i="2"/>
  <c r="B121" i="11"/>
  <c r="A121" i="11"/>
  <c r="A298" i="11"/>
  <c r="B298" i="11"/>
  <c r="A142" i="11"/>
  <c r="B142" i="11"/>
  <c r="H14" i="2"/>
  <c r="B178" i="11"/>
  <c r="A178" i="11"/>
  <c r="A211" i="11"/>
  <c r="B211" i="11"/>
  <c r="B256" i="11"/>
  <c r="A256" i="11"/>
  <c r="B10" i="11"/>
  <c r="A10" i="11"/>
  <c r="B313" i="11"/>
  <c r="A313" i="11"/>
  <c r="B7" i="11"/>
  <c r="A7" i="11"/>
  <c r="A229" i="11"/>
  <c r="B229" i="11"/>
  <c r="B289" i="11"/>
  <c r="A70" i="11"/>
  <c r="B70" i="11"/>
  <c r="B217" i="11"/>
  <c r="A217" i="11"/>
  <c r="B205" i="11"/>
  <c r="A205" i="11"/>
  <c r="A31" i="11"/>
  <c r="B31" i="11"/>
  <c r="AW187" i="2"/>
  <c r="D20" i="2" s="1"/>
  <c r="F16" i="2" s="1"/>
  <c r="B169" i="11"/>
  <c r="A169" i="11"/>
  <c r="A91" i="11"/>
  <c r="B91" i="11"/>
  <c r="A124" i="11"/>
  <c r="B124" i="11"/>
  <c r="A223" i="11"/>
  <c r="B223" i="11"/>
  <c r="B280" i="11"/>
  <c r="A280" i="11"/>
  <c r="B187" i="11"/>
  <c r="A187" i="11"/>
  <c r="D6" i="2"/>
  <c r="L187" i="2"/>
  <c r="B175" i="11"/>
  <c r="A175" i="11"/>
  <c r="B232" i="11"/>
  <c r="A232" i="11"/>
  <c r="B58" i="11"/>
  <c r="A58" i="11"/>
  <c r="A271" i="11"/>
  <c r="B271" i="11"/>
  <c r="B127" i="11"/>
  <c r="A127" i="11"/>
  <c r="A316" i="11"/>
  <c r="B316" i="11"/>
  <c r="A43" i="11"/>
  <c r="B43" i="11"/>
  <c r="B208" i="11"/>
  <c r="A208" i="11"/>
  <c r="A4" i="11"/>
  <c r="B4" i="11"/>
  <c r="A337" i="11"/>
  <c r="B337" i="11"/>
  <c r="B139" i="11"/>
  <c r="A139" i="11"/>
  <c r="B118" i="11"/>
  <c r="A118" i="11"/>
  <c r="B331" i="11"/>
  <c r="A331" i="11"/>
  <c r="A295" i="11"/>
  <c r="B295" i="11"/>
  <c r="B292" i="11"/>
  <c r="A292" i="11"/>
  <c r="B145" i="11"/>
  <c r="A145" i="11"/>
  <c r="A238" i="11"/>
  <c r="B238" i="11"/>
  <c r="B307" i="11"/>
  <c r="A307" i="11"/>
  <c r="A49" i="11"/>
  <c r="B49" i="11"/>
  <c r="B325" i="11"/>
  <c r="A325" i="11"/>
  <c r="A112" i="11"/>
  <c r="B112" i="11"/>
  <c r="A202" i="11"/>
  <c r="B202" i="11"/>
  <c r="G16" i="2" l="1"/>
  <c r="H16" i="2"/>
  <c r="H8" i="2"/>
  <c r="D22" i="2"/>
  <c r="H21" i="2" l="1"/>
  <c r="H17" i="2"/>
  <c r="F20" i="2" s="1"/>
</calcChain>
</file>

<file path=xl/sharedStrings.xml><?xml version="1.0" encoding="utf-8"?>
<sst xmlns="http://schemas.openxmlformats.org/spreadsheetml/2006/main" count="6395" uniqueCount="745">
  <si>
    <t>Some items have been added back into 6.6 ISS and 6.7 of 802.1Q as a result of amendments and should be considered for move into 802.1AC:
 6.6.1 Stream Reservation Protocol (SRP) Domain status parameters
 6.6.2 Control primitives and parameters
 6.6.3 EVB status parameters
 6.7.1 Support of the Internal Sublayer Service by IEEE Std 802.3 (CSMA/CD)
But not all these are ISSS related, so they should not all be moved.  Agree to instruct editors to make the follwoing changes:  
 Move 6.6.2 to clause 11 of .1AC (as part of .1AC-rev)
 Move 6.7.1 to clause 12 of .1AC (as part of .1AC-rev)
 Move 6.6.1 &amp; 6.6.3 to more suitable places in .1Q  (as part of .1Q-rev)</t>
  </si>
  <si>
    <t>The problem is that  
(adminStatus == disabled) ||
(adminStatus == enabledRxOnly)
sends the Transmit state machine to TX_SHUTDOWN_FRAME which starts a timer and sends the Transmit timer state machine to TX_TIMER_INITIALIZE which resets that same timer – undoing the setting of it.
Agreed solution:  
remove the initialization of that timer (txShutdownWhile=0) from TX_TIMER_INITIALIZE of Fig 9-3 (Transmit timer state machine) and move it to TX_LLDP_INITIALIZE of Fig 9-1. 
This is a critical state machine issue and it was agreed to initiate a new corrigenda to cover items 121 &amp; 127.</t>
  </si>
  <si>
    <t>Issue 1 is already fixed per Maintenance #32
Issue 2:  The text of 9.2.5.7 makes it very clear that msgTxInterval (et al) is per-agent (per destination MAC address).  However, the MIB variable lldpV2MessageTxInterval is per-system.  
Solve by adding per-instance variables in parallel to the current variables.  The current global variables now supply default values for new rows created in the per-instance variables.
Do not delete the current universal variables, but make it clear in the DESCRIPTIONS of the new variables added to lldpV2ManAddrConfigTxPortsEntry that the default value of these variables when a new row is created is the current value of the corresponding global variables that now exist.  This goes in revised DESCRIPTION clauses of the current variables, also, of course.
Per Agent MIB objects should be maintained under lldpV2PortConfigTable.  The new table would be as follows:
lldpV2PortConfigTable
 lldpV2PortConfigIfIndex (Table index)
 lldpV2PortConfigDestAddressIndex (Table index)
 lldpV2PortConfigAdminStatus adminStatus, 9.2.5.1
 lldpV2MessageTxInterval msgTxInterval, 9.2.5.7
 lldpV2MessageTxHoldMultiplier msgTxHold, 9.2.5.6
 lldpV2ReinitDelay reinitDelay, 9.2.5.10
 lldpV2NotificationInterval msgTxInterval, 9.2.5.7
 lldpV2TxCreditMax txCreditMax, 9.2.5.17
 lldpV2MessageFastTx msgFastTx, 9.2.5.5
 lldpV2TxFastInit txFastInit, 9.2.5.19
 lldpV2PortConfigNotificationEnable —
 lldpV2PortConfigTLVsTxEnable 9.1.2.1
Issue 3:  The text in the MIB certainly differs from the text in section 9.2.5.22.  The MIB has no +1, 9.2.5.22 does.  The corresponding text in 802.1AB-2005 doesn't have the +1.  Clearly a conscious change was made in the 2009 text, but not to the MIB.  As to which one is correct, I'd lean towards the +1.  The difference is that, without the +1, the receiver times out at exactly the same time that the Nth frame is expected to arrive.  The +1 makes much more sense. Fix MIB DESCRIPTION to include
  TTL = min(65535, (lldpV2MessageTxInterval * lldpV2MessageTxHoldMultiplier) + 1)</t>
  </si>
  <si>
    <t>Technical Review completed by Norm Finn and submitted as a ballot comment on 802.1Qrev.  Already included in 802.1Q-REV D1.2 that is in balloting.  Continue review as part of balloting of  802.1Qrev</t>
  </si>
  <si>
    <t>Technical Review  by Ben Mack-Crane concluded on revised text as follows:
1. (p727/line 6) The name "ieee8021MstpCistPortPathCost" used in the description for ieee8021MstpCistPortAdminPathCost does not appear to exist. That is, there is no oper object to go with the admin object.  It is possible that the ieee8021MstpCistPortCistPathCost object is intended to be the oper object, but its description does not appear to be consistent with this use.  However, this description is eerily similar to the description for ieee8021MstpCistPathCost.  If ieee8021MstpCistPortCistPathCost is intended to be the oper object its description should be changed accordingly.
2. (p646/line 44)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A similar bit of description should be added for the ieee8021MstpPortPathCost object, since it is also read-write, since an admin object is added per Maintenance 108 
3. (p725/line 25) The name "ieee8021SpanningTreePortPathCost32" should
be "ieee8021SpanningTreePortPathCost"
Editor requested to update draft for 802.1Qrev</t>
  </si>
  <si>
    <t xml:space="preserve">Technical Review completed by Nigel Bragg -- agree with the replacement text proposed.
There are 4094 entries in the table, indexed by VLAN, and each returns an MSTID in the extended range of 0 – 4095.
Editor requested to include in next draft of 802.1Qrev
</t>
  </si>
  <si>
    <t>November 2013 Plenary Maintenance Meeting</t>
  </si>
  <si>
    <t>IEEE P802.1 Plenary Maintenance meeting : Nov-13</t>
  </si>
  <si>
    <t>0125</t>
  </si>
  <si>
    <t>09-Sep-13</t>
  </si>
  <si>
    <t>802.1Q and 802.1AC</t>
  </si>
  <si>
    <t>6.6, 6.7 and 12 (802.1AC)</t>
  </si>
  <si>
    <t>Internal Sublayer Service</t>
  </si>
  <si>
    <t>0126</t>
  </si>
  <si>
    <t>0127</t>
  </si>
  <si>
    <t>802.1AX-2008</t>
  </si>
  <si>
    <t>Appendix C.6</t>
  </si>
  <si>
    <t>dot3adAggPortActorOperKey</t>
  </si>
  <si>
    <t>Section 9.2.7.12, 9.2.8, 9.2.10</t>
  </si>
  <si>
    <t>txInitializeLLDP, Transmit State Machine, Transmit timer state machine</t>
  </si>
  <si>
    <t>03-Oct-13</t>
  </si>
  <si>
    <t>04-Oct-13</t>
  </si>
  <si>
    <t xml:space="preserve">.1AXrev in WG ballot
</t>
  </si>
  <si>
    <t>802.1AS-Cor1 was published on Sept 10, 2013</t>
  </si>
  <si>
    <t xml:space="preserve">Agreed it is read-only.  Editor will include as rogue comment in 802.1AX-rev WG ballot and update draft for recirc ballot.
</t>
  </si>
  <si>
    <t>Included in D1.3, 802.1Q-REV is in WG ballot recirc</t>
  </si>
  <si>
    <t xml:space="preserve">The current GM downgrades, the new information actually IS used immediately. In 10.3.5, it indicates that the message priority vector is superior to the portPriorityVector of the port if, and only if, the messagePriorityVector is better than the portPriorityVector, or the Announce message has been transmitted from the same master time-aware system and MasterPort as the portPriorityVector.  The key is the 2nd part referring to the Announce message being transmitted from the same port.
Editor has made editorial change to ASbt D0.2 in 10.3.11.2.1 to remind the reader of this, and to point to 10.3.5.
</t>
  </si>
  <si>
    <t>D0.2 of 802.1ASbt available, TG ballot after next meeting.</t>
  </si>
  <si>
    <t>D0.2 of 802.1ASbt available with most changes, PICS changes will be made in D0.3.   TG ballot after next meeting.</t>
  </si>
  <si>
    <t xml:space="preserve">Panos Saltsidis has completed the following technical review:
During the SPB project discussions it has been decided to drop the dynamic aspects of VID to FID allocations as expressed though the VLAN Learning Constraints (and leave only dynamic allocations associated with the operation of SPBV (the SPVID allocation)). As a result clause 8.8.8 has been modified by IEEE Std 802.1aq-2012 to reflect these changes but unfortunately these changes are not reflected in Clause 12 or in Clause 17 which still discuss dynamic VID to FID allocations through the use of the VLAN Learning Constraints. 
Here is the list of changes that are required for Clause 12 (Clause 17 should reflect those changes but my MIB expertise is limited and somebody else needs to go through those changes)
The current title of 12.10.3 The VLAN Learning Constraints managed object needs to be changed to 
“12.10.3 The VID to FID allocation managed object”
The text in 12.10.3 needs to be replacing the current text with the following:
“The VID to FID allocations managed object models operations that modify, or inquire about
VID to FID allocations (8.8.8) that apply to the operation of the Learning Process and the Filtering Database. The object is modeled as a fixed-length tables, as follows:
a) A VID to FID allocation table (8.8.8) with an entry per VID supported by the implementation. Each
table entry indicates, for that VID, that there is currently
1) No allocation defined; or
2) A fixed allocation to FID X; or
3) A dynamic allocation to FID X.
NOTE- Item 3) is only applicable only for SPT Bridges and VIDs that have been reserved for use as SPVIDs.
The management operations that can be performed on the FID to VID allocations managed object are
b) Read VID to FID allocations (12.10.3.1);
c) Read FID allocation for VID (12.10.3.2);
d) Read VIDs allocated to FID (12.10.3.3);
e) Set VID to FID allocation (12.10.3.4);
f) Delete VID to FID allocation (12.10.3.5).”
Delete current clauses 12.10.3.1, 12.10.3.2, 12.10.3.3 and 12.10.3.4.
Renumber the following clauses starting from 12.10.3.1 in increasing order.
In 12.10.3.5.3, 12.10.3.6.3, and 12.10.3.7.3 (now renumbered to 12.10.3.1.3, 12.10.3.2.3, and 12.10.3.3.3) Include a NOTE
“NOTE- The indication of dynamic is only applicable only for SPT Bridges and VIDs that have been reserved for use as SPVIDs”
In 12.10.3.8.3 Outputs (now renumbered to 12.10.3.4.3 Outputs) delete item a1) and renumber subsequent sub items.
Make a global search for “VLAN Learning Constraints” and delete the associated references.
Editor is requested to include in draft for 802.1Q-REV </t>
  </si>
  <si>
    <t xml:space="preserve">This was 3 in 802.1w (Table 17-5) and then dot1dStpTxHoldCount of RFC 4318, of which ieee8021SpanningTreeRstpTxHoldCount is a direct derivation per 802.1Q (Table 17-5).  It changed to 6 in 802.1D-2004
Agree to change to 6 in MIB and change reference to 802.1Q.
Target for 802.1Qrev
</t>
  </si>
  <si>
    <t>The REFERENCE for this in the MIB is to 802.1D 17.13.1 which provides no guidance on default values.  The revised 802.1Q clause 13 is the appropriate reference
Accept – change DEFVAL to false and update the reference
Target for 802.1Qrev</t>
  </si>
  <si>
    <t xml:space="preserve">This is an unfortunate error.  However, there are few, if any, implementations of this MIB module so the change should be limited to this module as suggested
Change OID root (e.g., to 27) and rename module name and tables/objects (e.g., include v2 in prefix)
Include name of old tables at the beginning of the MIB module indicating they are deprecated with a strong warning that they are not to be used.
Change all usages in remainder of clause 17 to new object names
Editor requested to include in 802.1Q-rev
</t>
  </si>
  <si>
    <t>Agree in Principle.  Call new object ieee8021BridgeEvbVSIFilterFormat with values VID(1), MAC-VID(2), GroupID-VID(3),  GroupID-MAC-VID(4).
Editor requested to include in 802.1Q-REV</t>
  </si>
  <si>
    <t>Change ieee8021BridgeEvbVDPCounterDiscontinuity DESCRIPTION to
The time (in hundredths of a second) since the last counter discontinuity for any of the counters in the row.
Editor requested to include in 802.1Q-REV</t>
  </si>
  <si>
    <t>Agree with table changes (first is already in #93), but do not accept third proposal (deprecate objects). Instead point add the following note in the DESCRIPTION for these objects:
ieee8021BridgeEvbSysEcpAckTimer and ieee8021BridgeEvbSysEcpMaxRetries refer to EvbSysEcpDfltAckTimerInit and EvbSysEcpDfltMaxRetries in Clause 12.
Editor requested to include in 802.1Q-REV</t>
  </si>
  <si>
    <t>EVB Management Protocol</t>
  </si>
  <si>
    <t>OID root for the IEEE8021-TEIPS MIB module</t>
  </si>
  <si>
    <t>Technical review -- discuss on DCB conference call before next meeting
It seems like converting consistently to Tries is the smaller change rather than converting the state machine and MIB to Retries. The EVB TLV could change to maxTries with a 0 value to 8 tries. Alternately, we could leave the EVB TLV maxRetries and use maxTries internally by adding some statements in D.2.</t>
  </si>
  <si>
    <t xml:space="preserve">Agree.
Change the label into: 
iccFormat(32)     ICC-based format as specified in ITU-T Y.1731
Note:   change the occurrence of the same label in the DESCRIPTION clause of the Dot1agCfmMaintAssocNameType  TC and update the REVISION date of the MIB as well.
Target for 802.1Q-REV  </t>
  </si>
  <si>
    <t xml:space="preserve">MEPactive regulates all of the MEP state machines in parallel with BEGIN.  There is not much opportunity for foul ups that would make an operational and an administrative pair for MEP active that would not be visible from the ieee8021CfmConfigErrorListTable.
The MEPactive variable controls all of the MEP state machines by holding them in the reset condition.  The current description is adequate to convey the meaning of the variable.  It does not appear that the suggested text has a significantly different meaning than the current text of 20.9.1 or the dot1agCfmMepActive MIB object.
Agree to add a note explaining why an Operational state is not needed.  Norm Finn will draft text  -- Include in Q-REV
</t>
  </si>
  <si>
    <t>Since the Q-Cor-2 is by necessity having to address items that are amendments to Q-Rev, it is conceivable that we can incorporate a small change to address this item.  Anoop has proposed the following text to the end of Clause D.2.9.7
NOTE--While it is intended that only TCs configured for ETS will have a bandwidth value associated with them, it is possible, during configuration changes, to have situations where a TC is not configured for ETS but has a non-zero TCBandwidth percentage.  In this case, the sum of all the TCBandwidth percentages must still be 100, but the TC bandwidth percentages of the non-ETS TCs would effectively be unused bandwidth and reallocated to the ETS TCs.</t>
  </si>
  <si>
    <t>0031</t>
  </si>
  <si>
    <t>12-Mar-12</t>
  </si>
  <si>
    <t>6.1.1</t>
  </si>
  <si>
    <t>Typo in fig 6-2 with MA_UNITDATA.x</t>
  </si>
  <si>
    <t>There appears to be no conflict given the introduction “unless stated otherwise” and the suggested conflict falls into this case.  The action definitions are part of the state machine.
Mick Seaman will review the MRP set and report back on recommendation</t>
  </si>
  <si>
    <t>This was discussed in 802.1ak D7.0 PDIS comment 45 (Nov 2006)
   REJECT:  As this is an efficiency issue this kind of change needs more detailed study. 
Panos suggest that he believes the “Lv” may have been deleted by accident
Mick Seaman will review the MRP set and report back on recommendation</t>
  </si>
  <si>
    <t>Mick Seaman will review the MVRP set and report back on recommendation</t>
  </si>
  <si>
    <t>Craig Gunther proposes alternative to change text in 10.3 (i.e., the pointer is an extension to MAP instead of a full definition for MSRP) and will propose text
Target for 802.1Q-REV</t>
  </si>
  <si>
    <t>Agree in principle, Craig Gunther will review to confirm the wording is accurate and report back.</t>
  </si>
  <si>
    <t>Proposal is:  “All MSRPDUs sent by MSRP Participants Bridges are transmitted as untagged frames.”
Andre Fredette will study this, compare to 11.2.3.1.1 &amp; 2, and report back</t>
  </si>
  <si>
    <t xml:space="preserve">Craig Gunther will study if this is necessary and report back
This is related to item 0050 </t>
  </si>
  <si>
    <t>This is editorial, but provisionally agree to make the change.
Mick Seaman will review the MRP set and report back on recommendation</t>
  </si>
  <si>
    <t>J</t>
  </si>
  <si>
    <t>V</t>
  </si>
  <si>
    <t>AI was missing in the concat; increased to AZ and included AI. Concat max is 30 arguments</t>
  </si>
  <si>
    <t>B</t>
  </si>
  <si>
    <t>Standard</t>
  </si>
  <si>
    <t>Clause</t>
  </si>
  <si>
    <t>Date</t>
  </si>
  <si>
    <t>Subject</t>
  </si>
  <si>
    <t>I</t>
  </si>
  <si>
    <t>T</t>
  </si>
  <si>
    <t>E</t>
  </si>
  <si>
    <t>CE</t>
  </si>
  <si>
    <t>W</t>
  </si>
  <si>
    <t>CB</t>
  </si>
  <si>
    <t>R</t>
  </si>
  <si>
    <t>No.</t>
  </si>
  <si>
    <t xml:space="preserve"> </t>
  </si>
  <si>
    <t>A</t>
  </si>
  <si>
    <t>F</t>
  </si>
  <si>
    <t>P</t>
  </si>
  <si>
    <t>S</t>
  </si>
  <si>
    <t>Error</t>
  </si>
  <si>
    <t>Unused</t>
  </si>
  <si>
    <t>-</t>
  </si>
  <si>
    <t>Closed</t>
  </si>
  <si>
    <t>Approved</t>
  </si>
  <si>
    <t>Balloting</t>
  </si>
  <si>
    <t>Errata</t>
  </si>
  <si>
    <t>Detailed Totals</t>
  </si>
  <si>
    <t>Summary Totals</t>
  </si>
  <si>
    <t>=</t>
  </si>
  <si>
    <t>Ready for ballot</t>
  </si>
  <si>
    <t>Awaiting clarification</t>
  </si>
  <si>
    <t>To be categorised</t>
  </si>
  <si>
    <t>Review by Technical experts</t>
  </si>
  <si>
    <t>&lt;/TABLE&gt;</t>
  </si>
  <si>
    <t>Summary</t>
  </si>
  <si>
    <t xml:space="preserve">It is recommended to implement this improvement in .1ASbt.  Draft for this document expected after next meeting.
</t>
  </si>
  <si>
    <t xml:space="preserve">Agree; this will be added to the state machine.
Incorporate in P802.1AS‐Cor‐1
</t>
  </si>
  <si>
    <t>0037</t>
  </si>
  <si>
    <t>0038</t>
  </si>
  <si>
    <t>802.1Qbg-d2-2</t>
  </si>
  <si>
    <t>802.1Q-cor-2-d2-0</t>
  </si>
  <si>
    <t>802.1aq-d4-6</t>
  </si>
  <si>
    <t xml:space="preserve">Agreed resolution as proposed.  Notably, in clause 13.29.32 updtDigest():
replace "Updates agreeDigest, agreeN, and agreedND" with "Updates agreeDigest and agreeN".
Replace all five occurences of "agreeND" with "agreedND",  
Replace all four occurrences of "agreedND" with "agreeND"
Agree to include in Q-Cor-2
</t>
  </si>
  <si>
    <t>To be discussed as part of AX-Rev.  subsequent resolution will be handled there.</t>
  </si>
  <si>
    <t xml:space="preserve">Q-Cor-2-d2-0 in sponsor ballot  </t>
  </si>
  <si>
    <t>0039</t>
  </si>
  <si>
    <t>E.8</t>
  </si>
  <si>
    <t>remove clause - Link Aggregation TLV</t>
  </si>
  <si>
    <t>September 2012 Interim Maintenance meeting</t>
  </si>
  <si>
    <t>IEEE P802.1 Interim Maintenance meeting : Sep-12</t>
  </si>
  <si>
    <t>802.1AB-cor-1</t>
  </si>
  <si>
    <t>The length should be 4.  Revise figure 8-10 by removing the chassis ID subtype field.
The fix is targeted for AB-Cor (PAR approved at July plenary)</t>
  </si>
  <si>
    <t>Same issues as 0032.  The length should be 4.  Revise figure 8-10 by removing the chassis ID subtype field.
The fix is targeted for AB-Cor (PAR approved at July plenary)</t>
  </si>
  <si>
    <t xml:space="preserve">This needs to be studied. When can the operational state differ from the administative state? If these are significant then separate obejcts may be needed.
If so, this would be targeted for 802.1Q revision  </t>
  </si>
  <si>
    <t>This needs to be studied.  Target for Q-rev if needed</t>
  </si>
  <si>
    <t>Not discussed yet.  Target for Q-rev if needed</t>
  </si>
  <si>
    <t xml:space="preserve">802.1aq was published
</t>
  </si>
  <si>
    <t xml:space="preserve">Initial official draft of AS-Cor-1 has been produced but no ballot run yet.  AVB TG is keeping track of the bugs that need fixing in AS-Cor-1.   </t>
  </si>
  <si>
    <t>Qbg was published</t>
  </si>
  <si>
    <t xml:space="preserve">New maintenance item 0027 includes this fix and additional clarification. 
Target for 802.1AB Cor (PAR approved at July plenary) </t>
  </si>
  <si>
    <t>802.1Q-REV D1.2 is balloting</t>
  </si>
  <si>
    <t>802.1AB-Cor1 was published on June 14, 2013</t>
  </si>
  <si>
    <t>Included in 802.1Q-REV D1.2 that is in balloting</t>
  </si>
  <si>
    <t>sftp any meeting minutes files to the /web/infotree/groups/802/1/files/public/maint directory with the filename format of year-month-maintenance.pdf (e.g. 2011-01-maintenance.pdf)</t>
  </si>
  <si>
    <t>We agree there is a problem and are fairly sure the solution is correct, but would need to combine the changes in the MIB and check the MIB with an expert.  Perhaps it could be included in DNRI or 802.1AX, but there are no plans to modify LLDP MIB in these at this point.  This also brings up the issue of whether 802.1AX allows LLDP to be sent on the physical link as well as on the aggregate.  This should go into the next revision of 802.1AX and DNRI is an ammendment.  We may need to consider a revision at a future meeting.  Also, the non-LinkAgg issues would not be covered by this proposed course of action.  Move to awaiting ballot</t>
  </si>
  <si>
    <t>The issue was discussed in Santa Fe and since the issue was introduced from 802.1aq, we can put the resolution in 802.1aq.   The resolution is acceptable but it should specify to copy both priority and drop eligible bits.  Steve Haddock will introduce a comment to 802.1aq in San Francisco.  Move to balloting state.</t>
  </si>
  <si>
    <t>The proposed resolution looks acceptable.  It is actually an editorial change because the recommended formula in the existing draft produces the correct values.  The note below the table provides instructions how to calculate values, so there is really no bug.  Propose reject since this has been solved in QRev-2011.</t>
  </si>
  <si>
    <t>802.1AS has a corrigendum PAR under consideration and all of these bugs and all future bugs found by the task group will be addressed through the corrigendum project.   We do not recommend TG members to use the maintenance system for 802.1AS bugs as long as the corrigendum project is active, however, if the system is used, we will progress the requests and use the corrigendum as a delivery vehicle as long as it is still active.  Move to awaiting ballot.</t>
  </si>
  <si>
    <t>Not Discussed</t>
  </si>
  <si>
    <t>0007</t>
  </si>
  <si>
    <t>01-Aug-11</t>
  </si>
  <si>
    <t>802.1Q/D1.5</t>
  </si>
  <si>
    <t>incorrect operPointToPointMAC references</t>
  </si>
  <si>
    <t>10-Jul-13</t>
  </si>
  <si>
    <t>802.1AS</t>
  </si>
  <si>
    <t>11.4.2.4</t>
  </si>
  <si>
    <t>correctionField (Integer64)</t>
  </si>
  <si>
    <t>0115</t>
  </si>
  <si>
    <t>B.2</t>
  </si>
  <si>
    <t>Time-aware system requirements</t>
  </si>
  <si>
    <t>0116</t>
  </si>
  <si>
    <t>B.1.3.2</t>
  </si>
  <si>
    <t>0117</t>
  </si>
  <si>
    <t>0118</t>
  </si>
  <si>
    <t>0119</t>
  </si>
  <si>
    <t>IEEE 802.1AB-2009</t>
  </si>
  <si>
    <t>8.5.8, 11.2, 11.5.2</t>
  </si>
  <si>
    <t>System Capabilities TLV, Structure of the LLDP MIB, LLDP MIB module - version 2</t>
  </si>
  <si>
    <t>0120</t>
  </si>
  <si>
    <t>802.1BA</t>
  </si>
  <si>
    <t>6.7.2</t>
  </si>
  <si>
    <t>Basic support for streams in Talkers</t>
  </si>
  <si>
    <t>Allan variance vertical axis units incorrect</t>
  </si>
  <si>
    <t>BMCA - PortAnnounceInformation state machine - downgraded information</t>
  </si>
  <si>
    <t>Sync receipt timeout due to loss of single Follow_Up message</t>
  </si>
  <si>
    <t xml:space="preserve">Technical Review – Norm Finn.  Initial view:
 In Ieee8021SpanningTreePortEntry and Ieee8021MstpCistPortEntry, the PathCost variables controlling the cost of this port are an oper/admin pair.  Apparently, for historical reasons, the oper cost in Ieee8021SpanningTreePortEntry is read-write but it is (properly) read-only in Ieee8021MstpCistPortEntry.  But, in Ieee8021MstpPortEntry, there is only a read-write oper object, and no admin object.  This makes it impossible to say, "go back to being controlled by the link speed" after once changing the value administratively.
Add a new admin variable to Ieee8021MstpPortEntry, with the same relationship to ieee8021MstpPortPathCost that ieee8021SpanningTreeRstpPortAdminPathCost has to ieee8021SpanningTreePortPathCost in the Ieee8021SpanningTreePortEntry.
Target for 802.1Qrev, if needed
</t>
  </si>
  <si>
    <t>0008</t>
  </si>
  <si>
    <t>0009</t>
  </si>
  <si>
    <t>08-Aug-11</t>
  </si>
  <si>
    <t>A.21</t>
  </si>
  <si>
    <t>08-Sep-11</t>
  </si>
  <si>
    <t>802.1Q &amp; 802.1AX</t>
  </si>
  <si>
    <t>D.2.7</t>
  </si>
  <si>
    <t>Disambiguating LLDP over Link Aggregations</t>
  </si>
  <si>
    <t>In the minutes tab, copy the last 4 rows, including the last row with an "*".  Paste them over the line with the "*".  Similar to step 1, you are copying the formulas and the last row with the terminator character</t>
  </si>
  <si>
    <t>Check in the Totals tab if a new row is needed.   If all the entries above the final summation row are full, then you must insert a new row after the last row of data.  Do this by copying and insert on paste.</t>
  </si>
  <si>
    <t>In the all.html tab, if necessary, copy the last line and paste as the next last line.  The row number in the Master Tab of the last entry should have a row of HTML in the all.html tab as well.   Many of the rows have been pre-populated, so this step isn't likely.</t>
  </si>
  <si>
    <t>Check to make sure there has been a row of HTML created in the open_num.html tab.  The formulas  have been copied, so it should automatically generate unless there have been more than 128 maintenance requests</t>
  </si>
  <si>
    <t>As in step 11, check the same for the closed.html tab.  This, of course, will only populate rows for requests that have a 'closed' status.   Again, the formulas have been copied already up to 128 maintanence requests</t>
  </si>
  <si>
    <t>In the status_history.html tab, check to make sure the HTML has been generated for the new rows created in the Master tab.  Also, if this is the first entry for a new meeting, copy the last two columns and paste them over the last column (shifting everthing right one column).  The last column should have &lt;/TR&gt; in it.   Also, remember to update the html file that will be uploaded for this tab because the number of columns must match.</t>
  </si>
  <si>
    <t>Using the HTML from the html tabs</t>
  </si>
  <si>
    <t>Select the entire rows from one of the all.html tabs, starting at row 3 until the row that matches the last valid row from the Master tab.</t>
  </si>
  <si>
    <t>Open the cooresponding html file in the maintenance directory using a text editor such as Notepad.  You may want to start with a fresh html file, copied from the Masters directory</t>
  </si>
  <si>
    <t>Save the html file in a new location, or archive the old one</t>
  </si>
  <si>
    <t>Withdrawn</t>
  </si>
  <si>
    <t>Rejected</t>
  </si>
  <si>
    <t>Published</t>
  </si>
  <si>
    <t>Total</t>
  </si>
  <si>
    <t>Errors</t>
  </si>
  <si>
    <t xml:space="preserve">Open </t>
  </si>
  <si>
    <t>Status code index</t>
  </si>
  <si>
    <t>Ready for&lt;BR&gt;Ballot</t>
  </si>
  <si>
    <t>Complete&lt;BR&gt;then Ballot</t>
  </si>
  <si>
    <t>Complete&lt;BR&gt;then Errata</t>
  </si>
  <si>
    <t>Failed</t>
  </si>
  <si>
    <t>Incomplete</t>
  </si>
  <si>
    <t>Received</t>
  </si>
  <si>
    <t>Errata Sheet&lt;BR&gt;Published</t>
  </si>
  <si>
    <t>Technical&lt;BR&gt;experts review</t>
  </si>
  <si>
    <t>0010</t>
  </si>
  <si>
    <t>13-Sep-11</t>
  </si>
  <si>
    <t>6.11.4</t>
  </si>
  <si>
    <t>Incorrect Annex reference</t>
  </si>
  <si>
    <t>MVRP cut-and-paste errors</t>
  </si>
  <si>
    <t>Comment has been introduced and accepted, but not put into the draft.  The draft is in recirc at the moment.  Comment will be resubmitted.  Leaving balloting state</t>
  </si>
  <si>
    <t>The extension MIB is open in Qbg and we could fix some of the relevant bits, but this is in working group recirc.   The best long-term answer solution is to put this in AX, but we don’t have a revision scheduled.    Since there is really no new information to change the urgency, we will leave this in its current state.  Resolution could be related to 0009 to be discussed in Nanjing</t>
  </si>
  <si>
    <t>AB Corr PAR has been approved, but a draft has not yet been circulated for ballot.  Once this goes to ballot we need to validate the items are covered and then change the state to balloting.  Leave in Ready for Ballot state for now.</t>
  </si>
  <si>
    <t>We believe have a new feature requirement for 802.1AX and it is needed to send/receive at the physical layer.  This aspect could be put into AXbq. The solution would involve some Y layer as a shim.   If we want to de-multiplex frames then we would either need new addresses or content specific multiplexing.   The way it currently works is that you would see multiple peers at the aggregate layer and one of the physical links would see two peers while others would only see one.  This is most likely the desirable behavior.  Doing the Y based on protocol is a slippery slope (e.g. it would be protocol specific – the LLDP Y as a shim).    We would rather not create a new destination address.  Discuss this at the Interim via a submission by Jeff, Paul and Norm.   Leave in received state for now.   As discussed at the Interim in Nanjing during the joint session, AXbq will consider addressing the issue of transmitting/receivign LLDP at the physical layer and changes to TLVs or MIBs will be held for a future revision of AX</t>
  </si>
  <si>
    <t>We should just fix this in any amendment to Q, this could be done in aq or Qbg.  It would be better to have a TG chair submit a comment against Qbg to get it fixed – do it now rather than wait for another draft.  Action: Paul to submit late Qbg comments. Move to balloting phase.   The comments have been added to Qbg and addressed as part of the ballot resolution coming out of the Nanjing interim.  Move to Balloting state</t>
  </si>
  <si>
    <t>Since this is similar to 0007, do the same resolution.  Comments have been made and are processed as part of Qbg ballot out of Nanjing.  Move to Balloting state</t>
  </si>
  <si>
    <t>Also make a comment against Qbg to fix this one as done with 0007 and 0008.  Comments have been made and are processed as part of Qbg ballot out of Nanjing.  Move to Balloting state</t>
  </si>
  <si>
    <t>0011</t>
  </si>
  <si>
    <t>0012</t>
  </si>
  <si>
    <t>0013</t>
  </si>
  <si>
    <t>14-Sep-11</t>
  </si>
  <si>
    <t>I.5</t>
  </si>
  <si>
    <t>November 2011 Plenary Maintenance meeting</t>
  </si>
  <si>
    <t>29-Sep-11</t>
  </si>
  <si>
    <t>No recommended priority to traffic class mappings for credit-based shaper in table 8-4</t>
  </si>
  <si>
    <t>0086</t>
  </si>
  <si>
    <t>802.1Qbg-2012</t>
  </si>
  <si>
    <t>January 2013 Interim Maintenance Meeting</t>
  </si>
  <si>
    <t>IEEE P802.1 Interim Maintenance meeting : Jan-13</t>
  </si>
  <si>
    <t>0087</t>
  </si>
  <si>
    <t>17.7.7.1</t>
  </si>
  <si>
    <t>Definitions for the IEEE8021-CFM MIB module</t>
  </si>
  <si>
    <t>0088</t>
  </si>
  <si>
    <t>0089</t>
  </si>
  <si>
    <t>0090</t>
  </si>
  <si>
    <t>0091</t>
  </si>
  <si>
    <t>0092</t>
  </si>
  <si>
    <t>Annex D</t>
  </si>
  <si>
    <t>IEEE 802.1 Organizationally Specific TLVs</t>
  </si>
  <si>
    <t>VDP state machine variables and parameters</t>
  </si>
  <si>
    <t>41.5.2</t>
  </si>
  <si>
    <t>41.5.5</t>
  </si>
  <si>
    <t>Bridge VDP state machine</t>
  </si>
  <si>
    <t>0093</t>
  </si>
  <si>
    <t>0094</t>
  </si>
  <si>
    <t>09-Jan-13</t>
  </si>
  <si>
    <t>Annex D.2.13</t>
  </si>
  <si>
    <t xml:space="preserve"> EVB LTV</t>
  </si>
  <si>
    <t xml:space="preserve">43.3.7.4, 43.3.4,12.26.1,12.27.1,41.5.5.9,41.5.5.13 </t>
  </si>
  <si>
    <t>ECP State Machine Variables</t>
  </si>
  <si>
    <t/>
  </si>
  <si>
    <t>802.1Qbg-d2-2 &amp; 802.1Q-REV</t>
  </si>
  <si>
    <t>802.1ASbt</t>
  </si>
  <si>
    <t>IEEE 802.1AB LLDP TLVs</t>
  </si>
  <si>
    <t>IEEE 802.1Q TLV VID length</t>
  </si>
  <si>
    <t>local variables</t>
  </si>
  <si>
    <t>Missing  MEP/MHF icons in fig 26-2</t>
  </si>
  <si>
    <t>27-Oct-11</t>
  </si>
  <si>
    <t>IEEE P802.1 Plenary Maintenance meeting : Nov-11</t>
  </si>
  <si>
    <t>The totals page has some weird reference to a temporary xls that was used during development.  Also, the search for the empty cell didn't go across</t>
  </si>
  <si>
    <t>Paul C.</t>
  </si>
  <si>
    <t>Older</t>
  </si>
  <si>
    <t>Debugger</t>
  </si>
  <si>
    <t>Comment</t>
  </si>
  <si>
    <t>all the meeting columns, so I expanded the search to column Z - probably should have made it even further out.</t>
  </si>
  <si>
    <t>The search for the blank should probably be replaced with a search for "*" since I use that as a terminator elsewhere.  Not consistent</t>
  </si>
  <si>
    <t>In the revision_history.html tab, copy the last three rows and paste as the new last three rows.  The formulas for the columns should already be set-up, but if there have been a lot of meetings, it may be necessar to also replicate the last columns to the right if this is a new meeting - you should have already done this, but just in case</t>
  </si>
  <si>
    <t>5.4.4, 5.16.3</t>
  </si>
  <si>
    <t>0014</t>
  </si>
  <si>
    <t>7-Nov-11</t>
  </si>
  <si>
    <t>802.1AB-2009</t>
  </si>
  <si>
    <t>6.6.1, 9.2.7.7.2, 10.5.2</t>
  </si>
  <si>
    <t>LLDP TLV error processing</t>
  </si>
  <si>
    <t>0015</t>
  </si>
  <si>
    <t>A.31</t>
  </si>
  <si>
    <t>8-Nov-11</t>
  </si>
  <si>
    <t>0017</t>
  </si>
  <si>
    <t>B.10</t>
  </si>
  <si>
    <t xml:space="preserve">Document is still in sponsor ballot.   Comment is being address, but no status change for this meeting. </t>
  </si>
  <si>
    <t>Still waiting for a project, but as discussed in 0009, we will be revising the AXbq PAR to be a full revision, so this will get incorporated there.</t>
  </si>
  <si>
    <t>No status change, will likely enter balloting next meeting</t>
  </si>
  <si>
    <t>Qbg is still in working group recirculation ballot, but the comment has been address in the last phase.</t>
  </si>
  <si>
    <t>The editor of AXbq agreed to address these issue, but a scope change is needed in the project.  The maintenance TG agreed that we should convert AXbq to a full revision project.   Alternatives such as a separate amendment project were discussed but rejected.  Motions will be required on Thursday to pre-circulate the new PAR. This may require a change in the project name to AX-Rev (we think).  We will need to revise the PAR at the interim.  AXbk will still finish and go to sponsor ballot.  The based text of AXbk will be rolled into AX-Rev.   No change in status since there is no agreed fix yet.</t>
  </si>
  <si>
    <t>Normative text is correct in 34, but if someone was looking at the non-normative text this could cause a problem.   The group felt this problem was significant enough to justify a corrigendum project.  The editor believes the corrigendum can be done quickly. 
The corrigendum PAR would be written to identify the technical change and then bundle in known typos which are potentially maintenance items (0012, 0013, 0015, 0017).  It is possible to raise this PAR during this meeting.</t>
  </si>
  <si>
    <t xml:space="preserve">This is also a candidate for corrigendum PAR as well, but the figure is not normative.
There is also a plan to create an addition of Q and it should be determined if this can be addressed in the roll-up.  We believe not, but we need to check of editorial changes can be made to the base document in the roll-up.
</t>
  </si>
  <si>
    <t xml:space="preserve">Candidate for the corrigendum as a known typo.  Move to ready for balloting. </t>
  </si>
  <si>
    <t>Since there is no open AB amendment we put this in the ready for ballot phase.  Note that AB at some point it would be good to remove the Annex of AB for .1 and .3 TLVs.</t>
  </si>
  <si>
    <t>Clause number issue impacts PICS</t>
  </si>
  <si>
    <t>Typos in PICS</t>
  </si>
  <si>
    <t>MRP address for MSRP does not exist</t>
  </si>
  <si>
    <t>#</t>
  </si>
  <si>
    <t xml:space="preserve">Changed the terminator character for both rows and columns to "#" instead of "*".  There seems to be some strange meaning of "*" </t>
  </si>
  <si>
    <t xml:space="preserve">in some of the functions.    Will also look into using the "#" terminator in the revision_history.html tests as well.  Some major rework of revision_history.html </t>
  </si>
  <si>
    <t>0018</t>
  </si>
  <si>
    <t>0019</t>
  </si>
  <si>
    <t>17-Nov-11</t>
  </si>
  <si>
    <t>6.10</t>
  </si>
  <si>
    <t>Incorrect figure reference</t>
  </si>
  <si>
    <t>6.1</t>
  </si>
  <si>
    <t>Incorrect Link Aggregation figure for bridges</t>
  </si>
  <si>
    <t>IEEE P802.1 Interim Maintenance meeting : Jan-12</t>
  </si>
  <si>
    <t>Draft</t>
  </si>
  <si>
    <t>0020</t>
  </si>
  <si>
    <t>10.8.1.2, 10.8.2.8</t>
  </si>
  <si>
    <t>Inconsistent text when NumberOfValues is zero</t>
  </si>
  <si>
    <t>21-Dec-11</t>
  </si>
  <si>
    <t>0021</t>
  </si>
  <si>
    <t>06-Jan-12</t>
  </si>
  <si>
    <t>802.1Qaz</t>
  </si>
  <si>
    <t>D2.9.7</t>
  </si>
  <si>
    <t>TC must be configured for ETS to specify bandwidth</t>
  </si>
  <si>
    <t>0022</t>
  </si>
  <si>
    <t>11-Jan-12</t>
  </si>
  <si>
    <t>17.7.6</t>
  </si>
  <si>
    <t>MSTP MIB issues</t>
  </si>
  <si>
    <t>Proposed resolution to be included in the next draft of q-cor-2</t>
  </si>
  <si>
    <t>AX-Rev PAR has not yet been developed, but will be in Munich.  Contributions for this will be entertained once the AX-Rev project is created</t>
  </si>
  <si>
    <t>No status change, will likely enter balloting next meeting.  Initial official draft of as-cor-1 will be produced for Munich</t>
  </si>
  <si>
    <t>No comments, but Qbg running another re-circ</t>
  </si>
  <si>
    <t>To be discussed as part of AX-Rev</t>
  </si>
  <si>
    <t>Some related comments about the description of the table in initial TG ballot that needs discussion – propose accepting the comment #9 from Pat Thaler.  Don Fedyk also points out an issue with the relation to table I-1 in comment #22.   Propose putting in a note before table I-4.   We could remove table I-1 all together, or simply state that it is an example and keep a note in-front of I-4 that indicates it is not applicable.  Removing I-1 could be more intrusive.</t>
  </si>
  <si>
    <t>No comments were submitted against this fix in Q-cor-2.</t>
  </si>
  <si>
    <t>Comment by Don Fedyk that ‘and’ should be ‘or’.  To be discussed in Munich.  Addresses is in all the tables and thus should remain ‘and’.  Comment rejected, so no change for q-cor-2.</t>
  </si>
  <si>
    <t>No status change.  Previously agreed to wait for AB document amendment or revision to address.</t>
  </si>
  <si>
    <t>No comments submitted against this during Q-Cor-2 ballot.</t>
  </si>
  <si>
    <t>Partially fixed in q-cor-2.  Fixed in AC and that version will be included in the next draft of q-cor-2</t>
  </si>
  <si>
    <t>There is a need to send a LeaveAll with no attributes.  See 10.8.2.10.1.  The BNF text is not consistent.   Since cor-2 is in TG ballot this could be considered for this document.  We would like to stop adding items to a cor-2 when going to WG ballot unless there is a catastrophic error to address.</t>
  </si>
  <si>
    <t>It needs to be possible to configure the TCs, but not necessarily enable them for ETS yet because of timing constraints and can’t be made to work otherwise.  The proposed solution doesn’t work, but what to do is still somewhat unclear.   If bandwidth is assigned to a non-TC class the left over should be distributed to the other classes.  This is described in 37.3.c.  We could add a note here to clarify the above. It could read something like  5.4.1.6.  Leave this in the received state until we have a vehicle to incorporate the fix.</t>
  </si>
  <si>
    <t>This problem existed in 802.1ap.  This can be addressed in q-cor-2, but will explode the draft by including the MIB.</t>
  </si>
  <si>
    <t>March 2012 Plenary Maintenance meeting</t>
  </si>
  <si>
    <t>January 2012 Interim Maintenance meeting</t>
  </si>
  <si>
    <t>0023</t>
  </si>
  <si>
    <t>16-Jan-12</t>
  </si>
  <si>
    <t>6.11.2</t>
  </si>
  <si>
    <t>Priority and Drop_eligible parameters from BSI MEP/MIP</t>
  </si>
  <si>
    <t>0024</t>
  </si>
  <si>
    <t>0025</t>
  </si>
  <si>
    <t>0026</t>
  </si>
  <si>
    <t>0027</t>
  </si>
  <si>
    <t>0029</t>
  </si>
  <si>
    <t>17-Jan-12</t>
  </si>
  <si>
    <t>Typos in 6.1.4 and 6.1.6</t>
  </si>
  <si>
    <t>6-Feb-12</t>
  </si>
  <si>
    <t>Table for learned B-MAC addresses in PIP</t>
  </si>
  <si>
    <t>22.1,22.5</t>
  </si>
  <si>
    <t>Flow Classification and Queuing for CBP</t>
  </si>
  <si>
    <t>6.6.1, 8.2</t>
  </si>
  <si>
    <t>End of LLDPDU TLV error handling</t>
  </si>
  <si>
    <t>14-Feb-12</t>
  </si>
  <si>
    <t>17.5.2, IEEE8021-BRIDGE-MIB</t>
  </si>
  <si>
    <t>Missing T-Component creation text and ennumeration</t>
  </si>
  <si>
    <t>IEEE P802.1 Plenary Maintenance meeting : Mar-12</t>
  </si>
  <si>
    <t>AX-Rev is in task group ballot.  A comment to resolve this has been submitted by Pat Thaler.  Subsequent resolution will be handled in the task group</t>
  </si>
  <si>
    <t>Initial official draft of AS-Cor-1 has been produced but no ballot run yet.  AVB TG is keeping track of the bugs that need fixing in AS-Cor-1.  If they come across an issue that they would like to save for later, they will need to file a maintenance item to track it.</t>
  </si>
  <si>
    <t xml:space="preserve">No comments against this in Qbg in recirc.  Expected to close
</t>
  </si>
  <si>
    <t xml:space="preserve">No comments against this in Qbg in recirc.  Expected to close </t>
  </si>
  <si>
    <t>To be discussed as part of AX-Rev.   Pat Thaler has incorporate a comment against the current task group ballot, so subsequent resolution will be handled there.</t>
  </si>
  <si>
    <t>No comments, and  Qbg will be going to RevCom soon</t>
  </si>
  <si>
    <t xml:space="preserve">Updated in Q-Cor-2-d0-1 to match previous meeting consensus </t>
  </si>
  <si>
    <t>No status change.  Previously agreed to wait for AB document amendment or revision to address.  New maintenance item 0027 includes this fix and additional clarification.</t>
  </si>
  <si>
    <t>Incorporated into Q-Cor-2-d0-1</t>
  </si>
  <si>
    <t>Proposed for next pass of Q-Cor-2.  Fix is obvious</t>
  </si>
  <si>
    <t>Group discussed choices to resolve this.  One easy way is to make the TLV optional instead of mandatory.  It already is effectively optional since it isn’t validated on receipt, though we stress it must be present on transmit.    The other option is to clearly document the current situation which is the intent of the proposed resolution in the maintenance item.  To be discussed with a broader audience at the plenary</t>
  </si>
  <si>
    <t>Propose inclusion to next draft of Q-Cor-2.  There is, however, a ripple effect as there is no text on how to create a T-Component port as well.   Ben will propose some text for Tony to review at the plenary and to incorporate into the next draft.</t>
  </si>
  <si>
    <t xml:space="preserve">802.1aq has completed Sponsor Ballot.  Expected to approve sending to RevCom in March
</t>
  </si>
  <si>
    <t>The general belief is that the scope of changes required to address this item are beyond the current scope vehicles that are open.  Any changes here would be effectively undoing previous agreements and thus this item will be left in the ‘received’ state for consideration in a future revision.  This item is related to 0026 as well with similar resolution.   Subclause 6.11 is specifically states that it replaces subclause 6.9 in a CBP. This means that the setting of the priority and drop_eligible parameters in 6.11.2 occurs in request primitives after the queues, and therefore has no effect on the queueing.  The proposed resolutions do not change this.  Any change that would result in using the PCP from the I-tag to determine the priority for queuing in the B-component would require significant restructuring of the document and significant technical changes to the standard.  All B-components in the backbone network forward the frames based on the PCP from the B-tag, and it is not obvious that the final B-component the frame traverses should behave any differently.</t>
  </si>
  <si>
    <t>0096</t>
  </si>
  <si>
    <t>18-Jan-13</t>
  </si>
  <si>
    <t>Definitions for the IEEE8021-MSTP MIB module</t>
  </si>
  <si>
    <t>0097</t>
  </si>
  <si>
    <t>802.1Q-2012</t>
  </si>
  <si>
    <t>802.1Q-2012,802.1D-2004</t>
  </si>
  <si>
    <t>17.7.6, 13.25,17.14</t>
  </si>
  <si>
    <t>Definitions for the IEEE8021-MSTP MIB module, State machine timers and Performance parameter management</t>
  </si>
  <si>
    <t>0098</t>
  </si>
  <si>
    <t>17.7.6, 13.27.1</t>
  </si>
  <si>
    <t>Definitions for the IEEE8021-MSTP MIB module, AdminEdge</t>
  </si>
  <si>
    <t>0099</t>
  </si>
  <si>
    <t>0100</t>
  </si>
  <si>
    <t>0101</t>
  </si>
  <si>
    <t>09-Mar-13</t>
  </si>
  <si>
    <t>0102</t>
  </si>
  <si>
    <t>0103</t>
  </si>
  <si>
    <t>0104</t>
  </si>
  <si>
    <t>802.1Qbg</t>
  </si>
  <si>
    <t>CDCP configuration variables</t>
  </si>
  <si>
    <t>March 2013 Plenary Maintenance Meeting</t>
  </si>
  <si>
    <t>IEEE P802.1 Plenary Maintenance meeting : Mar-13</t>
  </si>
  <si>
    <t>6.13, 6.15</t>
  </si>
  <si>
    <t>Support of the ISS for attachment to a Provider Bridged Network and Support for the ISS by additional technologies</t>
  </si>
  <si>
    <t>17.7.18</t>
  </si>
  <si>
    <t>0105</t>
  </si>
  <si>
    <t>0106</t>
  </si>
  <si>
    <t>0107</t>
  </si>
  <si>
    <t>19-Mar-13</t>
  </si>
  <si>
    <t>12, 17</t>
  </si>
  <si>
    <t>AS-Cor-1 is in sponsor ballot</t>
  </si>
  <si>
    <t>AB-Cor-1 is in sponsor ballot</t>
  </si>
  <si>
    <t>Q-REV draft prepared.  Ready for WG ballot</t>
  </si>
  <si>
    <t xml:space="preserve">The proposed solution does not clean up all the loose ends. It is clear that we used units of usec in the MIB for these variables but it should be state machine ticks of 10 usec.  
Alignment is needed between clause 41, 43, 12, 17, and D.2.  
The resolution is described in the slides form this meeting.  Paul Bottorff will provide exact changes.   
Target for 801.Qrev
</t>
  </si>
  <si>
    <t>Agreed.  Editor requested to include in 802.1Q-REV</t>
  </si>
  <si>
    <t>Agree.     Changes required to Annex D of 802.1Q (which was moved from 802.1AB-2009):
Clause E.10.3 Table E.5 page 137:
Add "lldpv2Xdot1RemIndex | (Table index)" as the next-to-last entry under lldpV2Xdot1RemVidUsageDigestTable, ahead of lldpV2Xdot1RemVidUsageDigest
Add "lldpv2Xdot1RemIndex | (Table index)" as the next-to-last entry under lldpV2Xdot1RemManVidTable, ahead of lldpV2Xdot1RemManVid
Clause E.10.5 page 157:
Add lldpv2Xdot1RemIndex as the last INDEX in lldpV2Xdot1RemVidUsageDigestEntry.
Clause E.10.5 page 158:
Add lldpv2Xdot1RemIndex as the last INDEX in lldpV2Xdot1RemManVidEntry.
This requires deprecating the old lldpV2Xdot1RemVidUsageDigestTable and lldpV2Xdot1RemManVidTable and creating new ones, which of course, is a more extensive change.  This note just records what the document should have said.
Editor requested to include in 802.1Qrev</t>
  </si>
  <si>
    <t>The point is correct:
Clause D.2.5 page 1217
In 3rd line from bottom, change 128 to 512.
Clause D.2.5.1 page 1218
In 2nd line of paragraph, change 128 to 512.
Editor requested to include in 802.1Qrev</t>
  </si>
  <si>
    <t>The position should not have changed
Agree to change back to original spec in 802.1AB-2005
Editor requested to include in 802.1Qrev</t>
  </si>
  <si>
    <t xml:space="preserve">Agree with resolutions 2-5, but do not change state machine as suggested.  Instead simply change the following aspects
ackTimer = = 0 &amp;&amp; (retries &lt; maxRetries) to ackTimer = = 0 &amp;&amp; (retries &lt;= maxRetries) 
ackTimer = = 0 &amp;&amp; (retries = = maxRetries) to ackTimer = = 0 &amp;&amp; (retries &gt; maxRetries)
Paul Bottorff will provide revised state machine and detailed object changes.
Target for 802.1Qrev
</t>
  </si>
  <si>
    <t xml:space="preserve"> MEPactive regulates all of the MEP state machines in parallel with BEGIN.  There is not much opportunity for foul ups that would make an operational and an administrative pair for MEP active that would not be visible from the ieee8021CfmConfigErrorListTable.
The MEPactive variable is a "come from" variable that controls all of the MEP state machines by forcing them to the reset state.  It is driven by the state of the dot1agCfmMepActive administrative object.  When the object and variable transition between TRUE or FALSE, the state machines should start or stop operation with no discernible lag.  The most likely reason that a MEP that is administratively enabled is that the physical port on which it is supposed to reside is physically absent.  This could be discovered by examining the dot1agCfmMepIfIndex object; a 0 value indicates that the MEP has no port on which to run.  Any configuration problems can be detected using the ieee8021CfmConfigErrorListTable.  While it is true that an "operational state" variable could therefore differ from the state of dot1agCfmMepActive, the Working Group feels that the additional information supplied by an operational object would be of too little utility to justify its implementation.
A note will be added as per issue 0036 that will indicate this in the document.</t>
  </si>
  <si>
    <t>The intent is that 6.1 and 6.7 will be removed from 802.1Q as part of the alignment with 802.1AC, so only the additional instances will need to be changed to “user priority”
Target for 802.1Q  revision</t>
  </si>
  <si>
    <t xml:space="preserve">Clause E of 802.1AB is now in 802.1Q-2011 Annex D
This is too soon to consider and should be proposed after the approval of 802.1AX-REV
</t>
  </si>
  <si>
    <t>Agreed.  Target for 802.1Q-REV</t>
  </si>
  <si>
    <t>Mick Seaman will review the MRP set and report back on recommendation</t>
  </si>
  <si>
    <t>The general belief is that the scope of changes required to address this item are beyond the current scope vehicles that are open.  Any changes here would be effectively undoing previous agreements and thus this item will be left in the ‘received’ state for consideration in a future revision.  This item is related to 0023 as well with similar resolution.  The location of the queuing functions (8.6.6) are documented and are above the 6.11 functions.  The location of flow classification (8.6.5) is more tricky. It was specifically taken out of figure 22-2 in the 2011 revision because it is not possible to place it in the figure unambiguously.  The flow meters operate on all frames received at a port that have at least one eligible egress port after being processed by the active topology enforcement, ingress filtering, frame filtering, and egress filtering functions.  There is no place in Figure 22-2 that that corresponds to this.  Other alternatives would be to remove Figure 22-2 entirely, or to restructure it so that all the filtering functions, including frame filtering and egress filtering, are shown on the ingress path and the results of this filtering carried explictly to the relay.
Either of these would have substantial ripple effects in the text surrounding the Figure and in the rest of the document.</t>
  </si>
  <si>
    <t>Adding a new maintanence request</t>
  </si>
  <si>
    <t>In the Master Tab, increment the request number for the new row.  Edit the hyperlink for the cell so it also has the correct name</t>
  </si>
  <si>
    <t>If this is the first request to be added for a new meeting, you must also add a new column for the meeting.  In the master tab, perform a similar operation as in step 1, but on the last columns to the right.   Provide a new title for the column</t>
  </si>
  <si>
    <t>Formula's End after this column</t>
  </si>
  <si>
    <t>May 2011 Interim Maintenance meeting</t>
  </si>
  <si>
    <t>IEEE P802.1 Interim Maintenance meeting : May-11</t>
  </si>
  <si>
    <t>0003</t>
  </si>
  <si>
    <t>0004</t>
  </si>
  <si>
    <t>July 2011 Plenary Maintenance meeting</t>
  </si>
  <si>
    <t>September 2011 Interim Maintenance meeting</t>
  </si>
  <si>
    <t>07-Apr-11</t>
  </si>
  <si>
    <t>26-Mar-11</t>
  </si>
  <si>
    <t>802.1Q-2011</t>
  </si>
  <si>
    <t>802.1Q-2005</t>
  </si>
  <si>
    <t>IEEE P802.1 Plenary Maintenance meeting : July-11</t>
  </si>
  <si>
    <t>IEEE P802.1 Interim Maintenance meeting : Sept-11</t>
  </si>
  <si>
    <t>20.2.2, 20.28.2, 12.14</t>
  </si>
  <si>
    <t>Inconsistent VID for Loopback Reply (LBR) frames</t>
  </si>
  <si>
    <t>13.37.1</t>
  </si>
  <si>
    <t>No path cost for 40Gbps links</t>
  </si>
  <si>
    <t>0005</t>
  </si>
  <si>
    <t>17-Jun-11</t>
  </si>
  <si>
    <t>0006</t>
  </si>
  <si>
    <t>D4 and LLDP-EXT-DOT1-V2-MIB.mib</t>
  </si>
  <si>
    <t>Missing enable for Link Aggregation TLV</t>
  </si>
  <si>
    <t>23-Jun-11</t>
  </si>
  <si>
    <t>802.1AS-2011</t>
  </si>
  <si>
    <t>various</t>
  </si>
  <si>
    <t>Corrigendum items agreed to in AVB TG</t>
  </si>
  <si>
    <t>In the master tab, fill in the data for the new row.  Make sure all columns for meetings prior to this request have a status of "-".   Also make sure to update all the status of other active items</t>
  </si>
  <si>
    <t>Updating the 802.1 Web-Site</t>
  </si>
  <si>
    <t>sftp the html files (overwriting the old) and any new maint_xxxx.pdf files to the following directory on grouper:   /web/infotree/groups/802/1/files/public/maint/requests</t>
  </si>
  <si>
    <t>0121</t>
  </si>
  <si>
    <t>0122</t>
  </si>
  <si>
    <t>September 2013 Interim Maintenance Meeting</t>
  </si>
  <si>
    <t>IEEE P802.1 Interim Maintenance meeting : Sep-13</t>
  </si>
  <si>
    <t>IEEE P802.1 Interim Maintenance meeting : May-13</t>
  </si>
  <si>
    <t>AS-Cor-1 D3.1 approved by RevCom/SASB, to be published shortly</t>
  </si>
  <si>
    <t>802.1Q-REV is in WG ballot recirc</t>
  </si>
  <si>
    <t>Included in D1.2, 802.1Q-REV is in WG ballot recirc</t>
  </si>
  <si>
    <t xml:space="preserve">Agree to proposal as-is (without previous modification). 
Editor has included in 802.1Qrev D1.2 that is balloting. Discuss further if needed after ballot review…
</t>
  </si>
  <si>
    <t xml:space="preserve">An initial .1ASbt draft is available.  However, as this is a significant change, the editor will do this last – perhaps in the next draft.
</t>
  </si>
  <si>
    <t xml:space="preserve">How the connection_identifier value is used to obtain the B-MAC address is really implementation specific.  There was a specific comment during the development of this to make sure the connection_identifier was an indirect reference to the actual MAC address and not explicit.  This also allows the connection_identifier to contain other values for other port types (e.g. Port Extension).   There was and is a strong desire to NOT have a learning/ageing function for this capability, so  no additional table is required.  Given this, we really don’t have a problem here, but a clarification could be helpful and two proposals are on the table; Make the connection_identifier explicitly a MAC address for CBPs or insert a note that indicates this is implementation specific and in the case of a 1:1 mapping does not require any learning/ageing and can be stored in the existing FDB.   Add the following note just before the beginning of 6.10.1:
Note -- There is a 1:1 relationship between a given value of the connection_identifier and a backbone MAC address.  This level of indirection is provided to allow the use of the connection_identifier parameter for other purposes by other types of Bridge Ports.  The relationship between a given connection_identifier value and a backbone MAC address is maintained as long any FDB entry contains this value for the connection_identifier.  No ageing mechanism other than that specified for Dynamic FDB entries is implied.
</t>
  </si>
  <si>
    <t>July 2012 Plenary Maintenance meeting</t>
  </si>
  <si>
    <t>0032</t>
  </si>
  <si>
    <t>0033</t>
  </si>
  <si>
    <t>0034</t>
  </si>
  <si>
    <t>8.5.8</t>
  </si>
  <si>
    <t>802.1aq-2012</t>
  </si>
  <si>
    <t>20-Mar-12</t>
  </si>
  <si>
    <t>20-Apr-12</t>
  </si>
  <si>
    <t>21-Jun-12</t>
  </si>
  <si>
    <t>13.29.32</t>
  </si>
  <si>
    <t>IEEE P802.1 Plenary Maintenance meeting : Jul-12</t>
  </si>
  <si>
    <t>System Capabilities TLV inconsistent text and figure</t>
  </si>
  <si>
    <t>System Capabilities TLV incorrectly includes chassis ID</t>
  </si>
  <si>
    <t>Inconsistency of text for updtDigest()</t>
  </si>
  <si>
    <t>20.9.1</t>
  </si>
  <si>
    <t>MEPactive is administrative status</t>
  </si>
  <si>
    <t>New MEPoperational is operational status</t>
  </si>
  <si>
    <t>user_priority -&gt; priority</t>
  </si>
  <si>
    <t>0036</t>
  </si>
  <si>
    <t xml:space="preserve">There is a mismatch between clause 8, clause 12 (has more than 8) and clause 17 (differ from 12)
We need to  at least add a VID-to-FID table to MIB, and deprecate the constraints.  But alignment is needed.  Panos Saltsidis will provide detailed text changes...
Target for 802.1Qrev </t>
  </si>
  <si>
    <t>May 2013 Interim Maintenance Meeting</t>
  </si>
  <si>
    <t>0108</t>
  </si>
  <si>
    <t>06-May-13</t>
  </si>
  <si>
    <t>17.7.6, 17.2.6 (table 17-10), 13.27.25, 13.27.33</t>
  </si>
  <si>
    <t>0109</t>
  </si>
  <si>
    <t>17.7.3, 17.4.3</t>
  </si>
  <si>
    <t>0110</t>
  </si>
  <si>
    <t>0111</t>
  </si>
  <si>
    <t>0112</t>
  </si>
  <si>
    <t>17.2.10 (and MIB)</t>
  </si>
  <si>
    <t>This was originally put in on .1AXrev draft01, .1AXrev editor will ensure this comment is included for discussion.   Subsequent resolution will be handled in the task group</t>
  </si>
  <si>
    <t xml:space="preserve">.1AXrev in TG ballot
</t>
  </si>
  <si>
    <t>AS-Cor-1 D3.1 to be submitted to RevCom</t>
  </si>
  <si>
    <t>AB-Cor-1 submitted to RevCom</t>
  </si>
  <si>
    <t xml:space="preserve">Included in 802.1Q-REV  D1.0, in ballot
</t>
  </si>
  <si>
    <t xml:space="preserve">Paul Bottorff provided detailed text for the editor for 91, 93, 107 and others  as a part of a ballot comment on 802.1Q-REV  D1.0
Editor will include in draft and send for another Task Group ballot for review  
Target for 801.Q-REV
</t>
  </si>
  <si>
    <t xml:space="preserve">Paul Bottorff provided detailed state machine and detailed object changes for the editor as a part of a ballot comment on 802.1Q-REV  D1.0
Editor will include in draft and send for another Task Group ballot for review  
Target for 801.Q-REV
</t>
  </si>
  <si>
    <t xml:space="preserve">Paul Bottorff provided detailed text proposal for the editor as a part of a ballot comment on 802.1Q-REV  D1.0
Editor will include in 802.1Q-REV draft and send for another Task Group ballot for review  
</t>
  </si>
  <si>
    <t xml:space="preserve">Panos Saltsidis will propose text changes in a ballot comment…
Target for 802.1Q-REV  </t>
  </si>
  <si>
    <t xml:space="preserve">Draft for .1ASbt expected after next meeting.
</t>
  </si>
  <si>
    <t>IEEE8021-MSTP MIB module - ExternalPortPathCost, InternalPortPathCost</t>
  </si>
  <si>
    <t>IEEE8021-SPANNING-TREE MIB module - PathCost</t>
  </si>
  <si>
    <t>IEEE8021-MSTP MIB module - MSTID</t>
  </si>
  <si>
    <t>IEEE8021-PBB-MIB - ingerss/egress bits</t>
  </si>
  <si>
    <t>IEEE8021-PBBTE MIB - ieee8021PbbTeTeSidTable</t>
  </si>
  <si>
    <t>12.16.3, 12.16.5 (and MIB)</t>
  </si>
  <si>
    <t xml:space="preserve">The general belief is that the scope of changes required is too large to address this proposal as a maintenance item. This would be a feature change rather than a bug fix and thus this item will be ‘rejected’ ‐‐ the commenter may pursue this in a future Q revision (PAR approved at July plenary).  This item is related to 0026 as well with similar resolution.   </t>
  </si>
  <si>
    <t xml:space="preserve">The general belief is that the scope of changes required is too large to address this proposal as a maintenance item. Thus this item will be ‘rejected’ ‐ the commenter may pursue this in a future Q revision (PAR approved at July plenary). This item is related to 0023 as well with similar resolution.  
</t>
  </si>
  <si>
    <t xml:space="preserve">Group discussed choices to resolve this.  One easy way is to make the TLV optional instead of mandatory.  It already is effectively optional since it isn’t validated on receipt, though we stress it must be present on transmit.    The other option is to clearly document the current situation which is the intent of the proposed resolution in the maintenance item.  Agreed to use the existing approach.
Target for 802.1AB Cor (PAR approved at July plenary)
</t>
  </si>
  <si>
    <t>802.1Q-cor-2</t>
  </si>
  <si>
    <t>0042</t>
  </si>
  <si>
    <t>MRP Attribute Propagation</t>
  </si>
  <si>
    <t>0043</t>
  </si>
  <si>
    <t>10.7.6.1</t>
  </si>
  <si>
    <t>MRPDU transmission actions</t>
  </si>
  <si>
    <t>0044</t>
  </si>
  <si>
    <t>10.7.7</t>
  </si>
  <si>
    <t>Applicant State Machine</t>
  </si>
  <si>
    <t>0045</t>
  </si>
  <si>
    <t>10.7.5.2</t>
  </si>
  <si>
    <t>Flush!</t>
  </si>
  <si>
    <t>0046</t>
  </si>
  <si>
    <t>11.2.3.2.1</t>
  </si>
  <si>
    <t>Initiating VLAN membership declaration</t>
  </si>
  <si>
    <t>10.7.2, 11.2.1.3</t>
  </si>
  <si>
    <t>0047</t>
  </si>
  <si>
    <t>0048</t>
  </si>
  <si>
    <t>11.2.5</t>
  </si>
  <si>
    <t>Use of "new" declaration capability</t>
  </si>
  <si>
    <t>0049</t>
  </si>
  <si>
    <t>35.2.4.5</t>
  </si>
  <si>
    <t>MAP Context for MSRP</t>
  </si>
  <si>
    <t>5.4.4, 10.3, 35.2.4</t>
  </si>
  <si>
    <t>MSRP requirements</t>
  </si>
  <si>
    <t>0050</t>
  </si>
  <si>
    <t>0051</t>
  </si>
  <si>
    <t>35.2.2.8.7</t>
  </si>
  <si>
    <t>FailureInformation</t>
  </si>
  <si>
    <t>0052</t>
  </si>
  <si>
    <t>35.2.1.4(c)</t>
  </si>
  <si>
    <t>streamAge</t>
  </si>
  <si>
    <t>0053</t>
  </si>
  <si>
    <t>17.7.14</t>
  </si>
  <si>
    <t>0054</t>
  </si>
  <si>
    <t>35.2.4</t>
  </si>
  <si>
    <t>0055</t>
  </si>
  <si>
    <t>MSRP Attribute Propagation</t>
  </si>
  <si>
    <t>0056</t>
  </si>
  <si>
    <t>10.3(a)</t>
  </si>
  <si>
    <t>0057</t>
  </si>
  <si>
    <t>0041</t>
  </si>
  <si>
    <t>MSRP MAP</t>
  </si>
  <si>
    <t>streamAge in IEEE8021-SRP MIB module</t>
  </si>
  <si>
    <t>Registrar Administrative Controls</t>
  </si>
  <si>
    <t>SRP title</t>
  </si>
  <si>
    <t>802.1AX-REV</t>
  </si>
  <si>
    <t>802.1Q-REV</t>
  </si>
  <si>
    <t>July 2013 Plenary Maintenance Meeting</t>
  </si>
  <si>
    <t>IEEE P802.1 Plenary Maintenance meeting : Jul-13</t>
  </si>
  <si>
    <t xml:space="preserve">It is not clear if any change is needed, though some revised DESCRIPTION might help to explain the background and usage.
Technical Review  – Ben Mack-Crane.  Initial View:
The name "ieee8021MstpCistPortPathCost" used in the description for ieee8021MstpCistPortAdminPathCost does not appear to exist. That is, there is no oper object to go with the admin object.  It is possible that the ieee8021MstpCistPortCistPathCost object is intended to be the oper object, but its description does not appear to be consistent with this use.  However, this description is eerily similar to the description for ieee8021MstpCistPathCost.  If ieee8021MstpCistPortCistPathCost is intended to be the oper object its description should be changed accordingly.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The name "ieee8021SpanningTreePortPathCost32" should be "ieee8021SpanningTreePortPathCost"
Target for 802.1Qrev, if needed
</t>
  </si>
  <si>
    <t xml:space="preserve">Technical Review of this is required, particularly focused on the DESCRIPTION of the objects.
Nigel Bragg &amp; Panos Saltsidis will lead this study
Target for 802.1Qrev, if needed
</t>
  </si>
  <si>
    <t>This is an editorial issue in the clause 17 text.
Agree to proposal.
Editor to include in next draft of for 802.1Qrev</t>
  </si>
  <si>
    <t>The original intent was to cover assymmetric VLANs on BSIs, but this was never fully documented.  Notably there are no state variables that would drive this.  We either need to specify behaviour for this or deprecate them.
Agree to proposal.  Modify text proposal slightly to “…multicast transmit…” Ballot review will determine if there is any interest to specify behaviour instead…
Editor to include in next draft of for 802.1Qrev</t>
  </si>
  <si>
    <t>1AXrev editor will ensure this comment is included for discussion.  Subsequent resolution will be handled in the .1AXrev task group.</t>
  </si>
  <si>
    <t>No update from AVB</t>
  </si>
  <si>
    <t>“MVRP” change was made in Qbg, but references (10.8 &amp; 11.2) were not changed.  Complete references changes in Q-REV</t>
  </si>
  <si>
    <t>Included in the current draft of AX-REV</t>
  </si>
  <si>
    <t>Q-Cor2 submitted to RevCom</t>
  </si>
  <si>
    <t>Included in the current draft of AB-Cor1 that is in TG ballot.</t>
  </si>
  <si>
    <t>13-Aug-12</t>
  </si>
  <si>
    <t>06-Sep-12</t>
  </si>
  <si>
    <t>0058</t>
  </si>
  <si>
    <t>0059</t>
  </si>
  <si>
    <t>0060</t>
  </si>
  <si>
    <t>0061</t>
  </si>
  <si>
    <t>0062</t>
  </si>
  <si>
    <t>0063</t>
  </si>
  <si>
    <t>0067</t>
  </si>
  <si>
    <t>0064</t>
  </si>
  <si>
    <t>0065</t>
  </si>
  <si>
    <t>0066</t>
  </si>
  <si>
    <t>0068</t>
  </si>
  <si>
    <t>0069</t>
  </si>
  <si>
    <t>0070</t>
  </si>
  <si>
    <t>0071</t>
  </si>
  <si>
    <t>0072</t>
  </si>
  <si>
    <t>0073</t>
  </si>
  <si>
    <t>0074</t>
  </si>
  <si>
    <t>0075</t>
  </si>
  <si>
    <t>0076</t>
  </si>
  <si>
    <t>0077</t>
  </si>
  <si>
    <t>0079</t>
  </si>
  <si>
    <t>0080</t>
  </si>
  <si>
    <t>0081</t>
  </si>
  <si>
    <t>0082</t>
  </si>
  <si>
    <t>0083</t>
  </si>
  <si>
    <t>0084</t>
  </si>
  <si>
    <t>0085</t>
  </si>
  <si>
    <t>01-Nov-12</t>
  </si>
  <si>
    <t>6.3.3.8</t>
  </si>
  <si>
    <t>10.2.2.2.1</t>
  </si>
  <si>
    <t>10.2.4.6</t>
  </si>
  <si>
    <t>10.2.6.1.1</t>
  </si>
  <si>
    <t>10.3.11.2.1</t>
  </si>
  <si>
    <t>10.3.5</t>
  </si>
  <si>
    <t>10.3.11.3</t>
  </si>
  <si>
    <t>10.2.6.3</t>
  </si>
  <si>
    <t>0078</t>
  </si>
  <si>
    <t>10.3.12.1.4</t>
  </si>
  <si>
    <t>8.5.2.2.1</t>
  </si>
  <si>
    <t>10.2.6.2.1</t>
  </si>
  <si>
    <t>11.1.3</t>
  </si>
  <si>
    <t>11.2.13.2.1</t>
  </si>
  <si>
    <t>11.2.14.1.3</t>
  </si>
  <si>
    <t>11.2.15.2.3</t>
  </si>
  <si>
    <t>11.2.13.3</t>
  </si>
  <si>
    <t>11.2.15.3</t>
  </si>
  <si>
    <t>11.2.16.1</t>
  </si>
  <si>
    <t>11.4.2.3</t>
  </si>
  <si>
    <t>14.6.25</t>
  </si>
  <si>
    <t>14.7.9</t>
  </si>
  <si>
    <t>A.5</t>
  </si>
  <si>
    <t>General</t>
  </si>
  <si>
    <t>req58</t>
  </si>
  <si>
    <t>req59</t>
  </si>
  <si>
    <t>req60</t>
  </si>
  <si>
    <t>req62</t>
  </si>
  <si>
    <t>req63</t>
  </si>
  <si>
    <t>req64</t>
  </si>
  <si>
    <t>req65</t>
  </si>
  <si>
    <t>req67</t>
  </si>
  <si>
    <t>req66</t>
  </si>
  <si>
    <t>req68</t>
  </si>
  <si>
    <t>req69</t>
  </si>
  <si>
    <t>req70</t>
  </si>
  <si>
    <t>req71</t>
  </si>
  <si>
    <t>req72</t>
  </si>
  <si>
    <t>req73</t>
  </si>
  <si>
    <t>req74</t>
  </si>
  <si>
    <t>req75</t>
  </si>
  <si>
    <t>req76</t>
  </si>
  <si>
    <t>req77</t>
  </si>
  <si>
    <t>req78</t>
  </si>
  <si>
    <t>req79</t>
  </si>
  <si>
    <t>req80</t>
  </si>
  <si>
    <t>req81</t>
  </si>
  <si>
    <t>req82</t>
  </si>
  <si>
    <t>req83</t>
  </si>
  <si>
    <t>req84</t>
  </si>
  <si>
    <t>req85</t>
  </si>
  <si>
    <t>IEEE P802.1 Interim Maintenance meeting : Nov-12</t>
  </si>
  <si>
    <t>November 2012 Planery Maintenance Meeting</t>
  </si>
  <si>
    <t>802.1AS-cor-1</t>
  </si>
  <si>
    <t>Resolution will be handled in the .1AXrev task group.</t>
  </si>
  <si>
    <t xml:space="preserve">AS-Cor-1 in WG ballot.  
AVB TG is keeping track of the bugs that need fixing in AS-Cor-1.   </t>
  </si>
  <si>
    <t>Include in Qrev</t>
  </si>
  <si>
    <t>Q-Cor2 approved by SASB</t>
  </si>
  <si>
    <t>AB-Cor1 in WG ballot</t>
  </si>
  <si>
    <t xml:space="preserve">Add a note to end of 20.9.1 explaining why an Operational state is not needed.
NOTE--MEPactive controls the BEGIN input to the MEP state machines.   Therefore, for any MEP that has been completely configured, it is as much an indication of the operative state of the MEP as a control over that state.
Include in Q-REV
</t>
  </si>
  <si>
    <t>Target for 802.1Q-REV</t>
  </si>
  <si>
    <t>Review by Mick Seaman in progress.</t>
  </si>
  <si>
    <t>Accept the Proposed Resolution in Principle, but use an entirely different approach:
Clause 10.3, page 157
The MRP Attribute Propagation (MAP) function enables propagation of attributes registered on Bridge Ports across the network to other participants. Each MRP application specifies the operation of the MAP function. This subclause specifies the operation of the MAP function for the MMRP application, the MVRP application (11.2.1) and the MSRP application (35.2).  In addition, clause 35.2.4 specifies additional MSRP attribute processing rules that modify the MAP function defined below.
Clause 35.2.4, page 1129
This clause describes
 a) Rules for combining and propagating Listener attributes toward the associated Talker,
b) How MSRP adjusts the Talker and Listener attributes before propagating them.
Unless stated otherwise, Talker and Listener attributes are propagated as described in 10.3.
In principle, the MAP performs MSRP Attribute Propagation when any of the following conditions occur:
Change bar version in minutes (http://www.ieee802.org/1/files/public/maint/2012-11-maintenance.pdf )
Target for 802.1Q-REV</t>
  </si>
  <si>
    <t xml:space="preserve">Insert “per-port” back into the Proposed Resolution:
c) streamAge: A per-port per-stream 32-bit unsigned value used to represent the time, in seconds, since the control element for the associated port most recently became forwarding in the Dynamic Reservations Entries (8.8.7) corresponding to the stream’s destination_address. This value is used when determining which streams have been configured the longest. Streams with a numerically larger streamAge are considered to be configured earlier than other streams, and therefore carry a higher implicit importance.
Target for 802.1Q-REV
</t>
  </si>
  <si>
    <t xml:space="preserve">Accept the Proposed Resolution as-is:
Clause 17.7.14, page 841
"The number of seconds since the reservation was established on this port."
Target for 802.1Qrev
</t>
  </si>
  <si>
    <t xml:space="preserve">Accept the Proposed Resolution in Principle, but use this wording:
Clause 35.2.4.5, page 1133
All MSRPDUs are transmitted as untagged frames.
Target for 802.1Qrev
</t>
  </si>
  <si>
    <t xml:space="preserve">Agreed in Principle, see resolution to item 0050
Target for 802.1Qrev
</t>
  </si>
  <si>
    <t xml:space="preserve">It should be UInteger16; tables 14-1 and 14-3 must be changed.  In addition, the corresponding MIB variables have datatype Integer32 (pp. 186 and 196). It is not clear (to the main editor) if this is because there are no Integer16 or UInteger16 datatypes for MIBs.  In addition, in the description field for the MIB variable on p.186, the default value is written as 410016. The '16' would be a subscript, to indicate base 16.  It is realized that that subscripts are not possible in the MIB code; should this be indicated some other way (e.g., 4100 (hex) or 0x4100 -- Question for the clause 15 clause editor).
Editor will check if a change is needed for the MIB
Accept and incorporate in P802.1AS-Cor-1
</t>
  </si>
  <si>
    <t xml:space="preserve">Agree; should say 'PortSyncSyncReceive state machine'.
Incorporate in P802.1AS-Cor-1
</t>
  </si>
  <si>
    <t xml:space="preserve">It is agreed there is confusion because the managed object and internal variable have the same name, while the former is a scaled version of the latter. Should we change the name of the managed object to 'scaledNeighborRateRatio'?  Note that we would then have to change the name of the corresponding MIB object.
Reject
</t>
  </si>
  <si>
    <t xml:space="preserve">It is true that fundamentally local variables in different functions or state machines can have the same name; however, it would be helpful to the user if the names of different variables were different.  For example, this would facilitate searching for all instances of a variable.
If we do rename variables so that variables in different functions or  state machines have different names, how should we pick the new names (e.g., append the numbers 1, 2, … to each name that is a different variable?). Also, should this change go in the corrigendum or in 802.1ASbt (since it actually is not fixing something that is incorrect; rather, it is improving the document)?
Technical review – is this appropriate for .1ASbt?
</t>
  </si>
  <si>
    <t xml:space="preserve">Agree. Figure 10-11 and subclause 10.3.11.2.1 should be changed ('msg‘ changed to 'message').
Incorporate in P802.1AS-Cor-1
</t>
  </si>
  <si>
    <t xml:space="preserve">Note that 10.3.5 (and the BMCA formalism here) follows the corresponding RSTP sections and formalism in 802.1Q-2011 and 802.1D-2004 (i.e., 17.5 and 17.6 of 802.1D-2004; 13.8 and 13.9 of 802.1Q-2011).
Reject
</t>
  </si>
  <si>
    <t xml:space="preserve">Agreed (the 'Designated' is RSTP terminology; this was a copy and paste error)
Incorporate in P802.1AS-Cor-1
</t>
  </si>
  <si>
    <t xml:space="preserve">Note that a similar 'reselect = TRUE' is not present in the corresponding state in Figure 13-20/802.1Q-2011 or Figure 17-18/802.1D-2004.
The commenter has not explained why ‘reselect = TRUE’ should be added.  We believe the state machine is correct as is. 
Reject
</t>
  </si>
  <si>
    <t>Agree; It seems we should not increment the counter when entering the AGED state from DISABLED, as there has not been an Announce receipt timeout in this case. Should have the qualification on the counter (the first suggestion). 
Incorporate in P802.1AS-Cor-1</t>
  </si>
  <si>
    <t xml:space="preserve">There are no such diagrams in 802.1D-2004 or 802.1Q-2011.
Reject
</t>
  </si>
  <si>
    <t>Incorporate in P802.1AS-Cor-1</t>
  </si>
  <si>
    <t xml:space="preserve">This is already incorporated in P802.1AS-Cor-1
</t>
  </si>
  <si>
    <t xml:space="preserve">Incorporate in P802.1AS-Cor-1
</t>
  </si>
  <si>
    <t xml:space="preserve">Agree.  It should say "lastGmFreqChange is set equal to the scaledLastGmFreqChange of the most recently received Follow_Up message, multiplied by 2^41.”
Incorporate in P802.1AS-Cor-1
</t>
  </si>
  <si>
    <t xml:space="preserve">Initial response: Disagree. The variables in the state machines here are local, and therefore can have the same names. This does not dictate an implementation; an implementation can use globals if desired.
However, regardless of whether the variables are local or global, using different names might be more helpful to the user; see item 0061.
Reject; no change is needed.
</t>
  </si>
  <si>
    <t xml:space="preserve">Agree;  'pdelayRateRatio' should be 'neighborRateRatio'.
Incorporate in P802.1AS-Cor-1
</t>
  </si>
  <si>
    <t xml:space="preserve">Agree
Incorporate in P802.1AS-Cor-1
</t>
  </si>
  <si>
    <t xml:space="preserve">Agree; also should be capitalized in 10.5.2.2.6.
Incorporate in P802.1AS-Cor-1
</t>
  </si>
  <si>
    <t xml:space="preserve">syncReceiptTimoutTimeInterval should be syncReceiptTimeoutTimeInterval.
Incorporate in P802.1AS-Cor-1
</t>
  </si>
  <si>
    <t xml:space="preserve">Agreed
Incorporate in P802.1AS-Cor-1
</t>
  </si>
  <si>
    <t xml:space="preserve">This is related to item 0083.
Defer, Technical review of possible feature addition to P802.1ASbt
</t>
  </si>
  <si>
    <t xml:space="preserve">Note that 802.1AS does not currently define “listener only” systems. Instead, it indicates that a time-aware system may or may not be grandmaster-capable. But, a time-aware system that is not grandmaster capable may hav more than one port.
It appears that, when the commenter talks about a "listener-only"  system, the commenter is referring to a time-aware system that is not grandmaster-capable and has only one port.  It is true that for this case some of the requirements are  not applicable.  However, 802.1AS does not specifically consider this special case.  IEEE 1588 does talk about "slave-only" clocks, and in 1588 these have just one port, but that is because 1588 has not introduced the notion of a boundary clock that is not GM-capable but has many ports. (The  fact that 802.1AS has introduced such a device is ok becauase 802.1AS uses  an alternate BMCA, not the 1588 default BMCA.)  The question here is whether 802.1AS should specifically distinguish the requirements for single-port devices that are not grandmaster-capable.
In any case, this could certainly be addressed, though it belongs in 802.1ASbt (i.e., the amendment) rather than the corrigendum.  This is not a bug fix.
Since the other AVB standards do talk about “listener-only” systems, it could be helpful, and more friendly, to the user if 802.1AS also described this case
Defer, Technical review of possible feature addition to P802.1ASbt
</t>
  </si>
  <si>
    <t xml:space="preserve">The exit paths are intended to be mutually exclusive. Note that 802.1 state machines seem to not use explicit priorities; instead, Annex D (state machine notation; taken from other 802.1 standards) describes how it is determined which exit path is taken when all the procedures within a state are completed.
The different paths are intended to be mutually exclusive; no change is needed.
Reject
</t>
  </si>
  <si>
    <t>AS-Cor-1 is in WG ballot</t>
  </si>
  <si>
    <t>Include in Q-REV</t>
  </si>
  <si>
    <t>Q-Cor2 was published November 2012</t>
  </si>
  <si>
    <t>Editor requested to include in 802.1Q-REV</t>
  </si>
  <si>
    <t>The proposed text says exactly the same thing as the existing text (how could we possibly discussing attributes for another context, doesn't make sense). However the change is clearly harmless and acceptable.
Include in 802.1Q-REV</t>
  </si>
  <si>
    <t>Agree.  The offending (clearly wrong) text about transmitting only if the Port was in a Forwarding state was the result of incorrectly accepting a ballot comment at some stage in the process. It is very clear that if the MAP Context no longer provides connectivity between points A and B and an attribute registration was previously being forwarded from A to B, then the registration has to be explicitly withdrawn by B sending a Leave (or some equivalent action).
Include in 802.1Q-REV</t>
  </si>
  <si>
    <t>Reject … for at least the following reasons: (a) instruction to 'ignore' a state change; (b) not responding to rLA! in AO (c) coupling of state machines - leads to many more cases to analyze . It is not very important that the action taken be consistent between the cases of having discarded a state machine and not having discarded. The case of not sending if the Registrar state is MT and the the applicant is not itself attempting to register the attribute, i.e. " is not applying" might be better dealt with by imposing a condition on the s in LO. But there is a purpose to LO even in MT. The question of whether the state machines should be discarded if both LO and MT is really a question of the application consequences of falsely registering MT, balanced against the cost of sending out information (which depends on how many attributes are concerned). Things should be left as they are unless a much more subtle analysis is conducted to give application dependent guidance as to when to ditch the state machines.</t>
  </si>
  <si>
    <t>This was discussed in 802.1ak D7.0 PDIS comment 45 (Nov 2006) and was rejected "As this is an efficiency issue this kind of change needs more detailed study."
However, Panos notes that he believes the “Lv” was deleted by accident.
Mick Seaman proposes to accept.
Agree. Include in 802.1Q-REV</t>
  </si>
  <si>
    <t>Agree. 
Include in 802.1Q-REV</t>
  </si>
  <si>
    <t>Agree.  Favour the alternative suggestion because otherwise some considerable attention would have to be addressed to defining "first" in "When ... first" to include cases where BEGIN has been asserted and/or machines reinitialized
Include in 802.1Q-REV</t>
  </si>
  <si>
    <t>Agree
Include in 802.1Q-REV</t>
  </si>
  <si>
    <t>This is editorial.  Agreed.
Include in 802.1Q-REV</t>
  </si>
  <si>
    <t>802.1AS-Cor1 is in WG ballot</t>
  </si>
  <si>
    <t xml:space="preserve">This is actually not fixing something that is incorrect; rather, it is improving the document, so it belongs in .1ASbt
However, the practice in 802.1 is to use unique names even for local variables.  As a result, it is recommended to implement this improvement in .1ASbt
</t>
  </si>
  <si>
    <t>Reject, this is an enhancement request.  It will be considered as a possible feature addition to P802.1ASbt</t>
  </si>
  <si>
    <t>This is related to item 0083.
Reject, this is an enhancement request.  It will be considered as a possible feature addition to P802.1ASbt</t>
  </si>
  <si>
    <t>Agreed.  This was already discussed on the mailing list and the resolution is consistent with that discussion.
Target for 802.1Q-REV</t>
  </si>
  <si>
    <t>Agreed
Target for 802.1Q-REV</t>
  </si>
  <si>
    <t xml:space="preserve">Technical review – Norm Finn, Steve Haddock, Pat Thaler
It appears that the position should not have changed
</t>
  </si>
  <si>
    <t xml:space="preserve">Technical review – Norm Finn, Steve Haddock, Pat Thaler, Panos Saltsidis
The point is correct:
Clause D.2.5 page 1217
In 3rd line from bottom, change 128 to 512.
Clause D.2.5.1 page 1218
In 2nd line of paragraph, change 128 to 512.
But do we need this object?  Is there any usage? </t>
  </si>
  <si>
    <t xml:space="preserve">Technical review – Norm Finn, Steve Haddock, Pat Thaler, Paul Congdon
The analysis in the maintenance item seems to be correct.     Changes required to 802.1AB-2009:
Clause E.10.3 Table E.5 page 137:
Add "lldpv2Xdot1RemIndex | (Table index)" as the next-to-last entry under lldpV2Xdot1RemVidUsageDigestTable, ahead of lldpV2Xdot1RemVidUsageDigest
Add "lldpv2Xdot1RemIndex | (Table index)" as the next-to-last entry under lldpV2Xdot1RemManVidTable, ahead of lldpV2Xdot1RemManVid
Clause E.10.5 page 157:
Add lldpv2Xdot1RemIndex as the last INDEX in lldpV2Xdot1RemVidUsageDigestEntry.
Clause E.10.5 page 158:
Add lldpv2Xdot1RemIndex as the last INDEX in lldpV2Xdot1RemManVidEntry.
This likely requires deprecating the old lldpV2Xdot1RemVidUsageDigestTable and lldpV2Xdot1RemManVidTable and creating new ones, which of course, is a more extensive change.  This note just records what the document should have said.
However, this table was apparently added per a comment by Bob Sultan. Do we need this object?  Is there any usage? </t>
  </si>
  <si>
    <t xml:space="preserve">Technical review -- discuss on DCB conference call before next meeting
Mostly agree, however the proposed solution does not clean up all the loose ends. The MIB variable ecpOperAckTimerInit was originally intended to store the operational exponential value, however this was not conveyed correctly in the SNMP MIB. At very least clause 12 needs to be aligned with the SNMP MIB since clause 12 types this variable “timer exp”. We used units of usec in the MIB for these variables. Also the variable urpVdpResourceWaitDelay I believe was a reference to  urpVdpOperRsrcWaitDelay. This also needs review for alignment between clause 41, 12, 17, and D.2. </t>
  </si>
  <si>
    <t>Technical review -- discuss on DCB conference call before next meeting
Agree???</t>
  </si>
  <si>
    <t>Technical Review  by Ben Mack-Crane revised based on eidtor feedback, to be as follows:
1) (p727/line 8) The name "ieee8021MstpCistPortPathCost" used in the description for ieee8021MstpCistPortAdminPathCost does not exist.  That is, there is no oper object to go with the admin object.
- Change
"This complements the object ieee8021MstpCistPortPathCost,
which returns the operational value of the path cost. "
to
" This complements the object ieee8021MstpCistPortCistPathCost,
which returns the operational value of the port path cost."
- The ieee8021MstpCistPortCistPathCost object is intended to be the oper object for ieee8021MstpCistPortAdminPathCost, but its description is not consistent with this use.
Change the description of this object to
" In an MSTP Bridge, the Port's Port Path Cost parameter value for the CIST."
and change the references to
REFERENCE "13.27.25, 17.13.11 of IEEE Std 802.1D"
- ieee8021MstpCistPathCost lacks references. Insert on page 720 line 50
REFERENCE "13.9:d, 13.10"
- Table entry for ieee8021MstpCistPortAdminPathCost
page 507 line 7 change " IEEE 802.1Da 13.22 p), 17.13.1" to "13.27.25, 17.13.11 of IEEE Std 802.1D "
- Table entry for ieee8021MstpCistPortCistRegionalRootId
page 507 line 30 change "13.10 c), 13.11, 13.27.47 " to "13.9 c), 13.11"
- Table entry for ieee8021MstpCistPortCistPathCost
page 507 line 31 change "13.10 d), 13.11, 13.27.47 " to "13.27.25"
- Table entry for ieee8021MstpCistPathCost
page 506 line 17 change "—" to "13.9 d), 13.11“
2)      (p646/line 44)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A similar bit of description should be added to the ieee8021MstpPortPathCost object, 
“… Table 13-4 recommends defaults and ranges for Port Path Cost values, in inverse proportion to the speed of the attached LAN. If this object is used to set the Path Cost it is possible to restore the default setting using the ieee8021MstpPortAdminPathCost object”
3)      (p725/line 25) The name "ieee8021SpanningTreePortPathCost32" should
be "ieee8021SpanningTreePortPathCost"
Editor is requested to update draft for 802.1Qrev</t>
  </si>
  <si>
    <t>Included in draft D0.1 of 802.1ASbt</t>
  </si>
  <si>
    <t>&lt; Note: This was originally incorrectly numbered 0113 &gt;
Proposal agreed.
Target for 802.1ASbt</t>
  </si>
  <si>
    <t>&lt; Note: This was originally incorrectly numbered 0114 &gt;
Proposal agreed.
Target for 802.1ASbt</t>
  </si>
  <si>
    <t>&lt; Note: This was originally incorrectly numbered 0115 &gt;
Proposal agreed.
Target for 802.1ASbt</t>
  </si>
  <si>
    <t>&lt; Note: This was originally incorrectly numbered 0116 &gt;
Proposal agreed.
Target for 802.1ASbt</t>
  </si>
  <si>
    <t>&lt; Note: This was originally incorrectly numbered 0117 &gt;
Technical review (including study of RSTP) assigned to Geoff Garner</t>
  </si>
  <si>
    <t>&lt; Note: This was originally incorrectly numbered 0118 &gt;
Proposal by Geoff Garner will be reviewed in TSN http://www.ieee802.org/1/files/public/docs2013/as-garner-sync-receipt-timeout-issue-0713-v01.pdf 
Target for 802.1ASbt, if necessary</t>
  </si>
  <si>
    <t>&lt; Note: This was originally incorrectly numbered 0119 &gt;
Issue 1 is already fixed per Maintenance #32
Technical review of issues 2 &amp; 3 assigned to Norm Finn.  Initial view:
The text of 9.2.5.7 makes it very clear that msgTxInterval is per-agent (per destination MAC address).  However, the MIB variable lldpV2MessageTxInterval is per-system.  There is clearly a problem that needs to be fixed.  These points need investigation :
   1. Is the list in 199 complete and accurate?
   2. Should we fix the MIB to have more functionality?
   3. Should we fix the state machine text to match the MIB but have less functionality?</t>
  </si>
  <si>
    <t xml:space="preserve">&lt; Note: This was originally incorrectly numbered 0120 &gt;
Proposal agreed
This editorial is not critical enough for a corrigenda, target for next update of 802.1BA </t>
  </si>
  <si>
    <t>Proposal agreed and included in draft D0.1 of 802.1ASbt</t>
  </si>
  <si>
    <t>Editor made a revised proposal and it was agreed.
Add respective references to B.2.2 and B.2.4, in clause 10;  and B.2.3 in clause 11, add respective PICS entries for B.2.4
Make necessary changes for PICS entry for the Annex E reference to these sub clauses.
Editor instructed to include in the next draft of 802.1ASbt</t>
  </si>
  <si>
    <t>Technical review (including study of RSTP) assigned to Geoff Garner with assistance from Panos Saltsidis</t>
  </si>
  <si>
    <t>No update.</t>
  </si>
  <si>
    <t>Issue 1 is already fixed per Maintenance #32
issue 2:  The text of 9.2.5.7 makes it very clear that msgTxInterval is per-agent (per destination MAC address).  However, the MIB variable lldpV2MessageTxInterval is per-system.  There is clearly a problem that needs to be fixed.   Norm Finn will study further…
Issue 3:  The text in the MIB certainly differs from the text in section 9.2.5.22.  The MIB has no +1, 9.2.5.22 does.  The corresponding text in 802.1AB-2005 doesn't have the +1.  Clearly a conscious change was made in the 2009 text, but not to the MIB.  As to which one is correct, I'd lean towards the +1.  The difference is that, without the +1, the receiver times out at exactly the same time that the Nth frame is expected to arrive.  The +1 makes much more sense. Fix MIB DESCRIPTION</t>
  </si>
  <si>
    <t>802.1Q-REV, 802.1AC-REV</t>
  </si>
  <si>
    <t>January 2014 Plenary Interim Meeting</t>
  </si>
  <si>
    <t>IEEE P802.1 Interim Maintenance meeting : Jan-14</t>
  </si>
  <si>
    <t xml:space="preserve">Included in D3.1  --  .1AXrev in WG ballot
</t>
  </si>
  <si>
    <t>802.1Q-REV is in sponsor ballot</t>
  </si>
  <si>
    <t xml:space="preserve">The editor is in process of implementing in collaboration with IEEE 1588 (that is in process of a revision) to get some alignment in the naming of terms.  This process has identified a number of additional issues that the editor is in process of resolving as well.  </t>
  </si>
  <si>
    <t>D0.3 of 802.1ASbt available, TG ballot after next meeting.</t>
  </si>
  <si>
    <t>802.1AB-cor-2</t>
  </si>
  <si>
    <t>Included in 802.1Q-REV D1.4.  802.1Q-REV D2.0 is in sponsor ballot.  802.1AC-REV editor will include in the next draft (before the March meeting)</t>
  </si>
  <si>
    <t>If you need to create new entries for a new meeting, you must create new columns in several worksheets (this may be repeated below).  You should copy the last two columns in the following worksheets and paste them over the last column; master, minutes, revision_history and status_history</t>
  </si>
  <si>
    <t xml:space="preserve">In the Master Tab, copy the last row of text and the last row with an "#" in column B and paste them over the row the the "#".   Basically, you are copying the forumulas from the last row with text to the next row down, but you must also copy the row with the "*" because it has the terminator character  </t>
  </si>
  <si>
    <t>0128</t>
  </si>
  <si>
    <t>March 2014 Plenary Interim Meeting</t>
  </si>
  <si>
    <t>Annex O</t>
  </si>
  <si>
    <t>If this is the first request for a new meeting, you must create a new column for the meeting.  In the minutes tab, simply create a  new column to the right with an appropriate heading.  Also in revision_history Fill in the minutes information as needed.  You may update other requests as well</t>
  </si>
  <si>
    <t>IEEE Std 802.1Q-2011 (or 2012 Edition)</t>
  </si>
  <si>
    <t>Bibliography</t>
  </si>
  <si>
    <t>E.1</t>
  </si>
  <si>
    <t>Requirements of the IEEE 802.1 Organizationally Specific TLV set</t>
  </si>
  <si>
    <t>IEEE P802.1 Plenary Maintenance meeting : Mar-14</t>
  </si>
  <si>
    <t>18-Mar-14</t>
  </si>
  <si>
    <t>0131</t>
  </si>
  <si>
    <t>0132</t>
  </si>
  <si>
    <t>802.1Q-REV D2.0</t>
  </si>
  <si>
    <t>D.2.7.1</t>
  </si>
  <si>
    <t>aggregation status</t>
  </si>
  <si>
    <t>0133</t>
  </si>
  <si>
    <t>E.8.1</t>
  </si>
  <si>
    <t>0134</t>
  </si>
  <si>
    <t>E &amp; F</t>
  </si>
  <si>
    <t xml:space="preserve">.1AXrev going to sponsor ballot
</t>
  </si>
  <si>
    <t>1-Mar-14</t>
  </si>
  <si>
    <t>Agreed
Target for next revision of 802.1AB</t>
  </si>
  <si>
    <t xml:space="preserve">Agreed
Editor requested to implement in 802.1AB Cor2 draft
</t>
  </si>
  <si>
    <t xml:space="preserve">Agreed
Editor requested to implement in 802.1Qrev
</t>
  </si>
  <si>
    <t xml:space="preserve">Agree on replacement
Target for 802.1AB Cor2  </t>
  </si>
  <si>
    <t xml:space="preserve">Agreed.
Similar comment received on 802.1Qrev sponsor ballot, change will be implemented in the next draft. 
Target for 802.1AB Cor2  </t>
  </si>
  <si>
    <t>Editor will prepare an initial draft of 802.1AB-Cor2 after PAR approval, for the May meeting</t>
  </si>
  <si>
    <t>Editor will prepare an initial draft of 802.1AB-Cor2 after PAR approval</t>
  </si>
  <si>
    <t>802.1Q-REV is in sponsor ballot recirc</t>
  </si>
  <si>
    <t>802.1Q-REV is in sponsor ballot recirc, 802.1AC is in WG ballot</t>
  </si>
  <si>
    <t>Glenn P</t>
  </si>
  <si>
    <t xml:space="preserve">Recopied forumlas out to 199 on HTML pages </t>
  </si>
  <si>
    <t>Paste the data from the spreadsheet as 'unformated text' below the comment area in the html file as instructed.   If you are using the previous html file and not a fresh copy from the Masters directory, make sure you are pasting over the old html below the comment line and not inserting duplicates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</si>
</sst>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409]d\-mmm\-yy;@"/>
  </numFmts>
  <fonts count="11" x14ac:knownFonts="1">
    <font>
      <sz val="10"/>
      <name val="Arial"/>
    </font>
    <font>
      <sz val="10"/>
      <name val="Arial"/>
      <family val="2"/>
    </font>
    <font>
      <u/>
      <sz val="10"/>
      <color indexed="12"/>
      <name val="Arial"/>
      <family val="2"/>
    </font>
    <font>
      <b/>
      <sz val="10"/>
      <name val="Arial"/>
      <family val="2"/>
    </font>
    <font>
      <b/>
      <sz val="10"/>
      <name val="Courier"/>
      <family val="3"/>
    </font>
    <font>
      <b/>
      <sz val="10"/>
      <color indexed="10"/>
      <name val="Arial"/>
      <family val="2"/>
    </font>
    <font>
      <sz val="10"/>
      <name val="Arial"/>
      <family val="2"/>
    </font>
    <font>
      <sz val="10"/>
      <name val="Courier"/>
      <family val="3"/>
    </font>
    <font>
      <b/>
      <u/>
      <sz val="10"/>
      <name val="Arial"/>
      <family val="2"/>
    </font>
    <font>
      <sz val="8"/>
      <name val="Arial"/>
      <family val="2"/>
    </font>
    <font>
      <u/>
      <sz val="1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18">
    <xf numFmtId="0" fontId="0" fillId="0" borderId="0" xfId="0"/>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left" vertical="top" wrapText="1"/>
    </xf>
    <xf numFmtId="15" fontId="0" fillId="0" borderId="0" xfId="0" applyNumberFormat="1"/>
    <xf numFmtId="15" fontId="0" fillId="0" borderId="0" xfId="0" applyNumberFormat="1" applyAlignment="1">
      <alignment vertical="top"/>
    </xf>
    <xf numFmtId="0" fontId="4" fillId="0" borderId="0" xfId="0" applyFont="1" applyAlignment="1" applyProtection="1">
      <alignment horizontal="center"/>
    </xf>
    <xf numFmtId="0" fontId="4" fillId="0" borderId="0" xfId="0" applyFont="1" applyProtection="1"/>
    <xf numFmtId="0" fontId="0" fillId="0" borderId="0" xfId="0" applyAlignment="1" applyProtection="1">
      <alignment horizontal="center"/>
    </xf>
    <xf numFmtId="0" fontId="0" fillId="0" borderId="0" xfId="0" applyAlignment="1" applyProtection="1">
      <alignment horizontal="left"/>
    </xf>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3" fillId="0" borderId="0" xfId="0" applyFont="1" applyAlignment="1">
      <alignment horizontal="center"/>
    </xf>
    <xf numFmtId="1" fontId="0" fillId="0" borderId="0" xfId="0" applyNumberFormat="1" applyAlignment="1">
      <alignment horizontal="left"/>
    </xf>
    <xf numFmtId="0" fontId="5" fillId="0" borderId="0" xfId="0" applyFont="1" applyAlignment="1" applyProtection="1">
      <alignment horizontal="left"/>
    </xf>
    <xf numFmtId="0" fontId="6" fillId="0" borderId="0" xfId="0" applyFont="1" applyAlignment="1" applyProtection="1">
      <alignment horizontal="center"/>
    </xf>
    <xf numFmtId="0" fontId="6" fillId="0" borderId="0" xfId="0" applyFont="1" applyAlignment="1">
      <alignment horizontal="center"/>
    </xf>
    <xf numFmtId="0" fontId="0" fillId="0" borderId="0" xfId="0" applyAlignment="1">
      <alignment vertical="top" wrapText="1"/>
    </xf>
    <xf numFmtId="0" fontId="7" fillId="0" borderId="0" xfId="0" applyFont="1" applyAlignment="1" applyProtection="1">
      <alignment horizontal="center"/>
    </xf>
    <xf numFmtId="1" fontId="0" fillId="0" borderId="0" xfId="0" applyNumberFormat="1" applyAlignment="1">
      <alignment horizontal="right"/>
    </xf>
    <xf numFmtId="1" fontId="0" fillId="0" borderId="0" xfId="0" applyNumberFormat="1" applyAlignment="1">
      <alignment horizontal="center"/>
    </xf>
    <xf numFmtId="1" fontId="0" fillId="0" borderId="0" xfId="0" quotePrefix="1" applyNumberFormat="1" applyAlignment="1">
      <alignment horizontal="center"/>
    </xf>
    <xf numFmtId="0" fontId="0" fillId="0" borderId="0" xfId="0" applyAlignment="1"/>
    <xf numFmtId="164" fontId="0" fillId="0" borderId="0" xfId="1" applyFont="1" applyAlignment="1" applyProtection="1">
      <alignment horizontal="center"/>
    </xf>
    <xf numFmtId="0" fontId="0" fillId="2" borderId="1" xfId="0" applyFill="1" applyBorder="1" applyAlignment="1">
      <alignment horizontal="right"/>
    </xf>
    <xf numFmtId="0" fontId="0" fillId="2" borderId="2" xfId="0" applyFill="1" applyBorder="1" applyAlignment="1">
      <alignment horizontal="center"/>
    </xf>
    <xf numFmtId="1" fontId="0" fillId="2" borderId="2" xfId="0" applyNumberFormat="1" applyFill="1" applyBorder="1" applyAlignment="1">
      <alignment horizontal="left"/>
    </xf>
    <xf numFmtId="1" fontId="0" fillId="2" borderId="2" xfId="0" applyNumberFormat="1" applyFill="1" applyBorder="1" applyAlignment="1">
      <alignment horizontal="center"/>
    </xf>
    <xf numFmtId="0" fontId="0" fillId="2" borderId="2" xfId="0" applyFill="1" applyBorder="1" applyAlignment="1">
      <alignment horizontal="right"/>
    </xf>
    <xf numFmtId="0" fontId="0" fillId="2" borderId="3" xfId="0" applyFill="1" applyBorder="1" applyAlignment="1">
      <alignment horizontal="left"/>
    </xf>
    <xf numFmtId="0" fontId="0" fillId="2" borderId="4" xfId="0" applyFill="1" applyBorder="1" applyAlignment="1">
      <alignment horizontal="right"/>
    </xf>
    <xf numFmtId="0" fontId="8" fillId="2" borderId="0" xfId="0" applyFont="1" applyFill="1" applyBorder="1" applyAlignment="1">
      <alignment horizontal="center"/>
    </xf>
    <xf numFmtId="1" fontId="0" fillId="2" borderId="0" xfId="0" applyNumberFormat="1" applyFill="1" applyBorder="1" applyAlignment="1">
      <alignment horizontal="center"/>
    </xf>
    <xf numFmtId="0" fontId="0" fillId="2" borderId="0" xfId="0" applyFill="1" applyBorder="1" applyAlignment="1">
      <alignment horizontal="right"/>
    </xf>
    <xf numFmtId="1" fontId="8" fillId="2" borderId="0" xfId="0" applyNumberFormat="1" applyFont="1" applyFill="1" applyBorder="1" applyAlignment="1">
      <alignment horizontal="center"/>
    </xf>
    <xf numFmtId="0" fontId="0" fillId="2" borderId="5" xfId="0" applyFill="1" applyBorder="1" applyAlignment="1">
      <alignment horizontal="left"/>
    </xf>
    <xf numFmtId="0" fontId="0" fillId="2" borderId="0" xfId="0" applyFill="1" applyBorder="1" applyAlignment="1">
      <alignment horizontal="center"/>
    </xf>
    <xf numFmtId="1" fontId="0" fillId="2" borderId="0" xfId="0" applyNumberFormat="1" applyFill="1" applyBorder="1" applyAlignment="1">
      <alignment horizontal="left"/>
    </xf>
    <xf numFmtId="0" fontId="0" fillId="2" borderId="0" xfId="0" quotePrefix="1" applyFill="1" applyBorder="1" applyAlignment="1">
      <alignment horizontal="center"/>
    </xf>
    <xf numFmtId="0" fontId="0" fillId="2" borderId="0" xfId="0" quotePrefix="1" applyFill="1" applyBorder="1" applyAlignment="1">
      <alignment horizontal="right"/>
    </xf>
    <xf numFmtId="1" fontId="0" fillId="2" borderId="5" xfId="0" applyNumberFormat="1" applyFill="1" applyBorder="1" applyAlignment="1">
      <alignment horizontal="left"/>
    </xf>
    <xf numFmtId="0" fontId="5" fillId="2" borderId="0" xfId="0" applyFont="1" applyFill="1" applyBorder="1" applyAlignment="1" applyProtection="1">
      <alignment horizontal="right"/>
    </xf>
    <xf numFmtId="0" fontId="5" fillId="2" borderId="5" xfId="0" applyFont="1" applyFill="1" applyBorder="1" applyAlignment="1" applyProtection="1">
      <alignment horizontal="left"/>
    </xf>
    <xf numFmtId="15" fontId="0" fillId="0" borderId="0" xfId="0" applyNumberFormat="1" applyAlignment="1">
      <alignment horizontal="center" vertical="top" wrapText="1"/>
    </xf>
    <xf numFmtId="15" fontId="0" fillId="0" borderId="0" xfId="0" quotePrefix="1" applyNumberFormat="1" applyAlignment="1">
      <alignment horizontal="center" vertical="top" wrapText="1"/>
    </xf>
    <xf numFmtId="0" fontId="6" fillId="0" borderId="0" xfId="0" applyFont="1" applyAlignment="1">
      <alignment vertical="top" wrapText="1"/>
    </xf>
    <xf numFmtId="0" fontId="6" fillId="0" borderId="0" xfId="0" applyFont="1" applyAlignment="1">
      <alignment horizontal="center" vertical="top"/>
    </xf>
    <xf numFmtId="0" fontId="7" fillId="0" borderId="0" xfId="0" applyFont="1" applyAlignment="1" applyProtection="1">
      <alignment horizontal="left"/>
    </xf>
    <xf numFmtId="0" fontId="0" fillId="0" borderId="0" xfId="0" applyAlignment="1">
      <alignment horizontal="left" vertical="top"/>
    </xf>
    <xf numFmtId="0" fontId="6" fillId="0" borderId="0" xfId="0" applyFont="1" applyAlignment="1">
      <alignment horizontal="left" vertical="top" wrapText="1"/>
    </xf>
    <xf numFmtId="0" fontId="6" fillId="0" borderId="0" xfId="0" applyFont="1" applyAlignment="1">
      <alignment horizontal="center" vertical="top" wrapText="1"/>
    </xf>
    <xf numFmtId="15" fontId="6" fillId="0" borderId="0" xfId="0" quotePrefix="1" applyNumberFormat="1" applyFont="1" applyAlignment="1">
      <alignment horizontal="center" vertical="top"/>
    </xf>
    <xf numFmtId="0" fontId="6" fillId="0" borderId="0" xfId="0" applyFont="1" applyAlignment="1">
      <alignment horizontal="center" textRotation="90" wrapText="1"/>
    </xf>
    <xf numFmtId="0" fontId="0" fillId="0" borderId="0" xfId="0" applyNumberFormat="1" applyAlignment="1">
      <alignment wrapText="1"/>
    </xf>
    <xf numFmtId="0" fontId="6" fillId="0" borderId="0" xfId="0" applyNumberFormat="1" applyFont="1" applyAlignment="1">
      <alignment wrapText="1"/>
    </xf>
    <xf numFmtId="0" fontId="6" fillId="0" borderId="0" xfId="0" applyFont="1"/>
    <xf numFmtId="0" fontId="10" fillId="0" borderId="0" xfId="0" applyFont="1"/>
    <xf numFmtId="0" fontId="0" fillId="3" borderId="0" xfId="0" applyFill="1" applyAlignment="1">
      <alignment vertical="top"/>
    </xf>
    <xf numFmtId="0" fontId="6" fillId="3" borderId="0" xfId="0" applyFont="1" applyFill="1" applyAlignment="1">
      <alignment wrapText="1"/>
    </xf>
    <xf numFmtId="0" fontId="6" fillId="0" borderId="0" xfId="0" applyFont="1" applyAlignment="1">
      <alignment horizontal="center" wrapText="1"/>
    </xf>
    <xf numFmtId="0" fontId="2" fillId="0" borderId="0" xfId="2" quotePrefix="1" applyAlignment="1" applyProtection="1">
      <alignment vertical="top"/>
    </xf>
    <xf numFmtId="0" fontId="5" fillId="2" borderId="0" xfId="0" applyFont="1" applyFill="1" applyBorder="1" applyAlignment="1">
      <alignment horizontal="center"/>
    </xf>
    <xf numFmtId="0" fontId="0" fillId="2" borderId="6" xfId="0" applyFill="1" applyBorder="1" applyAlignment="1">
      <alignment horizontal="right"/>
    </xf>
    <xf numFmtId="0" fontId="0" fillId="2" borderId="7" xfId="0" applyFill="1" applyBorder="1" applyAlignment="1">
      <alignment horizontal="center"/>
    </xf>
    <xf numFmtId="1" fontId="0" fillId="2" borderId="7" xfId="0" applyNumberFormat="1" applyFill="1" applyBorder="1" applyAlignment="1">
      <alignment horizontal="left"/>
    </xf>
    <xf numFmtId="1" fontId="0" fillId="2" borderId="7" xfId="0" applyNumberFormat="1" applyFill="1" applyBorder="1" applyAlignment="1">
      <alignment horizontal="center"/>
    </xf>
    <xf numFmtId="1" fontId="0" fillId="2" borderId="8" xfId="0" applyNumberFormat="1" applyFill="1" applyBorder="1" applyAlignment="1">
      <alignment horizontal="center"/>
    </xf>
    <xf numFmtId="0" fontId="8"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xf>
    <xf numFmtId="165" fontId="0" fillId="0" borderId="0" xfId="0" applyNumberFormat="1" applyAlignment="1">
      <alignment vertical="top" wrapText="1"/>
    </xf>
    <xf numFmtId="165" fontId="6" fillId="0" borderId="0" xfId="0" applyNumberFormat="1" applyFont="1" applyAlignment="1">
      <alignment horizontal="center" vertical="top" wrapText="1"/>
    </xf>
    <xf numFmtId="165" fontId="0" fillId="0" borderId="0" xfId="0" applyNumberFormat="1" applyAlignment="1">
      <alignment horizontal="center" vertical="top" wrapText="1"/>
    </xf>
    <xf numFmtId="165" fontId="0" fillId="0" borderId="0" xfId="0" quotePrefix="1" applyNumberFormat="1" applyAlignment="1">
      <alignment horizontal="center" vertical="top" wrapText="1"/>
    </xf>
    <xf numFmtId="14" fontId="0" fillId="0" borderId="0" xfId="0" applyNumberFormat="1"/>
    <xf numFmtId="0" fontId="8" fillId="0" borderId="0" xfId="0" applyFont="1"/>
    <xf numFmtId="0" fontId="6" fillId="0" borderId="0" xfId="0" applyNumberFormat="1" applyFont="1" applyAlignment="1">
      <alignment horizontal="left" vertical="top" wrapText="1"/>
    </xf>
    <xf numFmtId="0" fontId="0" fillId="0" borderId="0" xfId="0" quotePrefix="1" applyAlignment="1">
      <alignment horizontal="left" vertical="top" wrapText="1"/>
    </xf>
    <xf numFmtId="1" fontId="2" fillId="0" borderId="0" xfId="2" quotePrefix="1" applyNumberFormat="1" applyFont="1" applyAlignment="1" applyProtection="1">
      <alignment vertical="top"/>
    </xf>
    <xf numFmtId="0" fontId="2" fillId="0" borderId="0" xfId="2" quotePrefix="1" applyFont="1" applyAlignment="1" applyProtection="1">
      <alignment vertical="top"/>
    </xf>
    <xf numFmtId="0" fontId="6" fillId="0" borderId="0" xfId="0" quotePrefix="1" applyFont="1" applyAlignment="1">
      <alignment horizontal="center" vertical="top" wrapText="1"/>
    </xf>
    <xf numFmtId="15" fontId="0" fillId="0" borderId="0" xfId="0" applyNumberFormat="1" applyAlignment="1">
      <alignment vertical="top" wrapText="1"/>
    </xf>
    <xf numFmtId="0" fontId="1" fillId="0" borderId="0" xfId="0" applyFont="1" applyAlignment="1">
      <alignment horizontal="center" textRotation="90"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wrapText="1"/>
    </xf>
    <xf numFmtId="0" fontId="1" fillId="0" borderId="0" xfId="0" quotePrefix="1" applyFont="1" applyAlignment="1">
      <alignment horizontal="center" vertical="top" wrapText="1"/>
    </xf>
    <xf numFmtId="15" fontId="1" fillId="0" borderId="0" xfId="0" quotePrefix="1" applyNumberFormat="1" applyFont="1" applyAlignment="1">
      <alignment horizontal="center" vertical="top"/>
    </xf>
    <xf numFmtId="0" fontId="3" fillId="0" borderId="0" xfId="0" applyFont="1" applyAlignment="1">
      <alignment vertical="top" wrapText="1"/>
    </xf>
    <xf numFmtId="0" fontId="0" fillId="0" borderId="0" xfId="0" applyAlignment="1">
      <alignment vertical="top" wrapText="1"/>
    </xf>
    <xf numFmtId="0" fontId="6" fillId="0" borderId="0" xfId="0" quotePrefix="1"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1" fillId="0" borderId="0" xfId="0" applyNumberFormat="1" applyFont="1" applyAlignment="1">
      <alignment wrapText="1"/>
    </xf>
    <xf numFmtId="0" fontId="6" fillId="0" borderId="0" xfId="0" quotePrefix="1"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wrapText="1"/>
    </xf>
    <xf numFmtId="0" fontId="0" fillId="0" borderId="0" xfId="0" quotePrefix="1" applyAlignment="1">
      <alignment horizontal="center" vertical="top" wrapText="1"/>
    </xf>
    <xf numFmtId="0" fontId="0" fillId="0" borderId="0" xfId="0" applyAlignment="1">
      <alignment horizontal="center" vertical="top" wrapText="1"/>
    </xf>
    <xf numFmtId="0" fontId="6" fillId="0" borderId="0" xfId="0" quotePrefix="1"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6" fillId="0" borderId="0" xfId="0" quotePrefix="1"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AppData/Local/Temp/maint_0033.pdf" TargetMode="External"/><Relationship Id="rId13"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18" Type="http://schemas.openxmlformats.org/officeDocument/2006/relationships/hyperlink" Target="../../../../../../../../../../../../../../../../../../../../../../../../../../../../../../../../../../../../../../../../../../../../../../../../../../../../../../../../../../../../../../../../../../../../../../../../../../../../../../../../../../../../../../../../../../../../../../../../../../../../../../../../../../../../../../../../../../../../../../../../AppData/Local/Temp/maint_0033.pdf" TargetMode="External"/><Relationship Id="rId26" Type="http://schemas.openxmlformats.org/officeDocument/2006/relationships/hyperlink" Target="../../../../../../../../../../../../../../../../../../../../../../../../../../../../../../../../../../../../../../../../../../../../../../../../../../../../../../../../../../../../../../../../../../../../../../../../../../../../../../../../../../../../../../../../../../../../../../../../../../../../../../../../../../../../../../../../../../../../../../../../AppData/Local/Temp/maint_0023.pdf" TargetMode="External"/><Relationship Id="rId39" Type="http://schemas.openxmlformats.org/officeDocument/2006/relationships/hyperlink" Target="../../../../../../../../../../../../../../../../../../../../../../../../../../../../../../../../../../../../../../../../../../../../../../../../../../../../../../../../../../../../../../../../../../../../../../../../../../../../../../../../../../../../../../../../../../../../../../../../../../../../../../../../../../../../../../../../../../../../../../../../AppData/Local/Temp/maint_0009.pdf" TargetMode="External"/><Relationship Id="rId3"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21" Type="http://schemas.openxmlformats.org/officeDocument/2006/relationships/hyperlink" Target="../../../../../../../../../../../../../../../../../../../../../../../../../../../../../../../../../../../../../../../../../../../../../../../../../../../../../../../../../../../../../../../../../../../../../../../../../../../../../../../../../../../../../../../../../../../../../../../../../../../../../../../../../../../../../../../../../../../../../../../../AppData/Local/Temp/maint_0029.pdf" TargetMode="External"/><Relationship Id="rId34" Type="http://schemas.openxmlformats.org/officeDocument/2006/relationships/hyperlink" Target="../../../../../../../../../../../../../../../../../../../../../../../../../../../../../../../../../../../../../../../../../../../../../../../../../../../../../../../../../../../../../../../../../../../../../../../../../../../../../../../../../../../../../../../../../../../../../../../../../../../../../../../../../../../../../../../../../../../../../../../../AppData/Local/Temp/maint_0014.pdf" TargetMode="External"/><Relationship Id="rId42" Type="http://schemas.openxmlformats.org/officeDocument/2006/relationships/hyperlink" Target="../../../../../../../../../../../../../../../../../../../../../../../../../../../../../../../../../../../../../../../../../../../../../../../../../../../../../../../../../../../../../../../../../../../../../../../../../../../../../../../../../../../../../../../../../../../../../../../../../../../../../../../../../../../../../../../../../../../../../../../../AppData/Local/Temp/maint_0006.pdf" TargetMode="External"/><Relationship Id="rId7" Type="http://schemas.openxmlformats.org/officeDocument/2006/relationships/hyperlink" Target="../../../../../../../../../../../../../../../../../../../../../../../../../../../../../../../../../../../../../../../../../../../../../../../../../../../../../../../../../../../../../../../../../../../../../../../../../../../../../../../../../../../../../../../../../../../../../../../../../../../../../../../../../../../../../../../../../../../../../../../../../../../AppData/Local/Temp/maint_0034.pdf" TargetMode="External"/><Relationship Id="rId12"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17" Type="http://schemas.openxmlformats.org/officeDocument/2006/relationships/hyperlink" Target="../../../../../../../../../../../../../../../../../../../../../../../../../../../../../../../../../../../../../../../../../../../../../../../../../../../../../../../../../../../../../../../../../../../../../../../../../../../../../../../../../../../../../../../../../../../../../../../../../../../../../../../../../../../../../../../../../../../../../../../../../../../AppData/Local/Temp/maint_0034.pdf" TargetMode="External"/><Relationship Id="rId25" Type="http://schemas.openxmlformats.org/officeDocument/2006/relationships/hyperlink" Target="../../../../../../../../../../../../../../../../../../../../../../../../../../../../../../../../../../../../../../../../../../../../../../../../../../../../../../../../../../../../../../../../../../../../../../../../../../../../../../../../../../../../../../../../../../../../../../../../../../../../../../../../../../../../../../../../../../../../../../../../AppData/Local/Temp/maint_0024.pdf" TargetMode="External"/><Relationship Id="rId33" Type="http://schemas.openxmlformats.org/officeDocument/2006/relationships/hyperlink" Target="../../../../../../../../../../../../../../../../../../../../../../../../../../../../../../../../../../../../../../../../../../../../../../../../../../../../../../../../../../../../../../../../../../../../../../../../../../../../../../../../../../../../../../../../../../../../../../../../../../../../../../../../../../../../../../../../../../../../../../../../AppData/Local/Temp/maint_0015.pdf" TargetMode="External"/><Relationship Id="rId38" Type="http://schemas.openxmlformats.org/officeDocument/2006/relationships/hyperlink" Target="../../../../../../../../../../../../../../../../../../../../../../../../../../../../../../../../../../../../../../../../../../../../../../../../../../../../../../../../../../../../../../../../../../../../../../../../../../../../../../../../../../../../../../../../../../../../../../../../../../../../../../../../../../../../../../../../../../../../../../../../AppData/Local/Temp/maint_0010.pdf" TargetMode="External"/><Relationship Id="rId46" Type="http://schemas.openxmlformats.org/officeDocument/2006/relationships/printerSettings" Target="../printerSettings/printerSettings2.bin"/><Relationship Id="rId2"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16" Type="http://schemas.openxmlformats.org/officeDocument/2006/relationships/hyperlink" Target="../../../../../../../../../../../../../../../../../../../../../../../../../../../../../../../../../../../../../../../../../../../../../../../../../../../../../../../../../../../../../../../../../../../../../../../../../../../../../../../../../../../../../../../../../../../../../../../../../../../../../../../../../../../../../../../AppData/Local/Temp/maint_0036.pdf" TargetMode="External"/><Relationship Id="rId20" Type="http://schemas.openxmlformats.org/officeDocument/2006/relationships/hyperlink" Target="../../../../../../../../../../../../../../../../../../../../../../../../../../../../../../../../../../../../../../../../../../../../../../../../../../../../../../../../../../../../../../../../../../../../../../../../../../../../../../../../../../../../../../../../../../../../../../../../../../../../../../../../../../../../../../../../../../../../../../../../AppData/Local/Temp/maint_0031.pdf" TargetMode="External"/><Relationship Id="rId29" Type="http://schemas.openxmlformats.org/officeDocument/2006/relationships/hyperlink" Target="../../../../../../../../../../../../../../../../../../../../../../../../../../../../../../../../../../../../../../../../../../../../../../../../../../../../../../../../../../../../../../../../../../../../../../../../../../../../../../../../../../../../../../../../../../../../../../../../../../../../../../../../../../../../../../../../../../../../../../../../AppData/Local/Temp/maint_0020.pdf" TargetMode="External"/><Relationship Id="rId41" Type="http://schemas.openxmlformats.org/officeDocument/2006/relationships/hyperlink" Target="../../../../../../../../../../../../../../../../../../../../../../../../../../../../../../../../../../../../../../../../../../../../../../../../../../../../../../../../../../../../../../../../../../../../../../../../../../../../../../../../../../../../../../../../../../../../../../../../../../../../../../../../../../../../../../../../../../../../../../../../AppData/Local/Temp/maint_0007.pdf" TargetMode="External"/><Relationship Id="rId1"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6" Type="http://schemas.openxmlformats.org/officeDocument/2006/relationships/hyperlink" Target="../../../../../../../../../../../../../../../../../../../../../../../../../../../../../../../../../../../../../../../../../../../../../../../../../../../../../../../../../../../../../../../../../../../../../../../../../../../../../../../../../../../../../../../../../../../../../../../../../../../../../../../../../../../../../../../AppData/Local/Temp/maint_0036.pdf" TargetMode="External"/><Relationship Id="rId11" Type="http://schemas.openxmlformats.org/officeDocument/2006/relationships/hyperlink" Target="../../../../../../../../../../../../../../../../../../../../../../../../../../../../../../../../../../../../../../../../../../../../../../../../../../../../../../../../../../../../../../../../../../../../../../../../../../../../../../../../../../../../../../../../../../AppData/AppData/Local/Microsoft/Windows/Temporary%20Internet%20Files/AppData/Local/Microsoft/Windows/Temporary%20Internet%20Files/AppData/Local/Microsoft/Windows/Temporary%20Internet%20Files/AppData/Local/Microsoft/Windows/Temporary%20Internet%20Files/AppData/Local/Microsoft/Windows/AppData/Local/Temp/maint_0039.pdf" TargetMode="External"/><Relationship Id="rId24" Type="http://schemas.openxmlformats.org/officeDocument/2006/relationships/hyperlink" Target="../../../../../../../../../../../../../../../../../../../../../../../../../../../../../../../../../../../../../../../../../../../../../../../../../../../../../../../../../../../../../../../../../../../../../../../../../../../../../../../../../../../../../../../../../../../../../../../../../../../../../../../../../../../../../../../../../../../../../../../../AppData/Local/Temp/maint_0025.pdf" TargetMode="External"/><Relationship Id="rId32" Type="http://schemas.openxmlformats.org/officeDocument/2006/relationships/hyperlink" Target="../../../../../../../../../../../../../../../../../../../../../../../../../../../../../../../../../../../../../../../../../../../../../../../../../../../../../../../../../../../../../../../../../../../../../../../../../../../../../../../../../../../../../../../../../../../../../../../../../../../../../../../../../../../../../../../../../../../../../../../../AppData/Local/Temp/maint_0017.pdf" TargetMode="External"/><Relationship Id="rId37" Type="http://schemas.openxmlformats.org/officeDocument/2006/relationships/hyperlink" Target="../../../../../../../../../../../../../../../../../../../../../../../../../../../../../../../../../../../../../../../../../../../../../../../../../../../../../../../../../../../../../../../../../../../../../../../../../../../../../../../../../../../../../../../../../../../../../../../../../../../../../../../../../../../../../../../../../../../../../../../../AppData/Local/Temp/maint_0011.pdf" TargetMode="External"/><Relationship Id="rId40" Type="http://schemas.openxmlformats.org/officeDocument/2006/relationships/hyperlink" Target="../../../../../../../../../../../../../../../../../../../../../../../../../../../../../../../../../../../../../../../../../../../../../../../../../../../../../../../../../../../../../../../../../../../../../../../../../../../../../../../../../../../../../../../../../../../../../../../../../../../../../../../../../../../../../../../../../../../../../../../../AppData/Local/Temp/maint_0008.pdf" TargetMode="External"/><Relationship Id="rId45" Type="http://schemas.openxmlformats.org/officeDocument/2006/relationships/hyperlink" Target="../../../../../../../../../../../../../../../../../../../../../../../../../../../../../../../../../../../../../../../../../../../../../../../../../../../../../../../../../../../../../../../../../../../../../../../../../../../../../../../../../../../../../../../../../../../../../../../../../../../../../../../../../../../../../../../../../../../../../../../../AppData/Local/Temp/maint_0003.pdf" TargetMode="External"/><Relationship Id="rId5" Type="http://schemas.openxmlformats.org/officeDocument/2006/relationships/hyperlink" Target="../../../../../../../../../../../../../../../../../../../../../../../../../../../../../../../../../../../../../../../../../../../../../../../../../../../../../../../../../../../../../../../../../../../../../../../../../../../../../../../../../../../../../../../../../../../../../../../../../../../../../../../../../../../../../../../AppData/Local/Temp/maint_0037.pdf" TargetMode="External"/><Relationship Id="rId15" Type="http://schemas.openxmlformats.org/officeDocument/2006/relationships/hyperlink" Target="../../../../../../../../../../../../../../../../../../../../../../../../../../../../../../../../../../../../../../../../../../../../../../../../../../../../../../../../../../../../../../../../../../../../../../../../../../../../../../../../../../../../../../../../../../../../../../../../../../../../../../../../../../../../../../../AppData/Local/Temp/maint_0037.pdf" TargetMode="External"/><Relationship Id="rId23" Type="http://schemas.openxmlformats.org/officeDocument/2006/relationships/hyperlink" Target="../../../../../../../../../../../../../../../../../../../../../../../../../../../../../../../../../../../../../../../../../../../../../../../../../../../../../../../../../../../../../../../../../../../../../../../../../../../../../../../../../../../../../../../../../../../../../../../../../../../../../../../../../../../../../../../../../../../../../../../../AppData/Local/Temp/maint_0026.pdf" TargetMode="External"/><Relationship Id="rId28" Type="http://schemas.openxmlformats.org/officeDocument/2006/relationships/hyperlink" Target="../../../../../../../../../../../../../../../../../../../../../../../../../../../../../../../../../../../../../../../../../../../../../../../../../../../../../../../../../../../../../../../../../../../../../../../../../../../../../../../../../../../../../../../../../../../../../../../../../../../../../../../../../../../../../../../../../../../../../../../../AppData/Local/Temp/maint_0021.pdf" TargetMode="External"/><Relationship Id="rId36" Type="http://schemas.openxmlformats.org/officeDocument/2006/relationships/hyperlink" Target="../../../../../../../../../../../../../../../../../../../../../../../../../../../../../../../../../../../../../../../../../../../../../../../../../../../../../../../../../../../../../../../../../../../../../../../../../../../../../../../../../../../../../../../../../../../../../../../../../../../../../../../../../../../../../../../../../../../../../../../../AppData/Local/Temp/maint_0012.pdf" TargetMode="External"/><Relationship Id="rId10" Type="http://schemas.openxmlformats.org/officeDocument/2006/relationships/hyperlink" Target="../../../../../../../../../../../../../../../../../../../../../../../../../../../../../../../../../../../../../../../../../../../../../../../../../../../../../../../../../../../../../../../../../../../../../../../../../../../../../../../../../../../../../../../../../../../../../../../../../../../../../../../../../../../../../../../../../../../../../../../../AppData/Local/Temp/maint_0031.pdf" TargetMode="External"/><Relationship Id="rId19" Type="http://schemas.openxmlformats.org/officeDocument/2006/relationships/hyperlink" Target="../../../../../../../../../../../../../../../../../../../../../../../../../../../../../../../../../../../../../../../../../../../../../../../../../../../../../../../../../../../../../../../../../../../../../../../../../../../../../../../../../../../../../../../../../../../../../../../../../../../../../../../../../../../../../../../../../../../../../../../../AppData/Local/Temp/maint_0032.pdf" TargetMode="External"/><Relationship Id="rId31" Type="http://schemas.openxmlformats.org/officeDocument/2006/relationships/hyperlink" Target="../../../../../../../../../../../../../../../../../../../../../../../../../../../../../../../../../../../../../../../../../../../../../../../../../../../../../../../../../../../../../../../../../../../../../../../../../../../../../../../../../../../../../../../../../../../../../../../../../../../../../../../../../../../../../../../../../../../../../../../../AppData/Local/Temp/maint_0018.pdf" TargetMode="External"/><Relationship Id="rId44" Type="http://schemas.openxmlformats.org/officeDocument/2006/relationships/hyperlink" Target="../../../../../../../../../../../../../../../../../../../../../../../../../../../../../../../../../../../../../../../../../../../../../../../../../../../../../../../../../../../../../../../../../../../../../../../../../../../../../../../../../../../../../../../../../../../../../../../../../../../../../../../../../../../../../../../../../../../../../../../../AppData/Local/Temp/maint_0004.pdf" TargetMode="External"/><Relationship Id="rId4" Type="http://schemas.openxmlformats.org/officeDocument/2006/relationships/hyperlink" Target="../../../../../../../../../../../../../../../../../../../../../../../../../../../../../../../../../../../../../../../../../../../../../../../../../../../../../../../../../../../../../../../../../../../../../../../../../../../../../../../../../../../../../../../../../../../../../../../../../../../../../../../../../../../../../../../AppData/Local/Temp/maint_0038.pdf" TargetMode="External"/><Relationship Id="rId9" Type="http://schemas.openxmlformats.org/officeDocument/2006/relationships/hyperlink" Target="../../../../../../../../../../../../../../../../../../../../../../../../../../../../../../../../../../../../../../../../../../../../../../../../../../../../../../../../../../../../../../../../../../../../../../../../../../../../../../../../../../../../../../../../../../../../../../../../../../../../../../../../../../../../../../../../../../../../../../../../AppData/Local/Temp/maint_0032.pdf" TargetMode="External"/><Relationship Id="rId14" Type="http://schemas.openxmlformats.org/officeDocument/2006/relationships/hyperlink" Target="../../../../../../../../../../../../../../../../../../../../../../../../../../../../../../../../../../../../../../../../../../../../../../../../../../../../../../../../../../../../../../../../../../../../../../../../../../../../../../../../../../../../../../../../../../../../../../../../../../../../../../../../../../../../../../../AppData/Local/Temp/maint_0038.pdf" TargetMode="External"/><Relationship Id="rId22" Type="http://schemas.openxmlformats.org/officeDocument/2006/relationships/hyperlink" Target="../../../../../../../../../../../../../../../../../../../../../../../../../../../../../../../../../../../../../../../../../../../../../../../../../../../../../../../../../../../../../../../../../../../../../../../../../../../../../../../../../../../../../../../../../../../../../../../../../../../../../../../../../../../../../../../../../../../../../../../../AppData/Local/Temp/maint_0027.pdf" TargetMode="External"/><Relationship Id="rId27" Type="http://schemas.openxmlformats.org/officeDocument/2006/relationships/hyperlink" Target="../../../../../../../../../../../../../../../../../../../../../../../../../../../../../../../../../../../../../../../../../../../../../../../../../../../../../../../../../../../../../../../../../../../../../../../../../../../../../../../../../../../../../../../../../../../../../../../../../../../../../../../../../../../../../../../../../../../../../../../../AppData/Local/Temp/maint_0022.pdf" TargetMode="External"/><Relationship Id="rId30" Type="http://schemas.openxmlformats.org/officeDocument/2006/relationships/hyperlink" Target="../../../../../../../../../../../../../../../../../../../../../../../../../../../../../../../../../../../../../../../../../../../../../../../../../../../../../../../../../../../../../../../../../../../../../../../../../../../../../../../../../../../../../../../../../../../../../../../../../../../../../../../../../../../../../../../../../../../../../../../../AppData/Local/Temp/maint_0019.pdf" TargetMode="External"/><Relationship Id="rId35" Type="http://schemas.openxmlformats.org/officeDocument/2006/relationships/hyperlink" Target="../../../../../../../../../../../../../../../../../../../../../../../../../../../../../../../../../../../../../../../../../../../../../../../../../../../../../../../../../../../../../../../../../../../../../../../../../../../../../../../../../../../../../../../../../../../../../../../../../../../../../../../../../../../../../../../../../../../../../../../../AppData/Local/Temp/maint_0013.pdf" TargetMode="External"/><Relationship Id="rId43" Type="http://schemas.openxmlformats.org/officeDocument/2006/relationships/hyperlink" Target="../../../../../../../../../../../../../../../../../../../../../../../../../../../../../../../../../../../../../../../../../../../../../../../../../../../../../../../../../../../../../../../../../../../../../../../../../../../../../../../../../../../../../../../../../../../../../../../../../../../../../../../../../../../../../../../../../../../../../../../../AppData/Local/Temp/maint_000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45"/>
  <sheetViews>
    <sheetView topLeftCell="A16" zoomScaleNormal="100" workbookViewId="0">
      <selection activeCell="B33" sqref="B33"/>
    </sheetView>
  </sheetViews>
  <sheetFormatPr defaultRowHeight="12.75" x14ac:dyDescent="0.2"/>
  <cols>
    <col min="2" max="2" width="138.140625" style="62" customWidth="1"/>
  </cols>
  <sheetData>
    <row r="3" spans="1:2" x14ac:dyDescent="0.2">
      <c r="A3" s="65" t="s">
        <v>391</v>
      </c>
    </row>
    <row r="4" spans="1:2" x14ac:dyDescent="0.2">
      <c r="A4" s="64"/>
    </row>
    <row r="5" spans="1:2" ht="25.5" x14ac:dyDescent="0.2">
      <c r="A5" s="64">
        <v>0</v>
      </c>
      <c r="B5" s="62" t="s">
        <v>710</v>
      </c>
    </row>
    <row r="6" spans="1:2" ht="25.5" x14ac:dyDescent="0.2">
      <c r="A6">
        <v>1</v>
      </c>
      <c r="B6" s="102" t="s">
        <v>711</v>
      </c>
    </row>
    <row r="8" spans="1:2" x14ac:dyDescent="0.2">
      <c r="A8">
        <v>2</v>
      </c>
      <c r="B8" s="63" t="s">
        <v>392</v>
      </c>
    </row>
    <row r="10" spans="1:2" ht="25.5" x14ac:dyDescent="0.2">
      <c r="A10">
        <v>3</v>
      </c>
      <c r="B10" s="63" t="s">
        <v>393</v>
      </c>
    </row>
    <row r="12" spans="1:2" ht="25.5" x14ac:dyDescent="0.2">
      <c r="A12">
        <v>4</v>
      </c>
      <c r="B12" s="63" t="s">
        <v>420</v>
      </c>
    </row>
    <row r="14" spans="1:2" ht="25.5" x14ac:dyDescent="0.2">
      <c r="A14">
        <v>5</v>
      </c>
      <c r="B14" s="102" t="s">
        <v>160</v>
      </c>
    </row>
    <row r="16" spans="1:2" ht="25.5" x14ac:dyDescent="0.2">
      <c r="A16">
        <v>6</v>
      </c>
      <c r="B16" s="102" t="s">
        <v>715</v>
      </c>
    </row>
    <row r="18" spans="1:2" ht="25.5" x14ac:dyDescent="0.2">
      <c r="A18">
        <v>7</v>
      </c>
      <c r="B18" s="63" t="s">
        <v>161</v>
      </c>
    </row>
    <row r="20" spans="1:2" ht="25.5" x14ac:dyDescent="0.2">
      <c r="A20">
        <v>8</v>
      </c>
      <c r="B20" s="63" t="s">
        <v>162</v>
      </c>
    </row>
    <row r="22" spans="1:2" ht="38.25" x14ac:dyDescent="0.2">
      <c r="A22">
        <v>9</v>
      </c>
      <c r="B22" s="63" t="s">
        <v>246</v>
      </c>
    </row>
    <row r="24" spans="1:2" ht="25.5" x14ac:dyDescent="0.2">
      <c r="A24">
        <v>10</v>
      </c>
      <c r="B24" s="63" t="s">
        <v>163</v>
      </c>
    </row>
    <row r="26" spans="1:2" ht="25.5" x14ac:dyDescent="0.2">
      <c r="A26">
        <v>11</v>
      </c>
      <c r="B26" s="63" t="s">
        <v>164</v>
      </c>
    </row>
    <row r="28" spans="1:2" ht="38.25" x14ac:dyDescent="0.2">
      <c r="A28">
        <v>12</v>
      </c>
      <c r="B28" s="102" t="s">
        <v>165</v>
      </c>
    </row>
    <row r="31" spans="1:2" x14ac:dyDescent="0.2">
      <c r="A31" s="65" t="s">
        <v>166</v>
      </c>
    </row>
    <row r="33" spans="1:2" x14ac:dyDescent="0.2">
      <c r="A33">
        <v>1</v>
      </c>
      <c r="B33" s="63" t="s">
        <v>167</v>
      </c>
    </row>
    <row r="35" spans="1:2" ht="25.5" x14ac:dyDescent="0.2">
      <c r="A35">
        <v>2</v>
      </c>
      <c r="B35" s="63" t="s">
        <v>168</v>
      </c>
    </row>
    <row r="37" spans="1:2" ht="38.25" x14ac:dyDescent="0.2">
      <c r="A37">
        <v>3</v>
      </c>
      <c r="B37" s="102" t="s">
        <v>744</v>
      </c>
    </row>
    <row r="39" spans="1:2" x14ac:dyDescent="0.2">
      <c r="A39">
        <v>4</v>
      </c>
      <c r="B39" s="63" t="s">
        <v>169</v>
      </c>
    </row>
    <row r="41" spans="1:2" x14ac:dyDescent="0.2">
      <c r="A41" s="65" t="s">
        <v>421</v>
      </c>
    </row>
    <row r="43" spans="1:2" ht="25.5" x14ac:dyDescent="0.2">
      <c r="A43">
        <v>1</v>
      </c>
      <c r="B43" s="63" t="s">
        <v>422</v>
      </c>
    </row>
    <row r="45" spans="1:2" ht="25.5" x14ac:dyDescent="0.2">
      <c r="A45">
        <v>2</v>
      </c>
      <c r="B45" s="63" t="s">
        <v>119</v>
      </c>
    </row>
  </sheetData>
  <phoneticPr fontId="9" type="noConversion"/>
  <pageMargins left="0.7" right="0.7" top="0.75" bottom="0.75" header="0.3" footer="0.3"/>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12" sqref="A12"/>
    </sheetView>
  </sheetViews>
  <sheetFormatPr defaultRowHeight="12.75" x14ac:dyDescent="0.2"/>
  <cols>
    <col min="1" max="1" width="11.42578125" customWidth="1"/>
    <col min="2" max="2" width="13.85546875" customWidth="1"/>
  </cols>
  <sheetData>
    <row r="1" spans="1:3" s="84" customFormat="1" x14ac:dyDescent="0.2">
      <c r="A1" s="84" t="s">
        <v>60</v>
      </c>
      <c r="B1" s="84" t="s">
        <v>242</v>
      </c>
      <c r="C1" s="84" t="s">
        <v>243</v>
      </c>
    </row>
    <row r="2" spans="1:3" x14ac:dyDescent="0.2">
      <c r="B2" t="s">
        <v>241</v>
      </c>
      <c r="C2" t="s">
        <v>56</v>
      </c>
    </row>
    <row r="4" spans="1:3" x14ac:dyDescent="0.2">
      <c r="A4" s="83">
        <v>40853</v>
      </c>
      <c r="B4" s="83" t="s">
        <v>240</v>
      </c>
      <c r="C4" t="s">
        <v>239</v>
      </c>
    </row>
    <row r="5" spans="1:3" x14ac:dyDescent="0.2">
      <c r="C5" s="64" t="s">
        <v>244</v>
      </c>
    </row>
    <row r="6" spans="1:3" x14ac:dyDescent="0.2">
      <c r="C6" s="64" t="s">
        <v>245</v>
      </c>
    </row>
    <row r="8" spans="1:3" x14ac:dyDescent="0.2">
      <c r="A8" s="83">
        <v>40857</v>
      </c>
      <c r="B8" t="s">
        <v>240</v>
      </c>
      <c r="C8" t="s">
        <v>271</v>
      </c>
    </row>
    <row r="9" spans="1:3" x14ac:dyDescent="0.2">
      <c r="C9" t="s">
        <v>272</v>
      </c>
    </row>
    <row r="11" spans="1:3" x14ac:dyDescent="0.2">
      <c r="A11" s="83">
        <v>41719</v>
      </c>
      <c r="B11" t="s">
        <v>742</v>
      </c>
      <c r="C11" t="s">
        <v>743</v>
      </c>
    </row>
  </sheetData>
  <phoneticPr fontId="9"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99"/>
  <sheetViews>
    <sheetView zoomScale="75" zoomScaleNormal="100" workbookViewId="0">
      <pane xSplit="1" ySplit="2" topLeftCell="B105" activePane="bottomRight" state="frozenSplit"/>
      <selection pane="topRight" activeCell="P1" sqref="P1"/>
      <selection pane="bottomLeft" activeCell="A9" sqref="A9"/>
      <selection pane="bottomRight" activeCell="P115" sqref="P115"/>
    </sheetView>
  </sheetViews>
  <sheetFormatPr defaultRowHeight="12.75" x14ac:dyDescent="0.2"/>
  <cols>
    <col min="1" max="1" width="5.7109375" style="7" customWidth="1"/>
    <col min="2" max="2" width="11" style="6" bestFit="1" customWidth="1"/>
    <col min="3" max="3" width="20.5703125" style="4" customWidth="1"/>
    <col min="4" max="4" width="23.42578125" style="5" customWidth="1"/>
    <col min="5" max="5" width="45.7109375" style="5" customWidth="1"/>
    <col min="6" max="6" width="23" style="5" customWidth="1"/>
    <col min="7" max="7" width="3.85546875" style="6" customWidth="1"/>
    <col min="8" max="16" width="9.140625" style="6"/>
    <col min="17" max="28" width="9.140625" style="7"/>
    <col min="29" max="29" width="9.140625" style="66"/>
    <col min="30" max="16384" width="9.140625" style="7"/>
  </cols>
  <sheetData>
    <row r="1" spans="1:29" x14ac:dyDescent="0.2">
      <c r="A1" s="8" t="s">
        <v>69</v>
      </c>
      <c r="B1" s="9" t="s">
        <v>60</v>
      </c>
      <c r="C1" s="10" t="s">
        <v>58</v>
      </c>
      <c r="D1" s="11" t="s">
        <v>59</v>
      </c>
      <c r="E1" s="11" t="s">
        <v>61</v>
      </c>
      <c r="F1" s="11" t="s">
        <v>281</v>
      </c>
      <c r="Q1" s="6"/>
      <c r="R1" s="6"/>
      <c r="S1" s="6"/>
      <c r="T1" s="6"/>
      <c r="U1" s="6"/>
      <c r="V1" s="6"/>
      <c r="W1" s="6"/>
    </row>
    <row r="2" spans="1:29" s="3" customFormat="1" ht="183" x14ac:dyDescent="0.2">
      <c r="A2" s="3" t="s">
        <v>70</v>
      </c>
      <c r="B2" s="1" t="s">
        <v>70</v>
      </c>
      <c r="C2" s="1" t="s">
        <v>70</v>
      </c>
      <c r="D2" s="2" t="s">
        <v>70</v>
      </c>
      <c r="E2" s="2" t="s">
        <v>70</v>
      </c>
      <c r="F2" s="2"/>
      <c r="G2" s="61" t="s">
        <v>395</v>
      </c>
      <c r="H2" s="61" t="s">
        <v>399</v>
      </c>
      <c r="I2" s="61" t="s">
        <v>400</v>
      </c>
      <c r="J2" s="61" t="s">
        <v>202</v>
      </c>
      <c r="K2" s="61" t="s">
        <v>310</v>
      </c>
      <c r="L2" s="61" t="s">
        <v>309</v>
      </c>
      <c r="M2" s="61" t="s">
        <v>434</v>
      </c>
      <c r="N2" s="61" t="s">
        <v>104</v>
      </c>
      <c r="O2" s="61" t="s">
        <v>625</v>
      </c>
      <c r="P2" s="91" t="s">
        <v>207</v>
      </c>
      <c r="Q2" s="91" t="s">
        <v>366</v>
      </c>
      <c r="R2" s="91" t="s">
        <v>454</v>
      </c>
      <c r="S2" s="91" t="s">
        <v>531</v>
      </c>
      <c r="T2" s="91" t="s">
        <v>425</v>
      </c>
      <c r="U2" s="91" t="s">
        <v>6</v>
      </c>
      <c r="V2" s="91" t="s">
        <v>702</v>
      </c>
      <c r="W2" s="91" t="s">
        <v>713</v>
      </c>
      <c r="X2" s="68" t="s">
        <v>70</v>
      </c>
      <c r="Z2" s="68"/>
      <c r="AC2" s="67" t="s">
        <v>394</v>
      </c>
    </row>
    <row r="3" spans="1:29" x14ac:dyDescent="0.2">
      <c r="A3" s="69" t="s">
        <v>397</v>
      </c>
      <c r="B3" s="60" t="s">
        <v>402</v>
      </c>
      <c r="C3" s="59" t="s">
        <v>403</v>
      </c>
      <c r="D3" s="5" t="s">
        <v>407</v>
      </c>
      <c r="E3" s="58" t="s">
        <v>408</v>
      </c>
      <c r="F3" s="58" t="s">
        <v>97</v>
      </c>
      <c r="G3" s="55" t="s">
        <v>68</v>
      </c>
      <c r="H3" s="68" t="s">
        <v>55</v>
      </c>
      <c r="I3" s="68" t="s">
        <v>55</v>
      </c>
      <c r="J3" s="68" t="s">
        <v>55</v>
      </c>
      <c r="K3" s="68" t="s">
        <v>55</v>
      </c>
      <c r="L3" s="68" t="s">
        <v>55</v>
      </c>
      <c r="M3" s="68" t="s">
        <v>73</v>
      </c>
      <c r="N3" s="68" t="s">
        <v>73</v>
      </c>
      <c r="O3" s="68" t="s">
        <v>73</v>
      </c>
      <c r="P3" s="68" t="s">
        <v>73</v>
      </c>
      <c r="Q3" s="68" t="s">
        <v>73</v>
      </c>
      <c r="R3" s="68" t="s">
        <v>73</v>
      </c>
      <c r="S3" s="68" t="s">
        <v>73</v>
      </c>
      <c r="T3" s="68" t="s">
        <v>73</v>
      </c>
      <c r="U3" s="68" t="s">
        <v>73</v>
      </c>
      <c r="V3" s="68" t="s">
        <v>73</v>
      </c>
      <c r="W3" s="68" t="s">
        <v>73</v>
      </c>
      <c r="X3" s="55" t="s">
        <v>270</v>
      </c>
      <c r="Z3" s="55"/>
    </row>
    <row r="4" spans="1:29" ht="14.25" customHeight="1" x14ac:dyDescent="0.2">
      <c r="A4" s="69" t="s">
        <v>398</v>
      </c>
      <c r="B4" s="60" t="s">
        <v>401</v>
      </c>
      <c r="C4" s="59" t="s">
        <v>404</v>
      </c>
      <c r="D4" s="5" t="s">
        <v>409</v>
      </c>
      <c r="E4" s="58" t="s">
        <v>410</v>
      </c>
      <c r="F4" s="58"/>
      <c r="G4" s="55" t="s">
        <v>68</v>
      </c>
      <c r="H4" s="68" t="s">
        <v>54</v>
      </c>
      <c r="I4" s="68" t="s">
        <v>54</v>
      </c>
      <c r="J4" s="68" t="s">
        <v>54</v>
      </c>
      <c r="K4" s="68" t="s">
        <v>54</v>
      </c>
      <c r="L4" s="68" t="s">
        <v>54</v>
      </c>
      <c r="M4" s="68" t="s">
        <v>54</v>
      </c>
      <c r="N4" s="68" t="s">
        <v>54</v>
      </c>
      <c r="O4" s="68" t="s">
        <v>54</v>
      </c>
      <c r="P4" s="68" t="s">
        <v>54</v>
      </c>
      <c r="Q4" s="68" t="s">
        <v>54</v>
      </c>
      <c r="R4" s="68" t="s">
        <v>54</v>
      </c>
      <c r="S4" s="68" t="s">
        <v>54</v>
      </c>
      <c r="T4" s="68" t="s">
        <v>54</v>
      </c>
      <c r="U4" s="68" t="s">
        <v>54</v>
      </c>
      <c r="V4" s="68" t="s">
        <v>54</v>
      </c>
      <c r="W4" s="68" t="s">
        <v>54</v>
      </c>
      <c r="X4" s="55" t="s">
        <v>270</v>
      </c>
      <c r="Z4" s="55"/>
    </row>
    <row r="5" spans="1:29" ht="14.25" customHeight="1" x14ac:dyDescent="0.2">
      <c r="A5" s="69" t="s">
        <v>411</v>
      </c>
      <c r="B5" s="60" t="s">
        <v>412</v>
      </c>
      <c r="C5" s="59" t="s">
        <v>403</v>
      </c>
      <c r="D5" s="5" t="s">
        <v>414</v>
      </c>
      <c r="E5" s="58" t="s">
        <v>415</v>
      </c>
      <c r="F5" s="58" t="s">
        <v>529</v>
      </c>
      <c r="G5" s="55" t="s">
        <v>77</v>
      </c>
      <c r="H5" s="68" t="s">
        <v>57</v>
      </c>
      <c r="I5" s="68" t="s">
        <v>57</v>
      </c>
      <c r="J5" s="68" t="s">
        <v>57</v>
      </c>
      <c r="K5" s="68" t="s">
        <v>57</v>
      </c>
      <c r="L5" s="68" t="s">
        <v>57</v>
      </c>
      <c r="M5" s="68" t="s">
        <v>57</v>
      </c>
      <c r="N5" s="68" t="s">
        <v>57</v>
      </c>
      <c r="O5" s="68" t="s">
        <v>57</v>
      </c>
      <c r="P5" s="68" t="s">
        <v>57</v>
      </c>
      <c r="Q5" s="68" t="s">
        <v>57</v>
      </c>
      <c r="R5" s="68" t="s">
        <v>55</v>
      </c>
      <c r="S5" s="68" t="s">
        <v>55</v>
      </c>
      <c r="T5" s="68" t="s">
        <v>55</v>
      </c>
      <c r="U5" s="68" t="s">
        <v>55</v>
      </c>
      <c r="V5" s="68" t="s">
        <v>55</v>
      </c>
      <c r="W5" s="68" t="s">
        <v>55</v>
      </c>
      <c r="X5" s="55" t="s">
        <v>270</v>
      </c>
      <c r="Z5" s="55"/>
    </row>
    <row r="6" spans="1:29" ht="14.25" customHeight="1" x14ac:dyDescent="0.2">
      <c r="A6" s="69" t="s">
        <v>413</v>
      </c>
      <c r="B6" s="60" t="s">
        <v>416</v>
      </c>
      <c r="C6" s="59" t="s">
        <v>417</v>
      </c>
      <c r="D6" s="5" t="s">
        <v>418</v>
      </c>
      <c r="E6" s="58" t="s">
        <v>419</v>
      </c>
      <c r="F6" s="58" t="s">
        <v>626</v>
      </c>
      <c r="G6" s="55" t="s">
        <v>77</v>
      </c>
      <c r="H6" s="68" t="s">
        <v>57</v>
      </c>
      <c r="I6" s="68" t="s">
        <v>57</v>
      </c>
      <c r="J6" s="68" t="s">
        <v>57</v>
      </c>
      <c r="K6" s="68" t="s">
        <v>57</v>
      </c>
      <c r="L6" s="68" t="s">
        <v>57</v>
      </c>
      <c r="M6" s="68" t="s">
        <v>57</v>
      </c>
      <c r="N6" s="68" t="s">
        <v>57</v>
      </c>
      <c r="O6" s="68" t="s">
        <v>55</v>
      </c>
      <c r="P6" s="68" t="s">
        <v>55</v>
      </c>
      <c r="Q6" s="68" t="s">
        <v>55</v>
      </c>
      <c r="R6" s="68" t="s">
        <v>55</v>
      </c>
      <c r="S6" s="68" t="s">
        <v>55</v>
      </c>
      <c r="T6" s="68" t="s">
        <v>71</v>
      </c>
      <c r="U6" s="68" t="s">
        <v>73</v>
      </c>
      <c r="V6" s="68" t="s">
        <v>73</v>
      </c>
      <c r="W6" s="68" t="s">
        <v>73</v>
      </c>
      <c r="X6" s="55" t="s">
        <v>270</v>
      </c>
      <c r="Z6" s="55"/>
    </row>
    <row r="7" spans="1:29" ht="14.25" customHeight="1" x14ac:dyDescent="0.2">
      <c r="A7" s="69" t="s">
        <v>125</v>
      </c>
      <c r="B7" s="60" t="s">
        <v>126</v>
      </c>
      <c r="C7" s="59" t="s">
        <v>127</v>
      </c>
      <c r="D7" s="5">
        <v>10.6</v>
      </c>
      <c r="E7" s="58" t="s">
        <v>128</v>
      </c>
      <c r="F7" s="58" t="s">
        <v>95</v>
      </c>
      <c r="G7" s="55" t="s">
        <v>77</v>
      </c>
      <c r="H7" s="55" t="s">
        <v>77</v>
      </c>
      <c r="I7" s="68" t="s">
        <v>55</v>
      </c>
      <c r="J7" s="68" t="s">
        <v>55</v>
      </c>
      <c r="K7" s="68" t="s">
        <v>55</v>
      </c>
      <c r="L7" s="68" t="s">
        <v>55</v>
      </c>
      <c r="M7" s="68" t="s">
        <v>73</v>
      </c>
      <c r="N7" s="68" t="s">
        <v>73</v>
      </c>
      <c r="O7" s="68" t="s">
        <v>73</v>
      </c>
      <c r="P7" s="68" t="s">
        <v>73</v>
      </c>
      <c r="Q7" s="68" t="s">
        <v>73</v>
      </c>
      <c r="R7" s="68" t="s">
        <v>73</v>
      </c>
      <c r="S7" s="68" t="s">
        <v>73</v>
      </c>
      <c r="T7" s="68" t="s">
        <v>73</v>
      </c>
      <c r="U7" s="68" t="s">
        <v>73</v>
      </c>
      <c r="V7" s="68" t="s">
        <v>73</v>
      </c>
      <c r="W7" s="68" t="s">
        <v>73</v>
      </c>
      <c r="X7" s="55" t="s">
        <v>270</v>
      </c>
      <c r="Z7" s="55"/>
    </row>
    <row r="8" spans="1:29" ht="14.25" customHeight="1" x14ac:dyDescent="0.2">
      <c r="A8" s="69" t="s">
        <v>152</v>
      </c>
      <c r="B8" s="60" t="s">
        <v>154</v>
      </c>
      <c r="C8" s="59" t="s">
        <v>127</v>
      </c>
      <c r="D8" s="5" t="s">
        <v>155</v>
      </c>
      <c r="E8" s="58" t="s">
        <v>189</v>
      </c>
      <c r="F8" s="58" t="s">
        <v>231</v>
      </c>
      <c r="G8" s="55" t="s">
        <v>77</v>
      </c>
      <c r="H8" s="55" t="s">
        <v>77</v>
      </c>
      <c r="I8" s="68" t="s">
        <v>55</v>
      </c>
      <c r="J8" s="68" t="s">
        <v>55</v>
      </c>
      <c r="K8" s="68" t="s">
        <v>55</v>
      </c>
      <c r="L8" s="68" t="s">
        <v>55</v>
      </c>
      <c r="M8" s="68" t="s">
        <v>73</v>
      </c>
      <c r="N8" s="68" t="s">
        <v>57</v>
      </c>
      <c r="O8" s="68" t="s">
        <v>57</v>
      </c>
      <c r="P8" s="68" t="s">
        <v>57</v>
      </c>
      <c r="Q8" s="68" t="s">
        <v>57</v>
      </c>
      <c r="R8" s="68" t="s">
        <v>55</v>
      </c>
      <c r="S8" s="68" t="s">
        <v>55</v>
      </c>
      <c r="T8" s="68" t="s">
        <v>55</v>
      </c>
      <c r="U8" s="68" t="s">
        <v>55</v>
      </c>
      <c r="V8" s="68" t="s">
        <v>55</v>
      </c>
      <c r="W8" s="68" t="s">
        <v>55</v>
      </c>
      <c r="X8" s="55" t="s">
        <v>270</v>
      </c>
      <c r="Z8" s="55"/>
    </row>
    <row r="9" spans="1:29" ht="14.25" customHeight="1" x14ac:dyDescent="0.2">
      <c r="A9" s="69" t="s">
        <v>153</v>
      </c>
      <c r="B9" s="60" t="s">
        <v>156</v>
      </c>
      <c r="C9" s="59" t="s">
        <v>157</v>
      </c>
      <c r="D9" s="5" t="s">
        <v>158</v>
      </c>
      <c r="E9" s="58" t="s">
        <v>159</v>
      </c>
      <c r="F9" s="58" t="s">
        <v>529</v>
      </c>
      <c r="G9" s="55" t="s">
        <v>77</v>
      </c>
      <c r="H9" s="55" t="s">
        <v>77</v>
      </c>
      <c r="I9" s="68" t="s">
        <v>68</v>
      </c>
      <c r="J9" s="68" t="s">
        <v>68</v>
      </c>
      <c r="K9" s="68" t="s">
        <v>68</v>
      </c>
      <c r="L9" s="68" t="s">
        <v>68</v>
      </c>
      <c r="M9" s="68" t="s">
        <v>57</v>
      </c>
      <c r="N9" s="68" t="s">
        <v>57</v>
      </c>
      <c r="O9" s="68" t="s">
        <v>57</v>
      </c>
      <c r="P9" s="68" t="s">
        <v>57</v>
      </c>
      <c r="Q9" s="68" t="s">
        <v>57</v>
      </c>
      <c r="R9" s="68" t="s">
        <v>55</v>
      </c>
      <c r="S9" s="68" t="s">
        <v>55</v>
      </c>
      <c r="T9" s="68" t="s">
        <v>55</v>
      </c>
      <c r="U9" s="68" t="s">
        <v>55</v>
      </c>
      <c r="V9" s="68" t="s">
        <v>55</v>
      </c>
      <c r="W9" s="68" t="s">
        <v>55</v>
      </c>
      <c r="X9" s="55" t="s">
        <v>270</v>
      </c>
      <c r="Z9" s="55"/>
    </row>
    <row r="10" spans="1:29" ht="14.25" customHeight="1" x14ac:dyDescent="0.2">
      <c r="A10" s="69" t="s">
        <v>185</v>
      </c>
      <c r="B10" s="60" t="s">
        <v>186</v>
      </c>
      <c r="C10" s="59" t="s">
        <v>403</v>
      </c>
      <c r="D10" s="5" t="s">
        <v>187</v>
      </c>
      <c r="E10" s="58" t="s">
        <v>188</v>
      </c>
      <c r="F10" s="58" t="s">
        <v>95</v>
      </c>
      <c r="G10" s="55" t="s">
        <v>77</v>
      </c>
      <c r="H10" s="55" t="s">
        <v>77</v>
      </c>
      <c r="I10" s="68" t="s">
        <v>55</v>
      </c>
      <c r="J10" s="68" t="s">
        <v>55</v>
      </c>
      <c r="K10" s="68" t="s">
        <v>55</v>
      </c>
      <c r="L10" s="68" t="s">
        <v>55</v>
      </c>
      <c r="M10" s="68" t="s">
        <v>73</v>
      </c>
      <c r="N10" s="68" t="s">
        <v>73</v>
      </c>
      <c r="O10" s="68" t="s">
        <v>73</v>
      </c>
      <c r="P10" s="68" t="s">
        <v>73</v>
      </c>
      <c r="Q10" s="68" t="s">
        <v>73</v>
      </c>
      <c r="R10" s="68" t="s">
        <v>73</v>
      </c>
      <c r="S10" s="68" t="s">
        <v>73</v>
      </c>
      <c r="T10" s="68" t="s">
        <v>73</v>
      </c>
      <c r="U10" s="68" t="s">
        <v>73</v>
      </c>
      <c r="V10" s="68" t="s">
        <v>73</v>
      </c>
      <c r="W10" s="68" t="s">
        <v>73</v>
      </c>
      <c r="X10" s="55" t="s">
        <v>270</v>
      </c>
      <c r="Z10" s="55"/>
    </row>
    <row r="11" spans="1:29" ht="14.25" customHeight="1" x14ac:dyDescent="0.2">
      <c r="A11" s="69" t="s">
        <v>197</v>
      </c>
      <c r="B11" s="60" t="s">
        <v>200</v>
      </c>
      <c r="C11" s="59" t="s">
        <v>403</v>
      </c>
      <c r="D11" s="5" t="s">
        <v>201</v>
      </c>
      <c r="E11" s="58" t="s">
        <v>204</v>
      </c>
      <c r="F11" s="58" t="s">
        <v>96</v>
      </c>
      <c r="G11" s="55" t="s">
        <v>77</v>
      </c>
      <c r="H11" s="55" t="s">
        <v>77</v>
      </c>
      <c r="I11" s="55" t="s">
        <v>77</v>
      </c>
      <c r="J11" s="68" t="s">
        <v>57</v>
      </c>
      <c r="K11" s="68" t="s">
        <v>55</v>
      </c>
      <c r="L11" s="68" t="s">
        <v>55</v>
      </c>
      <c r="M11" s="68" t="s">
        <v>55</v>
      </c>
      <c r="N11" s="68" t="s">
        <v>55</v>
      </c>
      <c r="O11" s="68" t="s">
        <v>71</v>
      </c>
      <c r="P11" s="68" t="s">
        <v>73</v>
      </c>
      <c r="Q11" s="68" t="s">
        <v>73</v>
      </c>
      <c r="R11" s="68" t="s">
        <v>73</v>
      </c>
      <c r="S11" s="68" t="s">
        <v>73</v>
      </c>
      <c r="T11" s="68" t="s">
        <v>73</v>
      </c>
      <c r="U11" s="68" t="s">
        <v>73</v>
      </c>
      <c r="V11" s="68" t="s">
        <v>73</v>
      </c>
      <c r="W11" s="68" t="s">
        <v>73</v>
      </c>
      <c r="X11" s="55" t="s">
        <v>270</v>
      </c>
      <c r="Z11" s="55"/>
    </row>
    <row r="12" spans="1:29" ht="14.25" customHeight="1" x14ac:dyDescent="0.2">
      <c r="A12" s="69" t="s">
        <v>198</v>
      </c>
      <c r="B12" s="60" t="s">
        <v>203</v>
      </c>
      <c r="C12" s="59" t="s">
        <v>403</v>
      </c>
      <c r="D12" s="5">
        <v>26.8</v>
      </c>
      <c r="E12" s="58" t="s">
        <v>236</v>
      </c>
      <c r="F12" s="58" t="s">
        <v>96</v>
      </c>
      <c r="G12" s="55" t="s">
        <v>77</v>
      </c>
      <c r="H12" s="55" t="s">
        <v>77</v>
      </c>
      <c r="I12" s="55" t="s">
        <v>77</v>
      </c>
      <c r="J12" s="68" t="s">
        <v>57</v>
      </c>
      <c r="K12" s="68" t="s">
        <v>55</v>
      </c>
      <c r="L12" s="68" t="s">
        <v>55</v>
      </c>
      <c r="M12" s="68" t="s">
        <v>55</v>
      </c>
      <c r="N12" s="68" t="s">
        <v>55</v>
      </c>
      <c r="O12" s="68" t="s">
        <v>71</v>
      </c>
      <c r="P12" s="68" t="s">
        <v>73</v>
      </c>
      <c r="Q12" s="68" t="s">
        <v>73</v>
      </c>
      <c r="R12" s="68" t="s">
        <v>73</v>
      </c>
      <c r="S12" s="68" t="s">
        <v>73</v>
      </c>
      <c r="T12" s="68" t="s">
        <v>73</v>
      </c>
      <c r="U12" s="68" t="s">
        <v>73</v>
      </c>
      <c r="V12" s="68" t="s">
        <v>73</v>
      </c>
      <c r="W12" s="68" t="s">
        <v>73</v>
      </c>
      <c r="X12" s="55" t="s">
        <v>270</v>
      </c>
      <c r="Z12" s="55"/>
    </row>
    <row r="13" spans="1:29" ht="14.25" customHeight="1" x14ac:dyDescent="0.2">
      <c r="A13" s="69" t="s">
        <v>199</v>
      </c>
      <c r="B13" s="60" t="s">
        <v>237</v>
      </c>
      <c r="C13" s="59" t="s">
        <v>403</v>
      </c>
      <c r="D13" s="5" t="s">
        <v>247</v>
      </c>
      <c r="E13" s="58" t="s">
        <v>269</v>
      </c>
      <c r="F13" s="58" t="s">
        <v>96</v>
      </c>
      <c r="G13" s="55" t="s">
        <v>77</v>
      </c>
      <c r="H13" s="55" t="s">
        <v>77</v>
      </c>
      <c r="I13" s="55" t="s">
        <v>77</v>
      </c>
      <c r="J13" s="68" t="s">
        <v>57</v>
      </c>
      <c r="K13" s="68" t="s">
        <v>55</v>
      </c>
      <c r="L13" s="68" t="s">
        <v>55</v>
      </c>
      <c r="M13" s="68" t="s">
        <v>55</v>
      </c>
      <c r="N13" s="68" t="s">
        <v>55</v>
      </c>
      <c r="O13" s="68" t="s">
        <v>71</v>
      </c>
      <c r="P13" s="68" t="s">
        <v>73</v>
      </c>
      <c r="Q13" s="68" t="s">
        <v>73</v>
      </c>
      <c r="R13" s="68" t="s">
        <v>73</v>
      </c>
      <c r="S13" s="68" t="s">
        <v>73</v>
      </c>
      <c r="T13" s="68" t="s">
        <v>73</v>
      </c>
      <c r="U13" s="68" t="s">
        <v>73</v>
      </c>
      <c r="V13" s="68" t="s">
        <v>73</v>
      </c>
      <c r="W13" s="68" t="s">
        <v>73</v>
      </c>
      <c r="X13" s="55" t="s">
        <v>270</v>
      </c>
      <c r="Z13" s="55"/>
    </row>
    <row r="14" spans="1:29" ht="14.25" customHeight="1" x14ac:dyDescent="0.2">
      <c r="A14" s="69" t="s">
        <v>248</v>
      </c>
      <c r="B14" s="60" t="s">
        <v>249</v>
      </c>
      <c r="C14" s="59" t="s">
        <v>250</v>
      </c>
      <c r="D14" s="5" t="s">
        <v>251</v>
      </c>
      <c r="E14" s="58" t="s">
        <v>252</v>
      </c>
      <c r="F14" s="58" t="s">
        <v>106</v>
      </c>
      <c r="G14" s="55" t="s">
        <v>77</v>
      </c>
      <c r="H14" s="55" t="s">
        <v>77</v>
      </c>
      <c r="I14" s="55" t="s">
        <v>77</v>
      </c>
      <c r="J14" s="68" t="s">
        <v>57</v>
      </c>
      <c r="K14" s="68" t="s">
        <v>57</v>
      </c>
      <c r="L14" s="68" t="s">
        <v>57</v>
      </c>
      <c r="M14" s="68" t="s">
        <v>57</v>
      </c>
      <c r="N14" s="68" t="s">
        <v>57</v>
      </c>
      <c r="O14" s="68" t="s">
        <v>55</v>
      </c>
      <c r="P14" s="68" t="s">
        <v>55</v>
      </c>
      <c r="Q14" s="68" t="s">
        <v>55</v>
      </c>
      <c r="R14" s="68" t="s">
        <v>55</v>
      </c>
      <c r="S14" s="68" t="s">
        <v>73</v>
      </c>
      <c r="T14" s="68" t="s">
        <v>73</v>
      </c>
      <c r="U14" s="68" t="s">
        <v>73</v>
      </c>
      <c r="V14" s="68" t="s">
        <v>73</v>
      </c>
      <c r="W14" s="68" t="s">
        <v>73</v>
      </c>
      <c r="X14" s="55" t="s">
        <v>270</v>
      </c>
      <c r="Z14" s="55"/>
    </row>
    <row r="15" spans="1:29" ht="14.25" customHeight="1" x14ac:dyDescent="0.2">
      <c r="A15" s="69" t="s">
        <v>253</v>
      </c>
      <c r="B15" s="60" t="s">
        <v>255</v>
      </c>
      <c r="C15" s="59" t="s">
        <v>403</v>
      </c>
      <c r="D15" s="5" t="s">
        <v>254</v>
      </c>
      <c r="E15" s="58" t="s">
        <v>267</v>
      </c>
      <c r="F15" s="58" t="s">
        <v>96</v>
      </c>
      <c r="G15" s="55" t="s">
        <v>77</v>
      </c>
      <c r="H15" s="55" t="s">
        <v>77</v>
      </c>
      <c r="I15" s="55" t="s">
        <v>77</v>
      </c>
      <c r="J15" s="68" t="s">
        <v>57</v>
      </c>
      <c r="K15" s="68" t="s">
        <v>55</v>
      </c>
      <c r="L15" s="68" t="s">
        <v>55</v>
      </c>
      <c r="M15" s="68" t="s">
        <v>55</v>
      </c>
      <c r="N15" s="68" t="s">
        <v>55</v>
      </c>
      <c r="O15" s="68" t="s">
        <v>71</v>
      </c>
      <c r="P15" s="68" t="s">
        <v>73</v>
      </c>
      <c r="Q15" s="68" t="s">
        <v>73</v>
      </c>
      <c r="R15" s="68" t="s">
        <v>73</v>
      </c>
      <c r="S15" s="68" t="s">
        <v>73</v>
      </c>
      <c r="T15" s="68" t="s">
        <v>73</v>
      </c>
      <c r="U15" s="68" t="s">
        <v>73</v>
      </c>
      <c r="V15" s="68" t="s">
        <v>73</v>
      </c>
      <c r="W15" s="68" t="s">
        <v>73</v>
      </c>
      <c r="X15" s="55" t="s">
        <v>270</v>
      </c>
      <c r="Z15" s="55"/>
    </row>
    <row r="16" spans="1:29" ht="14.25" customHeight="1" x14ac:dyDescent="0.2">
      <c r="A16" s="69" t="s">
        <v>256</v>
      </c>
      <c r="B16" s="60" t="s">
        <v>255</v>
      </c>
      <c r="C16" s="59" t="s">
        <v>403</v>
      </c>
      <c r="D16" s="5" t="s">
        <v>257</v>
      </c>
      <c r="E16" s="58" t="s">
        <v>268</v>
      </c>
      <c r="F16" s="58" t="s">
        <v>96</v>
      </c>
      <c r="G16" s="55" t="s">
        <v>77</v>
      </c>
      <c r="H16" s="55" t="s">
        <v>77</v>
      </c>
      <c r="I16" s="55" t="s">
        <v>77</v>
      </c>
      <c r="J16" s="68" t="s">
        <v>57</v>
      </c>
      <c r="K16" s="68" t="s">
        <v>55</v>
      </c>
      <c r="L16" s="68" t="s">
        <v>55</v>
      </c>
      <c r="M16" s="68" t="s">
        <v>55</v>
      </c>
      <c r="N16" s="68" t="s">
        <v>55</v>
      </c>
      <c r="O16" s="68" t="s">
        <v>71</v>
      </c>
      <c r="P16" s="68" t="s">
        <v>73</v>
      </c>
      <c r="Q16" s="68" t="s">
        <v>73</v>
      </c>
      <c r="R16" s="68" t="s">
        <v>73</v>
      </c>
      <c r="S16" s="68" t="s">
        <v>73</v>
      </c>
      <c r="T16" s="68" t="s">
        <v>73</v>
      </c>
      <c r="U16" s="68" t="s">
        <v>73</v>
      </c>
      <c r="V16" s="68" t="s">
        <v>73</v>
      </c>
      <c r="W16" s="68" t="s">
        <v>73</v>
      </c>
      <c r="X16" s="55" t="s">
        <v>270</v>
      </c>
      <c r="Z16" s="55"/>
    </row>
    <row r="17" spans="1:26" ht="14.25" customHeight="1" x14ac:dyDescent="0.2">
      <c r="A17" s="69" t="s">
        <v>273</v>
      </c>
      <c r="B17" s="60" t="s">
        <v>275</v>
      </c>
      <c r="C17" s="59" t="s">
        <v>403</v>
      </c>
      <c r="D17" s="86" t="s">
        <v>276</v>
      </c>
      <c r="E17" s="58" t="s">
        <v>277</v>
      </c>
      <c r="F17" s="58" t="s">
        <v>96</v>
      </c>
      <c r="G17" s="55" t="s">
        <v>77</v>
      </c>
      <c r="H17" s="55" t="s">
        <v>77</v>
      </c>
      <c r="I17" s="55" t="s">
        <v>77</v>
      </c>
      <c r="J17" s="55" t="s">
        <v>77</v>
      </c>
      <c r="K17" s="68" t="s">
        <v>57</v>
      </c>
      <c r="L17" s="68" t="s">
        <v>55</v>
      </c>
      <c r="M17" s="68" t="s">
        <v>55</v>
      </c>
      <c r="N17" s="68" t="s">
        <v>55</v>
      </c>
      <c r="O17" s="68" t="s">
        <v>71</v>
      </c>
      <c r="P17" s="68" t="s">
        <v>73</v>
      </c>
      <c r="Q17" s="68" t="s">
        <v>73</v>
      </c>
      <c r="R17" s="68" t="s">
        <v>73</v>
      </c>
      <c r="S17" s="68" t="s">
        <v>73</v>
      </c>
      <c r="T17" s="68" t="s">
        <v>73</v>
      </c>
      <c r="U17" s="68" t="s">
        <v>73</v>
      </c>
      <c r="V17" s="68" t="s">
        <v>73</v>
      </c>
      <c r="W17" s="68" t="s">
        <v>73</v>
      </c>
      <c r="X17" s="55" t="s">
        <v>270</v>
      </c>
      <c r="Z17" s="55"/>
    </row>
    <row r="18" spans="1:26" ht="14.25" customHeight="1" x14ac:dyDescent="0.2">
      <c r="A18" s="69" t="s">
        <v>274</v>
      </c>
      <c r="B18" s="60" t="s">
        <v>275</v>
      </c>
      <c r="C18" s="59" t="s">
        <v>403</v>
      </c>
      <c r="D18" s="86" t="s">
        <v>278</v>
      </c>
      <c r="E18" s="58" t="s">
        <v>279</v>
      </c>
      <c r="F18" s="58" t="s">
        <v>96</v>
      </c>
      <c r="G18" s="55" t="s">
        <v>77</v>
      </c>
      <c r="H18" s="55" t="s">
        <v>77</v>
      </c>
      <c r="I18" s="55" t="s">
        <v>77</v>
      </c>
      <c r="J18" s="55" t="s">
        <v>77</v>
      </c>
      <c r="K18" s="68" t="s">
        <v>57</v>
      </c>
      <c r="L18" s="68" t="s">
        <v>55</v>
      </c>
      <c r="M18" s="68" t="s">
        <v>55</v>
      </c>
      <c r="N18" s="68" t="s">
        <v>55</v>
      </c>
      <c r="O18" s="68" t="s">
        <v>71</v>
      </c>
      <c r="P18" s="68" t="s">
        <v>73</v>
      </c>
      <c r="Q18" s="68" t="s">
        <v>73</v>
      </c>
      <c r="R18" s="68" t="s">
        <v>73</v>
      </c>
      <c r="S18" s="68" t="s">
        <v>73</v>
      </c>
      <c r="T18" s="68" t="s">
        <v>73</v>
      </c>
      <c r="U18" s="68" t="s">
        <v>73</v>
      </c>
      <c r="V18" s="68" t="s">
        <v>73</v>
      </c>
      <c r="W18" s="68" t="s">
        <v>73</v>
      </c>
      <c r="X18" s="55" t="s">
        <v>270</v>
      </c>
      <c r="Z18" s="55"/>
    </row>
    <row r="19" spans="1:26" ht="14.25" customHeight="1" x14ac:dyDescent="0.2">
      <c r="A19" s="69" t="s">
        <v>282</v>
      </c>
      <c r="B19" s="60" t="s">
        <v>285</v>
      </c>
      <c r="C19" s="59" t="s">
        <v>403</v>
      </c>
      <c r="D19" s="86" t="s">
        <v>283</v>
      </c>
      <c r="E19" s="58" t="s">
        <v>284</v>
      </c>
      <c r="F19" s="58" t="s">
        <v>96</v>
      </c>
      <c r="G19" s="55" t="s">
        <v>77</v>
      </c>
      <c r="H19" s="55" t="s">
        <v>77</v>
      </c>
      <c r="I19" s="55" t="s">
        <v>77</v>
      </c>
      <c r="J19" s="55" t="s">
        <v>77</v>
      </c>
      <c r="K19" s="68" t="s">
        <v>57</v>
      </c>
      <c r="L19" s="68" t="s">
        <v>55</v>
      </c>
      <c r="M19" s="68" t="s">
        <v>55</v>
      </c>
      <c r="N19" s="68" t="s">
        <v>55</v>
      </c>
      <c r="O19" s="68" t="s">
        <v>71</v>
      </c>
      <c r="P19" s="68" t="s">
        <v>73</v>
      </c>
      <c r="Q19" s="68" t="s">
        <v>73</v>
      </c>
      <c r="R19" s="68" t="s">
        <v>73</v>
      </c>
      <c r="S19" s="68" t="s">
        <v>73</v>
      </c>
      <c r="T19" s="68" t="s">
        <v>73</v>
      </c>
      <c r="U19" s="68" t="s">
        <v>73</v>
      </c>
      <c r="V19" s="68" t="s">
        <v>73</v>
      </c>
      <c r="W19" s="68" t="s">
        <v>73</v>
      </c>
      <c r="X19" s="55" t="s">
        <v>270</v>
      </c>
      <c r="Z19" s="55"/>
    </row>
    <row r="20" spans="1:26" ht="14.25" customHeight="1" x14ac:dyDescent="0.2">
      <c r="A20" s="69" t="s">
        <v>286</v>
      </c>
      <c r="B20" s="60" t="s">
        <v>287</v>
      </c>
      <c r="C20" s="59" t="s">
        <v>288</v>
      </c>
      <c r="D20" s="5" t="s">
        <v>289</v>
      </c>
      <c r="E20" s="58" t="s">
        <v>290</v>
      </c>
      <c r="F20" s="58" t="s">
        <v>96</v>
      </c>
      <c r="G20" s="55" t="s">
        <v>77</v>
      </c>
      <c r="H20" s="55" t="s">
        <v>77</v>
      </c>
      <c r="I20" s="55" t="s">
        <v>77</v>
      </c>
      <c r="J20" s="55" t="s">
        <v>77</v>
      </c>
      <c r="K20" s="68" t="s">
        <v>68</v>
      </c>
      <c r="L20" s="68" t="s">
        <v>57</v>
      </c>
      <c r="M20" s="68" t="s">
        <v>55</v>
      </c>
      <c r="N20" s="68" t="s">
        <v>55</v>
      </c>
      <c r="O20" s="68" t="s">
        <v>71</v>
      </c>
      <c r="P20" s="68" t="s">
        <v>73</v>
      </c>
      <c r="Q20" s="68" t="s">
        <v>73</v>
      </c>
      <c r="R20" s="68" t="s">
        <v>73</v>
      </c>
      <c r="S20" s="68" t="s">
        <v>73</v>
      </c>
      <c r="T20" s="68" t="s">
        <v>73</v>
      </c>
      <c r="U20" s="68" t="s">
        <v>73</v>
      </c>
      <c r="V20" s="68" t="s">
        <v>73</v>
      </c>
      <c r="W20" s="68" t="s">
        <v>73</v>
      </c>
      <c r="X20" s="55" t="s">
        <v>270</v>
      </c>
      <c r="Z20" s="55"/>
    </row>
    <row r="21" spans="1:26" ht="14.25" customHeight="1" x14ac:dyDescent="0.2">
      <c r="A21" s="69" t="s">
        <v>291</v>
      </c>
      <c r="B21" s="60" t="s">
        <v>292</v>
      </c>
      <c r="C21" s="59" t="s">
        <v>403</v>
      </c>
      <c r="D21" s="5" t="s">
        <v>293</v>
      </c>
      <c r="E21" s="58" t="s">
        <v>294</v>
      </c>
      <c r="F21" s="58" t="s">
        <v>96</v>
      </c>
      <c r="G21" s="55" t="s">
        <v>77</v>
      </c>
      <c r="H21" s="55" t="s">
        <v>77</v>
      </c>
      <c r="I21" s="55" t="s">
        <v>77</v>
      </c>
      <c r="J21" s="55" t="s">
        <v>77</v>
      </c>
      <c r="K21" s="68" t="s">
        <v>57</v>
      </c>
      <c r="L21" s="68" t="s">
        <v>55</v>
      </c>
      <c r="M21" s="68" t="s">
        <v>55</v>
      </c>
      <c r="N21" s="68" t="s">
        <v>55</v>
      </c>
      <c r="O21" s="68" t="s">
        <v>71</v>
      </c>
      <c r="P21" s="68" t="s">
        <v>73</v>
      </c>
      <c r="Q21" s="68" t="s">
        <v>73</v>
      </c>
      <c r="R21" s="68" t="s">
        <v>73</v>
      </c>
      <c r="S21" s="68" t="s">
        <v>73</v>
      </c>
      <c r="T21" s="68" t="s">
        <v>73</v>
      </c>
      <c r="U21" s="68" t="s">
        <v>73</v>
      </c>
      <c r="V21" s="68" t="s">
        <v>73</v>
      </c>
      <c r="W21" s="68" t="s">
        <v>73</v>
      </c>
      <c r="X21" s="55" t="s">
        <v>270</v>
      </c>
      <c r="Z21" s="55"/>
    </row>
    <row r="22" spans="1:26" ht="14.25" customHeight="1" x14ac:dyDescent="0.2">
      <c r="A22" s="69" t="s">
        <v>311</v>
      </c>
      <c r="B22" s="60" t="s">
        <v>312</v>
      </c>
      <c r="C22" s="59" t="s">
        <v>403</v>
      </c>
      <c r="D22" s="5" t="s">
        <v>313</v>
      </c>
      <c r="E22" s="58" t="s">
        <v>314</v>
      </c>
      <c r="F22" s="58"/>
      <c r="G22" s="55" t="s">
        <v>77</v>
      </c>
      <c r="H22" s="55" t="s">
        <v>77</v>
      </c>
      <c r="I22" s="55" t="s">
        <v>77</v>
      </c>
      <c r="J22" s="55" t="s">
        <v>77</v>
      </c>
      <c r="K22" s="55" t="s">
        <v>77</v>
      </c>
      <c r="L22" s="68" t="s">
        <v>68</v>
      </c>
      <c r="M22" s="68" t="s">
        <v>54</v>
      </c>
      <c r="N22" s="68" t="s">
        <v>54</v>
      </c>
      <c r="O22" s="68" t="s">
        <v>54</v>
      </c>
      <c r="P22" s="68" t="s">
        <v>54</v>
      </c>
      <c r="Q22" s="68" t="s">
        <v>54</v>
      </c>
      <c r="R22" s="68" t="s">
        <v>54</v>
      </c>
      <c r="S22" s="68" t="s">
        <v>54</v>
      </c>
      <c r="T22" s="68" t="s">
        <v>54</v>
      </c>
      <c r="U22" s="68" t="s">
        <v>54</v>
      </c>
      <c r="V22" s="68" t="s">
        <v>54</v>
      </c>
      <c r="W22" s="68" t="s">
        <v>54</v>
      </c>
      <c r="X22" s="55" t="s">
        <v>270</v>
      </c>
      <c r="Z22" s="55"/>
    </row>
    <row r="23" spans="1:26" ht="14.25" customHeight="1" x14ac:dyDescent="0.2">
      <c r="A23" s="69" t="s">
        <v>315</v>
      </c>
      <c r="B23" s="60" t="s">
        <v>320</v>
      </c>
      <c r="C23" s="59" t="s">
        <v>403</v>
      </c>
      <c r="D23" s="5">
        <v>6.1</v>
      </c>
      <c r="E23" s="58" t="s">
        <v>321</v>
      </c>
      <c r="F23" s="58" t="s">
        <v>96</v>
      </c>
      <c r="G23" s="55" t="s">
        <v>77</v>
      </c>
      <c r="H23" s="55" t="s">
        <v>77</v>
      </c>
      <c r="I23" s="55" t="s">
        <v>77</v>
      </c>
      <c r="J23" s="55" t="s">
        <v>77</v>
      </c>
      <c r="K23" s="55" t="s">
        <v>77</v>
      </c>
      <c r="L23" s="68" t="s">
        <v>57</v>
      </c>
      <c r="M23" s="68" t="s">
        <v>55</v>
      </c>
      <c r="N23" s="68" t="s">
        <v>55</v>
      </c>
      <c r="O23" s="68" t="s">
        <v>71</v>
      </c>
      <c r="P23" s="68" t="s">
        <v>73</v>
      </c>
      <c r="Q23" s="68" t="s">
        <v>73</v>
      </c>
      <c r="R23" s="68" t="s">
        <v>73</v>
      </c>
      <c r="S23" s="68" t="s">
        <v>73</v>
      </c>
      <c r="T23" s="68" t="s">
        <v>73</v>
      </c>
      <c r="U23" s="68" t="s">
        <v>73</v>
      </c>
      <c r="V23" s="68" t="s">
        <v>73</v>
      </c>
      <c r="W23" s="68" t="s">
        <v>73</v>
      </c>
      <c r="X23" s="55" t="s">
        <v>270</v>
      </c>
      <c r="Z23" s="55"/>
    </row>
    <row r="24" spans="1:26" ht="14.25" customHeight="1" x14ac:dyDescent="0.2">
      <c r="A24" s="69" t="s">
        <v>316</v>
      </c>
      <c r="B24" s="60" t="s">
        <v>322</v>
      </c>
      <c r="C24" s="59" t="s">
        <v>403</v>
      </c>
      <c r="D24" s="86" t="s">
        <v>276</v>
      </c>
      <c r="E24" s="58" t="s">
        <v>323</v>
      </c>
      <c r="F24" s="58" t="s">
        <v>96</v>
      </c>
      <c r="G24" s="55" t="s">
        <v>77</v>
      </c>
      <c r="H24" s="55" t="s">
        <v>77</v>
      </c>
      <c r="I24" s="55" t="s">
        <v>77</v>
      </c>
      <c r="J24" s="55" t="s">
        <v>77</v>
      </c>
      <c r="K24" s="55" t="s">
        <v>77</v>
      </c>
      <c r="L24" s="68" t="s">
        <v>57</v>
      </c>
      <c r="M24" s="68" t="s">
        <v>55</v>
      </c>
      <c r="N24" s="68" t="s">
        <v>55</v>
      </c>
      <c r="O24" s="68" t="s">
        <v>71</v>
      </c>
      <c r="P24" s="68" t="s">
        <v>73</v>
      </c>
      <c r="Q24" s="68" t="s">
        <v>73</v>
      </c>
      <c r="R24" s="68" t="s">
        <v>73</v>
      </c>
      <c r="S24" s="68" t="s">
        <v>73</v>
      </c>
      <c r="T24" s="68" t="s">
        <v>73</v>
      </c>
      <c r="U24" s="68" t="s">
        <v>73</v>
      </c>
      <c r="V24" s="68" t="s">
        <v>73</v>
      </c>
      <c r="W24" s="68" t="s">
        <v>73</v>
      </c>
      <c r="X24" s="55" t="s">
        <v>270</v>
      </c>
      <c r="Z24" s="55"/>
    </row>
    <row r="25" spans="1:26" ht="14.25" customHeight="1" x14ac:dyDescent="0.2">
      <c r="A25" s="69" t="s">
        <v>317</v>
      </c>
      <c r="B25" s="60" t="s">
        <v>322</v>
      </c>
      <c r="C25" s="59" t="s">
        <v>403</v>
      </c>
      <c r="D25" s="5" t="s">
        <v>324</v>
      </c>
      <c r="E25" s="58" t="s">
        <v>325</v>
      </c>
      <c r="F25" s="58"/>
      <c r="G25" s="55" t="s">
        <v>77</v>
      </c>
      <c r="H25" s="55" t="s">
        <v>77</v>
      </c>
      <c r="I25" s="55" t="s">
        <v>77</v>
      </c>
      <c r="J25" s="55" t="s">
        <v>77</v>
      </c>
      <c r="K25" s="55" t="s">
        <v>77</v>
      </c>
      <c r="L25" s="68" t="s">
        <v>68</v>
      </c>
      <c r="M25" s="68" t="s">
        <v>54</v>
      </c>
      <c r="N25" s="68" t="s">
        <v>54</v>
      </c>
      <c r="O25" s="68" t="s">
        <v>54</v>
      </c>
      <c r="P25" s="68" t="s">
        <v>54</v>
      </c>
      <c r="Q25" s="68" t="s">
        <v>54</v>
      </c>
      <c r="R25" s="68" t="s">
        <v>54</v>
      </c>
      <c r="S25" s="68" t="s">
        <v>54</v>
      </c>
      <c r="T25" s="68" t="s">
        <v>54</v>
      </c>
      <c r="U25" s="68" t="s">
        <v>54</v>
      </c>
      <c r="V25" s="68" t="s">
        <v>54</v>
      </c>
      <c r="W25" s="68" t="s">
        <v>54</v>
      </c>
      <c r="X25" s="55" t="s">
        <v>270</v>
      </c>
      <c r="Z25" s="55"/>
    </row>
    <row r="26" spans="1:26" ht="14.25" customHeight="1" x14ac:dyDescent="0.2">
      <c r="A26" s="69" t="s">
        <v>318</v>
      </c>
      <c r="B26" s="60" t="s">
        <v>322</v>
      </c>
      <c r="C26" s="59" t="s">
        <v>250</v>
      </c>
      <c r="D26" s="5" t="s">
        <v>326</v>
      </c>
      <c r="E26" s="58" t="s">
        <v>327</v>
      </c>
      <c r="F26" s="58" t="s">
        <v>106</v>
      </c>
      <c r="G26" s="55" t="s">
        <v>77</v>
      </c>
      <c r="H26" s="55" t="s">
        <v>77</v>
      </c>
      <c r="I26" s="55" t="s">
        <v>77</v>
      </c>
      <c r="J26" s="55" t="s">
        <v>77</v>
      </c>
      <c r="K26" s="55" t="s">
        <v>77</v>
      </c>
      <c r="L26" s="68" t="s">
        <v>68</v>
      </c>
      <c r="M26" s="68" t="s">
        <v>68</v>
      </c>
      <c r="N26" s="68" t="s">
        <v>57</v>
      </c>
      <c r="O26" s="68" t="s">
        <v>55</v>
      </c>
      <c r="P26" s="68" t="s">
        <v>55</v>
      </c>
      <c r="Q26" s="68" t="s">
        <v>55</v>
      </c>
      <c r="R26" s="68" t="s">
        <v>55</v>
      </c>
      <c r="S26" s="68" t="s">
        <v>73</v>
      </c>
      <c r="T26" s="68" t="s">
        <v>73</v>
      </c>
      <c r="U26" s="68" t="s">
        <v>73</v>
      </c>
      <c r="V26" s="68" t="s">
        <v>73</v>
      </c>
      <c r="W26" s="68" t="s">
        <v>73</v>
      </c>
      <c r="X26" s="55" t="s">
        <v>270</v>
      </c>
      <c r="Z26" s="55"/>
    </row>
    <row r="27" spans="1:26" ht="14.25" customHeight="1" x14ac:dyDescent="0.2">
      <c r="A27" s="69" t="s">
        <v>319</v>
      </c>
      <c r="B27" s="60" t="s">
        <v>328</v>
      </c>
      <c r="C27" s="59" t="s">
        <v>403</v>
      </c>
      <c r="D27" s="5" t="s">
        <v>329</v>
      </c>
      <c r="E27" s="58" t="s">
        <v>330</v>
      </c>
      <c r="F27" s="58" t="s">
        <v>96</v>
      </c>
      <c r="G27" s="55" t="s">
        <v>77</v>
      </c>
      <c r="H27" s="55" t="s">
        <v>77</v>
      </c>
      <c r="I27" s="55" t="s">
        <v>77</v>
      </c>
      <c r="J27" s="55" t="s">
        <v>77</v>
      </c>
      <c r="K27" s="55" t="s">
        <v>77</v>
      </c>
      <c r="L27" s="68" t="s">
        <v>57</v>
      </c>
      <c r="M27" s="68" t="s">
        <v>55</v>
      </c>
      <c r="N27" s="68" t="s">
        <v>55</v>
      </c>
      <c r="O27" s="68" t="s">
        <v>71</v>
      </c>
      <c r="P27" s="68" t="s">
        <v>73</v>
      </c>
      <c r="Q27" s="68" t="s">
        <v>73</v>
      </c>
      <c r="R27" s="68" t="s">
        <v>73</v>
      </c>
      <c r="S27" s="68" t="s">
        <v>73</v>
      </c>
      <c r="T27" s="68" t="s">
        <v>73</v>
      </c>
      <c r="U27" s="68" t="s">
        <v>73</v>
      </c>
      <c r="V27" s="68" t="s">
        <v>73</v>
      </c>
      <c r="W27" s="68" t="s">
        <v>73</v>
      </c>
      <c r="X27" s="55" t="s">
        <v>270</v>
      </c>
      <c r="Z27" s="55"/>
    </row>
    <row r="28" spans="1:26" ht="14.25" customHeight="1" x14ac:dyDescent="0.2">
      <c r="A28" s="69" t="s">
        <v>42</v>
      </c>
      <c r="B28" s="60" t="s">
        <v>43</v>
      </c>
      <c r="C28" s="59" t="s">
        <v>403</v>
      </c>
      <c r="D28" s="5" t="s">
        <v>44</v>
      </c>
      <c r="E28" s="58" t="s">
        <v>45</v>
      </c>
      <c r="F28" s="58" t="s">
        <v>96</v>
      </c>
      <c r="G28" s="55" t="s">
        <v>77</v>
      </c>
      <c r="H28" s="55" t="s">
        <v>77</v>
      </c>
      <c r="I28" s="55" t="s">
        <v>77</v>
      </c>
      <c r="J28" s="55" t="s">
        <v>77</v>
      </c>
      <c r="K28" s="55" t="s">
        <v>77</v>
      </c>
      <c r="L28" s="68" t="s">
        <v>57</v>
      </c>
      <c r="M28" s="68" t="s">
        <v>55</v>
      </c>
      <c r="N28" s="68" t="s">
        <v>55</v>
      </c>
      <c r="O28" s="68" t="s">
        <v>71</v>
      </c>
      <c r="P28" s="68" t="s">
        <v>73</v>
      </c>
      <c r="Q28" s="68" t="s">
        <v>73</v>
      </c>
      <c r="R28" s="68" t="s">
        <v>73</v>
      </c>
      <c r="S28" s="68" t="s">
        <v>73</v>
      </c>
      <c r="T28" s="68" t="s">
        <v>73</v>
      </c>
      <c r="U28" s="68" t="s">
        <v>73</v>
      </c>
      <c r="V28" s="68" t="s">
        <v>73</v>
      </c>
      <c r="W28" s="68" t="s">
        <v>73</v>
      </c>
      <c r="X28" s="55" t="s">
        <v>270</v>
      </c>
      <c r="Z28" s="55"/>
    </row>
    <row r="29" spans="1:26" ht="14.25" customHeight="1" x14ac:dyDescent="0.2">
      <c r="A29" s="69" t="s">
        <v>435</v>
      </c>
      <c r="B29" s="60" t="s">
        <v>440</v>
      </c>
      <c r="C29" s="59" t="s">
        <v>250</v>
      </c>
      <c r="D29" s="5" t="s">
        <v>438</v>
      </c>
      <c r="E29" s="58" t="s">
        <v>445</v>
      </c>
      <c r="F29" s="58" t="s">
        <v>106</v>
      </c>
      <c r="G29" s="55" t="s">
        <v>77</v>
      </c>
      <c r="H29" s="55" t="s">
        <v>77</v>
      </c>
      <c r="I29" s="55" t="s">
        <v>77</v>
      </c>
      <c r="J29" s="55" t="s">
        <v>77</v>
      </c>
      <c r="K29" s="55" t="s">
        <v>77</v>
      </c>
      <c r="L29" s="68" t="s">
        <v>77</v>
      </c>
      <c r="M29" s="68" t="s">
        <v>68</v>
      </c>
      <c r="N29" s="68" t="s">
        <v>57</v>
      </c>
      <c r="O29" s="68" t="s">
        <v>55</v>
      </c>
      <c r="P29" s="68" t="s">
        <v>55</v>
      </c>
      <c r="Q29" s="68" t="s">
        <v>55</v>
      </c>
      <c r="R29" s="68" t="s">
        <v>55</v>
      </c>
      <c r="S29" s="68" t="s">
        <v>73</v>
      </c>
      <c r="T29" s="68" t="s">
        <v>73</v>
      </c>
      <c r="U29" s="68" t="s">
        <v>73</v>
      </c>
      <c r="V29" s="68" t="s">
        <v>73</v>
      </c>
      <c r="W29" s="68" t="s">
        <v>73</v>
      </c>
      <c r="X29" s="55" t="s">
        <v>270</v>
      </c>
      <c r="Z29" s="55"/>
    </row>
    <row r="30" spans="1:26" ht="14.25" customHeight="1" x14ac:dyDescent="0.2">
      <c r="A30" s="69" t="s">
        <v>436</v>
      </c>
      <c r="B30" s="60" t="s">
        <v>441</v>
      </c>
      <c r="C30" s="59" t="s">
        <v>439</v>
      </c>
      <c r="D30" s="5" t="s">
        <v>443</v>
      </c>
      <c r="E30" s="58" t="s">
        <v>447</v>
      </c>
      <c r="F30" s="58" t="s">
        <v>483</v>
      </c>
      <c r="G30" s="55" t="s">
        <v>77</v>
      </c>
      <c r="H30" s="55" t="s">
        <v>77</v>
      </c>
      <c r="I30" s="55" t="s">
        <v>77</v>
      </c>
      <c r="J30" s="55" t="s">
        <v>77</v>
      </c>
      <c r="K30" s="55" t="s">
        <v>77</v>
      </c>
      <c r="L30" s="68" t="s">
        <v>77</v>
      </c>
      <c r="M30" s="68" t="s">
        <v>57</v>
      </c>
      <c r="N30" s="68" t="s">
        <v>55</v>
      </c>
      <c r="O30" s="68" t="s">
        <v>71</v>
      </c>
      <c r="P30" s="68" t="s">
        <v>73</v>
      </c>
      <c r="Q30" s="68" t="s">
        <v>73</v>
      </c>
      <c r="R30" s="68" t="s">
        <v>73</v>
      </c>
      <c r="S30" s="68" t="s">
        <v>73</v>
      </c>
      <c r="T30" s="68" t="s">
        <v>73</v>
      </c>
      <c r="U30" s="68" t="s">
        <v>73</v>
      </c>
      <c r="V30" s="68" t="s">
        <v>73</v>
      </c>
      <c r="W30" s="68" t="s">
        <v>73</v>
      </c>
      <c r="X30" s="55" t="s">
        <v>270</v>
      </c>
      <c r="Z30" s="55"/>
    </row>
    <row r="31" spans="1:26" ht="14.25" customHeight="1" x14ac:dyDescent="0.2">
      <c r="A31" s="69" t="s">
        <v>437</v>
      </c>
      <c r="B31" s="60" t="s">
        <v>442</v>
      </c>
      <c r="C31" s="59" t="s">
        <v>250</v>
      </c>
      <c r="D31" s="5" t="s">
        <v>438</v>
      </c>
      <c r="E31" s="58" t="s">
        <v>446</v>
      </c>
      <c r="F31" s="58" t="s">
        <v>106</v>
      </c>
      <c r="G31" s="55" t="s">
        <v>77</v>
      </c>
      <c r="H31" s="55" t="s">
        <v>77</v>
      </c>
      <c r="I31" s="55" t="s">
        <v>77</v>
      </c>
      <c r="J31" s="55" t="s">
        <v>77</v>
      </c>
      <c r="K31" s="55" t="s">
        <v>77</v>
      </c>
      <c r="L31" s="68" t="s">
        <v>77</v>
      </c>
      <c r="M31" s="68" t="s">
        <v>68</v>
      </c>
      <c r="N31" s="68" t="s">
        <v>55</v>
      </c>
      <c r="O31" s="68" t="s">
        <v>55</v>
      </c>
      <c r="P31" s="68" t="s">
        <v>55</v>
      </c>
      <c r="Q31" s="68" t="s">
        <v>55</v>
      </c>
      <c r="R31" s="68" t="s">
        <v>55</v>
      </c>
      <c r="S31" s="68" t="s">
        <v>73</v>
      </c>
      <c r="T31" s="68" t="s">
        <v>73</v>
      </c>
      <c r="U31" s="68" t="s">
        <v>73</v>
      </c>
      <c r="V31" s="68" t="s">
        <v>73</v>
      </c>
      <c r="W31" s="68" t="s">
        <v>73</v>
      </c>
      <c r="X31" s="55" t="s">
        <v>270</v>
      </c>
      <c r="Z31" s="55"/>
    </row>
    <row r="32" spans="1:26" ht="14.25" customHeight="1" x14ac:dyDescent="0.2">
      <c r="A32" s="87" t="s">
        <v>452</v>
      </c>
      <c r="B32" s="60" t="s">
        <v>442</v>
      </c>
      <c r="C32" s="59" t="s">
        <v>403</v>
      </c>
      <c r="D32" s="5" t="s">
        <v>448</v>
      </c>
      <c r="E32" s="58" t="s">
        <v>449</v>
      </c>
      <c r="F32" s="58" t="s">
        <v>530</v>
      </c>
      <c r="G32" s="55" t="s">
        <v>77</v>
      </c>
      <c r="H32" s="55" t="s">
        <v>77</v>
      </c>
      <c r="I32" s="55" t="s">
        <v>77</v>
      </c>
      <c r="J32" s="55" t="s">
        <v>77</v>
      </c>
      <c r="K32" s="55" t="s">
        <v>77</v>
      </c>
      <c r="L32" s="68" t="s">
        <v>77</v>
      </c>
      <c r="M32" s="68" t="s">
        <v>68</v>
      </c>
      <c r="N32" s="68" t="s">
        <v>67</v>
      </c>
      <c r="O32" s="68" t="s">
        <v>57</v>
      </c>
      <c r="P32" s="68" t="s">
        <v>57</v>
      </c>
      <c r="Q32" s="68" t="s">
        <v>57</v>
      </c>
      <c r="R32" s="68" t="s">
        <v>55</v>
      </c>
      <c r="S32" s="68" t="s">
        <v>55</v>
      </c>
      <c r="T32" s="68" t="s">
        <v>55</v>
      </c>
      <c r="U32" s="68" t="s">
        <v>55</v>
      </c>
      <c r="V32" s="68" t="s">
        <v>55</v>
      </c>
      <c r="W32" s="68" t="s">
        <v>55</v>
      </c>
      <c r="X32" s="55" t="s">
        <v>270</v>
      </c>
      <c r="Z32" s="55"/>
    </row>
    <row r="33" spans="1:26" ht="14.25" customHeight="1" x14ac:dyDescent="0.2">
      <c r="A33" s="69" t="s">
        <v>93</v>
      </c>
      <c r="B33" s="60" t="s">
        <v>442</v>
      </c>
      <c r="C33" s="59" t="s">
        <v>403</v>
      </c>
      <c r="D33" s="5">
        <v>20.9</v>
      </c>
      <c r="E33" s="58" t="s">
        <v>450</v>
      </c>
      <c r="F33" s="58"/>
      <c r="G33" s="55" t="s">
        <v>77</v>
      </c>
      <c r="H33" s="55" t="s">
        <v>77</v>
      </c>
      <c r="I33" s="55" t="s">
        <v>77</v>
      </c>
      <c r="J33" s="55" t="s">
        <v>77</v>
      </c>
      <c r="K33" s="55" t="s">
        <v>77</v>
      </c>
      <c r="L33" s="68" t="s">
        <v>77</v>
      </c>
      <c r="M33" s="68" t="s">
        <v>68</v>
      </c>
      <c r="N33" s="68" t="s">
        <v>54</v>
      </c>
      <c r="O33" s="68" t="s">
        <v>54</v>
      </c>
      <c r="P33" s="68" t="s">
        <v>54</v>
      </c>
      <c r="Q33" s="68" t="s">
        <v>54</v>
      </c>
      <c r="R33" s="68" t="s">
        <v>54</v>
      </c>
      <c r="S33" s="68" t="s">
        <v>54</v>
      </c>
      <c r="T33" s="68" t="s">
        <v>54</v>
      </c>
      <c r="U33" s="68" t="s">
        <v>54</v>
      </c>
      <c r="V33" s="68" t="s">
        <v>54</v>
      </c>
      <c r="W33" s="68" t="s">
        <v>54</v>
      </c>
      <c r="X33" s="55" t="s">
        <v>270</v>
      </c>
      <c r="Z33" s="55"/>
    </row>
    <row r="34" spans="1:26" ht="14.25" customHeight="1" x14ac:dyDescent="0.2">
      <c r="A34" s="69" t="s">
        <v>94</v>
      </c>
      <c r="B34" s="60" t="s">
        <v>442</v>
      </c>
      <c r="C34" s="59" t="s">
        <v>403</v>
      </c>
      <c r="D34" s="5">
        <v>6</v>
      </c>
      <c r="E34" s="58" t="s">
        <v>451</v>
      </c>
      <c r="F34" s="58" t="s">
        <v>530</v>
      </c>
      <c r="G34" s="55" t="s">
        <v>77</v>
      </c>
      <c r="H34" s="55" t="s">
        <v>77</v>
      </c>
      <c r="I34" s="55" t="s">
        <v>77</v>
      </c>
      <c r="J34" s="55" t="s">
        <v>77</v>
      </c>
      <c r="K34" s="55" t="s">
        <v>77</v>
      </c>
      <c r="L34" s="68" t="s">
        <v>77</v>
      </c>
      <c r="M34" s="68" t="s">
        <v>68</v>
      </c>
      <c r="N34" s="68" t="s">
        <v>67</v>
      </c>
      <c r="O34" s="68" t="s">
        <v>57</v>
      </c>
      <c r="P34" s="68" t="s">
        <v>57</v>
      </c>
      <c r="Q34" s="68" t="s">
        <v>57</v>
      </c>
      <c r="R34" s="68" t="s">
        <v>55</v>
      </c>
      <c r="S34" s="68" t="s">
        <v>55</v>
      </c>
      <c r="T34" s="68" t="s">
        <v>55</v>
      </c>
      <c r="U34" s="68" t="s">
        <v>55</v>
      </c>
      <c r="V34" s="68" t="s">
        <v>55</v>
      </c>
      <c r="W34" s="68" t="s">
        <v>55</v>
      </c>
      <c r="X34" s="55" t="s">
        <v>270</v>
      </c>
      <c r="Z34" s="55"/>
    </row>
    <row r="35" spans="1:26" ht="14.25" customHeight="1" x14ac:dyDescent="0.2">
      <c r="A35" s="88" t="s">
        <v>101</v>
      </c>
      <c r="B35" s="60" t="s">
        <v>543</v>
      </c>
      <c r="C35" s="59" t="s">
        <v>250</v>
      </c>
      <c r="D35" s="5" t="s">
        <v>102</v>
      </c>
      <c r="E35" s="58" t="s">
        <v>103</v>
      </c>
      <c r="F35" s="58"/>
      <c r="G35" s="55" t="s">
        <v>77</v>
      </c>
      <c r="H35" s="55" t="s">
        <v>77</v>
      </c>
      <c r="I35" s="55" t="s">
        <v>77</v>
      </c>
      <c r="J35" s="55" t="s">
        <v>77</v>
      </c>
      <c r="K35" s="55" t="s">
        <v>77</v>
      </c>
      <c r="L35" s="68" t="s">
        <v>77</v>
      </c>
      <c r="M35" s="68" t="s">
        <v>77</v>
      </c>
      <c r="N35" s="68" t="s">
        <v>54</v>
      </c>
      <c r="O35" s="68" t="s">
        <v>54</v>
      </c>
      <c r="P35" s="68" t="s">
        <v>54</v>
      </c>
      <c r="Q35" s="68" t="s">
        <v>54</v>
      </c>
      <c r="R35" s="68" t="s">
        <v>54</v>
      </c>
      <c r="S35" s="68" t="s">
        <v>54</v>
      </c>
      <c r="T35" s="68" t="s">
        <v>54</v>
      </c>
      <c r="U35" s="68" t="s">
        <v>54</v>
      </c>
      <c r="V35" s="68" t="s">
        <v>54</v>
      </c>
      <c r="W35" s="68" t="s">
        <v>54</v>
      </c>
      <c r="X35" s="55" t="s">
        <v>270</v>
      </c>
      <c r="Z35" s="55"/>
    </row>
    <row r="36" spans="1:26" x14ac:dyDescent="0.2">
      <c r="A36" s="88" t="s">
        <v>524</v>
      </c>
      <c r="B36" s="60" t="s">
        <v>544</v>
      </c>
      <c r="C36" s="59" t="s">
        <v>403</v>
      </c>
      <c r="D36" s="5">
        <v>35</v>
      </c>
      <c r="E36" s="58" t="s">
        <v>528</v>
      </c>
      <c r="F36" s="58" t="s">
        <v>530</v>
      </c>
      <c r="G36" s="55" t="s">
        <v>77</v>
      </c>
      <c r="H36" s="55" t="s">
        <v>77</v>
      </c>
      <c r="I36" s="55" t="s">
        <v>77</v>
      </c>
      <c r="J36" s="55" t="s">
        <v>77</v>
      </c>
      <c r="K36" s="55" t="s">
        <v>77</v>
      </c>
      <c r="L36" s="68" t="s">
        <v>77</v>
      </c>
      <c r="M36" s="68" t="s">
        <v>77</v>
      </c>
      <c r="N36" s="68" t="s">
        <v>57</v>
      </c>
      <c r="O36" s="68" t="s">
        <v>57</v>
      </c>
      <c r="P36" s="68" t="s">
        <v>57</v>
      </c>
      <c r="Q36" s="68" t="s">
        <v>57</v>
      </c>
      <c r="R36" s="68" t="s">
        <v>55</v>
      </c>
      <c r="S36" s="68" t="s">
        <v>55</v>
      </c>
      <c r="T36" s="68" t="s">
        <v>55</v>
      </c>
      <c r="U36" s="68" t="s">
        <v>55</v>
      </c>
      <c r="V36" s="68" t="s">
        <v>55</v>
      </c>
      <c r="W36" s="68" t="s">
        <v>55</v>
      </c>
      <c r="X36" s="55" t="s">
        <v>270</v>
      </c>
      <c r="Z36" s="55"/>
    </row>
    <row r="37" spans="1:26" x14ac:dyDescent="0.2">
      <c r="A37" s="88" t="s">
        <v>484</v>
      </c>
      <c r="B37" s="60" t="s">
        <v>544</v>
      </c>
      <c r="C37" s="59" t="s">
        <v>403</v>
      </c>
      <c r="D37" s="5">
        <v>10.3</v>
      </c>
      <c r="E37" s="58" t="s">
        <v>485</v>
      </c>
      <c r="F37" s="58" t="s">
        <v>530</v>
      </c>
      <c r="G37" s="55" t="s">
        <v>77</v>
      </c>
      <c r="H37" s="55" t="s">
        <v>77</v>
      </c>
      <c r="I37" s="55" t="s">
        <v>77</v>
      </c>
      <c r="J37" s="55" t="s">
        <v>77</v>
      </c>
      <c r="K37" s="55" t="s">
        <v>77</v>
      </c>
      <c r="L37" s="68" t="s">
        <v>77</v>
      </c>
      <c r="M37" s="68" t="s">
        <v>77</v>
      </c>
      <c r="N37" s="68" t="s">
        <v>63</v>
      </c>
      <c r="O37" s="68" t="s">
        <v>63</v>
      </c>
      <c r="P37" s="68" t="s">
        <v>57</v>
      </c>
      <c r="Q37" s="68" t="s">
        <v>57</v>
      </c>
      <c r="R37" s="68" t="s">
        <v>55</v>
      </c>
      <c r="S37" s="68" t="s">
        <v>55</v>
      </c>
      <c r="T37" s="68" t="s">
        <v>55</v>
      </c>
      <c r="U37" s="68" t="s">
        <v>55</v>
      </c>
      <c r="V37" s="68" t="s">
        <v>55</v>
      </c>
      <c r="W37" s="68" t="s">
        <v>55</v>
      </c>
      <c r="X37" s="55" t="s">
        <v>270</v>
      </c>
      <c r="Z37" s="55"/>
    </row>
    <row r="38" spans="1:26" x14ac:dyDescent="0.2">
      <c r="A38" s="88" t="s">
        <v>486</v>
      </c>
      <c r="B38" s="60" t="s">
        <v>544</v>
      </c>
      <c r="C38" s="59" t="s">
        <v>403</v>
      </c>
      <c r="D38" s="5" t="s">
        <v>487</v>
      </c>
      <c r="E38" s="58" t="s">
        <v>488</v>
      </c>
      <c r="F38" s="58" t="s">
        <v>530</v>
      </c>
      <c r="G38" s="55" t="s">
        <v>77</v>
      </c>
      <c r="H38" s="55" t="s">
        <v>77</v>
      </c>
      <c r="I38" s="55" t="s">
        <v>77</v>
      </c>
      <c r="J38" s="55" t="s">
        <v>77</v>
      </c>
      <c r="K38" s="55" t="s">
        <v>77</v>
      </c>
      <c r="L38" s="68" t="s">
        <v>77</v>
      </c>
      <c r="M38" s="68" t="s">
        <v>77</v>
      </c>
      <c r="N38" s="68" t="s">
        <v>63</v>
      </c>
      <c r="O38" s="68" t="s">
        <v>63</v>
      </c>
      <c r="P38" s="68" t="s">
        <v>57</v>
      </c>
      <c r="Q38" s="68" t="s">
        <v>57</v>
      </c>
      <c r="R38" s="68" t="s">
        <v>55</v>
      </c>
      <c r="S38" s="68" t="s">
        <v>55</v>
      </c>
      <c r="T38" s="68" t="s">
        <v>55</v>
      </c>
      <c r="U38" s="68" t="s">
        <v>55</v>
      </c>
      <c r="V38" s="68" t="s">
        <v>55</v>
      </c>
      <c r="W38" s="68" t="s">
        <v>55</v>
      </c>
      <c r="X38" s="55" t="s">
        <v>270</v>
      </c>
      <c r="Z38" s="55"/>
    </row>
    <row r="39" spans="1:26" x14ac:dyDescent="0.2">
      <c r="A39" s="88" t="s">
        <v>489</v>
      </c>
      <c r="B39" s="60" t="s">
        <v>544</v>
      </c>
      <c r="C39" s="59" t="s">
        <v>403</v>
      </c>
      <c r="D39" s="5" t="s">
        <v>490</v>
      </c>
      <c r="E39" s="58" t="s">
        <v>491</v>
      </c>
      <c r="F39" s="58"/>
      <c r="G39" s="55" t="s">
        <v>77</v>
      </c>
      <c r="H39" s="55" t="s">
        <v>77</v>
      </c>
      <c r="I39" s="55" t="s">
        <v>77</v>
      </c>
      <c r="J39" s="55" t="s">
        <v>77</v>
      </c>
      <c r="K39" s="55" t="s">
        <v>77</v>
      </c>
      <c r="L39" s="68" t="s">
        <v>77</v>
      </c>
      <c r="M39" s="68" t="s">
        <v>77</v>
      </c>
      <c r="N39" s="68" t="s">
        <v>63</v>
      </c>
      <c r="O39" s="68" t="s">
        <v>63</v>
      </c>
      <c r="P39" s="68" t="s">
        <v>54</v>
      </c>
      <c r="Q39" s="68" t="s">
        <v>54</v>
      </c>
      <c r="R39" s="68" t="s">
        <v>54</v>
      </c>
      <c r="S39" s="68" t="s">
        <v>54</v>
      </c>
      <c r="T39" s="68" t="s">
        <v>54</v>
      </c>
      <c r="U39" s="68" t="s">
        <v>54</v>
      </c>
      <c r="V39" s="68" t="s">
        <v>54</v>
      </c>
      <c r="W39" s="68" t="s">
        <v>54</v>
      </c>
      <c r="X39" s="55" t="s">
        <v>270</v>
      </c>
      <c r="Z39" s="55"/>
    </row>
    <row r="40" spans="1:26" x14ac:dyDescent="0.2">
      <c r="A40" s="88" t="s">
        <v>492</v>
      </c>
      <c r="B40" s="60" t="s">
        <v>544</v>
      </c>
      <c r="C40" s="59" t="s">
        <v>403</v>
      </c>
      <c r="D40" s="5" t="s">
        <v>493</v>
      </c>
      <c r="E40" s="58" t="s">
        <v>494</v>
      </c>
      <c r="F40" s="58" t="s">
        <v>530</v>
      </c>
      <c r="G40" s="55" t="s">
        <v>77</v>
      </c>
      <c r="H40" s="55" t="s">
        <v>77</v>
      </c>
      <c r="I40" s="55" t="s">
        <v>77</v>
      </c>
      <c r="J40" s="55" t="s">
        <v>77</v>
      </c>
      <c r="K40" s="55" t="s">
        <v>77</v>
      </c>
      <c r="L40" s="68" t="s">
        <v>77</v>
      </c>
      <c r="M40" s="68" t="s">
        <v>77</v>
      </c>
      <c r="N40" s="68" t="s">
        <v>63</v>
      </c>
      <c r="O40" s="68" t="s">
        <v>63</v>
      </c>
      <c r="P40" s="68" t="s">
        <v>57</v>
      </c>
      <c r="Q40" s="68" t="s">
        <v>57</v>
      </c>
      <c r="R40" s="68" t="s">
        <v>55</v>
      </c>
      <c r="S40" s="68" t="s">
        <v>55</v>
      </c>
      <c r="T40" s="68" t="s">
        <v>55</v>
      </c>
      <c r="U40" s="68" t="s">
        <v>55</v>
      </c>
      <c r="V40" s="68" t="s">
        <v>55</v>
      </c>
      <c r="W40" s="68" t="s">
        <v>55</v>
      </c>
      <c r="X40" s="55" t="s">
        <v>270</v>
      </c>
      <c r="Z40" s="55"/>
    </row>
    <row r="41" spans="1:26" x14ac:dyDescent="0.2">
      <c r="A41" s="88" t="s">
        <v>495</v>
      </c>
      <c r="B41" s="60" t="s">
        <v>544</v>
      </c>
      <c r="C41" s="59" t="s">
        <v>403</v>
      </c>
      <c r="D41" s="5" t="s">
        <v>496</v>
      </c>
      <c r="E41" s="58" t="s">
        <v>497</v>
      </c>
      <c r="F41" s="58" t="s">
        <v>530</v>
      </c>
      <c r="G41" s="55" t="s">
        <v>77</v>
      </c>
      <c r="H41" s="55" t="s">
        <v>77</v>
      </c>
      <c r="I41" s="55" t="s">
        <v>77</v>
      </c>
      <c r="J41" s="55" t="s">
        <v>77</v>
      </c>
      <c r="K41" s="55" t="s">
        <v>77</v>
      </c>
      <c r="L41" s="68" t="s">
        <v>77</v>
      </c>
      <c r="M41" s="68" t="s">
        <v>77</v>
      </c>
      <c r="N41" s="68" t="s">
        <v>63</v>
      </c>
      <c r="O41" s="68" t="s">
        <v>63</v>
      </c>
      <c r="P41" s="68" t="s">
        <v>57</v>
      </c>
      <c r="Q41" s="68" t="s">
        <v>57</v>
      </c>
      <c r="R41" s="68" t="s">
        <v>55</v>
      </c>
      <c r="S41" s="68" t="s">
        <v>55</v>
      </c>
      <c r="T41" s="68" t="s">
        <v>55</v>
      </c>
      <c r="U41" s="68" t="s">
        <v>55</v>
      </c>
      <c r="V41" s="68" t="s">
        <v>55</v>
      </c>
      <c r="W41" s="68" t="s">
        <v>55</v>
      </c>
      <c r="X41" s="55" t="s">
        <v>270</v>
      </c>
      <c r="Z41" s="55"/>
    </row>
    <row r="42" spans="1:26" x14ac:dyDescent="0.2">
      <c r="A42" s="88" t="s">
        <v>499</v>
      </c>
      <c r="B42" s="60" t="s">
        <v>544</v>
      </c>
      <c r="C42" s="59" t="s">
        <v>403</v>
      </c>
      <c r="D42" s="5" t="s">
        <v>498</v>
      </c>
      <c r="E42" s="58" t="s">
        <v>527</v>
      </c>
      <c r="F42" s="58" t="s">
        <v>530</v>
      </c>
      <c r="G42" s="55" t="s">
        <v>77</v>
      </c>
      <c r="H42" s="55" t="s">
        <v>77</v>
      </c>
      <c r="I42" s="55" t="s">
        <v>77</v>
      </c>
      <c r="J42" s="55" t="s">
        <v>77</v>
      </c>
      <c r="K42" s="55" t="s">
        <v>77</v>
      </c>
      <c r="L42" s="68" t="s">
        <v>77</v>
      </c>
      <c r="M42" s="68" t="s">
        <v>77</v>
      </c>
      <c r="N42" s="68" t="s">
        <v>63</v>
      </c>
      <c r="O42" s="68" t="s">
        <v>63</v>
      </c>
      <c r="P42" s="68" t="s">
        <v>57</v>
      </c>
      <c r="Q42" s="68" t="s">
        <v>57</v>
      </c>
      <c r="R42" s="68" t="s">
        <v>55</v>
      </c>
      <c r="S42" s="68" t="s">
        <v>55</v>
      </c>
      <c r="T42" s="68" t="s">
        <v>55</v>
      </c>
      <c r="U42" s="68" t="s">
        <v>55</v>
      </c>
      <c r="V42" s="68" t="s">
        <v>55</v>
      </c>
      <c r="W42" s="68" t="s">
        <v>55</v>
      </c>
      <c r="X42" s="55" t="s">
        <v>270</v>
      </c>
      <c r="Z42" s="55"/>
    </row>
    <row r="43" spans="1:26" x14ac:dyDescent="0.2">
      <c r="A43" s="88" t="s">
        <v>500</v>
      </c>
      <c r="B43" s="60" t="s">
        <v>544</v>
      </c>
      <c r="C43" s="59" t="s">
        <v>403</v>
      </c>
      <c r="D43" s="5" t="s">
        <v>501</v>
      </c>
      <c r="E43" s="58" t="s">
        <v>502</v>
      </c>
      <c r="F43" s="58" t="s">
        <v>530</v>
      </c>
      <c r="G43" s="55" t="s">
        <v>77</v>
      </c>
      <c r="H43" s="55" t="s">
        <v>77</v>
      </c>
      <c r="I43" s="55" t="s">
        <v>77</v>
      </c>
      <c r="J43" s="55" t="s">
        <v>77</v>
      </c>
      <c r="K43" s="55" t="s">
        <v>77</v>
      </c>
      <c r="L43" s="68" t="s">
        <v>77</v>
      </c>
      <c r="M43" s="68" t="s">
        <v>77</v>
      </c>
      <c r="N43" s="68" t="s">
        <v>63</v>
      </c>
      <c r="O43" s="68" t="s">
        <v>63</v>
      </c>
      <c r="P43" s="68" t="s">
        <v>57</v>
      </c>
      <c r="Q43" s="68" t="s">
        <v>57</v>
      </c>
      <c r="R43" s="68" t="s">
        <v>55</v>
      </c>
      <c r="S43" s="68" t="s">
        <v>55</v>
      </c>
      <c r="T43" s="68" t="s">
        <v>55</v>
      </c>
      <c r="U43" s="68" t="s">
        <v>55</v>
      </c>
      <c r="V43" s="68" t="s">
        <v>55</v>
      </c>
      <c r="W43" s="68" t="s">
        <v>55</v>
      </c>
      <c r="X43" s="55" t="s">
        <v>270</v>
      </c>
      <c r="Z43" s="55"/>
    </row>
    <row r="44" spans="1:26" x14ac:dyDescent="0.2">
      <c r="A44" s="88" t="s">
        <v>503</v>
      </c>
      <c r="B44" s="60" t="s">
        <v>544</v>
      </c>
      <c r="C44" s="59" t="s">
        <v>403</v>
      </c>
      <c r="D44" s="5" t="s">
        <v>504</v>
      </c>
      <c r="E44" s="58" t="s">
        <v>505</v>
      </c>
      <c r="F44" s="58" t="s">
        <v>530</v>
      </c>
      <c r="G44" s="55" t="s">
        <v>77</v>
      </c>
      <c r="H44" s="55" t="s">
        <v>77</v>
      </c>
      <c r="I44" s="55" t="s">
        <v>77</v>
      </c>
      <c r="J44" s="55" t="s">
        <v>77</v>
      </c>
      <c r="K44" s="55" t="s">
        <v>77</v>
      </c>
      <c r="L44" s="68" t="s">
        <v>77</v>
      </c>
      <c r="M44" s="68" t="s">
        <v>77</v>
      </c>
      <c r="N44" s="68" t="s">
        <v>57</v>
      </c>
      <c r="O44" s="68" t="s">
        <v>57</v>
      </c>
      <c r="P44" s="68" t="s">
        <v>57</v>
      </c>
      <c r="Q44" s="68" t="s">
        <v>57</v>
      </c>
      <c r="R44" s="68" t="s">
        <v>55</v>
      </c>
      <c r="S44" s="68" t="s">
        <v>55</v>
      </c>
      <c r="T44" s="68" t="s">
        <v>55</v>
      </c>
      <c r="U44" s="68" t="s">
        <v>55</v>
      </c>
      <c r="V44" s="68" t="s">
        <v>55</v>
      </c>
      <c r="W44" s="68" t="s">
        <v>55</v>
      </c>
      <c r="X44" s="55" t="s">
        <v>270</v>
      </c>
      <c r="Z44" s="55"/>
    </row>
    <row r="45" spans="1:26" x14ac:dyDescent="0.2">
      <c r="A45" s="88" t="s">
        <v>508</v>
      </c>
      <c r="B45" s="60" t="s">
        <v>544</v>
      </c>
      <c r="C45" s="59" t="s">
        <v>403</v>
      </c>
      <c r="D45" s="5" t="s">
        <v>506</v>
      </c>
      <c r="E45" s="58" t="s">
        <v>507</v>
      </c>
      <c r="F45" s="58" t="s">
        <v>530</v>
      </c>
      <c r="G45" s="55" t="s">
        <v>77</v>
      </c>
      <c r="H45" s="55" t="s">
        <v>77</v>
      </c>
      <c r="I45" s="55" t="s">
        <v>77</v>
      </c>
      <c r="J45" s="55" t="s">
        <v>77</v>
      </c>
      <c r="K45" s="55" t="s">
        <v>77</v>
      </c>
      <c r="L45" s="68" t="s">
        <v>77</v>
      </c>
      <c r="M45" s="68" t="s">
        <v>77</v>
      </c>
      <c r="N45" s="68" t="s">
        <v>63</v>
      </c>
      <c r="O45" s="68" t="s">
        <v>57</v>
      </c>
      <c r="P45" s="68" t="s">
        <v>57</v>
      </c>
      <c r="Q45" s="68" t="s">
        <v>57</v>
      </c>
      <c r="R45" s="68" t="s">
        <v>55</v>
      </c>
      <c r="S45" s="68" t="s">
        <v>55</v>
      </c>
      <c r="T45" s="68" t="s">
        <v>55</v>
      </c>
      <c r="U45" s="68" t="s">
        <v>55</v>
      </c>
      <c r="V45" s="68" t="s">
        <v>55</v>
      </c>
      <c r="W45" s="68" t="s">
        <v>55</v>
      </c>
      <c r="X45" s="55" t="s">
        <v>270</v>
      </c>
      <c r="Z45" s="55"/>
    </row>
    <row r="46" spans="1:26" x14ac:dyDescent="0.2">
      <c r="A46" s="88" t="s">
        <v>509</v>
      </c>
      <c r="B46" s="60" t="s">
        <v>544</v>
      </c>
      <c r="C46" s="59" t="s">
        <v>403</v>
      </c>
      <c r="D46" s="5" t="s">
        <v>510</v>
      </c>
      <c r="E46" s="58" t="s">
        <v>511</v>
      </c>
      <c r="F46" s="58" t="s">
        <v>530</v>
      </c>
      <c r="G46" s="55" t="s">
        <v>77</v>
      </c>
      <c r="H46" s="55" t="s">
        <v>77</v>
      </c>
      <c r="I46" s="55" t="s">
        <v>77</v>
      </c>
      <c r="J46" s="55" t="s">
        <v>77</v>
      </c>
      <c r="K46" s="55" t="s">
        <v>77</v>
      </c>
      <c r="L46" s="68" t="s">
        <v>77</v>
      </c>
      <c r="M46" s="68" t="s">
        <v>77</v>
      </c>
      <c r="N46" s="68" t="s">
        <v>57</v>
      </c>
      <c r="O46" s="68" t="s">
        <v>57</v>
      </c>
      <c r="P46" s="68" t="s">
        <v>57</v>
      </c>
      <c r="Q46" s="68" t="s">
        <v>57</v>
      </c>
      <c r="R46" s="68" t="s">
        <v>55</v>
      </c>
      <c r="S46" s="68" t="s">
        <v>55</v>
      </c>
      <c r="T46" s="68" t="s">
        <v>55</v>
      </c>
      <c r="U46" s="68" t="s">
        <v>55</v>
      </c>
      <c r="V46" s="68" t="s">
        <v>55</v>
      </c>
      <c r="W46" s="68" t="s">
        <v>55</v>
      </c>
      <c r="X46" s="55" t="s">
        <v>270</v>
      </c>
      <c r="Z46" s="55"/>
    </row>
    <row r="47" spans="1:26" x14ac:dyDescent="0.2">
      <c r="A47" s="88" t="s">
        <v>512</v>
      </c>
      <c r="B47" s="60" t="s">
        <v>544</v>
      </c>
      <c r="C47" s="59" t="s">
        <v>403</v>
      </c>
      <c r="D47" s="5" t="s">
        <v>513</v>
      </c>
      <c r="E47" s="58" t="s">
        <v>514</v>
      </c>
      <c r="F47" s="58" t="s">
        <v>530</v>
      </c>
      <c r="G47" s="55" t="s">
        <v>77</v>
      </c>
      <c r="H47" s="55" t="s">
        <v>77</v>
      </c>
      <c r="I47" s="55" t="s">
        <v>77</v>
      </c>
      <c r="J47" s="55" t="s">
        <v>77</v>
      </c>
      <c r="K47" s="55" t="s">
        <v>77</v>
      </c>
      <c r="L47" s="68" t="s">
        <v>77</v>
      </c>
      <c r="M47" s="68" t="s">
        <v>77</v>
      </c>
      <c r="N47" s="68" t="s">
        <v>67</v>
      </c>
      <c r="O47" s="68" t="s">
        <v>57</v>
      </c>
      <c r="P47" s="68" t="s">
        <v>57</v>
      </c>
      <c r="Q47" s="68" t="s">
        <v>57</v>
      </c>
      <c r="R47" s="68" t="s">
        <v>55</v>
      </c>
      <c r="S47" s="68" t="s">
        <v>55</v>
      </c>
      <c r="T47" s="68" t="s">
        <v>55</v>
      </c>
      <c r="U47" s="68" t="s">
        <v>55</v>
      </c>
      <c r="V47" s="68" t="s">
        <v>55</v>
      </c>
      <c r="W47" s="68" t="s">
        <v>55</v>
      </c>
      <c r="X47" s="55" t="s">
        <v>270</v>
      </c>
      <c r="Z47" s="55"/>
    </row>
    <row r="48" spans="1:26" x14ac:dyDescent="0.2">
      <c r="A48" s="88" t="s">
        <v>515</v>
      </c>
      <c r="B48" s="60" t="s">
        <v>544</v>
      </c>
      <c r="C48" s="59" t="s">
        <v>403</v>
      </c>
      <c r="D48" s="5" t="s">
        <v>516</v>
      </c>
      <c r="E48" s="58" t="s">
        <v>526</v>
      </c>
      <c r="F48" s="58" t="s">
        <v>530</v>
      </c>
      <c r="G48" s="55" t="s">
        <v>77</v>
      </c>
      <c r="H48" s="55" t="s">
        <v>77</v>
      </c>
      <c r="I48" s="55" t="s">
        <v>77</v>
      </c>
      <c r="J48" s="55" t="s">
        <v>77</v>
      </c>
      <c r="K48" s="55" t="s">
        <v>77</v>
      </c>
      <c r="L48" s="68" t="s">
        <v>77</v>
      </c>
      <c r="M48" s="68" t="s">
        <v>77</v>
      </c>
      <c r="N48" s="68" t="s">
        <v>67</v>
      </c>
      <c r="O48" s="68" t="s">
        <v>57</v>
      </c>
      <c r="P48" s="68" t="s">
        <v>57</v>
      </c>
      <c r="Q48" s="68" t="s">
        <v>57</v>
      </c>
      <c r="R48" s="68" t="s">
        <v>55</v>
      </c>
      <c r="S48" s="68" t="s">
        <v>55</v>
      </c>
      <c r="T48" s="68" t="s">
        <v>55</v>
      </c>
      <c r="U48" s="68" t="s">
        <v>55</v>
      </c>
      <c r="V48" s="68" t="s">
        <v>55</v>
      </c>
      <c r="W48" s="68" t="s">
        <v>55</v>
      </c>
      <c r="X48" s="55" t="s">
        <v>270</v>
      </c>
      <c r="Z48" s="55"/>
    </row>
    <row r="49" spans="1:26" x14ac:dyDescent="0.2">
      <c r="A49" s="88" t="s">
        <v>517</v>
      </c>
      <c r="B49" s="60" t="s">
        <v>544</v>
      </c>
      <c r="C49" s="59" t="s">
        <v>403</v>
      </c>
      <c r="D49" s="5" t="s">
        <v>504</v>
      </c>
      <c r="E49" s="58" t="s">
        <v>505</v>
      </c>
      <c r="F49" s="58" t="s">
        <v>530</v>
      </c>
      <c r="G49" s="55" t="s">
        <v>77</v>
      </c>
      <c r="H49" s="55" t="s">
        <v>77</v>
      </c>
      <c r="I49" s="55" t="s">
        <v>77</v>
      </c>
      <c r="J49" s="55" t="s">
        <v>77</v>
      </c>
      <c r="K49" s="55" t="s">
        <v>77</v>
      </c>
      <c r="L49" s="68" t="s">
        <v>77</v>
      </c>
      <c r="M49" s="68" t="s">
        <v>77</v>
      </c>
      <c r="N49" s="68" t="s">
        <v>67</v>
      </c>
      <c r="O49" s="68" t="s">
        <v>57</v>
      </c>
      <c r="P49" s="68" t="s">
        <v>57</v>
      </c>
      <c r="Q49" s="68" t="s">
        <v>57</v>
      </c>
      <c r="R49" s="68" t="s">
        <v>55</v>
      </c>
      <c r="S49" s="68" t="s">
        <v>55</v>
      </c>
      <c r="T49" s="68" t="s">
        <v>55</v>
      </c>
      <c r="U49" s="68" t="s">
        <v>55</v>
      </c>
      <c r="V49" s="68" t="s">
        <v>55</v>
      </c>
      <c r="W49" s="68" t="s">
        <v>55</v>
      </c>
      <c r="X49" s="55" t="s">
        <v>270</v>
      </c>
      <c r="Z49" s="55"/>
    </row>
    <row r="50" spans="1:26" x14ac:dyDescent="0.2">
      <c r="A50" s="88" t="s">
        <v>519</v>
      </c>
      <c r="B50" s="60" t="s">
        <v>544</v>
      </c>
      <c r="C50" s="59" t="s">
        <v>403</v>
      </c>
      <c r="D50" s="5" t="s">
        <v>518</v>
      </c>
      <c r="E50" s="58" t="s">
        <v>520</v>
      </c>
      <c r="F50" s="58" t="s">
        <v>530</v>
      </c>
      <c r="G50" s="55" t="s">
        <v>77</v>
      </c>
      <c r="H50" s="55" t="s">
        <v>77</v>
      </c>
      <c r="I50" s="55" t="s">
        <v>77</v>
      </c>
      <c r="J50" s="55" t="s">
        <v>77</v>
      </c>
      <c r="K50" s="55" t="s">
        <v>77</v>
      </c>
      <c r="L50" s="68" t="s">
        <v>77</v>
      </c>
      <c r="M50" s="68" t="s">
        <v>77</v>
      </c>
      <c r="N50" s="68" t="s">
        <v>63</v>
      </c>
      <c r="O50" s="68" t="s">
        <v>57</v>
      </c>
      <c r="P50" s="68" t="s">
        <v>57</v>
      </c>
      <c r="Q50" s="68" t="s">
        <v>57</v>
      </c>
      <c r="R50" s="68" t="s">
        <v>55</v>
      </c>
      <c r="S50" s="68" t="s">
        <v>55</v>
      </c>
      <c r="T50" s="68" t="s">
        <v>55</v>
      </c>
      <c r="U50" s="68" t="s">
        <v>55</v>
      </c>
      <c r="V50" s="68" t="s">
        <v>55</v>
      </c>
      <c r="W50" s="68" t="s">
        <v>55</v>
      </c>
      <c r="X50" s="55" t="s">
        <v>270</v>
      </c>
      <c r="Z50" s="55"/>
    </row>
    <row r="51" spans="1:26" x14ac:dyDescent="0.2">
      <c r="A51" s="88" t="s">
        <v>521</v>
      </c>
      <c r="B51" s="60" t="s">
        <v>544</v>
      </c>
      <c r="C51" s="59" t="s">
        <v>403</v>
      </c>
      <c r="D51" s="5" t="s">
        <v>518</v>
      </c>
      <c r="E51" s="58" t="s">
        <v>525</v>
      </c>
      <c r="F51" s="58" t="s">
        <v>530</v>
      </c>
      <c r="G51" s="55" t="s">
        <v>77</v>
      </c>
      <c r="H51" s="55" t="s">
        <v>77</v>
      </c>
      <c r="I51" s="55" t="s">
        <v>77</v>
      </c>
      <c r="J51" s="55" t="s">
        <v>77</v>
      </c>
      <c r="K51" s="55" t="s">
        <v>77</v>
      </c>
      <c r="L51" s="68" t="s">
        <v>77</v>
      </c>
      <c r="M51" s="68" t="s">
        <v>77</v>
      </c>
      <c r="N51" s="68" t="s">
        <v>63</v>
      </c>
      <c r="O51" s="68" t="s">
        <v>57</v>
      </c>
      <c r="P51" s="68" t="s">
        <v>57</v>
      </c>
      <c r="Q51" s="68" t="s">
        <v>57</v>
      </c>
      <c r="R51" s="68" t="s">
        <v>55</v>
      </c>
      <c r="S51" s="68" t="s">
        <v>55</v>
      </c>
      <c r="T51" s="68" t="s">
        <v>55</v>
      </c>
      <c r="U51" s="68" t="s">
        <v>55</v>
      </c>
      <c r="V51" s="68" t="s">
        <v>55</v>
      </c>
      <c r="W51" s="68" t="s">
        <v>55</v>
      </c>
      <c r="X51" s="55" t="s">
        <v>270</v>
      </c>
      <c r="Z51" s="55"/>
    </row>
    <row r="52" spans="1:26" x14ac:dyDescent="0.2">
      <c r="A52" s="88" t="s">
        <v>523</v>
      </c>
      <c r="B52" s="60" t="s">
        <v>544</v>
      </c>
      <c r="C52" s="59" t="s">
        <v>403</v>
      </c>
      <c r="D52" s="5" t="s">
        <v>522</v>
      </c>
      <c r="E52" s="58" t="s">
        <v>485</v>
      </c>
      <c r="F52" s="58" t="s">
        <v>530</v>
      </c>
      <c r="G52" s="55" t="s">
        <v>77</v>
      </c>
      <c r="H52" s="55" t="s">
        <v>77</v>
      </c>
      <c r="I52" s="55" t="s">
        <v>77</v>
      </c>
      <c r="J52" s="55" t="s">
        <v>77</v>
      </c>
      <c r="K52" s="55" t="s">
        <v>77</v>
      </c>
      <c r="L52" s="68" t="s">
        <v>77</v>
      </c>
      <c r="M52" s="68" t="s">
        <v>77</v>
      </c>
      <c r="N52" s="68" t="s">
        <v>63</v>
      </c>
      <c r="O52" s="68" t="s">
        <v>63</v>
      </c>
      <c r="P52" s="68" t="s">
        <v>57</v>
      </c>
      <c r="Q52" s="68" t="s">
        <v>57</v>
      </c>
      <c r="R52" s="68" t="s">
        <v>55</v>
      </c>
      <c r="S52" s="68" t="s">
        <v>55</v>
      </c>
      <c r="T52" s="68" t="s">
        <v>55</v>
      </c>
      <c r="U52" s="68" t="s">
        <v>55</v>
      </c>
      <c r="V52" s="68" t="s">
        <v>55</v>
      </c>
      <c r="W52" s="68" t="s">
        <v>55</v>
      </c>
      <c r="X52" s="55" t="s">
        <v>270</v>
      </c>
      <c r="Z52" s="55"/>
    </row>
    <row r="53" spans="1:26" ht="14.25" customHeight="1" x14ac:dyDescent="0.2">
      <c r="A53" s="69" t="s">
        <v>545</v>
      </c>
      <c r="B53" s="60" t="s">
        <v>572</v>
      </c>
      <c r="C53" s="59" t="s">
        <v>417</v>
      </c>
      <c r="D53" s="5" t="s">
        <v>573</v>
      </c>
      <c r="E53" s="58" t="s">
        <v>597</v>
      </c>
      <c r="F53" s="58" t="s">
        <v>626</v>
      </c>
      <c r="G53" s="55" t="s">
        <v>77</v>
      </c>
      <c r="H53" s="55" t="s">
        <v>77</v>
      </c>
      <c r="I53" s="55" t="s">
        <v>77</v>
      </c>
      <c r="J53" s="55" t="s">
        <v>77</v>
      </c>
      <c r="K53" s="55" t="s">
        <v>77</v>
      </c>
      <c r="L53" s="68" t="s">
        <v>77</v>
      </c>
      <c r="M53" s="68" t="s">
        <v>77</v>
      </c>
      <c r="N53" s="68" t="s">
        <v>77</v>
      </c>
      <c r="O53" s="68" t="s">
        <v>57</v>
      </c>
      <c r="P53" s="68" t="s">
        <v>55</v>
      </c>
      <c r="Q53" s="68" t="s">
        <v>55</v>
      </c>
      <c r="R53" s="68" t="s">
        <v>55</v>
      </c>
      <c r="S53" s="68" t="s">
        <v>55</v>
      </c>
      <c r="T53" s="68" t="s">
        <v>71</v>
      </c>
      <c r="U53" s="68" t="s">
        <v>73</v>
      </c>
      <c r="V53" s="68" t="s">
        <v>73</v>
      </c>
      <c r="W53" s="68" t="s">
        <v>73</v>
      </c>
      <c r="X53" s="55" t="s">
        <v>270</v>
      </c>
      <c r="Z53" s="55"/>
    </row>
    <row r="54" spans="1:26" ht="14.25" customHeight="1" x14ac:dyDescent="0.2">
      <c r="A54" s="69" t="s">
        <v>546</v>
      </c>
      <c r="B54" s="60" t="s">
        <v>572</v>
      </c>
      <c r="C54" s="59" t="s">
        <v>417</v>
      </c>
      <c r="D54" s="5" t="s">
        <v>574</v>
      </c>
      <c r="E54" s="58" t="s">
        <v>598</v>
      </c>
      <c r="F54" s="58" t="s">
        <v>626</v>
      </c>
      <c r="G54" s="55" t="s">
        <v>77</v>
      </c>
      <c r="H54" s="55" t="s">
        <v>77</v>
      </c>
      <c r="I54" s="55" t="s">
        <v>77</v>
      </c>
      <c r="J54" s="55" t="s">
        <v>77</v>
      </c>
      <c r="K54" s="55" t="s">
        <v>77</v>
      </c>
      <c r="L54" s="68" t="s">
        <v>77</v>
      </c>
      <c r="M54" s="68" t="s">
        <v>77</v>
      </c>
      <c r="N54" s="68" t="s">
        <v>77</v>
      </c>
      <c r="O54" s="68" t="s">
        <v>57</v>
      </c>
      <c r="P54" s="68" t="s">
        <v>55</v>
      </c>
      <c r="Q54" s="68" t="s">
        <v>55</v>
      </c>
      <c r="R54" s="68" t="s">
        <v>55</v>
      </c>
      <c r="S54" s="68" t="s">
        <v>55</v>
      </c>
      <c r="T54" s="68" t="s">
        <v>71</v>
      </c>
      <c r="U54" s="68" t="s">
        <v>73</v>
      </c>
      <c r="V54" s="68" t="s">
        <v>73</v>
      </c>
      <c r="W54" s="68" t="s">
        <v>73</v>
      </c>
      <c r="X54" s="55" t="s">
        <v>270</v>
      </c>
      <c r="Z54" s="55"/>
    </row>
    <row r="55" spans="1:26" ht="14.25" customHeight="1" x14ac:dyDescent="0.2">
      <c r="A55" s="69" t="s">
        <v>547</v>
      </c>
      <c r="B55" s="60" t="s">
        <v>572</v>
      </c>
      <c r="C55" s="59" t="s">
        <v>417</v>
      </c>
      <c r="D55" s="5" t="s">
        <v>575</v>
      </c>
      <c r="E55" s="58" t="s">
        <v>599</v>
      </c>
      <c r="F55" s="58"/>
      <c r="G55" s="55" t="s">
        <v>77</v>
      </c>
      <c r="H55" s="55" t="s">
        <v>77</v>
      </c>
      <c r="I55" s="55" t="s">
        <v>77</v>
      </c>
      <c r="J55" s="55" t="s">
        <v>77</v>
      </c>
      <c r="K55" s="55" t="s">
        <v>77</v>
      </c>
      <c r="L55" s="68" t="s">
        <v>77</v>
      </c>
      <c r="M55" s="68" t="s">
        <v>77</v>
      </c>
      <c r="N55" s="68" t="s">
        <v>77</v>
      </c>
      <c r="O55" s="68" t="s">
        <v>54</v>
      </c>
      <c r="P55" s="68" t="s">
        <v>54</v>
      </c>
      <c r="Q55" s="68" t="s">
        <v>54</v>
      </c>
      <c r="R55" s="68" t="s">
        <v>54</v>
      </c>
      <c r="S55" s="68" t="s">
        <v>54</v>
      </c>
      <c r="T55" s="68" t="s">
        <v>54</v>
      </c>
      <c r="U55" s="68" t="s">
        <v>54</v>
      </c>
      <c r="V55" s="68" t="s">
        <v>54</v>
      </c>
      <c r="W55" s="68" t="s">
        <v>54</v>
      </c>
      <c r="X55" s="55" t="s">
        <v>270</v>
      </c>
      <c r="Z55" s="55"/>
    </row>
    <row r="56" spans="1:26" ht="14.25" customHeight="1" x14ac:dyDescent="0.2">
      <c r="A56" s="69" t="s">
        <v>548</v>
      </c>
      <c r="B56" s="60" t="s">
        <v>572</v>
      </c>
      <c r="C56" s="59" t="s">
        <v>417</v>
      </c>
      <c r="D56" s="5" t="s">
        <v>576</v>
      </c>
      <c r="E56" s="58" t="s">
        <v>235</v>
      </c>
      <c r="F56" s="58" t="s">
        <v>232</v>
      </c>
      <c r="G56" s="55" t="s">
        <v>77</v>
      </c>
      <c r="H56" s="55" t="s">
        <v>77</v>
      </c>
      <c r="I56" s="55" t="s">
        <v>77</v>
      </c>
      <c r="J56" s="55" t="s">
        <v>77</v>
      </c>
      <c r="K56" s="55" t="s">
        <v>77</v>
      </c>
      <c r="L56" s="68" t="s">
        <v>77</v>
      </c>
      <c r="M56" s="68" t="s">
        <v>77</v>
      </c>
      <c r="N56" s="68" t="s">
        <v>77</v>
      </c>
      <c r="O56" s="68" t="s">
        <v>63</v>
      </c>
      <c r="P56" s="68" t="s">
        <v>67</v>
      </c>
      <c r="Q56" s="68" t="s">
        <v>67</v>
      </c>
      <c r="R56" s="68" t="s">
        <v>67</v>
      </c>
      <c r="S56" s="68" t="s">
        <v>67</v>
      </c>
      <c r="T56" s="68" t="s">
        <v>67</v>
      </c>
      <c r="U56" s="68" t="s">
        <v>67</v>
      </c>
      <c r="V56" s="68" t="s">
        <v>67</v>
      </c>
      <c r="W56" s="68" t="s">
        <v>67</v>
      </c>
      <c r="X56" s="55" t="s">
        <v>270</v>
      </c>
      <c r="Z56" s="55"/>
    </row>
    <row r="57" spans="1:26" ht="14.25" customHeight="1" x14ac:dyDescent="0.2">
      <c r="A57" s="87" t="s">
        <v>549</v>
      </c>
      <c r="B57" s="60" t="s">
        <v>572</v>
      </c>
      <c r="C57" s="59" t="s">
        <v>417</v>
      </c>
      <c r="D57" s="5" t="s">
        <v>577</v>
      </c>
      <c r="E57" s="58" t="s">
        <v>600</v>
      </c>
      <c r="F57" s="58" t="s">
        <v>626</v>
      </c>
      <c r="G57" s="55" t="s">
        <v>77</v>
      </c>
      <c r="H57" s="55" t="s">
        <v>77</v>
      </c>
      <c r="I57" s="55" t="s">
        <v>77</v>
      </c>
      <c r="J57" s="55" t="s">
        <v>77</v>
      </c>
      <c r="K57" s="55" t="s">
        <v>77</v>
      </c>
      <c r="L57" s="68" t="s">
        <v>77</v>
      </c>
      <c r="M57" s="68" t="s">
        <v>77</v>
      </c>
      <c r="N57" s="68" t="s">
        <v>77</v>
      </c>
      <c r="O57" s="68" t="s">
        <v>57</v>
      </c>
      <c r="P57" s="68" t="s">
        <v>55</v>
      </c>
      <c r="Q57" s="68" t="s">
        <v>55</v>
      </c>
      <c r="R57" s="68" t="s">
        <v>55</v>
      </c>
      <c r="S57" s="68" t="s">
        <v>55</v>
      </c>
      <c r="T57" s="68" t="s">
        <v>71</v>
      </c>
      <c r="U57" s="68" t="s">
        <v>73</v>
      </c>
      <c r="V57" s="68" t="s">
        <v>73</v>
      </c>
      <c r="W57" s="68" t="s">
        <v>73</v>
      </c>
      <c r="X57" s="55" t="s">
        <v>270</v>
      </c>
      <c r="Z57" s="55"/>
    </row>
    <row r="58" spans="1:26" ht="14.25" customHeight="1" x14ac:dyDescent="0.2">
      <c r="A58" s="69" t="s">
        <v>550</v>
      </c>
      <c r="B58" s="60" t="s">
        <v>572</v>
      </c>
      <c r="C58" s="59" t="s">
        <v>417</v>
      </c>
      <c r="D58" s="5" t="s">
        <v>578</v>
      </c>
      <c r="E58" s="58" t="s">
        <v>601</v>
      </c>
      <c r="F58" s="58"/>
      <c r="G58" s="55" t="s">
        <v>77</v>
      </c>
      <c r="H58" s="55" t="s">
        <v>77</v>
      </c>
      <c r="I58" s="55" t="s">
        <v>77</v>
      </c>
      <c r="J58" s="55" t="s">
        <v>77</v>
      </c>
      <c r="K58" s="55" t="s">
        <v>77</v>
      </c>
      <c r="L58" s="68" t="s">
        <v>77</v>
      </c>
      <c r="M58" s="68" t="s">
        <v>77</v>
      </c>
      <c r="N58" s="68" t="s">
        <v>77</v>
      </c>
      <c r="O58" s="68" t="s">
        <v>54</v>
      </c>
      <c r="P58" s="68" t="s">
        <v>54</v>
      </c>
      <c r="Q58" s="68" t="s">
        <v>54</v>
      </c>
      <c r="R58" s="68" t="s">
        <v>54</v>
      </c>
      <c r="S58" s="68" t="s">
        <v>54</v>
      </c>
      <c r="T58" s="68" t="s">
        <v>54</v>
      </c>
      <c r="U58" s="68" t="s">
        <v>54</v>
      </c>
      <c r="V58" s="68" t="s">
        <v>54</v>
      </c>
      <c r="W58" s="68" t="s">
        <v>54</v>
      </c>
      <c r="X58" s="55" t="s">
        <v>270</v>
      </c>
      <c r="Z58" s="55"/>
    </row>
    <row r="59" spans="1:26" ht="14.25" customHeight="1" x14ac:dyDescent="0.2">
      <c r="A59" s="69" t="s">
        <v>552</v>
      </c>
      <c r="B59" s="60" t="s">
        <v>572</v>
      </c>
      <c r="C59" s="59" t="s">
        <v>417</v>
      </c>
      <c r="D59" s="5" t="s">
        <v>579</v>
      </c>
      <c r="E59" s="58" t="s">
        <v>602</v>
      </c>
      <c r="F59" s="58" t="s">
        <v>626</v>
      </c>
      <c r="G59" s="55" t="s">
        <v>77</v>
      </c>
      <c r="H59" s="55" t="s">
        <v>77</v>
      </c>
      <c r="I59" s="55" t="s">
        <v>77</v>
      </c>
      <c r="J59" s="55" t="s">
        <v>77</v>
      </c>
      <c r="K59" s="55" t="s">
        <v>77</v>
      </c>
      <c r="L59" s="68" t="s">
        <v>77</v>
      </c>
      <c r="M59" s="68" t="s">
        <v>77</v>
      </c>
      <c r="N59" s="68" t="s">
        <v>77</v>
      </c>
      <c r="O59" s="68" t="s">
        <v>57</v>
      </c>
      <c r="P59" s="68" t="s">
        <v>55</v>
      </c>
      <c r="Q59" s="68" t="s">
        <v>55</v>
      </c>
      <c r="R59" s="68" t="s">
        <v>55</v>
      </c>
      <c r="S59" s="68" t="s">
        <v>55</v>
      </c>
      <c r="T59" s="68" t="s">
        <v>71</v>
      </c>
      <c r="U59" s="68" t="s">
        <v>73</v>
      </c>
      <c r="V59" s="68" t="s">
        <v>73</v>
      </c>
      <c r="W59" s="68" t="s">
        <v>73</v>
      </c>
      <c r="X59" s="55" t="s">
        <v>270</v>
      </c>
      <c r="Z59" s="55"/>
    </row>
    <row r="60" spans="1:26" ht="14.25" customHeight="1" x14ac:dyDescent="0.2">
      <c r="A60" s="88" t="s">
        <v>553</v>
      </c>
      <c r="B60" s="60" t="s">
        <v>572</v>
      </c>
      <c r="C60" s="59" t="s">
        <v>417</v>
      </c>
      <c r="D60" s="5" t="s">
        <v>580</v>
      </c>
      <c r="E60" s="58" t="s">
        <v>603</v>
      </c>
      <c r="F60" s="58"/>
      <c r="G60" s="55" t="s">
        <v>77</v>
      </c>
      <c r="H60" s="55" t="s">
        <v>77</v>
      </c>
      <c r="I60" s="55" t="s">
        <v>77</v>
      </c>
      <c r="J60" s="55" t="s">
        <v>77</v>
      </c>
      <c r="K60" s="55" t="s">
        <v>77</v>
      </c>
      <c r="L60" s="68" t="s">
        <v>77</v>
      </c>
      <c r="M60" s="68" t="s">
        <v>77</v>
      </c>
      <c r="N60" s="68" t="s">
        <v>77</v>
      </c>
      <c r="O60" s="68" t="s">
        <v>54</v>
      </c>
      <c r="P60" s="68" t="s">
        <v>54</v>
      </c>
      <c r="Q60" s="68" t="s">
        <v>54</v>
      </c>
      <c r="R60" s="68" t="s">
        <v>54</v>
      </c>
      <c r="S60" s="68" t="s">
        <v>54</v>
      </c>
      <c r="T60" s="68" t="s">
        <v>54</v>
      </c>
      <c r="U60" s="68" t="s">
        <v>54</v>
      </c>
      <c r="V60" s="68" t="s">
        <v>54</v>
      </c>
      <c r="W60" s="68" t="s">
        <v>54</v>
      </c>
      <c r="X60" s="55" t="s">
        <v>270</v>
      </c>
      <c r="Z60" s="55"/>
    </row>
    <row r="61" spans="1:26" x14ac:dyDescent="0.2">
      <c r="A61" s="88" t="s">
        <v>554</v>
      </c>
      <c r="B61" s="60" t="s">
        <v>572</v>
      </c>
      <c r="C61" s="59" t="s">
        <v>417</v>
      </c>
      <c r="D61" s="5" t="s">
        <v>579</v>
      </c>
      <c r="E61" s="58" t="s">
        <v>605</v>
      </c>
      <c r="F61" s="58" t="s">
        <v>626</v>
      </c>
      <c r="G61" s="55" t="s">
        <v>77</v>
      </c>
      <c r="H61" s="55" t="s">
        <v>77</v>
      </c>
      <c r="I61" s="55" t="s">
        <v>77</v>
      </c>
      <c r="J61" s="55" t="s">
        <v>77</v>
      </c>
      <c r="K61" s="55" t="s">
        <v>77</v>
      </c>
      <c r="L61" s="68" t="s">
        <v>77</v>
      </c>
      <c r="M61" s="68" t="s">
        <v>77</v>
      </c>
      <c r="N61" s="68" t="s">
        <v>77</v>
      </c>
      <c r="O61" s="68" t="s">
        <v>57</v>
      </c>
      <c r="P61" s="68" t="s">
        <v>55</v>
      </c>
      <c r="Q61" s="68" t="s">
        <v>55</v>
      </c>
      <c r="R61" s="68" t="s">
        <v>55</v>
      </c>
      <c r="S61" s="68" t="s">
        <v>55</v>
      </c>
      <c r="T61" s="68" t="s">
        <v>71</v>
      </c>
      <c r="U61" s="68" t="s">
        <v>73</v>
      </c>
      <c r="V61" s="68" t="s">
        <v>73</v>
      </c>
      <c r="W61" s="68" t="s">
        <v>73</v>
      </c>
      <c r="X61" s="55" t="s">
        <v>270</v>
      </c>
      <c r="Z61" s="55"/>
    </row>
    <row r="62" spans="1:26" x14ac:dyDescent="0.2">
      <c r="A62" s="88" t="s">
        <v>551</v>
      </c>
      <c r="B62" s="60" t="s">
        <v>572</v>
      </c>
      <c r="C62" s="59" t="s">
        <v>417</v>
      </c>
      <c r="D62" s="5" t="s">
        <v>582</v>
      </c>
      <c r="E62" s="58" t="s">
        <v>604</v>
      </c>
      <c r="F62" s="58"/>
      <c r="G62" s="55" t="s">
        <v>77</v>
      </c>
      <c r="H62" s="55" t="s">
        <v>77</v>
      </c>
      <c r="I62" s="55" t="s">
        <v>77</v>
      </c>
      <c r="J62" s="55" t="s">
        <v>77</v>
      </c>
      <c r="K62" s="55" t="s">
        <v>77</v>
      </c>
      <c r="L62" s="68" t="s">
        <v>77</v>
      </c>
      <c r="M62" s="68" t="s">
        <v>77</v>
      </c>
      <c r="N62" s="68" t="s">
        <v>77</v>
      </c>
      <c r="O62" s="68" t="s">
        <v>54</v>
      </c>
      <c r="P62" s="68" t="s">
        <v>54</v>
      </c>
      <c r="Q62" s="68" t="s">
        <v>54</v>
      </c>
      <c r="R62" s="68" t="s">
        <v>54</v>
      </c>
      <c r="S62" s="68" t="s">
        <v>54</v>
      </c>
      <c r="T62" s="68" t="s">
        <v>54</v>
      </c>
      <c r="U62" s="68" t="s">
        <v>54</v>
      </c>
      <c r="V62" s="68" t="s">
        <v>54</v>
      </c>
      <c r="W62" s="68" t="s">
        <v>54</v>
      </c>
      <c r="X62" s="55" t="s">
        <v>270</v>
      </c>
      <c r="Z62" s="55"/>
    </row>
    <row r="63" spans="1:26" x14ac:dyDescent="0.2">
      <c r="A63" s="88" t="s">
        <v>555</v>
      </c>
      <c r="B63" s="60" t="s">
        <v>572</v>
      </c>
      <c r="C63" s="59" t="s">
        <v>417</v>
      </c>
      <c r="D63" s="5" t="s">
        <v>583</v>
      </c>
      <c r="E63" s="58" t="s">
        <v>606</v>
      </c>
      <c r="F63" s="58" t="s">
        <v>626</v>
      </c>
      <c r="G63" s="55" t="s">
        <v>77</v>
      </c>
      <c r="H63" s="55" t="s">
        <v>77</v>
      </c>
      <c r="I63" s="55" t="s">
        <v>77</v>
      </c>
      <c r="J63" s="55" t="s">
        <v>77</v>
      </c>
      <c r="K63" s="55" t="s">
        <v>77</v>
      </c>
      <c r="L63" s="68" t="s">
        <v>77</v>
      </c>
      <c r="M63" s="68" t="s">
        <v>77</v>
      </c>
      <c r="N63" s="68" t="s">
        <v>77</v>
      </c>
      <c r="O63" s="68" t="s">
        <v>57</v>
      </c>
      <c r="P63" s="68" t="s">
        <v>55</v>
      </c>
      <c r="Q63" s="68" t="s">
        <v>55</v>
      </c>
      <c r="R63" s="68" t="s">
        <v>55</v>
      </c>
      <c r="S63" s="68" t="s">
        <v>55</v>
      </c>
      <c r="T63" s="68" t="s">
        <v>71</v>
      </c>
      <c r="U63" s="68" t="s">
        <v>73</v>
      </c>
      <c r="V63" s="68" t="s">
        <v>73</v>
      </c>
      <c r="W63" s="68" t="s">
        <v>73</v>
      </c>
      <c r="X63" s="55" t="s">
        <v>270</v>
      </c>
      <c r="Z63" s="55"/>
    </row>
    <row r="64" spans="1:26" x14ac:dyDescent="0.2">
      <c r="A64" s="88" t="s">
        <v>556</v>
      </c>
      <c r="B64" s="60" t="s">
        <v>572</v>
      </c>
      <c r="C64" s="59" t="s">
        <v>417</v>
      </c>
      <c r="D64" s="5" t="s">
        <v>582</v>
      </c>
      <c r="E64" s="58" t="s">
        <v>607</v>
      </c>
      <c r="F64" s="58" t="s">
        <v>626</v>
      </c>
      <c r="G64" s="55" t="s">
        <v>77</v>
      </c>
      <c r="H64" s="55" t="s">
        <v>77</v>
      </c>
      <c r="I64" s="55" t="s">
        <v>77</v>
      </c>
      <c r="J64" s="55" t="s">
        <v>77</v>
      </c>
      <c r="K64" s="55" t="s">
        <v>77</v>
      </c>
      <c r="L64" s="68" t="s">
        <v>77</v>
      </c>
      <c r="M64" s="68" t="s">
        <v>77</v>
      </c>
      <c r="N64" s="68" t="s">
        <v>77</v>
      </c>
      <c r="O64" s="68" t="s">
        <v>57</v>
      </c>
      <c r="P64" s="68" t="s">
        <v>55</v>
      </c>
      <c r="Q64" s="68" t="s">
        <v>55</v>
      </c>
      <c r="R64" s="68" t="s">
        <v>55</v>
      </c>
      <c r="S64" s="68" t="s">
        <v>55</v>
      </c>
      <c r="T64" s="68" t="s">
        <v>71</v>
      </c>
      <c r="U64" s="68" t="s">
        <v>73</v>
      </c>
      <c r="V64" s="68" t="s">
        <v>73</v>
      </c>
      <c r="W64" s="68" t="s">
        <v>73</v>
      </c>
      <c r="X64" s="55" t="s">
        <v>270</v>
      </c>
      <c r="Z64" s="55"/>
    </row>
    <row r="65" spans="1:26" x14ac:dyDescent="0.2">
      <c r="A65" s="88" t="s">
        <v>557</v>
      </c>
      <c r="B65" s="60" t="s">
        <v>572</v>
      </c>
      <c r="C65" s="59" t="s">
        <v>417</v>
      </c>
      <c r="D65" s="5" t="s">
        <v>582</v>
      </c>
      <c r="E65" s="58" t="s">
        <v>608</v>
      </c>
      <c r="F65" s="58" t="s">
        <v>626</v>
      </c>
      <c r="G65" s="55" t="s">
        <v>77</v>
      </c>
      <c r="H65" s="55" t="s">
        <v>77</v>
      </c>
      <c r="I65" s="55" t="s">
        <v>77</v>
      </c>
      <c r="J65" s="55" t="s">
        <v>77</v>
      </c>
      <c r="K65" s="55" t="s">
        <v>77</v>
      </c>
      <c r="L65" s="68" t="s">
        <v>77</v>
      </c>
      <c r="M65" s="68" t="s">
        <v>77</v>
      </c>
      <c r="N65" s="68" t="s">
        <v>77</v>
      </c>
      <c r="O65" s="68" t="s">
        <v>57</v>
      </c>
      <c r="P65" s="68" t="s">
        <v>55</v>
      </c>
      <c r="Q65" s="68" t="s">
        <v>55</v>
      </c>
      <c r="R65" s="68" t="s">
        <v>55</v>
      </c>
      <c r="S65" s="68" t="s">
        <v>55</v>
      </c>
      <c r="T65" s="68" t="s">
        <v>71</v>
      </c>
      <c r="U65" s="68" t="s">
        <v>73</v>
      </c>
      <c r="V65" s="68" t="s">
        <v>73</v>
      </c>
      <c r="W65" s="68" t="s">
        <v>73</v>
      </c>
      <c r="X65" s="55" t="s">
        <v>270</v>
      </c>
      <c r="Z65" s="55"/>
    </row>
    <row r="66" spans="1:26" x14ac:dyDescent="0.2">
      <c r="A66" s="88" t="s">
        <v>558</v>
      </c>
      <c r="B66" s="60" t="s">
        <v>572</v>
      </c>
      <c r="C66" s="59" t="s">
        <v>417</v>
      </c>
      <c r="D66" s="5" t="s">
        <v>584</v>
      </c>
      <c r="E66" s="58" t="s">
        <v>609</v>
      </c>
      <c r="F66" s="58" t="s">
        <v>626</v>
      </c>
      <c r="G66" s="55" t="s">
        <v>77</v>
      </c>
      <c r="H66" s="55" t="s">
        <v>77</v>
      </c>
      <c r="I66" s="55" t="s">
        <v>77</v>
      </c>
      <c r="J66" s="55" t="s">
        <v>77</v>
      </c>
      <c r="K66" s="55" t="s">
        <v>77</v>
      </c>
      <c r="L66" s="68" t="s">
        <v>77</v>
      </c>
      <c r="M66" s="68" t="s">
        <v>77</v>
      </c>
      <c r="N66" s="68" t="s">
        <v>77</v>
      </c>
      <c r="O66" s="68" t="s">
        <v>57</v>
      </c>
      <c r="P66" s="68" t="s">
        <v>55</v>
      </c>
      <c r="Q66" s="68" t="s">
        <v>55</v>
      </c>
      <c r="R66" s="68" t="s">
        <v>55</v>
      </c>
      <c r="S66" s="68" t="s">
        <v>55</v>
      </c>
      <c r="T66" s="68" t="s">
        <v>71</v>
      </c>
      <c r="U66" s="68" t="s">
        <v>73</v>
      </c>
      <c r="V66" s="68" t="s">
        <v>73</v>
      </c>
      <c r="W66" s="68" t="s">
        <v>73</v>
      </c>
      <c r="X66" s="55" t="s">
        <v>270</v>
      </c>
      <c r="Z66" s="55"/>
    </row>
    <row r="67" spans="1:26" x14ac:dyDescent="0.2">
      <c r="A67" s="88" t="s">
        <v>559</v>
      </c>
      <c r="B67" s="60" t="s">
        <v>572</v>
      </c>
      <c r="C67" s="59" t="s">
        <v>417</v>
      </c>
      <c r="D67" s="5" t="s">
        <v>585</v>
      </c>
      <c r="E67" s="58" t="s">
        <v>610</v>
      </c>
      <c r="F67" s="58" t="s">
        <v>626</v>
      </c>
      <c r="G67" s="55" t="s">
        <v>77</v>
      </c>
      <c r="H67" s="55" t="s">
        <v>77</v>
      </c>
      <c r="I67" s="55" t="s">
        <v>77</v>
      </c>
      <c r="J67" s="55" t="s">
        <v>77</v>
      </c>
      <c r="K67" s="55" t="s">
        <v>77</v>
      </c>
      <c r="L67" s="68" t="s">
        <v>77</v>
      </c>
      <c r="M67" s="68" t="s">
        <v>77</v>
      </c>
      <c r="N67" s="68" t="s">
        <v>77</v>
      </c>
      <c r="O67" s="68" t="s">
        <v>57</v>
      </c>
      <c r="P67" s="68" t="s">
        <v>55</v>
      </c>
      <c r="Q67" s="68" t="s">
        <v>55</v>
      </c>
      <c r="R67" s="68" t="s">
        <v>55</v>
      </c>
      <c r="S67" s="68" t="s">
        <v>55</v>
      </c>
      <c r="T67" s="68" t="s">
        <v>71</v>
      </c>
      <c r="U67" s="68" t="s">
        <v>73</v>
      </c>
      <c r="V67" s="68" t="s">
        <v>73</v>
      </c>
      <c r="W67" s="68" t="s">
        <v>73</v>
      </c>
      <c r="X67" s="55" t="s">
        <v>270</v>
      </c>
      <c r="Z67" s="55"/>
    </row>
    <row r="68" spans="1:26" x14ac:dyDescent="0.2">
      <c r="A68" s="88" t="s">
        <v>560</v>
      </c>
      <c r="B68" s="60" t="s">
        <v>572</v>
      </c>
      <c r="C68" s="59" t="s">
        <v>417</v>
      </c>
      <c r="D68" s="5" t="s">
        <v>585</v>
      </c>
      <c r="E68" s="58" t="s">
        <v>611</v>
      </c>
      <c r="F68" s="58" t="s">
        <v>626</v>
      </c>
      <c r="G68" s="55" t="s">
        <v>77</v>
      </c>
      <c r="H68" s="55" t="s">
        <v>77</v>
      </c>
      <c r="I68" s="55" t="s">
        <v>77</v>
      </c>
      <c r="J68" s="55" t="s">
        <v>77</v>
      </c>
      <c r="K68" s="55" t="s">
        <v>77</v>
      </c>
      <c r="L68" s="68" t="s">
        <v>77</v>
      </c>
      <c r="M68" s="68" t="s">
        <v>77</v>
      </c>
      <c r="N68" s="68" t="s">
        <v>77</v>
      </c>
      <c r="O68" s="68" t="s">
        <v>57</v>
      </c>
      <c r="P68" s="68" t="s">
        <v>55</v>
      </c>
      <c r="Q68" s="68" t="s">
        <v>55</v>
      </c>
      <c r="R68" s="68" t="s">
        <v>55</v>
      </c>
      <c r="S68" s="68" t="s">
        <v>55</v>
      </c>
      <c r="T68" s="68" t="s">
        <v>71</v>
      </c>
      <c r="U68" s="68" t="s">
        <v>73</v>
      </c>
      <c r="V68" s="68" t="s">
        <v>73</v>
      </c>
      <c r="W68" s="68" t="s">
        <v>73</v>
      </c>
      <c r="X68" s="55" t="s">
        <v>270</v>
      </c>
      <c r="Z68" s="55"/>
    </row>
    <row r="69" spans="1:26" x14ac:dyDescent="0.2">
      <c r="A69" s="88" t="s">
        <v>561</v>
      </c>
      <c r="B69" s="60" t="s">
        <v>572</v>
      </c>
      <c r="C69" s="59" t="s">
        <v>417</v>
      </c>
      <c r="D69" s="5" t="s">
        <v>586</v>
      </c>
      <c r="E69" s="58" t="s">
        <v>612</v>
      </c>
      <c r="F69" s="58" t="s">
        <v>626</v>
      </c>
      <c r="G69" s="55" t="s">
        <v>77</v>
      </c>
      <c r="H69" s="55" t="s">
        <v>77</v>
      </c>
      <c r="I69" s="55" t="s">
        <v>77</v>
      </c>
      <c r="J69" s="55" t="s">
        <v>77</v>
      </c>
      <c r="K69" s="55" t="s">
        <v>77</v>
      </c>
      <c r="L69" s="68" t="s">
        <v>77</v>
      </c>
      <c r="M69" s="68" t="s">
        <v>77</v>
      </c>
      <c r="N69" s="68" t="s">
        <v>77</v>
      </c>
      <c r="O69" s="68" t="s">
        <v>57</v>
      </c>
      <c r="P69" s="68" t="s">
        <v>55</v>
      </c>
      <c r="Q69" s="68" t="s">
        <v>55</v>
      </c>
      <c r="R69" s="68" t="s">
        <v>55</v>
      </c>
      <c r="S69" s="68" t="s">
        <v>55</v>
      </c>
      <c r="T69" s="68" t="s">
        <v>71</v>
      </c>
      <c r="U69" s="68" t="s">
        <v>73</v>
      </c>
      <c r="V69" s="68" t="s">
        <v>73</v>
      </c>
      <c r="W69" s="68" t="s">
        <v>73</v>
      </c>
      <c r="X69" s="55" t="s">
        <v>270</v>
      </c>
      <c r="Z69" s="55"/>
    </row>
    <row r="70" spans="1:26" x14ac:dyDescent="0.2">
      <c r="A70" s="88" t="s">
        <v>562</v>
      </c>
      <c r="B70" s="60" t="s">
        <v>572</v>
      </c>
      <c r="C70" s="59" t="s">
        <v>417</v>
      </c>
      <c r="D70" s="5" t="s">
        <v>587</v>
      </c>
      <c r="E70" s="58" t="s">
        <v>613</v>
      </c>
      <c r="F70" s="58"/>
      <c r="G70" s="55" t="s">
        <v>77</v>
      </c>
      <c r="H70" s="55" t="s">
        <v>77</v>
      </c>
      <c r="I70" s="55" t="s">
        <v>77</v>
      </c>
      <c r="J70" s="55" t="s">
        <v>77</v>
      </c>
      <c r="K70" s="55" t="s">
        <v>77</v>
      </c>
      <c r="L70" s="68" t="s">
        <v>77</v>
      </c>
      <c r="M70" s="68" t="s">
        <v>77</v>
      </c>
      <c r="N70" s="68" t="s">
        <v>77</v>
      </c>
      <c r="O70" s="68" t="s">
        <v>54</v>
      </c>
      <c r="P70" s="68" t="s">
        <v>54</v>
      </c>
      <c r="Q70" s="68" t="s">
        <v>54</v>
      </c>
      <c r="R70" s="68" t="s">
        <v>54</v>
      </c>
      <c r="S70" s="68" t="s">
        <v>54</v>
      </c>
      <c r="T70" s="68" t="s">
        <v>54</v>
      </c>
      <c r="U70" s="68" t="s">
        <v>54</v>
      </c>
      <c r="V70" s="68" t="s">
        <v>54</v>
      </c>
      <c r="W70" s="68" t="s">
        <v>54</v>
      </c>
      <c r="X70" s="55" t="s">
        <v>270</v>
      </c>
      <c r="Z70" s="55"/>
    </row>
    <row r="71" spans="1:26" x14ac:dyDescent="0.2">
      <c r="A71" s="88" t="s">
        <v>563</v>
      </c>
      <c r="B71" s="60" t="s">
        <v>572</v>
      </c>
      <c r="C71" s="59" t="s">
        <v>417</v>
      </c>
      <c r="D71" s="5" t="s">
        <v>588</v>
      </c>
      <c r="E71" s="58" t="s">
        <v>614</v>
      </c>
      <c r="F71" s="58" t="s">
        <v>626</v>
      </c>
      <c r="G71" s="55" t="s">
        <v>77</v>
      </c>
      <c r="H71" s="55" t="s">
        <v>77</v>
      </c>
      <c r="I71" s="55" t="s">
        <v>77</v>
      </c>
      <c r="J71" s="55" t="s">
        <v>77</v>
      </c>
      <c r="K71" s="55" t="s">
        <v>77</v>
      </c>
      <c r="L71" s="68" t="s">
        <v>77</v>
      </c>
      <c r="M71" s="68" t="s">
        <v>77</v>
      </c>
      <c r="N71" s="68" t="s">
        <v>77</v>
      </c>
      <c r="O71" s="68" t="s">
        <v>57</v>
      </c>
      <c r="P71" s="68" t="s">
        <v>55</v>
      </c>
      <c r="Q71" s="68" t="s">
        <v>55</v>
      </c>
      <c r="R71" s="68" t="s">
        <v>55</v>
      </c>
      <c r="S71" s="68" t="s">
        <v>55</v>
      </c>
      <c r="T71" s="68" t="s">
        <v>71</v>
      </c>
      <c r="U71" s="68" t="s">
        <v>73</v>
      </c>
      <c r="V71" s="68" t="s">
        <v>73</v>
      </c>
      <c r="W71" s="68" t="s">
        <v>73</v>
      </c>
      <c r="X71" s="55" t="s">
        <v>270</v>
      </c>
      <c r="Z71" s="55"/>
    </row>
    <row r="72" spans="1:26" x14ac:dyDescent="0.2">
      <c r="A72" s="88" t="s">
        <v>564</v>
      </c>
      <c r="B72" s="60" t="s">
        <v>572</v>
      </c>
      <c r="C72" s="59" t="s">
        <v>417</v>
      </c>
      <c r="D72" s="5" t="s">
        <v>589</v>
      </c>
      <c r="E72" s="58" t="s">
        <v>615</v>
      </c>
      <c r="F72" s="58" t="s">
        <v>626</v>
      </c>
      <c r="G72" s="55" t="s">
        <v>77</v>
      </c>
      <c r="H72" s="55" t="s">
        <v>77</v>
      </c>
      <c r="I72" s="55" t="s">
        <v>77</v>
      </c>
      <c r="J72" s="55" t="s">
        <v>77</v>
      </c>
      <c r="K72" s="55" t="s">
        <v>77</v>
      </c>
      <c r="L72" s="68" t="s">
        <v>77</v>
      </c>
      <c r="M72" s="68" t="s">
        <v>77</v>
      </c>
      <c r="N72" s="68" t="s">
        <v>77</v>
      </c>
      <c r="O72" s="68" t="s">
        <v>57</v>
      </c>
      <c r="P72" s="68" t="s">
        <v>55</v>
      </c>
      <c r="Q72" s="68" t="s">
        <v>55</v>
      </c>
      <c r="R72" s="68" t="s">
        <v>55</v>
      </c>
      <c r="S72" s="68" t="s">
        <v>55</v>
      </c>
      <c r="T72" s="68" t="s">
        <v>71</v>
      </c>
      <c r="U72" s="68" t="s">
        <v>73</v>
      </c>
      <c r="V72" s="68" t="s">
        <v>73</v>
      </c>
      <c r="W72" s="68" t="s">
        <v>73</v>
      </c>
      <c r="X72" s="55" t="s">
        <v>270</v>
      </c>
      <c r="Z72" s="55"/>
    </row>
    <row r="73" spans="1:26" x14ac:dyDescent="0.2">
      <c r="A73" s="88" t="s">
        <v>581</v>
      </c>
      <c r="B73" s="60" t="s">
        <v>572</v>
      </c>
      <c r="C73" s="59" t="s">
        <v>417</v>
      </c>
      <c r="D73" s="5" t="s">
        <v>590</v>
      </c>
      <c r="E73" s="58" t="s">
        <v>616</v>
      </c>
      <c r="F73" s="58" t="s">
        <v>626</v>
      </c>
      <c r="G73" s="55" t="s">
        <v>77</v>
      </c>
      <c r="H73" s="55" t="s">
        <v>77</v>
      </c>
      <c r="I73" s="55" t="s">
        <v>77</v>
      </c>
      <c r="J73" s="55" t="s">
        <v>77</v>
      </c>
      <c r="K73" s="55" t="s">
        <v>77</v>
      </c>
      <c r="L73" s="68" t="s">
        <v>77</v>
      </c>
      <c r="M73" s="68" t="s">
        <v>77</v>
      </c>
      <c r="N73" s="68" t="s">
        <v>77</v>
      </c>
      <c r="O73" s="68" t="s">
        <v>57</v>
      </c>
      <c r="P73" s="68" t="s">
        <v>55</v>
      </c>
      <c r="Q73" s="68" t="s">
        <v>55</v>
      </c>
      <c r="R73" s="68" t="s">
        <v>55</v>
      </c>
      <c r="S73" s="68" t="s">
        <v>55</v>
      </c>
      <c r="T73" s="68" t="s">
        <v>71</v>
      </c>
      <c r="U73" s="68" t="s">
        <v>73</v>
      </c>
      <c r="V73" s="68" t="s">
        <v>73</v>
      </c>
      <c r="W73" s="68" t="s">
        <v>73</v>
      </c>
      <c r="X73" s="55" t="s">
        <v>270</v>
      </c>
      <c r="Z73" s="55"/>
    </row>
    <row r="74" spans="1:26" x14ac:dyDescent="0.2">
      <c r="A74" s="88" t="s">
        <v>565</v>
      </c>
      <c r="B74" s="60" t="s">
        <v>572</v>
      </c>
      <c r="C74" s="59" t="s">
        <v>417</v>
      </c>
      <c r="D74" s="5" t="s">
        <v>591</v>
      </c>
      <c r="E74" s="58" t="s">
        <v>617</v>
      </c>
      <c r="F74" s="58" t="s">
        <v>626</v>
      </c>
      <c r="G74" s="55" t="s">
        <v>77</v>
      </c>
      <c r="H74" s="55" t="s">
        <v>77</v>
      </c>
      <c r="I74" s="55" t="s">
        <v>77</v>
      </c>
      <c r="J74" s="55" t="s">
        <v>77</v>
      </c>
      <c r="K74" s="55" t="s">
        <v>77</v>
      </c>
      <c r="L74" s="68" t="s">
        <v>77</v>
      </c>
      <c r="M74" s="68" t="s">
        <v>77</v>
      </c>
      <c r="N74" s="68" t="s">
        <v>77</v>
      </c>
      <c r="O74" s="68" t="s">
        <v>57</v>
      </c>
      <c r="P74" s="68" t="s">
        <v>55</v>
      </c>
      <c r="Q74" s="68" t="s">
        <v>55</v>
      </c>
      <c r="R74" s="68" t="s">
        <v>55</v>
      </c>
      <c r="S74" s="68" t="s">
        <v>55</v>
      </c>
      <c r="T74" s="68" t="s">
        <v>71</v>
      </c>
      <c r="U74" s="68" t="s">
        <v>73</v>
      </c>
      <c r="V74" s="68" t="s">
        <v>73</v>
      </c>
      <c r="W74" s="68" t="s">
        <v>73</v>
      </c>
      <c r="X74" s="55" t="s">
        <v>270</v>
      </c>
      <c r="Z74" s="55"/>
    </row>
    <row r="75" spans="1:26" x14ac:dyDescent="0.2">
      <c r="A75" s="88" t="s">
        <v>566</v>
      </c>
      <c r="B75" s="60" t="s">
        <v>572</v>
      </c>
      <c r="C75" s="59" t="s">
        <v>417</v>
      </c>
      <c r="D75" s="5" t="s">
        <v>592</v>
      </c>
      <c r="E75" s="58" t="s">
        <v>618</v>
      </c>
      <c r="F75" s="58" t="s">
        <v>626</v>
      </c>
      <c r="G75" s="55" t="s">
        <v>77</v>
      </c>
      <c r="H75" s="55" t="s">
        <v>77</v>
      </c>
      <c r="I75" s="55" t="s">
        <v>77</v>
      </c>
      <c r="J75" s="55" t="s">
        <v>77</v>
      </c>
      <c r="K75" s="55" t="s">
        <v>77</v>
      </c>
      <c r="L75" s="68" t="s">
        <v>77</v>
      </c>
      <c r="M75" s="68" t="s">
        <v>77</v>
      </c>
      <c r="N75" s="68" t="s">
        <v>77</v>
      </c>
      <c r="O75" s="68" t="s">
        <v>57</v>
      </c>
      <c r="P75" s="68" t="s">
        <v>55</v>
      </c>
      <c r="Q75" s="68" t="s">
        <v>55</v>
      </c>
      <c r="R75" s="68" t="s">
        <v>55</v>
      </c>
      <c r="S75" s="68" t="s">
        <v>55</v>
      </c>
      <c r="T75" s="68" t="s">
        <v>71</v>
      </c>
      <c r="U75" s="68" t="s">
        <v>73</v>
      </c>
      <c r="V75" s="68" t="s">
        <v>73</v>
      </c>
      <c r="W75" s="68" t="s">
        <v>73</v>
      </c>
      <c r="X75" s="55" t="s">
        <v>270</v>
      </c>
      <c r="Z75" s="55"/>
    </row>
    <row r="76" spans="1:26" x14ac:dyDescent="0.2">
      <c r="A76" s="88" t="s">
        <v>567</v>
      </c>
      <c r="B76" s="60" t="s">
        <v>572</v>
      </c>
      <c r="C76" s="59" t="s">
        <v>417</v>
      </c>
      <c r="D76" s="5" t="s">
        <v>593</v>
      </c>
      <c r="E76" s="58" t="s">
        <v>619</v>
      </c>
      <c r="F76" s="58" t="s">
        <v>626</v>
      </c>
      <c r="G76" s="55" t="s">
        <v>77</v>
      </c>
      <c r="H76" s="55" t="s">
        <v>77</v>
      </c>
      <c r="I76" s="55" t="s">
        <v>77</v>
      </c>
      <c r="J76" s="55" t="s">
        <v>77</v>
      </c>
      <c r="K76" s="55" t="s">
        <v>77</v>
      </c>
      <c r="L76" s="68" t="s">
        <v>77</v>
      </c>
      <c r="M76" s="68" t="s">
        <v>77</v>
      </c>
      <c r="N76" s="68" t="s">
        <v>77</v>
      </c>
      <c r="O76" s="68" t="s">
        <v>57</v>
      </c>
      <c r="P76" s="68" t="s">
        <v>55</v>
      </c>
      <c r="Q76" s="68" t="s">
        <v>55</v>
      </c>
      <c r="R76" s="68" t="s">
        <v>55</v>
      </c>
      <c r="S76" s="68" t="s">
        <v>55</v>
      </c>
      <c r="T76" s="68" t="s">
        <v>71</v>
      </c>
      <c r="U76" s="68" t="s">
        <v>73</v>
      </c>
      <c r="V76" s="68" t="s">
        <v>73</v>
      </c>
      <c r="W76" s="68" t="s">
        <v>73</v>
      </c>
      <c r="X76" s="55" t="s">
        <v>270</v>
      </c>
      <c r="Z76" s="55"/>
    </row>
    <row r="77" spans="1:26" x14ac:dyDescent="0.2">
      <c r="A77" s="88" t="s">
        <v>568</v>
      </c>
      <c r="B77" s="60" t="s">
        <v>572</v>
      </c>
      <c r="C77" s="59" t="s">
        <v>417</v>
      </c>
      <c r="D77" s="5" t="s">
        <v>594</v>
      </c>
      <c r="E77" s="58" t="s">
        <v>620</v>
      </c>
      <c r="F77" s="58" t="s">
        <v>626</v>
      </c>
      <c r="G77" s="55" t="s">
        <v>77</v>
      </c>
      <c r="H77" s="55" t="s">
        <v>77</v>
      </c>
      <c r="I77" s="55" t="s">
        <v>77</v>
      </c>
      <c r="J77" s="55" t="s">
        <v>77</v>
      </c>
      <c r="K77" s="55" t="s">
        <v>77</v>
      </c>
      <c r="L77" s="68" t="s">
        <v>77</v>
      </c>
      <c r="M77" s="68" t="s">
        <v>77</v>
      </c>
      <c r="N77" s="68" t="s">
        <v>77</v>
      </c>
      <c r="O77" s="68" t="s">
        <v>57</v>
      </c>
      <c r="P77" s="68" t="s">
        <v>55</v>
      </c>
      <c r="Q77" s="68" t="s">
        <v>55</v>
      </c>
      <c r="R77" s="68" t="s">
        <v>55</v>
      </c>
      <c r="S77" s="68" t="s">
        <v>55</v>
      </c>
      <c r="T77" s="68" t="s">
        <v>71</v>
      </c>
      <c r="U77" s="68" t="s">
        <v>73</v>
      </c>
      <c r="V77" s="68" t="s">
        <v>73</v>
      </c>
      <c r="W77" s="68" t="s">
        <v>73</v>
      </c>
      <c r="X77" s="55" t="s">
        <v>270</v>
      </c>
      <c r="Z77" s="55"/>
    </row>
    <row r="78" spans="1:26" x14ac:dyDescent="0.2">
      <c r="A78" s="88" t="s">
        <v>569</v>
      </c>
      <c r="B78" s="60" t="s">
        <v>572</v>
      </c>
      <c r="C78" s="59" t="s">
        <v>417</v>
      </c>
      <c r="D78" s="5" t="s">
        <v>595</v>
      </c>
      <c r="E78" s="58" t="s">
        <v>621</v>
      </c>
      <c r="F78" s="58"/>
      <c r="G78" s="55" t="s">
        <v>77</v>
      </c>
      <c r="H78" s="55" t="s">
        <v>77</v>
      </c>
      <c r="I78" s="55" t="s">
        <v>77</v>
      </c>
      <c r="J78" s="55" t="s">
        <v>77</v>
      </c>
      <c r="K78" s="55" t="s">
        <v>77</v>
      </c>
      <c r="L78" s="68" t="s">
        <v>77</v>
      </c>
      <c r="M78" s="68" t="s">
        <v>77</v>
      </c>
      <c r="N78" s="68" t="s">
        <v>77</v>
      </c>
      <c r="O78" s="68" t="s">
        <v>63</v>
      </c>
      <c r="P78" s="68" t="s">
        <v>54</v>
      </c>
      <c r="Q78" s="68" t="s">
        <v>54</v>
      </c>
      <c r="R78" s="68" t="s">
        <v>54</v>
      </c>
      <c r="S78" s="68" t="s">
        <v>54</v>
      </c>
      <c r="T78" s="68" t="s">
        <v>54</v>
      </c>
      <c r="U78" s="68" t="s">
        <v>54</v>
      </c>
      <c r="V78" s="68" t="s">
        <v>54</v>
      </c>
      <c r="W78" s="68" t="s">
        <v>54</v>
      </c>
      <c r="X78" s="55" t="s">
        <v>270</v>
      </c>
      <c r="Z78" s="55"/>
    </row>
    <row r="79" spans="1:26" x14ac:dyDescent="0.2">
      <c r="A79" s="88" t="s">
        <v>570</v>
      </c>
      <c r="B79" s="60" t="s">
        <v>572</v>
      </c>
      <c r="C79" s="59" t="s">
        <v>417</v>
      </c>
      <c r="D79" s="5" t="s">
        <v>596</v>
      </c>
      <c r="E79" s="58" t="s">
        <v>622</v>
      </c>
      <c r="F79" s="58"/>
      <c r="G79" s="55" t="s">
        <v>77</v>
      </c>
      <c r="H79" s="55" t="s">
        <v>77</v>
      </c>
      <c r="I79" s="55" t="s">
        <v>77</v>
      </c>
      <c r="J79" s="55" t="s">
        <v>77</v>
      </c>
      <c r="K79" s="55" t="s">
        <v>77</v>
      </c>
      <c r="L79" s="68" t="s">
        <v>77</v>
      </c>
      <c r="M79" s="68" t="s">
        <v>77</v>
      </c>
      <c r="N79" s="68" t="s">
        <v>77</v>
      </c>
      <c r="O79" s="68" t="s">
        <v>63</v>
      </c>
      <c r="P79" s="68" t="s">
        <v>54</v>
      </c>
      <c r="Q79" s="68" t="s">
        <v>54</v>
      </c>
      <c r="R79" s="68" t="s">
        <v>54</v>
      </c>
      <c r="S79" s="68" t="s">
        <v>54</v>
      </c>
      <c r="T79" s="68" t="s">
        <v>54</v>
      </c>
      <c r="U79" s="68" t="s">
        <v>54</v>
      </c>
      <c r="V79" s="68" t="s">
        <v>54</v>
      </c>
      <c r="W79" s="68" t="s">
        <v>54</v>
      </c>
      <c r="X79" s="55" t="s">
        <v>270</v>
      </c>
      <c r="Z79" s="55"/>
    </row>
    <row r="80" spans="1:26" x14ac:dyDescent="0.2">
      <c r="A80" s="88" t="s">
        <v>571</v>
      </c>
      <c r="B80" s="60" t="s">
        <v>572</v>
      </c>
      <c r="C80" s="59" t="s">
        <v>417</v>
      </c>
      <c r="D80" s="5" t="s">
        <v>596</v>
      </c>
      <c r="E80" s="58" t="s">
        <v>623</v>
      </c>
      <c r="F80" s="58"/>
      <c r="G80" s="55" t="s">
        <v>77</v>
      </c>
      <c r="H80" s="55" t="s">
        <v>77</v>
      </c>
      <c r="I80" s="55" t="s">
        <v>77</v>
      </c>
      <c r="J80" s="55" t="s">
        <v>77</v>
      </c>
      <c r="K80" s="55" t="s">
        <v>77</v>
      </c>
      <c r="L80" s="68" t="s">
        <v>77</v>
      </c>
      <c r="M80" s="68" t="s">
        <v>77</v>
      </c>
      <c r="N80" s="68" t="s">
        <v>77</v>
      </c>
      <c r="O80" s="68" t="s">
        <v>54</v>
      </c>
      <c r="P80" s="68" t="s">
        <v>54</v>
      </c>
      <c r="Q80" s="68" t="s">
        <v>54</v>
      </c>
      <c r="R80" s="68" t="s">
        <v>54</v>
      </c>
      <c r="S80" s="68" t="s">
        <v>54</v>
      </c>
      <c r="T80" s="68" t="s">
        <v>54</v>
      </c>
      <c r="U80" s="68" t="s">
        <v>54</v>
      </c>
      <c r="V80" s="68" t="s">
        <v>54</v>
      </c>
      <c r="W80" s="68" t="s">
        <v>54</v>
      </c>
      <c r="X80" s="55" t="s">
        <v>270</v>
      </c>
      <c r="Z80" s="55"/>
    </row>
    <row r="81" spans="1:26" x14ac:dyDescent="0.2">
      <c r="A81" s="88" t="s">
        <v>205</v>
      </c>
      <c r="B81" s="96" t="s">
        <v>225</v>
      </c>
      <c r="C81" s="92" t="s">
        <v>206</v>
      </c>
      <c r="D81" s="93" t="s">
        <v>226</v>
      </c>
      <c r="E81" s="93" t="s">
        <v>227</v>
      </c>
      <c r="F81" s="58" t="s">
        <v>530</v>
      </c>
      <c r="G81" s="55" t="s">
        <v>77</v>
      </c>
      <c r="H81" s="55" t="s">
        <v>77</v>
      </c>
      <c r="I81" s="55" t="s">
        <v>77</v>
      </c>
      <c r="J81" s="55" t="s">
        <v>77</v>
      </c>
      <c r="K81" s="55" t="s">
        <v>77</v>
      </c>
      <c r="L81" s="68" t="s">
        <v>77</v>
      </c>
      <c r="M81" s="68" t="s">
        <v>77</v>
      </c>
      <c r="N81" s="68" t="s">
        <v>77</v>
      </c>
      <c r="O81" s="94" t="s">
        <v>77</v>
      </c>
      <c r="P81" s="94" t="s">
        <v>57</v>
      </c>
      <c r="Q81" s="94" t="s">
        <v>57</v>
      </c>
      <c r="R81" s="94" t="s">
        <v>55</v>
      </c>
      <c r="S81" s="94" t="s">
        <v>55</v>
      </c>
      <c r="T81" s="94" t="s">
        <v>55</v>
      </c>
      <c r="U81" s="94" t="s">
        <v>55</v>
      </c>
      <c r="V81" s="94" t="s">
        <v>55</v>
      </c>
      <c r="W81" s="94" t="s">
        <v>55</v>
      </c>
      <c r="X81" s="55" t="s">
        <v>270</v>
      </c>
      <c r="Z81" s="55"/>
    </row>
    <row r="82" spans="1:26" x14ac:dyDescent="0.2">
      <c r="A82" s="88" t="s">
        <v>209</v>
      </c>
      <c r="B82" s="96" t="s">
        <v>225</v>
      </c>
      <c r="C82" s="92" t="s">
        <v>403</v>
      </c>
      <c r="D82" s="93" t="s">
        <v>210</v>
      </c>
      <c r="E82" s="93" t="s">
        <v>211</v>
      </c>
      <c r="F82" s="58" t="s">
        <v>530</v>
      </c>
      <c r="G82" s="55" t="s">
        <v>77</v>
      </c>
      <c r="H82" s="55" t="s">
        <v>77</v>
      </c>
      <c r="I82" s="55" t="s">
        <v>77</v>
      </c>
      <c r="J82" s="55" t="s">
        <v>77</v>
      </c>
      <c r="K82" s="55" t="s">
        <v>77</v>
      </c>
      <c r="L82" s="68" t="s">
        <v>77</v>
      </c>
      <c r="M82" s="68" t="s">
        <v>77</v>
      </c>
      <c r="N82" s="68" t="s">
        <v>77</v>
      </c>
      <c r="O82" s="94" t="s">
        <v>77</v>
      </c>
      <c r="P82" s="94" t="s">
        <v>57</v>
      </c>
      <c r="Q82" s="94" t="s">
        <v>57</v>
      </c>
      <c r="R82" s="94" t="s">
        <v>55</v>
      </c>
      <c r="S82" s="94" t="s">
        <v>55</v>
      </c>
      <c r="T82" s="94" t="s">
        <v>55</v>
      </c>
      <c r="U82" s="94" t="s">
        <v>55</v>
      </c>
      <c r="V82" s="94" t="s">
        <v>55</v>
      </c>
      <c r="W82" s="94" t="s">
        <v>55</v>
      </c>
      <c r="X82" s="55" t="s">
        <v>270</v>
      </c>
      <c r="Z82" s="55"/>
    </row>
    <row r="83" spans="1:26" x14ac:dyDescent="0.2">
      <c r="A83" s="88" t="s">
        <v>212</v>
      </c>
      <c r="B83" s="96" t="s">
        <v>225</v>
      </c>
      <c r="C83" s="92" t="s">
        <v>403</v>
      </c>
      <c r="D83" s="93" t="s">
        <v>217</v>
      </c>
      <c r="E83" s="93" t="s">
        <v>218</v>
      </c>
      <c r="F83" s="58" t="s">
        <v>530</v>
      </c>
      <c r="G83" s="55" t="s">
        <v>77</v>
      </c>
      <c r="H83" s="55" t="s">
        <v>77</v>
      </c>
      <c r="I83" s="55" t="s">
        <v>77</v>
      </c>
      <c r="J83" s="55" t="s">
        <v>77</v>
      </c>
      <c r="K83" s="55" t="s">
        <v>77</v>
      </c>
      <c r="L83" s="68" t="s">
        <v>77</v>
      </c>
      <c r="M83" s="68" t="s">
        <v>77</v>
      </c>
      <c r="N83" s="68" t="s">
        <v>77</v>
      </c>
      <c r="O83" s="94" t="s">
        <v>77</v>
      </c>
      <c r="P83" s="94" t="s">
        <v>63</v>
      </c>
      <c r="Q83" s="94" t="s">
        <v>57</v>
      </c>
      <c r="R83" s="94" t="s">
        <v>55</v>
      </c>
      <c r="S83" s="94" t="s">
        <v>55</v>
      </c>
      <c r="T83" s="94" t="s">
        <v>55</v>
      </c>
      <c r="U83" s="94" t="s">
        <v>55</v>
      </c>
      <c r="V83" s="94" t="s">
        <v>55</v>
      </c>
      <c r="W83" s="94" t="s">
        <v>55</v>
      </c>
      <c r="X83" s="55" t="s">
        <v>270</v>
      </c>
      <c r="Z83" s="55"/>
    </row>
    <row r="84" spans="1:26" x14ac:dyDescent="0.2">
      <c r="A84" s="88" t="s">
        <v>213</v>
      </c>
      <c r="B84" s="96" t="s">
        <v>225</v>
      </c>
      <c r="C84" s="92" t="s">
        <v>403</v>
      </c>
      <c r="D84" s="93" t="s">
        <v>217</v>
      </c>
      <c r="E84" s="93" t="s">
        <v>234</v>
      </c>
      <c r="F84" s="58" t="s">
        <v>530</v>
      </c>
      <c r="G84" s="55" t="s">
        <v>77</v>
      </c>
      <c r="H84" s="55" t="s">
        <v>77</v>
      </c>
      <c r="I84" s="55" t="s">
        <v>77</v>
      </c>
      <c r="J84" s="55" t="s">
        <v>77</v>
      </c>
      <c r="K84" s="55" t="s">
        <v>77</v>
      </c>
      <c r="L84" s="68" t="s">
        <v>77</v>
      </c>
      <c r="M84" s="68" t="s">
        <v>77</v>
      </c>
      <c r="N84" s="68" t="s">
        <v>77</v>
      </c>
      <c r="O84" s="94" t="s">
        <v>77</v>
      </c>
      <c r="P84" s="94" t="s">
        <v>63</v>
      </c>
      <c r="Q84" s="94" t="s">
        <v>57</v>
      </c>
      <c r="R84" s="94" t="s">
        <v>55</v>
      </c>
      <c r="S84" s="94" t="s">
        <v>55</v>
      </c>
      <c r="T84" s="94" t="s">
        <v>55</v>
      </c>
      <c r="U84" s="94" t="s">
        <v>55</v>
      </c>
      <c r="V84" s="94" t="s">
        <v>55</v>
      </c>
      <c r="W84" s="94" t="s">
        <v>55</v>
      </c>
      <c r="X84" s="55" t="s">
        <v>270</v>
      </c>
      <c r="Z84" s="55"/>
    </row>
    <row r="85" spans="1:26" x14ac:dyDescent="0.2">
      <c r="A85" s="88" t="s">
        <v>214</v>
      </c>
      <c r="B85" s="96" t="s">
        <v>225</v>
      </c>
      <c r="C85" s="92" t="s">
        <v>403</v>
      </c>
      <c r="D85" s="93" t="s">
        <v>217</v>
      </c>
      <c r="E85" s="93" t="s">
        <v>233</v>
      </c>
      <c r="F85" s="58" t="s">
        <v>530</v>
      </c>
      <c r="G85" s="55" t="s">
        <v>77</v>
      </c>
      <c r="H85" s="55" t="s">
        <v>77</v>
      </c>
      <c r="I85" s="55" t="s">
        <v>77</v>
      </c>
      <c r="J85" s="55" t="s">
        <v>77</v>
      </c>
      <c r="K85" s="55" t="s">
        <v>77</v>
      </c>
      <c r="L85" s="68" t="s">
        <v>77</v>
      </c>
      <c r="M85" s="68" t="s">
        <v>77</v>
      </c>
      <c r="N85" s="68" t="s">
        <v>77</v>
      </c>
      <c r="O85" s="94" t="s">
        <v>77</v>
      </c>
      <c r="P85" s="94" t="s">
        <v>63</v>
      </c>
      <c r="Q85" s="94" t="s">
        <v>57</v>
      </c>
      <c r="R85" s="94" t="s">
        <v>55</v>
      </c>
      <c r="S85" s="94" t="s">
        <v>55</v>
      </c>
      <c r="T85" s="94" t="s">
        <v>55</v>
      </c>
      <c r="U85" s="94" t="s">
        <v>55</v>
      </c>
      <c r="V85" s="94" t="s">
        <v>55</v>
      </c>
      <c r="W85" s="94" t="s">
        <v>55</v>
      </c>
      <c r="X85" s="55" t="s">
        <v>270</v>
      </c>
      <c r="Z85" s="55"/>
    </row>
    <row r="86" spans="1:26" x14ac:dyDescent="0.2">
      <c r="A86" s="88" t="s">
        <v>215</v>
      </c>
      <c r="B86" s="96" t="s">
        <v>225</v>
      </c>
      <c r="C86" s="92" t="s">
        <v>206</v>
      </c>
      <c r="D86" s="93" t="s">
        <v>221</v>
      </c>
      <c r="E86" s="93" t="s">
        <v>219</v>
      </c>
      <c r="F86" s="58" t="s">
        <v>530</v>
      </c>
      <c r="G86" s="55" t="s">
        <v>77</v>
      </c>
      <c r="H86" s="55" t="s">
        <v>77</v>
      </c>
      <c r="I86" s="55" t="s">
        <v>77</v>
      </c>
      <c r="J86" s="55" t="s">
        <v>77</v>
      </c>
      <c r="K86" s="55" t="s">
        <v>77</v>
      </c>
      <c r="L86" s="68" t="s">
        <v>77</v>
      </c>
      <c r="M86" s="68" t="s">
        <v>77</v>
      </c>
      <c r="N86" s="68" t="s">
        <v>77</v>
      </c>
      <c r="O86" s="94" t="s">
        <v>77</v>
      </c>
      <c r="P86" s="94" t="s">
        <v>63</v>
      </c>
      <c r="Q86" s="94" t="s">
        <v>67</v>
      </c>
      <c r="R86" s="94" t="s">
        <v>57</v>
      </c>
      <c r="S86" s="94" t="s">
        <v>57</v>
      </c>
      <c r="T86" s="94" t="s">
        <v>55</v>
      </c>
      <c r="U86" s="94" t="s">
        <v>55</v>
      </c>
      <c r="V86" s="94" t="s">
        <v>55</v>
      </c>
      <c r="W86" s="94" t="s">
        <v>55</v>
      </c>
      <c r="X86" s="55" t="s">
        <v>270</v>
      </c>
      <c r="Z86" s="55"/>
    </row>
    <row r="87" spans="1:26" x14ac:dyDescent="0.2">
      <c r="A87" s="88" t="s">
        <v>216</v>
      </c>
      <c r="B87" s="96" t="s">
        <v>225</v>
      </c>
      <c r="C87" s="92" t="s">
        <v>206</v>
      </c>
      <c r="D87" s="93" t="s">
        <v>220</v>
      </c>
      <c r="E87" s="93" t="s">
        <v>222</v>
      </c>
      <c r="F87" s="58" t="s">
        <v>530</v>
      </c>
      <c r="G87" s="55" t="s">
        <v>77</v>
      </c>
      <c r="H87" s="55" t="s">
        <v>77</v>
      </c>
      <c r="I87" s="55" t="s">
        <v>77</v>
      </c>
      <c r="J87" s="55" t="s">
        <v>77</v>
      </c>
      <c r="K87" s="55" t="s">
        <v>77</v>
      </c>
      <c r="L87" s="68" t="s">
        <v>77</v>
      </c>
      <c r="M87" s="68" t="s">
        <v>77</v>
      </c>
      <c r="N87" s="68" t="s">
        <v>77</v>
      </c>
      <c r="O87" s="94" t="s">
        <v>77</v>
      </c>
      <c r="P87" s="94" t="s">
        <v>63</v>
      </c>
      <c r="Q87" s="94" t="s">
        <v>57</v>
      </c>
      <c r="R87" s="94" t="s">
        <v>55</v>
      </c>
      <c r="S87" s="94" t="s">
        <v>55</v>
      </c>
      <c r="T87" s="94" t="s">
        <v>55</v>
      </c>
      <c r="U87" s="94" t="s">
        <v>55</v>
      </c>
      <c r="V87" s="94" t="s">
        <v>55</v>
      </c>
      <c r="W87" s="94" t="s">
        <v>55</v>
      </c>
      <c r="X87" s="55" t="s">
        <v>270</v>
      </c>
      <c r="Z87" s="55"/>
    </row>
    <row r="88" spans="1:26" ht="38.25" x14ac:dyDescent="0.2">
      <c r="A88" s="88" t="s">
        <v>223</v>
      </c>
      <c r="B88" s="96" t="s">
        <v>225</v>
      </c>
      <c r="C88" s="92" t="s">
        <v>206</v>
      </c>
      <c r="D88" s="93" t="s">
        <v>228</v>
      </c>
      <c r="E88" s="93" t="s">
        <v>229</v>
      </c>
      <c r="F88" s="58" t="s">
        <v>530</v>
      </c>
      <c r="G88" s="55" t="s">
        <v>77</v>
      </c>
      <c r="H88" s="55" t="s">
        <v>77</v>
      </c>
      <c r="I88" s="55" t="s">
        <v>77</v>
      </c>
      <c r="J88" s="55" t="s">
        <v>77</v>
      </c>
      <c r="K88" s="55" t="s">
        <v>77</v>
      </c>
      <c r="L88" s="68" t="s">
        <v>77</v>
      </c>
      <c r="M88" s="68" t="s">
        <v>77</v>
      </c>
      <c r="N88" s="68" t="s">
        <v>77</v>
      </c>
      <c r="O88" s="94" t="s">
        <v>77</v>
      </c>
      <c r="P88" s="94" t="s">
        <v>63</v>
      </c>
      <c r="Q88" s="94" t="s">
        <v>67</v>
      </c>
      <c r="R88" s="94" t="s">
        <v>57</v>
      </c>
      <c r="S88" s="94" t="s">
        <v>57</v>
      </c>
      <c r="T88" s="94" t="s">
        <v>55</v>
      </c>
      <c r="U88" s="94" t="s">
        <v>55</v>
      </c>
      <c r="V88" s="94" t="s">
        <v>55</v>
      </c>
      <c r="W88" s="94" t="s">
        <v>55</v>
      </c>
      <c r="X88" s="55" t="s">
        <v>270</v>
      </c>
      <c r="Z88" s="55"/>
    </row>
    <row r="89" spans="1:26" x14ac:dyDescent="0.2">
      <c r="A89" s="88" t="s">
        <v>224</v>
      </c>
      <c r="B89" s="96" t="s">
        <v>225</v>
      </c>
      <c r="C89" s="92" t="s">
        <v>403</v>
      </c>
      <c r="D89" s="93" t="s">
        <v>210</v>
      </c>
      <c r="E89" s="93" t="s">
        <v>211</v>
      </c>
      <c r="F89" s="58" t="s">
        <v>530</v>
      </c>
      <c r="G89" s="55" t="s">
        <v>77</v>
      </c>
      <c r="H89" s="55" t="s">
        <v>77</v>
      </c>
      <c r="I89" s="55" t="s">
        <v>77</v>
      </c>
      <c r="J89" s="55" t="s">
        <v>77</v>
      </c>
      <c r="K89" s="55" t="s">
        <v>77</v>
      </c>
      <c r="L89" s="68" t="s">
        <v>77</v>
      </c>
      <c r="M89" s="68" t="s">
        <v>77</v>
      </c>
      <c r="N89" s="68" t="s">
        <v>77</v>
      </c>
      <c r="O89" s="94" t="s">
        <v>77</v>
      </c>
      <c r="P89" s="94" t="s">
        <v>57</v>
      </c>
      <c r="Q89" s="94" t="s">
        <v>57</v>
      </c>
      <c r="R89" s="94" t="s">
        <v>55</v>
      </c>
      <c r="S89" s="94" t="s">
        <v>55</v>
      </c>
      <c r="T89" s="94" t="s">
        <v>55</v>
      </c>
      <c r="U89" s="94" t="s">
        <v>55</v>
      </c>
      <c r="V89" s="94" t="s">
        <v>55</v>
      </c>
      <c r="W89" s="94" t="s">
        <v>55</v>
      </c>
      <c r="X89" s="55" t="s">
        <v>270</v>
      </c>
      <c r="Z89" s="55"/>
    </row>
    <row r="90" spans="1:26" x14ac:dyDescent="0.2">
      <c r="A90" s="88" t="s">
        <v>346</v>
      </c>
      <c r="B90" s="96" t="s">
        <v>347</v>
      </c>
      <c r="C90" s="92" t="s">
        <v>350</v>
      </c>
      <c r="D90" s="93" t="s">
        <v>293</v>
      </c>
      <c r="E90" s="93" t="s">
        <v>348</v>
      </c>
      <c r="F90" s="58" t="s">
        <v>530</v>
      </c>
      <c r="G90" s="55" t="s">
        <v>77</v>
      </c>
      <c r="H90" s="55" t="s">
        <v>77</v>
      </c>
      <c r="I90" s="55" t="s">
        <v>77</v>
      </c>
      <c r="J90" s="55" t="s">
        <v>77</v>
      </c>
      <c r="K90" s="55" t="s">
        <v>77</v>
      </c>
      <c r="L90" s="68" t="s">
        <v>77</v>
      </c>
      <c r="M90" s="68" t="s">
        <v>77</v>
      </c>
      <c r="N90" s="68" t="s">
        <v>77</v>
      </c>
      <c r="O90" s="94" t="s">
        <v>77</v>
      </c>
      <c r="P90" s="94" t="s">
        <v>68</v>
      </c>
      <c r="Q90" s="94" t="s">
        <v>57</v>
      </c>
      <c r="R90" s="94" t="s">
        <v>55</v>
      </c>
      <c r="S90" s="94" t="s">
        <v>55</v>
      </c>
      <c r="T90" s="94" t="s">
        <v>55</v>
      </c>
      <c r="U90" s="94" t="s">
        <v>55</v>
      </c>
      <c r="V90" s="94" t="s">
        <v>55</v>
      </c>
      <c r="W90" s="94" t="s">
        <v>55</v>
      </c>
      <c r="X90" s="55" t="s">
        <v>270</v>
      </c>
      <c r="Z90" s="55"/>
    </row>
    <row r="91" spans="1:26" ht="38.25" x14ac:dyDescent="0.2">
      <c r="A91" s="88" t="s">
        <v>349</v>
      </c>
      <c r="B91" s="96" t="s">
        <v>347</v>
      </c>
      <c r="C91" s="92" t="s">
        <v>351</v>
      </c>
      <c r="D91" s="93" t="s">
        <v>352</v>
      </c>
      <c r="E91" s="93" t="s">
        <v>353</v>
      </c>
      <c r="F91" s="58" t="s">
        <v>530</v>
      </c>
      <c r="G91" s="55" t="s">
        <v>77</v>
      </c>
      <c r="H91" s="55" t="s">
        <v>77</v>
      </c>
      <c r="I91" s="55" t="s">
        <v>77</v>
      </c>
      <c r="J91" s="55" t="s">
        <v>77</v>
      </c>
      <c r="K91" s="55" t="s">
        <v>77</v>
      </c>
      <c r="L91" s="68" t="s">
        <v>77</v>
      </c>
      <c r="M91" s="68" t="s">
        <v>77</v>
      </c>
      <c r="N91" s="68" t="s">
        <v>77</v>
      </c>
      <c r="O91" s="94" t="s">
        <v>77</v>
      </c>
      <c r="P91" s="94" t="s">
        <v>68</v>
      </c>
      <c r="Q91" s="94" t="s">
        <v>57</v>
      </c>
      <c r="R91" s="94" t="s">
        <v>55</v>
      </c>
      <c r="S91" s="94" t="s">
        <v>55</v>
      </c>
      <c r="T91" s="94" t="s">
        <v>55</v>
      </c>
      <c r="U91" s="94" t="s">
        <v>55</v>
      </c>
      <c r="V91" s="94" t="s">
        <v>55</v>
      </c>
      <c r="W91" s="94" t="s">
        <v>55</v>
      </c>
      <c r="X91" s="55" t="s">
        <v>270</v>
      </c>
      <c r="Z91" s="55"/>
    </row>
    <row r="92" spans="1:26" x14ac:dyDescent="0.2">
      <c r="A92" s="88" t="s">
        <v>354</v>
      </c>
      <c r="B92" s="96" t="s">
        <v>347</v>
      </c>
      <c r="C92" s="92" t="s">
        <v>350</v>
      </c>
      <c r="D92" s="93" t="s">
        <v>293</v>
      </c>
      <c r="E92" s="93" t="s">
        <v>348</v>
      </c>
      <c r="F92" s="58" t="s">
        <v>530</v>
      </c>
      <c r="G92" s="55" t="s">
        <v>77</v>
      </c>
      <c r="H92" s="55" t="s">
        <v>77</v>
      </c>
      <c r="I92" s="55" t="s">
        <v>77</v>
      </c>
      <c r="J92" s="55" t="s">
        <v>77</v>
      </c>
      <c r="K92" s="55" t="s">
        <v>77</v>
      </c>
      <c r="L92" s="68" t="s">
        <v>77</v>
      </c>
      <c r="M92" s="68" t="s">
        <v>77</v>
      </c>
      <c r="N92" s="68" t="s">
        <v>77</v>
      </c>
      <c r="O92" s="94" t="s">
        <v>77</v>
      </c>
      <c r="P92" s="94" t="s">
        <v>68</v>
      </c>
      <c r="Q92" s="94" t="s">
        <v>57</v>
      </c>
      <c r="R92" s="94" t="s">
        <v>55</v>
      </c>
      <c r="S92" s="94" t="s">
        <v>55</v>
      </c>
      <c r="T92" s="94" t="s">
        <v>55</v>
      </c>
      <c r="U92" s="94" t="s">
        <v>55</v>
      </c>
      <c r="V92" s="94" t="s">
        <v>55</v>
      </c>
      <c r="W92" s="94" t="s">
        <v>55</v>
      </c>
      <c r="X92" s="55" t="s">
        <v>270</v>
      </c>
      <c r="Z92" s="55"/>
    </row>
    <row r="93" spans="1:26" ht="25.5" x14ac:dyDescent="0.2">
      <c r="A93" s="88" t="s">
        <v>357</v>
      </c>
      <c r="B93" s="96" t="s">
        <v>347</v>
      </c>
      <c r="C93" s="92" t="s">
        <v>350</v>
      </c>
      <c r="D93" s="93" t="s">
        <v>355</v>
      </c>
      <c r="E93" s="93" t="s">
        <v>356</v>
      </c>
      <c r="F93" s="58" t="s">
        <v>530</v>
      </c>
      <c r="G93" s="55" t="s">
        <v>77</v>
      </c>
      <c r="H93" s="55" t="s">
        <v>77</v>
      </c>
      <c r="I93" s="55" t="s">
        <v>77</v>
      </c>
      <c r="J93" s="55" t="s">
        <v>77</v>
      </c>
      <c r="K93" s="55" t="s">
        <v>77</v>
      </c>
      <c r="L93" s="68" t="s">
        <v>77</v>
      </c>
      <c r="M93" s="68" t="s">
        <v>77</v>
      </c>
      <c r="N93" s="68" t="s">
        <v>77</v>
      </c>
      <c r="O93" s="94" t="s">
        <v>77</v>
      </c>
      <c r="P93" s="94" t="s">
        <v>68</v>
      </c>
      <c r="Q93" s="94" t="s">
        <v>57</v>
      </c>
      <c r="R93" s="94" t="s">
        <v>55</v>
      </c>
      <c r="S93" s="94" t="s">
        <v>55</v>
      </c>
      <c r="T93" s="94" t="s">
        <v>55</v>
      </c>
      <c r="U93" s="94" t="s">
        <v>55</v>
      </c>
      <c r="V93" s="94" t="s">
        <v>55</v>
      </c>
      <c r="W93" s="94" t="s">
        <v>55</v>
      </c>
      <c r="X93" s="55" t="s">
        <v>270</v>
      </c>
      <c r="Z93" s="55"/>
    </row>
    <row r="94" spans="1:26" x14ac:dyDescent="0.2">
      <c r="A94" s="88" t="s">
        <v>358</v>
      </c>
      <c r="B94" s="96" t="s">
        <v>347</v>
      </c>
      <c r="C94" s="92" t="s">
        <v>350</v>
      </c>
      <c r="D94" s="93" t="s">
        <v>293</v>
      </c>
      <c r="E94" s="93" t="s">
        <v>348</v>
      </c>
      <c r="F94" s="58" t="s">
        <v>530</v>
      </c>
      <c r="G94" s="55" t="s">
        <v>77</v>
      </c>
      <c r="H94" s="55" t="s">
        <v>77</v>
      </c>
      <c r="I94" s="55" t="s">
        <v>77</v>
      </c>
      <c r="J94" s="55" t="s">
        <v>77</v>
      </c>
      <c r="K94" s="55" t="s">
        <v>77</v>
      </c>
      <c r="L94" s="68" t="s">
        <v>77</v>
      </c>
      <c r="M94" s="68" t="s">
        <v>77</v>
      </c>
      <c r="N94" s="68" t="s">
        <v>77</v>
      </c>
      <c r="O94" s="94" t="s">
        <v>77</v>
      </c>
      <c r="P94" s="94" t="s">
        <v>68</v>
      </c>
      <c r="Q94" s="94" t="s">
        <v>67</v>
      </c>
      <c r="R94" s="94" t="s">
        <v>67</v>
      </c>
      <c r="S94" s="94" t="s">
        <v>57</v>
      </c>
      <c r="T94" s="94" t="s">
        <v>55</v>
      </c>
      <c r="U94" s="94" t="s">
        <v>55</v>
      </c>
      <c r="V94" s="94" t="s">
        <v>55</v>
      </c>
      <c r="W94" s="94" t="s">
        <v>55</v>
      </c>
      <c r="X94" s="55" t="s">
        <v>270</v>
      </c>
      <c r="Z94" s="55"/>
    </row>
    <row r="95" spans="1:26" x14ac:dyDescent="0.2">
      <c r="A95" s="88" t="s">
        <v>359</v>
      </c>
      <c r="B95" s="96" t="s">
        <v>360</v>
      </c>
      <c r="C95" s="92" t="s">
        <v>364</v>
      </c>
      <c r="D95" s="93">
        <v>17</v>
      </c>
      <c r="E95" s="93" t="s">
        <v>36</v>
      </c>
      <c r="F95" s="58" t="s">
        <v>530</v>
      </c>
      <c r="G95" s="55" t="s">
        <v>77</v>
      </c>
      <c r="H95" s="55" t="s">
        <v>77</v>
      </c>
      <c r="I95" s="55" t="s">
        <v>77</v>
      </c>
      <c r="J95" s="55" t="s">
        <v>77</v>
      </c>
      <c r="K95" s="55" t="s">
        <v>77</v>
      </c>
      <c r="L95" s="68" t="s">
        <v>77</v>
      </c>
      <c r="M95" s="68" t="s">
        <v>77</v>
      </c>
      <c r="N95" s="68" t="s">
        <v>77</v>
      </c>
      <c r="O95" s="94" t="s">
        <v>77</v>
      </c>
      <c r="P95" s="94" t="s">
        <v>77</v>
      </c>
      <c r="Q95" s="94" t="s">
        <v>57</v>
      </c>
      <c r="R95" s="94" t="s">
        <v>55</v>
      </c>
      <c r="S95" s="94" t="s">
        <v>55</v>
      </c>
      <c r="T95" s="94" t="s">
        <v>55</v>
      </c>
      <c r="U95" s="94" t="s">
        <v>55</v>
      </c>
      <c r="V95" s="94" t="s">
        <v>55</v>
      </c>
      <c r="W95" s="94" t="s">
        <v>55</v>
      </c>
      <c r="X95" s="55" t="s">
        <v>270</v>
      </c>
      <c r="Z95" s="55"/>
    </row>
    <row r="96" spans="1:26" x14ac:dyDescent="0.2">
      <c r="A96" s="88" t="s">
        <v>361</v>
      </c>
      <c r="B96" s="96" t="s">
        <v>360</v>
      </c>
      <c r="C96" s="92" t="s">
        <v>364</v>
      </c>
      <c r="D96" s="93">
        <v>42.4</v>
      </c>
      <c r="E96" s="93" t="s">
        <v>365</v>
      </c>
      <c r="F96" s="58" t="s">
        <v>530</v>
      </c>
      <c r="G96" s="55" t="s">
        <v>77</v>
      </c>
      <c r="H96" s="55" t="s">
        <v>77</v>
      </c>
      <c r="I96" s="55" t="s">
        <v>77</v>
      </c>
      <c r="J96" s="55" t="s">
        <v>77</v>
      </c>
      <c r="K96" s="55" t="s">
        <v>77</v>
      </c>
      <c r="L96" s="68" t="s">
        <v>77</v>
      </c>
      <c r="M96" s="68" t="s">
        <v>77</v>
      </c>
      <c r="N96" s="68" t="s">
        <v>77</v>
      </c>
      <c r="O96" s="94" t="s">
        <v>77</v>
      </c>
      <c r="P96" s="94" t="s">
        <v>77</v>
      </c>
      <c r="Q96" s="94" t="s">
        <v>57</v>
      </c>
      <c r="R96" s="94" t="s">
        <v>55</v>
      </c>
      <c r="S96" s="94" t="s">
        <v>55</v>
      </c>
      <c r="T96" s="94" t="s">
        <v>55</v>
      </c>
      <c r="U96" s="94" t="s">
        <v>55</v>
      </c>
      <c r="V96" s="94" t="s">
        <v>55</v>
      </c>
      <c r="W96" s="94" t="s">
        <v>55</v>
      </c>
      <c r="X96" s="55" t="s">
        <v>270</v>
      </c>
      <c r="Z96" s="55"/>
    </row>
    <row r="97" spans="1:26" ht="38.25" x14ac:dyDescent="0.2">
      <c r="A97" s="88" t="s">
        <v>362</v>
      </c>
      <c r="B97" s="96" t="s">
        <v>360</v>
      </c>
      <c r="C97" s="92" t="s">
        <v>350</v>
      </c>
      <c r="D97" s="93" t="s">
        <v>368</v>
      </c>
      <c r="E97" s="93" t="s">
        <v>369</v>
      </c>
      <c r="F97" s="58" t="s">
        <v>530</v>
      </c>
      <c r="G97" s="55" t="s">
        <v>77</v>
      </c>
      <c r="H97" s="55" t="s">
        <v>77</v>
      </c>
      <c r="I97" s="55" t="s">
        <v>77</v>
      </c>
      <c r="J97" s="55" t="s">
        <v>77</v>
      </c>
      <c r="K97" s="55" t="s">
        <v>77</v>
      </c>
      <c r="L97" s="68" t="s">
        <v>77</v>
      </c>
      <c r="M97" s="68" t="s">
        <v>77</v>
      </c>
      <c r="N97" s="68" t="s">
        <v>77</v>
      </c>
      <c r="O97" s="94" t="s">
        <v>77</v>
      </c>
      <c r="P97" s="94" t="s">
        <v>77</v>
      </c>
      <c r="Q97" s="94" t="s">
        <v>57</v>
      </c>
      <c r="R97" s="94" t="s">
        <v>55</v>
      </c>
      <c r="S97" s="94" t="s">
        <v>55</v>
      </c>
      <c r="T97" s="94" t="s">
        <v>55</v>
      </c>
      <c r="U97" s="94" t="s">
        <v>55</v>
      </c>
      <c r="V97" s="94" t="s">
        <v>55</v>
      </c>
      <c r="W97" s="94" t="s">
        <v>55</v>
      </c>
      <c r="X97" s="55" t="s">
        <v>270</v>
      </c>
      <c r="Z97" s="55"/>
    </row>
    <row r="98" spans="1:26" x14ac:dyDescent="0.2">
      <c r="A98" s="88" t="s">
        <v>363</v>
      </c>
      <c r="B98" s="96" t="s">
        <v>360</v>
      </c>
      <c r="C98" s="92" t="s">
        <v>350</v>
      </c>
      <c r="D98" s="93" t="s">
        <v>370</v>
      </c>
      <c r="E98" s="93" t="s">
        <v>37</v>
      </c>
      <c r="F98" s="58" t="s">
        <v>530</v>
      </c>
      <c r="G98" s="55" t="s">
        <v>77</v>
      </c>
      <c r="H98" s="55" t="s">
        <v>77</v>
      </c>
      <c r="I98" s="55" t="s">
        <v>77</v>
      </c>
      <c r="J98" s="55" t="s">
        <v>77</v>
      </c>
      <c r="K98" s="55" t="s">
        <v>77</v>
      </c>
      <c r="L98" s="68" t="s">
        <v>77</v>
      </c>
      <c r="M98" s="68" t="s">
        <v>77</v>
      </c>
      <c r="N98" s="68" t="s">
        <v>77</v>
      </c>
      <c r="O98" s="94" t="s">
        <v>77</v>
      </c>
      <c r="P98" s="94" t="s">
        <v>77</v>
      </c>
      <c r="Q98" s="94" t="s">
        <v>57</v>
      </c>
      <c r="R98" s="94" t="s">
        <v>55</v>
      </c>
      <c r="S98" s="94" t="s">
        <v>55</v>
      </c>
      <c r="T98" s="94" t="s">
        <v>55</v>
      </c>
      <c r="U98" s="94" t="s">
        <v>55</v>
      </c>
      <c r="V98" s="94" t="s">
        <v>55</v>
      </c>
      <c r="W98" s="94" t="s">
        <v>55</v>
      </c>
      <c r="X98" s="55" t="s">
        <v>270</v>
      </c>
      <c r="Z98" s="55"/>
    </row>
    <row r="99" spans="1:26" x14ac:dyDescent="0.2">
      <c r="A99" s="88" t="s">
        <v>371</v>
      </c>
      <c r="B99" s="96" t="s">
        <v>374</v>
      </c>
      <c r="C99" s="92" t="s">
        <v>364</v>
      </c>
      <c r="D99" s="93">
        <v>17</v>
      </c>
      <c r="E99" s="93" t="s">
        <v>36</v>
      </c>
      <c r="F99" s="58" t="s">
        <v>530</v>
      </c>
      <c r="G99" s="55" t="s">
        <v>77</v>
      </c>
      <c r="H99" s="55" t="s">
        <v>77</v>
      </c>
      <c r="I99" s="55" t="s">
        <v>77</v>
      </c>
      <c r="J99" s="55" t="s">
        <v>77</v>
      </c>
      <c r="K99" s="55" t="s">
        <v>77</v>
      </c>
      <c r="L99" s="68" t="s">
        <v>77</v>
      </c>
      <c r="M99" s="68" t="s">
        <v>77</v>
      </c>
      <c r="N99" s="68" t="s">
        <v>77</v>
      </c>
      <c r="O99" s="94" t="s">
        <v>77</v>
      </c>
      <c r="P99" s="94" t="s">
        <v>77</v>
      </c>
      <c r="Q99" s="94" t="s">
        <v>57</v>
      </c>
      <c r="R99" s="94" t="s">
        <v>55</v>
      </c>
      <c r="S99" s="94" t="s">
        <v>55</v>
      </c>
      <c r="T99" s="94" t="s">
        <v>55</v>
      </c>
      <c r="U99" s="94" t="s">
        <v>55</v>
      </c>
      <c r="V99" s="94" t="s">
        <v>55</v>
      </c>
      <c r="W99" s="94" t="s">
        <v>55</v>
      </c>
      <c r="X99" s="55" t="s">
        <v>270</v>
      </c>
      <c r="Z99" s="55"/>
    </row>
    <row r="100" spans="1:26" x14ac:dyDescent="0.2">
      <c r="A100" s="88" t="s">
        <v>372</v>
      </c>
      <c r="B100" s="96" t="s">
        <v>374</v>
      </c>
      <c r="C100" s="92" t="s">
        <v>364</v>
      </c>
      <c r="D100" s="93">
        <v>17</v>
      </c>
      <c r="E100" s="93" t="s">
        <v>36</v>
      </c>
      <c r="F100" s="58" t="s">
        <v>530</v>
      </c>
      <c r="G100" s="55" t="s">
        <v>77</v>
      </c>
      <c r="H100" s="55" t="s">
        <v>77</v>
      </c>
      <c r="I100" s="55" t="s">
        <v>77</v>
      </c>
      <c r="J100" s="55" t="s">
        <v>77</v>
      </c>
      <c r="K100" s="55" t="s">
        <v>77</v>
      </c>
      <c r="L100" s="68" t="s">
        <v>77</v>
      </c>
      <c r="M100" s="68" t="s">
        <v>77</v>
      </c>
      <c r="N100" s="68" t="s">
        <v>77</v>
      </c>
      <c r="O100" s="94" t="s">
        <v>77</v>
      </c>
      <c r="P100" s="94" t="s">
        <v>77</v>
      </c>
      <c r="Q100" s="94" t="s">
        <v>57</v>
      </c>
      <c r="R100" s="94" t="s">
        <v>55</v>
      </c>
      <c r="S100" s="94" t="s">
        <v>55</v>
      </c>
      <c r="T100" s="94" t="s">
        <v>55</v>
      </c>
      <c r="U100" s="94" t="s">
        <v>55</v>
      </c>
      <c r="V100" s="94" t="s">
        <v>55</v>
      </c>
      <c r="W100" s="94" t="s">
        <v>55</v>
      </c>
      <c r="X100" s="55" t="s">
        <v>270</v>
      </c>
      <c r="Z100" s="55"/>
    </row>
    <row r="101" spans="1:26" x14ac:dyDescent="0.2">
      <c r="A101" s="88" t="s">
        <v>373</v>
      </c>
      <c r="B101" s="96" t="s">
        <v>374</v>
      </c>
      <c r="C101" s="92" t="s">
        <v>364</v>
      </c>
      <c r="D101" s="93" t="s">
        <v>375</v>
      </c>
      <c r="E101" s="93" t="s">
        <v>36</v>
      </c>
      <c r="F101" s="58" t="s">
        <v>530</v>
      </c>
      <c r="G101" s="55" t="s">
        <v>77</v>
      </c>
      <c r="H101" s="55" t="s">
        <v>77</v>
      </c>
      <c r="I101" s="55" t="s">
        <v>77</v>
      </c>
      <c r="J101" s="55" t="s">
        <v>77</v>
      </c>
      <c r="K101" s="55" t="s">
        <v>77</v>
      </c>
      <c r="L101" s="68" t="s">
        <v>77</v>
      </c>
      <c r="M101" s="68" t="s">
        <v>77</v>
      </c>
      <c r="N101" s="68" t="s">
        <v>77</v>
      </c>
      <c r="O101" s="94" t="s">
        <v>77</v>
      </c>
      <c r="P101" s="94" t="s">
        <v>77</v>
      </c>
      <c r="Q101" s="94" t="s">
        <v>57</v>
      </c>
      <c r="R101" s="94" t="s">
        <v>55</v>
      </c>
      <c r="S101" s="94" t="s">
        <v>55</v>
      </c>
      <c r="T101" s="94" t="s">
        <v>55</v>
      </c>
      <c r="U101" s="94" t="s">
        <v>55</v>
      </c>
      <c r="V101" s="94" t="s">
        <v>55</v>
      </c>
      <c r="W101" s="94" t="s">
        <v>55</v>
      </c>
      <c r="X101" s="55" t="s">
        <v>270</v>
      </c>
      <c r="Z101" s="55"/>
    </row>
    <row r="102" spans="1:26" ht="25.5" x14ac:dyDescent="0.2">
      <c r="A102" s="88" t="s">
        <v>455</v>
      </c>
      <c r="B102" s="96" t="s">
        <v>456</v>
      </c>
      <c r="C102" s="92" t="s">
        <v>350</v>
      </c>
      <c r="D102" s="93" t="s">
        <v>457</v>
      </c>
      <c r="E102" s="93" t="s">
        <v>474</v>
      </c>
      <c r="F102" s="93" t="s">
        <v>530</v>
      </c>
      <c r="G102" s="55" t="s">
        <v>77</v>
      </c>
      <c r="H102" s="55" t="s">
        <v>77</v>
      </c>
      <c r="I102" s="55" t="s">
        <v>77</v>
      </c>
      <c r="J102" s="55" t="s">
        <v>77</v>
      </c>
      <c r="K102" s="55" t="s">
        <v>77</v>
      </c>
      <c r="L102" s="68" t="s">
        <v>77</v>
      </c>
      <c r="M102" s="68" t="s">
        <v>77</v>
      </c>
      <c r="N102" s="68" t="s">
        <v>77</v>
      </c>
      <c r="O102" s="94" t="s">
        <v>77</v>
      </c>
      <c r="P102" s="94" t="s">
        <v>77</v>
      </c>
      <c r="Q102" s="94" t="s">
        <v>77</v>
      </c>
      <c r="R102" s="94" t="s">
        <v>63</v>
      </c>
      <c r="S102" s="94" t="s">
        <v>55</v>
      </c>
      <c r="T102" s="94" t="s">
        <v>55</v>
      </c>
      <c r="U102" s="94" t="s">
        <v>55</v>
      </c>
      <c r="V102" s="94" t="s">
        <v>55</v>
      </c>
      <c r="W102" s="94" t="s">
        <v>55</v>
      </c>
      <c r="X102" s="55" t="s">
        <v>270</v>
      </c>
      <c r="Z102" s="55"/>
    </row>
    <row r="103" spans="1:26" ht="25.5" x14ac:dyDescent="0.2">
      <c r="A103" s="88" t="s">
        <v>458</v>
      </c>
      <c r="B103" s="96" t="s">
        <v>456</v>
      </c>
      <c r="C103" s="92" t="s">
        <v>350</v>
      </c>
      <c r="D103" s="93" t="s">
        <v>459</v>
      </c>
      <c r="E103" s="93" t="s">
        <v>475</v>
      </c>
      <c r="F103" s="58" t="s">
        <v>530</v>
      </c>
      <c r="G103" s="55" t="s">
        <v>77</v>
      </c>
      <c r="H103" s="55" t="s">
        <v>77</v>
      </c>
      <c r="I103" s="55" t="s">
        <v>77</v>
      </c>
      <c r="J103" s="55" t="s">
        <v>77</v>
      </c>
      <c r="K103" s="55" t="s">
        <v>77</v>
      </c>
      <c r="L103" s="68" t="s">
        <v>77</v>
      </c>
      <c r="M103" s="68" t="s">
        <v>77</v>
      </c>
      <c r="N103" s="68" t="s">
        <v>77</v>
      </c>
      <c r="O103" s="94" t="s">
        <v>77</v>
      </c>
      <c r="P103" s="94" t="s">
        <v>77</v>
      </c>
      <c r="Q103" s="94" t="s">
        <v>77</v>
      </c>
      <c r="R103" s="94" t="s">
        <v>63</v>
      </c>
      <c r="S103" s="94" t="s">
        <v>57</v>
      </c>
      <c r="T103" s="94" t="s">
        <v>57</v>
      </c>
      <c r="U103" s="94" t="s">
        <v>57</v>
      </c>
      <c r="V103" s="94" t="s">
        <v>55</v>
      </c>
      <c r="W103" s="94" t="s">
        <v>55</v>
      </c>
      <c r="X103" s="55" t="s">
        <v>270</v>
      </c>
      <c r="Z103" s="55"/>
    </row>
    <row r="104" spans="1:26" x14ac:dyDescent="0.2">
      <c r="A104" s="88" t="s">
        <v>460</v>
      </c>
      <c r="B104" s="96" t="s">
        <v>456</v>
      </c>
      <c r="C104" s="92" t="s">
        <v>350</v>
      </c>
      <c r="D104" s="93" t="s">
        <v>293</v>
      </c>
      <c r="E104" s="93" t="s">
        <v>476</v>
      </c>
      <c r="F104" s="58" t="s">
        <v>530</v>
      </c>
      <c r="G104" s="55" t="s">
        <v>77</v>
      </c>
      <c r="H104" s="55" t="s">
        <v>77</v>
      </c>
      <c r="I104" s="55" t="s">
        <v>77</v>
      </c>
      <c r="J104" s="55" t="s">
        <v>77</v>
      </c>
      <c r="K104" s="55" t="s">
        <v>77</v>
      </c>
      <c r="L104" s="68" t="s">
        <v>77</v>
      </c>
      <c r="M104" s="68" t="s">
        <v>77</v>
      </c>
      <c r="N104" s="68" t="s">
        <v>77</v>
      </c>
      <c r="O104" s="94" t="s">
        <v>77</v>
      </c>
      <c r="P104" s="94" t="s">
        <v>77</v>
      </c>
      <c r="Q104" s="94" t="s">
        <v>77</v>
      </c>
      <c r="R104" s="94" t="s">
        <v>63</v>
      </c>
      <c r="S104" s="94" t="s">
        <v>57</v>
      </c>
      <c r="T104" s="94" t="s">
        <v>55</v>
      </c>
      <c r="U104" s="94" t="s">
        <v>55</v>
      </c>
      <c r="V104" s="94" t="s">
        <v>55</v>
      </c>
      <c r="W104" s="94" t="s">
        <v>55</v>
      </c>
      <c r="X104" s="55" t="s">
        <v>270</v>
      </c>
      <c r="Z104" s="55"/>
    </row>
    <row r="105" spans="1:26" x14ac:dyDescent="0.2">
      <c r="A105" s="88" t="s">
        <v>461</v>
      </c>
      <c r="B105" s="96" t="s">
        <v>456</v>
      </c>
      <c r="C105" s="92" t="s">
        <v>350</v>
      </c>
      <c r="D105" s="93" t="s">
        <v>479</v>
      </c>
      <c r="E105" s="93" t="s">
        <v>477</v>
      </c>
      <c r="F105" s="58" t="s">
        <v>530</v>
      </c>
      <c r="G105" s="55" t="s">
        <v>77</v>
      </c>
      <c r="H105" s="55" t="s">
        <v>77</v>
      </c>
      <c r="I105" s="55" t="s">
        <v>77</v>
      </c>
      <c r="J105" s="55" t="s">
        <v>77</v>
      </c>
      <c r="K105" s="55" t="s">
        <v>77</v>
      </c>
      <c r="L105" s="68" t="s">
        <v>77</v>
      </c>
      <c r="M105" s="68" t="s">
        <v>77</v>
      </c>
      <c r="N105" s="68" t="s">
        <v>77</v>
      </c>
      <c r="O105" s="94" t="s">
        <v>77</v>
      </c>
      <c r="P105" s="94" t="s">
        <v>77</v>
      </c>
      <c r="Q105" s="94" t="s">
        <v>77</v>
      </c>
      <c r="R105" s="94" t="s">
        <v>57</v>
      </c>
      <c r="S105" s="94" t="s">
        <v>57</v>
      </c>
      <c r="T105" s="94" t="s">
        <v>55</v>
      </c>
      <c r="U105" s="94" t="s">
        <v>55</v>
      </c>
      <c r="V105" s="94" t="s">
        <v>55</v>
      </c>
      <c r="W105" s="94" t="s">
        <v>55</v>
      </c>
      <c r="X105" s="55" t="s">
        <v>270</v>
      </c>
      <c r="Z105" s="55"/>
    </row>
    <row r="106" spans="1:26" x14ac:dyDescent="0.2">
      <c r="A106" s="88" t="s">
        <v>462</v>
      </c>
      <c r="B106" s="96" t="s">
        <v>456</v>
      </c>
      <c r="C106" s="92" t="s">
        <v>350</v>
      </c>
      <c r="D106" s="93" t="s">
        <v>463</v>
      </c>
      <c r="E106" s="93" t="s">
        <v>478</v>
      </c>
      <c r="F106" s="58" t="s">
        <v>530</v>
      </c>
      <c r="G106" s="55" t="s">
        <v>77</v>
      </c>
      <c r="H106" s="55" t="s">
        <v>77</v>
      </c>
      <c r="I106" s="55" t="s">
        <v>77</v>
      </c>
      <c r="J106" s="55" t="s">
        <v>77</v>
      </c>
      <c r="K106" s="55" t="s">
        <v>77</v>
      </c>
      <c r="L106" s="68" t="s">
        <v>77</v>
      </c>
      <c r="M106" s="68" t="s">
        <v>77</v>
      </c>
      <c r="N106" s="68" t="s">
        <v>77</v>
      </c>
      <c r="O106" s="94" t="s">
        <v>77</v>
      </c>
      <c r="P106" s="94" t="s">
        <v>77</v>
      </c>
      <c r="Q106" s="94" t="s">
        <v>77</v>
      </c>
      <c r="R106" s="94" t="s">
        <v>57</v>
      </c>
      <c r="S106" s="94" t="s">
        <v>57</v>
      </c>
      <c r="T106" s="94" t="s">
        <v>55</v>
      </c>
      <c r="U106" s="94" t="s">
        <v>55</v>
      </c>
      <c r="V106" s="94" t="s">
        <v>55</v>
      </c>
      <c r="W106" s="94" t="s">
        <v>55</v>
      </c>
      <c r="X106" s="55" t="s">
        <v>270</v>
      </c>
      <c r="Z106" s="55"/>
    </row>
    <row r="107" spans="1:26" x14ac:dyDescent="0.2">
      <c r="A107" s="88" t="s">
        <v>133</v>
      </c>
      <c r="B107" s="96" t="s">
        <v>129</v>
      </c>
      <c r="C107" s="92" t="s">
        <v>130</v>
      </c>
      <c r="D107" s="93" t="s">
        <v>131</v>
      </c>
      <c r="E107" s="93" t="s">
        <v>132</v>
      </c>
      <c r="F107" s="58" t="s">
        <v>232</v>
      </c>
      <c r="G107" s="55" t="s">
        <v>77</v>
      </c>
      <c r="H107" s="55" t="s">
        <v>77</v>
      </c>
      <c r="I107" s="55" t="s">
        <v>77</v>
      </c>
      <c r="J107" s="55" t="s">
        <v>77</v>
      </c>
      <c r="K107" s="55" t="s">
        <v>77</v>
      </c>
      <c r="L107" s="68" t="s">
        <v>77</v>
      </c>
      <c r="M107" s="68" t="s">
        <v>77</v>
      </c>
      <c r="N107" s="68" t="s">
        <v>77</v>
      </c>
      <c r="O107" s="94" t="s">
        <v>77</v>
      </c>
      <c r="P107" s="94" t="s">
        <v>77</v>
      </c>
      <c r="Q107" s="94" t="s">
        <v>77</v>
      </c>
      <c r="R107" s="94" t="s">
        <v>77</v>
      </c>
      <c r="S107" s="94" t="s">
        <v>57</v>
      </c>
      <c r="T107" s="94" t="s">
        <v>57</v>
      </c>
      <c r="U107" s="94" t="s">
        <v>57</v>
      </c>
      <c r="V107" s="94" t="s">
        <v>57</v>
      </c>
      <c r="W107" s="94" t="s">
        <v>57</v>
      </c>
      <c r="X107" s="55" t="s">
        <v>270</v>
      </c>
      <c r="Z107" s="55"/>
    </row>
    <row r="108" spans="1:26" x14ac:dyDescent="0.2">
      <c r="A108" s="88" t="s">
        <v>136</v>
      </c>
      <c r="B108" s="96" t="s">
        <v>129</v>
      </c>
      <c r="C108" s="92" t="s">
        <v>130</v>
      </c>
      <c r="D108" s="93" t="s">
        <v>131</v>
      </c>
      <c r="E108" s="93" t="s">
        <v>132</v>
      </c>
      <c r="F108" s="58" t="s">
        <v>232</v>
      </c>
      <c r="G108" s="55" t="s">
        <v>77</v>
      </c>
      <c r="H108" s="55" t="s">
        <v>77</v>
      </c>
      <c r="I108" s="55" t="s">
        <v>77</v>
      </c>
      <c r="J108" s="55" t="s">
        <v>77</v>
      </c>
      <c r="K108" s="55" t="s">
        <v>77</v>
      </c>
      <c r="L108" s="68" t="s">
        <v>77</v>
      </c>
      <c r="M108" s="68" t="s">
        <v>77</v>
      </c>
      <c r="N108" s="68" t="s">
        <v>77</v>
      </c>
      <c r="O108" s="94" t="s">
        <v>77</v>
      </c>
      <c r="P108" s="94" t="s">
        <v>77</v>
      </c>
      <c r="Q108" s="94" t="s">
        <v>77</v>
      </c>
      <c r="R108" s="94" t="s">
        <v>77</v>
      </c>
      <c r="S108" s="94" t="s">
        <v>57</v>
      </c>
      <c r="T108" s="94" t="s">
        <v>57</v>
      </c>
      <c r="U108" s="94" t="s">
        <v>57</v>
      </c>
      <c r="V108" s="94" t="s">
        <v>57</v>
      </c>
      <c r="W108" s="94" t="s">
        <v>57</v>
      </c>
      <c r="X108" s="55" t="s">
        <v>270</v>
      </c>
      <c r="Z108" s="55"/>
    </row>
    <row r="109" spans="1:26" x14ac:dyDescent="0.2">
      <c r="A109" s="88" t="s">
        <v>138</v>
      </c>
      <c r="B109" s="96" t="s">
        <v>129</v>
      </c>
      <c r="C109" s="92" t="s">
        <v>130</v>
      </c>
      <c r="D109" s="93" t="s">
        <v>134</v>
      </c>
      <c r="E109" s="93" t="s">
        <v>135</v>
      </c>
      <c r="F109" s="58" t="s">
        <v>232</v>
      </c>
      <c r="G109" s="55" t="s">
        <v>77</v>
      </c>
      <c r="H109" s="55" t="s">
        <v>77</v>
      </c>
      <c r="I109" s="55" t="s">
        <v>77</v>
      </c>
      <c r="J109" s="55" t="s">
        <v>77</v>
      </c>
      <c r="K109" s="55" t="s">
        <v>77</v>
      </c>
      <c r="L109" s="68" t="s">
        <v>77</v>
      </c>
      <c r="M109" s="68" t="s">
        <v>77</v>
      </c>
      <c r="N109" s="68" t="s">
        <v>77</v>
      </c>
      <c r="O109" s="94" t="s">
        <v>77</v>
      </c>
      <c r="P109" s="94" t="s">
        <v>77</v>
      </c>
      <c r="Q109" s="94" t="s">
        <v>77</v>
      </c>
      <c r="R109" s="94" t="s">
        <v>77</v>
      </c>
      <c r="S109" s="94" t="s">
        <v>57</v>
      </c>
      <c r="T109" s="94" t="s">
        <v>57</v>
      </c>
      <c r="U109" s="94" t="s">
        <v>57</v>
      </c>
      <c r="V109" s="94" t="s">
        <v>57</v>
      </c>
      <c r="W109" s="94" t="s">
        <v>57</v>
      </c>
      <c r="X109" s="55" t="s">
        <v>270</v>
      </c>
      <c r="Z109" s="55"/>
    </row>
    <row r="110" spans="1:26" x14ac:dyDescent="0.2">
      <c r="A110" s="88" t="s">
        <v>139</v>
      </c>
      <c r="B110" s="96" t="s">
        <v>129</v>
      </c>
      <c r="C110" s="92" t="s">
        <v>130</v>
      </c>
      <c r="D110" s="93" t="s">
        <v>137</v>
      </c>
      <c r="E110" s="93" t="s">
        <v>148</v>
      </c>
      <c r="F110" s="58" t="s">
        <v>232</v>
      </c>
      <c r="G110" s="55" t="s">
        <v>77</v>
      </c>
      <c r="H110" s="55" t="s">
        <v>77</v>
      </c>
      <c r="I110" s="55" t="s">
        <v>77</v>
      </c>
      <c r="J110" s="55" t="s">
        <v>77</v>
      </c>
      <c r="K110" s="55" t="s">
        <v>77</v>
      </c>
      <c r="L110" s="68" t="s">
        <v>77</v>
      </c>
      <c r="M110" s="68" t="s">
        <v>77</v>
      </c>
      <c r="N110" s="68" t="s">
        <v>77</v>
      </c>
      <c r="O110" s="94" t="s">
        <v>77</v>
      </c>
      <c r="P110" s="94" t="s">
        <v>77</v>
      </c>
      <c r="Q110" s="94" t="s">
        <v>77</v>
      </c>
      <c r="R110" s="94" t="s">
        <v>77</v>
      </c>
      <c r="S110" s="94" t="s">
        <v>57</v>
      </c>
      <c r="T110" s="94" t="s">
        <v>57</v>
      </c>
      <c r="U110" s="94" t="s">
        <v>57</v>
      </c>
      <c r="V110" s="94" t="s">
        <v>57</v>
      </c>
      <c r="W110" s="94" t="s">
        <v>57</v>
      </c>
      <c r="X110" s="55" t="s">
        <v>270</v>
      </c>
      <c r="Z110" s="55"/>
    </row>
    <row r="111" spans="1:26" ht="25.5" x14ac:dyDescent="0.2">
      <c r="A111" s="88" t="s">
        <v>140</v>
      </c>
      <c r="B111" s="96" t="s">
        <v>129</v>
      </c>
      <c r="C111" s="92" t="s">
        <v>130</v>
      </c>
      <c r="D111" s="93" t="s">
        <v>579</v>
      </c>
      <c r="E111" s="93" t="s">
        <v>149</v>
      </c>
      <c r="F111" s="58"/>
      <c r="G111" s="55" t="s">
        <v>77</v>
      </c>
      <c r="H111" s="55" t="s">
        <v>77</v>
      </c>
      <c r="I111" s="55" t="s">
        <v>77</v>
      </c>
      <c r="J111" s="55" t="s">
        <v>77</v>
      </c>
      <c r="K111" s="55" t="s">
        <v>77</v>
      </c>
      <c r="L111" s="68" t="s">
        <v>77</v>
      </c>
      <c r="M111" s="68" t="s">
        <v>77</v>
      </c>
      <c r="N111" s="68" t="s">
        <v>77</v>
      </c>
      <c r="O111" s="94" t="s">
        <v>77</v>
      </c>
      <c r="P111" s="94" t="s">
        <v>77</v>
      </c>
      <c r="Q111" s="94" t="s">
        <v>77</v>
      </c>
      <c r="R111" s="94" t="s">
        <v>77</v>
      </c>
      <c r="S111" s="94" t="s">
        <v>63</v>
      </c>
      <c r="T111" s="94" t="s">
        <v>63</v>
      </c>
      <c r="U111" s="94" t="s">
        <v>67</v>
      </c>
      <c r="V111" s="94" t="s">
        <v>57</v>
      </c>
      <c r="W111" s="94" t="s">
        <v>57</v>
      </c>
      <c r="X111" s="55" t="s">
        <v>270</v>
      </c>
      <c r="Z111" s="55"/>
    </row>
    <row r="112" spans="1:26" ht="25.5" x14ac:dyDescent="0.2">
      <c r="A112" s="88" t="s">
        <v>144</v>
      </c>
      <c r="B112" s="96" t="s">
        <v>129</v>
      </c>
      <c r="C112" s="92" t="s">
        <v>130</v>
      </c>
      <c r="D112" s="93" t="s">
        <v>589</v>
      </c>
      <c r="E112" s="93" t="s">
        <v>150</v>
      </c>
      <c r="F112" s="58" t="s">
        <v>232</v>
      </c>
      <c r="G112" s="55" t="s">
        <v>77</v>
      </c>
      <c r="H112" s="55" t="s">
        <v>77</v>
      </c>
      <c r="I112" s="55" t="s">
        <v>77</v>
      </c>
      <c r="J112" s="55" t="s">
        <v>77</v>
      </c>
      <c r="K112" s="55" t="s">
        <v>77</v>
      </c>
      <c r="L112" s="68" t="s">
        <v>77</v>
      </c>
      <c r="M112" s="68" t="s">
        <v>77</v>
      </c>
      <c r="N112" s="68" t="s">
        <v>77</v>
      </c>
      <c r="O112" s="94" t="s">
        <v>77</v>
      </c>
      <c r="P112" s="94" t="s">
        <v>77</v>
      </c>
      <c r="Q112" s="94" t="s">
        <v>77</v>
      </c>
      <c r="R112" s="94" t="s">
        <v>77</v>
      </c>
      <c r="S112" s="94" t="s">
        <v>63</v>
      </c>
      <c r="T112" s="94" t="s">
        <v>57</v>
      </c>
      <c r="U112" s="94" t="s">
        <v>57</v>
      </c>
      <c r="V112" s="94" t="s">
        <v>57</v>
      </c>
      <c r="W112" s="94" t="s">
        <v>57</v>
      </c>
      <c r="X112" s="55" t="s">
        <v>270</v>
      </c>
      <c r="Z112" s="55"/>
    </row>
    <row r="113" spans="1:26 16384:16384" ht="20.25" customHeight="1" x14ac:dyDescent="0.2">
      <c r="A113" s="88" t="s">
        <v>423</v>
      </c>
      <c r="B113" s="96" t="s">
        <v>129</v>
      </c>
      <c r="C113" s="92" t="s">
        <v>141</v>
      </c>
      <c r="D113" s="93" t="s">
        <v>142</v>
      </c>
      <c r="E113" s="93" t="s">
        <v>143</v>
      </c>
      <c r="F113" s="93" t="s">
        <v>708</v>
      </c>
      <c r="G113" s="55" t="s">
        <v>77</v>
      </c>
      <c r="H113" s="55" t="s">
        <v>77</v>
      </c>
      <c r="I113" s="55" t="s">
        <v>77</v>
      </c>
      <c r="J113" s="55" t="s">
        <v>77</v>
      </c>
      <c r="K113" s="55" t="s">
        <v>77</v>
      </c>
      <c r="L113" s="68" t="s">
        <v>77</v>
      </c>
      <c r="M113" s="68" t="s">
        <v>77</v>
      </c>
      <c r="N113" s="68" t="s">
        <v>77</v>
      </c>
      <c r="O113" s="94" t="s">
        <v>77</v>
      </c>
      <c r="P113" s="94" t="s">
        <v>77</v>
      </c>
      <c r="Q113" s="94" t="s">
        <v>77</v>
      </c>
      <c r="R113" s="94" t="s">
        <v>77</v>
      </c>
      <c r="S113" s="94" t="s">
        <v>63</v>
      </c>
      <c r="T113" s="94" t="s">
        <v>63</v>
      </c>
      <c r="U113" s="94" t="s">
        <v>67</v>
      </c>
      <c r="V113" s="94" t="s">
        <v>67</v>
      </c>
      <c r="W113" s="94" t="s">
        <v>67</v>
      </c>
      <c r="X113" s="55" t="s">
        <v>270</v>
      </c>
      <c r="Z113" s="55"/>
    </row>
    <row r="114" spans="1:26 16384:16384" x14ac:dyDescent="0.2">
      <c r="A114" s="88" t="s">
        <v>424</v>
      </c>
      <c r="B114" s="96" t="s">
        <v>129</v>
      </c>
      <c r="C114" s="92" t="s">
        <v>145</v>
      </c>
      <c r="D114" s="93" t="s">
        <v>146</v>
      </c>
      <c r="E114" s="93" t="s">
        <v>147</v>
      </c>
      <c r="F114" s="58"/>
      <c r="G114" s="55" t="s">
        <v>77</v>
      </c>
      <c r="H114" s="55" t="s">
        <v>77</v>
      </c>
      <c r="I114" s="55" t="s">
        <v>77</v>
      </c>
      <c r="J114" s="55" t="s">
        <v>77</v>
      </c>
      <c r="K114" s="55" t="s">
        <v>77</v>
      </c>
      <c r="L114" s="68" t="s">
        <v>77</v>
      </c>
      <c r="M114" s="68" t="s">
        <v>77</v>
      </c>
      <c r="N114" s="68" t="s">
        <v>77</v>
      </c>
      <c r="O114" s="94" t="s">
        <v>77</v>
      </c>
      <c r="P114" s="94" t="s">
        <v>77</v>
      </c>
      <c r="Q114" s="94" t="s">
        <v>77</v>
      </c>
      <c r="R114" s="94" t="s">
        <v>77</v>
      </c>
      <c r="S114" s="94" t="s">
        <v>57</v>
      </c>
      <c r="T114" s="94" t="s">
        <v>57</v>
      </c>
      <c r="U114" s="94" t="s">
        <v>57</v>
      </c>
      <c r="V114" s="94" t="s">
        <v>57</v>
      </c>
      <c r="W114" s="94" t="s">
        <v>57</v>
      </c>
      <c r="X114" s="55" t="s">
        <v>270</v>
      </c>
      <c r="Z114" s="55"/>
    </row>
    <row r="115" spans="1:26 16384:16384" ht="25.5" x14ac:dyDescent="0.2">
      <c r="A115" s="88" t="s">
        <v>8</v>
      </c>
      <c r="B115" s="96" t="s">
        <v>9</v>
      </c>
      <c r="C115" s="92" t="s">
        <v>10</v>
      </c>
      <c r="D115" s="93" t="s">
        <v>11</v>
      </c>
      <c r="E115" s="93" t="s">
        <v>12</v>
      </c>
      <c r="F115" s="58" t="s">
        <v>701</v>
      </c>
      <c r="G115" s="55" t="s">
        <v>77</v>
      </c>
      <c r="H115" s="55" t="s">
        <v>77</v>
      </c>
      <c r="I115" s="55" t="s">
        <v>77</v>
      </c>
      <c r="J115" s="55" t="s">
        <v>77</v>
      </c>
      <c r="K115" s="55" t="s">
        <v>77</v>
      </c>
      <c r="L115" s="68" t="s">
        <v>77</v>
      </c>
      <c r="M115" s="68" t="s">
        <v>77</v>
      </c>
      <c r="N115" s="68" t="s">
        <v>77</v>
      </c>
      <c r="O115" s="94" t="s">
        <v>77</v>
      </c>
      <c r="P115" s="94" t="s">
        <v>77</v>
      </c>
      <c r="Q115" s="94" t="s">
        <v>77</v>
      </c>
      <c r="R115" s="94" t="s">
        <v>77</v>
      </c>
      <c r="S115" s="94" t="s">
        <v>77</v>
      </c>
      <c r="T115" s="94" t="s">
        <v>77</v>
      </c>
      <c r="U115" s="94" t="s">
        <v>67</v>
      </c>
      <c r="V115" s="94" t="s">
        <v>67</v>
      </c>
      <c r="W115" s="94" t="s">
        <v>67</v>
      </c>
      <c r="X115" s="55" t="s">
        <v>270</v>
      </c>
      <c r="Z115" s="55"/>
    </row>
    <row r="116" spans="1:26 16384:16384" x14ac:dyDescent="0.2">
      <c r="A116" s="88" t="s">
        <v>13</v>
      </c>
      <c r="B116" s="96" t="s">
        <v>20</v>
      </c>
      <c r="C116" s="92" t="s">
        <v>15</v>
      </c>
      <c r="D116" s="93" t="s">
        <v>16</v>
      </c>
      <c r="E116" s="93" t="s">
        <v>17</v>
      </c>
      <c r="F116" s="58" t="s">
        <v>529</v>
      </c>
      <c r="G116" s="55" t="s">
        <v>77</v>
      </c>
      <c r="H116" s="55" t="s">
        <v>77</v>
      </c>
      <c r="I116" s="55" t="s">
        <v>77</v>
      </c>
      <c r="J116" s="55" t="s">
        <v>77</v>
      </c>
      <c r="K116" s="55" t="s">
        <v>77</v>
      </c>
      <c r="L116" s="68" t="s">
        <v>77</v>
      </c>
      <c r="M116" s="68" t="s">
        <v>77</v>
      </c>
      <c r="N116" s="68" t="s">
        <v>77</v>
      </c>
      <c r="O116" s="94" t="s">
        <v>77</v>
      </c>
      <c r="P116" s="94" t="s">
        <v>77</v>
      </c>
      <c r="Q116" s="94" t="s">
        <v>77</v>
      </c>
      <c r="R116" s="94" t="s">
        <v>77</v>
      </c>
      <c r="S116" s="94" t="s">
        <v>77</v>
      </c>
      <c r="T116" s="94" t="s">
        <v>77</v>
      </c>
      <c r="U116" s="94" t="s">
        <v>67</v>
      </c>
      <c r="V116" s="94" t="s">
        <v>55</v>
      </c>
      <c r="W116" s="94" t="s">
        <v>55</v>
      </c>
      <c r="X116" s="55" t="s">
        <v>270</v>
      </c>
      <c r="Z116" s="55"/>
    </row>
    <row r="117" spans="1:26 16384:16384" ht="16.5" customHeight="1" x14ac:dyDescent="0.2">
      <c r="A117" s="88" t="s">
        <v>14</v>
      </c>
      <c r="B117" s="96" t="s">
        <v>21</v>
      </c>
      <c r="C117" s="92" t="s">
        <v>250</v>
      </c>
      <c r="D117" s="93" t="s">
        <v>18</v>
      </c>
      <c r="E117" s="93" t="s">
        <v>19</v>
      </c>
      <c r="F117" s="93" t="s">
        <v>708</v>
      </c>
      <c r="G117" s="55" t="s">
        <v>77</v>
      </c>
      <c r="H117" s="55" t="s">
        <v>77</v>
      </c>
      <c r="I117" s="55" t="s">
        <v>77</v>
      </c>
      <c r="J117" s="55" t="s">
        <v>77</v>
      </c>
      <c r="K117" s="55" t="s">
        <v>77</v>
      </c>
      <c r="L117" s="68" t="s">
        <v>77</v>
      </c>
      <c r="M117" s="68" t="s">
        <v>77</v>
      </c>
      <c r="N117" s="68" t="s">
        <v>77</v>
      </c>
      <c r="O117" s="94" t="s">
        <v>77</v>
      </c>
      <c r="P117" s="94" t="s">
        <v>77</v>
      </c>
      <c r="Q117" s="94" t="s">
        <v>77</v>
      </c>
      <c r="R117" s="94" t="s">
        <v>77</v>
      </c>
      <c r="S117" s="94" t="s">
        <v>77</v>
      </c>
      <c r="T117" s="94" t="s">
        <v>77</v>
      </c>
      <c r="U117" s="94" t="s">
        <v>67</v>
      </c>
      <c r="V117" s="94" t="s">
        <v>67</v>
      </c>
      <c r="W117" s="94" t="s">
        <v>67</v>
      </c>
      <c r="X117" s="55" t="s">
        <v>270</v>
      </c>
      <c r="Z117" s="55"/>
    </row>
    <row r="118" spans="1:26 16384:16384" ht="25.5" x14ac:dyDescent="0.2">
      <c r="A118" s="88" t="s">
        <v>712</v>
      </c>
      <c r="B118" s="96" t="s">
        <v>732</v>
      </c>
      <c r="C118" s="92" t="s">
        <v>716</v>
      </c>
      <c r="D118" s="93" t="s">
        <v>714</v>
      </c>
      <c r="E118" s="93" t="s">
        <v>717</v>
      </c>
      <c r="F118" s="93" t="s">
        <v>530</v>
      </c>
      <c r="G118" s="55" t="s">
        <v>77</v>
      </c>
      <c r="H118" s="55" t="s">
        <v>77</v>
      </c>
      <c r="I118" s="55" t="s">
        <v>77</v>
      </c>
      <c r="J118" s="55" t="s">
        <v>77</v>
      </c>
      <c r="K118" s="55" t="s">
        <v>77</v>
      </c>
      <c r="L118" s="68" t="s">
        <v>77</v>
      </c>
      <c r="M118" s="68" t="s">
        <v>77</v>
      </c>
      <c r="N118" s="68" t="s">
        <v>77</v>
      </c>
      <c r="O118" s="94" t="s">
        <v>77</v>
      </c>
      <c r="P118" s="94" t="s">
        <v>77</v>
      </c>
      <c r="Q118" s="94" t="s">
        <v>77</v>
      </c>
      <c r="R118" s="94" t="s">
        <v>77</v>
      </c>
      <c r="S118" s="94" t="s">
        <v>77</v>
      </c>
      <c r="T118" s="94" t="s">
        <v>77</v>
      </c>
      <c r="U118" s="94" t="s">
        <v>77</v>
      </c>
      <c r="V118" s="94" t="s">
        <v>77</v>
      </c>
      <c r="W118" s="94" t="s">
        <v>57</v>
      </c>
      <c r="X118" s="55" t="s">
        <v>270</v>
      </c>
      <c r="Z118" s="55"/>
    </row>
    <row r="119" spans="1:26 16384:16384" ht="25.5" x14ac:dyDescent="0.2">
      <c r="A119" s="88" t="s">
        <v>722</v>
      </c>
      <c r="B119" s="96" t="s">
        <v>721</v>
      </c>
      <c r="C119" s="92" t="s">
        <v>141</v>
      </c>
      <c r="D119" s="93" t="s">
        <v>718</v>
      </c>
      <c r="E119" s="93" t="s">
        <v>719</v>
      </c>
      <c r="F119" s="93" t="s">
        <v>708</v>
      </c>
      <c r="G119" s="55" t="s">
        <v>77</v>
      </c>
      <c r="H119" s="55" t="s">
        <v>77</v>
      </c>
      <c r="I119" s="55" t="s">
        <v>77</v>
      </c>
      <c r="J119" s="55" t="s">
        <v>77</v>
      </c>
      <c r="K119" s="55" t="s">
        <v>77</v>
      </c>
      <c r="L119" s="68" t="s">
        <v>77</v>
      </c>
      <c r="M119" s="68" t="s">
        <v>77</v>
      </c>
      <c r="N119" s="68" t="s">
        <v>77</v>
      </c>
      <c r="O119" s="94" t="s">
        <v>77</v>
      </c>
      <c r="P119" s="94" t="s">
        <v>77</v>
      </c>
      <c r="Q119" s="94" t="s">
        <v>77</v>
      </c>
      <c r="R119" s="94" t="s">
        <v>77</v>
      </c>
      <c r="S119" s="94" t="s">
        <v>77</v>
      </c>
      <c r="T119" s="94" t="s">
        <v>77</v>
      </c>
      <c r="U119" s="94" t="s">
        <v>77</v>
      </c>
      <c r="V119" s="94" t="s">
        <v>77</v>
      </c>
      <c r="W119" s="94" t="s">
        <v>57</v>
      </c>
      <c r="X119" s="55" t="s">
        <v>270</v>
      </c>
      <c r="Z119" s="55"/>
    </row>
    <row r="120" spans="1:26 16384:16384" x14ac:dyDescent="0.2">
      <c r="A120" s="88" t="s">
        <v>723</v>
      </c>
      <c r="B120" s="96" t="s">
        <v>721</v>
      </c>
      <c r="C120" s="92" t="s">
        <v>724</v>
      </c>
      <c r="D120" s="93" t="s">
        <v>725</v>
      </c>
      <c r="E120" s="93" t="s">
        <v>726</v>
      </c>
      <c r="F120" s="93" t="s">
        <v>530</v>
      </c>
      <c r="G120" s="55" t="s">
        <v>77</v>
      </c>
      <c r="H120" s="55" t="s">
        <v>77</v>
      </c>
      <c r="I120" s="55" t="s">
        <v>77</v>
      </c>
      <c r="J120" s="55" t="s">
        <v>77</v>
      </c>
      <c r="K120" s="55" t="s">
        <v>77</v>
      </c>
      <c r="L120" s="68" t="s">
        <v>77</v>
      </c>
      <c r="M120" s="68" t="s">
        <v>77</v>
      </c>
      <c r="N120" s="68" t="s">
        <v>77</v>
      </c>
      <c r="O120" s="94" t="s">
        <v>77</v>
      </c>
      <c r="P120" s="94" t="s">
        <v>77</v>
      </c>
      <c r="Q120" s="94" t="s">
        <v>77</v>
      </c>
      <c r="R120" s="94" t="s">
        <v>77</v>
      </c>
      <c r="S120" s="94" t="s">
        <v>77</v>
      </c>
      <c r="T120" s="94" t="s">
        <v>77</v>
      </c>
      <c r="U120" s="94" t="s">
        <v>77</v>
      </c>
      <c r="V120" s="94" t="s">
        <v>77</v>
      </c>
      <c r="W120" s="94" t="s">
        <v>57</v>
      </c>
      <c r="X120" s="55" t="s">
        <v>270</v>
      </c>
      <c r="Z120" s="55"/>
    </row>
    <row r="121" spans="1:26 16384:16384" x14ac:dyDescent="0.2">
      <c r="A121" s="88" t="s">
        <v>727</v>
      </c>
      <c r="B121" s="96" t="s">
        <v>721</v>
      </c>
      <c r="C121" s="92" t="s">
        <v>250</v>
      </c>
      <c r="D121" s="93" t="s">
        <v>728</v>
      </c>
      <c r="E121" s="93" t="s">
        <v>726</v>
      </c>
      <c r="F121" s="93" t="s">
        <v>708</v>
      </c>
      <c r="G121" s="55" t="s">
        <v>77</v>
      </c>
      <c r="H121" s="55" t="s">
        <v>77</v>
      </c>
      <c r="I121" s="55" t="s">
        <v>77</v>
      </c>
      <c r="J121" s="55" t="s">
        <v>77</v>
      </c>
      <c r="K121" s="55" t="s">
        <v>77</v>
      </c>
      <c r="L121" s="68" t="s">
        <v>77</v>
      </c>
      <c r="M121" s="68" t="s">
        <v>77</v>
      </c>
      <c r="N121" s="68" t="s">
        <v>77</v>
      </c>
      <c r="O121" s="94" t="s">
        <v>77</v>
      </c>
      <c r="P121" s="94" t="s">
        <v>77</v>
      </c>
      <c r="Q121" s="94" t="s">
        <v>77</v>
      </c>
      <c r="R121" s="94" t="s">
        <v>77</v>
      </c>
      <c r="S121" s="94" t="s">
        <v>77</v>
      </c>
      <c r="T121" s="94" t="s">
        <v>77</v>
      </c>
      <c r="U121" s="94" t="s">
        <v>77</v>
      </c>
      <c r="V121" s="94" t="s">
        <v>77</v>
      </c>
      <c r="W121" s="94" t="s">
        <v>57</v>
      </c>
      <c r="X121" s="55" t="s">
        <v>270</v>
      </c>
      <c r="Z121" s="55"/>
    </row>
    <row r="122" spans="1:26 16384:16384" x14ac:dyDescent="0.2">
      <c r="A122" s="88" t="s">
        <v>729</v>
      </c>
      <c r="B122" s="96" t="s">
        <v>721</v>
      </c>
      <c r="C122" s="92" t="s">
        <v>141</v>
      </c>
      <c r="D122" s="93" t="s">
        <v>730</v>
      </c>
      <c r="E122" s="93" t="s">
        <v>218</v>
      </c>
      <c r="F122" s="93"/>
      <c r="G122" s="55" t="s">
        <v>77</v>
      </c>
      <c r="H122" s="55" t="s">
        <v>77</v>
      </c>
      <c r="I122" s="55" t="s">
        <v>77</v>
      </c>
      <c r="J122" s="55" t="s">
        <v>77</v>
      </c>
      <c r="K122" s="55" t="s">
        <v>77</v>
      </c>
      <c r="L122" s="68" t="s">
        <v>77</v>
      </c>
      <c r="M122" s="68" t="s">
        <v>77</v>
      </c>
      <c r="N122" s="68" t="s">
        <v>77</v>
      </c>
      <c r="O122" s="94" t="s">
        <v>77</v>
      </c>
      <c r="P122" s="94" t="s">
        <v>77</v>
      </c>
      <c r="Q122" s="94" t="s">
        <v>77</v>
      </c>
      <c r="R122" s="94" t="s">
        <v>77</v>
      </c>
      <c r="S122" s="94" t="s">
        <v>77</v>
      </c>
      <c r="T122" s="94" t="s">
        <v>77</v>
      </c>
      <c r="U122" s="94" t="s">
        <v>77</v>
      </c>
      <c r="V122" s="94" t="s">
        <v>77</v>
      </c>
      <c r="W122" s="94" t="s">
        <v>67</v>
      </c>
      <c r="X122" s="55" t="s">
        <v>270</v>
      </c>
    </row>
    <row r="123" spans="1:26 16384:16384" x14ac:dyDescent="0.2">
      <c r="A123" s="113"/>
      <c r="B123" s="114" t="s">
        <v>270</v>
      </c>
      <c r="C123" s="113"/>
      <c r="D123" s="113"/>
      <c r="E123" s="113"/>
      <c r="F123" s="113"/>
      <c r="G123" s="114" t="s">
        <v>270</v>
      </c>
      <c r="H123" s="114" t="s">
        <v>270</v>
      </c>
      <c r="I123" s="114" t="s">
        <v>270</v>
      </c>
      <c r="J123" s="114" t="s">
        <v>270</v>
      </c>
      <c r="K123" s="114" t="s">
        <v>270</v>
      </c>
      <c r="L123" s="114" t="s">
        <v>270</v>
      </c>
      <c r="M123" s="114" t="s">
        <v>270</v>
      </c>
      <c r="N123" s="114" t="s">
        <v>270</v>
      </c>
      <c r="O123" s="114" t="s">
        <v>270</v>
      </c>
      <c r="P123" s="114" t="s">
        <v>270</v>
      </c>
      <c r="Q123" s="114" t="s">
        <v>270</v>
      </c>
      <c r="R123" s="114" t="s">
        <v>270</v>
      </c>
      <c r="S123" s="114" t="s">
        <v>270</v>
      </c>
      <c r="T123" s="114" t="s">
        <v>270</v>
      </c>
      <c r="U123" s="114" t="s">
        <v>270</v>
      </c>
      <c r="V123" s="114" t="s">
        <v>270</v>
      </c>
      <c r="W123" s="114" t="s">
        <v>270</v>
      </c>
      <c r="X123" s="114" t="s">
        <v>270</v>
      </c>
      <c r="XFD123" s="114"/>
    </row>
    <row r="124" spans="1:26 16384:16384" x14ac:dyDescent="0.2">
      <c r="A124" s="113"/>
      <c r="B124" s="114" t="s">
        <v>270</v>
      </c>
      <c r="C124" s="113"/>
      <c r="D124" s="113"/>
      <c r="E124" s="113"/>
      <c r="F124" s="113"/>
      <c r="G124" s="114" t="s">
        <v>270</v>
      </c>
      <c r="H124" s="114" t="s">
        <v>270</v>
      </c>
      <c r="I124" s="114" t="s">
        <v>270</v>
      </c>
      <c r="J124" s="114" t="s">
        <v>270</v>
      </c>
      <c r="K124" s="114" t="s">
        <v>270</v>
      </c>
      <c r="L124" s="114" t="s">
        <v>270</v>
      </c>
      <c r="M124" s="114" t="s">
        <v>270</v>
      </c>
      <c r="N124" s="114" t="s">
        <v>270</v>
      </c>
      <c r="O124" s="114" t="s">
        <v>270</v>
      </c>
      <c r="P124" s="114" t="s">
        <v>270</v>
      </c>
      <c r="Q124" s="114" t="s">
        <v>270</v>
      </c>
      <c r="R124" s="114" t="s">
        <v>270</v>
      </c>
      <c r="S124" s="114" t="s">
        <v>270</v>
      </c>
      <c r="T124" s="114" t="s">
        <v>270</v>
      </c>
      <c r="U124" s="114" t="s">
        <v>270</v>
      </c>
      <c r="V124" s="114" t="s">
        <v>270</v>
      </c>
      <c r="W124" s="114" t="s">
        <v>270</v>
      </c>
      <c r="X124" s="114" t="s">
        <v>270</v>
      </c>
      <c r="XFD124" s="114"/>
    </row>
    <row r="125" spans="1:26 16384:16384" x14ac:dyDescent="0.2">
      <c r="A125" s="113"/>
      <c r="B125" s="114" t="s">
        <v>270</v>
      </c>
      <c r="C125" s="113"/>
      <c r="D125" s="113"/>
      <c r="E125" s="113"/>
      <c r="F125" s="113"/>
      <c r="G125" s="114" t="s">
        <v>270</v>
      </c>
      <c r="H125" s="114" t="s">
        <v>270</v>
      </c>
      <c r="I125" s="114" t="s">
        <v>270</v>
      </c>
      <c r="J125" s="114" t="s">
        <v>270</v>
      </c>
      <c r="K125" s="114" t="s">
        <v>270</v>
      </c>
      <c r="L125" s="114" t="s">
        <v>270</v>
      </c>
      <c r="M125" s="114" t="s">
        <v>270</v>
      </c>
      <c r="N125" s="114" t="s">
        <v>270</v>
      </c>
      <c r="O125" s="114" t="s">
        <v>270</v>
      </c>
      <c r="P125" s="114" t="s">
        <v>270</v>
      </c>
      <c r="Q125" s="114" t="s">
        <v>270</v>
      </c>
      <c r="R125" s="114" t="s">
        <v>270</v>
      </c>
      <c r="S125" s="114" t="s">
        <v>270</v>
      </c>
      <c r="T125" s="114" t="s">
        <v>270</v>
      </c>
      <c r="U125" s="114" t="s">
        <v>270</v>
      </c>
      <c r="V125" s="114" t="s">
        <v>270</v>
      </c>
      <c r="W125" s="114" t="s">
        <v>270</v>
      </c>
      <c r="X125" s="114" t="s">
        <v>270</v>
      </c>
      <c r="XFD125" s="114"/>
    </row>
    <row r="126" spans="1:26 16384:16384" x14ac:dyDescent="0.2">
      <c r="A126" s="113"/>
      <c r="B126" s="114" t="s">
        <v>270</v>
      </c>
      <c r="C126" s="113"/>
      <c r="D126" s="113"/>
      <c r="E126" s="113"/>
      <c r="F126" s="113"/>
      <c r="G126" s="114" t="s">
        <v>270</v>
      </c>
      <c r="H126" s="114" t="s">
        <v>270</v>
      </c>
      <c r="I126" s="114" t="s">
        <v>270</v>
      </c>
      <c r="J126" s="114" t="s">
        <v>270</v>
      </c>
      <c r="K126" s="114" t="s">
        <v>270</v>
      </c>
      <c r="L126" s="114" t="s">
        <v>270</v>
      </c>
      <c r="M126" s="114" t="s">
        <v>270</v>
      </c>
      <c r="N126" s="114" t="s">
        <v>270</v>
      </c>
      <c r="O126" s="114" t="s">
        <v>270</v>
      </c>
      <c r="P126" s="114" t="s">
        <v>270</v>
      </c>
      <c r="Q126" s="114" t="s">
        <v>270</v>
      </c>
      <c r="R126" s="114" t="s">
        <v>270</v>
      </c>
      <c r="S126" s="114" t="s">
        <v>270</v>
      </c>
      <c r="T126" s="114" t="s">
        <v>270</v>
      </c>
      <c r="U126" s="114" t="s">
        <v>270</v>
      </c>
      <c r="V126" s="114" t="s">
        <v>270</v>
      </c>
      <c r="W126" s="114" t="s">
        <v>270</v>
      </c>
      <c r="X126" s="114" t="s">
        <v>270</v>
      </c>
      <c r="XFD126" s="114"/>
    </row>
    <row r="127" spans="1:26 16384:16384" x14ac:dyDescent="0.2">
      <c r="A127" s="113"/>
      <c r="B127" s="114" t="s">
        <v>270</v>
      </c>
      <c r="C127" s="113"/>
      <c r="D127" s="113"/>
      <c r="E127" s="113"/>
      <c r="F127" s="113"/>
      <c r="G127" s="114" t="s">
        <v>270</v>
      </c>
      <c r="H127" s="114" t="s">
        <v>270</v>
      </c>
      <c r="I127" s="114" t="s">
        <v>270</v>
      </c>
      <c r="J127" s="114" t="s">
        <v>270</v>
      </c>
      <c r="K127" s="114" t="s">
        <v>270</v>
      </c>
      <c r="L127" s="114" t="s">
        <v>270</v>
      </c>
      <c r="M127" s="114" t="s">
        <v>270</v>
      </c>
      <c r="N127" s="114" t="s">
        <v>270</v>
      </c>
      <c r="O127" s="114" t="s">
        <v>270</v>
      </c>
      <c r="P127" s="114" t="s">
        <v>270</v>
      </c>
      <c r="Q127" s="114" t="s">
        <v>270</v>
      </c>
      <c r="R127" s="114" t="s">
        <v>270</v>
      </c>
      <c r="S127" s="114" t="s">
        <v>270</v>
      </c>
      <c r="T127" s="114" t="s">
        <v>270</v>
      </c>
      <c r="U127" s="114" t="s">
        <v>270</v>
      </c>
      <c r="V127" s="114" t="s">
        <v>270</v>
      </c>
      <c r="W127" s="114" t="s">
        <v>270</v>
      </c>
      <c r="X127" s="114" t="s">
        <v>270</v>
      </c>
      <c r="XFD127" s="114"/>
    </row>
    <row r="128" spans="1:26 16384:16384" x14ac:dyDescent="0.2">
      <c r="A128" s="113"/>
      <c r="B128" s="114" t="s">
        <v>270</v>
      </c>
      <c r="C128" s="113"/>
      <c r="D128" s="113"/>
      <c r="E128" s="113"/>
      <c r="F128" s="113"/>
      <c r="G128" s="114" t="s">
        <v>270</v>
      </c>
      <c r="H128" s="114" t="s">
        <v>270</v>
      </c>
      <c r="I128" s="114" t="s">
        <v>270</v>
      </c>
      <c r="J128" s="114" t="s">
        <v>270</v>
      </c>
      <c r="K128" s="114" t="s">
        <v>270</v>
      </c>
      <c r="L128" s="114" t="s">
        <v>270</v>
      </c>
      <c r="M128" s="114" t="s">
        <v>270</v>
      </c>
      <c r="N128" s="114" t="s">
        <v>270</v>
      </c>
      <c r="O128" s="114" t="s">
        <v>270</v>
      </c>
      <c r="P128" s="114" t="s">
        <v>270</v>
      </c>
      <c r="Q128" s="114" t="s">
        <v>270</v>
      </c>
      <c r="R128" s="114" t="s">
        <v>270</v>
      </c>
      <c r="S128" s="114" t="s">
        <v>270</v>
      </c>
      <c r="T128" s="114" t="s">
        <v>270</v>
      </c>
      <c r="U128" s="114" t="s">
        <v>270</v>
      </c>
      <c r="V128" s="114" t="s">
        <v>270</v>
      </c>
      <c r="W128" s="114" t="s">
        <v>270</v>
      </c>
      <c r="X128" s="114" t="s">
        <v>270</v>
      </c>
      <c r="XFD128" s="114"/>
    </row>
    <row r="129" spans="1:24 16384:16384" x14ac:dyDescent="0.2">
      <c r="A129" s="113"/>
      <c r="B129" s="114" t="s">
        <v>270</v>
      </c>
      <c r="C129" s="113"/>
      <c r="D129" s="113"/>
      <c r="E129" s="113"/>
      <c r="F129" s="113"/>
      <c r="G129" s="114" t="s">
        <v>270</v>
      </c>
      <c r="H129" s="114" t="s">
        <v>270</v>
      </c>
      <c r="I129" s="114" t="s">
        <v>270</v>
      </c>
      <c r="J129" s="114" t="s">
        <v>270</v>
      </c>
      <c r="K129" s="114" t="s">
        <v>270</v>
      </c>
      <c r="L129" s="114" t="s">
        <v>270</v>
      </c>
      <c r="M129" s="114" t="s">
        <v>270</v>
      </c>
      <c r="N129" s="114" t="s">
        <v>270</v>
      </c>
      <c r="O129" s="114" t="s">
        <v>270</v>
      </c>
      <c r="P129" s="114" t="s">
        <v>270</v>
      </c>
      <c r="Q129" s="114" t="s">
        <v>270</v>
      </c>
      <c r="R129" s="114" t="s">
        <v>270</v>
      </c>
      <c r="S129" s="114" t="s">
        <v>270</v>
      </c>
      <c r="T129" s="114" t="s">
        <v>270</v>
      </c>
      <c r="U129" s="114" t="s">
        <v>270</v>
      </c>
      <c r="V129" s="114" t="s">
        <v>270</v>
      </c>
      <c r="W129" s="114" t="s">
        <v>270</v>
      </c>
      <c r="X129" s="114" t="s">
        <v>270</v>
      </c>
      <c r="XFD129" s="114"/>
    </row>
    <row r="130" spans="1:24 16384:16384" x14ac:dyDescent="0.2">
      <c r="A130" s="113"/>
      <c r="B130" s="114" t="s">
        <v>270</v>
      </c>
      <c r="C130" s="113"/>
      <c r="D130" s="113"/>
      <c r="E130" s="113"/>
      <c r="F130" s="113"/>
      <c r="G130" s="114" t="s">
        <v>270</v>
      </c>
      <c r="H130" s="114" t="s">
        <v>270</v>
      </c>
      <c r="I130" s="114" t="s">
        <v>270</v>
      </c>
      <c r="J130" s="114" t="s">
        <v>270</v>
      </c>
      <c r="K130" s="114" t="s">
        <v>270</v>
      </c>
      <c r="L130" s="114" t="s">
        <v>270</v>
      </c>
      <c r="M130" s="114" t="s">
        <v>270</v>
      </c>
      <c r="N130" s="114" t="s">
        <v>270</v>
      </c>
      <c r="O130" s="114" t="s">
        <v>270</v>
      </c>
      <c r="P130" s="114" t="s">
        <v>270</v>
      </c>
      <c r="Q130" s="114" t="s">
        <v>270</v>
      </c>
      <c r="R130" s="114" t="s">
        <v>270</v>
      </c>
      <c r="S130" s="114" t="s">
        <v>270</v>
      </c>
      <c r="T130" s="114" t="s">
        <v>270</v>
      </c>
      <c r="U130" s="114" t="s">
        <v>270</v>
      </c>
      <c r="V130" s="114" t="s">
        <v>270</v>
      </c>
      <c r="W130" s="114" t="s">
        <v>270</v>
      </c>
      <c r="X130" s="114" t="s">
        <v>270</v>
      </c>
      <c r="XFD130" s="114"/>
    </row>
    <row r="131" spans="1:24 16384:16384" x14ac:dyDescent="0.2">
      <c r="A131" s="113"/>
      <c r="B131" s="114" t="s">
        <v>270</v>
      </c>
      <c r="C131" s="113"/>
      <c r="D131" s="113"/>
      <c r="E131" s="113"/>
      <c r="F131" s="113"/>
      <c r="G131" s="114" t="s">
        <v>270</v>
      </c>
      <c r="H131" s="114" t="s">
        <v>270</v>
      </c>
      <c r="I131" s="114" t="s">
        <v>270</v>
      </c>
      <c r="J131" s="114" t="s">
        <v>270</v>
      </c>
      <c r="K131" s="114" t="s">
        <v>270</v>
      </c>
      <c r="L131" s="114" t="s">
        <v>270</v>
      </c>
      <c r="M131" s="114" t="s">
        <v>270</v>
      </c>
      <c r="N131" s="114" t="s">
        <v>270</v>
      </c>
      <c r="O131" s="114" t="s">
        <v>270</v>
      </c>
      <c r="P131" s="114" t="s">
        <v>270</v>
      </c>
      <c r="Q131" s="114" t="s">
        <v>270</v>
      </c>
      <c r="R131" s="114" t="s">
        <v>270</v>
      </c>
      <c r="S131" s="114" t="s">
        <v>270</v>
      </c>
      <c r="T131" s="114" t="s">
        <v>270</v>
      </c>
      <c r="U131" s="114" t="s">
        <v>270</v>
      </c>
      <c r="V131" s="114" t="s">
        <v>270</v>
      </c>
      <c r="W131" s="114" t="s">
        <v>270</v>
      </c>
      <c r="X131" s="114" t="s">
        <v>270</v>
      </c>
      <c r="XFD131" s="114"/>
    </row>
    <row r="132" spans="1:24 16384:16384" x14ac:dyDescent="0.2">
      <c r="A132" s="113"/>
      <c r="B132" s="114" t="s">
        <v>270</v>
      </c>
      <c r="C132" s="113"/>
      <c r="D132" s="113"/>
      <c r="E132" s="113"/>
      <c r="F132" s="113"/>
      <c r="G132" s="114" t="s">
        <v>270</v>
      </c>
      <c r="H132" s="114" t="s">
        <v>270</v>
      </c>
      <c r="I132" s="114" t="s">
        <v>270</v>
      </c>
      <c r="J132" s="114" t="s">
        <v>270</v>
      </c>
      <c r="K132" s="114" t="s">
        <v>270</v>
      </c>
      <c r="L132" s="114" t="s">
        <v>270</v>
      </c>
      <c r="M132" s="114" t="s">
        <v>270</v>
      </c>
      <c r="N132" s="114" t="s">
        <v>270</v>
      </c>
      <c r="O132" s="114" t="s">
        <v>270</v>
      </c>
      <c r="P132" s="114" t="s">
        <v>270</v>
      </c>
      <c r="Q132" s="114" t="s">
        <v>270</v>
      </c>
      <c r="R132" s="114" t="s">
        <v>270</v>
      </c>
      <c r="S132" s="114" t="s">
        <v>270</v>
      </c>
      <c r="T132" s="114" t="s">
        <v>270</v>
      </c>
      <c r="U132" s="114" t="s">
        <v>270</v>
      </c>
      <c r="V132" s="114" t="s">
        <v>270</v>
      </c>
      <c r="W132" s="114" t="s">
        <v>270</v>
      </c>
      <c r="X132" s="114" t="s">
        <v>270</v>
      </c>
      <c r="XFD132" s="114"/>
    </row>
    <row r="133" spans="1:24 16384:16384" x14ac:dyDescent="0.2">
      <c r="A133" s="113"/>
      <c r="B133" s="114" t="s">
        <v>270</v>
      </c>
      <c r="C133" s="113"/>
      <c r="D133" s="113"/>
      <c r="E133" s="113"/>
      <c r="F133" s="113"/>
      <c r="G133" s="114" t="s">
        <v>270</v>
      </c>
      <c r="H133" s="114" t="s">
        <v>270</v>
      </c>
      <c r="I133" s="114" t="s">
        <v>270</v>
      </c>
      <c r="J133" s="114" t="s">
        <v>270</v>
      </c>
      <c r="K133" s="114" t="s">
        <v>270</v>
      </c>
      <c r="L133" s="114" t="s">
        <v>270</v>
      </c>
      <c r="M133" s="114" t="s">
        <v>270</v>
      </c>
      <c r="N133" s="114" t="s">
        <v>270</v>
      </c>
      <c r="O133" s="114" t="s">
        <v>270</v>
      </c>
      <c r="P133" s="114" t="s">
        <v>270</v>
      </c>
      <c r="Q133" s="114" t="s">
        <v>270</v>
      </c>
      <c r="R133" s="114" t="s">
        <v>270</v>
      </c>
      <c r="S133" s="114" t="s">
        <v>270</v>
      </c>
      <c r="T133" s="114" t="s">
        <v>270</v>
      </c>
      <c r="U133" s="114" t="s">
        <v>270</v>
      </c>
      <c r="V133" s="114" t="s">
        <v>270</v>
      </c>
      <c r="W133" s="114" t="s">
        <v>270</v>
      </c>
      <c r="X133" s="114" t="s">
        <v>270</v>
      </c>
      <c r="XFD133" s="114"/>
    </row>
    <row r="134" spans="1:24 16384:16384" x14ac:dyDescent="0.2">
      <c r="A134" s="113"/>
      <c r="B134" s="114" t="s">
        <v>270</v>
      </c>
      <c r="C134" s="113"/>
      <c r="D134" s="113"/>
      <c r="E134" s="113"/>
      <c r="F134" s="113"/>
      <c r="G134" s="114" t="s">
        <v>270</v>
      </c>
      <c r="H134" s="114" t="s">
        <v>270</v>
      </c>
      <c r="I134" s="114" t="s">
        <v>270</v>
      </c>
      <c r="J134" s="114" t="s">
        <v>270</v>
      </c>
      <c r="K134" s="114" t="s">
        <v>270</v>
      </c>
      <c r="L134" s="114" t="s">
        <v>270</v>
      </c>
      <c r="M134" s="114" t="s">
        <v>270</v>
      </c>
      <c r="N134" s="114" t="s">
        <v>270</v>
      </c>
      <c r="O134" s="114" t="s">
        <v>270</v>
      </c>
      <c r="P134" s="114" t="s">
        <v>270</v>
      </c>
      <c r="Q134" s="114" t="s">
        <v>270</v>
      </c>
      <c r="R134" s="114" t="s">
        <v>270</v>
      </c>
      <c r="S134" s="114" t="s">
        <v>270</v>
      </c>
      <c r="T134" s="114" t="s">
        <v>270</v>
      </c>
      <c r="U134" s="114" t="s">
        <v>270</v>
      </c>
      <c r="V134" s="114" t="s">
        <v>270</v>
      </c>
      <c r="W134" s="114" t="s">
        <v>270</v>
      </c>
      <c r="X134" s="114" t="s">
        <v>270</v>
      </c>
      <c r="XFD134" s="114"/>
    </row>
    <row r="135" spans="1:24 16384:16384" x14ac:dyDescent="0.2">
      <c r="A135" s="113"/>
      <c r="B135" s="114" t="s">
        <v>270</v>
      </c>
      <c r="C135" s="113"/>
      <c r="D135" s="113"/>
      <c r="E135" s="113"/>
      <c r="F135" s="113"/>
      <c r="G135" s="114" t="s">
        <v>270</v>
      </c>
      <c r="H135" s="114" t="s">
        <v>270</v>
      </c>
      <c r="I135" s="114" t="s">
        <v>270</v>
      </c>
      <c r="J135" s="114" t="s">
        <v>270</v>
      </c>
      <c r="K135" s="114" t="s">
        <v>270</v>
      </c>
      <c r="L135" s="114" t="s">
        <v>270</v>
      </c>
      <c r="M135" s="114" t="s">
        <v>270</v>
      </c>
      <c r="N135" s="114" t="s">
        <v>270</v>
      </c>
      <c r="O135" s="114" t="s">
        <v>270</v>
      </c>
      <c r="P135" s="114" t="s">
        <v>270</v>
      </c>
      <c r="Q135" s="114" t="s">
        <v>270</v>
      </c>
      <c r="R135" s="114" t="s">
        <v>270</v>
      </c>
      <c r="S135" s="114" t="s">
        <v>270</v>
      </c>
      <c r="T135" s="114" t="s">
        <v>270</v>
      </c>
      <c r="U135" s="114" t="s">
        <v>270</v>
      </c>
      <c r="V135" s="114" t="s">
        <v>270</v>
      </c>
      <c r="W135" s="114" t="s">
        <v>270</v>
      </c>
      <c r="X135" s="114" t="s">
        <v>270</v>
      </c>
      <c r="XFD135" s="114"/>
    </row>
    <row r="136" spans="1:24 16384:16384" x14ac:dyDescent="0.2">
      <c r="A136" s="113"/>
      <c r="B136" s="114" t="s">
        <v>270</v>
      </c>
      <c r="C136" s="113"/>
      <c r="D136" s="113"/>
      <c r="E136" s="113"/>
      <c r="F136" s="113"/>
      <c r="G136" s="114" t="s">
        <v>270</v>
      </c>
      <c r="H136" s="114" t="s">
        <v>270</v>
      </c>
      <c r="I136" s="114" t="s">
        <v>270</v>
      </c>
      <c r="J136" s="114" t="s">
        <v>270</v>
      </c>
      <c r="K136" s="114" t="s">
        <v>270</v>
      </c>
      <c r="L136" s="114" t="s">
        <v>270</v>
      </c>
      <c r="M136" s="114" t="s">
        <v>270</v>
      </c>
      <c r="N136" s="114" t="s">
        <v>270</v>
      </c>
      <c r="O136" s="114" t="s">
        <v>270</v>
      </c>
      <c r="P136" s="114" t="s">
        <v>270</v>
      </c>
      <c r="Q136" s="114" t="s">
        <v>270</v>
      </c>
      <c r="R136" s="114" t="s">
        <v>270</v>
      </c>
      <c r="S136" s="114" t="s">
        <v>270</v>
      </c>
      <c r="T136" s="114" t="s">
        <v>270</v>
      </c>
      <c r="U136" s="114" t="s">
        <v>270</v>
      </c>
      <c r="V136" s="114" t="s">
        <v>270</v>
      </c>
      <c r="W136" s="114" t="s">
        <v>270</v>
      </c>
      <c r="X136" s="114" t="s">
        <v>270</v>
      </c>
      <c r="XFD136" s="114"/>
    </row>
    <row r="137" spans="1:24 16384:16384" x14ac:dyDescent="0.2">
      <c r="A137" s="113"/>
      <c r="B137" s="114" t="s">
        <v>270</v>
      </c>
      <c r="C137" s="113"/>
      <c r="D137" s="113"/>
      <c r="E137" s="113"/>
      <c r="F137" s="113"/>
      <c r="G137" s="114" t="s">
        <v>270</v>
      </c>
      <c r="H137" s="114" t="s">
        <v>270</v>
      </c>
      <c r="I137" s="114" t="s">
        <v>270</v>
      </c>
      <c r="J137" s="114" t="s">
        <v>270</v>
      </c>
      <c r="K137" s="114" t="s">
        <v>270</v>
      </c>
      <c r="L137" s="114" t="s">
        <v>270</v>
      </c>
      <c r="M137" s="114" t="s">
        <v>270</v>
      </c>
      <c r="N137" s="114" t="s">
        <v>270</v>
      </c>
      <c r="O137" s="114" t="s">
        <v>270</v>
      </c>
      <c r="P137" s="114" t="s">
        <v>270</v>
      </c>
      <c r="Q137" s="114" t="s">
        <v>270</v>
      </c>
      <c r="R137" s="114" t="s">
        <v>270</v>
      </c>
      <c r="S137" s="114" t="s">
        <v>270</v>
      </c>
      <c r="T137" s="114" t="s">
        <v>270</v>
      </c>
      <c r="U137" s="114" t="s">
        <v>270</v>
      </c>
      <c r="V137" s="114" t="s">
        <v>270</v>
      </c>
      <c r="W137" s="114" t="s">
        <v>270</v>
      </c>
      <c r="X137" s="114" t="s">
        <v>270</v>
      </c>
      <c r="XFD137" s="114"/>
    </row>
    <row r="138" spans="1:24 16384:16384" x14ac:dyDescent="0.2">
      <c r="A138" s="113"/>
      <c r="B138" s="114" t="s">
        <v>270</v>
      </c>
      <c r="C138" s="113"/>
      <c r="D138" s="113"/>
      <c r="E138" s="113"/>
      <c r="F138" s="113"/>
      <c r="G138" s="114" t="s">
        <v>270</v>
      </c>
      <c r="H138" s="114" t="s">
        <v>270</v>
      </c>
      <c r="I138" s="114" t="s">
        <v>270</v>
      </c>
      <c r="J138" s="114" t="s">
        <v>270</v>
      </c>
      <c r="K138" s="114" t="s">
        <v>270</v>
      </c>
      <c r="L138" s="114" t="s">
        <v>270</v>
      </c>
      <c r="M138" s="114" t="s">
        <v>270</v>
      </c>
      <c r="N138" s="114" t="s">
        <v>270</v>
      </c>
      <c r="O138" s="114" t="s">
        <v>270</v>
      </c>
      <c r="P138" s="114" t="s">
        <v>270</v>
      </c>
      <c r="Q138" s="114" t="s">
        <v>270</v>
      </c>
      <c r="R138" s="114" t="s">
        <v>270</v>
      </c>
      <c r="S138" s="114" t="s">
        <v>270</v>
      </c>
      <c r="T138" s="114" t="s">
        <v>270</v>
      </c>
      <c r="U138" s="114" t="s">
        <v>270</v>
      </c>
      <c r="V138" s="114" t="s">
        <v>270</v>
      </c>
      <c r="W138" s="114" t="s">
        <v>270</v>
      </c>
      <c r="X138" s="114" t="s">
        <v>270</v>
      </c>
      <c r="XFD138" s="114"/>
    </row>
    <row r="139" spans="1:24 16384:16384" x14ac:dyDescent="0.2">
      <c r="A139" s="113"/>
      <c r="B139" s="114" t="s">
        <v>270</v>
      </c>
      <c r="C139" s="113"/>
      <c r="D139" s="113"/>
      <c r="E139" s="113"/>
      <c r="F139" s="113"/>
      <c r="G139" s="114" t="s">
        <v>270</v>
      </c>
      <c r="H139" s="114" t="s">
        <v>270</v>
      </c>
      <c r="I139" s="114" t="s">
        <v>270</v>
      </c>
      <c r="J139" s="114" t="s">
        <v>270</v>
      </c>
      <c r="K139" s="114" t="s">
        <v>270</v>
      </c>
      <c r="L139" s="114" t="s">
        <v>270</v>
      </c>
      <c r="M139" s="114" t="s">
        <v>270</v>
      </c>
      <c r="N139" s="114" t="s">
        <v>270</v>
      </c>
      <c r="O139" s="114" t="s">
        <v>270</v>
      </c>
      <c r="P139" s="114" t="s">
        <v>270</v>
      </c>
      <c r="Q139" s="114" t="s">
        <v>270</v>
      </c>
      <c r="R139" s="114" t="s">
        <v>270</v>
      </c>
      <c r="S139" s="114" t="s">
        <v>270</v>
      </c>
      <c r="T139" s="114" t="s">
        <v>270</v>
      </c>
      <c r="U139" s="114" t="s">
        <v>270</v>
      </c>
      <c r="V139" s="114" t="s">
        <v>270</v>
      </c>
      <c r="W139" s="114" t="s">
        <v>270</v>
      </c>
      <c r="X139" s="114" t="s">
        <v>270</v>
      </c>
      <c r="XFD139" s="114"/>
    </row>
    <row r="140" spans="1:24 16384:16384" x14ac:dyDescent="0.2">
      <c r="A140" s="113"/>
      <c r="B140" s="114" t="s">
        <v>270</v>
      </c>
      <c r="C140" s="113"/>
      <c r="D140" s="113"/>
      <c r="E140" s="113"/>
      <c r="F140" s="113"/>
      <c r="G140" s="114" t="s">
        <v>270</v>
      </c>
      <c r="H140" s="114" t="s">
        <v>270</v>
      </c>
      <c r="I140" s="114" t="s">
        <v>270</v>
      </c>
      <c r="J140" s="114" t="s">
        <v>270</v>
      </c>
      <c r="K140" s="114" t="s">
        <v>270</v>
      </c>
      <c r="L140" s="114" t="s">
        <v>270</v>
      </c>
      <c r="M140" s="114" t="s">
        <v>270</v>
      </c>
      <c r="N140" s="114" t="s">
        <v>270</v>
      </c>
      <c r="O140" s="114" t="s">
        <v>270</v>
      </c>
      <c r="P140" s="114" t="s">
        <v>270</v>
      </c>
      <c r="Q140" s="114" t="s">
        <v>270</v>
      </c>
      <c r="R140" s="114" t="s">
        <v>270</v>
      </c>
      <c r="S140" s="114" t="s">
        <v>270</v>
      </c>
      <c r="T140" s="114" t="s">
        <v>270</v>
      </c>
      <c r="U140" s="114" t="s">
        <v>270</v>
      </c>
      <c r="V140" s="114" t="s">
        <v>270</v>
      </c>
      <c r="W140" s="114" t="s">
        <v>270</v>
      </c>
      <c r="X140" s="114" t="s">
        <v>270</v>
      </c>
      <c r="XFD140" s="114"/>
    </row>
    <row r="141" spans="1:24 16384:16384" x14ac:dyDescent="0.2">
      <c r="A141" s="113"/>
      <c r="B141" s="114" t="s">
        <v>270</v>
      </c>
      <c r="C141" s="113"/>
      <c r="D141" s="113"/>
      <c r="E141" s="113"/>
      <c r="F141" s="113"/>
      <c r="G141" s="114" t="s">
        <v>270</v>
      </c>
      <c r="H141" s="114" t="s">
        <v>270</v>
      </c>
      <c r="I141" s="114" t="s">
        <v>270</v>
      </c>
      <c r="J141" s="114" t="s">
        <v>270</v>
      </c>
      <c r="K141" s="114" t="s">
        <v>270</v>
      </c>
      <c r="L141" s="114" t="s">
        <v>270</v>
      </c>
      <c r="M141" s="114" t="s">
        <v>270</v>
      </c>
      <c r="N141" s="114" t="s">
        <v>270</v>
      </c>
      <c r="O141" s="114" t="s">
        <v>270</v>
      </c>
      <c r="P141" s="114" t="s">
        <v>270</v>
      </c>
      <c r="Q141" s="114" t="s">
        <v>270</v>
      </c>
      <c r="R141" s="114" t="s">
        <v>270</v>
      </c>
      <c r="S141" s="114" t="s">
        <v>270</v>
      </c>
      <c r="T141" s="114" t="s">
        <v>270</v>
      </c>
      <c r="U141" s="114" t="s">
        <v>270</v>
      </c>
      <c r="V141" s="114" t="s">
        <v>270</v>
      </c>
      <c r="W141" s="114" t="s">
        <v>270</v>
      </c>
      <c r="X141" s="114" t="s">
        <v>270</v>
      </c>
      <c r="XFD141" s="114"/>
    </row>
    <row r="142" spans="1:24 16384:16384" x14ac:dyDescent="0.2">
      <c r="A142" s="113"/>
      <c r="B142" s="114" t="s">
        <v>270</v>
      </c>
      <c r="C142" s="113"/>
      <c r="D142" s="113"/>
      <c r="E142" s="113"/>
      <c r="F142" s="113"/>
      <c r="G142" s="114" t="s">
        <v>270</v>
      </c>
      <c r="H142" s="114" t="s">
        <v>270</v>
      </c>
      <c r="I142" s="114" t="s">
        <v>270</v>
      </c>
      <c r="J142" s="114" t="s">
        <v>270</v>
      </c>
      <c r="K142" s="114" t="s">
        <v>270</v>
      </c>
      <c r="L142" s="114" t="s">
        <v>270</v>
      </c>
      <c r="M142" s="114" t="s">
        <v>270</v>
      </c>
      <c r="N142" s="114" t="s">
        <v>270</v>
      </c>
      <c r="O142" s="114" t="s">
        <v>270</v>
      </c>
      <c r="P142" s="114" t="s">
        <v>270</v>
      </c>
      <c r="Q142" s="114" t="s">
        <v>270</v>
      </c>
      <c r="R142" s="114" t="s">
        <v>270</v>
      </c>
      <c r="S142" s="114" t="s">
        <v>270</v>
      </c>
      <c r="T142" s="114" t="s">
        <v>270</v>
      </c>
      <c r="U142" s="114" t="s">
        <v>270</v>
      </c>
      <c r="V142" s="114" t="s">
        <v>270</v>
      </c>
      <c r="W142" s="114" t="s">
        <v>270</v>
      </c>
      <c r="X142" s="114" t="s">
        <v>270</v>
      </c>
      <c r="XFD142" s="114"/>
    </row>
    <row r="143" spans="1:24 16384:16384" x14ac:dyDescent="0.2">
      <c r="A143" s="113"/>
      <c r="B143" s="114" t="s">
        <v>270</v>
      </c>
      <c r="C143" s="113"/>
      <c r="D143" s="113"/>
      <c r="E143" s="113"/>
      <c r="F143" s="113"/>
      <c r="G143" s="114" t="s">
        <v>270</v>
      </c>
      <c r="H143" s="114" t="s">
        <v>270</v>
      </c>
      <c r="I143" s="114" t="s">
        <v>270</v>
      </c>
      <c r="J143" s="114" t="s">
        <v>270</v>
      </c>
      <c r="K143" s="114" t="s">
        <v>270</v>
      </c>
      <c r="L143" s="114" t="s">
        <v>270</v>
      </c>
      <c r="M143" s="114" t="s">
        <v>270</v>
      </c>
      <c r="N143" s="114" t="s">
        <v>270</v>
      </c>
      <c r="O143" s="114" t="s">
        <v>270</v>
      </c>
      <c r="P143" s="114" t="s">
        <v>270</v>
      </c>
      <c r="Q143" s="114" t="s">
        <v>270</v>
      </c>
      <c r="R143" s="114" t="s">
        <v>270</v>
      </c>
      <c r="S143" s="114" t="s">
        <v>270</v>
      </c>
      <c r="T143" s="114" t="s">
        <v>270</v>
      </c>
      <c r="U143" s="114" t="s">
        <v>270</v>
      </c>
      <c r="V143" s="114" t="s">
        <v>270</v>
      </c>
      <c r="W143" s="114" t="s">
        <v>270</v>
      </c>
      <c r="X143" s="114" t="s">
        <v>270</v>
      </c>
      <c r="XFD143" s="114"/>
    </row>
    <row r="144" spans="1:24 16384:16384" x14ac:dyDescent="0.2">
      <c r="A144" s="113"/>
      <c r="B144" s="114" t="s">
        <v>270</v>
      </c>
      <c r="C144" s="113"/>
      <c r="D144" s="113"/>
      <c r="E144" s="113"/>
      <c r="F144" s="113"/>
      <c r="G144" s="114" t="s">
        <v>270</v>
      </c>
      <c r="H144" s="114" t="s">
        <v>270</v>
      </c>
      <c r="I144" s="114" t="s">
        <v>270</v>
      </c>
      <c r="J144" s="114" t="s">
        <v>270</v>
      </c>
      <c r="K144" s="114" t="s">
        <v>270</v>
      </c>
      <c r="L144" s="114" t="s">
        <v>270</v>
      </c>
      <c r="M144" s="114" t="s">
        <v>270</v>
      </c>
      <c r="N144" s="114" t="s">
        <v>270</v>
      </c>
      <c r="O144" s="114" t="s">
        <v>270</v>
      </c>
      <c r="P144" s="114" t="s">
        <v>270</v>
      </c>
      <c r="Q144" s="114" t="s">
        <v>270</v>
      </c>
      <c r="R144" s="114" t="s">
        <v>270</v>
      </c>
      <c r="S144" s="114" t="s">
        <v>270</v>
      </c>
      <c r="T144" s="114" t="s">
        <v>270</v>
      </c>
      <c r="U144" s="114" t="s">
        <v>270</v>
      </c>
      <c r="V144" s="114" t="s">
        <v>270</v>
      </c>
      <c r="W144" s="114" t="s">
        <v>270</v>
      </c>
      <c r="X144" s="114" t="s">
        <v>270</v>
      </c>
      <c r="XFD144" s="114"/>
    </row>
    <row r="145" spans="1:24 16384:16384" x14ac:dyDescent="0.2">
      <c r="A145" s="113"/>
      <c r="B145" s="114" t="s">
        <v>270</v>
      </c>
      <c r="C145" s="113"/>
      <c r="D145" s="113"/>
      <c r="E145" s="113"/>
      <c r="F145" s="113"/>
      <c r="G145" s="114" t="s">
        <v>270</v>
      </c>
      <c r="H145" s="114" t="s">
        <v>270</v>
      </c>
      <c r="I145" s="114" t="s">
        <v>270</v>
      </c>
      <c r="J145" s="114" t="s">
        <v>270</v>
      </c>
      <c r="K145" s="114" t="s">
        <v>270</v>
      </c>
      <c r="L145" s="114" t="s">
        <v>270</v>
      </c>
      <c r="M145" s="114" t="s">
        <v>270</v>
      </c>
      <c r="N145" s="114" t="s">
        <v>270</v>
      </c>
      <c r="O145" s="114" t="s">
        <v>270</v>
      </c>
      <c r="P145" s="114" t="s">
        <v>270</v>
      </c>
      <c r="Q145" s="114" t="s">
        <v>270</v>
      </c>
      <c r="R145" s="114" t="s">
        <v>270</v>
      </c>
      <c r="S145" s="114" t="s">
        <v>270</v>
      </c>
      <c r="T145" s="114" t="s">
        <v>270</v>
      </c>
      <c r="U145" s="114" t="s">
        <v>270</v>
      </c>
      <c r="V145" s="114" t="s">
        <v>270</v>
      </c>
      <c r="W145" s="114" t="s">
        <v>270</v>
      </c>
      <c r="X145" s="114" t="s">
        <v>270</v>
      </c>
      <c r="XFD145" s="114"/>
    </row>
    <row r="146" spans="1:24 16384:16384" x14ac:dyDescent="0.2">
      <c r="A146" s="113"/>
      <c r="B146" s="114" t="s">
        <v>270</v>
      </c>
      <c r="C146" s="113"/>
      <c r="D146" s="113"/>
      <c r="E146" s="113"/>
      <c r="F146" s="113"/>
      <c r="G146" s="114" t="s">
        <v>270</v>
      </c>
      <c r="H146" s="114" t="s">
        <v>270</v>
      </c>
      <c r="I146" s="114" t="s">
        <v>270</v>
      </c>
      <c r="J146" s="114" t="s">
        <v>270</v>
      </c>
      <c r="K146" s="114" t="s">
        <v>270</v>
      </c>
      <c r="L146" s="114" t="s">
        <v>270</v>
      </c>
      <c r="M146" s="114" t="s">
        <v>270</v>
      </c>
      <c r="N146" s="114" t="s">
        <v>270</v>
      </c>
      <c r="O146" s="114" t="s">
        <v>270</v>
      </c>
      <c r="P146" s="114" t="s">
        <v>270</v>
      </c>
      <c r="Q146" s="114" t="s">
        <v>270</v>
      </c>
      <c r="R146" s="114" t="s">
        <v>270</v>
      </c>
      <c r="S146" s="114" t="s">
        <v>270</v>
      </c>
      <c r="T146" s="114" t="s">
        <v>270</v>
      </c>
      <c r="U146" s="114" t="s">
        <v>270</v>
      </c>
      <c r="V146" s="114" t="s">
        <v>270</v>
      </c>
      <c r="W146" s="114" t="s">
        <v>270</v>
      </c>
      <c r="X146" s="114" t="s">
        <v>270</v>
      </c>
      <c r="XFD146" s="114"/>
    </row>
    <row r="147" spans="1:24 16384:16384" x14ac:dyDescent="0.2">
      <c r="A147" s="113"/>
      <c r="B147" s="114" t="s">
        <v>270</v>
      </c>
      <c r="C147" s="113"/>
      <c r="D147" s="113"/>
      <c r="E147" s="113"/>
      <c r="F147" s="113"/>
      <c r="G147" s="114" t="s">
        <v>270</v>
      </c>
      <c r="H147" s="114" t="s">
        <v>270</v>
      </c>
      <c r="I147" s="114" t="s">
        <v>270</v>
      </c>
      <c r="J147" s="114" t="s">
        <v>270</v>
      </c>
      <c r="K147" s="114" t="s">
        <v>270</v>
      </c>
      <c r="L147" s="114" t="s">
        <v>270</v>
      </c>
      <c r="M147" s="114" t="s">
        <v>270</v>
      </c>
      <c r="N147" s="114" t="s">
        <v>270</v>
      </c>
      <c r="O147" s="114" t="s">
        <v>270</v>
      </c>
      <c r="P147" s="114" t="s">
        <v>270</v>
      </c>
      <c r="Q147" s="114" t="s">
        <v>270</v>
      </c>
      <c r="R147" s="114" t="s">
        <v>270</v>
      </c>
      <c r="S147" s="114" t="s">
        <v>270</v>
      </c>
      <c r="T147" s="114" t="s">
        <v>270</v>
      </c>
      <c r="U147" s="114" t="s">
        <v>270</v>
      </c>
      <c r="V147" s="114" t="s">
        <v>270</v>
      </c>
      <c r="W147" s="114" t="s">
        <v>270</v>
      </c>
      <c r="X147" s="114" t="s">
        <v>270</v>
      </c>
      <c r="XFD147" s="114"/>
    </row>
    <row r="148" spans="1:24 16384:16384" x14ac:dyDescent="0.2">
      <c r="A148" s="113"/>
      <c r="B148" s="114" t="s">
        <v>270</v>
      </c>
      <c r="C148" s="113"/>
      <c r="D148" s="113"/>
      <c r="E148" s="113"/>
      <c r="F148" s="113"/>
      <c r="G148" s="114" t="s">
        <v>270</v>
      </c>
      <c r="H148" s="114" t="s">
        <v>270</v>
      </c>
      <c r="I148" s="114" t="s">
        <v>270</v>
      </c>
      <c r="J148" s="114" t="s">
        <v>270</v>
      </c>
      <c r="K148" s="114" t="s">
        <v>270</v>
      </c>
      <c r="L148" s="114" t="s">
        <v>270</v>
      </c>
      <c r="M148" s="114" t="s">
        <v>270</v>
      </c>
      <c r="N148" s="114" t="s">
        <v>270</v>
      </c>
      <c r="O148" s="114" t="s">
        <v>270</v>
      </c>
      <c r="P148" s="114" t="s">
        <v>270</v>
      </c>
      <c r="Q148" s="114" t="s">
        <v>270</v>
      </c>
      <c r="R148" s="114" t="s">
        <v>270</v>
      </c>
      <c r="S148" s="114" t="s">
        <v>270</v>
      </c>
      <c r="T148" s="114" t="s">
        <v>270</v>
      </c>
      <c r="U148" s="114" t="s">
        <v>270</v>
      </c>
      <c r="V148" s="114" t="s">
        <v>270</v>
      </c>
      <c r="W148" s="114" t="s">
        <v>270</v>
      </c>
      <c r="X148" s="114" t="s">
        <v>270</v>
      </c>
      <c r="XFD148" s="114"/>
    </row>
    <row r="149" spans="1:24 16384:16384" x14ac:dyDescent="0.2">
      <c r="A149" s="113"/>
      <c r="B149" s="114" t="s">
        <v>270</v>
      </c>
      <c r="C149" s="113"/>
      <c r="D149" s="113"/>
      <c r="E149" s="113"/>
      <c r="F149" s="113"/>
      <c r="G149" s="114" t="s">
        <v>270</v>
      </c>
      <c r="H149" s="114" t="s">
        <v>270</v>
      </c>
      <c r="I149" s="114" t="s">
        <v>270</v>
      </c>
      <c r="J149" s="114" t="s">
        <v>270</v>
      </c>
      <c r="K149" s="114" t="s">
        <v>270</v>
      </c>
      <c r="L149" s="114" t="s">
        <v>270</v>
      </c>
      <c r="M149" s="114" t="s">
        <v>270</v>
      </c>
      <c r="N149" s="114" t="s">
        <v>270</v>
      </c>
      <c r="O149" s="114" t="s">
        <v>270</v>
      </c>
      <c r="P149" s="114" t="s">
        <v>270</v>
      </c>
      <c r="Q149" s="114" t="s">
        <v>270</v>
      </c>
      <c r="R149" s="114" t="s">
        <v>270</v>
      </c>
      <c r="S149" s="114" t="s">
        <v>270</v>
      </c>
      <c r="T149" s="114" t="s">
        <v>270</v>
      </c>
      <c r="U149" s="114" t="s">
        <v>270</v>
      </c>
      <c r="V149" s="114" t="s">
        <v>270</v>
      </c>
      <c r="W149" s="114" t="s">
        <v>270</v>
      </c>
      <c r="X149" s="114" t="s">
        <v>270</v>
      </c>
      <c r="XFD149" s="114"/>
    </row>
    <row r="150" spans="1:24 16384:16384" x14ac:dyDescent="0.2">
      <c r="A150" s="113"/>
      <c r="B150" s="114" t="s">
        <v>270</v>
      </c>
      <c r="C150" s="113"/>
      <c r="D150" s="113"/>
      <c r="E150" s="113"/>
      <c r="F150" s="113"/>
      <c r="G150" s="114" t="s">
        <v>270</v>
      </c>
      <c r="H150" s="114" t="s">
        <v>270</v>
      </c>
      <c r="I150" s="114" t="s">
        <v>270</v>
      </c>
      <c r="J150" s="114" t="s">
        <v>270</v>
      </c>
      <c r="K150" s="114" t="s">
        <v>270</v>
      </c>
      <c r="L150" s="114" t="s">
        <v>270</v>
      </c>
      <c r="M150" s="114" t="s">
        <v>270</v>
      </c>
      <c r="N150" s="114" t="s">
        <v>270</v>
      </c>
      <c r="O150" s="114" t="s">
        <v>270</v>
      </c>
      <c r="P150" s="114" t="s">
        <v>270</v>
      </c>
      <c r="Q150" s="114" t="s">
        <v>270</v>
      </c>
      <c r="R150" s="114" t="s">
        <v>270</v>
      </c>
      <c r="S150" s="114" t="s">
        <v>270</v>
      </c>
      <c r="T150" s="114" t="s">
        <v>270</v>
      </c>
      <c r="U150" s="114" t="s">
        <v>270</v>
      </c>
      <c r="V150" s="114" t="s">
        <v>270</v>
      </c>
      <c r="W150" s="114" t="s">
        <v>270</v>
      </c>
      <c r="X150" s="114" t="s">
        <v>270</v>
      </c>
      <c r="XFD150" s="114"/>
    </row>
    <row r="151" spans="1:24 16384:16384" x14ac:dyDescent="0.2">
      <c r="A151" s="113"/>
      <c r="B151" s="114" t="s">
        <v>270</v>
      </c>
      <c r="C151" s="113"/>
      <c r="D151" s="113"/>
      <c r="E151" s="113"/>
      <c r="F151" s="113"/>
      <c r="G151" s="114" t="s">
        <v>270</v>
      </c>
      <c r="H151" s="114" t="s">
        <v>270</v>
      </c>
      <c r="I151" s="114" t="s">
        <v>270</v>
      </c>
      <c r="J151" s="114" t="s">
        <v>270</v>
      </c>
      <c r="K151" s="114" t="s">
        <v>270</v>
      </c>
      <c r="L151" s="114" t="s">
        <v>270</v>
      </c>
      <c r="M151" s="114" t="s">
        <v>270</v>
      </c>
      <c r="N151" s="114" t="s">
        <v>270</v>
      </c>
      <c r="O151" s="114" t="s">
        <v>270</v>
      </c>
      <c r="P151" s="114" t="s">
        <v>270</v>
      </c>
      <c r="Q151" s="114" t="s">
        <v>270</v>
      </c>
      <c r="R151" s="114" t="s">
        <v>270</v>
      </c>
      <c r="S151" s="114" t="s">
        <v>270</v>
      </c>
      <c r="T151" s="114" t="s">
        <v>270</v>
      </c>
      <c r="U151" s="114" t="s">
        <v>270</v>
      </c>
      <c r="V151" s="114" t="s">
        <v>270</v>
      </c>
      <c r="W151" s="114" t="s">
        <v>270</v>
      </c>
      <c r="X151" s="114" t="s">
        <v>270</v>
      </c>
      <c r="XFD151" s="114"/>
    </row>
    <row r="152" spans="1:24 16384:16384" x14ac:dyDescent="0.2">
      <c r="A152" s="113"/>
      <c r="B152" s="114" t="s">
        <v>270</v>
      </c>
      <c r="C152" s="113"/>
      <c r="D152" s="113"/>
      <c r="E152" s="113"/>
      <c r="F152" s="113"/>
      <c r="G152" s="114" t="s">
        <v>270</v>
      </c>
      <c r="H152" s="114" t="s">
        <v>270</v>
      </c>
      <c r="I152" s="114" t="s">
        <v>270</v>
      </c>
      <c r="J152" s="114" t="s">
        <v>270</v>
      </c>
      <c r="K152" s="114" t="s">
        <v>270</v>
      </c>
      <c r="L152" s="114" t="s">
        <v>270</v>
      </c>
      <c r="M152" s="114" t="s">
        <v>270</v>
      </c>
      <c r="N152" s="114" t="s">
        <v>270</v>
      </c>
      <c r="O152" s="114" t="s">
        <v>270</v>
      </c>
      <c r="P152" s="114" t="s">
        <v>270</v>
      </c>
      <c r="Q152" s="114" t="s">
        <v>270</v>
      </c>
      <c r="R152" s="114" t="s">
        <v>270</v>
      </c>
      <c r="S152" s="114" t="s">
        <v>270</v>
      </c>
      <c r="T152" s="114" t="s">
        <v>270</v>
      </c>
      <c r="U152" s="114" t="s">
        <v>270</v>
      </c>
      <c r="V152" s="114" t="s">
        <v>270</v>
      </c>
      <c r="W152" s="114" t="s">
        <v>270</v>
      </c>
      <c r="X152" s="114" t="s">
        <v>270</v>
      </c>
      <c r="XFD152" s="114"/>
    </row>
    <row r="153" spans="1:24 16384:16384" x14ac:dyDescent="0.2">
      <c r="A153" s="113"/>
      <c r="B153" s="114" t="s">
        <v>270</v>
      </c>
      <c r="C153" s="113"/>
      <c r="D153" s="113"/>
      <c r="E153" s="113"/>
      <c r="F153" s="113"/>
      <c r="G153" s="114" t="s">
        <v>270</v>
      </c>
      <c r="H153" s="114" t="s">
        <v>270</v>
      </c>
      <c r="I153" s="114" t="s">
        <v>270</v>
      </c>
      <c r="J153" s="114" t="s">
        <v>270</v>
      </c>
      <c r="K153" s="114" t="s">
        <v>270</v>
      </c>
      <c r="L153" s="114" t="s">
        <v>270</v>
      </c>
      <c r="M153" s="114" t="s">
        <v>270</v>
      </c>
      <c r="N153" s="114" t="s">
        <v>270</v>
      </c>
      <c r="O153" s="114" t="s">
        <v>270</v>
      </c>
      <c r="P153" s="114" t="s">
        <v>270</v>
      </c>
      <c r="Q153" s="114" t="s">
        <v>270</v>
      </c>
      <c r="R153" s="114" t="s">
        <v>270</v>
      </c>
      <c r="S153" s="114" t="s">
        <v>270</v>
      </c>
      <c r="T153" s="114" t="s">
        <v>270</v>
      </c>
      <c r="U153" s="114" t="s">
        <v>270</v>
      </c>
      <c r="V153" s="114" t="s">
        <v>270</v>
      </c>
      <c r="W153" s="114" t="s">
        <v>270</v>
      </c>
      <c r="X153" s="114" t="s">
        <v>270</v>
      </c>
      <c r="XFD153" s="114"/>
    </row>
    <row r="154" spans="1:24 16384:16384" x14ac:dyDescent="0.2">
      <c r="A154" s="113"/>
      <c r="B154" s="114" t="s">
        <v>270</v>
      </c>
      <c r="C154" s="113"/>
      <c r="D154" s="113"/>
      <c r="E154" s="113"/>
      <c r="F154" s="113"/>
      <c r="G154" s="114" t="s">
        <v>270</v>
      </c>
      <c r="H154" s="114" t="s">
        <v>270</v>
      </c>
      <c r="I154" s="114" t="s">
        <v>270</v>
      </c>
      <c r="J154" s="114" t="s">
        <v>270</v>
      </c>
      <c r="K154" s="114" t="s">
        <v>270</v>
      </c>
      <c r="L154" s="114" t="s">
        <v>270</v>
      </c>
      <c r="M154" s="114" t="s">
        <v>270</v>
      </c>
      <c r="N154" s="114" t="s">
        <v>270</v>
      </c>
      <c r="O154" s="114" t="s">
        <v>270</v>
      </c>
      <c r="P154" s="114" t="s">
        <v>270</v>
      </c>
      <c r="Q154" s="114" t="s">
        <v>270</v>
      </c>
      <c r="R154" s="114" t="s">
        <v>270</v>
      </c>
      <c r="S154" s="114" t="s">
        <v>270</v>
      </c>
      <c r="T154" s="114" t="s">
        <v>270</v>
      </c>
      <c r="U154" s="114" t="s">
        <v>270</v>
      </c>
      <c r="V154" s="114" t="s">
        <v>270</v>
      </c>
      <c r="W154" s="114" t="s">
        <v>270</v>
      </c>
      <c r="X154" s="114" t="s">
        <v>270</v>
      </c>
      <c r="XFD154" s="114"/>
    </row>
    <row r="155" spans="1:24 16384:16384" x14ac:dyDescent="0.2">
      <c r="A155" s="113"/>
      <c r="B155" s="114" t="s">
        <v>270</v>
      </c>
      <c r="C155" s="113"/>
      <c r="D155" s="113"/>
      <c r="E155" s="113"/>
      <c r="F155" s="113"/>
      <c r="G155" s="114" t="s">
        <v>270</v>
      </c>
      <c r="H155" s="114" t="s">
        <v>270</v>
      </c>
      <c r="I155" s="114" t="s">
        <v>270</v>
      </c>
      <c r="J155" s="114" t="s">
        <v>270</v>
      </c>
      <c r="K155" s="114" t="s">
        <v>270</v>
      </c>
      <c r="L155" s="114" t="s">
        <v>270</v>
      </c>
      <c r="M155" s="114" t="s">
        <v>270</v>
      </c>
      <c r="N155" s="114" t="s">
        <v>270</v>
      </c>
      <c r="O155" s="114" t="s">
        <v>270</v>
      </c>
      <c r="P155" s="114" t="s">
        <v>270</v>
      </c>
      <c r="Q155" s="114" t="s">
        <v>270</v>
      </c>
      <c r="R155" s="114" t="s">
        <v>270</v>
      </c>
      <c r="S155" s="114" t="s">
        <v>270</v>
      </c>
      <c r="T155" s="114" t="s">
        <v>270</v>
      </c>
      <c r="U155" s="114" t="s">
        <v>270</v>
      </c>
      <c r="V155" s="114" t="s">
        <v>270</v>
      </c>
      <c r="W155" s="114" t="s">
        <v>270</v>
      </c>
      <c r="X155" s="114" t="s">
        <v>270</v>
      </c>
      <c r="XFD155" s="114"/>
    </row>
    <row r="156" spans="1:24 16384:16384" x14ac:dyDescent="0.2">
      <c r="A156" s="113"/>
      <c r="B156" s="114" t="s">
        <v>270</v>
      </c>
      <c r="C156" s="113"/>
      <c r="D156" s="113"/>
      <c r="E156" s="113"/>
      <c r="F156" s="113"/>
      <c r="G156" s="114" t="s">
        <v>270</v>
      </c>
      <c r="H156" s="114" t="s">
        <v>270</v>
      </c>
      <c r="I156" s="114" t="s">
        <v>270</v>
      </c>
      <c r="J156" s="114" t="s">
        <v>270</v>
      </c>
      <c r="K156" s="114" t="s">
        <v>270</v>
      </c>
      <c r="L156" s="114" t="s">
        <v>270</v>
      </c>
      <c r="M156" s="114" t="s">
        <v>270</v>
      </c>
      <c r="N156" s="114" t="s">
        <v>270</v>
      </c>
      <c r="O156" s="114" t="s">
        <v>270</v>
      </c>
      <c r="P156" s="114" t="s">
        <v>270</v>
      </c>
      <c r="Q156" s="114" t="s">
        <v>270</v>
      </c>
      <c r="R156" s="114" t="s">
        <v>270</v>
      </c>
      <c r="S156" s="114" t="s">
        <v>270</v>
      </c>
      <c r="T156" s="114" t="s">
        <v>270</v>
      </c>
      <c r="U156" s="114" t="s">
        <v>270</v>
      </c>
      <c r="V156" s="114" t="s">
        <v>270</v>
      </c>
      <c r="W156" s="114" t="s">
        <v>270</v>
      </c>
      <c r="X156" s="114" t="s">
        <v>270</v>
      </c>
      <c r="XFD156" s="114"/>
    </row>
    <row r="157" spans="1:24 16384:16384" x14ac:dyDescent="0.2">
      <c r="A157" s="113"/>
      <c r="B157" s="114" t="s">
        <v>270</v>
      </c>
      <c r="C157" s="113"/>
      <c r="D157" s="113"/>
      <c r="E157" s="113"/>
      <c r="F157" s="113"/>
      <c r="G157" s="114" t="s">
        <v>270</v>
      </c>
      <c r="H157" s="114" t="s">
        <v>270</v>
      </c>
      <c r="I157" s="114" t="s">
        <v>270</v>
      </c>
      <c r="J157" s="114" t="s">
        <v>270</v>
      </c>
      <c r="K157" s="114" t="s">
        <v>270</v>
      </c>
      <c r="L157" s="114" t="s">
        <v>270</v>
      </c>
      <c r="M157" s="114" t="s">
        <v>270</v>
      </c>
      <c r="N157" s="114" t="s">
        <v>270</v>
      </c>
      <c r="O157" s="114" t="s">
        <v>270</v>
      </c>
      <c r="P157" s="114" t="s">
        <v>270</v>
      </c>
      <c r="Q157" s="114" t="s">
        <v>270</v>
      </c>
      <c r="R157" s="114" t="s">
        <v>270</v>
      </c>
      <c r="S157" s="114" t="s">
        <v>270</v>
      </c>
      <c r="T157" s="114" t="s">
        <v>270</v>
      </c>
      <c r="U157" s="114" t="s">
        <v>270</v>
      </c>
      <c r="V157" s="114" t="s">
        <v>270</v>
      </c>
      <c r="W157" s="114" t="s">
        <v>270</v>
      </c>
      <c r="X157" s="114" t="s">
        <v>270</v>
      </c>
      <c r="XFD157" s="114"/>
    </row>
    <row r="158" spans="1:24 16384:16384" x14ac:dyDescent="0.2">
      <c r="A158" s="113"/>
      <c r="B158" s="114" t="s">
        <v>270</v>
      </c>
      <c r="C158" s="113"/>
      <c r="D158" s="113"/>
      <c r="E158" s="113"/>
      <c r="F158" s="113"/>
      <c r="G158" s="114" t="s">
        <v>270</v>
      </c>
      <c r="H158" s="114" t="s">
        <v>270</v>
      </c>
      <c r="I158" s="114" t="s">
        <v>270</v>
      </c>
      <c r="J158" s="114" t="s">
        <v>270</v>
      </c>
      <c r="K158" s="114" t="s">
        <v>270</v>
      </c>
      <c r="L158" s="114" t="s">
        <v>270</v>
      </c>
      <c r="M158" s="114" t="s">
        <v>270</v>
      </c>
      <c r="N158" s="114" t="s">
        <v>270</v>
      </c>
      <c r="O158" s="114" t="s">
        <v>270</v>
      </c>
      <c r="P158" s="114" t="s">
        <v>270</v>
      </c>
      <c r="Q158" s="114" t="s">
        <v>270</v>
      </c>
      <c r="R158" s="114" t="s">
        <v>270</v>
      </c>
      <c r="S158" s="114" t="s">
        <v>270</v>
      </c>
      <c r="T158" s="114" t="s">
        <v>270</v>
      </c>
      <c r="U158" s="114" t="s">
        <v>270</v>
      </c>
      <c r="V158" s="114" t="s">
        <v>270</v>
      </c>
      <c r="W158" s="114" t="s">
        <v>270</v>
      </c>
      <c r="X158" s="114" t="s">
        <v>270</v>
      </c>
      <c r="XFD158" s="114"/>
    </row>
    <row r="159" spans="1:24 16384:16384" x14ac:dyDescent="0.2">
      <c r="A159" s="113"/>
      <c r="B159" s="114" t="s">
        <v>270</v>
      </c>
      <c r="C159" s="113"/>
      <c r="D159" s="113"/>
      <c r="E159" s="113"/>
      <c r="F159" s="113"/>
      <c r="G159" s="114" t="s">
        <v>270</v>
      </c>
      <c r="H159" s="114" t="s">
        <v>270</v>
      </c>
      <c r="I159" s="114" t="s">
        <v>270</v>
      </c>
      <c r="J159" s="114" t="s">
        <v>270</v>
      </c>
      <c r="K159" s="114" t="s">
        <v>270</v>
      </c>
      <c r="L159" s="114" t="s">
        <v>270</v>
      </c>
      <c r="M159" s="114" t="s">
        <v>270</v>
      </c>
      <c r="N159" s="114" t="s">
        <v>270</v>
      </c>
      <c r="O159" s="114" t="s">
        <v>270</v>
      </c>
      <c r="P159" s="114" t="s">
        <v>270</v>
      </c>
      <c r="Q159" s="114" t="s">
        <v>270</v>
      </c>
      <c r="R159" s="114" t="s">
        <v>270</v>
      </c>
      <c r="S159" s="114" t="s">
        <v>270</v>
      </c>
      <c r="T159" s="114" t="s">
        <v>270</v>
      </c>
      <c r="U159" s="114" t="s">
        <v>270</v>
      </c>
      <c r="V159" s="114" t="s">
        <v>270</v>
      </c>
      <c r="W159" s="114" t="s">
        <v>270</v>
      </c>
      <c r="X159" s="114" t="s">
        <v>270</v>
      </c>
      <c r="XFD159" s="114"/>
    </row>
    <row r="160" spans="1:24 16384:16384" x14ac:dyDescent="0.2">
      <c r="A160" s="113"/>
      <c r="B160" s="114" t="s">
        <v>270</v>
      </c>
      <c r="C160" s="113"/>
      <c r="D160" s="113"/>
      <c r="E160" s="113"/>
      <c r="F160" s="113"/>
      <c r="G160" s="114" t="s">
        <v>270</v>
      </c>
      <c r="H160" s="114" t="s">
        <v>270</v>
      </c>
      <c r="I160" s="114" t="s">
        <v>270</v>
      </c>
      <c r="J160" s="114" t="s">
        <v>270</v>
      </c>
      <c r="K160" s="114" t="s">
        <v>270</v>
      </c>
      <c r="L160" s="114" t="s">
        <v>270</v>
      </c>
      <c r="M160" s="114" t="s">
        <v>270</v>
      </c>
      <c r="N160" s="114" t="s">
        <v>270</v>
      </c>
      <c r="O160" s="114" t="s">
        <v>270</v>
      </c>
      <c r="P160" s="114" t="s">
        <v>270</v>
      </c>
      <c r="Q160" s="114" t="s">
        <v>270</v>
      </c>
      <c r="R160" s="114" t="s">
        <v>270</v>
      </c>
      <c r="S160" s="114" t="s">
        <v>270</v>
      </c>
      <c r="T160" s="114" t="s">
        <v>270</v>
      </c>
      <c r="U160" s="114" t="s">
        <v>270</v>
      </c>
      <c r="V160" s="114" t="s">
        <v>270</v>
      </c>
      <c r="W160" s="114" t="s">
        <v>270</v>
      </c>
      <c r="X160" s="114" t="s">
        <v>270</v>
      </c>
      <c r="XFD160" s="114"/>
    </row>
    <row r="161" spans="1:24 16384:16384" x14ac:dyDescent="0.2">
      <c r="A161" s="113"/>
      <c r="B161" s="114" t="s">
        <v>270</v>
      </c>
      <c r="C161" s="113"/>
      <c r="D161" s="113"/>
      <c r="E161" s="113"/>
      <c r="F161" s="113"/>
      <c r="G161" s="114" t="s">
        <v>270</v>
      </c>
      <c r="H161" s="114" t="s">
        <v>270</v>
      </c>
      <c r="I161" s="114" t="s">
        <v>270</v>
      </c>
      <c r="J161" s="114" t="s">
        <v>270</v>
      </c>
      <c r="K161" s="114" t="s">
        <v>270</v>
      </c>
      <c r="L161" s="114" t="s">
        <v>270</v>
      </c>
      <c r="M161" s="114" t="s">
        <v>270</v>
      </c>
      <c r="N161" s="114" t="s">
        <v>270</v>
      </c>
      <c r="O161" s="114" t="s">
        <v>270</v>
      </c>
      <c r="P161" s="114" t="s">
        <v>270</v>
      </c>
      <c r="Q161" s="114" t="s">
        <v>270</v>
      </c>
      <c r="R161" s="114" t="s">
        <v>270</v>
      </c>
      <c r="S161" s="114" t="s">
        <v>270</v>
      </c>
      <c r="T161" s="114" t="s">
        <v>270</v>
      </c>
      <c r="U161" s="114" t="s">
        <v>270</v>
      </c>
      <c r="V161" s="114" t="s">
        <v>270</v>
      </c>
      <c r="W161" s="114" t="s">
        <v>270</v>
      </c>
      <c r="X161" s="114" t="s">
        <v>270</v>
      </c>
      <c r="XFD161" s="114"/>
    </row>
    <row r="162" spans="1:24 16384:16384" x14ac:dyDescent="0.2">
      <c r="A162" s="113"/>
      <c r="B162" s="114" t="s">
        <v>270</v>
      </c>
      <c r="C162" s="113"/>
      <c r="D162" s="113"/>
      <c r="E162" s="113"/>
      <c r="F162" s="113"/>
      <c r="G162" s="114" t="s">
        <v>270</v>
      </c>
      <c r="H162" s="114" t="s">
        <v>270</v>
      </c>
      <c r="I162" s="114" t="s">
        <v>270</v>
      </c>
      <c r="J162" s="114" t="s">
        <v>270</v>
      </c>
      <c r="K162" s="114" t="s">
        <v>270</v>
      </c>
      <c r="L162" s="114" t="s">
        <v>270</v>
      </c>
      <c r="M162" s="114" t="s">
        <v>270</v>
      </c>
      <c r="N162" s="114" t="s">
        <v>270</v>
      </c>
      <c r="O162" s="114" t="s">
        <v>270</v>
      </c>
      <c r="P162" s="114" t="s">
        <v>270</v>
      </c>
      <c r="Q162" s="114" t="s">
        <v>270</v>
      </c>
      <c r="R162" s="114" t="s">
        <v>270</v>
      </c>
      <c r="S162" s="114" t="s">
        <v>270</v>
      </c>
      <c r="T162" s="114" t="s">
        <v>270</v>
      </c>
      <c r="U162" s="114" t="s">
        <v>270</v>
      </c>
      <c r="V162" s="114" t="s">
        <v>270</v>
      </c>
      <c r="W162" s="114" t="s">
        <v>270</v>
      </c>
      <c r="X162" s="114" t="s">
        <v>270</v>
      </c>
      <c r="XFD162" s="114"/>
    </row>
    <row r="163" spans="1:24 16384:16384" x14ac:dyDescent="0.2">
      <c r="A163" s="113"/>
      <c r="B163" s="114" t="s">
        <v>270</v>
      </c>
      <c r="C163" s="113"/>
      <c r="D163" s="113"/>
      <c r="E163" s="113"/>
      <c r="F163" s="113"/>
      <c r="G163" s="114" t="s">
        <v>270</v>
      </c>
      <c r="H163" s="114" t="s">
        <v>270</v>
      </c>
      <c r="I163" s="114" t="s">
        <v>270</v>
      </c>
      <c r="J163" s="114" t="s">
        <v>270</v>
      </c>
      <c r="K163" s="114" t="s">
        <v>270</v>
      </c>
      <c r="L163" s="114" t="s">
        <v>270</v>
      </c>
      <c r="M163" s="114" t="s">
        <v>270</v>
      </c>
      <c r="N163" s="114" t="s">
        <v>270</v>
      </c>
      <c r="O163" s="114" t="s">
        <v>270</v>
      </c>
      <c r="P163" s="114" t="s">
        <v>270</v>
      </c>
      <c r="Q163" s="114" t="s">
        <v>270</v>
      </c>
      <c r="R163" s="114" t="s">
        <v>270</v>
      </c>
      <c r="S163" s="114" t="s">
        <v>270</v>
      </c>
      <c r="T163" s="114" t="s">
        <v>270</v>
      </c>
      <c r="U163" s="114" t="s">
        <v>270</v>
      </c>
      <c r="V163" s="114" t="s">
        <v>270</v>
      </c>
      <c r="W163" s="114" t="s">
        <v>270</v>
      </c>
      <c r="X163" s="114" t="s">
        <v>270</v>
      </c>
      <c r="XFD163" s="114"/>
    </row>
    <row r="164" spans="1:24 16384:16384" x14ac:dyDescent="0.2">
      <c r="A164" s="113"/>
      <c r="B164" s="114" t="s">
        <v>270</v>
      </c>
      <c r="C164" s="113"/>
      <c r="D164" s="113"/>
      <c r="E164" s="113"/>
      <c r="F164" s="113"/>
      <c r="G164" s="114" t="s">
        <v>270</v>
      </c>
      <c r="H164" s="114" t="s">
        <v>270</v>
      </c>
      <c r="I164" s="114" t="s">
        <v>270</v>
      </c>
      <c r="J164" s="114" t="s">
        <v>270</v>
      </c>
      <c r="K164" s="114" t="s">
        <v>270</v>
      </c>
      <c r="L164" s="114" t="s">
        <v>270</v>
      </c>
      <c r="M164" s="114" t="s">
        <v>270</v>
      </c>
      <c r="N164" s="114" t="s">
        <v>270</v>
      </c>
      <c r="O164" s="114" t="s">
        <v>270</v>
      </c>
      <c r="P164" s="114" t="s">
        <v>270</v>
      </c>
      <c r="Q164" s="114" t="s">
        <v>270</v>
      </c>
      <c r="R164" s="114" t="s">
        <v>270</v>
      </c>
      <c r="S164" s="114" t="s">
        <v>270</v>
      </c>
      <c r="T164" s="114" t="s">
        <v>270</v>
      </c>
      <c r="U164" s="114" t="s">
        <v>270</v>
      </c>
      <c r="V164" s="114" t="s">
        <v>270</v>
      </c>
      <c r="W164" s="114" t="s">
        <v>270</v>
      </c>
      <c r="X164" s="114" t="s">
        <v>270</v>
      </c>
      <c r="XFD164" s="114"/>
    </row>
    <row r="165" spans="1:24 16384:16384" x14ac:dyDescent="0.2">
      <c r="A165" s="113"/>
      <c r="B165" s="114" t="s">
        <v>270</v>
      </c>
      <c r="C165" s="113"/>
      <c r="D165" s="113"/>
      <c r="E165" s="113"/>
      <c r="F165" s="113"/>
      <c r="G165" s="114" t="s">
        <v>270</v>
      </c>
      <c r="H165" s="114" t="s">
        <v>270</v>
      </c>
      <c r="I165" s="114" t="s">
        <v>270</v>
      </c>
      <c r="J165" s="114" t="s">
        <v>270</v>
      </c>
      <c r="K165" s="114" t="s">
        <v>270</v>
      </c>
      <c r="L165" s="114" t="s">
        <v>270</v>
      </c>
      <c r="M165" s="114" t="s">
        <v>270</v>
      </c>
      <c r="N165" s="114" t="s">
        <v>270</v>
      </c>
      <c r="O165" s="114" t="s">
        <v>270</v>
      </c>
      <c r="P165" s="114" t="s">
        <v>270</v>
      </c>
      <c r="Q165" s="114" t="s">
        <v>270</v>
      </c>
      <c r="R165" s="114" t="s">
        <v>270</v>
      </c>
      <c r="S165" s="114" t="s">
        <v>270</v>
      </c>
      <c r="T165" s="114" t="s">
        <v>270</v>
      </c>
      <c r="U165" s="114" t="s">
        <v>270</v>
      </c>
      <c r="V165" s="114" t="s">
        <v>270</v>
      </c>
      <c r="W165" s="114" t="s">
        <v>270</v>
      </c>
      <c r="X165" s="114" t="s">
        <v>270</v>
      </c>
      <c r="XFD165" s="114"/>
    </row>
    <row r="166" spans="1:24 16384:16384" x14ac:dyDescent="0.2">
      <c r="A166" s="113"/>
      <c r="B166" s="114" t="s">
        <v>270</v>
      </c>
      <c r="C166" s="113"/>
      <c r="D166" s="113"/>
      <c r="E166" s="113"/>
      <c r="F166" s="113"/>
      <c r="G166" s="114" t="s">
        <v>270</v>
      </c>
      <c r="H166" s="114" t="s">
        <v>270</v>
      </c>
      <c r="I166" s="114" t="s">
        <v>270</v>
      </c>
      <c r="J166" s="114" t="s">
        <v>270</v>
      </c>
      <c r="K166" s="114" t="s">
        <v>270</v>
      </c>
      <c r="L166" s="114" t="s">
        <v>270</v>
      </c>
      <c r="M166" s="114" t="s">
        <v>270</v>
      </c>
      <c r="N166" s="114" t="s">
        <v>270</v>
      </c>
      <c r="O166" s="114" t="s">
        <v>270</v>
      </c>
      <c r="P166" s="114" t="s">
        <v>270</v>
      </c>
      <c r="Q166" s="114" t="s">
        <v>270</v>
      </c>
      <c r="R166" s="114" t="s">
        <v>270</v>
      </c>
      <c r="S166" s="114" t="s">
        <v>270</v>
      </c>
      <c r="T166" s="114" t="s">
        <v>270</v>
      </c>
      <c r="U166" s="114" t="s">
        <v>270</v>
      </c>
      <c r="V166" s="114" t="s">
        <v>270</v>
      </c>
      <c r="W166" s="114" t="s">
        <v>270</v>
      </c>
      <c r="X166" s="114" t="s">
        <v>270</v>
      </c>
      <c r="XFD166" s="114"/>
    </row>
    <row r="167" spans="1:24 16384:16384" x14ac:dyDescent="0.2">
      <c r="A167" s="113"/>
      <c r="B167" s="114" t="s">
        <v>270</v>
      </c>
      <c r="C167" s="113"/>
      <c r="D167" s="113"/>
      <c r="E167" s="113"/>
      <c r="F167" s="113"/>
      <c r="G167" s="114" t="s">
        <v>270</v>
      </c>
      <c r="H167" s="114" t="s">
        <v>270</v>
      </c>
      <c r="I167" s="114" t="s">
        <v>270</v>
      </c>
      <c r="J167" s="114" t="s">
        <v>270</v>
      </c>
      <c r="K167" s="114" t="s">
        <v>270</v>
      </c>
      <c r="L167" s="114" t="s">
        <v>270</v>
      </c>
      <c r="M167" s="114" t="s">
        <v>270</v>
      </c>
      <c r="N167" s="114" t="s">
        <v>270</v>
      </c>
      <c r="O167" s="114" t="s">
        <v>270</v>
      </c>
      <c r="P167" s="114" t="s">
        <v>270</v>
      </c>
      <c r="Q167" s="114" t="s">
        <v>270</v>
      </c>
      <c r="R167" s="114" t="s">
        <v>270</v>
      </c>
      <c r="S167" s="114" t="s">
        <v>270</v>
      </c>
      <c r="T167" s="114" t="s">
        <v>270</v>
      </c>
      <c r="U167" s="114" t="s">
        <v>270</v>
      </c>
      <c r="V167" s="114" t="s">
        <v>270</v>
      </c>
      <c r="W167" s="114" t="s">
        <v>270</v>
      </c>
      <c r="X167" s="114" t="s">
        <v>270</v>
      </c>
      <c r="XFD167" s="114"/>
    </row>
    <row r="168" spans="1:24 16384:16384" x14ac:dyDescent="0.2">
      <c r="A168" s="113"/>
      <c r="B168" s="114" t="s">
        <v>270</v>
      </c>
      <c r="C168" s="113"/>
      <c r="D168" s="113"/>
      <c r="E168" s="113"/>
      <c r="F168" s="113"/>
      <c r="G168" s="114" t="s">
        <v>270</v>
      </c>
      <c r="H168" s="114" t="s">
        <v>270</v>
      </c>
      <c r="I168" s="114" t="s">
        <v>270</v>
      </c>
      <c r="J168" s="114" t="s">
        <v>270</v>
      </c>
      <c r="K168" s="114" t="s">
        <v>270</v>
      </c>
      <c r="L168" s="114" t="s">
        <v>270</v>
      </c>
      <c r="M168" s="114" t="s">
        <v>270</v>
      </c>
      <c r="N168" s="114" t="s">
        <v>270</v>
      </c>
      <c r="O168" s="114" t="s">
        <v>270</v>
      </c>
      <c r="P168" s="114" t="s">
        <v>270</v>
      </c>
      <c r="Q168" s="114" t="s">
        <v>270</v>
      </c>
      <c r="R168" s="114" t="s">
        <v>270</v>
      </c>
      <c r="S168" s="114" t="s">
        <v>270</v>
      </c>
      <c r="T168" s="114" t="s">
        <v>270</v>
      </c>
      <c r="U168" s="114" t="s">
        <v>270</v>
      </c>
      <c r="V168" s="114" t="s">
        <v>270</v>
      </c>
      <c r="W168" s="114" t="s">
        <v>270</v>
      </c>
      <c r="X168" s="114" t="s">
        <v>270</v>
      </c>
      <c r="XFD168" s="114"/>
    </row>
    <row r="169" spans="1:24 16384:16384" x14ac:dyDescent="0.2">
      <c r="A169" s="113"/>
      <c r="B169" s="114" t="s">
        <v>270</v>
      </c>
      <c r="C169" s="113"/>
      <c r="D169" s="113"/>
      <c r="E169" s="113"/>
      <c r="F169" s="113"/>
      <c r="G169" s="114" t="s">
        <v>270</v>
      </c>
      <c r="H169" s="114" t="s">
        <v>270</v>
      </c>
      <c r="I169" s="114" t="s">
        <v>270</v>
      </c>
      <c r="J169" s="114" t="s">
        <v>270</v>
      </c>
      <c r="K169" s="114" t="s">
        <v>270</v>
      </c>
      <c r="L169" s="114" t="s">
        <v>270</v>
      </c>
      <c r="M169" s="114" t="s">
        <v>270</v>
      </c>
      <c r="N169" s="114" t="s">
        <v>270</v>
      </c>
      <c r="O169" s="114" t="s">
        <v>270</v>
      </c>
      <c r="P169" s="114" t="s">
        <v>270</v>
      </c>
      <c r="Q169" s="114" t="s">
        <v>270</v>
      </c>
      <c r="R169" s="114" t="s">
        <v>270</v>
      </c>
      <c r="S169" s="114" t="s">
        <v>270</v>
      </c>
      <c r="T169" s="114" t="s">
        <v>270</v>
      </c>
      <c r="U169" s="114" t="s">
        <v>270</v>
      </c>
      <c r="V169" s="114" t="s">
        <v>270</v>
      </c>
      <c r="W169" s="114" t="s">
        <v>270</v>
      </c>
      <c r="X169" s="114" t="s">
        <v>270</v>
      </c>
      <c r="XFD169" s="114"/>
    </row>
    <row r="170" spans="1:24 16384:16384" x14ac:dyDescent="0.2">
      <c r="A170" s="113"/>
      <c r="B170" s="114" t="s">
        <v>270</v>
      </c>
      <c r="C170" s="113"/>
      <c r="D170" s="113"/>
      <c r="E170" s="113"/>
      <c r="F170" s="113"/>
      <c r="G170" s="114" t="s">
        <v>270</v>
      </c>
      <c r="H170" s="114" t="s">
        <v>270</v>
      </c>
      <c r="I170" s="114" t="s">
        <v>270</v>
      </c>
      <c r="J170" s="114" t="s">
        <v>270</v>
      </c>
      <c r="K170" s="114" t="s">
        <v>270</v>
      </c>
      <c r="L170" s="114" t="s">
        <v>270</v>
      </c>
      <c r="M170" s="114" t="s">
        <v>270</v>
      </c>
      <c r="N170" s="114" t="s">
        <v>270</v>
      </c>
      <c r="O170" s="114" t="s">
        <v>270</v>
      </c>
      <c r="P170" s="114" t="s">
        <v>270</v>
      </c>
      <c r="Q170" s="114" t="s">
        <v>270</v>
      </c>
      <c r="R170" s="114" t="s">
        <v>270</v>
      </c>
      <c r="S170" s="114" t="s">
        <v>270</v>
      </c>
      <c r="T170" s="114" t="s">
        <v>270</v>
      </c>
      <c r="U170" s="114" t="s">
        <v>270</v>
      </c>
      <c r="V170" s="114" t="s">
        <v>270</v>
      </c>
      <c r="W170" s="114" t="s">
        <v>270</v>
      </c>
      <c r="X170" s="114" t="s">
        <v>270</v>
      </c>
      <c r="XFD170" s="114"/>
    </row>
    <row r="171" spans="1:24 16384:16384" x14ac:dyDescent="0.2">
      <c r="A171" s="113"/>
      <c r="B171" s="114" t="s">
        <v>270</v>
      </c>
      <c r="C171" s="113"/>
      <c r="D171" s="113"/>
      <c r="E171" s="113"/>
      <c r="F171" s="113"/>
      <c r="G171" s="114" t="s">
        <v>270</v>
      </c>
      <c r="H171" s="114" t="s">
        <v>270</v>
      </c>
      <c r="I171" s="114" t="s">
        <v>270</v>
      </c>
      <c r="J171" s="114" t="s">
        <v>270</v>
      </c>
      <c r="K171" s="114" t="s">
        <v>270</v>
      </c>
      <c r="L171" s="114" t="s">
        <v>270</v>
      </c>
      <c r="M171" s="114" t="s">
        <v>270</v>
      </c>
      <c r="N171" s="114" t="s">
        <v>270</v>
      </c>
      <c r="O171" s="114" t="s">
        <v>270</v>
      </c>
      <c r="P171" s="114" t="s">
        <v>270</v>
      </c>
      <c r="Q171" s="114" t="s">
        <v>270</v>
      </c>
      <c r="R171" s="114" t="s">
        <v>270</v>
      </c>
      <c r="S171" s="114" t="s">
        <v>270</v>
      </c>
      <c r="T171" s="114" t="s">
        <v>270</v>
      </c>
      <c r="U171" s="114" t="s">
        <v>270</v>
      </c>
      <c r="V171" s="114" t="s">
        <v>270</v>
      </c>
      <c r="W171" s="114" t="s">
        <v>270</v>
      </c>
      <c r="X171" s="114" t="s">
        <v>270</v>
      </c>
      <c r="XFD171" s="114"/>
    </row>
    <row r="172" spans="1:24 16384:16384" x14ac:dyDescent="0.2">
      <c r="A172" s="113"/>
      <c r="B172" s="114" t="s">
        <v>270</v>
      </c>
      <c r="C172" s="113"/>
      <c r="D172" s="113"/>
      <c r="E172" s="113"/>
      <c r="F172" s="113"/>
      <c r="G172" s="114" t="s">
        <v>270</v>
      </c>
      <c r="H172" s="114" t="s">
        <v>270</v>
      </c>
      <c r="I172" s="114" t="s">
        <v>270</v>
      </c>
      <c r="J172" s="114" t="s">
        <v>270</v>
      </c>
      <c r="K172" s="114" t="s">
        <v>270</v>
      </c>
      <c r="L172" s="114" t="s">
        <v>270</v>
      </c>
      <c r="M172" s="114" t="s">
        <v>270</v>
      </c>
      <c r="N172" s="114" t="s">
        <v>270</v>
      </c>
      <c r="O172" s="114" t="s">
        <v>270</v>
      </c>
      <c r="P172" s="114" t="s">
        <v>270</v>
      </c>
      <c r="Q172" s="114" t="s">
        <v>270</v>
      </c>
      <c r="R172" s="114" t="s">
        <v>270</v>
      </c>
      <c r="S172" s="114" t="s">
        <v>270</v>
      </c>
      <c r="T172" s="114" t="s">
        <v>270</v>
      </c>
      <c r="U172" s="114" t="s">
        <v>270</v>
      </c>
      <c r="V172" s="114" t="s">
        <v>270</v>
      </c>
      <c r="W172" s="114" t="s">
        <v>270</v>
      </c>
      <c r="X172" s="114" t="s">
        <v>270</v>
      </c>
      <c r="XFD172" s="114"/>
    </row>
    <row r="173" spans="1:24 16384:16384" x14ac:dyDescent="0.2">
      <c r="A173" s="113"/>
      <c r="B173" s="114" t="s">
        <v>270</v>
      </c>
      <c r="C173" s="113"/>
      <c r="D173" s="113"/>
      <c r="E173" s="113"/>
      <c r="F173" s="113"/>
      <c r="G173" s="114" t="s">
        <v>270</v>
      </c>
      <c r="H173" s="114" t="s">
        <v>270</v>
      </c>
      <c r="I173" s="114" t="s">
        <v>270</v>
      </c>
      <c r="J173" s="114" t="s">
        <v>270</v>
      </c>
      <c r="K173" s="114" t="s">
        <v>270</v>
      </c>
      <c r="L173" s="114" t="s">
        <v>270</v>
      </c>
      <c r="M173" s="114" t="s">
        <v>270</v>
      </c>
      <c r="N173" s="114" t="s">
        <v>270</v>
      </c>
      <c r="O173" s="114" t="s">
        <v>270</v>
      </c>
      <c r="P173" s="114" t="s">
        <v>270</v>
      </c>
      <c r="Q173" s="114" t="s">
        <v>270</v>
      </c>
      <c r="R173" s="114" t="s">
        <v>270</v>
      </c>
      <c r="S173" s="114" t="s">
        <v>270</v>
      </c>
      <c r="T173" s="114" t="s">
        <v>270</v>
      </c>
      <c r="U173" s="114" t="s">
        <v>270</v>
      </c>
      <c r="V173" s="114" t="s">
        <v>270</v>
      </c>
      <c r="W173" s="114" t="s">
        <v>270</v>
      </c>
      <c r="X173" s="114" t="s">
        <v>270</v>
      </c>
      <c r="XFD173" s="114"/>
    </row>
    <row r="174" spans="1:24 16384:16384" x14ac:dyDescent="0.2">
      <c r="A174" s="113"/>
      <c r="B174" s="114" t="s">
        <v>270</v>
      </c>
      <c r="C174" s="113"/>
      <c r="D174" s="113"/>
      <c r="E174" s="113"/>
      <c r="F174" s="113"/>
      <c r="G174" s="114" t="s">
        <v>270</v>
      </c>
      <c r="H174" s="114" t="s">
        <v>270</v>
      </c>
      <c r="I174" s="114" t="s">
        <v>270</v>
      </c>
      <c r="J174" s="114" t="s">
        <v>270</v>
      </c>
      <c r="K174" s="114" t="s">
        <v>270</v>
      </c>
      <c r="L174" s="114" t="s">
        <v>270</v>
      </c>
      <c r="M174" s="114" t="s">
        <v>270</v>
      </c>
      <c r="N174" s="114" t="s">
        <v>270</v>
      </c>
      <c r="O174" s="114" t="s">
        <v>270</v>
      </c>
      <c r="P174" s="114" t="s">
        <v>270</v>
      </c>
      <c r="Q174" s="114" t="s">
        <v>270</v>
      </c>
      <c r="R174" s="114" t="s">
        <v>270</v>
      </c>
      <c r="S174" s="114" t="s">
        <v>270</v>
      </c>
      <c r="T174" s="114" t="s">
        <v>270</v>
      </c>
      <c r="U174" s="114" t="s">
        <v>270</v>
      </c>
      <c r="V174" s="114" t="s">
        <v>270</v>
      </c>
      <c r="W174" s="114" t="s">
        <v>270</v>
      </c>
      <c r="X174" s="114" t="s">
        <v>270</v>
      </c>
      <c r="XFD174" s="114"/>
    </row>
    <row r="175" spans="1:24 16384:16384" x14ac:dyDescent="0.2">
      <c r="A175" s="113"/>
      <c r="B175" s="114" t="s">
        <v>270</v>
      </c>
      <c r="C175" s="113"/>
      <c r="D175" s="113"/>
      <c r="E175" s="113"/>
      <c r="F175" s="113"/>
      <c r="G175" s="114" t="s">
        <v>270</v>
      </c>
      <c r="H175" s="114" t="s">
        <v>270</v>
      </c>
      <c r="I175" s="114" t="s">
        <v>270</v>
      </c>
      <c r="J175" s="114" t="s">
        <v>270</v>
      </c>
      <c r="K175" s="114" t="s">
        <v>270</v>
      </c>
      <c r="L175" s="114" t="s">
        <v>270</v>
      </c>
      <c r="M175" s="114" t="s">
        <v>270</v>
      </c>
      <c r="N175" s="114" t="s">
        <v>270</v>
      </c>
      <c r="O175" s="114" t="s">
        <v>270</v>
      </c>
      <c r="P175" s="114" t="s">
        <v>270</v>
      </c>
      <c r="Q175" s="114" t="s">
        <v>270</v>
      </c>
      <c r="R175" s="114" t="s">
        <v>270</v>
      </c>
      <c r="S175" s="114" t="s">
        <v>270</v>
      </c>
      <c r="T175" s="114" t="s">
        <v>270</v>
      </c>
      <c r="U175" s="114" t="s">
        <v>270</v>
      </c>
      <c r="V175" s="114" t="s">
        <v>270</v>
      </c>
      <c r="W175" s="114" t="s">
        <v>270</v>
      </c>
      <c r="X175" s="114" t="s">
        <v>270</v>
      </c>
      <c r="XFD175" s="114"/>
    </row>
    <row r="176" spans="1:24 16384:16384" x14ac:dyDescent="0.2">
      <c r="A176" s="113"/>
      <c r="B176" s="114" t="s">
        <v>270</v>
      </c>
      <c r="C176" s="113"/>
      <c r="D176" s="113"/>
      <c r="E176" s="113"/>
      <c r="F176" s="113"/>
      <c r="G176" s="114" t="s">
        <v>270</v>
      </c>
      <c r="H176" s="114" t="s">
        <v>270</v>
      </c>
      <c r="I176" s="114" t="s">
        <v>270</v>
      </c>
      <c r="J176" s="114" t="s">
        <v>270</v>
      </c>
      <c r="K176" s="114" t="s">
        <v>270</v>
      </c>
      <c r="L176" s="114" t="s">
        <v>270</v>
      </c>
      <c r="M176" s="114" t="s">
        <v>270</v>
      </c>
      <c r="N176" s="114" t="s">
        <v>270</v>
      </c>
      <c r="O176" s="114" t="s">
        <v>270</v>
      </c>
      <c r="P176" s="114" t="s">
        <v>270</v>
      </c>
      <c r="Q176" s="114" t="s">
        <v>270</v>
      </c>
      <c r="R176" s="114" t="s">
        <v>270</v>
      </c>
      <c r="S176" s="114" t="s">
        <v>270</v>
      </c>
      <c r="T176" s="114" t="s">
        <v>270</v>
      </c>
      <c r="U176" s="114" t="s">
        <v>270</v>
      </c>
      <c r="V176" s="114" t="s">
        <v>270</v>
      </c>
      <c r="W176" s="114" t="s">
        <v>270</v>
      </c>
      <c r="X176" s="114" t="s">
        <v>270</v>
      </c>
      <c r="XFD176" s="114"/>
    </row>
    <row r="177" spans="1:24 16384:16384" x14ac:dyDescent="0.2">
      <c r="A177" s="113"/>
      <c r="B177" s="114" t="s">
        <v>270</v>
      </c>
      <c r="C177" s="113"/>
      <c r="D177" s="113"/>
      <c r="E177" s="113"/>
      <c r="F177" s="113"/>
      <c r="G177" s="114" t="s">
        <v>270</v>
      </c>
      <c r="H177" s="114" t="s">
        <v>270</v>
      </c>
      <c r="I177" s="114" t="s">
        <v>270</v>
      </c>
      <c r="J177" s="114" t="s">
        <v>270</v>
      </c>
      <c r="K177" s="114" t="s">
        <v>270</v>
      </c>
      <c r="L177" s="114" t="s">
        <v>270</v>
      </c>
      <c r="M177" s="114" t="s">
        <v>270</v>
      </c>
      <c r="N177" s="114" t="s">
        <v>270</v>
      </c>
      <c r="O177" s="114" t="s">
        <v>270</v>
      </c>
      <c r="P177" s="114" t="s">
        <v>270</v>
      </c>
      <c r="Q177" s="114" t="s">
        <v>270</v>
      </c>
      <c r="R177" s="114" t="s">
        <v>270</v>
      </c>
      <c r="S177" s="114" t="s">
        <v>270</v>
      </c>
      <c r="T177" s="114" t="s">
        <v>270</v>
      </c>
      <c r="U177" s="114" t="s">
        <v>270</v>
      </c>
      <c r="V177" s="114" t="s">
        <v>270</v>
      </c>
      <c r="W177" s="114" t="s">
        <v>270</v>
      </c>
      <c r="X177" s="114" t="s">
        <v>270</v>
      </c>
      <c r="XFD177" s="114"/>
    </row>
    <row r="178" spans="1:24 16384:16384" x14ac:dyDescent="0.2">
      <c r="A178" s="113"/>
      <c r="B178" s="114" t="s">
        <v>270</v>
      </c>
      <c r="C178" s="113"/>
      <c r="D178" s="113"/>
      <c r="E178" s="113"/>
      <c r="F178" s="113"/>
      <c r="G178" s="114" t="s">
        <v>270</v>
      </c>
      <c r="H178" s="114" t="s">
        <v>270</v>
      </c>
      <c r="I178" s="114" t="s">
        <v>270</v>
      </c>
      <c r="J178" s="114" t="s">
        <v>270</v>
      </c>
      <c r="K178" s="114" t="s">
        <v>270</v>
      </c>
      <c r="L178" s="114" t="s">
        <v>270</v>
      </c>
      <c r="M178" s="114" t="s">
        <v>270</v>
      </c>
      <c r="N178" s="114" t="s">
        <v>270</v>
      </c>
      <c r="O178" s="114" t="s">
        <v>270</v>
      </c>
      <c r="P178" s="114" t="s">
        <v>270</v>
      </c>
      <c r="Q178" s="114" t="s">
        <v>270</v>
      </c>
      <c r="R178" s="114" t="s">
        <v>270</v>
      </c>
      <c r="S178" s="114" t="s">
        <v>270</v>
      </c>
      <c r="T178" s="114" t="s">
        <v>270</v>
      </c>
      <c r="U178" s="114" t="s">
        <v>270</v>
      </c>
      <c r="V178" s="114" t="s">
        <v>270</v>
      </c>
      <c r="W178" s="114" t="s">
        <v>270</v>
      </c>
      <c r="X178" s="114" t="s">
        <v>270</v>
      </c>
      <c r="XFD178" s="114"/>
    </row>
    <row r="179" spans="1:24 16384:16384" x14ac:dyDescent="0.2">
      <c r="A179" s="113"/>
      <c r="B179" s="114" t="s">
        <v>270</v>
      </c>
      <c r="C179" s="113"/>
      <c r="D179" s="113"/>
      <c r="E179" s="113"/>
      <c r="F179" s="113"/>
      <c r="G179" s="114" t="s">
        <v>270</v>
      </c>
      <c r="H179" s="114" t="s">
        <v>270</v>
      </c>
      <c r="I179" s="114" t="s">
        <v>270</v>
      </c>
      <c r="J179" s="114" t="s">
        <v>270</v>
      </c>
      <c r="K179" s="114" t="s">
        <v>270</v>
      </c>
      <c r="L179" s="114" t="s">
        <v>270</v>
      </c>
      <c r="M179" s="114" t="s">
        <v>270</v>
      </c>
      <c r="N179" s="114" t="s">
        <v>270</v>
      </c>
      <c r="O179" s="114" t="s">
        <v>270</v>
      </c>
      <c r="P179" s="114" t="s">
        <v>270</v>
      </c>
      <c r="Q179" s="114" t="s">
        <v>270</v>
      </c>
      <c r="R179" s="114" t="s">
        <v>270</v>
      </c>
      <c r="S179" s="114" t="s">
        <v>270</v>
      </c>
      <c r="T179" s="114" t="s">
        <v>270</v>
      </c>
      <c r="U179" s="114" t="s">
        <v>270</v>
      </c>
      <c r="V179" s="114" t="s">
        <v>270</v>
      </c>
      <c r="W179" s="114" t="s">
        <v>270</v>
      </c>
      <c r="X179" s="114" t="s">
        <v>270</v>
      </c>
      <c r="XFD179" s="114"/>
    </row>
    <row r="180" spans="1:24 16384:16384" x14ac:dyDescent="0.2">
      <c r="A180" s="113"/>
      <c r="B180" s="114" t="s">
        <v>270</v>
      </c>
      <c r="C180" s="113"/>
      <c r="D180" s="113"/>
      <c r="E180" s="113"/>
      <c r="F180" s="113"/>
      <c r="G180" s="114" t="s">
        <v>270</v>
      </c>
      <c r="H180" s="114" t="s">
        <v>270</v>
      </c>
      <c r="I180" s="114" t="s">
        <v>270</v>
      </c>
      <c r="J180" s="114" t="s">
        <v>270</v>
      </c>
      <c r="K180" s="114" t="s">
        <v>270</v>
      </c>
      <c r="L180" s="114" t="s">
        <v>270</v>
      </c>
      <c r="M180" s="114" t="s">
        <v>270</v>
      </c>
      <c r="N180" s="114" t="s">
        <v>270</v>
      </c>
      <c r="O180" s="114" t="s">
        <v>270</v>
      </c>
      <c r="P180" s="114" t="s">
        <v>270</v>
      </c>
      <c r="Q180" s="114" t="s">
        <v>270</v>
      </c>
      <c r="R180" s="114" t="s">
        <v>270</v>
      </c>
      <c r="S180" s="114" t="s">
        <v>270</v>
      </c>
      <c r="T180" s="114" t="s">
        <v>270</v>
      </c>
      <c r="U180" s="114" t="s">
        <v>270</v>
      </c>
      <c r="V180" s="114" t="s">
        <v>270</v>
      </c>
      <c r="W180" s="114" t="s">
        <v>270</v>
      </c>
      <c r="X180" s="114" t="s">
        <v>270</v>
      </c>
      <c r="XFD180" s="114"/>
    </row>
    <row r="181" spans="1:24 16384:16384" x14ac:dyDescent="0.2">
      <c r="A181" s="113"/>
      <c r="B181" s="114" t="s">
        <v>270</v>
      </c>
      <c r="C181" s="113"/>
      <c r="D181" s="113"/>
      <c r="E181" s="113"/>
      <c r="F181" s="113"/>
      <c r="G181" s="114" t="s">
        <v>270</v>
      </c>
      <c r="H181" s="114" t="s">
        <v>270</v>
      </c>
      <c r="I181" s="114" t="s">
        <v>270</v>
      </c>
      <c r="J181" s="114" t="s">
        <v>270</v>
      </c>
      <c r="K181" s="114" t="s">
        <v>270</v>
      </c>
      <c r="L181" s="114" t="s">
        <v>270</v>
      </c>
      <c r="M181" s="114" t="s">
        <v>270</v>
      </c>
      <c r="N181" s="114" t="s">
        <v>270</v>
      </c>
      <c r="O181" s="114" t="s">
        <v>270</v>
      </c>
      <c r="P181" s="114" t="s">
        <v>270</v>
      </c>
      <c r="Q181" s="114" t="s">
        <v>270</v>
      </c>
      <c r="R181" s="114" t="s">
        <v>270</v>
      </c>
      <c r="S181" s="114" t="s">
        <v>270</v>
      </c>
      <c r="T181" s="114" t="s">
        <v>270</v>
      </c>
      <c r="U181" s="114" t="s">
        <v>270</v>
      </c>
      <c r="V181" s="114" t="s">
        <v>270</v>
      </c>
      <c r="W181" s="114" t="s">
        <v>270</v>
      </c>
      <c r="X181" s="114" t="s">
        <v>270</v>
      </c>
      <c r="XFD181" s="114"/>
    </row>
    <row r="182" spans="1:24 16384:16384" x14ac:dyDescent="0.2">
      <c r="A182" s="113"/>
      <c r="B182" s="114" t="s">
        <v>270</v>
      </c>
      <c r="C182" s="113"/>
      <c r="D182" s="113"/>
      <c r="E182" s="113"/>
      <c r="F182" s="113"/>
      <c r="G182" s="114" t="s">
        <v>270</v>
      </c>
      <c r="H182" s="114" t="s">
        <v>270</v>
      </c>
      <c r="I182" s="114" t="s">
        <v>270</v>
      </c>
      <c r="J182" s="114" t="s">
        <v>270</v>
      </c>
      <c r="K182" s="114" t="s">
        <v>270</v>
      </c>
      <c r="L182" s="114" t="s">
        <v>270</v>
      </c>
      <c r="M182" s="114" t="s">
        <v>270</v>
      </c>
      <c r="N182" s="114" t="s">
        <v>270</v>
      </c>
      <c r="O182" s="114" t="s">
        <v>270</v>
      </c>
      <c r="P182" s="114" t="s">
        <v>270</v>
      </c>
      <c r="Q182" s="114" t="s">
        <v>270</v>
      </c>
      <c r="R182" s="114" t="s">
        <v>270</v>
      </c>
      <c r="S182" s="114" t="s">
        <v>270</v>
      </c>
      <c r="T182" s="114" t="s">
        <v>270</v>
      </c>
      <c r="U182" s="114" t="s">
        <v>270</v>
      </c>
      <c r="V182" s="114" t="s">
        <v>270</v>
      </c>
      <c r="W182" s="114" t="s">
        <v>270</v>
      </c>
      <c r="X182" s="114" t="s">
        <v>270</v>
      </c>
      <c r="XFD182" s="114"/>
    </row>
    <row r="183" spans="1:24 16384:16384" x14ac:dyDescent="0.2">
      <c r="A183" s="113"/>
      <c r="B183" s="114" t="s">
        <v>270</v>
      </c>
      <c r="C183" s="113"/>
      <c r="D183" s="113"/>
      <c r="E183" s="113"/>
      <c r="F183" s="113"/>
      <c r="G183" s="114" t="s">
        <v>270</v>
      </c>
      <c r="H183" s="114" t="s">
        <v>270</v>
      </c>
      <c r="I183" s="114" t="s">
        <v>270</v>
      </c>
      <c r="J183" s="114" t="s">
        <v>270</v>
      </c>
      <c r="K183" s="114" t="s">
        <v>270</v>
      </c>
      <c r="L183" s="114" t="s">
        <v>270</v>
      </c>
      <c r="M183" s="114" t="s">
        <v>270</v>
      </c>
      <c r="N183" s="114" t="s">
        <v>270</v>
      </c>
      <c r="O183" s="114" t="s">
        <v>270</v>
      </c>
      <c r="P183" s="114" t="s">
        <v>270</v>
      </c>
      <c r="Q183" s="114" t="s">
        <v>270</v>
      </c>
      <c r="R183" s="114" t="s">
        <v>270</v>
      </c>
      <c r="S183" s="114" t="s">
        <v>270</v>
      </c>
      <c r="T183" s="114" t="s">
        <v>270</v>
      </c>
      <c r="U183" s="114" t="s">
        <v>270</v>
      </c>
      <c r="V183" s="114" t="s">
        <v>270</v>
      </c>
      <c r="W183" s="114" t="s">
        <v>270</v>
      </c>
      <c r="X183" s="114" t="s">
        <v>270</v>
      </c>
      <c r="XFD183" s="114"/>
    </row>
    <row r="184" spans="1:24 16384:16384" x14ac:dyDescent="0.2">
      <c r="A184" s="113"/>
      <c r="B184" s="114" t="s">
        <v>270</v>
      </c>
      <c r="C184" s="113"/>
      <c r="D184" s="113"/>
      <c r="E184" s="113"/>
      <c r="F184" s="113"/>
      <c r="G184" s="114" t="s">
        <v>270</v>
      </c>
      <c r="H184" s="114" t="s">
        <v>270</v>
      </c>
      <c r="I184" s="114" t="s">
        <v>270</v>
      </c>
      <c r="J184" s="114" t="s">
        <v>270</v>
      </c>
      <c r="K184" s="114" t="s">
        <v>270</v>
      </c>
      <c r="L184" s="114" t="s">
        <v>270</v>
      </c>
      <c r="M184" s="114" t="s">
        <v>270</v>
      </c>
      <c r="N184" s="114" t="s">
        <v>270</v>
      </c>
      <c r="O184" s="114" t="s">
        <v>270</v>
      </c>
      <c r="P184" s="114" t="s">
        <v>270</v>
      </c>
      <c r="Q184" s="114" t="s">
        <v>270</v>
      </c>
      <c r="R184" s="114" t="s">
        <v>270</v>
      </c>
      <c r="S184" s="114" t="s">
        <v>270</v>
      </c>
      <c r="T184" s="114" t="s">
        <v>270</v>
      </c>
      <c r="U184" s="114" t="s">
        <v>270</v>
      </c>
      <c r="V184" s="114" t="s">
        <v>270</v>
      </c>
      <c r="W184" s="114" t="s">
        <v>270</v>
      </c>
      <c r="X184" s="114" t="s">
        <v>270</v>
      </c>
      <c r="XFD184" s="114"/>
    </row>
    <row r="185" spans="1:24 16384:16384" x14ac:dyDescent="0.2">
      <c r="A185" s="113"/>
      <c r="B185" s="114" t="s">
        <v>270</v>
      </c>
      <c r="C185" s="113"/>
      <c r="D185" s="113"/>
      <c r="E185" s="113"/>
      <c r="F185" s="113"/>
      <c r="G185" s="114" t="s">
        <v>270</v>
      </c>
      <c r="H185" s="114" t="s">
        <v>270</v>
      </c>
      <c r="I185" s="114" t="s">
        <v>270</v>
      </c>
      <c r="J185" s="114" t="s">
        <v>270</v>
      </c>
      <c r="K185" s="114" t="s">
        <v>270</v>
      </c>
      <c r="L185" s="114" t="s">
        <v>270</v>
      </c>
      <c r="M185" s="114" t="s">
        <v>270</v>
      </c>
      <c r="N185" s="114" t="s">
        <v>270</v>
      </c>
      <c r="O185" s="114" t="s">
        <v>270</v>
      </c>
      <c r="P185" s="114" t="s">
        <v>270</v>
      </c>
      <c r="Q185" s="114" t="s">
        <v>270</v>
      </c>
      <c r="R185" s="114" t="s">
        <v>270</v>
      </c>
      <c r="S185" s="114" t="s">
        <v>270</v>
      </c>
      <c r="T185" s="114" t="s">
        <v>270</v>
      </c>
      <c r="U185" s="114" t="s">
        <v>270</v>
      </c>
      <c r="V185" s="114" t="s">
        <v>270</v>
      </c>
      <c r="W185" s="114" t="s">
        <v>270</v>
      </c>
      <c r="X185" s="114" t="s">
        <v>270</v>
      </c>
      <c r="XFD185" s="114"/>
    </row>
    <row r="186" spans="1:24 16384:16384" x14ac:dyDescent="0.2">
      <c r="A186" s="113"/>
      <c r="B186" s="114" t="s">
        <v>270</v>
      </c>
      <c r="C186" s="113"/>
      <c r="D186" s="113"/>
      <c r="E186" s="113"/>
      <c r="F186" s="113"/>
      <c r="G186" s="114" t="s">
        <v>270</v>
      </c>
      <c r="H186" s="114" t="s">
        <v>270</v>
      </c>
      <c r="I186" s="114" t="s">
        <v>270</v>
      </c>
      <c r="J186" s="114" t="s">
        <v>270</v>
      </c>
      <c r="K186" s="114" t="s">
        <v>270</v>
      </c>
      <c r="L186" s="114" t="s">
        <v>270</v>
      </c>
      <c r="M186" s="114" t="s">
        <v>270</v>
      </c>
      <c r="N186" s="114" t="s">
        <v>270</v>
      </c>
      <c r="O186" s="114" t="s">
        <v>270</v>
      </c>
      <c r="P186" s="114" t="s">
        <v>270</v>
      </c>
      <c r="Q186" s="114" t="s">
        <v>270</v>
      </c>
      <c r="R186" s="114" t="s">
        <v>270</v>
      </c>
      <c r="S186" s="114" t="s">
        <v>270</v>
      </c>
      <c r="T186" s="114" t="s">
        <v>270</v>
      </c>
      <c r="U186" s="114" t="s">
        <v>270</v>
      </c>
      <c r="V186" s="114" t="s">
        <v>270</v>
      </c>
      <c r="W186" s="114" t="s">
        <v>270</v>
      </c>
      <c r="X186" s="114" t="s">
        <v>270</v>
      </c>
      <c r="XFD186" s="114"/>
    </row>
    <row r="187" spans="1:24 16384:16384" x14ac:dyDescent="0.2">
      <c r="A187" s="113"/>
      <c r="B187" s="114" t="s">
        <v>270</v>
      </c>
      <c r="C187" s="113"/>
      <c r="D187" s="113"/>
      <c r="E187" s="113"/>
      <c r="F187" s="113"/>
      <c r="G187" s="114" t="s">
        <v>270</v>
      </c>
      <c r="H187" s="114" t="s">
        <v>270</v>
      </c>
      <c r="I187" s="114" t="s">
        <v>270</v>
      </c>
      <c r="J187" s="114" t="s">
        <v>270</v>
      </c>
      <c r="K187" s="114" t="s">
        <v>270</v>
      </c>
      <c r="L187" s="114" t="s">
        <v>270</v>
      </c>
      <c r="M187" s="114" t="s">
        <v>270</v>
      </c>
      <c r="N187" s="114" t="s">
        <v>270</v>
      </c>
      <c r="O187" s="114" t="s">
        <v>270</v>
      </c>
      <c r="P187" s="114" t="s">
        <v>270</v>
      </c>
      <c r="Q187" s="114" t="s">
        <v>270</v>
      </c>
      <c r="R187" s="114" t="s">
        <v>270</v>
      </c>
      <c r="S187" s="114" t="s">
        <v>270</v>
      </c>
      <c r="T187" s="114" t="s">
        <v>270</v>
      </c>
      <c r="U187" s="114" t="s">
        <v>270</v>
      </c>
      <c r="V187" s="114" t="s">
        <v>270</v>
      </c>
      <c r="W187" s="114" t="s">
        <v>270</v>
      </c>
      <c r="X187" s="114" t="s">
        <v>270</v>
      </c>
      <c r="XFD187" s="114"/>
    </row>
    <row r="188" spans="1:24 16384:16384" x14ac:dyDescent="0.2">
      <c r="A188" s="113"/>
      <c r="B188" s="114" t="s">
        <v>270</v>
      </c>
      <c r="C188" s="113"/>
      <c r="D188" s="113"/>
      <c r="E188" s="113"/>
      <c r="F188" s="113"/>
      <c r="G188" s="114" t="s">
        <v>270</v>
      </c>
      <c r="H188" s="114" t="s">
        <v>270</v>
      </c>
      <c r="I188" s="114" t="s">
        <v>270</v>
      </c>
      <c r="J188" s="114" t="s">
        <v>270</v>
      </c>
      <c r="K188" s="114" t="s">
        <v>270</v>
      </c>
      <c r="L188" s="114" t="s">
        <v>270</v>
      </c>
      <c r="M188" s="114" t="s">
        <v>270</v>
      </c>
      <c r="N188" s="114" t="s">
        <v>270</v>
      </c>
      <c r="O188" s="114" t="s">
        <v>270</v>
      </c>
      <c r="P188" s="114" t="s">
        <v>270</v>
      </c>
      <c r="Q188" s="114" t="s">
        <v>270</v>
      </c>
      <c r="R188" s="114" t="s">
        <v>270</v>
      </c>
      <c r="S188" s="114" t="s">
        <v>270</v>
      </c>
      <c r="T188" s="114" t="s">
        <v>270</v>
      </c>
      <c r="U188" s="114" t="s">
        <v>270</v>
      </c>
      <c r="V188" s="114" t="s">
        <v>270</v>
      </c>
      <c r="W188" s="114" t="s">
        <v>270</v>
      </c>
      <c r="X188" s="114" t="s">
        <v>270</v>
      </c>
      <c r="XFD188" s="114"/>
    </row>
    <row r="189" spans="1:24 16384:16384" x14ac:dyDescent="0.2">
      <c r="A189" s="113"/>
      <c r="B189" s="114" t="s">
        <v>270</v>
      </c>
      <c r="C189" s="113"/>
      <c r="D189" s="113"/>
      <c r="E189" s="113"/>
      <c r="F189" s="113"/>
      <c r="G189" s="114" t="s">
        <v>270</v>
      </c>
      <c r="H189" s="114" t="s">
        <v>270</v>
      </c>
      <c r="I189" s="114" t="s">
        <v>270</v>
      </c>
      <c r="J189" s="114" t="s">
        <v>270</v>
      </c>
      <c r="K189" s="114" t="s">
        <v>270</v>
      </c>
      <c r="L189" s="114" t="s">
        <v>270</v>
      </c>
      <c r="M189" s="114" t="s">
        <v>270</v>
      </c>
      <c r="N189" s="114" t="s">
        <v>270</v>
      </c>
      <c r="O189" s="114" t="s">
        <v>270</v>
      </c>
      <c r="P189" s="114" t="s">
        <v>270</v>
      </c>
      <c r="Q189" s="114" t="s">
        <v>270</v>
      </c>
      <c r="R189" s="114" t="s">
        <v>270</v>
      </c>
      <c r="S189" s="114" t="s">
        <v>270</v>
      </c>
      <c r="T189" s="114" t="s">
        <v>270</v>
      </c>
      <c r="U189" s="114" t="s">
        <v>270</v>
      </c>
      <c r="V189" s="114" t="s">
        <v>270</v>
      </c>
      <c r="W189" s="114" t="s">
        <v>270</v>
      </c>
      <c r="X189" s="114" t="s">
        <v>270</v>
      </c>
      <c r="XFD189" s="114"/>
    </row>
    <row r="190" spans="1:24 16384:16384" x14ac:dyDescent="0.2">
      <c r="A190" s="113"/>
      <c r="B190" s="114" t="s">
        <v>270</v>
      </c>
      <c r="C190" s="113"/>
      <c r="D190" s="113"/>
      <c r="E190" s="113"/>
      <c r="F190" s="113"/>
      <c r="G190" s="114" t="s">
        <v>270</v>
      </c>
      <c r="H190" s="114" t="s">
        <v>270</v>
      </c>
      <c r="I190" s="114" t="s">
        <v>270</v>
      </c>
      <c r="J190" s="114" t="s">
        <v>270</v>
      </c>
      <c r="K190" s="114" t="s">
        <v>270</v>
      </c>
      <c r="L190" s="114" t="s">
        <v>270</v>
      </c>
      <c r="M190" s="114" t="s">
        <v>270</v>
      </c>
      <c r="N190" s="114" t="s">
        <v>270</v>
      </c>
      <c r="O190" s="114" t="s">
        <v>270</v>
      </c>
      <c r="P190" s="114" t="s">
        <v>270</v>
      </c>
      <c r="Q190" s="114" t="s">
        <v>270</v>
      </c>
      <c r="R190" s="114" t="s">
        <v>270</v>
      </c>
      <c r="S190" s="114" t="s">
        <v>270</v>
      </c>
      <c r="T190" s="114" t="s">
        <v>270</v>
      </c>
      <c r="U190" s="114" t="s">
        <v>270</v>
      </c>
      <c r="V190" s="114" t="s">
        <v>270</v>
      </c>
      <c r="W190" s="114" t="s">
        <v>270</v>
      </c>
      <c r="X190" s="114" t="s">
        <v>270</v>
      </c>
      <c r="XFD190" s="114"/>
    </row>
    <row r="191" spans="1:24 16384:16384" x14ac:dyDescent="0.2">
      <c r="A191" s="113"/>
      <c r="B191" s="114" t="s">
        <v>270</v>
      </c>
      <c r="C191" s="113"/>
      <c r="D191" s="113"/>
      <c r="E191" s="113"/>
      <c r="F191" s="113"/>
      <c r="G191" s="114" t="s">
        <v>270</v>
      </c>
      <c r="H191" s="114" t="s">
        <v>270</v>
      </c>
      <c r="I191" s="114" t="s">
        <v>270</v>
      </c>
      <c r="J191" s="114" t="s">
        <v>270</v>
      </c>
      <c r="K191" s="114" t="s">
        <v>270</v>
      </c>
      <c r="L191" s="114" t="s">
        <v>270</v>
      </c>
      <c r="M191" s="114" t="s">
        <v>270</v>
      </c>
      <c r="N191" s="114" t="s">
        <v>270</v>
      </c>
      <c r="O191" s="114" t="s">
        <v>270</v>
      </c>
      <c r="P191" s="114" t="s">
        <v>270</v>
      </c>
      <c r="Q191" s="114" t="s">
        <v>270</v>
      </c>
      <c r="R191" s="114" t="s">
        <v>270</v>
      </c>
      <c r="S191" s="114" t="s">
        <v>270</v>
      </c>
      <c r="T191" s="114" t="s">
        <v>270</v>
      </c>
      <c r="U191" s="114" t="s">
        <v>270</v>
      </c>
      <c r="V191" s="114" t="s">
        <v>270</v>
      </c>
      <c r="W191" s="114" t="s">
        <v>270</v>
      </c>
      <c r="X191" s="114" t="s">
        <v>270</v>
      </c>
      <c r="XFD191" s="114"/>
    </row>
    <row r="192" spans="1:24 16384:16384" x14ac:dyDescent="0.2">
      <c r="A192" s="113"/>
      <c r="B192" s="114" t="s">
        <v>270</v>
      </c>
      <c r="C192" s="113"/>
      <c r="D192" s="113"/>
      <c r="E192" s="113"/>
      <c r="F192" s="113"/>
      <c r="G192" s="114" t="s">
        <v>270</v>
      </c>
      <c r="H192" s="114" t="s">
        <v>270</v>
      </c>
      <c r="I192" s="114" t="s">
        <v>270</v>
      </c>
      <c r="J192" s="114" t="s">
        <v>270</v>
      </c>
      <c r="K192" s="114" t="s">
        <v>270</v>
      </c>
      <c r="L192" s="114" t="s">
        <v>270</v>
      </c>
      <c r="M192" s="114" t="s">
        <v>270</v>
      </c>
      <c r="N192" s="114" t="s">
        <v>270</v>
      </c>
      <c r="O192" s="114" t="s">
        <v>270</v>
      </c>
      <c r="P192" s="114" t="s">
        <v>270</v>
      </c>
      <c r="Q192" s="114" t="s">
        <v>270</v>
      </c>
      <c r="R192" s="114" t="s">
        <v>270</v>
      </c>
      <c r="S192" s="114" t="s">
        <v>270</v>
      </c>
      <c r="T192" s="114" t="s">
        <v>270</v>
      </c>
      <c r="U192" s="114" t="s">
        <v>270</v>
      </c>
      <c r="V192" s="114" t="s">
        <v>270</v>
      </c>
      <c r="W192" s="114" t="s">
        <v>270</v>
      </c>
      <c r="X192" s="114" t="s">
        <v>270</v>
      </c>
      <c r="XFD192" s="114"/>
    </row>
    <row r="193" spans="1:24 16384:16384" x14ac:dyDescent="0.2">
      <c r="A193" s="113"/>
      <c r="B193" s="114" t="s">
        <v>270</v>
      </c>
      <c r="C193" s="113"/>
      <c r="D193" s="113"/>
      <c r="E193" s="113"/>
      <c r="F193" s="113"/>
      <c r="G193" s="114" t="s">
        <v>270</v>
      </c>
      <c r="H193" s="114" t="s">
        <v>270</v>
      </c>
      <c r="I193" s="114" t="s">
        <v>270</v>
      </c>
      <c r="J193" s="114" t="s">
        <v>270</v>
      </c>
      <c r="K193" s="114" t="s">
        <v>270</v>
      </c>
      <c r="L193" s="114" t="s">
        <v>270</v>
      </c>
      <c r="M193" s="114" t="s">
        <v>270</v>
      </c>
      <c r="N193" s="114" t="s">
        <v>270</v>
      </c>
      <c r="O193" s="114" t="s">
        <v>270</v>
      </c>
      <c r="P193" s="114" t="s">
        <v>270</v>
      </c>
      <c r="Q193" s="114" t="s">
        <v>270</v>
      </c>
      <c r="R193" s="114" t="s">
        <v>270</v>
      </c>
      <c r="S193" s="114" t="s">
        <v>270</v>
      </c>
      <c r="T193" s="114" t="s">
        <v>270</v>
      </c>
      <c r="U193" s="114" t="s">
        <v>270</v>
      </c>
      <c r="V193" s="114" t="s">
        <v>270</v>
      </c>
      <c r="W193" s="114" t="s">
        <v>270</v>
      </c>
      <c r="X193" s="114" t="s">
        <v>270</v>
      </c>
      <c r="XFD193" s="114"/>
    </row>
    <row r="194" spans="1:24 16384:16384" x14ac:dyDescent="0.2">
      <c r="A194" s="113"/>
      <c r="B194" s="114" t="s">
        <v>270</v>
      </c>
      <c r="C194" s="113"/>
      <c r="D194" s="113"/>
      <c r="E194" s="113"/>
      <c r="F194" s="113"/>
      <c r="G194" s="114" t="s">
        <v>270</v>
      </c>
      <c r="H194" s="114" t="s">
        <v>270</v>
      </c>
      <c r="I194" s="114" t="s">
        <v>270</v>
      </c>
      <c r="J194" s="114" t="s">
        <v>270</v>
      </c>
      <c r="K194" s="114" t="s">
        <v>270</v>
      </c>
      <c r="L194" s="114" t="s">
        <v>270</v>
      </c>
      <c r="M194" s="114" t="s">
        <v>270</v>
      </c>
      <c r="N194" s="114" t="s">
        <v>270</v>
      </c>
      <c r="O194" s="114" t="s">
        <v>270</v>
      </c>
      <c r="P194" s="114" t="s">
        <v>270</v>
      </c>
      <c r="Q194" s="114" t="s">
        <v>270</v>
      </c>
      <c r="R194" s="114" t="s">
        <v>270</v>
      </c>
      <c r="S194" s="114" t="s">
        <v>270</v>
      </c>
      <c r="T194" s="114" t="s">
        <v>270</v>
      </c>
      <c r="U194" s="114" t="s">
        <v>270</v>
      </c>
      <c r="V194" s="114" t="s">
        <v>270</v>
      </c>
      <c r="W194" s="114" t="s">
        <v>270</v>
      </c>
      <c r="X194" s="114" t="s">
        <v>270</v>
      </c>
      <c r="XFD194" s="114"/>
    </row>
    <row r="195" spans="1:24 16384:16384" x14ac:dyDescent="0.2">
      <c r="A195" s="113"/>
      <c r="B195" s="114" t="s">
        <v>270</v>
      </c>
      <c r="C195" s="113"/>
      <c r="D195" s="113"/>
      <c r="E195" s="113"/>
      <c r="F195" s="113"/>
      <c r="G195" s="114" t="s">
        <v>270</v>
      </c>
      <c r="H195" s="114" t="s">
        <v>270</v>
      </c>
      <c r="I195" s="114" t="s">
        <v>270</v>
      </c>
      <c r="J195" s="114" t="s">
        <v>270</v>
      </c>
      <c r="K195" s="114" t="s">
        <v>270</v>
      </c>
      <c r="L195" s="114" t="s">
        <v>270</v>
      </c>
      <c r="M195" s="114" t="s">
        <v>270</v>
      </c>
      <c r="N195" s="114" t="s">
        <v>270</v>
      </c>
      <c r="O195" s="114" t="s">
        <v>270</v>
      </c>
      <c r="P195" s="114" t="s">
        <v>270</v>
      </c>
      <c r="Q195" s="114" t="s">
        <v>270</v>
      </c>
      <c r="R195" s="114" t="s">
        <v>270</v>
      </c>
      <c r="S195" s="114" t="s">
        <v>270</v>
      </c>
      <c r="T195" s="114" t="s">
        <v>270</v>
      </c>
      <c r="U195" s="114" t="s">
        <v>270</v>
      </c>
      <c r="V195" s="114" t="s">
        <v>270</v>
      </c>
      <c r="W195" s="114" t="s">
        <v>270</v>
      </c>
      <c r="X195" s="114" t="s">
        <v>270</v>
      </c>
      <c r="XFD195" s="114"/>
    </row>
    <row r="196" spans="1:24 16384:16384" x14ac:dyDescent="0.2">
      <c r="A196" s="113"/>
      <c r="B196" s="114" t="s">
        <v>270</v>
      </c>
      <c r="C196" s="113"/>
      <c r="D196" s="113"/>
      <c r="E196" s="113"/>
      <c r="F196" s="113"/>
      <c r="G196" s="114" t="s">
        <v>270</v>
      </c>
      <c r="H196" s="114" t="s">
        <v>270</v>
      </c>
      <c r="I196" s="114" t="s">
        <v>270</v>
      </c>
      <c r="J196" s="114" t="s">
        <v>270</v>
      </c>
      <c r="K196" s="114" t="s">
        <v>270</v>
      </c>
      <c r="L196" s="114" t="s">
        <v>270</v>
      </c>
      <c r="M196" s="114" t="s">
        <v>270</v>
      </c>
      <c r="N196" s="114" t="s">
        <v>270</v>
      </c>
      <c r="O196" s="114" t="s">
        <v>270</v>
      </c>
      <c r="P196" s="114" t="s">
        <v>270</v>
      </c>
      <c r="Q196" s="114" t="s">
        <v>270</v>
      </c>
      <c r="R196" s="114" t="s">
        <v>270</v>
      </c>
      <c r="S196" s="114" t="s">
        <v>270</v>
      </c>
      <c r="T196" s="114" t="s">
        <v>270</v>
      </c>
      <c r="U196" s="114" t="s">
        <v>270</v>
      </c>
      <c r="V196" s="114" t="s">
        <v>270</v>
      </c>
      <c r="W196" s="114" t="s">
        <v>270</v>
      </c>
      <c r="X196" s="114" t="s">
        <v>270</v>
      </c>
      <c r="XFD196" s="114"/>
    </row>
    <row r="197" spans="1:24 16384:16384" x14ac:dyDescent="0.2">
      <c r="A197" s="113"/>
      <c r="B197" s="114" t="s">
        <v>270</v>
      </c>
      <c r="C197" s="113"/>
      <c r="D197" s="113"/>
      <c r="E197" s="113"/>
      <c r="F197" s="113"/>
      <c r="G197" s="114" t="s">
        <v>270</v>
      </c>
      <c r="H197" s="114" t="s">
        <v>270</v>
      </c>
      <c r="I197" s="114" t="s">
        <v>270</v>
      </c>
      <c r="J197" s="114" t="s">
        <v>270</v>
      </c>
      <c r="K197" s="114" t="s">
        <v>270</v>
      </c>
      <c r="L197" s="114" t="s">
        <v>270</v>
      </c>
      <c r="M197" s="114" t="s">
        <v>270</v>
      </c>
      <c r="N197" s="114" t="s">
        <v>270</v>
      </c>
      <c r="O197" s="114" t="s">
        <v>270</v>
      </c>
      <c r="P197" s="114" t="s">
        <v>270</v>
      </c>
      <c r="Q197" s="114" t="s">
        <v>270</v>
      </c>
      <c r="R197" s="114" t="s">
        <v>270</v>
      </c>
      <c r="S197" s="114" t="s">
        <v>270</v>
      </c>
      <c r="T197" s="114" t="s">
        <v>270</v>
      </c>
      <c r="U197" s="114" t="s">
        <v>270</v>
      </c>
      <c r="V197" s="114" t="s">
        <v>270</v>
      </c>
      <c r="W197" s="114" t="s">
        <v>270</v>
      </c>
      <c r="X197" s="114" t="s">
        <v>270</v>
      </c>
      <c r="XFD197" s="114"/>
    </row>
    <row r="198" spans="1:24 16384:16384" x14ac:dyDescent="0.2">
      <c r="A198" s="113"/>
      <c r="B198" s="114" t="s">
        <v>270</v>
      </c>
      <c r="C198" s="113"/>
      <c r="D198" s="113"/>
      <c r="E198" s="113"/>
      <c r="F198" s="113"/>
      <c r="G198" s="114" t="s">
        <v>270</v>
      </c>
      <c r="H198" s="114" t="s">
        <v>270</v>
      </c>
      <c r="I198" s="114" t="s">
        <v>270</v>
      </c>
      <c r="J198" s="114" t="s">
        <v>270</v>
      </c>
      <c r="K198" s="114" t="s">
        <v>270</v>
      </c>
      <c r="L198" s="114" t="s">
        <v>270</v>
      </c>
      <c r="M198" s="114" t="s">
        <v>270</v>
      </c>
      <c r="N198" s="114" t="s">
        <v>270</v>
      </c>
      <c r="O198" s="114" t="s">
        <v>270</v>
      </c>
      <c r="P198" s="114" t="s">
        <v>270</v>
      </c>
      <c r="Q198" s="114" t="s">
        <v>270</v>
      </c>
      <c r="R198" s="114" t="s">
        <v>270</v>
      </c>
      <c r="S198" s="114" t="s">
        <v>270</v>
      </c>
      <c r="T198" s="114" t="s">
        <v>270</v>
      </c>
      <c r="U198" s="114" t="s">
        <v>270</v>
      </c>
      <c r="V198" s="114" t="s">
        <v>270</v>
      </c>
      <c r="W198" s="114" t="s">
        <v>270</v>
      </c>
      <c r="X198" s="114" t="s">
        <v>270</v>
      </c>
      <c r="XFD198" s="114"/>
    </row>
    <row r="199" spans="1:24 16384:16384" x14ac:dyDescent="0.2">
      <c r="A199" s="113"/>
      <c r="B199" s="114" t="s">
        <v>270</v>
      </c>
      <c r="C199" s="113"/>
      <c r="D199" s="113"/>
      <c r="E199" s="113"/>
      <c r="F199" s="113"/>
      <c r="G199" s="114" t="s">
        <v>270</v>
      </c>
      <c r="H199" s="114" t="s">
        <v>270</v>
      </c>
      <c r="I199" s="114" t="s">
        <v>270</v>
      </c>
      <c r="J199" s="114" t="s">
        <v>270</v>
      </c>
      <c r="K199" s="114" t="s">
        <v>270</v>
      </c>
      <c r="L199" s="114" t="s">
        <v>270</v>
      </c>
      <c r="M199" s="114" t="s">
        <v>270</v>
      </c>
      <c r="N199" s="114" t="s">
        <v>270</v>
      </c>
      <c r="O199" s="114" t="s">
        <v>270</v>
      </c>
      <c r="P199" s="114" t="s">
        <v>270</v>
      </c>
      <c r="Q199" s="114" t="s">
        <v>270</v>
      </c>
      <c r="R199" s="114" t="s">
        <v>270</v>
      </c>
      <c r="S199" s="114" t="s">
        <v>270</v>
      </c>
      <c r="T199" s="114" t="s">
        <v>270</v>
      </c>
      <c r="U199" s="114" t="s">
        <v>270</v>
      </c>
      <c r="V199" s="114" t="s">
        <v>270</v>
      </c>
      <c r="W199" s="114" t="s">
        <v>270</v>
      </c>
      <c r="X199" s="114" t="s">
        <v>270</v>
      </c>
      <c r="XFD199" s="114"/>
    </row>
  </sheetData>
  <phoneticPr fontId="0" type="noConversion"/>
  <hyperlinks>
    <hyperlink ref="A62" r:id="rId1" display="0039"/>
    <hyperlink ref="A61" r:id="rId2" display="0039"/>
    <hyperlink ref="A60" r:id="rId3" display="0039"/>
    <hyperlink ref="A59" r:id="rId4" display="0038"/>
    <hyperlink ref="A58" r:id="rId5" display="0037"/>
    <hyperlink ref="A57" r:id="rId6" display="../../../../../../../../../AppData/Local/Temp/maint_0036.pdf"/>
    <hyperlink ref="A56" r:id="rId7" display="0034"/>
    <hyperlink ref="A55" r:id="rId8" display="0033"/>
    <hyperlink ref="A54" r:id="rId9" display="0032"/>
    <hyperlink ref="A53" r:id="rId10" display="0031"/>
    <hyperlink ref="A37" r:id="rId11" display="0039"/>
    <hyperlink ref="A36" r:id="rId12" display="0039"/>
    <hyperlink ref="A35" r:id="rId13"/>
    <hyperlink ref="A34" r:id="rId14"/>
    <hyperlink ref="A33" r:id="rId15"/>
    <hyperlink ref="A32" r:id="rId16" display="../../../../../../../../../AppData/Local/Temp/maint_0036.pdf"/>
    <hyperlink ref="A31" r:id="rId17"/>
    <hyperlink ref="A30" r:id="rId18"/>
    <hyperlink ref="A29" r:id="rId19"/>
    <hyperlink ref="A28" r:id="rId20"/>
    <hyperlink ref="A27" r:id="rId21"/>
    <hyperlink ref="A26" r:id="rId22"/>
    <hyperlink ref="A25" r:id="rId23"/>
    <hyperlink ref="A24" r:id="rId24"/>
    <hyperlink ref="A23" r:id="rId25"/>
    <hyperlink ref="A22" r:id="rId26"/>
    <hyperlink ref="A21" r:id="rId27"/>
    <hyperlink ref="A20" r:id="rId28"/>
    <hyperlink ref="A19" r:id="rId29"/>
    <hyperlink ref="A18" r:id="rId30"/>
    <hyperlink ref="A17" r:id="rId31"/>
    <hyperlink ref="A16" r:id="rId32"/>
    <hyperlink ref="A15" r:id="rId33"/>
    <hyperlink ref="A14" r:id="rId34"/>
    <hyperlink ref="A13" r:id="rId35"/>
    <hyperlink ref="A12" r:id="rId36"/>
    <hyperlink ref="A11" r:id="rId37"/>
    <hyperlink ref="A10" r:id="rId38"/>
    <hyperlink ref="A9" r:id="rId39"/>
    <hyperlink ref="A8" r:id="rId40"/>
    <hyperlink ref="A7" r:id="rId41"/>
    <hyperlink ref="A6" r:id="rId42"/>
    <hyperlink ref="A5" r:id="rId43"/>
    <hyperlink ref="A4" r:id="rId44"/>
    <hyperlink ref="A3" r:id="rId45"/>
  </hyperlinks>
  <pageMargins left="0.75" right="0.75" top="1" bottom="1" header="0.5" footer="0.5"/>
  <pageSetup paperSize="9" scale="83" fitToHeight="2" orientation="portrait" horizontalDpi="300" verticalDpi="300" r:id="rId4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68"/>
  <sheetViews>
    <sheetView zoomScale="72" zoomScaleNormal="72" workbookViewId="0">
      <pane xSplit="3" ySplit="1" topLeftCell="O340" activePane="bottomRight" state="frozenSplit"/>
      <selection pane="topRight" activeCell="D1" sqref="D1"/>
      <selection pane="bottomLeft" activeCell="A6" sqref="A6"/>
      <selection pane="bottomRight" activeCell="N345" sqref="N345"/>
    </sheetView>
  </sheetViews>
  <sheetFormatPr defaultRowHeight="12.75" x14ac:dyDescent="0.2"/>
  <cols>
    <col min="1" max="1" width="1.7109375" style="26" customWidth="1"/>
    <col min="2" max="2" width="9.140625" style="4"/>
    <col min="3" max="3" width="40.7109375" style="4" customWidth="1"/>
    <col min="4" max="4" width="52.5703125" style="26" bestFit="1" customWidth="1"/>
    <col min="5" max="5" width="50.28515625" style="26" customWidth="1"/>
    <col min="6" max="11" width="50.28515625" style="5" customWidth="1"/>
    <col min="12" max="12" width="46.5703125" style="26" customWidth="1"/>
    <col min="13" max="13" width="46.42578125" style="26" customWidth="1"/>
    <col min="14" max="15" width="46" style="26" customWidth="1"/>
    <col min="16" max="17" width="40.28515625" style="26" customWidth="1"/>
    <col min="18" max="18" width="41.28515625" style="4" customWidth="1"/>
    <col min="19" max="19" width="36.42578125" style="98" customWidth="1"/>
    <col min="20" max="20" width="38.28515625" style="98" customWidth="1"/>
    <col min="21" max="27" width="9.140625" style="98"/>
    <col min="28" max="16384" width="9.140625" style="26"/>
  </cols>
  <sheetData>
    <row r="1" spans="2:20" ht="25.5" x14ac:dyDescent="0.2">
      <c r="B1" s="10" t="s">
        <v>69</v>
      </c>
      <c r="C1" s="10" t="s">
        <v>90</v>
      </c>
      <c r="D1" s="8" t="s">
        <v>396</v>
      </c>
      <c r="E1" s="8" t="s">
        <v>405</v>
      </c>
      <c r="F1" s="78" t="s">
        <v>406</v>
      </c>
      <c r="G1" s="78" t="s">
        <v>238</v>
      </c>
      <c r="H1" s="78" t="s">
        <v>280</v>
      </c>
      <c r="I1" s="78" t="s">
        <v>331</v>
      </c>
      <c r="J1" s="78" t="s">
        <v>444</v>
      </c>
      <c r="K1" s="78" t="s">
        <v>105</v>
      </c>
      <c r="L1" s="78" t="s">
        <v>624</v>
      </c>
      <c r="M1" s="78" t="s">
        <v>208</v>
      </c>
      <c r="N1" s="78" t="s">
        <v>367</v>
      </c>
      <c r="O1" s="78" t="s">
        <v>427</v>
      </c>
      <c r="P1" s="97" t="s">
        <v>532</v>
      </c>
      <c r="Q1" s="97" t="s">
        <v>426</v>
      </c>
      <c r="R1" s="10" t="s">
        <v>7</v>
      </c>
      <c r="S1" s="10" t="s">
        <v>703</v>
      </c>
      <c r="T1" s="97" t="s">
        <v>720</v>
      </c>
    </row>
    <row r="2" spans="2:20" x14ac:dyDescent="0.2">
      <c r="B2" s="115" t="s">
        <v>397</v>
      </c>
      <c r="C2" s="52" t="str">
        <f ca="1">LOOKUP(B2,Master!$A$3:$A$124,Master!$B$3:$B123)</f>
        <v>26-Mar-11</v>
      </c>
      <c r="D2" s="53">
        <v>40671</v>
      </c>
      <c r="E2" s="53">
        <v>40742</v>
      </c>
      <c r="F2" s="80">
        <v>40800</v>
      </c>
      <c r="G2" s="80">
        <v>40855</v>
      </c>
      <c r="H2" s="80">
        <v>40919</v>
      </c>
      <c r="I2" s="80">
        <v>40974</v>
      </c>
      <c r="J2" s="80">
        <v>41107</v>
      </c>
      <c r="K2" s="80"/>
      <c r="L2" s="81"/>
      <c r="M2" s="81"/>
      <c r="N2" s="81"/>
      <c r="O2" s="81"/>
      <c r="P2" s="81"/>
      <c r="Q2" s="81"/>
      <c r="S2" s="100"/>
    </row>
    <row r="3" spans="2:20" ht="76.5" x14ac:dyDescent="0.2">
      <c r="B3" s="116"/>
      <c r="C3" s="52" t="str">
        <f ca="1">LOOKUP(B2,Master!$A$3:$A$124,Totals!$N$3:$N$123)</f>
        <v>Published</v>
      </c>
      <c r="D3" s="59" t="s">
        <v>124</v>
      </c>
      <c r="E3" s="58" t="s">
        <v>121</v>
      </c>
      <c r="F3" s="58" t="s">
        <v>190</v>
      </c>
      <c r="G3" s="58" t="s">
        <v>258</v>
      </c>
      <c r="H3" s="58" t="s">
        <v>258</v>
      </c>
      <c r="I3" s="58" t="s">
        <v>344</v>
      </c>
      <c r="J3" s="58" t="s">
        <v>112</v>
      </c>
      <c r="K3" s="58"/>
      <c r="S3" s="100"/>
    </row>
    <row r="4" spans="2:20" ht="25.5" x14ac:dyDescent="0.2">
      <c r="B4" s="116"/>
      <c r="C4" s="4" t="str">
        <f ca="1">CONCATENATE(LOOKUP(B2,Master!$A$3:$A$124,Master!$D$3:$D$122), " - ", LOOKUP(B2,Master!$A$3:$A$123,Master!$E$3:$E$123))</f>
        <v>20.2.2, 20.28.2, 12.14 - Inconsistent VID for Loopback Reply (LBR) frames</v>
      </c>
      <c r="D4" s="59" t="s">
        <v>270</v>
      </c>
      <c r="E4" s="59" t="s">
        <v>270</v>
      </c>
      <c r="F4" s="59" t="s">
        <v>270</v>
      </c>
      <c r="G4" s="59" t="s">
        <v>270</v>
      </c>
      <c r="H4" s="59" t="s">
        <v>270</v>
      </c>
      <c r="I4" s="59" t="s">
        <v>270</v>
      </c>
      <c r="J4" s="59" t="s">
        <v>270</v>
      </c>
      <c r="K4" s="59"/>
      <c r="S4" s="100"/>
    </row>
    <row r="5" spans="2:20" x14ac:dyDescent="0.2">
      <c r="B5" s="115" t="s">
        <v>398</v>
      </c>
      <c r="C5" s="52" t="str">
        <f ca="1">LOOKUP(B5,Master!$A$3:$A$124,Master!$B$3:$B123)</f>
        <v>07-Apr-11</v>
      </c>
      <c r="D5" s="53">
        <v>40671</v>
      </c>
      <c r="E5" s="82">
        <v>40742</v>
      </c>
      <c r="F5" s="58" t="s">
        <v>70</v>
      </c>
      <c r="G5" s="58" t="s">
        <v>70</v>
      </c>
      <c r="H5" s="58" t="s">
        <v>70</v>
      </c>
      <c r="I5" s="58" t="s">
        <v>70</v>
      </c>
      <c r="J5" s="58" t="s">
        <v>70</v>
      </c>
      <c r="K5" s="58" t="s">
        <v>70</v>
      </c>
      <c r="L5" s="79"/>
      <c r="M5" s="79"/>
      <c r="N5" s="79"/>
      <c r="O5" s="79"/>
      <c r="P5" s="79"/>
      <c r="Q5" s="79"/>
      <c r="R5" s="81"/>
      <c r="S5" s="81"/>
      <c r="T5" s="79"/>
    </row>
    <row r="6" spans="2:20" ht="76.5" x14ac:dyDescent="0.2">
      <c r="B6" s="116"/>
      <c r="C6" s="52" t="str">
        <f ca="1">LOOKUP(B5,Master!$A$3:$A$124,Totals!$N$3:$N$123)</f>
        <v>Rejected</v>
      </c>
      <c r="D6" s="59" t="s">
        <v>124</v>
      </c>
      <c r="E6" s="58" t="s">
        <v>122</v>
      </c>
      <c r="F6" s="58" t="s">
        <v>70</v>
      </c>
      <c r="G6" s="58" t="s">
        <v>70</v>
      </c>
      <c r="H6" s="58" t="s">
        <v>70</v>
      </c>
      <c r="I6" s="58" t="s">
        <v>70</v>
      </c>
      <c r="J6" s="58" t="s">
        <v>70</v>
      </c>
      <c r="K6" s="58" t="s">
        <v>70</v>
      </c>
      <c r="S6" s="100"/>
    </row>
    <row r="7" spans="2:20" x14ac:dyDescent="0.2">
      <c r="B7" s="116"/>
      <c r="C7" s="4" t="str">
        <f ca="1">CONCATENATE(LOOKUP(B5,Master!$A$3:$A$124,Master!$D$3:$D$122), " - ", LOOKUP(B5,Master!$A$3:$A$123,Master!$E$3:$E$123))</f>
        <v>13.37.1 - No path cost for 40Gbps links</v>
      </c>
      <c r="D7" s="59" t="s">
        <v>270</v>
      </c>
      <c r="E7" s="59" t="s">
        <v>270</v>
      </c>
      <c r="F7" s="59"/>
      <c r="G7" s="59"/>
      <c r="H7" s="59"/>
      <c r="I7" s="59"/>
      <c r="J7" s="59"/>
      <c r="K7" s="59"/>
      <c r="S7" s="100"/>
    </row>
    <row r="8" spans="2:20" x14ac:dyDescent="0.2">
      <c r="B8" s="115" t="s">
        <v>411</v>
      </c>
      <c r="C8" s="52" t="str">
        <f ca="1">LOOKUP(B8,Master!$A$3:$A$124,Master!$B$3:$B123)</f>
        <v>17-Jun-11</v>
      </c>
      <c r="D8" s="54" t="s">
        <v>70</v>
      </c>
      <c r="E8" s="53">
        <v>40742</v>
      </c>
      <c r="F8" s="59"/>
      <c r="G8" s="80">
        <v>40855</v>
      </c>
      <c r="H8" s="80">
        <v>40919</v>
      </c>
      <c r="I8" s="80">
        <v>40974</v>
      </c>
      <c r="J8" s="80">
        <v>41107</v>
      </c>
      <c r="K8" s="80">
        <v>41164</v>
      </c>
      <c r="L8" s="80">
        <v>41226</v>
      </c>
      <c r="M8" s="80">
        <v>41289</v>
      </c>
      <c r="N8" s="80">
        <v>41352</v>
      </c>
      <c r="O8" s="80">
        <v>41409</v>
      </c>
      <c r="P8" s="80">
        <v>41470</v>
      </c>
      <c r="Q8" s="80">
        <v>41520</v>
      </c>
      <c r="R8" s="52">
        <v>41590</v>
      </c>
      <c r="S8" s="52">
        <v>41661</v>
      </c>
      <c r="T8" s="52">
        <v>41716</v>
      </c>
    </row>
    <row r="9" spans="2:20" ht="153" x14ac:dyDescent="0.2">
      <c r="B9" s="116"/>
      <c r="C9" s="52" t="str">
        <f ca="1">LOOKUP(B8,Master!$A$3:$A$124,Totals!$N$3:$N$123)</f>
        <v>Balloting</v>
      </c>
      <c r="D9" s="54" t="s">
        <v>70</v>
      </c>
      <c r="E9" s="58" t="s">
        <v>120</v>
      </c>
      <c r="F9" s="58" t="s">
        <v>191</v>
      </c>
      <c r="G9" s="58" t="s">
        <v>259</v>
      </c>
      <c r="H9" s="58" t="s">
        <v>296</v>
      </c>
      <c r="I9" s="58" t="s">
        <v>332</v>
      </c>
      <c r="J9" s="58" t="s">
        <v>464</v>
      </c>
      <c r="K9" s="58" t="s">
        <v>537</v>
      </c>
      <c r="L9" s="58" t="s">
        <v>627</v>
      </c>
      <c r="M9" s="58" t="s">
        <v>627</v>
      </c>
      <c r="N9" s="58" t="s">
        <v>627</v>
      </c>
      <c r="O9" s="58" t="s">
        <v>465</v>
      </c>
      <c r="P9" s="58" t="s">
        <v>465</v>
      </c>
      <c r="Q9" s="58" t="s">
        <v>465</v>
      </c>
      <c r="R9" s="59" t="s">
        <v>22</v>
      </c>
      <c r="S9" s="59" t="s">
        <v>22</v>
      </c>
      <c r="T9" s="92" t="s">
        <v>731</v>
      </c>
    </row>
    <row r="10" spans="2:20" ht="25.5" x14ac:dyDescent="0.2">
      <c r="B10" s="116"/>
      <c r="C10" s="4" t="str">
        <f ca="1">CONCATENATE(LOOKUP(B8,Master!$A$3:$A$124,Master!$D$3:$D$122), " - ", LOOKUP(B8,Master!$A$3:$A$123,Master!$E$3:$E$123))</f>
        <v>D4 and LLDP-EXT-DOT1-V2-MIB.mib - Missing enable for Link Aggregation TLV</v>
      </c>
      <c r="D10" s="59"/>
      <c r="E10" s="59" t="s">
        <v>270</v>
      </c>
      <c r="F10" s="59" t="s">
        <v>270</v>
      </c>
      <c r="G10" s="59" t="s">
        <v>270</v>
      </c>
      <c r="H10" s="59" t="s">
        <v>270</v>
      </c>
      <c r="I10" s="59" t="s">
        <v>270</v>
      </c>
      <c r="J10" s="59" t="s">
        <v>270</v>
      </c>
      <c r="K10" s="59" t="s">
        <v>270</v>
      </c>
      <c r="L10" s="59" t="s">
        <v>270</v>
      </c>
      <c r="M10" s="59" t="s">
        <v>270</v>
      </c>
      <c r="N10" s="59" t="s">
        <v>270</v>
      </c>
      <c r="O10" s="59" t="s">
        <v>270</v>
      </c>
      <c r="P10" s="59" t="s">
        <v>270</v>
      </c>
      <c r="Q10" s="59" t="s">
        <v>270</v>
      </c>
      <c r="R10" s="59" t="s">
        <v>270</v>
      </c>
      <c r="S10" s="59" t="s">
        <v>270</v>
      </c>
      <c r="T10" s="59" t="s">
        <v>270</v>
      </c>
    </row>
    <row r="11" spans="2:20" x14ac:dyDescent="0.2">
      <c r="B11" s="115" t="s">
        <v>413</v>
      </c>
      <c r="C11" s="52" t="str">
        <f ca="1">LOOKUP(B11,Master!$A$3:$A$124,Master!$B$3:$B123)</f>
        <v>23-Jun-11</v>
      </c>
      <c r="D11" s="54" t="s">
        <v>70</v>
      </c>
      <c r="E11" s="53">
        <v>40742</v>
      </c>
      <c r="F11" s="80">
        <v>40800</v>
      </c>
      <c r="G11" s="80">
        <v>40855</v>
      </c>
      <c r="H11" s="80">
        <v>40919</v>
      </c>
      <c r="I11" s="80">
        <v>40974</v>
      </c>
      <c r="J11" s="80">
        <v>41107</v>
      </c>
      <c r="K11" s="80">
        <v>41164</v>
      </c>
      <c r="L11" s="80">
        <v>41226</v>
      </c>
      <c r="M11" s="80">
        <v>41289</v>
      </c>
      <c r="N11" s="80">
        <v>41352</v>
      </c>
      <c r="O11" s="80">
        <v>41409</v>
      </c>
      <c r="P11" s="80">
        <v>41470</v>
      </c>
      <c r="Q11" s="80">
        <v>41520</v>
      </c>
      <c r="R11" s="52">
        <v>41590</v>
      </c>
      <c r="S11" s="52"/>
    </row>
    <row r="12" spans="2:20" ht="114.75" x14ac:dyDescent="0.2">
      <c r="B12" s="116"/>
      <c r="C12" s="52" t="str">
        <f ca="1">LOOKUP(B11,Master!$A$3:$A$124,Totals!$N$3:$N$123)</f>
        <v>Published</v>
      </c>
      <c r="D12" s="54" t="s">
        <v>70</v>
      </c>
      <c r="E12" s="58" t="s">
        <v>123</v>
      </c>
      <c r="F12" s="58" t="s">
        <v>192</v>
      </c>
      <c r="G12" s="58" t="s">
        <v>260</v>
      </c>
      <c r="H12" s="58" t="s">
        <v>297</v>
      </c>
      <c r="I12" s="58" t="s">
        <v>333</v>
      </c>
      <c r="J12" s="58" t="s">
        <v>113</v>
      </c>
      <c r="K12" s="58" t="s">
        <v>538</v>
      </c>
      <c r="L12" s="26" t="s">
        <v>628</v>
      </c>
      <c r="M12" s="26" t="s">
        <v>663</v>
      </c>
      <c r="N12" s="26" t="s">
        <v>376</v>
      </c>
      <c r="O12" s="26" t="s">
        <v>466</v>
      </c>
      <c r="P12" s="26" t="s">
        <v>466</v>
      </c>
      <c r="Q12" s="26" t="s">
        <v>428</v>
      </c>
      <c r="R12" s="4" t="s">
        <v>23</v>
      </c>
      <c r="S12" s="100"/>
    </row>
    <row r="13" spans="2:20" ht="25.5" x14ac:dyDescent="0.2">
      <c r="B13" s="116"/>
      <c r="C13" s="4" t="str">
        <f ca="1">CONCATENATE(LOOKUP(B11,Master!$A$3:$A$124,Master!$D$3:$D$122), " - ", LOOKUP(B11,Master!$A$3:$A$123,Master!$E$3:$E$123))</f>
        <v>various - Corrigendum items agreed to in AVB TG</v>
      </c>
      <c r="D13" s="59"/>
      <c r="E13" s="59" t="s">
        <v>270</v>
      </c>
      <c r="F13" s="59" t="s">
        <v>270</v>
      </c>
      <c r="G13" s="59" t="s">
        <v>270</v>
      </c>
      <c r="H13" s="59" t="s">
        <v>270</v>
      </c>
      <c r="I13" s="59" t="s">
        <v>270</v>
      </c>
      <c r="J13" s="59" t="s">
        <v>270</v>
      </c>
      <c r="K13" s="59" t="s">
        <v>270</v>
      </c>
      <c r="L13" s="59" t="s">
        <v>270</v>
      </c>
      <c r="M13" s="59" t="s">
        <v>270</v>
      </c>
      <c r="N13" s="59" t="s">
        <v>270</v>
      </c>
      <c r="O13" s="59" t="s">
        <v>270</v>
      </c>
      <c r="P13" s="59" t="s">
        <v>270</v>
      </c>
      <c r="Q13" s="59" t="s">
        <v>270</v>
      </c>
      <c r="R13" s="4" t="s">
        <v>270</v>
      </c>
      <c r="S13" s="100"/>
    </row>
    <row r="14" spans="2:20" x14ac:dyDescent="0.2">
      <c r="B14" s="115" t="s">
        <v>125</v>
      </c>
      <c r="C14" s="52" t="str">
        <f ca="1">LOOKUP(B14,Master!$A$3:$A$124,Master!$B$3:$B123)</f>
        <v>01-Aug-11</v>
      </c>
      <c r="D14" s="54" t="s">
        <v>70</v>
      </c>
      <c r="E14" s="54" t="s">
        <v>70</v>
      </c>
      <c r="F14" s="80">
        <v>40800</v>
      </c>
      <c r="G14" s="80">
        <v>40855</v>
      </c>
      <c r="H14" s="80">
        <v>40919</v>
      </c>
      <c r="I14" s="80">
        <v>40974</v>
      </c>
      <c r="J14" s="80">
        <v>41107</v>
      </c>
      <c r="K14" s="80"/>
      <c r="S14" s="100"/>
    </row>
    <row r="15" spans="2:20" ht="102" x14ac:dyDescent="0.2">
      <c r="B15" s="116"/>
      <c r="C15" s="52" t="str">
        <f ca="1">LOOKUP(B14,Master!$A$3:$A$124,Totals!$N$3:$N$123)</f>
        <v>Published</v>
      </c>
      <c r="D15" s="54" t="s">
        <v>70</v>
      </c>
      <c r="E15" s="54" t="s">
        <v>70</v>
      </c>
      <c r="F15" s="58" t="s">
        <v>194</v>
      </c>
      <c r="G15" s="58" t="s">
        <v>261</v>
      </c>
      <c r="H15" s="58" t="s">
        <v>298</v>
      </c>
      <c r="I15" s="58" t="s">
        <v>334</v>
      </c>
      <c r="J15" s="58" t="s">
        <v>114</v>
      </c>
      <c r="K15" s="58"/>
      <c r="S15" s="100"/>
    </row>
    <row r="16" spans="2:20" ht="25.5" x14ac:dyDescent="0.2">
      <c r="B16" s="116"/>
      <c r="C16" s="4" t="str">
        <f ca="1">CONCATENATE(LOOKUP(B14,Master!$A$3:$A$124,Master!$D$3:$D$122), " - ", LOOKUP(B14,Master!$A$3:$A$123,Master!$E$3:$E$123))</f>
        <v>10.6 - incorrect operPointToPointMAC references</v>
      </c>
      <c r="D16" s="59"/>
      <c r="E16" s="59"/>
      <c r="F16" s="59" t="s">
        <v>270</v>
      </c>
      <c r="G16" s="59" t="s">
        <v>270</v>
      </c>
      <c r="H16" s="59" t="s">
        <v>270</v>
      </c>
      <c r="I16" s="59" t="s">
        <v>270</v>
      </c>
      <c r="J16" s="59" t="s">
        <v>270</v>
      </c>
      <c r="K16" s="59"/>
      <c r="S16" s="100"/>
    </row>
    <row r="17" spans="2:20" x14ac:dyDescent="0.2">
      <c r="B17" s="115" t="s">
        <v>152</v>
      </c>
      <c r="C17" s="52" t="str">
        <f ca="1">LOOKUP(B17,Master!$A$3:$A$124,Master!$B$3:$B123)</f>
        <v>08-Aug-11</v>
      </c>
      <c r="D17" s="54" t="s">
        <v>70</v>
      </c>
      <c r="E17" s="54" t="s">
        <v>70</v>
      </c>
      <c r="F17" s="80">
        <v>40800</v>
      </c>
      <c r="G17" s="80">
        <v>40855</v>
      </c>
      <c r="H17" s="80">
        <v>40919</v>
      </c>
      <c r="I17" s="80">
        <v>40974</v>
      </c>
      <c r="J17" s="80">
        <v>41107</v>
      </c>
      <c r="K17" s="80">
        <v>41164</v>
      </c>
      <c r="L17" s="90">
        <v>41226</v>
      </c>
      <c r="M17" s="90">
        <v>41289</v>
      </c>
      <c r="N17" s="80">
        <v>41352</v>
      </c>
      <c r="O17" s="80">
        <v>41409</v>
      </c>
      <c r="P17" s="80">
        <v>41470</v>
      </c>
      <c r="Q17" s="80">
        <v>41520</v>
      </c>
      <c r="R17" s="52">
        <v>41590</v>
      </c>
      <c r="S17" s="52">
        <v>41661</v>
      </c>
      <c r="T17" s="52">
        <v>41716</v>
      </c>
    </row>
    <row r="18" spans="2:20" ht="38.25" x14ac:dyDescent="0.2">
      <c r="B18" s="116"/>
      <c r="C18" s="52" t="str">
        <f ca="1">LOOKUP(B17,Master!$A$3:$A$124,Totals!$N$3:$N$123)</f>
        <v>Balloting</v>
      </c>
      <c r="D18" s="54" t="s">
        <v>70</v>
      </c>
      <c r="E18" s="54" t="s">
        <v>70</v>
      </c>
      <c r="F18" s="58" t="s">
        <v>195</v>
      </c>
      <c r="G18" s="58" t="s">
        <v>261</v>
      </c>
      <c r="H18" s="58" t="s">
        <v>298</v>
      </c>
      <c r="I18" s="58" t="s">
        <v>335</v>
      </c>
      <c r="J18" s="58" t="s">
        <v>114</v>
      </c>
      <c r="K18" s="58" t="s">
        <v>539</v>
      </c>
      <c r="L18" s="26" t="s">
        <v>629</v>
      </c>
      <c r="M18" s="26" t="s">
        <v>664</v>
      </c>
      <c r="N18" s="26" t="s">
        <v>378</v>
      </c>
      <c r="O18" s="26" t="s">
        <v>468</v>
      </c>
      <c r="P18" s="26" t="s">
        <v>116</v>
      </c>
      <c r="Q18" s="26" t="s">
        <v>429</v>
      </c>
      <c r="R18" s="26" t="s">
        <v>429</v>
      </c>
      <c r="S18" s="101" t="s">
        <v>705</v>
      </c>
      <c r="T18" s="112" t="s">
        <v>740</v>
      </c>
    </row>
    <row r="19" spans="2:20" x14ac:dyDescent="0.2">
      <c r="B19" s="116"/>
      <c r="C19" s="4" t="str">
        <f ca="1">CONCATENATE(LOOKUP(B17,Master!$A$3:$A$124,Master!$D$3:$D$122), " - ", LOOKUP(B17,Master!$A$3:$A$123,Master!$E$3:$E$123))</f>
        <v>A.21 - MVRP cut-and-paste errors</v>
      </c>
      <c r="D19" s="59"/>
      <c r="E19" s="59"/>
      <c r="F19" s="59" t="s">
        <v>270</v>
      </c>
      <c r="G19" s="59" t="s">
        <v>270</v>
      </c>
      <c r="H19" s="59" t="s">
        <v>270</v>
      </c>
      <c r="I19" s="59" t="s">
        <v>270</v>
      </c>
      <c r="J19" s="59" t="s">
        <v>270</v>
      </c>
      <c r="K19" s="59" t="s">
        <v>270</v>
      </c>
      <c r="L19" s="26" t="s">
        <v>270</v>
      </c>
      <c r="M19" s="26" t="s">
        <v>270</v>
      </c>
      <c r="N19" s="59" t="s">
        <v>270</v>
      </c>
      <c r="O19" s="59" t="s">
        <v>270</v>
      </c>
      <c r="P19" s="26" t="s">
        <v>270</v>
      </c>
      <c r="Q19" s="26" t="s">
        <v>270</v>
      </c>
      <c r="R19" s="26" t="s">
        <v>270</v>
      </c>
      <c r="S19" s="101" t="s">
        <v>270</v>
      </c>
      <c r="T19" s="112" t="s">
        <v>270</v>
      </c>
    </row>
    <row r="20" spans="2:20" x14ac:dyDescent="0.2">
      <c r="B20" s="115" t="s">
        <v>153</v>
      </c>
      <c r="C20" s="52" t="str">
        <f ca="1">LOOKUP(B20,Master!$A$3:$A$124,Master!$B$3:$B123)</f>
        <v>08-Sep-11</v>
      </c>
      <c r="D20" s="54" t="s">
        <v>70</v>
      </c>
      <c r="E20" s="54" t="s">
        <v>70</v>
      </c>
      <c r="F20" s="80">
        <v>40800</v>
      </c>
      <c r="G20" s="80">
        <v>40855</v>
      </c>
      <c r="H20" s="80">
        <v>40919</v>
      </c>
      <c r="I20" s="80">
        <v>40974</v>
      </c>
      <c r="J20" s="80">
        <v>41107</v>
      </c>
      <c r="K20" s="80">
        <v>41164</v>
      </c>
      <c r="L20" s="90">
        <v>41226</v>
      </c>
      <c r="M20" s="90">
        <v>41289</v>
      </c>
      <c r="N20" s="80">
        <v>41352</v>
      </c>
      <c r="O20" s="80">
        <v>41409</v>
      </c>
      <c r="P20" s="80">
        <v>41470</v>
      </c>
      <c r="Q20" s="80">
        <v>41520</v>
      </c>
      <c r="R20" s="52">
        <v>41590</v>
      </c>
      <c r="S20" s="52">
        <v>41661</v>
      </c>
      <c r="T20" s="52">
        <v>41716</v>
      </c>
    </row>
    <row r="21" spans="2:20" ht="242.25" x14ac:dyDescent="0.2">
      <c r="B21" s="116"/>
      <c r="C21" s="52" t="str">
        <f ca="1">LOOKUP(B20,Master!$A$3:$A$124,Totals!$N$3:$N$123)</f>
        <v>Balloting</v>
      </c>
      <c r="D21" s="54" t="s">
        <v>70</v>
      </c>
      <c r="E21" s="54"/>
      <c r="F21" s="58" t="s">
        <v>193</v>
      </c>
      <c r="G21" s="85" t="s">
        <v>262</v>
      </c>
      <c r="H21" s="58" t="s">
        <v>299</v>
      </c>
      <c r="I21" s="58" t="s">
        <v>336</v>
      </c>
      <c r="J21" s="58" t="s">
        <v>99</v>
      </c>
      <c r="K21" s="58" t="s">
        <v>540</v>
      </c>
      <c r="L21" s="58" t="s">
        <v>540</v>
      </c>
      <c r="M21" s="58" t="s">
        <v>540</v>
      </c>
      <c r="N21" s="58" t="s">
        <v>627</v>
      </c>
      <c r="O21" s="58" t="s">
        <v>465</v>
      </c>
      <c r="P21" s="58" t="s">
        <v>465</v>
      </c>
      <c r="Q21" s="58" t="s">
        <v>465</v>
      </c>
      <c r="R21" s="59" t="s">
        <v>22</v>
      </c>
      <c r="S21" s="59" t="s">
        <v>22</v>
      </c>
      <c r="T21" s="92" t="s">
        <v>731</v>
      </c>
    </row>
    <row r="22" spans="2:20" ht="25.5" x14ac:dyDescent="0.2">
      <c r="B22" s="116"/>
      <c r="C22" s="4" t="str">
        <f ca="1">CONCATENATE(LOOKUP(B20,Master!$A$3:$A$124,Master!$D$3:$D$122), " - ", LOOKUP(B20,Master!$A$3:$A$123,Master!$E$3:$E$123))</f>
        <v>D.2.7 - Disambiguating LLDP over Link Aggregations</v>
      </c>
      <c r="D22" s="59"/>
      <c r="E22" s="59"/>
      <c r="F22" s="59" t="s">
        <v>270</v>
      </c>
      <c r="G22" s="59" t="s">
        <v>270</v>
      </c>
      <c r="H22" s="59" t="s">
        <v>270</v>
      </c>
      <c r="I22" s="59" t="s">
        <v>270</v>
      </c>
      <c r="J22" s="59" t="s">
        <v>270</v>
      </c>
      <c r="K22" s="59" t="s">
        <v>270</v>
      </c>
      <c r="L22" s="59" t="s">
        <v>270</v>
      </c>
      <c r="M22" s="59" t="s">
        <v>270</v>
      </c>
      <c r="N22" s="59" t="s">
        <v>270</v>
      </c>
      <c r="O22" s="59" t="s">
        <v>270</v>
      </c>
      <c r="P22" s="26" t="s">
        <v>270</v>
      </c>
      <c r="Q22" s="26" t="s">
        <v>270</v>
      </c>
      <c r="R22" s="59" t="s">
        <v>270</v>
      </c>
      <c r="S22" s="59" t="s">
        <v>270</v>
      </c>
      <c r="T22" s="59" t="s">
        <v>270</v>
      </c>
    </row>
    <row r="23" spans="2:20" x14ac:dyDescent="0.2">
      <c r="B23" s="115" t="s">
        <v>185</v>
      </c>
      <c r="C23" s="52" t="str">
        <f ca="1">LOOKUP(B23,Master!$A$3:$A$124,Master!$B$3:$B123)</f>
        <v>13-Sep-11</v>
      </c>
      <c r="D23" s="54" t="s">
        <v>70</v>
      </c>
      <c r="E23" s="54" t="s">
        <v>70</v>
      </c>
      <c r="F23" s="80">
        <v>40800</v>
      </c>
      <c r="G23" s="80">
        <v>40855</v>
      </c>
      <c r="H23" s="80">
        <v>40919</v>
      </c>
      <c r="I23" s="80">
        <v>40974</v>
      </c>
      <c r="J23" s="80">
        <v>41107</v>
      </c>
      <c r="K23" s="80"/>
      <c r="S23" s="100"/>
    </row>
    <row r="24" spans="2:20" ht="51" x14ac:dyDescent="0.2">
      <c r="B24" s="116"/>
      <c r="C24" s="52" t="str">
        <f ca="1">LOOKUP(B23,Master!$A$3:$A$124,Totals!$N$3:$N$123)</f>
        <v>Published</v>
      </c>
      <c r="D24" s="54" t="s">
        <v>70</v>
      </c>
      <c r="E24" s="54" t="s">
        <v>70</v>
      </c>
      <c r="F24" s="58" t="s">
        <v>196</v>
      </c>
      <c r="G24" s="58" t="s">
        <v>261</v>
      </c>
      <c r="H24" s="58" t="s">
        <v>298</v>
      </c>
      <c r="I24" s="58" t="s">
        <v>337</v>
      </c>
      <c r="J24" s="58" t="s">
        <v>114</v>
      </c>
      <c r="K24" s="58"/>
      <c r="S24" s="100"/>
    </row>
    <row r="25" spans="2:20" x14ac:dyDescent="0.2">
      <c r="B25" s="116"/>
      <c r="C25" s="4" t="str">
        <f ca="1">CONCATENATE(LOOKUP(B23,Master!$A$3:$A$124,Master!$D$3:$D$122), " - ", LOOKUP(B23,Master!$A$3:$A$123,Master!$E$3:$E$123))</f>
        <v>6.11.4 - Incorrect Annex reference</v>
      </c>
      <c r="D25" s="59"/>
      <c r="E25" s="59"/>
      <c r="F25" s="59" t="s">
        <v>270</v>
      </c>
      <c r="G25" s="59" t="s">
        <v>270</v>
      </c>
      <c r="H25" s="59" t="s">
        <v>270</v>
      </c>
      <c r="I25" s="59" t="s">
        <v>270</v>
      </c>
      <c r="J25" s="59" t="s">
        <v>270</v>
      </c>
      <c r="K25" s="59"/>
      <c r="S25" s="100"/>
    </row>
    <row r="26" spans="2:20" x14ac:dyDescent="0.2">
      <c r="B26" s="115" t="s">
        <v>197</v>
      </c>
      <c r="C26" s="52" t="str">
        <f ca="1">LOOKUP(B26,Master!$A$3:$A$124,Master!$B$3:$B123)</f>
        <v>14-Sep-11</v>
      </c>
      <c r="D26" s="54"/>
      <c r="E26" s="54"/>
      <c r="F26" s="54"/>
      <c r="G26" s="80">
        <v>40855</v>
      </c>
      <c r="H26" s="80">
        <v>40919</v>
      </c>
      <c r="I26" s="80">
        <v>40974</v>
      </c>
      <c r="J26" s="80">
        <v>41107</v>
      </c>
      <c r="K26" s="80">
        <v>41164</v>
      </c>
      <c r="L26" s="80">
        <v>41226</v>
      </c>
      <c r="M26" s="80">
        <v>41289</v>
      </c>
      <c r="N26" s="80"/>
      <c r="O26" s="80"/>
      <c r="S26" s="100"/>
    </row>
    <row r="27" spans="2:20" ht="127.5" x14ac:dyDescent="0.2">
      <c r="B27" s="116"/>
      <c r="C27" s="52" t="str">
        <f ca="1">LOOKUP(B26,Master!$A$3:$A$124,Totals!$N$3:$N$123)</f>
        <v>Published</v>
      </c>
      <c r="D27" s="54" t="s">
        <v>70</v>
      </c>
      <c r="E27" s="54"/>
      <c r="F27" s="58"/>
      <c r="G27" s="58" t="s">
        <v>263</v>
      </c>
      <c r="H27" s="85" t="s">
        <v>300</v>
      </c>
      <c r="I27" s="58" t="s">
        <v>338</v>
      </c>
      <c r="J27" s="58" t="s">
        <v>100</v>
      </c>
      <c r="K27" s="58" t="s">
        <v>541</v>
      </c>
      <c r="L27" s="26" t="s">
        <v>630</v>
      </c>
      <c r="M27" s="26" t="s">
        <v>665</v>
      </c>
      <c r="S27" s="100"/>
    </row>
    <row r="28" spans="2:20" ht="25.5" x14ac:dyDescent="0.2">
      <c r="B28" s="116"/>
      <c r="C28" s="4" t="str">
        <f ca="1">CONCATENATE(LOOKUP(B26,Master!$A$3:$A$124,Master!$D$3:$D$122), " - ", LOOKUP(B26,Master!$A$3:$A$123,Master!$E$3:$E$123))</f>
        <v>I.5 - No recommended priority to traffic class mappings for credit-based shaper in table 8-4</v>
      </c>
      <c r="D28" s="59"/>
      <c r="E28" s="59"/>
      <c r="F28" s="59"/>
      <c r="G28" s="59" t="s">
        <v>270</v>
      </c>
      <c r="H28" s="59" t="s">
        <v>270</v>
      </c>
      <c r="I28" s="59" t="s">
        <v>270</v>
      </c>
      <c r="J28" s="59" t="s">
        <v>270</v>
      </c>
      <c r="K28" s="59" t="s">
        <v>270</v>
      </c>
      <c r="L28" s="59" t="s">
        <v>270</v>
      </c>
      <c r="M28" s="59" t="s">
        <v>270</v>
      </c>
      <c r="N28" s="59"/>
      <c r="O28" s="59"/>
      <c r="S28" s="100"/>
    </row>
    <row r="29" spans="2:20" x14ac:dyDescent="0.2">
      <c r="B29" s="115" t="s">
        <v>198</v>
      </c>
      <c r="C29" s="52" t="str">
        <f ca="1">LOOKUP(B29,Master!$A$3:$A$124,Master!$B$3:$B123)</f>
        <v>29-Sep-11</v>
      </c>
      <c r="D29" s="54"/>
      <c r="E29" s="54"/>
      <c r="F29" s="54"/>
      <c r="G29" s="80">
        <v>40855</v>
      </c>
      <c r="H29" s="80">
        <v>40919</v>
      </c>
      <c r="I29" s="80">
        <v>40974</v>
      </c>
      <c r="J29" s="80">
        <v>41107</v>
      </c>
      <c r="K29" s="80">
        <v>41164</v>
      </c>
      <c r="L29" s="80">
        <v>41226</v>
      </c>
      <c r="M29" s="80">
        <v>41289</v>
      </c>
      <c r="N29" s="80"/>
      <c r="O29" s="80"/>
      <c r="S29" s="100"/>
    </row>
    <row r="30" spans="2:20" ht="102" x14ac:dyDescent="0.2">
      <c r="B30" s="116"/>
      <c r="C30" s="52" t="str">
        <f ca="1">LOOKUP(B29,Master!$A$3:$A$124,Totals!$N$3:$N$123)</f>
        <v>Published</v>
      </c>
      <c r="D30" s="54"/>
      <c r="E30" s="54"/>
      <c r="F30" s="58"/>
      <c r="G30" s="58" t="s">
        <v>264</v>
      </c>
      <c r="H30" s="58" t="s">
        <v>301</v>
      </c>
      <c r="I30" s="58" t="s">
        <v>301</v>
      </c>
      <c r="J30" s="58" t="s">
        <v>100</v>
      </c>
      <c r="K30" s="58" t="s">
        <v>541</v>
      </c>
      <c r="L30" s="26" t="s">
        <v>630</v>
      </c>
      <c r="M30" s="26" t="s">
        <v>665</v>
      </c>
      <c r="S30" s="100"/>
    </row>
    <row r="31" spans="2:20" x14ac:dyDescent="0.2">
      <c r="B31" s="116"/>
      <c r="C31" s="4" t="str">
        <f ca="1">CONCATENATE(LOOKUP(B29,Master!$A$3:$A$124,Master!$D$3:$D$122), " - ", LOOKUP(B29,Master!$A$3:$A$123,Master!$E$3:$E$123))</f>
        <v>26.8 - Missing  MEP/MHF icons in fig 26-2</v>
      </c>
      <c r="D31" s="59"/>
      <c r="E31" s="59"/>
      <c r="F31" s="59"/>
      <c r="G31" s="59" t="s">
        <v>270</v>
      </c>
      <c r="H31" s="59" t="s">
        <v>270</v>
      </c>
      <c r="I31" s="59" t="s">
        <v>270</v>
      </c>
      <c r="J31" s="59" t="s">
        <v>270</v>
      </c>
      <c r="K31" s="59" t="s">
        <v>270</v>
      </c>
      <c r="L31" s="59" t="s">
        <v>270</v>
      </c>
      <c r="M31" s="59" t="s">
        <v>270</v>
      </c>
      <c r="N31" s="59"/>
      <c r="O31" s="59"/>
      <c r="S31" s="100"/>
    </row>
    <row r="32" spans="2:20" x14ac:dyDescent="0.2">
      <c r="B32" s="115" t="s">
        <v>199</v>
      </c>
      <c r="C32" s="52" t="str">
        <f ca="1">LOOKUP(B32,Master!$A$3:$A$124,Master!$B$3:$B123)</f>
        <v>27-Oct-11</v>
      </c>
      <c r="D32" s="54"/>
      <c r="E32" s="54"/>
      <c r="F32" s="54"/>
      <c r="G32" s="80">
        <v>40855</v>
      </c>
      <c r="H32" s="80">
        <v>40919</v>
      </c>
      <c r="I32" s="80">
        <v>40974</v>
      </c>
      <c r="J32" s="80">
        <v>41107</v>
      </c>
      <c r="K32" s="80">
        <v>41164</v>
      </c>
      <c r="L32" s="80">
        <v>41226</v>
      </c>
      <c r="M32" s="80">
        <v>41289</v>
      </c>
      <c r="N32" s="80"/>
      <c r="O32" s="80"/>
      <c r="S32" s="100"/>
    </row>
    <row r="33" spans="2:19" ht="51" x14ac:dyDescent="0.2">
      <c r="B33" s="116"/>
      <c r="C33" s="52" t="str">
        <f ca="1">LOOKUP(B32,Master!$A$3:$A$124,Totals!$N$3:$N$123)</f>
        <v>Published</v>
      </c>
      <c r="D33" s="54"/>
      <c r="E33" s="54"/>
      <c r="F33" s="58"/>
      <c r="G33" s="58" t="s">
        <v>265</v>
      </c>
      <c r="H33" s="58" t="s">
        <v>302</v>
      </c>
      <c r="I33" s="58" t="s">
        <v>338</v>
      </c>
      <c r="J33" s="58" t="s">
        <v>100</v>
      </c>
      <c r="K33" s="58" t="s">
        <v>541</v>
      </c>
      <c r="L33" s="26" t="s">
        <v>630</v>
      </c>
      <c r="M33" s="26" t="s">
        <v>665</v>
      </c>
      <c r="S33" s="100"/>
    </row>
    <row r="34" spans="2:19" ht="25.5" x14ac:dyDescent="0.2">
      <c r="B34" s="116"/>
      <c r="C34" s="4" t="str">
        <f ca="1">CONCATENATE(LOOKUP(B32,Master!$A$3:$A$124,Master!$D$3:$D$122), " - ", LOOKUP(B32,Master!$A$3:$A$123,Master!$E$3:$E$123))</f>
        <v>5.4.4, 5.16.3 - MRP address for MSRP does not exist</v>
      </c>
      <c r="D34" s="59"/>
      <c r="E34" s="59"/>
      <c r="F34" s="59"/>
      <c r="G34" s="59" t="s">
        <v>270</v>
      </c>
      <c r="H34" s="59" t="s">
        <v>270</v>
      </c>
      <c r="I34" s="59" t="s">
        <v>270</v>
      </c>
      <c r="J34" s="59" t="s">
        <v>270</v>
      </c>
      <c r="K34" s="59" t="s">
        <v>270</v>
      </c>
      <c r="L34" s="59" t="s">
        <v>270</v>
      </c>
      <c r="M34" s="59" t="s">
        <v>270</v>
      </c>
      <c r="N34" s="59"/>
      <c r="O34" s="59"/>
      <c r="S34" s="100"/>
    </row>
    <row r="35" spans="2:19" x14ac:dyDescent="0.2">
      <c r="B35" s="115" t="s">
        <v>248</v>
      </c>
      <c r="C35" s="52" t="str">
        <f ca="1">LOOKUP(B35,Master!$A$3:$A$124,Master!$B$3:$B123)</f>
        <v>7-Nov-11</v>
      </c>
      <c r="D35" s="54"/>
      <c r="E35" s="54"/>
      <c r="F35" s="54"/>
      <c r="G35" s="80">
        <v>40855</v>
      </c>
      <c r="H35" s="80">
        <v>40919</v>
      </c>
      <c r="I35" s="80">
        <v>40974</v>
      </c>
      <c r="J35" s="80">
        <v>41107</v>
      </c>
      <c r="K35" s="80">
        <v>41164</v>
      </c>
      <c r="L35" s="80">
        <v>41226</v>
      </c>
      <c r="M35" s="80">
        <v>41289</v>
      </c>
      <c r="N35" s="80">
        <v>41352</v>
      </c>
      <c r="O35" s="80">
        <v>41409</v>
      </c>
      <c r="P35" s="90">
        <v>41470</v>
      </c>
      <c r="Q35" s="90"/>
      <c r="S35" s="100"/>
    </row>
    <row r="36" spans="2:19" ht="51" x14ac:dyDescent="0.2">
      <c r="B36" s="116"/>
      <c r="C36" s="52" t="str">
        <f ca="1">LOOKUP(B35,Master!$A$3:$A$124,Totals!$N$3:$N$123)</f>
        <v>Published</v>
      </c>
      <c r="D36" s="54"/>
      <c r="E36" s="54"/>
      <c r="F36" s="58"/>
      <c r="G36" s="58" t="s">
        <v>266</v>
      </c>
      <c r="H36" s="58" t="s">
        <v>303</v>
      </c>
      <c r="I36" s="58" t="s">
        <v>339</v>
      </c>
      <c r="J36" s="58" t="s">
        <v>115</v>
      </c>
      <c r="K36" s="58" t="s">
        <v>542</v>
      </c>
      <c r="L36" s="26" t="s">
        <v>631</v>
      </c>
      <c r="M36" s="26" t="s">
        <v>631</v>
      </c>
      <c r="N36" s="26" t="s">
        <v>377</v>
      </c>
      <c r="O36" s="26" t="s">
        <v>467</v>
      </c>
      <c r="P36" s="26" t="s">
        <v>117</v>
      </c>
      <c r="S36" s="100"/>
    </row>
    <row r="37" spans="2:19" ht="25.5" x14ac:dyDescent="0.2">
      <c r="B37" s="116"/>
      <c r="C37" s="4" t="str">
        <f ca="1">CONCATENATE(LOOKUP(B35,Master!$A$3:$A$124,Master!$D$3:$D$122), " - ", LOOKUP(B35,Master!$A$3:$A$123,Master!$E$3:$E$123))</f>
        <v>6.6.1, 9.2.7.7.2, 10.5.2 - LLDP TLV error processing</v>
      </c>
      <c r="D37" s="59"/>
      <c r="E37" s="59"/>
      <c r="F37" s="59"/>
      <c r="G37" s="59" t="s">
        <v>270</v>
      </c>
      <c r="H37" s="59" t="s">
        <v>270</v>
      </c>
      <c r="I37" s="59" t="s">
        <v>270</v>
      </c>
      <c r="J37" s="59" t="s">
        <v>270</v>
      </c>
      <c r="K37" s="59" t="s">
        <v>270</v>
      </c>
      <c r="L37" s="59" t="s">
        <v>270</v>
      </c>
      <c r="M37" s="59" t="s">
        <v>270</v>
      </c>
      <c r="N37" s="59" t="s">
        <v>270</v>
      </c>
      <c r="O37" s="59" t="s">
        <v>270</v>
      </c>
      <c r="P37" s="26" t="s">
        <v>270</v>
      </c>
      <c r="S37" s="100"/>
    </row>
    <row r="38" spans="2:19" x14ac:dyDescent="0.2">
      <c r="B38" s="115" t="s">
        <v>253</v>
      </c>
      <c r="C38" s="52" t="str">
        <f ca="1">LOOKUP(B38,Master!$A$3:$A$124,Master!$B$3:$B123)</f>
        <v>8-Nov-11</v>
      </c>
      <c r="D38" s="54"/>
      <c r="E38" s="54"/>
      <c r="F38" s="54"/>
      <c r="G38" s="80">
        <v>40855</v>
      </c>
      <c r="H38" s="80">
        <v>40919</v>
      </c>
      <c r="I38" s="80">
        <v>40974</v>
      </c>
      <c r="J38" s="80">
        <v>41107</v>
      </c>
      <c r="K38" s="80">
        <v>41164</v>
      </c>
      <c r="L38" s="80">
        <v>41226</v>
      </c>
      <c r="M38" s="80">
        <v>41289</v>
      </c>
      <c r="N38" s="80"/>
      <c r="O38" s="80"/>
      <c r="S38" s="100"/>
    </row>
    <row r="39" spans="2:19" ht="25.5" x14ac:dyDescent="0.2">
      <c r="B39" s="116"/>
      <c r="C39" s="52" t="str">
        <f ca="1">LOOKUP(B38,Master!$A$3:$A$124,Totals!$N$3:$N$123)</f>
        <v>Published</v>
      </c>
      <c r="D39" s="54"/>
      <c r="E39" s="54"/>
      <c r="F39" s="58"/>
      <c r="G39" s="58" t="s">
        <v>265</v>
      </c>
      <c r="H39" s="58" t="s">
        <v>304</v>
      </c>
      <c r="I39" s="58" t="s">
        <v>301</v>
      </c>
      <c r="J39" s="58" t="s">
        <v>100</v>
      </c>
      <c r="K39" s="58" t="s">
        <v>541</v>
      </c>
      <c r="L39" s="26" t="s">
        <v>630</v>
      </c>
      <c r="M39" s="26" t="s">
        <v>665</v>
      </c>
      <c r="S39" s="100"/>
    </row>
    <row r="40" spans="2:19" x14ac:dyDescent="0.2">
      <c r="B40" s="116"/>
      <c r="C40" s="4" t="str">
        <f ca="1">CONCATENATE(LOOKUP(B38,Master!$A$3:$A$124,Master!$D$3:$D$122), " - ", LOOKUP(B38,Master!$A$3:$A$123,Master!$E$3:$E$123))</f>
        <v>A.31 - Clause number issue impacts PICS</v>
      </c>
      <c r="D40" s="59"/>
      <c r="E40" s="59"/>
      <c r="F40" s="59"/>
      <c r="G40" s="59" t="s">
        <v>270</v>
      </c>
      <c r="H40" s="59" t="s">
        <v>270</v>
      </c>
      <c r="I40" s="59" t="s">
        <v>270</v>
      </c>
      <c r="J40" s="59" t="s">
        <v>270</v>
      </c>
      <c r="K40" s="59" t="s">
        <v>270</v>
      </c>
      <c r="L40" s="59" t="s">
        <v>270</v>
      </c>
      <c r="M40" s="59" t="s">
        <v>270</v>
      </c>
      <c r="N40" s="59"/>
      <c r="O40" s="59"/>
      <c r="S40" s="100"/>
    </row>
    <row r="41" spans="2:19" x14ac:dyDescent="0.2">
      <c r="B41" s="115" t="s">
        <v>256</v>
      </c>
      <c r="C41" s="52" t="str">
        <f ca="1">LOOKUP(B41,Master!$A$3:$A$124,Master!$B$3:$B123)</f>
        <v>8-Nov-11</v>
      </c>
      <c r="D41" s="54"/>
      <c r="E41" s="54"/>
      <c r="F41" s="54"/>
      <c r="G41" s="80">
        <v>40855</v>
      </c>
      <c r="H41" s="80">
        <v>40919</v>
      </c>
      <c r="I41" s="80">
        <v>40974</v>
      </c>
      <c r="J41" s="80">
        <v>41107</v>
      </c>
      <c r="K41" s="80">
        <v>41164</v>
      </c>
      <c r="L41" s="80">
        <v>41226</v>
      </c>
      <c r="M41" s="80">
        <v>41289</v>
      </c>
      <c r="N41" s="80"/>
      <c r="O41" s="80"/>
      <c r="S41" s="100"/>
    </row>
    <row r="42" spans="2:19" ht="25.5" x14ac:dyDescent="0.2">
      <c r="B42" s="116"/>
      <c r="C42" s="52" t="str">
        <f ca="1">LOOKUP(B41,Master!$A$3:$A$124,Totals!$N$3:$N$123)</f>
        <v>Published</v>
      </c>
      <c r="D42" s="54"/>
      <c r="E42" s="54"/>
      <c r="F42" s="58"/>
      <c r="G42" s="58" t="s">
        <v>265</v>
      </c>
      <c r="H42" s="58" t="s">
        <v>304</v>
      </c>
      <c r="I42" s="58" t="s">
        <v>301</v>
      </c>
      <c r="J42" s="58" t="s">
        <v>100</v>
      </c>
      <c r="K42" s="58" t="s">
        <v>541</v>
      </c>
      <c r="L42" s="26" t="s">
        <v>630</v>
      </c>
      <c r="M42" s="26" t="s">
        <v>665</v>
      </c>
      <c r="S42" s="100"/>
    </row>
    <row r="43" spans="2:19" x14ac:dyDescent="0.2">
      <c r="B43" s="116"/>
      <c r="C43" s="4" t="str">
        <f ca="1">CONCATENATE(LOOKUP(B41,Master!$A$3:$A$124,Master!$D$3:$D$122), " - ", LOOKUP(B41,Master!$A$3:$A$123,Master!$E$3:$E$123))</f>
        <v>B.10 - Typos in PICS</v>
      </c>
      <c r="D43" s="59"/>
      <c r="E43" s="59"/>
      <c r="F43" s="59"/>
      <c r="G43" s="59" t="s">
        <v>270</v>
      </c>
      <c r="H43" s="59" t="s">
        <v>270</v>
      </c>
      <c r="I43" s="59" t="s">
        <v>270</v>
      </c>
      <c r="J43" s="59" t="s">
        <v>270</v>
      </c>
      <c r="K43" s="59" t="s">
        <v>270</v>
      </c>
      <c r="L43" s="59" t="s">
        <v>270</v>
      </c>
      <c r="M43" s="59" t="s">
        <v>270</v>
      </c>
      <c r="N43" s="59"/>
      <c r="O43" s="59"/>
      <c r="S43" s="100"/>
    </row>
    <row r="44" spans="2:19" x14ac:dyDescent="0.2">
      <c r="B44" s="115" t="s">
        <v>273</v>
      </c>
      <c r="C44" s="52" t="str">
        <f ca="1">LOOKUP(B44,Master!$A$3:$A$124,Master!$B$3:$B123)</f>
        <v>17-Nov-11</v>
      </c>
      <c r="D44" s="54"/>
      <c r="E44" s="54"/>
      <c r="F44" s="54"/>
      <c r="G44" s="54"/>
      <c r="H44" s="80">
        <v>40919</v>
      </c>
      <c r="I44" s="80">
        <v>40974</v>
      </c>
      <c r="J44" s="80">
        <v>41107</v>
      </c>
      <c r="K44" s="80">
        <v>41164</v>
      </c>
      <c r="L44" s="80">
        <v>41226</v>
      </c>
      <c r="M44" s="80">
        <v>41289</v>
      </c>
      <c r="N44" s="80"/>
      <c r="O44" s="80"/>
      <c r="S44" s="100"/>
    </row>
    <row r="45" spans="2:19" ht="25.5" x14ac:dyDescent="0.2">
      <c r="B45" s="116"/>
      <c r="C45" s="52" t="str">
        <f ca="1">LOOKUP(B44,Master!$A$3:$A$124,Totals!$N$3:$N$123)</f>
        <v>Published</v>
      </c>
      <c r="D45" s="54"/>
      <c r="E45" s="54"/>
      <c r="F45" s="58"/>
      <c r="G45" s="58"/>
      <c r="H45" s="58" t="s">
        <v>295</v>
      </c>
      <c r="I45" s="58" t="s">
        <v>340</v>
      </c>
      <c r="J45" s="58" t="s">
        <v>100</v>
      </c>
      <c r="K45" s="58" t="s">
        <v>541</v>
      </c>
      <c r="L45" s="26" t="s">
        <v>630</v>
      </c>
      <c r="M45" s="26" t="s">
        <v>665</v>
      </c>
      <c r="S45" s="100"/>
    </row>
    <row r="46" spans="2:19" x14ac:dyDescent="0.2">
      <c r="B46" s="116"/>
      <c r="C46" s="4" t="str">
        <f ca="1">CONCATENATE(LOOKUP(B44,Master!$A$3:$A$124,Master!$D$3:$D$122), " - ", LOOKUP(B44,Master!$A$3:$A$123,Master!$E$3:$E$123))</f>
        <v>6.10 - Incorrect figure reference</v>
      </c>
      <c r="D46" s="59"/>
      <c r="E46" s="59"/>
      <c r="F46" s="59"/>
      <c r="G46" s="59"/>
      <c r="H46" s="59" t="s">
        <v>270</v>
      </c>
      <c r="I46" s="59" t="s">
        <v>270</v>
      </c>
      <c r="J46" s="59" t="s">
        <v>270</v>
      </c>
      <c r="K46" s="59" t="s">
        <v>270</v>
      </c>
      <c r="L46" s="59" t="s">
        <v>270</v>
      </c>
      <c r="M46" s="59" t="s">
        <v>270</v>
      </c>
      <c r="N46" s="59"/>
      <c r="O46" s="59"/>
      <c r="S46" s="100"/>
    </row>
    <row r="47" spans="2:19" x14ac:dyDescent="0.2">
      <c r="B47" s="115" t="s">
        <v>274</v>
      </c>
      <c r="C47" s="52" t="str">
        <f ca="1">LOOKUP(B47,Master!$A$3:$A$124,Master!$B$3:$B123)</f>
        <v>17-Nov-11</v>
      </c>
      <c r="D47" s="54"/>
      <c r="E47" s="54"/>
      <c r="F47" s="54"/>
      <c r="G47" s="54"/>
      <c r="H47" s="80">
        <v>40919</v>
      </c>
      <c r="I47" s="80">
        <v>40974</v>
      </c>
      <c r="J47" s="80">
        <v>41107</v>
      </c>
      <c r="K47" s="80">
        <v>41164</v>
      </c>
      <c r="L47" s="80">
        <v>41226</v>
      </c>
      <c r="M47" s="80">
        <v>41289</v>
      </c>
      <c r="N47" s="80"/>
      <c r="O47" s="80"/>
      <c r="S47" s="100"/>
    </row>
    <row r="48" spans="2:19" ht="25.5" x14ac:dyDescent="0.2">
      <c r="B48" s="116"/>
      <c r="C48" s="52" t="str">
        <f ca="1">LOOKUP(B47,Master!$A$3:$A$124,Totals!$N$3:$N$123)</f>
        <v>Published</v>
      </c>
      <c r="D48" s="54"/>
      <c r="E48" s="54"/>
      <c r="F48" s="58"/>
      <c r="G48" s="58"/>
      <c r="H48" s="58" t="s">
        <v>305</v>
      </c>
      <c r="I48" s="58" t="s">
        <v>340</v>
      </c>
      <c r="J48" s="58" t="s">
        <v>100</v>
      </c>
      <c r="K48" s="58" t="s">
        <v>541</v>
      </c>
      <c r="L48" s="26" t="s">
        <v>630</v>
      </c>
      <c r="M48" s="26" t="s">
        <v>665</v>
      </c>
      <c r="S48" s="100"/>
    </row>
    <row r="49" spans="2:19" ht="25.5" x14ac:dyDescent="0.2">
      <c r="B49" s="116"/>
      <c r="C49" s="4" t="str">
        <f ca="1">CONCATENATE(LOOKUP(B47,Master!$A$3:$A$124,Master!$D$3:$D$122), " - ", LOOKUP(B47,Master!$A$3:$A$123,Master!$E$3:$E$123))</f>
        <v>6.1 - Incorrect Link Aggregation figure for bridges</v>
      </c>
      <c r="D49" s="59"/>
      <c r="E49" s="59"/>
      <c r="F49" s="59"/>
      <c r="G49" s="59"/>
      <c r="H49" s="59" t="s">
        <v>270</v>
      </c>
      <c r="I49" s="59" t="s">
        <v>270</v>
      </c>
      <c r="J49" s="59" t="s">
        <v>270</v>
      </c>
      <c r="K49" s="59" t="s">
        <v>270</v>
      </c>
      <c r="L49" s="59" t="s">
        <v>270</v>
      </c>
      <c r="M49" s="59" t="s">
        <v>270</v>
      </c>
      <c r="N49" s="59"/>
      <c r="O49" s="59"/>
      <c r="S49" s="100"/>
    </row>
    <row r="50" spans="2:19" x14ac:dyDescent="0.2">
      <c r="B50" s="115" t="s">
        <v>282</v>
      </c>
      <c r="C50" s="52" t="str">
        <f ca="1">LOOKUP(B50,Master!$A$3:$A$124,Master!$B$3:$B123)</f>
        <v>21-Dec-11</v>
      </c>
      <c r="D50" s="54"/>
      <c r="E50" s="54"/>
      <c r="F50" s="54"/>
      <c r="G50" s="54"/>
      <c r="H50" s="80">
        <v>40919</v>
      </c>
      <c r="I50" s="80">
        <v>40974</v>
      </c>
      <c r="J50" s="80">
        <v>41107</v>
      </c>
      <c r="K50" s="80">
        <v>41164</v>
      </c>
      <c r="L50" s="80">
        <v>41226</v>
      </c>
      <c r="M50" s="80">
        <v>41289</v>
      </c>
      <c r="N50" s="80"/>
      <c r="O50" s="80"/>
      <c r="S50" s="100"/>
    </row>
    <row r="51" spans="2:19" ht="76.5" x14ac:dyDescent="0.2">
      <c r="B51" s="116"/>
      <c r="C51" s="52" t="str">
        <f ca="1">LOOKUP(B50,Master!$A$3:$A$124,Totals!$N$3:$N$123)</f>
        <v>Published</v>
      </c>
      <c r="D51" s="54"/>
      <c r="E51" s="54"/>
      <c r="F51" s="58"/>
      <c r="G51" s="58"/>
      <c r="H51" s="85" t="s">
        <v>306</v>
      </c>
      <c r="I51" s="58" t="s">
        <v>338</v>
      </c>
      <c r="J51" s="58" t="s">
        <v>100</v>
      </c>
      <c r="K51" s="58" t="s">
        <v>541</v>
      </c>
      <c r="L51" s="26" t="s">
        <v>630</v>
      </c>
      <c r="M51" s="26" t="s">
        <v>665</v>
      </c>
      <c r="S51" s="100"/>
    </row>
    <row r="52" spans="2:19" ht="25.5" x14ac:dyDescent="0.2">
      <c r="B52" s="116"/>
      <c r="C52" s="4" t="str">
        <f ca="1">CONCATENATE(LOOKUP(B50,Master!$A$3:$A$124,Master!$D$3:$D$122), " - ", LOOKUP(B50,Master!$A$3:$A$123,Master!$E$3:$E$123))</f>
        <v>10.8.1.2, 10.8.2.8 - Inconsistent text when NumberOfValues is zero</v>
      </c>
      <c r="D52" s="59"/>
      <c r="E52" s="59"/>
      <c r="F52" s="59"/>
      <c r="G52" s="59"/>
      <c r="H52" s="59" t="s">
        <v>270</v>
      </c>
      <c r="I52" s="59" t="s">
        <v>270</v>
      </c>
      <c r="J52" s="59" t="s">
        <v>270</v>
      </c>
      <c r="K52" s="59" t="s">
        <v>270</v>
      </c>
      <c r="L52" s="59" t="s">
        <v>270</v>
      </c>
      <c r="M52" s="59" t="s">
        <v>270</v>
      </c>
      <c r="N52" s="59"/>
      <c r="O52" s="59"/>
      <c r="S52" s="100"/>
    </row>
    <row r="53" spans="2:19" x14ac:dyDescent="0.2">
      <c r="B53" s="115" t="s">
        <v>286</v>
      </c>
      <c r="C53" s="52" t="str">
        <f ca="1">LOOKUP(B53,Master!$A$3:$A$124,Master!$B$3:$B123)</f>
        <v>06-Jan-12</v>
      </c>
      <c r="D53" s="54"/>
      <c r="E53" s="54"/>
      <c r="F53" s="54"/>
      <c r="G53" s="54"/>
      <c r="H53" s="80">
        <v>40919</v>
      </c>
      <c r="I53" s="80">
        <v>40982</v>
      </c>
      <c r="J53" s="80">
        <v>41107</v>
      </c>
      <c r="K53" s="80">
        <v>41164</v>
      </c>
      <c r="L53" s="80">
        <v>41226</v>
      </c>
      <c r="M53" s="80">
        <v>41289</v>
      </c>
      <c r="N53" s="80"/>
      <c r="O53" s="80"/>
      <c r="S53" s="100"/>
    </row>
    <row r="54" spans="2:19" ht="178.5" x14ac:dyDescent="0.2">
      <c r="B54" s="116"/>
      <c r="C54" s="52" t="str">
        <f ca="1">LOOKUP(B53,Master!$A$3:$A$124,Totals!$N$3:$N$123)</f>
        <v>Published</v>
      </c>
      <c r="D54" s="54"/>
      <c r="E54" s="54"/>
      <c r="F54" s="58"/>
      <c r="G54" s="58"/>
      <c r="H54" s="85" t="s">
        <v>307</v>
      </c>
      <c r="I54" s="58" t="s">
        <v>41</v>
      </c>
      <c r="J54" s="58" t="s">
        <v>100</v>
      </c>
      <c r="K54" s="58" t="s">
        <v>541</v>
      </c>
      <c r="L54" s="26" t="s">
        <v>630</v>
      </c>
      <c r="M54" s="26" t="s">
        <v>665</v>
      </c>
      <c r="S54" s="100"/>
    </row>
    <row r="55" spans="2:19" ht="25.5" x14ac:dyDescent="0.2">
      <c r="B55" s="116"/>
      <c r="C55" s="4" t="str">
        <f ca="1">CONCATENATE(LOOKUP(B53,Master!$A$3:$A$124,Master!$D$3:$D$122), " - ", LOOKUP(B53,Master!$A$3:$A$123,Master!$E$3:$E$123))</f>
        <v>D2.9.7 - TC must be configured for ETS to specify bandwidth</v>
      </c>
      <c r="D55" s="59"/>
      <c r="E55" s="59"/>
      <c r="F55" s="59"/>
      <c r="G55" s="59"/>
      <c r="H55" s="59" t="s">
        <v>270</v>
      </c>
      <c r="I55" s="59" t="s">
        <v>270</v>
      </c>
      <c r="J55" s="59" t="s">
        <v>270</v>
      </c>
      <c r="K55" s="59" t="s">
        <v>270</v>
      </c>
      <c r="L55" s="59" t="s">
        <v>270</v>
      </c>
      <c r="M55" s="59" t="s">
        <v>270</v>
      </c>
      <c r="N55" s="59"/>
      <c r="O55" s="59"/>
      <c r="S55" s="100"/>
    </row>
    <row r="56" spans="2:19" x14ac:dyDescent="0.2">
      <c r="B56" s="115" t="s">
        <v>291</v>
      </c>
      <c r="C56" s="52" t="str">
        <f ca="1">LOOKUP(B56,Master!$A$3:$A$124,Master!$B$3:$B123)</f>
        <v>11-Jan-12</v>
      </c>
      <c r="D56" s="54"/>
      <c r="E56" s="54"/>
      <c r="F56" s="54"/>
      <c r="G56" s="54"/>
      <c r="H56" s="80">
        <v>40919</v>
      </c>
      <c r="I56" s="80">
        <v>40974</v>
      </c>
      <c r="J56" s="80">
        <v>41107</v>
      </c>
      <c r="K56" s="80">
        <v>41164</v>
      </c>
      <c r="L56" s="80">
        <v>41226</v>
      </c>
      <c r="M56" s="80">
        <v>41289</v>
      </c>
      <c r="N56" s="80"/>
      <c r="O56" s="80"/>
      <c r="S56" s="100"/>
    </row>
    <row r="57" spans="2:19" ht="25.5" x14ac:dyDescent="0.2">
      <c r="B57" s="116"/>
      <c r="C57" s="52" t="str">
        <f ca="1">LOOKUP(B56,Master!$A$3:$A$124,Totals!$N$3:$N$123)</f>
        <v>Published</v>
      </c>
      <c r="D57" s="54"/>
      <c r="E57" s="54"/>
      <c r="F57" s="58"/>
      <c r="G57" s="58"/>
      <c r="H57" s="58" t="s">
        <v>308</v>
      </c>
      <c r="I57" s="58" t="s">
        <v>338</v>
      </c>
      <c r="J57" s="58" t="s">
        <v>100</v>
      </c>
      <c r="K57" s="58" t="s">
        <v>541</v>
      </c>
      <c r="L57" s="26" t="s">
        <v>630</v>
      </c>
      <c r="M57" s="26" t="s">
        <v>665</v>
      </c>
      <c r="S57" s="100"/>
    </row>
    <row r="58" spans="2:19" x14ac:dyDescent="0.2">
      <c r="B58" s="116"/>
      <c r="C58" s="4" t="str">
        <f ca="1">CONCATENATE(LOOKUP(B56,Master!$A$3:$A$124,Master!$D$3:$D$122), " - ", LOOKUP(B56,Master!$A$3:$A$123,Master!$E$3:$E$123))</f>
        <v>17.7.6 - MSTP MIB issues</v>
      </c>
      <c r="D58" s="59"/>
      <c r="E58" s="59"/>
      <c r="F58" s="59"/>
      <c r="G58" s="59"/>
      <c r="H58" s="59" t="s">
        <v>270</v>
      </c>
      <c r="I58" s="59" t="s">
        <v>270</v>
      </c>
      <c r="J58" s="59" t="s">
        <v>270</v>
      </c>
      <c r="K58" s="59" t="s">
        <v>270</v>
      </c>
      <c r="L58" s="59" t="s">
        <v>270</v>
      </c>
      <c r="M58" s="59" t="s">
        <v>270</v>
      </c>
      <c r="N58" s="59"/>
      <c r="O58" s="59"/>
      <c r="S58" s="100"/>
    </row>
    <row r="59" spans="2:19" x14ac:dyDescent="0.2">
      <c r="B59" s="115" t="s">
        <v>311</v>
      </c>
      <c r="C59" s="52" t="str">
        <f ca="1">LOOKUP(B59,Master!$A$3:$A$124,Master!$B$3:$B123)</f>
        <v>16-Jan-12</v>
      </c>
      <c r="D59" s="54"/>
      <c r="E59" s="54"/>
      <c r="F59" s="54"/>
      <c r="G59" s="54"/>
      <c r="H59" s="80">
        <v>40919</v>
      </c>
      <c r="I59" s="80">
        <v>40982</v>
      </c>
      <c r="J59" s="80">
        <v>41107</v>
      </c>
      <c r="K59" s="80"/>
      <c r="S59" s="100"/>
    </row>
    <row r="60" spans="2:19" ht="255" x14ac:dyDescent="0.2">
      <c r="B60" s="116"/>
      <c r="C60" s="52" t="str">
        <f ca="1">LOOKUP(B59,Master!$A$3:$A$124,Totals!$N$3:$N$123)</f>
        <v>Rejected</v>
      </c>
      <c r="D60" s="54"/>
      <c r="E60" s="54"/>
      <c r="F60" s="58"/>
      <c r="G60" s="58"/>
      <c r="H60" s="58"/>
      <c r="I60" s="58" t="s">
        <v>345</v>
      </c>
      <c r="J60" s="58" t="s">
        <v>480</v>
      </c>
      <c r="K60" s="58"/>
      <c r="S60" s="100"/>
    </row>
    <row r="61" spans="2:19" ht="25.5" x14ac:dyDescent="0.2">
      <c r="B61" s="116"/>
      <c r="C61" s="4" t="str">
        <f ca="1">CONCATENATE(LOOKUP(B59,Master!$A$3:$A$124,Master!$D$3:$D$122), " - ", LOOKUP(B59,Master!$A$3:$A$123,Master!$E$3:$E$123))</f>
        <v>6.11.2 - Priority and Drop_eligible parameters from BSI MEP/MIP</v>
      </c>
      <c r="D61" s="59"/>
      <c r="E61" s="59"/>
      <c r="F61" s="59"/>
      <c r="G61" s="59"/>
      <c r="H61" s="59"/>
      <c r="I61" s="59" t="s">
        <v>270</v>
      </c>
      <c r="J61" s="59" t="s">
        <v>270</v>
      </c>
      <c r="K61" s="59"/>
      <c r="L61" s="54" t="s">
        <v>70</v>
      </c>
      <c r="M61" s="54" t="s">
        <v>70</v>
      </c>
      <c r="N61" s="54"/>
      <c r="O61" s="54"/>
      <c r="S61" s="100"/>
    </row>
    <row r="62" spans="2:19" x14ac:dyDescent="0.2">
      <c r="B62" s="115" t="s">
        <v>315</v>
      </c>
      <c r="C62" s="52" t="str">
        <f ca="1">LOOKUP(B62,Master!$A$3:$A$124,Master!$B$3:$B123)</f>
        <v>17-Jan-12</v>
      </c>
      <c r="D62" s="54"/>
      <c r="E62" s="54"/>
      <c r="F62" s="54"/>
      <c r="G62" s="54"/>
      <c r="H62" s="54"/>
      <c r="I62" s="80">
        <v>40974</v>
      </c>
      <c r="J62" s="80">
        <v>41107</v>
      </c>
      <c r="K62" s="80">
        <v>41164</v>
      </c>
      <c r="L62" s="80">
        <v>41226</v>
      </c>
      <c r="M62" s="80">
        <v>41289</v>
      </c>
      <c r="N62" s="80"/>
      <c r="O62" s="80"/>
      <c r="S62" s="100"/>
    </row>
    <row r="63" spans="2:19" x14ac:dyDescent="0.2">
      <c r="B63" s="116"/>
      <c r="C63" s="52" t="str">
        <f ca="1">LOOKUP(B62,Master!$A$3:$A$124,Totals!$N$3:$N$123)</f>
        <v>Published</v>
      </c>
      <c r="D63" s="54"/>
      <c r="E63" s="54"/>
      <c r="F63" s="58"/>
      <c r="G63" s="58"/>
      <c r="H63" s="58"/>
      <c r="I63" s="58" t="s">
        <v>341</v>
      </c>
      <c r="J63" s="58" t="s">
        <v>100</v>
      </c>
      <c r="K63" s="58" t="s">
        <v>541</v>
      </c>
      <c r="L63" s="26" t="s">
        <v>630</v>
      </c>
      <c r="M63" s="26" t="s">
        <v>665</v>
      </c>
      <c r="S63" s="100"/>
    </row>
    <row r="64" spans="2:19" x14ac:dyDescent="0.2">
      <c r="B64" s="116"/>
      <c r="C64" s="4" t="str">
        <f ca="1">CONCATENATE(LOOKUP(B62,Master!$A$3:$A$124,Master!$D$3:$D$122), " - ", LOOKUP(B62,Master!$A$3:$A$123,Master!$E$3:$E$123))</f>
        <v>6.1 - Typos in 6.1.4 and 6.1.6</v>
      </c>
      <c r="D64" s="59"/>
      <c r="E64" s="59"/>
      <c r="F64" s="59"/>
      <c r="G64" s="59"/>
      <c r="H64" s="59"/>
      <c r="I64" s="59" t="s">
        <v>270</v>
      </c>
      <c r="J64" s="59" t="s">
        <v>270</v>
      </c>
      <c r="K64" s="59" t="s">
        <v>270</v>
      </c>
      <c r="L64" s="59" t="s">
        <v>270</v>
      </c>
      <c r="M64" s="59" t="s">
        <v>270</v>
      </c>
      <c r="N64" s="59"/>
      <c r="O64" s="59"/>
      <c r="S64" s="100"/>
    </row>
    <row r="65" spans="2:19" x14ac:dyDescent="0.2">
      <c r="B65" s="115" t="s">
        <v>316</v>
      </c>
      <c r="C65" s="52" t="str">
        <f ca="1">LOOKUP(B65,Master!$A$3:$A$124,Master!$B$3:$B123)</f>
        <v>6-Feb-12</v>
      </c>
      <c r="D65" s="54"/>
      <c r="E65" s="54"/>
      <c r="F65" s="54"/>
      <c r="G65" s="54"/>
      <c r="H65" s="54"/>
      <c r="I65" s="80">
        <v>40982</v>
      </c>
      <c r="J65" s="80">
        <v>41107</v>
      </c>
      <c r="K65" s="80">
        <v>41164</v>
      </c>
      <c r="L65" s="80">
        <v>41226</v>
      </c>
      <c r="M65" s="80">
        <v>41289</v>
      </c>
      <c r="N65" s="80"/>
      <c r="O65" s="80"/>
      <c r="S65" s="100"/>
    </row>
    <row r="66" spans="2:19" ht="369.75" x14ac:dyDescent="0.2">
      <c r="B66" s="116"/>
      <c r="C66" s="52" t="str">
        <f ca="1">LOOKUP(B65,Master!$A$3:$A$124,Totals!$N$3:$N$123)</f>
        <v>Published</v>
      </c>
      <c r="D66" s="54"/>
      <c r="E66" s="54"/>
      <c r="F66" s="58"/>
      <c r="G66" s="58"/>
      <c r="H66" s="58"/>
      <c r="I66" s="58" t="s">
        <v>433</v>
      </c>
      <c r="J66" s="58" t="s">
        <v>100</v>
      </c>
      <c r="K66" s="58" t="s">
        <v>541</v>
      </c>
      <c r="L66" s="26" t="s">
        <v>630</v>
      </c>
      <c r="M66" s="26" t="s">
        <v>665</v>
      </c>
      <c r="S66" s="100"/>
    </row>
    <row r="67" spans="2:19" ht="25.5" x14ac:dyDescent="0.2">
      <c r="B67" s="116"/>
      <c r="C67" s="4" t="str">
        <f ca="1">CONCATENATE(LOOKUP(B65,Master!$A$3:$A$124,Master!$D$3:$D$122), " - ", LOOKUP(B65,Master!$A$3:$A$123,Master!$E$3:$E$123))</f>
        <v>6.10 - Table for learned B-MAC addresses in PIP</v>
      </c>
      <c r="D67" s="59"/>
      <c r="E67" s="59"/>
      <c r="F67" s="59"/>
      <c r="G67" s="59"/>
      <c r="H67" s="59"/>
      <c r="I67" s="59" t="s">
        <v>270</v>
      </c>
      <c r="J67" s="59" t="s">
        <v>270</v>
      </c>
      <c r="K67" s="59" t="s">
        <v>270</v>
      </c>
      <c r="L67" s="59" t="s">
        <v>270</v>
      </c>
      <c r="M67" s="59" t="s">
        <v>270</v>
      </c>
      <c r="N67" s="59"/>
      <c r="O67" s="59"/>
      <c r="S67" s="100"/>
    </row>
    <row r="68" spans="2:19" x14ac:dyDescent="0.2">
      <c r="B68" s="115" t="s">
        <v>317</v>
      </c>
      <c r="C68" s="52" t="str">
        <f ca="1">LOOKUP(B68,Master!$A$3:$A$124,Master!$B$3:$B123)</f>
        <v>6-Feb-12</v>
      </c>
      <c r="D68" s="54"/>
      <c r="E68" s="54"/>
      <c r="F68" s="54"/>
      <c r="G68" s="54"/>
      <c r="H68" s="54"/>
      <c r="I68" s="80">
        <v>40982</v>
      </c>
      <c r="J68" s="80">
        <v>41107</v>
      </c>
      <c r="K68" s="80"/>
      <c r="S68" s="100"/>
    </row>
    <row r="69" spans="2:19" ht="306" x14ac:dyDescent="0.2">
      <c r="B69" s="116"/>
      <c r="C69" s="52" t="str">
        <f ca="1">LOOKUP(B68,Master!$A$3:$A$124,Totals!$N$3:$N$123)</f>
        <v>Rejected</v>
      </c>
      <c r="D69" s="54"/>
      <c r="E69" s="54"/>
      <c r="F69" s="58"/>
      <c r="G69" s="58"/>
      <c r="H69" s="58"/>
      <c r="I69" s="58" t="s">
        <v>390</v>
      </c>
      <c r="J69" s="58" t="s">
        <v>481</v>
      </c>
      <c r="K69" s="58"/>
      <c r="S69" s="100"/>
    </row>
    <row r="70" spans="2:19" ht="25.5" x14ac:dyDescent="0.2">
      <c r="B70" s="116"/>
      <c r="C70" s="4" t="str">
        <f ca="1">CONCATENATE(LOOKUP(B68,Master!$A$3:$A$124,Master!$D$3:$D$122), " - ", LOOKUP(B68,Master!$A$3:$A$123,Master!$E$3:$E$123))</f>
        <v>22.1,22.5 - Flow Classification and Queuing for CBP</v>
      </c>
      <c r="D70" s="59"/>
      <c r="E70" s="59"/>
      <c r="F70" s="59"/>
      <c r="G70" s="59"/>
      <c r="H70" s="59"/>
      <c r="I70" s="59" t="s">
        <v>270</v>
      </c>
      <c r="J70" s="59" t="s">
        <v>270</v>
      </c>
      <c r="K70" s="59"/>
      <c r="L70" s="54" t="s">
        <v>70</v>
      </c>
      <c r="M70" s="54" t="s">
        <v>70</v>
      </c>
      <c r="N70" s="54"/>
      <c r="O70" s="54"/>
      <c r="S70" s="100"/>
    </row>
    <row r="71" spans="2:19" x14ac:dyDescent="0.2">
      <c r="B71" s="115" t="s">
        <v>318</v>
      </c>
      <c r="C71" s="52" t="str">
        <f ca="1">LOOKUP(B71,Master!$A$3:$A$124,Master!$B$3:$B123)</f>
        <v>6-Feb-12</v>
      </c>
      <c r="D71" s="54"/>
      <c r="E71" s="54"/>
      <c r="F71" s="54"/>
      <c r="G71" s="54"/>
      <c r="H71" s="54"/>
      <c r="I71" s="80">
        <v>40974</v>
      </c>
      <c r="J71" s="80">
        <v>41107</v>
      </c>
      <c r="K71" s="80">
        <v>41164</v>
      </c>
      <c r="L71" s="80">
        <v>41226</v>
      </c>
      <c r="M71" s="80">
        <v>41289</v>
      </c>
      <c r="N71" s="80">
        <v>41352</v>
      </c>
      <c r="O71" s="80">
        <v>41409</v>
      </c>
      <c r="P71" s="90">
        <v>41470</v>
      </c>
      <c r="Q71" s="90"/>
      <c r="S71" s="100"/>
    </row>
    <row r="72" spans="2:19" ht="127.5" x14ac:dyDescent="0.2">
      <c r="B72" s="116"/>
      <c r="C72" s="52" t="str">
        <f ca="1">LOOKUP(B71,Master!$A$3:$A$124,Totals!$N$3:$N$123)</f>
        <v>Published</v>
      </c>
      <c r="D72" s="54"/>
      <c r="E72" s="54"/>
      <c r="F72" s="58"/>
      <c r="G72" s="58"/>
      <c r="H72" s="58"/>
      <c r="I72" s="58" t="s">
        <v>342</v>
      </c>
      <c r="J72" s="58" t="s">
        <v>482</v>
      </c>
      <c r="K72" s="58" t="s">
        <v>542</v>
      </c>
      <c r="L72" s="26" t="s">
        <v>631</v>
      </c>
      <c r="M72" s="26" t="s">
        <v>631</v>
      </c>
      <c r="N72" s="26" t="s">
        <v>377</v>
      </c>
      <c r="O72" s="26" t="s">
        <v>467</v>
      </c>
      <c r="P72" s="26" t="s">
        <v>117</v>
      </c>
      <c r="S72" s="100"/>
    </row>
    <row r="73" spans="2:19" x14ac:dyDescent="0.2">
      <c r="B73" s="116"/>
      <c r="C73" s="4" t="str">
        <f ca="1">CONCATENATE(LOOKUP(B71,Master!$A$3:$A$124,Master!$D$3:$D$122), " - ", LOOKUP(B71,Master!$A$3:$A$123,Master!$E$3:$E$123))</f>
        <v>6.6.1, 8.2 - End of LLDPDU TLV error handling</v>
      </c>
      <c r="D73" s="59"/>
      <c r="E73" s="59"/>
      <c r="F73" s="59"/>
      <c r="G73" s="59"/>
      <c r="H73" s="59"/>
      <c r="I73" s="59" t="s">
        <v>270</v>
      </c>
      <c r="J73" s="59" t="s">
        <v>270</v>
      </c>
      <c r="K73" s="59" t="s">
        <v>270</v>
      </c>
      <c r="L73" s="59" t="s">
        <v>270</v>
      </c>
      <c r="M73" s="59" t="s">
        <v>270</v>
      </c>
      <c r="N73" s="59" t="s">
        <v>270</v>
      </c>
      <c r="O73" s="59" t="s">
        <v>270</v>
      </c>
      <c r="P73" s="26" t="s">
        <v>270</v>
      </c>
      <c r="S73" s="100"/>
    </row>
    <row r="74" spans="2:19" x14ac:dyDescent="0.2">
      <c r="B74" s="115" t="s">
        <v>319</v>
      </c>
      <c r="C74" s="52" t="str">
        <f ca="1">LOOKUP(B74,Master!$A$3:$A$124,Master!$B$3:$B123)</f>
        <v>14-Feb-12</v>
      </c>
      <c r="D74" s="54"/>
      <c r="E74" s="54"/>
      <c r="F74" s="54"/>
      <c r="G74" s="54"/>
      <c r="H74" s="54"/>
      <c r="I74" s="80">
        <v>40974</v>
      </c>
      <c r="J74" s="80">
        <v>41107</v>
      </c>
      <c r="K74" s="80">
        <v>41164</v>
      </c>
      <c r="L74" s="80">
        <v>41226</v>
      </c>
      <c r="M74" s="80">
        <v>41289</v>
      </c>
      <c r="N74" s="80"/>
      <c r="O74" s="80"/>
      <c r="S74" s="100"/>
    </row>
    <row r="75" spans="2:19" ht="63.75" x14ac:dyDescent="0.2">
      <c r="B75" s="116"/>
      <c r="C75" s="52" t="str">
        <f ca="1">LOOKUP(B74,Master!$A$3:$A$124,Totals!$N$3:$N$123)</f>
        <v>Published</v>
      </c>
      <c r="D75" s="54"/>
      <c r="E75" s="54"/>
      <c r="F75" s="58"/>
      <c r="G75" s="58"/>
      <c r="H75" s="58"/>
      <c r="I75" s="58" t="s">
        <v>343</v>
      </c>
      <c r="J75" s="58" t="s">
        <v>100</v>
      </c>
      <c r="K75" s="58" t="s">
        <v>541</v>
      </c>
      <c r="L75" s="26" t="s">
        <v>630</v>
      </c>
      <c r="M75" s="26" t="s">
        <v>665</v>
      </c>
      <c r="S75" s="100"/>
    </row>
    <row r="76" spans="2:19" ht="25.5" x14ac:dyDescent="0.2">
      <c r="B76" s="116"/>
      <c r="C76" s="4" t="str">
        <f ca="1">CONCATENATE(LOOKUP(B74,Master!$A$3:$A$124,Master!$D$3:$D$122), " - ", LOOKUP(B74,Master!$A$3:$A$123,Master!$E$3:$E$123))</f>
        <v>17.5.2, IEEE8021-BRIDGE-MIB - Missing T-Component creation text and ennumeration</v>
      </c>
      <c r="D76" s="59"/>
      <c r="E76" s="59"/>
      <c r="F76" s="59"/>
      <c r="G76" s="59"/>
      <c r="H76" s="59"/>
      <c r="I76" s="59" t="s">
        <v>270</v>
      </c>
      <c r="J76" s="59" t="s">
        <v>270</v>
      </c>
      <c r="K76" s="59" t="s">
        <v>270</v>
      </c>
      <c r="L76" s="59" t="s">
        <v>270</v>
      </c>
      <c r="M76" s="59" t="s">
        <v>270</v>
      </c>
      <c r="N76" s="59"/>
      <c r="O76" s="59"/>
      <c r="S76" s="100"/>
    </row>
    <row r="77" spans="2:19" x14ac:dyDescent="0.2">
      <c r="B77" s="115" t="s">
        <v>42</v>
      </c>
      <c r="C77" s="52" t="str">
        <f ca="1">LOOKUP(B77,Master!$A$3:$A$124,Master!$B$3:$B123)</f>
        <v>12-Mar-12</v>
      </c>
      <c r="D77" s="54"/>
      <c r="E77" s="54"/>
      <c r="F77" s="54"/>
      <c r="G77" s="54"/>
      <c r="H77" s="54"/>
      <c r="I77" s="80">
        <v>40982</v>
      </c>
      <c r="J77" s="80">
        <v>41107</v>
      </c>
      <c r="K77" s="80">
        <v>41164</v>
      </c>
      <c r="L77" s="80">
        <v>41226</v>
      </c>
      <c r="M77" s="80">
        <v>41289</v>
      </c>
      <c r="N77" s="80"/>
      <c r="O77" s="80"/>
      <c r="S77" s="100"/>
    </row>
    <row r="78" spans="2:19" x14ac:dyDescent="0.2">
      <c r="B78" s="116"/>
      <c r="C78" s="52" t="str">
        <f ca="1">LOOKUP(B77,Master!$A$3:$A$124,Totals!$N$3:$N$123)</f>
        <v>Published</v>
      </c>
      <c r="D78" s="54"/>
      <c r="E78" s="54"/>
      <c r="F78" s="58"/>
      <c r="G78" s="58"/>
      <c r="H78" s="58"/>
      <c r="I78" s="58" t="s">
        <v>341</v>
      </c>
      <c r="J78" s="58" t="s">
        <v>100</v>
      </c>
      <c r="K78" s="58" t="s">
        <v>541</v>
      </c>
      <c r="L78" s="26" t="s">
        <v>630</v>
      </c>
      <c r="M78" s="26" t="s">
        <v>665</v>
      </c>
      <c r="S78" s="100"/>
    </row>
    <row r="79" spans="2:19" x14ac:dyDescent="0.2">
      <c r="B79" s="116"/>
      <c r="C79" s="4" t="str">
        <f ca="1">CONCATENATE(LOOKUP(B77,Master!$A$3:$A$124,Master!$D$3:$D$122), " - ", LOOKUP(B77,Master!$A$3:$A$123,Master!$E$3:$E$123))</f>
        <v>6.1.1 - Typo in fig 6-2 with MA_UNITDATA.x</v>
      </c>
      <c r="D79" s="59"/>
      <c r="E79" s="59"/>
      <c r="F79" s="59"/>
      <c r="G79" s="59"/>
      <c r="H79" s="59"/>
      <c r="I79" s="59" t="s">
        <v>270</v>
      </c>
      <c r="J79" s="59" t="s">
        <v>270</v>
      </c>
      <c r="K79" s="59" t="s">
        <v>270</v>
      </c>
      <c r="L79" s="59" t="s">
        <v>270</v>
      </c>
      <c r="M79" s="59" t="s">
        <v>270</v>
      </c>
      <c r="N79" s="59"/>
      <c r="O79" s="59"/>
      <c r="S79" s="100"/>
    </row>
    <row r="80" spans="2:19" x14ac:dyDescent="0.2">
      <c r="B80" s="115" t="s">
        <v>435</v>
      </c>
      <c r="C80" s="52" t="str">
        <f ca="1">LOOKUP(B80,Master!$A$3:$A$124,Master!$B$3:$B123)</f>
        <v>20-Mar-12</v>
      </c>
      <c r="D80" s="54"/>
      <c r="E80" s="54"/>
      <c r="F80" s="54"/>
      <c r="G80" s="54"/>
      <c r="H80" s="54"/>
      <c r="I80" s="80"/>
      <c r="J80" s="80">
        <v>41107</v>
      </c>
      <c r="K80" s="80">
        <v>41164</v>
      </c>
      <c r="L80" s="80">
        <v>41226</v>
      </c>
      <c r="M80" s="80">
        <v>41289</v>
      </c>
      <c r="N80" s="80">
        <v>41352</v>
      </c>
      <c r="O80" s="80">
        <v>41409</v>
      </c>
      <c r="P80" s="90">
        <v>41470</v>
      </c>
      <c r="Q80" s="90"/>
      <c r="S80" s="100"/>
    </row>
    <row r="81" spans="2:20" ht="51" x14ac:dyDescent="0.2">
      <c r="B81" s="116"/>
      <c r="C81" s="52" t="str">
        <f ca="1">LOOKUP(B80,Master!$A$3:$A$124,Totals!$N$3:$N$123)</f>
        <v>Published</v>
      </c>
      <c r="D81" s="54"/>
      <c r="E81" s="54"/>
      <c r="F81" s="58"/>
      <c r="G81" s="58"/>
      <c r="H81" s="58"/>
      <c r="I81" s="58"/>
      <c r="J81" s="58" t="s">
        <v>107</v>
      </c>
      <c r="K81" s="58" t="s">
        <v>542</v>
      </c>
      <c r="L81" s="26" t="s">
        <v>631</v>
      </c>
      <c r="M81" s="26" t="s">
        <v>631</v>
      </c>
      <c r="N81" s="26" t="s">
        <v>377</v>
      </c>
      <c r="O81" s="26" t="s">
        <v>467</v>
      </c>
      <c r="P81" s="26" t="s">
        <v>117</v>
      </c>
      <c r="S81" s="100"/>
    </row>
    <row r="82" spans="2:20" ht="25.5" x14ac:dyDescent="0.2">
      <c r="B82" s="116"/>
      <c r="C82" s="4" t="str">
        <f ca="1">CONCATENATE(LOOKUP(B80,Master!$A$3:$A$124,Master!$D$3:$D$122), " - ", LOOKUP(B80,Master!$A$3:$A$123,Master!$E$3:$E$123))</f>
        <v>8.5.8 - System Capabilities TLV inconsistent text and figure</v>
      </c>
      <c r="D82" s="59"/>
      <c r="E82" s="59"/>
      <c r="F82" s="59"/>
      <c r="G82" s="59"/>
      <c r="H82" s="59"/>
      <c r="I82" s="59"/>
      <c r="J82" s="59" t="s">
        <v>270</v>
      </c>
      <c r="K82" s="59" t="s">
        <v>270</v>
      </c>
      <c r="L82" s="59" t="s">
        <v>270</v>
      </c>
      <c r="M82" s="59" t="s">
        <v>270</v>
      </c>
      <c r="N82" s="59" t="s">
        <v>270</v>
      </c>
      <c r="O82" s="59" t="s">
        <v>270</v>
      </c>
      <c r="P82" s="26" t="s">
        <v>270</v>
      </c>
      <c r="S82" s="100"/>
    </row>
    <row r="83" spans="2:20" x14ac:dyDescent="0.2">
      <c r="B83" s="115" t="s">
        <v>436</v>
      </c>
      <c r="C83" s="52" t="str">
        <f ca="1">LOOKUP(B83,Master!$A$3:$A$124,Master!$B$3:$B123)</f>
        <v>20-Apr-12</v>
      </c>
      <c r="D83" s="54"/>
      <c r="E83" s="54"/>
      <c r="F83" s="54"/>
      <c r="G83" s="54"/>
      <c r="H83" s="54"/>
      <c r="I83" s="80"/>
      <c r="J83" s="80">
        <v>41107</v>
      </c>
      <c r="K83" s="80">
        <v>41164</v>
      </c>
      <c r="L83" s="80">
        <v>41226</v>
      </c>
      <c r="M83" s="80">
        <v>41289</v>
      </c>
      <c r="N83" s="80"/>
      <c r="O83" s="80"/>
      <c r="S83" s="100"/>
    </row>
    <row r="84" spans="2:20" ht="127.5" x14ac:dyDescent="0.2">
      <c r="B84" s="116"/>
      <c r="C84" s="52" t="str">
        <f ca="1">LOOKUP(B83,Master!$A$3:$A$124,Totals!$N$3:$N$123)</f>
        <v>Published</v>
      </c>
      <c r="D84" s="54"/>
      <c r="E84" s="54"/>
      <c r="F84" s="58"/>
      <c r="G84" s="58"/>
      <c r="H84" s="58"/>
      <c r="I84" s="58"/>
      <c r="J84" s="58" t="s">
        <v>98</v>
      </c>
      <c r="K84" s="58" t="s">
        <v>541</v>
      </c>
      <c r="L84" s="26" t="s">
        <v>630</v>
      </c>
      <c r="M84" s="26" t="s">
        <v>665</v>
      </c>
      <c r="S84" s="100"/>
    </row>
    <row r="85" spans="2:20" ht="25.5" x14ac:dyDescent="0.2">
      <c r="B85" s="116"/>
      <c r="C85" s="4" t="str">
        <f ca="1">CONCATENATE(LOOKUP(B83,Master!$A$3:$A$124,Master!$D$3:$D$122), " - ", LOOKUP(B83,Master!$A$3:$A$123,Master!$E$3:$E$123))</f>
        <v>13.29.32 - Inconsistency of text for updtDigest()</v>
      </c>
      <c r="D85" s="59"/>
      <c r="E85" s="59"/>
      <c r="F85" s="59"/>
      <c r="G85" s="59"/>
      <c r="H85" s="59"/>
      <c r="I85" s="59"/>
      <c r="J85" s="59" t="s">
        <v>270</v>
      </c>
      <c r="K85" s="59" t="s">
        <v>270</v>
      </c>
      <c r="L85" s="59" t="s">
        <v>270</v>
      </c>
      <c r="M85" s="59" t="s">
        <v>270</v>
      </c>
      <c r="N85" s="59"/>
      <c r="O85" s="59"/>
      <c r="S85" s="100"/>
    </row>
    <row r="86" spans="2:20" x14ac:dyDescent="0.2">
      <c r="B86" s="115" t="s">
        <v>437</v>
      </c>
      <c r="C86" s="52" t="str">
        <f ca="1">LOOKUP(B86,Master!$A$3:$A$124,Master!$B$3:$B123)</f>
        <v>21-Jun-12</v>
      </c>
      <c r="D86" s="54"/>
      <c r="E86" s="54"/>
      <c r="F86" s="54"/>
      <c r="G86" s="54"/>
      <c r="H86" s="54"/>
      <c r="I86" s="80"/>
      <c r="J86" s="80">
        <v>41107</v>
      </c>
      <c r="K86" s="80">
        <v>41164</v>
      </c>
      <c r="L86" s="80">
        <v>41226</v>
      </c>
      <c r="M86" s="80">
        <v>41289</v>
      </c>
      <c r="N86" s="80">
        <v>41352</v>
      </c>
      <c r="O86" s="80">
        <v>41409</v>
      </c>
      <c r="P86" s="90">
        <v>41470</v>
      </c>
      <c r="Q86" s="90"/>
      <c r="S86" s="100"/>
    </row>
    <row r="87" spans="2:20" ht="51" x14ac:dyDescent="0.2">
      <c r="B87" s="116"/>
      <c r="C87" s="52" t="str">
        <f ca="1">LOOKUP(B86,Master!$A$3:$A$124,Totals!$N$3:$N$123)</f>
        <v>Published</v>
      </c>
      <c r="D87" s="54"/>
      <c r="E87" s="54"/>
      <c r="F87" s="58"/>
      <c r="G87" s="58"/>
      <c r="H87" s="58"/>
      <c r="I87" s="58"/>
      <c r="J87" s="58" t="s">
        <v>108</v>
      </c>
      <c r="K87" s="58" t="s">
        <v>542</v>
      </c>
      <c r="L87" s="26" t="s">
        <v>631</v>
      </c>
      <c r="M87" s="26" t="s">
        <v>631</v>
      </c>
      <c r="N87" s="26" t="s">
        <v>377</v>
      </c>
      <c r="O87" s="26" t="s">
        <v>467</v>
      </c>
      <c r="P87" s="26" t="s">
        <v>117</v>
      </c>
      <c r="S87" s="100"/>
    </row>
    <row r="88" spans="2:20" ht="25.5" x14ac:dyDescent="0.2">
      <c r="B88" s="116"/>
      <c r="C88" s="4" t="str">
        <f ca="1">CONCATENATE(LOOKUP(B86,Master!$A$3:$A$124,Master!$D$3:$D$122), " - ", LOOKUP(B86,Master!$A$3:$A$123,Master!$E$3:$E$123))</f>
        <v>8.5.8 - System Capabilities TLV incorrectly includes chassis ID</v>
      </c>
      <c r="D88" s="59"/>
      <c r="E88" s="59"/>
      <c r="F88" s="59"/>
      <c r="G88" s="59"/>
      <c r="H88" s="59"/>
      <c r="I88" s="59"/>
      <c r="J88" s="59" t="s">
        <v>270</v>
      </c>
      <c r="K88" s="59" t="s">
        <v>270</v>
      </c>
      <c r="L88" s="59" t="s">
        <v>270</v>
      </c>
      <c r="M88" s="59" t="s">
        <v>270</v>
      </c>
      <c r="N88" s="59" t="s">
        <v>270</v>
      </c>
      <c r="O88" s="59" t="s">
        <v>270</v>
      </c>
      <c r="P88" s="26" t="s">
        <v>270</v>
      </c>
      <c r="S88" s="100"/>
    </row>
    <row r="89" spans="2:20" x14ac:dyDescent="0.2">
      <c r="B89" s="115" t="s">
        <v>452</v>
      </c>
      <c r="C89" s="52" t="str">
        <f ca="1">LOOKUP(B89,Master!$A$3:$A$124,Master!$B$3:$B123)</f>
        <v>21-Jun-12</v>
      </c>
      <c r="D89" s="54"/>
      <c r="E89" s="54"/>
      <c r="F89" s="54"/>
      <c r="G89" s="54"/>
      <c r="H89" s="54"/>
      <c r="I89" s="80"/>
      <c r="J89" s="80">
        <v>41107</v>
      </c>
      <c r="K89" s="80">
        <v>41164</v>
      </c>
      <c r="L89" s="80">
        <v>41226</v>
      </c>
      <c r="M89" s="80">
        <v>41289</v>
      </c>
      <c r="N89" s="80">
        <v>41352</v>
      </c>
      <c r="O89" s="80">
        <v>41409</v>
      </c>
      <c r="P89" s="80">
        <v>41470</v>
      </c>
      <c r="Q89" s="80">
        <v>41520</v>
      </c>
      <c r="R89" s="52">
        <v>41590</v>
      </c>
      <c r="S89" s="52">
        <v>41661</v>
      </c>
      <c r="T89" s="52">
        <v>41716</v>
      </c>
    </row>
    <row r="90" spans="2:20" ht="191.25" x14ac:dyDescent="0.2">
      <c r="B90" s="116"/>
      <c r="C90" s="52" t="str">
        <f ca="1">LOOKUP(B89,Master!$A$3:$A$124,Totals!$N$3:$N$123)</f>
        <v>Balloting</v>
      </c>
      <c r="D90" s="54"/>
      <c r="E90" s="54"/>
      <c r="F90" s="58"/>
      <c r="G90" s="58"/>
      <c r="H90" s="58"/>
      <c r="I90" s="58"/>
      <c r="J90" s="58" t="s">
        <v>109</v>
      </c>
      <c r="K90" s="58" t="s">
        <v>40</v>
      </c>
      <c r="L90" s="26" t="s">
        <v>632</v>
      </c>
      <c r="M90" s="26" t="s">
        <v>666</v>
      </c>
      <c r="N90" s="26" t="s">
        <v>378</v>
      </c>
      <c r="O90" s="26" t="s">
        <v>468</v>
      </c>
      <c r="P90" s="26" t="s">
        <v>116</v>
      </c>
      <c r="Q90" s="26" t="s">
        <v>429</v>
      </c>
      <c r="R90" s="26" t="s">
        <v>429</v>
      </c>
      <c r="S90" s="101" t="s">
        <v>705</v>
      </c>
      <c r="T90" s="112" t="s">
        <v>740</v>
      </c>
    </row>
    <row r="91" spans="2:20" x14ac:dyDescent="0.2">
      <c r="B91" s="116"/>
      <c r="C91" s="4" t="str">
        <f ca="1">CONCATENATE(LOOKUP(B89,Master!$A$3:$A$124,Master!$D$3:$D$122), " - ", LOOKUP(B89,Master!$A$3:$A$123,Master!$E$3:$E$123))</f>
        <v>20.9.1 - MEPactive is administrative status</v>
      </c>
      <c r="D91" s="59"/>
      <c r="E91" s="59"/>
      <c r="F91" s="59"/>
      <c r="G91" s="59"/>
      <c r="H91" s="59"/>
      <c r="I91" s="59"/>
      <c r="J91" s="59" t="s">
        <v>270</v>
      </c>
      <c r="K91" s="59" t="s">
        <v>270</v>
      </c>
      <c r="L91" s="59" t="s">
        <v>270</v>
      </c>
      <c r="M91" s="59" t="s">
        <v>270</v>
      </c>
      <c r="N91" s="59" t="s">
        <v>270</v>
      </c>
      <c r="O91" s="59" t="s">
        <v>270</v>
      </c>
      <c r="P91" s="26" t="s">
        <v>270</v>
      </c>
      <c r="Q91" s="26" t="s">
        <v>270</v>
      </c>
      <c r="R91" s="26" t="s">
        <v>270</v>
      </c>
      <c r="S91" s="101" t="s">
        <v>270</v>
      </c>
      <c r="T91" s="112" t="s">
        <v>270</v>
      </c>
    </row>
    <row r="92" spans="2:20" x14ac:dyDescent="0.2">
      <c r="B92" s="115" t="s">
        <v>93</v>
      </c>
      <c r="C92" s="52" t="str">
        <f ca="1">LOOKUP(B92,Master!$A$3:$A$124,Master!$B$3:$B123)</f>
        <v>21-Jun-12</v>
      </c>
      <c r="D92" s="54"/>
      <c r="E92" s="54"/>
      <c r="F92" s="54"/>
      <c r="G92" s="54"/>
      <c r="H92" s="54"/>
      <c r="I92" s="80"/>
      <c r="J92" s="80">
        <v>41107</v>
      </c>
      <c r="K92" s="80">
        <v>41164</v>
      </c>
      <c r="S92" s="100"/>
    </row>
    <row r="93" spans="2:20" ht="318.75" x14ac:dyDescent="0.2">
      <c r="B93" s="115"/>
      <c r="C93" s="52" t="str">
        <f ca="1">LOOKUP(B92,Master!$A$3:$A$124,Totals!$N$3:$N$123)</f>
        <v>Rejected</v>
      </c>
      <c r="D93" s="54"/>
      <c r="E93" s="54"/>
      <c r="F93" s="58"/>
      <c r="G93" s="58"/>
      <c r="H93" s="58"/>
      <c r="I93" s="58"/>
      <c r="J93" s="58" t="s">
        <v>110</v>
      </c>
      <c r="K93" s="58" t="s">
        <v>385</v>
      </c>
      <c r="S93" s="100"/>
    </row>
    <row r="94" spans="2:20" ht="25.5" x14ac:dyDescent="0.2">
      <c r="B94" s="115"/>
      <c r="C94" s="4" t="str">
        <f ca="1">CONCATENATE(LOOKUP(B92,Master!$A$3:$A$124,Master!$D$3:$D$122), " - ", LOOKUP(B92,Master!$A$3:$A$123,Master!$E$3:$E$123))</f>
        <v>20.9 - New MEPoperational is operational status</v>
      </c>
      <c r="D94" s="59"/>
      <c r="E94" s="59"/>
      <c r="F94" s="59"/>
      <c r="G94" s="59"/>
      <c r="H94" s="59"/>
      <c r="I94" s="59"/>
      <c r="J94" s="59" t="s">
        <v>270</v>
      </c>
      <c r="K94" s="59" t="s">
        <v>270</v>
      </c>
      <c r="L94" s="54" t="s">
        <v>70</v>
      </c>
      <c r="M94" s="54"/>
      <c r="N94" s="54"/>
      <c r="O94" s="54"/>
      <c r="S94" s="100"/>
    </row>
    <row r="95" spans="2:20" x14ac:dyDescent="0.2">
      <c r="B95" s="115" t="s">
        <v>94</v>
      </c>
      <c r="C95" s="52" t="str">
        <f ca="1">LOOKUP(B95,Master!$A$3:$A$124,Master!$B$3:$B123)</f>
        <v>21-Jun-12</v>
      </c>
      <c r="D95" s="54"/>
      <c r="E95" s="54"/>
      <c r="F95" s="54"/>
      <c r="G95" s="54"/>
      <c r="H95" s="54"/>
      <c r="I95" s="80"/>
      <c r="J95" s="80">
        <v>41107</v>
      </c>
      <c r="K95" s="80">
        <v>41164</v>
      </c>
      <c r="L95" s="80">
        <v>41226</v>
      </c>
      <c r="M95" s="80">
        <v>41289</v>
      </c>
      <c r="N95" s="80">
        <v>41352</v>
      </c>
      <c r="O95" s="80">
        <v>41409</v>
      </c>
      <c r="P95" s="80">
        <v>41470</v>
      </c>
      <c r="Q95" s="80">
        <v>41520</v>
      </c>
      <c r="R95" s="52">
        <v>41590</v>
      </c>
      <c r="S95" s="52">
        <v>41661</v>
      </c>
      <c r="T95" s="52">
        <v>41716</v>
      </c>
    </row>
    <row r="96" spans="2:20" ht="63.75" x14ac:dyDescent="0.2">
      <c r="B96" s="115"/>
      <c r="C96" s="52" t="str">
        <f ca="1">LOOKUP(B95,Master!$A$3:$A$124,Totals!$N$3:$N$123)</f>
        <v>Balloting</v>
      </c>
      <c r="D96" s="54"/>
      <c r="E96" s="54"/>
      <c r="F96" s="58"/>
      <c r="G96" s="58"/>
      <c r="H96" s="58"/>
      <c r="I96" s="58"/>
      <c r="J96" s="58" t="s">
        <v>111</v>
      </c>
      <c r="K96" s="58" t="s">
        <v>386</v>
      </c>
      <c r="L96" s="58" t="s">
        <v>633</v>
      </c>
      <c r="M96" s="26" t="s">
        <v>666</v>
      </c>
      <c r="N96" s="26" t="s">
        <v>378</v>
      </c>
      <c r="O96" s="26" t="s">
        <v>468</v>
      </c>
      <c r="P96" s="26" t="s">
        <v>116</v>
      </c>
      <c r="Q96" s="26" t="s">
        <v>429</v>
      </c>
      <c r="R96" s="26" t="s">
        <v>429</v>
      </c>
      <c r="S96" s="101" t="s">
        <v>705</v>
      </c>
      <c r="T96" s="112" t="s">
        <v>740</v>
      </c>
    </row>
    <row r="97" spans="2:20" x14ac:dyDescent="0.2">
      <c r="B97" s="115"/>
      <c r="C97" s="4" t="str">
        <f ca="1">CONCATENATE(LOOKUP(B95,Master!$A$3:$A$124,Master!$D$3:$D$122), " - ", LOOKUP(B95,Master!$A$3:$A$123,Master!$E$3:$E$123))</f>
        <v>6 - user_priority -&gt; priority</v>
      </c>
      <c r="D97" s="59"/>
      <c r="E97" s="59"/>
      <c r="F97" s="59"/>
      <c r="G97" s="59"/>
      <c r="H97" s="59"/>
      <c r="I97" s="59"/>
      <c r="J97" s="59" t="s">
        <v>270</v>
      </c>
      <c r="K97" s="59" t="s">
        <v>270</v>
      </c>
      <c r="L97" s="59" t="s">
        <v>270</v>
      </c>
      <c r="M97" s="59" t="s">
        <v>270</v>
      </c>
      <c r="N97" s="59" t="s">
        <v>270</v>
      </c>
      <c r="O97" s="59" t="s">
        <v>270</v>
      </c>
      <c r="P97" s="26" t="s">
        <v>270</v>
      </c>
      <c r="Q97" s="26" t="s">
        <v>270</v>
      </c>
      <c r="R97" s="26" t="s">
        <v>270</v>
      </c>
      <c r="S97" s="101" t="s">
        <v>270</v>
      </c>
      <c r="T97" s="112" t="s">
        <v>270</v>
      </c>
    </row>
    <row r="98" spans="2:20" x14ac:dyDescent="0.2">
      <c r="B98" s="115" t="s">
        <v>101</v>
      </c>
      <c r="C98" s="52" t="str">
        <f ca="1">LOOKUP(B98,Master!$A$3:$A$124,Master!$B$3:$B123)</f>
        <v>13-Aug-12</v>
      </c>
      <c r="D98" s="54"/>
      <c r="E98" s="54"/>
      <c r="F98" s="54"/>
      <c r="G98" s="54"/>
      <c r="H98" s="54"/>
      <c r="I98" s="80"/>
      <c r="J98" s="80"/>
      <c r="K98" s="80">
        <v>41164</v>
      </c>
      <c r="S98" s="100"/>
    </row>
    <row r="99" spans="2:20" ht="51" x14ac:dyDescent="0.2">
      <c r="B99" s="115"/>
      <c r="C99" s="52" t="str">
        <f ca="1">LOOKUP(B98,Master!$A$3:$A$124,Totals!$N$3:$N$123)</f>
        <v>Rejected</v>
      </c>
      <c r="D99" s="54"/>
      <c r="E99" s="54"/>
      <c r="F99" s="58"/>
      <c r="G99" s="58"/>
      <c r="H99" s="58"/>
      <c r="I99" s="58"/>
      <c r="J99" s="58"/>
      <c r="K99" s="58" t="s">
        <v>387</v>
      </c>
      <c r="S99" s="100"/>
    </row>
    <row r="100" spans="2:20" x14ac:dyDescent="0.2">
      <c r="B100" s="115"/>
      <c r="C100" s="4" t="str">
        <f ca="1">CONCATENATE(LOOKUP(B98,Master!$A$3:$A$124,Master!$D$3:$D$122), " - ", LOOKUP(B98,Master!$A$3:$A$123,Master!$E$3:$E$123))</f>
        <v>E.8 - remove clause - Link Aggregation TLV</v>
      </c>
      <c r="D100" s="59"/>
      <c r="E100" s="59"/>
      <c r="F100" s="59"/>
      <c r="G100" s="59"/>
      <c r="H100" s="59"/>
      <c r="I100" s="59"/>
      <c r="J100" s="59"/>
      <c r="K100" s="59" t="s">
        <v>270</v>
      </c>
      <c r="L100" s="54" t="s">
        <v>70</v>
      </c>
      <c r="M100" s="54"/>
      <c r="N100" s="54"/>
      <c r="O100" s="54"/>
      <c r="S100" s="100"/>
    </row>
    <row r="101" spans="2:20" x14ac:dyDescent="0.2">
      <c r="B101" s="115" t="s">
        <v>524</v>
      </c>
      <c r="C101" s="52" t="str">
        <f ca="1">LOOKUP(B101,Master!$A$3:$A$124,Master!$B$3:$B123)</f>
        <v>06-Sep-12</v>
      </c>
      <c r="D101" s="54"/>
      <c r="E101" s="54"/>
      <c r="F101" s="54"/>
      <c r="G101" s="54"/>
      <c r="H101" s="54"/>
      <c r="I101" s="80"/>
      <c r="J101" s="80"/>
      <c r="K101" s="80">
        <v>41164</v>
      </c>
      <c r="L101" s="80">
        <v>41226</v>
      </c>
      <c r="M101" s="80">
        <v>41289</v>
      </c>
      <c r="N101" s="80">
        <v>41352</v>
      </c>
      <c r="O101" s="80">
        <v>41409</v>
      </c>
      <c r="P101" s="80">
        <v>41470</v>
      </c>
      <c r="Q101" s="80">
        <v>41520</v>
      </c>
      <c r="R101" s="52">
        <v>41590</v>
      </c>
      <c r="S101" s="52">
        <v>41661</v>
      </c>
      <c r="T101" s="52">
        <v>41716</v>
      </c>
    </row>
    <row r="102" spans="2:20" ht="25.5" x14ac:dyDescent="0.2">
      <c r="B102" s="115"/>
      <c r="C102" s="52" t="str">
        <f ca="1">LOOKUP(B101,Master!$A$3:$A$124,Totals!$N$3:$N$123)</f>
        <v>Balloting</v>
      </c>
      <c r="D102" s="54"/>
      <c r="E102" s="54"/>
      <c r="F102" s="58"/>
      <c r="G102" s="58"/>
      <c r="H102" s="58"/>
      <c r="I102" s="58"/>
      <c r="J102" s="58"/>
      <c r="K102" s="58" t="s">
        <v>388</v>
      </c>
      <c r="L102" s="58" t="s">
        <v>633</v>
      </c>
      <c r="M102" s="26" t="s">
        <v>666</v>
      </c>
      <c r="N102" s="26" t="s">
        <v>378</v>
      </c>
      <c r="O102" s="26" t="s">
        <v>468</v>
      </c>
      <c r="P102" s="26" t="s">
        <v>116</v>
      </c>
      <c r="Q102" s="26" t="s">
        <v>429</v>
      </c>
      <c r="R102" s="26" t="s">
        <v>429</v>
      </c>
      <c r="S102" s="101" t="s">
        <v>705</v>
      </c>
      <c r="T102" s="112" t="s">
        <v>740</v>
      </c>
    </row>
    <row r="103" spans="2:20" x14ac:dyDescent="0.2">
      <c r="B103" s="115"/>
      <c r="C103" s="4" t="str">
        <f ca="1">CONCATENATE(LOOKUP(B101,Master!$A$3:$A$124,Master!$D$3:$D$122), " - ", LOOKUP(B101,Master!$A$3:$A$123,Master!$E$3:$E$123))</f>
        <v>35 - SRP title</v>
      </c>
      <c r="D103" s="59"/>
      <c r="E103" s="59"/>
      <c r="F103" s="59"/>
      <c r="G103" s="59"/>
      <c r="H103" s="59"/>
      <c r="I103" s="59"/>
      <c r="J103" s="59"/>
      <c r="K103" s="59" t="s">
        <v>270</v>
      </c>
      <c r="L103" s="59" t="s">
        <v>270</v>
      </c>
      <c r="M103" s="59" t="s">
        <v>270</v>
      </c>
      <c r="N103" s="59" t="s">
        <v>270</v>
      </c>
      <c r="O103" s="59" t="s">
        <v>270</v>
      </c>
      <c r="P103" s="26" t="s">
        <v>270</v>
      </c>
      <c r="Q103" s="26" t="s">
        <v>270</v>
      </c>
      <c r="R103" s="26" t="s">
        <v>270</v>
      </c>
      <c r="S103" s="101" t="s">
        <v>270</v>
      </c>
      <c r="T103" s="112" t="s">
        <v>270</v>
      </c>
    </row>
    <row r="104" spans="2:20" x14ac:dyDescent="0.2">
      <c r="B104" s="115" t="s">
        <v>484</v>
      </c>
      <c r="C104" s="52" t="str">
        <f ca="1">LOOKUP(B104,Master!$A$3:$A$124,Master!$B$3:$B123)</f>
        <v>06-Sep-12</v>
      </c>
      <c r="D104" s="54"/>
      <c r="E104" s="54"/>
      <c r="F104" s="54"/>
      <c r="G104" s="54"/>
      <c r="H104" s="54"/>
      <c r="I104" s="80"/>
      <c r="J104" s="80"/>
      <c r="K104" s="80">
        <v>41164</v>
      </c>
      <c r="L104" s="80">
        <v>41226</v>
      </c>
      <c r="M104" s="80">
        <v>41289</v>
      </c>
      <c r="N104" s="80">
        <v>41352</v>
      </c>
      <c r="O104" s="80">
        <v>41409</v>
      </c>
      <c r="P104" s="80">
        <v>41470</v>
      </c>
      <c r="Q104" s="80">
        <v>41520</v>
      </c>
      <c r="R104" s="52">
        <v>41590</v>
      </c>
      <c r="S104" s="52">
        <v>41661</v>
      </c>
      <c r="T104" s="52">
        <v>41716</v>
      </c>
    </row>
    <row r="105" spans="2:20" ht="76.5" x14ac:dyDescent="0.2">
      <c r="B105" s="115"/>
      <c r="C105" s="52" t="str">
        <f ca="1">LOOKUP(B104,Master!$A$3:$A$124,Totals!$N$3:$N$123)</f>
        <v>Balloting</v>
      </c>
      <c r="D105" s="54"/>
      <c r="E105" s="54"/>
      <c r="F105" s="58"/>
      <c r="G105" s="58"/>
      <c r="H105" s="58"/>
      <c r="I105" s="58"/>
      <c r="J105" s="58"/>
      <c r="K105" s="58" t="s">
        <v>389</v>
      </c>
      <c r="L105" s="58" t="s">
        <v>634</v>
      </c>
      <c r="M105" s="26" t="s">
        <v>667</v>
      </c>
      <c r="N105" s="26" t="s">
        <v>378</v>
      </c>
      <c r="O105" s="26" t="s">
        <v>468</v>
      </c>
      <c r="P105" s="26" t="s">
        <v>116</v>
      </c>
      <c r="Q105" s="26" t="s">
        <v>429</v>
      </c>
      <c r="R105" s="26" t="s">
        <v>429</v>
      </c>
      <c r="S105" s="101" t="s">
        <v>705</v>
      </c>
      <c r="T105" s="112" t="s">
        <v>740</v>
      </c>
    </row>
    <row r="106" spans="2:20" x14ac:dyDescent="0.2">
      <c r="B106" s="115"/>
      <c r="C106" s="4" t="str">
        <f ca="1">CONCATENATE(LOOKUP(B104,Master!$A$3:$A$124,Master!$D$3:$D$122), " - ", LOOKUP(B104,Master!$A$3:$A$123,Master!$E$3:$E$123))</f>
        <v>10.3 - MRP Attribute Propagation</v>
      </c>
      <c r="D106" s="59"/>
      <c r="E106" s="59"/>
      <c r="F106" s="59"/>
      <c r="G106" s="59"/>
      <c r="H106" s="59"/>
      <c r="I106" s="59"/>
      <c r="J106" s="59"/>
      <c r="K106" s="59" t="s">
        <v>270</v>
      </c>
      <c r="L106" s="59" t="s">
        <v>270</v>
      </c>
      <c r="M106" s="59" t="s">
        <v>270</v>
      </c>
      <c r="N106" s="59" t="s">
        <v>270</v>
      </c>
      <c r="O106" s="59" t="s">
        <v>270</v>
      </c>
      <c r="P106" s="26" t="s">
        <v>270</v>
      </c>
      <c r="Q106" s="26" t="s">
        <v>270</v>
      </c>
      <c r="R106" s="26" t="s">
        <v>270</v>
      </c>
      <c r="S106" s="101" t="s">
        <v>270</v>
      </c>
      <c r="T106" s="112" t="s">
        <v>270</v>
      </c>
    </row>
    <row r="107" spans="2:20" x14ac:dyDescent="0.2">
      <c r="B107" s="89" t="s">
        <v>486</v>
      </c>
      <c r="C107" s="52" t="str">
        <f ca="1">LOOKUP(B107,Master!$A$3:$A$124,Master!$B$3:$B123)</f>
        <v>06-Sep-12</v>
      </c>
      <c r="D107" s="54"/>
      <c r="E107" s="54"/>
      <c r="F107" s="54"/>
      <c r="G107" s="54"/>
      <c r="H107" s="54"/>
      <c r="I107" s="80"/>
      <c r="J107" s="80"/>
      <c r="K107" s="80">
        <v>41164</v>
      </c>
      <c r="L107" s="80">
        <v>41226</v>
      </c>
      <c r="M107" s="80">
        <v>41289</v>
      </c>
      <c r="N107" s="80">
        <v>41352</v>
      </c>
      <c r="O107" s="80">
        <v>41409</v>
      </c>
      <c r="P107" s="80">
        <v>41470</v>
      </c>
      <c r="Q107" s="80">
        <v>41520</v>
      </c>
      <c r="R107" s="52">
        <v>41590</v>
      </c>
      <c r="S107" s="52">
        <v>41661</v>
      </c>
      <c r="T107" s="52">
        <v>41716</v>
      </c>
    </row>
    <row r="108" spans="2:20" ht="127.5" x14ac:dyDescent="0.2">
      <c r="B108" s="89"/>
      <c r="C108" s="52" t="str">
        <f ca="1">LOOKUP(B107,Master!$A$3:$A$124,Totals!$N$3:$N$123)</f>
        <v>Balloting</v>
      </c>
      <c r="D108" s="54"/>
      <c r="E108" s="54"/>
      <c r="F108" s="58"/>
      <c r="G108" s="58"/>
      <c r="H108" s="58"/>
      <c r="I108" s="58"/>
      <c r="J108" s="58"/>
      <c r="K108" s="58" t="s">
        <v>46</v>
      </c>
      <c r="L108" s="58" t="s">
        <v>634</v>
      </c>
      <c r="M108" s="58" t="s">
        <v>668</v>
      </c>
      <c r="N108" s="26" t="s">
        <v>378</v>
      </c>
      <c r="O108" s="26" t="s">
        <v>468</v>
      </c>
      <c r="P108" s="26" t="s">
        <v>116</v>
      </c>
      <c r="Q108" s="26" t="s">
        <v>429</v>
      </c>
      <c r="R108" s="26" t="s">
        <v>429</v>
      </c>
      <c r="S108" s="101" t="s">
        <v>705</v>
      </c>
      <c r="T108" s="112" t="s">
        <v>740</v>
      </c>
    </row>
    <row r="109" spans="2:20" x14ac:dyDescent="0.2">
      <c r="B109" s="89"/>
      <c r="C109" s="4" t="str">
        <f ca="1">CONCATENATE(LOOKUP(B107,Master!$A$3:$A$124,Master!$D$3:$D$122), " - ", LOOKUP(B107,Master!$A$3:$A$123,Master!$E$3:$E$123))</f>
        <v>10.7.6.1 - MRPDU transmission actions</v>
      </c>
      <c r="D109" s="59"/>
      <c r="E109" s="59"/>
      <c r="F109" s="59"/>
      <c r="G109" s="59"/>
      <c r="H109" s="59"/>
      <c r="I109" s="59"/>
      <c r="J109" s="59"/>
      <c r="K109" s="59" t="s">
        <v>270</v>
      </c>
      <c r="L109" s="59" t="s">
        <v>270</v>
      </c>
      <c r="M109" s="59" t="s">
        <v>270</v>
      </c>
      <c r="N109" s="59" t="s">
        <v>270</v>
      </c>
      <c r="O109" s="59" t="s">
        <v>270</v>
      </c>
      <c r="P109" s="26" t="s">
        <v>270</v>
      </c>
      <c r="Q109" s="26" t="s">
        <v>270</v>
      </c>
      <c r="R109" s="26" t="s">
        <v>270</v>
      </c>
      <c r="S109" s="101" t="s">
        <v>270</v>
      </c>
      <c r="T109" s="112" t="s">
        <v>270</v>
      </c>
    </row>
    <row r="110" spans="2:20" x14ac:dyDescent="0.2">
      <c r="B110" s="89" t="s">
        <v>489</v>
      </c>
      <c r="C110" s="52" t="str">
        <f ca="1">LOOKUP(B110,Master!$A$3:$A$124,Master!$B$3:$B123)</f>
        <v>06-Sep-12</v>
      </c>
      <c r="D110" s="54"/>
      <c r="E110" s="54"/>
      <c r="F110" s="54"/>
      <c r="G110" s="54"/>
      <c r="H110" s="54"/>
      <c r="I110" s="80"/>
      <c r="J110" s="80"/>
      <c r="K110" s="80">
        <v>41164</v>
      </c>
      <c r="L110" s="80">
        <v>41226</v>
      </c>
      <c r="M110" s="80">
        <v>41289</v>
      </c>
      <c r="N110" s="80"/>
      <c r="O110" s="80"/>
      <c r="S110" s="100"/>
    </row>
    <row r="111" spans="2:20" ht="267.75" x14ac:dyDescent="0.2">
      <c r="B111" s="89"/>
      <c r="C111" s="52" t="str">
        <f ca="1">LOOKUP(B110,Master!$A$3:$A$124,Totals!$N$3:$N$123)</f>
        <v>Rejected</v>
      </c>
      <c r="D111" s="54"/>
      <c r="E111" s="54"/>
      <c r="F111" s="58"/>
      <c r="G111" s="58"/>
      <c r="H111" s="58"/>
      <c r="I111" s="58"/>
      <c r="J111" s="58"/>
      <c r="K111" s="58" t="s">
        <v>389</v>
      </c>
      <c r="L111" s="58" t="s">
        <v>634</v>
      </c>
      <c r="M111" s="58" t="s">
        <v>669</v>
      </c>
      <c r="N111" s="58"/>
      <c r="O111" s="58"/>
      <c r="S111" s="100"/>
    </row>
    <row r="112" spans="2:20" x14ac:dyDescent="0.2">
      <c r="B112" s="89"/>
      <c r="C112" s="4" t="str">
        <f ca="1">CONCATENATE(LOOKUP(B110,Master!$A$3:$A$124,Master!$D$3:$D$122), " - ", LOOKUP(B110,Master!$A$3:$A$123,Master!$E$3:$E$123))</f>
        <v>10.7.7 - Applicant State Machine</v>
      </c>
      <c r="D112" s="59"/>
      <c r="E112" s="59"/>
      <c r="F112" s="59"/>
      <c r="G112" s="59"/>
      <c r="H112" s="59"/>
      <c r="I112" s="59"/>
      <c r="J112" s="59"/>
      <c r="K112" s="59" t="s">
        <v>270</v>
      </c>
      <c r="L112" s="59" t="s">
        <v>270</v>
      </c>
      <c r="M112" s="59" t="s">
        <v>270</v>
      </c>
      <c r="N112" s="59"/>
      <c r="O112" s="59"/>
      <c r="S112" s="100"/>
    </row>
    <row r="113" spans="2:20" x14ac:dyDescent="0.2">
      <c r="B113" s="89" t="s">
        <v>492</v>
      </c>
      <c r="C113" s="52" t="str">
        <f ca="1">LOOKUP(B113,Master!$A$3:$A$124,Master!$B$3:$B123)</f>
        <v>06-Sep-12</v>
      </c>
      <c r="D113" s="54"/>
      <c r="E113" s="54"/>
      <c r="F113" s="54"/>
      <c r="G113" s="54"/>
      <c r="H113" s="54"/>
      <c r="I113" s="80"/>
      <c r="J113" s="80"/>
      <c r="K113" s="80">
        <v>41164</v>
      </c>
      <c r="L113" s="80">
        <v>41226</v>
      </c>
      <c r="M113" s="80">
        <v>41289</v>
      </c>
      <c r="N113" s="80">
        <v>41352</v>
      </c>
      <c r="O113" s="80">
        <v>41409</v>
      </c>
      <c r="P113" s="80">
        <v>41470</v>
      </c>
      <c r="Q113" s="80">
        <v>41520</v>
      </c>
      <c r="R113" s="52">
        <v>41590</v>
      </c>
      <c r="S113" s="52">
        <v>41661</v>
      </c>
      <c r="T113" s="52">
        <v>41716</v>
      </c>
    </row>
    <row r="114" spans="2:20" ht="102" x14ac:dyDescent="0.2">
      <c r="B114" s="89"/>
      <c r="C114" s="52" t="str">
        <f ca="1">LOOKUP(B113,Master!$A$3:$A$124,Totals!$N$3:$N$123)</f>
        <v>Balloting</v>
      </c>
      <c r="D114" s="54"/>
      <c r="E114" s="54"/>
      <c r="F114" s="58"/>
      <c r="G114" s="58"/>
      <c r="H114" s="58"/>
      <c r="I114" s="58"/>
      <c r="J114" s="58"/>
      <c r="K114" s="58" t="s">
        <v>47</v>
      </c>
      <c r="L114" s="58" t="s">
        <v>634</v>
      </c>
      <c r="M114" s="58" t="s">
        <v>670</v>
      </c>
      <c r="N114" s="26" t="s">
        <v>378</v>
      </c>
      <c r="O114" s="26" t="s">
        <v>468</v>
      </c>
      <c r="P114" s="26" t="s">
        <v>116</v>
      </c>
      <c r="Q114" s="26" t="s">
        <v>429</v>
      </c>
      <c r="R114" s="26" t="s">
        <v>429</v>
      </c>
      <c r="S114" s="101" t="s">
        <v>705</v>
      </c>
      <c r="T114" s="112" t="s">
        <v>740</v>
      </c>
    </row>
    <row r="115" spans="2:20" x14ac:dyDescent="0.2">
      <c r="B115" s="89"/>
      <c r="C115" s="4" t="str">
        <f ca="1">CONCATENATE(LOOKUP(B113,Master!$A$3:$A$124,Master!$D$3:$D$122), " - ", LOOKUP(B113,Master!$A$3:$A$123,Master!$E$3:$E$123))</f>
        <v>10.7.5.2 - Flush!</v>
      </c>
      <c r="D115" s="59"/>
      <c r="E115" s="59"/>
      <c r="F115" s="59"/>
      <c r="G115" s="59"/>
      <c r="H115" s="59"/>
      <c r="I115" s="59"/>
      <c r="J115" s="59"/>
      <c r="K115" s="59" t="s">
        <v>270</v>
      </c>
      <c r="L115" s="59" t="s">
        <v>270</v>
      </c>
      <c r="M115" s="59" t="s">
        <v>270</v>
      </c>
      <c r="N115" s="59" t="s">
        <v>270</v>
      </c>
      <c r="O115" s="59" t="s">
        <v>270</v>
      </c>
      <c r="P115" s="26" t="s">
        <v>270</v>
      </c>
      <c r="Q115" s="26" t="s">
        <v>270</v>
      </c>
      <c r="R115" s="26" t="s">
        <v>270</v>
      </c>
      <c r="S115" s="101" t="s">
        <v>270</v>
      </c>
      <c r="T115" s="112" t="s">
        <v>270</v>
      </c>
    </row>
    <row r="116" spans="2:20" x14ac:dyDescent="0.2">
      <c r="B116" s="89" t="s">
        <v>495</v>
      </c>
      <c r="C116" s="52" t="str">
        <f ca="1">LOOKUP(B116,Master!$A$3:$A$124,Master!$B$3:$B123)</f>
        <v>06-Sep-12</v>
      </c>
      <c r="D116" s="54"/>
      <c r="E116" s="54"/>
      <c r="F116" s="54"/>
      <c r="G116" s="54"/>
      <c r="H116" s="54"/>
      <c r="I116" s="80"/>
      <c r="J116" s="80"/>
      <c r="K116" s="80">
        <v>41164</v>
      </c>
      <c r="L116" s="80">
        <v>41226</v>
      </c>
      <c r="M116" s="80">
        <v>41289</v>
      </c>
      <c r="N116" s="80">
        <v>41352</v>
      </c>
      <c r="O116" s="80">
        <v>41409</v>
      </c>
      <c r="P116" s="80">
        <v>41470</v>
      </c>
      <c r="Q116" s="80">
        <v>41520</v>
      </c>
      <c r="R116" s="52">
        <v>41590</v>
      </c>
      <c r="S116" s="52">
        <v>41661</v>
      </c>
      <c r="T116" s="52">
        <v>41716</v>
      </c>
    </row>
    <row r="117" spans="2:20" ht="25.5" x14ac:dyDescent="0.2">
      <c r="B117" s="89"/>
      <c r="C117" s="52" t="str">
        <f ca="1">LOOKUP(B116,Master!$A$3:$A$124,Totals!$N$3:$N$123)</f>
        <v>Balloting</v>
      </c>
      <c r="D117" s="54"/>
      <c r="E117" s="54"/>
      <c r="F117" s="58"/>
      <c r="G117" s="58"/>
      <c r="H117" s="58"/>
      <c r="I117" s="58"/>
      <c r="J117" s="58"/>
      <c r="K117" s="58" t="s">
        <v>48</v>
      </c>
      <c r="L117" s="58" t="s">
        <v>634</v>
      </c>
      <c r="M117" s="58" t="s">
        <v>671</v>
      </c>
      <c r="N117" s="26" t="s">
        <v>378</v>
      </c>
      <c r="O117" s="26" t="s">
        <v>468</v>
      </c>
      <c r="P117" s="26" t="s">
        <v>116</v>
      </c>
      <c r="Q117" s="26" t="s">
        <v>429</v>
      </c>
      <c r="R117" s="26" t="s">
        <v>429</v>
      </c>
      <c r="S117" s="101" t="s">
        <v>705</v>
      </c>
      <c r="T117" s="112" t="s">
        <v>740</v>
      </c>
    </row>
    <row r="118" spans="2:20" ht="25.5" x14ac:dyDescent="0.2">
      <c r="B118" s="89"/>
      <c r="C118" s="4" t="str">
        <f ca="1">CONCATENATE(LOOKUP(B116,Master!$A$3:$A$124,Master!$D$3:$D$122), " - ", LOOKUP(B116,Master!$A$3:$A$123,Master!$E$3:$E$123))</f>
        <v>11.2.3.2.1 - Initiating VLAN membership declaration</v>
      </c>
      <c r="D118" s="59"/>
      <c r="E118" s="59"/>
      <c r="F118" s="59"/>
      <c r="G118" s="59"/>
      <c r="H118" s="59"/>
      <c r="I118" s="59"/>
      <c r="J118" s="59"/>
      <c r="K118" s="59" t="s">
        <v>270</v>
      </c>
      <c r="L118" s="59" t="s">
        <v>270</v>
      </c>
      <c r="M118" s="59" t="s">
        <v>270</v>
      </c>
      <c r="N118" s="59" t="s">
        <v>270</v>
      </c>
      <c r="O118" s="59" t="s">
        <v>270</v>
      </c>
      <c r="P118" s="26" t="s">
        <v>270</v>
      </c>
      <c r="Q118" s="26" t="s">
        <v>270</v>
      </c>
      <c r="R118" s="26" t="s">
        <v>270</v>
      </c>
      <c r="S118" s="101" t="s">
        <v>270</v>
      </c>
      <c r="T118" s="112" t="s">
        <v>270</v>
      </c>
    </row>
    <row r="119" spans="2:20" x14ac:dyDescent="0.2">
      <c r="B119" s="89" t="s">
        <v>499</v>
      </c>
      <c r="C119" s="52" t="str">
        <f ca="1">LOOKUP(B119,Master!$A$3:$A$124,Master!$B$3:$B123)</f>
        <v>06-Sep-12</v>
      </c>
      <c r="D119" s="54"/>
      <c r="E119" s="54"/>
      <c r="F119" s="54"/>
      <c r="G119" s="54"/>
      <c r="H119" s="54"/>
      <c r="I119" s="80"/>
      <c r="J119" s="80"/>
      <c r="K119" s="80">
        <v>41164</v>
      </c>
      <c r="L119" s="80">
        <v>41226</v>
      </c>
      <c r="M119" s="80">
        <v>41289</v>
      </c>
      <c r="N119" s="80">
        <v>41352</v>
      </c>
      <c r="O119" s="80">
        <v>41409</v>
      </c>
      <c r="P119" s="80">
        <v>41470</v>
      </c>
      <c r="Q119" s="80">
        <v>41520</v>
      </c>
      <c r="R119" s="52">
        <v>41590</v>
      </c>
      <c r="S119" s="52">
        <v>41661</v>
      </c>
      <c r="T119" s="52">
        <v>41716</v>
      </c>
    </row>
    <row r="120" spans="2:20" ht="76.5" x14ac:dyDescent="0.2">
      <c r="B120" s="89"/>
      <c r="C120" s="52" t="str">
        <f ca="1">LOOKUP(B119,Master!$A$3:$A$124,Totals!$N$3:$N$123)</f>
        <v>Balloting</v>
      </c>
      <c r="D120" s="54"/>
      <c r="E120" s="54"/>
      <c r="F120" s="58"/>
      <c r="G120" s="58"/>
      <c r="H120" s="58"/>
      <c r="I120" s="58"/>
      <c r="J120" s="58"/>
      <c r="K120" s="58" t="s">
        <v>48</v>
      </c>
      <c r="L120" s="58" t="s">
        <v>634</v>
      </c>
      <c r="M120" s="58" t="s">
        <v>672</v>
      </c>
      <c r="N120" s="26" t="s">
        <v>378</v>
      </c>
      <c r="O120" s="26" t="s">
        <v>468</v>
      </c>
      <c r="P120" s="26" t="s">
        <v>116</v>
      </c>
      <c r="Q120" s="26" t="s">
        <v>429</v>
      </c>
      <c r="R120" s="26" t="s">
        <v>429</v>
      </c>
      <c r="S120" s="101" t="s">
        <v>705</v>
      </c>
      <c r="T120" s="112" t="s">
        <v>740</v>
      </c>
    </row>
    <row r="121" spans="2:20" ht="25.5" x14ac:dyDescent="0.2">
      <c r="B121" s="89"/>
      <c r="C121" s="4" t="str">
        <f ca="1">CONCATENATE(LOOKUP(B119,Master!$A$3:$A$124,Master!$D$3:$D$122), " - ", LOOKUP(B119,Master!$A$3:$A$123,Master!$E$3:$E$123))</f>
        <v>10.7.2, 11.2.1.3 - Registrar Administrative Controls</v>
      </c>
      <c r="D121" s="59"/>
      <c r="E121" s="59"/>
      <c r="F121" s="59"/>
      <c r="G121" s="59"/>
      <c r="H121" s="59"/>
      <c r="I121" s="59"/>
      <c r="J121" s="59"/>
      <c r="K121" s="59" t="s">
        <v>270</v>
      </c>
      <c r="L121" s="59" t="s">
        <v>270</v>
      </c>
      <c r="M121" s="59" t="s">
        <v>270</v>
      </c>
      <c r="N121" s="59" t="s">
        <v>270</v>
      </c>
      <c r="O121" s="59" t="s">
        <v>270</v>
      </c>
      <c r="P121" s="26" t="s">
        <v>270</v>
      </c>
      <c r="Q121" s="26" t="s">
        <v>270</v>
      </c>
      <c r="R121" s="26" t="s">
        <v>270</v>
      </c>
      <c r="S121" s="101" t="s">
        <v>270</v>
      </c>
      <c r="T121" s="112" t="s">
        <v>270</v>
      </c>
    </row>
    <row r="122" spans="2:20" x14ac:dyDescent="0.2">
      <c r="B122" s="89" t="s">
        <v>500</v>
      </c>
      <c r="C122" s="52" t="str">
        <f ca="1">LOOKUP(B122,Master!$A$3:$A$124,Master!$B$3:$B123)</f>
        <v>06-Sep-12</v>
      </c>
      <c r="D122" s="54"/>
      <c r="E122" s="54"/>
      <c r="F122" s="54"/>
      <c r="G122" s="54"/>
      <c r="H122" s="54"/>
      <c r="I122" s="80"/>
      <c r="J122" s="80"/>
      <c r="K122" s="80">
        <v>41164</v>
      </c>
      <c r="L122" s="80">
        <v>41226</v>
      </c>
      <c r="M122" s="80">
        <v>41289</v>
      </c>
      <c r="N122" s="80">
        <v>41352</v>
      </c>
      <c r="O122" s="80">
        <v>41409</v>
      </c>
      <c r="P122" s="80">
        <v>41470</v>
      </c>
      <c r="Q122" s="80">
        <v>41520</v>
      </c>
      <c r="R122" s="52">
        <v>41590</v>
      </c>
      <c r="S122" s="52">
        <v>41661</v>
      </c>
      <c r="T122" s="52">
        <v>41716</v>
      </c>
    </row>
    <row r="123" spans="2:20" ht="25.5" x14ac:dyDescent="0.2">
      <c r="B123" s="89"/>
      <c r="C123" s="52" t="str">
        <f ca="1">LOOKUP(B122,Master!$A$3:$A$124,Totals!$N$3:$N$123)</f>
        <v>Balloting</v>
      </c>
      <c r="D123" s="54"/>
      <c r="E123" s="54"/>
      <c r="F123" s="58"/>
      <c r="G123" s="58"/>
      <c r="H123" s="58"/>
      <c r="I123" s="58"/>
      <c r="J123" s="58"/>
      <c r="K123" s="58" t="s">
        <v>48</v>
      </c>
      <c r="L123" s="58" t="s">
        <v>634</v>
      </c>
      <c r="M123" s="58" t="s">
        <v>673</v>
      </c>
      <c r="N123" s="26" t="s">
        <v>378</v>
      </c>
      <c r="O123" s="26" t="s">
        <v>468</v>
      </c>
      <c r="P123" s="26" t="s">
        <v>116</v>
      </c>
      <c r="Q123" s="26" t="s">
        <v>429</v>
      </c>
      <c r="R123" s="26" t="s">
        <v>429</v>
      </c>
      <c r="S123" s="101" t="s">
        <v>705</v>
      </c>
      <c r="T123" s="112" t="s">
        <v>740</v>
      </c>
    </row>
    <row r="124" spans="2:20" ht="12.75" customHeight="1" x14ac:dyDescent="0.2">
      <c r="B124" s="89"/>
      <c r="C124" s="4" t="str">
        <f ca="1">CONCATENATE(LOOKUP(B122,Master!$A$3:$A$124,Master!$D$3:$D$122), " - ", LOOKUP(B122,Master!$A$3:$A$123,Master!$E$3:$E$123))</f>
        <v>11.2.5 - Use of "new" declaration capability</v>
      </c>
      <c r="D124" s="59"/>
      <c r="E124" s="59"/>
      <c r="F124" s="59"/>
      <c r="G124" s="59"/>
      <c r="H124" s="59"/>
      <c r="I124" s="59"/>
      <c r="J124" s="59"/>
      <c r="K124" s="59" t="s">
        <v>270</v>
      </c>
      <c r="L124" s="59" t="s">
        <v>270</v>
      </c>
      <c r="M124" s="59" t="s">
        <v>270</v>
      </c>
      <c r="N124" s="59" t="s">
        <v>270</v>
      </c>
      <c r="O124" s="59" t="s">
        <v>270</v>
      </c>
      <c r="P124" s="26" t="s">
        <v>270</v>
      </c>
      <c r="Q124" s="26" t="s">
        <v>270</v>
      </c>
      <c r="R124" s="26" t="s">
        <v>270</v>
      </c>
      <c r="S124" s="101" t="s">
        <v>270</v>
      </c>
      <c r="T124" s="112" t="s">
        <v>270</v>
      </c>
    </row>
    <row r="125" spans="2:20" x14ac:dyDescent="0.2">
      <c r="B125" s="89" t="s">
        <v>503</v>
      </c>
      <c r="C125" s="52" t="str">
        <f ca="1">LOOKUP(B125,Master!$A$3:$A$124,Master!$B$3:$B123)</f>
        <v>06-Sep-12</v>
      </c>
      <c r="D125" s="54"/>
      <c r="E125" s="54"/>
      <c r="F125" s="54"/>
      <c r="G125" s="54"/>
      <c r="H125" s="54"/>
      <c r="I125" s="80"/>
      <c r="J125" s="80"/>
      <c r="K125" s="80">
        <v>41164</v>
      </c>
      <c r="L125" s="80">
        <v>41226</v>
      </c>
      <c r="M125" s="80">
        <v>41289</v>
      </c>
      <c r="N125" s="80">
        <v>41352</v>
      </c>
      <c r="O125" s="80">
        <v>41409</v>
      </c>
      <c r="P125" s="80">
        <v>41470</v>
      </c>
      <c r="Q125" s="80">
        <v>41520</v>
      </c>
      <c r="R125" s="52">
        <v>41590</v>
      </c>
      <c r="S125" s="52">
        <v>41661</v>
      </c>
      <c r="T125" s="52">
        <v>41716</v>
      </c>
    </row>
    <row r="126" spans="2:20" ht="25.5" x14ac:dyDescent="0.2">
      <c r="B126" s="89"/>
      <c r="C126" s="52" t="str">
        <f ca="1">LOOKUP(B125,Master!$A$3:$A$124,Totals!$N$3:$N$123)</f>
        <v>Balloting</v>
      </c>
      <c r="D126" s="54"/>
      <c r="E126" s="54"/>
      <c r="F126" s="58"/>
      <c r="G126" s="58"/>
      <c r="H126" s="58"/>
      <c r="I126" s="58"/>
      <c r="J126" s="58"/>
      <c r="K126" s="58" t="s">
        <v>388</v>
      </c>
      <c r="L126" s="58" t="s">
        <v>633</v>
      </c>
      <c r="M126" s="26" t="s">
        <v>666</v>
      </c>
      <c r="N126" s="26" t="s">
        <v>378</v>
      </c>
      <c r="O126" s="26" t="s">
        <v>468</v>
      </c>
      <c r="P126" s="26" t="s">
        <v>116</v>
      </c>
      <c r="Q126" s="26" t="s">
        <v>429</v>
      </c>
      <c r="R126" s="26" t="s">
        <v>429</v>
      </c>
      <c r="S126" s="101" t="s">
        <v>705</v>
      </c>
      <c r="T126" s="112" t="s">
        <v>740</v>
      </c>
    </row>
    <row r="127" spans="2:20" ht="12.75" customHeight="1" x14ac:dyDescent="0.2">
      <c r="B127" s="89"/>
      <c r="C127" s="4" t="str">
        <f ca="1">CONCATENATE(LOOKUP(B125,Master!$A$3:$A$124,Master!$D$3:$D$122), " - ", LOOKUP(B125,Master!$A$3:$A$123,Master!$E$3:$E$123))</f>
        <v>35.2.4.5 - MAP Context for MSRP</v>
      </c>
      <c r="D127" s="59"/>
      <c r="E127" s="59"/>
      <c r="F127" s="59"/>
      <c r="G127" s="59"/>
      <c r="H127" s="59"/>
      <c r="I127" s="59"/>
      <c r="J127" s="59"/>
      <c r="K127" s="59" t="s">
        <v>270</v>
      </c>
      <c r="L127" s="59" t="s">
        <v>270</v>
      </c>
      <c r="M127" s="59" t="s">
        <v>270</v>
      </c>
      <c r="N127" s="59" t="s">
        <v>270</v>
      </c>
      <c r="O127" s="59" t="s">
        <v>270</v>
      </c>
      <c r="P127" s="26" t="s">
        <v>270</v>
      </c>
      <c r="Q127" s="26" t="s">
        <v>270</v>
      </c>
      <c r="R127" s="26" t="s">
        <v>270</v>
      </c>
      <c r="S127" s="101" t="s">
        <v>270</v>
      </c>
      <c r="T127" s="112" t="s">
        <v>270</v>
      </c>
    </row>
    <row r="128" spans="2:20" x14ac:dyDescent="0.2">
      <c r="B128" s="89" t="s">
        <v>508</v>
      </c>
      <c r="C128" s="52" t="str">
        <f ca="1">LOOKUP(B128,Master!$A$3:$A$124,Master!$B$3:$B123)</f>
        <v>06-Sep-12</v>
      </c>
      <c r="D128" s="54"/>
      <c r="E128" s="54"/>
      <c r="F128" s="54"/>
      <c r="G128" s="54"/>
      <c r="H128" s="54"/>
      <c r="I128" s="80"/>
      <c r="J128" s="80"/>
      <c r="K128" s="80">
        <v>41164</v>
      </c>
      <c r="L128" s="80">
        <v>41226</v>
      </c>
      <c r="M128" s="80">
        <v>41289</v>
      </c>
      <c r="N128" s="80">
        <v>41352</v>
      </c>
      <c r="O128" s="80">
        <v>41409</v>
      </c>
      <c r="P128" s="80">
        <v>41470</v>
      </c>
      <c r="Q128" s="80">
        <v>41520</v>
      </c>
      <c r="R128" s="52">
        <v>41590</v>
      </c>
      <c r="S128" s="52">
        <v>41661</v>
      </c>
      <c r="T128" s="52">
        <v>41716</v>
      </c>
    </row>
    <row r="129" spans="2:20" ht="357" x14ac:dyDescent="0.2">
      <c r="B129" s="89"/>
      <c r="C129" s="52" t="str">
        <f ca="1">LOOKUP(B128,Master!$A$3:$A$124,Totals!$N$3:$N$123)</f>
        <v>Balloting</v>
      </c>
      <c r="D129" s="54"/>
      <c r="E129" s="54"/>
      <c r="F129" s="58"/>
      <c r="G129" s="58"/>
      <c r="H129" s="58"/>
      <c r="I129" s="58"/>
      <c r="J129" s="58"/>
      <c r="K129" s="58" t="s">
        <v>49</v>
      </c>
      <c r="L129" s="26" t="s">
        <v>635</v>
      </c>
      <c r="M129" s="26" t="s">
        <v>666</v>
      </c>
      <c r="N129" s="26" t="s">
        <v>378</v>
      </c>
      <c r="O129" s="26" t="s">
        <v>468</v>
      </c>
      <c r="P129" s="26" t="s">
        <v>116</v>
      </c>
      <c r="Q129" s="26" t="s">
        <v>429</v>
      </c>
      <c r="R129" s="26" t="s">
        <v>429</v>
      </c>
      <c r="S129" s="101" t="s">
        <v>705</v>
      </c>
      <c r="T129" s="112" t="s">
        <v>740</v>
      </c>
    </row>
    <row r="130" spans="2:20" x14ac:dyDescent="0.2">
      <c r="B130" s="89"/>
      <c r="C130" s="4" t="str">
        <f ca="1">CONCATENATE(LOOKUP(B128,Master!$A$3:$A$124,Master!$D$3:$D$122), " - ", LOOKUP(B128,Master!$A$3:$A$123,Master!$E$3:$E$123))</f>
        <v>5.4.4, 10.3, 35.2.4 - MSRP requirements</v>
      </c>
      <c r="D130" s="59"/>
      <c r="E130" s="59"/>
      <c r="F130" s="59"/>
      <c r="G130" s="59"/>
      <c r="H130" s="59"/>
      <c r="I130" s="59"/>
      <c r="J130" s="59"/>
      <c r="K130" s="59" t="s">
        <v>270</v>
      </c>
      <c r="L130" s="59" t="s">
        <v>270</v>
      </c>
      <c r="M130" s="59" t="s">
        <v>270</v>
      </c>
      <c r="N130" s="59" t="s">
        <v>270</v>
      </c>
      <c r="O130" s="59" t="s">
        <v>270</v>
      </c>
      <c r="P130" s="26" t="s">
        <v>270</v>
      </c>
      <c r="Q130" s="26" t="s">
        <v>270</v>
      </c>
      <c r="R130" s="26" t="s">
        <v>270</v>
      </c>
      <c r="S130" s="101" t="s">
        <v>270</v>
      </c>
      <c r="T130" s="112" t="s">
        <v>270</v>
      </c>
    </row>
    <row r="131" spans="2:20" x14ac:dyDescent="0.2">
      <c r="B131" s="89" t="s">
        <v>509</v>
      </c>
      <c r="C131" s="52" t="str">
        <f ca="1">LOOKUP(B131,Master!$A$3:$A$124,Master!$B$3:$B123)</f>
        <v>06-Sep-12</v>
      </c>
      <c r="D131" s="54"/>
      <c r="E131" s="54"/>
      <c r="F131" s="54"/>
      <c r="G131" s="54"/>
      <c r="H131" s="54"/>
      <c r="I131" s="80"/>
      <c r="J131" s="80"/>
      <c r="K131" s="80">
        <v>41164</v>
      </c>
      <c r="L131" s="80">
        <v>41226</v>
      </c>
      <c r="M131" s="80">
        <v>41289</v>
      </c>
      <c r="N131" s="80">
        <v>41352</v>
      </c>
      <c r="O131" s="80">
        <v>41409</v>
      </c>
      <c r="P131" s="80">
        <v>41470</v>
      </c>
      <c r="Q131" s="80">
        <v>41520</v>
      </c>
      <c r="R131" s="52">
        <v>41590</v>
      </c>
      <c r="S131" s="52">
        <v>41661</v>
      </c>
      <c r="T131" s="52">
        <v>41716</v>
      </c>
    </row>
    <row r="132" spans="2:20" ht="25.5" x14ac:dyDescent="0.2">
      <c r="B132" s="89"/>
      <c r="C132" s="52" t="str">
        <f ca="1">LOOKUP(B131,Master!$A$3:$A$124,Totals!$N$3:$N$123)</f>
        <v>Balloting</v>
      </c>
      <c r="D132" s="54"/>
      <c r="E132" s="54"/>
      <c r="F132" s="58"/>
      <c r="G132" s="58"/>
      <c r="H132" s="58"/>
      <c r="I132" s="58"/>
      <c r="J132" s="58"/>
      <c r="K132" s="58" t="s">
        <v>388</v>
      </c>
      <c r="L132" s="58" t="s">
        <v>633</v>
      </c>
      <c r="M132" s="26" t="s">
        <v>666</v>
      </c>
      <c r="N132" s="26" t="s">
        <v>378</v>
      </c>
      <c r="O132" s="26" t="s">
        <v>468</v>
      </c>
      <c r="P132" s="26" t="s">
        <v>116</v>
      </c>
      <c r="Q132" s="26" t="s">
        <v>429</v>
      </c>
      <c r="R132" s="26" t="s">
        <v>429</v>
      </c>
      <c r="S132" s="101" t="s">
        <v>705</v>
      </c>
      <c r="T132" s="112" t="s">
        <v>740</v>
      </c>
    </row>
    <row r="133" spans="2:20" x14ac:dyDescent="0.2">
      <c r="B133" s="89"/>
      <c r="C133" s="4" t="str">
        <f ca="1">CONCATENATE(LOOKUP(B131,Master!$A$3:$A$124,Master!$D$3:$D$122), " - ", LOOKUP(B131,Master!$A$3:$A$123,Master!$E$3:$E$123))</f>
        <v>35.2.2.8.7 - FailureInformation</v>
      </c>
      <c r="D133" s="59"/>
      <c r="E133" s="59"/>
      <c r="F133" s="59"/>
      <c r="G133" s="59"/>
      <c r="H133" s="59"/>
      <c r="I133" s="59"/>
      <c r="J133" s="59"/>
      <c r="K133" s="59" t="s">
        <v>270</v>
      </c>
      <c r="L133" s="59" t="s">
        <v>270</v>
      </c>
      <c r="M133" s="59" t="s">
        <v>270</v>
      </c>
      <c r="N133" s="59" t="s">
        <v>270</v>
      </c>
      <c r="O133" s="59" t="s">
        <v>270</v>
      </c>
      <c r="P133" s="26" t="s">
        <v>270</v>
      </c>
      <c r="Q133" s="26" t="s">
        <v>270</v>
      </c>
      <c r="R133" s="26" t="s">
        <v>270</v>
      </c>
      <c r="S133" s="101" t="s">
        <v>270</v>
      </c>
      <c r="T133" s="112" t="s">
        <v>270</v>
      </c>
    </row>
    <row r="134" spans="2:20" x14ac:dyDescent="0.2">
      <c r="B134" s="89" t="s">
        <v>512</v>
      </c>
      <c r="C134" s="52" t="str">
        <f ca="1">LOOKUP(B134,Master!$A$3:$A$124,Master!$B$3:$B123)</f>
        <v>06-Sep-12</v>
      </c>
      <c r="D134" s="54"/>
      <c r="E134" s="54"/>
      <c r="F134" s="54"/>
      <c r="G134" s="54"/>
      <c r="H134" s="54"/>
      <c r="I134" s="80"/>
      <c r="J134" s="80"/>
      <c r="K134" s="80">
        <v>41164</v>
      </c>
      <c r="L134" s="80">
        <v>41226</v>
      </c>
      <c r="M134" s="80">
        <v>41289</v>
      </c>
      <c r="N134" s="80">
        <v>41352</v>
      </c>
      <c r="O134" s="80">
        <v>41409</v>
      </c>
      <c r="P134" s="80">
        <v>41470</v>
      </c>
      <c r="Q134" s="80">
        <v>41520</v>
      </c>
      <c r="R134" s="52">
        <v>41590</v>
      </c>
      <c r="S134" s="52">
        <v>41661</v>
      </c>
      <c r="T134" s="52">
        <v>41716</v>
      </c>
    </row>
    <row r="135" spans="2:20" ht="178.5" x14ac:dyDescent="0.2">
      <c r="B135" s="89"/>
      <c r="C135" s="52" t="str">
        <f ca="1">LOOKUP(B134,Master!$A$3:$A$124,Totals!$N$3:$N$123)</f>
        <v>Balloting</v>
      </c>
      <c r="D135" s="54"/>
      <c r="E135" s="54"/>
      <c r="F135" s="58"/>
      <c r="G135" s="58"/>
      <c r="H135" s="58"/>
      <c r="I135" s="58"/>
      <c r="J135" s="58"/>
      <c r="K135" s="58" t="s">
        <v>50</v>
      </c>
      <c r="L135" s="58" t="s">
        <v>636</v>
      </c>
      <c r="M135" s="26" t="s">
        <v>666</v>
      </c>
      <c r="N135" s="26" t="s">
        <v>378</v>
      </c>
      <c r="O135" s="26" t="s">
        <v>468</v>
      </c>
      <c r="P135" s="26" t="s">
        <v>116</v>
      </c>
      <c r="Q135" s="26" t="s">
        <v>429</v>
      </c>
      <c r="R135" s="26" t="s">
        <v>429</v>
      </c>
      <c r="S135" s="101" t="s">
        <v>705</v>
      </c>
      <c r="T135" s="112" t="s">
        <v>740</v>
      </c>
    </row>
    <row r="136" spans="2:20" x14ac:dyDescent="0.2">
      <c r="B136" s="89"/>
      <c r="C136" s="4" t="str">
        <f ca="1">CONCATENATE(LOOKUP(B134,Master!$A$3:$A$124,Master!$D$3:$D$122), " - ", LOOKUP(B134,Master!$A$3:$A$123,Master!$E$3:$E$123))</f>
        <v>35.2.1.4(c) - streamAge</v>
      </c>
      <c r="D136" s="59"/>
      <c r="E136" s="59"/>
      <c r="F136" s="59"/>
      <c r="G136" s="59"/>
      <c r="H136" s="59"/>
      <c r="I136" s="59"/>
      <c r="J136" s="59"/>
      <c r="K136" s="59" t="s">
        <v>270</v>
      </c>
      <c r="L136" s="59" t="s">
        <v>270</v>
      </c>
      <c r="M136" s="59" t="s">
        <v>270</v>
      </c>
      <c r="N136" s="59" t="s">
        <v>270</v>
      </c>
      <c r="O136" s="59" t="s">
        <v>270</v>
      </c>
      <c r="P136" s="26" t="s">
        <v>270</v>
      </c>
      <c r="Q136" s="26" t="s">
        <v>270</v>
      </c>
      <c r="R136" s="26" t="s">
        <v>270</v>
      </c>
      <c r="S136" s="101" t="s">
        <v>270</v>
      </c>
      <c r="T136" s="112" t="s">
        <v>270</v>
      </c>
    </row>
    <row r="137" spans="2:20" x14ac:dyDescent="0.2">
      <c r="B137" s="89" t="s">
        <v>515</v>
      </c>
      <c r="C137" s="52" t="str">
        <f ca="1">LOOKUP(B137,Master!$A$3:$A$124,Master!$B$3:$B123)</f>
        <v>06-Sep-12</v>
      </c>
      <c r="D137" s="54"/>
      <c r="E137" s="54"/>
      <c r="F137" s="54"/>
      <c r="G137" s="54"/>
      <c r="H137" s="54"/>
      <c r="I137" s="80"/>
      <c r="J137" s="80"/>
      <c r="K137" s="80">
        <v>41164</v>
      </c>
      <c r="L137" s="80">
        <v>41226</v>
      </c>
      <c r="M137" s="80">
        <v>41289</v>
      </c>
      <c r="N137" s="80">
        <v>41352</v>
      </c>
      <c r="O137" s="80">
        <v>41409</v>
      </c>
      <c r="P137" s="80">
        <v>41470</v>
      </c>
      <c r="Q137" s="80">
        <v>41520</v>
      </c>
      <c r="R137" s="52">
        <v>41590</v>
      </c>
      <c r="S137" s="52">
        <v>41661</v>
      </c>
      <c r="T137" s="52">
        <v>41716</v>
      </c>
    </row>
    <row r="138" spans="2:20" ht="76.5" x14ac:dyDescent="0.2">
      <c r="B138" s="89"/>
      <c r="C138" s="52" t="str">
        <f ca="1">LOOKUP(B137,Master!$A$3:$A$124,Totals!$N$3:$N$123)</f>
        <v>Balloting</v>
      </c>
      <c r="D138" s="54"/>
      <c r="E138" s="54"/>
      <c r="F138" s="58"/>
      <c r="G138" s="58"/>
      <c r="H138" s="58"/>
      <c r="I138" s="58"/>
      <c r="J138" s="58"/>
      <c r="K138" s="58" t="s">
        <v>50</v>
      </c>
      <c r="L138" s="58" t="s">
        <v>637</v>
      </c>
      <c r="M138" s="26" t="s">
        <v>666</v>
      </c>
      <c r="N138" s="26" t="s">
        <v>378</v>
      </c>
      <c r="O138" s="26" t="s">
        <v>468</v>
      </c>
      <c r="P138" s="26" t="s">
        <v>116</v>
      </c>
      <c r="Q138" s="26" t="s">
        <v>429</v>
      </c>
      <c r="R138" s="26" t="s">
        <v>429</v>
      </c>
      <c r="S138" s="101" t="s">
        <v>705</v>
      </c>
      <c r="T138" s="112" t="s">
        <v>740</v>
      </c>
    </row>
    <row r="139" spans="2:20" ht="25.5" x14ac:dyDescent="0.2">
      <c r="B139" s="89"/>
      <c r="C139" s="4" t="str">
        <f ca="1">CONCATENATE(LOOKUP(B137,Master!$A$3:$A$124,Master!$D$3:$D$122), " - ", LOOKUP(B137,Master!$A$3:$A$123,Master!$E$3:$E$123))</f>
        <v>17.7.14 - streamAge in IEEE8021-SRP MIB module</v>
      </c>
      <c r="D139" s="59"/>
      <c r="E139" s="59"/>
      <c r="F139" s="59"/>
      <c r="G139" s="59"/>
      <c r="H139" s="59"/>
      <c r="I139" s="59"/>
      <c r="J139" s="59"/>
      <c r="K139" s="59" t="s">
        <v>270</v>
      </c>
      <c r="L139" s="59" t="s">
        <v>270</v>
      </c>
      <c r="M139" s="59" t="s">
        <v>270</v>
      </c>
      <c r="N139" s="59" t="s">
        <v>270</v>
      </c>
      <c r="O139" s="59" t="s">
        <v>270</v>
      </c>
      <c r="P139" s="26" t="s">
        <v>270</v>
      </c>
      <c r="Q139" s="26" t="s">
        <v>270</v>
      </c>
      <c r="R139" s="26" t="s">
        <v>270</v>
      </c>
      <c r="S139" s="101" t="s">
        <v>270</v>
      </c>
      <c r="T139" s="112" t="s">
        <v>270</v>
      </c>
    </row>
    <row r="140" spans="2:20" x14ac:dyDescent="0.2">
      <c r="B140" s="89" t="s">
        <v>517</v>
      </c>
      <c r="C140" s="52" t="str">
        <f ca="1">LOOKUP(B140,Master!$A$3:$A$124,Master!$B$3:$B123)</f>
        <v>06-Sep-12</v>
      </c>
      <c r="D140" s="54"/>
      <c r="E140" s="54"/>
      <c r="F140" s="54"/>
      <c r="G140" s="54"/>
      <c r="H140" s="54"/>
      <c r="I140" s="80"/>
      <c r="J140" s="80"/>
      <c r="K140" s="80">
        <v>41164</v>
      </c>
      <c r="L140" s="80">
        <v>41226</v>
      </c>
      <c r="M140" s="80">
        <v>41289</v>
      </c>
      <c r="N140" s="80">
        <v>41352</v>
      </c>
      <c r="O140" s="80">
        <v>41409</v>
      </c>
      <c r="P140" s="80">
        <v>41470</v>
      </c>
      <c r="Q140" s="80">
        <v>41520</v>
      </c>
      <c r="R140" s="52">
        <v>41590</v>
      </c>
      <c r="S140" s="52">
        <v>41661</v>
      </c>
      <c r="T140" s="52">
        <v>41716</v>
      </c>
    </row>
    <row r="141" spans="2:20" ht="76.5" x14ac:dyDescent="0.2">
      <c r="B141" s="89"/>
      <c r="C141" s="52" t="str">
        <f ca="1">LOOKUP(B140,Master!$A$3:$A$124,Totals!$N$3:$N$123)</f>
        <v>Balloting</v>
      </c>
      <c r="D141" s="54"/>
      <c r="E141" s="54"/>
      <c r="F141" s="58"/>
      <c r="G141" s="58"/>
      <c r="H141" s="58"/>
      <c r="I141" s="58"/>
      <c r="J141" s="58"/>
      <c r="K141" s="58" t="s">
        <v>51</v>
      </c>
      <c r="L141" s="58" t="s">
        <v>638</v>
      </c>
      <c r="M141" s="26" t="s">
        <v>666</v>
      </c>
      <c r="N141" s="26" t="s">
        <v>378</v>
      </c>
      <c r="O141" s="26" t="s">
        <v>468</v>
      </c>
      <c r="P141" s="26" t="s">
        <v>116</v>
      </c>
      <c r="Q141" s="26" t="s">
        <v>429</v>
      </c>
      <c r="R141" s="26" t="s">
        <v>429</v>
      </c>
      <c r="S141" s="101" t="s">
        <v>705</v>
      </c>
      <c r="T141" s="112" t="s">
        <v>740</v>
      </c>
    </row>
    <row r="142" spans="2:20" x14ac:dyDescent="0.2">
      <c r="B142" s="89"/>
      <c r="C142" s="4" t="str">
        <f ca="1">CONCATENATE(LOOKUP(B140,Master!$A$3:$A$124,Master!$D$3:$D$122), " - ", LOOKUP(B140,Master!$A$3:$A$123,Master!$E$3:$E$123))</f>
        <v>35.2.4.5 - MAP Context for MSRP</v>
      </c>
      <c r="D142" s="59"/>
      <c r="E142" s="59"/>
      <c r="F142" s="59"/>
      <c r="G142" s="59"/>
      <c r="H142" s="59"/>
      <c r="I142" s="59"/>
      <c r="J142" s="59"/>
      <c r="K142" s="59" t="s">
        <v>270</v>
      </c>
      <c r="L142" s="59" t="s">
        <v>270</v>
      </c>
      <c r="M142" s="59" t="s">
        <v>270</v>
      </c>
      <c r="N142" s="59" t="s">
        <v>270</v>
      </c>
      <c r="O142" s="59" t="s">
        <v>270</v>
      </c>
      <c r="P142" s="26" t="s">
        <v>270</v>
      </c>
      <c r="Q142" s="26" t="s">
        <v>270</v>
      </c>
      <c r="R142" s="26" t="s">
        <v>270</v>
      </c>
      <c r="S142" s="101" t="s">
        <v>270</v>
      </c>
      <c r="T142" s="112" t="s">
        <v>270</v>
      </c>
    </row>
    <row r="143" spans="2:20" x14ac:dyDescent="0.2">
      <c r="B143" s="89" t="s">
        <v>519</v>
      </c>
      <c r="C143" s="52" t="str">
        <f ca="1">LOOKUP(B143,Master!$A$3:$A$124,Master!$B$3:$B123)</f>
        <v>06-Sep-12</v>
      </c>
      <c r="D143" s="54"/>
      <c r="E143" s="54"/>
      <c r="F143" s="54"/>
      <c r="G143" s="54"/>
      <c r="H143" s="54"/>
      <c r="I143" s="80"/>
      <c r="J143" s="80"/>
      <c r="K143" s="80">
        <v>41164</v>
      </c>
      <c r="L143" s="80">
        <v>41226</v>
      </c>
      <c r="M143" s="80">
        <v>41289</v>
      </c>
      <c r="N143" s="80">
        <v>41352</v>
      </c>
      <c r="O143" s="80">
        <v>41409</v>
      </c>
      <c r="P143" s="80">
        <v>41470</v>
      </c>
      <c r="Q143" s="80">
        <v>41520</v>
      </c>
      <c r="R143" s="52">
        <v>41590</v>
      </c>
      <c r="S143" s="52">
        <v>41661</v>
      </c>
      <c r="T143" s="52">
        <v>41716</v>
      </c>
    </row>
    <row r="144" spans="2:20" ht="38.25" x14ac:dyDescent="0.2">
      <c r="B144" s="89"/>
      <c r="C144" s="52" t="str">
        <f ca="1">LOOKUP(B143,Master!$A$3:$A$124,Totals!$N$3:$N$123)</f>
        <v>Balloting</v>
      </c>
      <c r="D144" s="54"/>
      <c r="E144" s="54"/>
      <c r="F144" s="58"/>
      <c r="G144" s="58"/>
      <c r="H144" s="58"/>
      <c r="I144" s="58"/>
      <c r="J144" s="58"/>
      <c r="K144" s="58" t="s">
        <v>52</v>
      </c>
      <c r="L144" s="58" t="s">
        <v>639</v>
      </c>
      <c r="M144" s="26" t="s">
        <v>666</v>
      </c>
      <c r="N144" s="26" t="s">
        <v>378</v>
      </c>
      <c r="O144" s="26" t="s">
        <v>468</v>
      </c>
      <c r="P144" s="26" t="s">
        <v>116</v>
      </c>
      <c r="Q144" s="26" t="s">
        <v>429</v>
      </c>
      <c r="R144" s="26" t="s">
        <v>429</v>
      </c>
      <c r="S144" s="101" t="s">
        <v>705</v>
      </c>
      <c r="T144" s="112" t="s">
        <v>740</v>
      </c>
    </row>
    <row r="145" spans="2:20" x14ac:dyDescent="0.2">
      <c r="B145" s="89"/>
      <c r="C145" s="4" t="str">
        <f ca="1">CONCATENATE(LOOKUP(B143,Master!$A$3:$A$124,Master!$D$3:$D$122), " - ", LOOKUP(B143,Master!$A$3:$A$123,Master!$E$3:$E$123))</f>
        <v>35.2.4 - MSRP Attribute Propagation</v>
      </c>
      <c r="D145" s="59"/>
      <c r="E145" s="59"/>
      <c r="F145" s="59"/>
      <c r="G145" s="59"/>
      <c r="H145" s="59"/>
      <c r="I145" s="59"/>
      <c r="J145" s="59"/>
      <c r="K145" s="59" t="s">
        <v>270</v>
      </c>
      <c r="L145" s="59" t="s">
        <v>270</v>
      </c>
      <c r="M145" s="59" t="s">
        <v>270</v>
      </c>
      <c r="N145" s="59" t="s">
        <v>270</v>
      </c>
      <c r="O145" s="59" t="s">
        <v>270</v>
      </c>
      <c r="P145" s="26" t="s">
        <v>270</v>
      </c>
      <c r="Q145" s="26" t="s">
        <v>270</v>
      </c>
      <c r="R145" s="26" t="s">
        <v>270</v>
      </c>
      <c r="S145" s="101" t="s">
        <v>270</v>
      </c>
      <c r="T145" s="112" t="s">
        <v>270</v>
      </c>
    </row>
    <row r="146" spans="2:20" x14ac:dyDescent="0.2">
      <c r="B146" s="89" t="s">
        <v>521</v>
      </c>
      <c r="C146" s="52" t="str">
        <f ca="1">LOOKUP(B146,Master!$A$3:$A$124,Master!$B$3:$B123)</f>
        <v>06-Sep-12</v>
      </c>
      <c r="D146" s="54"/>
      <c r="E146" s="54"/>
      <c r="F146" s="54"/>
      <c r="G146" s="54"/>
      <c r="H146" s="54"/>
      <c r="I146" s="80"/>
      <c r="J146" s="80"/>
      <c r="K146" s="80">
        <v>41164</v>
      </c>
      <c r="L146" s="80">
        <v>41226</v>
      </c>
      <c r="M146" s="80">
        <v>41289</v>
      </c>
      <c r="N146" s="80">
        <v>41352</v>
      </c>
      <c r="O146" s="80">
        <v>41409</v>
      </c>
      <c r="P146" s="80">
        <v>41470</v>
      </c>
      <c r="Q146" s="80">
        <v>41520</v>
      </c>
      <c r="R146" s="52">
        <v>41590</v>
      </c>
      <c r="S146" s="52">
        <v>41661</v>
      </c>
      <c r="T146" s="52">
        <v>41716</v>
      </c>
    </row>
    <row r="147" spans="2:20" ht="38.25" x14ac:dyDescent="0.2">
      <c r="B147" s="89"/>
      <c r="C147" s="52" t="str">
        <f ca="1">LOOKUP(B146,Master!$A$3:$A$124,Totals!$N$3:$N$123)</f>
        <v>Balloting</v>
      </c>
      <c r="D147" s="54"/>
      <c r="E147" s="54"/>
      <c r="F147" s="58"/>
      <c r="G147" s="58"/>
      <c r="H147" s="58"/>
      <c r="I147" s="58"/>
      <c r="J147" s="58"/>
      <c r="K147" s="58" t="s">
        <v>52</v>
      </c>
      <c r="L147" s="58" t="s">
        <v>639</v>
      </c>
      <c r="M147" s="26" t="s">
        <v>666</v>
      </c>
      <c r="N147" s="26" t="s">
        <v>378</v>
      </c>
      <c r="O147" s="26" t="s">
        <v>468</v>
      </c>
      <c r="P147" s="26" t="s">
        <v>116</v>
      </c>
      <c r="Q147" s="26" t="s">
        <v>429</v>
      </c>
      <c r="R147" s="26" t="s">
        <v>429</v>
      </c>
      <c r="S147" s="101" t="s">
        <v>705</v>
      </c>
      <c r="T147" s="112" t="s">
        <v>740</v>
      </c>
    </row>
    <row r="148" spans="2:20" x14ac:dyDescent="0.2">
      <c r="B148" s="89"/>
      <c r="C148" s="4" t="str">
        <f ca="1">CONCATENATE(LOOKUP(B146,Master!$A$3:$A$124,Master!$D$3:$D$122), " - ", LOOKUP(B146,Master!$A$3:$A$123,Master!$E$3:$E$123))</f>
        <v>35.2.4 - MSRP MAP</v>
      </c>
      <c r="D148" s="59"/>
      <c r="E148" s="59"/>
      <c r="F148" s="59"/>
      <c r="G148" s="59"/>
      <c r="H148" s="59"/>
      <c r="I148" s="59"/>
      <c r="J148" s="59"/>
      <c r="K148" s="59" t="s">
        <v>270</v>
      </c>
      <c r="L148" s="59" t="s">
        <v>270</v>
      </c>
      <c r="M148" s="59" t="s">
        <v>270</v>
      </c>
      <c r="N148" s="59" t="s">
        <v>270</v>
      </c>
      <c r="O148" s="59" t="s">
        <v>270</v>
      </c>
      <c r="P148" s="26" t="s">
        <v>270</v>
      </c>
      <c r="Q148" s="26" t="s">
        <v>270</v>
      </c>
      <c r="R148" s="26" t="s">
        <v>270</v>
      </c>
      <c r="S148" s="101" t="s">
        <v>270</v>
      </c>
      <c r="T148" s="112" t="s">
        <v>270</v>
      </c>
    </row>
    <row r="149" spans="2:20" x14ac:dyDescent="0.2">
      <c r="B149" s="89" t="s">
        <v>523</v>
      </c>
      <c r="C149" s="52" t="str">
        <f ca="1">LOOKUP(B149,Master!$A$3:$A$124,Master!$B$3:$B123)</f>
        <v>06-Sep-12</v>
      </c>
      <c r="D149" s="54"/>
      <c r="E149" s="54"/>
      <c r="F149" s="54"/>
      <c r="G149" s="54"/>
      <c r="H149" s="54"/>
      <c r="I149" s="80"/>
      <c r="J149" s="80"/>
      <c r="K149" s="80">
        <v>41164</v>
      </c>
      <c r="L149" s="80">
        <v>41226</v>
      </c>
      <c r="M149" s="80">
        <v>41289</v>
      </c>
      <c r="N149" s="80">
        <v>41352</v>
      </c>
      <c r="O149" s="80">
        <v>41409</v>
      </c>
      <c r="P149" s="80">
        <v>41470</v>
      </c>
      <c r="Q149" s="80">
        <v>41520</v>
      </c>
      <c r="R149" s="52">
        <v>41590</v>
      </c>
      <c r="S149" s="52">
        <v>41661</v>
      </c>
      <c r="T149" s="52">
        <v>41716</v>
      </c>
    </row>
    <row r="150" spans="2:20" ht="51" x14ac:dyDescent="0.2">
      <c r="B150" s="89"/>
      <c r="C150" s="52" t="str">
        <f ca="1">LOOKUP(B149,Master!$A$3:$A$124,Totals!$N$3:$N$123)</f>
        <v>Balloting</v>
      </c>
      <c r="D150" s="54"/>
      <c r="E150" s="54"/>
      <c r="F150" s="58"/>
      <c r="G150" s="58"/>
      <c r="H150" s="58"/>
      <c r="I150" s="58"/>
      <c r="J150" s="58"/>
      <c r="K150" s="58" t="s">
        <v>53</v>
      </c>
      <c r="L150" s="58" t="s">
        <v>634</v>
      </c>
      <c r="M150" s="58" t="s">
        <v>674</v>
      </c>
      <c r="N150" s="26" t="s">
        <v>378</v>
      </c>
      <c r="O150" s="26" t="s">
        <v>468</v>
      </c>
      <c r="P150" s="26" t="s">
        <v>116</v>
      </c>
      <c r="Q150" s="26" t="s">
        <v>429</v>
      </c>
      <c r="R150" s="26" t="s">
        <v>429</v>
      </c>
      <c r="S150" s="101" t="s">
        <v>705</v>
      </c>
      <c r="T150" s="112" t="s">
        <v>740</v>
      </c>
    </row>
    <row r="151" spans="2:20" x14ac:dyDescent="0.2">
      <c r="B151" s="89"/>
      <c r="C151" s="4" t="str">
        <f ca="1">CONCATENATE(LOOKUP(B149,Master!$A$3:$A$124,Master!$D$3:$D$122), " - ", LOOKUP(B149,Master!$A$3:$A$123,Master!$E$3:$E$123))</f>
        <v>10.3(a) - MRP Attribute Propagation</v>
      </c>
      <c r="D151" s="59"/>
      <c r="E151" s="59"/>
      <c r="F151" s="59"/>
      <c r="G151" s="59"/>
      <c r="H151" s="59"/>
      <c r="I151" s="59"/>
      <c r="J151" s="59"/>
      <c r="K151" s="59" t="s">
        <v>270</v>
      </c>
      <c r="L151" s="59" t="s">
        <v>270</v>
      </c>
      <c r="M151" s="59" t="s">
        <v>270</v>
      </c>
      <c r="N151" s="59" t="s">
        <v>270</v>
      </c>
      <c r="O151" s="59" t="s">
        <v>270</v>
      </c>
      <c r="P151" s="26" t="s">
        <v>270</v>
      </c>
      <c r="Q151" s="26" t="s">
        <v>270</v>
      </c>
      <c r="R151" s="26" t="s">
        <v>270</v>
      </c>
      <c r="S151" s="101" t="s">
        <v>270</v>
      </c>
      <c r="T151" s="112" t="s">
        <v>270</v>
      </c>
    </row>
    <row r="152" spans="2:20" x14ac:dyDescent="0.2">
      <c r="B152" s="89" t="s">
        <v>545</v>
      </c>
      <c r="C152" s="52" t="str">
        <f ca="1">LOOKUP(B152,Master!$A$3:$A$124,Master!$B$3:$B123)</f>
        <v>01-Nov-12</v>
      </c>
      <c r="D152" s="54"/>
      <c r="E152" s="54"/>
      <c r="F152" s="54"/>
      <c r="G152" s="54"/>
      <c r="H152" s="54"/>
      <c r="I152" s="80"/>
      <c r="J152" s="80"/>
      <c r="K152" s="80"/>
      <c r="L152" s="80">
        <v>41226</v>
      </c>
      <c r="M152" s="80">
        <v>41289</v>
      </c>
      <c r="N152" s="80">
        <v>41352</v>
      </c>
      <c r="O152" s="80">
        <v>41409</v>
      </c>
      <c r="P152" s="90">
        <v>41470</v>
      </c>
      <c r="Q152" s="80">
        <v>41520</v>
      </c>
      <c r="R152" s="52">
        <v>41590</v>
      </c>
      <c r="S152" s="52"/>
    </row>
    <row r="153" spans="2:20" ht="191.25" x14ac:dyDescent="0.2">
      <c r="B153" s="89"/>
      <c r="C153" s="52" t="str">
        <f ca="1">LOOKUP(B152,Master!$A$3:$A$124,Totals!$N$3:$N$123)</f>
        <v>Published</v>
      </c>
      <c r="D153" s="54"/>
      <c r="E153" s="54"/>
      <c r="F153" s="58"/>
      <c r="G153" s="58"/>
      <c r="H153" s="58"/>
      <c r="I153" s="58"/>
      <c r="J153" s="58"/>
      <c r="K153" s="58"/>
      <c r="L153" s="58" t="s">
        <v>640</v>
      </c>
      <c r="M153" s="58" t="s">
        <v>675</v>
      </c>
      <c r="N153" s="26" t="s">
        <v>376</v>
      </c>
      <c r="O153" s="26" t="s">
        <v>466</v>
      </c>
      <c r="P153" s="26" t="s">
        <v>466</v>
      </c>
      <c r="Q153" s="26" t="s">
        <v>428</v>
      </c>
      <c r="R153" s="4" t="s">
        <v>23</v>
      </c>
      <c r="S153" s="100"/>
    </row>
    <row r="154" spans="2:20" x14ac:dyDescent="0.2">
      <c r="B154" s="89"/>
      <c r="C154" s="4" t="str">
        <f ca="1">CONCATENATE(LOOKUP(B152,Master!$A$3:$A$124,Master!$D$3:$D$122), " - ", LOOKUP(B152,Master!$A$3:$A$123,Master!$E$3:$E$123))</f>
        <v>6.3.3.8 - req58</v>
      </c>
      <c r="D154" s="59"/>
      <c r="E154" s="59"/>
      <c r="F154" s="59"/>
      <c r="G154" s="59"/>
      <c r="H154" s="59"/>
      <c r="I154" s="59"/>
      <c r="J154" s="59"/>
      <c r="K154" s="59"/>
      <c r="L154" s="59" t="s">
        <v>270</v>
      </c>
      <c r="M154" s="59" t="s">
        <v>270</v>
      </c>
      <c r="N154" s="59" t="s">
        <v>270</v>
      </c>
      <c r="O154" s="59" t="s">
        <v>270</v>
      </c>
      <c r="P154" s="26" t="s">
        <v>270</v>
      </c>
      <c r="Q154" s="59" t="s">
        <v>270</v>
      </c>
      <c r="R154" s="4" t="s">
        <v>270</v>
      </c>
      <c r="S154" s="100"/>
    </row>
    <row r="155" spans="2:20" x14ac:dyDescent="0.2">
      <c r="B155" s="89" t="s">
        <v>546</v>
      </c>
      <c r="C155" s="52" t="str">
        <f ca="1">LOOKUP(B155,Master!$A$3:$A$124,Master!$B$3:$B123)</f>
        <v>01-Nov-12</v>
      </c>
      <c r="D155" s="54"/>
      <c r="E155" s="54"/>
      <c r="F155" s="54"/>
      <c r="G155" s="54"/>
      <c r="H155" s="54"/>
      <c r="I155" s="80"/>
      <c r="J155" s="80"/>
      <c r="K155" s="80"/>
      <c r="L155" s="80">
        <v>41226</v>
      </c>
      <c r="M155" s="80">
        <v>41289</v>
      </c>
      <c r="N155" s="80">
        <v>41352</v>
      </c>
      <c r="O155" s="80">
        <v>41409</v>
      </c>
      <c r="P155" s="90">
        <v>41470</v>
      </c>
      <c r="Q155" s="80">
        <v>41520</v>
      </c>
      <c r="R155" s="52">
        <v>41590</v>
      </c>
      <c r="S155" s="52"/>
    </row>
    <row r="156" spans="2:20" ht="51" x14ac:dyDescent="0.2">
      <c r="B156" s="89"/>
      <c r="C156" s="52" t="str">
        <f ca="1">LOOKUP(B155,Master!$A$3:$A$124,Totals!$N$3:$N$123)</f>
        <v>Published</v>
      </c>
      <c r="D156" s="54"/>
      <c r="E156" s="54"/>
      <c r="F156" s="58"/>
      <c r="G156" s="58"/>
      <c r="H156" s="58"/>
      <c r="I156" s="58"/>
      <c r="J156" s="58"/>
      <c r="K156" s="58"/>
      <c r="L156" s="26" t="s">
        <v>641</v>
      </c>
      <c r="M156" s="58" t="s">
        <v>675</v>
      </c>
      <c r="N156" s="26" t="s">
        <v>376</v>
      </c>
      <c r="O156" s="26" t="s">
        <v>466</v>
      </c>
      <c r="P156" s="26" t="s">
        <v>466</v>
      </c>
      <c r="Q156" s="26" t="s">
        <v>428</v>
      </c>
      <c r="R156" s="4" t="s">
        <v>23</v>
      </c>
      <c r="S156" s="100"/>
    </row>
    <row r="157" spans="2:20" x14ac:dyDescent="0.2">
      <c r="B157" s="89"/>
      <c r="C157" s="4" t="str">
        <f ca="1">CONCATENATE(LOOKUP(B155,Master!$A$3:$A$124,Master!$D$3:$D$122), " - ", LOOKUP(B155,Master!$A$3:$A$123,Master!$E$3:$E$123))</f>
        <v>10.2.2.2.1 - req59</v>
      </c>
      <c r="D157" s="59"/>
      <c r="E157" s="59"/>
      <c r="F157" s="59"/>
      <c r="G157" s="59"/>
      <c r="H157" s="59"/>
      <c r="I157" s="59"/>
      <c r="J157" s="59"/>
      <c r="K157" s="59"/>
      <c r="L157" s="59" t="s">
        <v>270</v>
      </c>
      <c r="M157" s="59" t="s">
        <v>270</v>
      </c>
      <c r="N157" s="59" t="s">
        <v>270</v>
      </c>
      <c r="O157" s="59" t="s">
        <v>270</v>
      </c>
      <c r="P157" s="26" t="s">
        <v>270</v>
      </c>
      <c r="Q157" s="59" t="s">
        <v>270</v>
      </c>
      <c r="R157" s="4" t="s">
        <v>270</v>
      </c>
      <c r="S157" s="100"/>
    </row>
    <row r="158" spans="2:20" x14ac:dyDescent="0.2">
      <c r="B158" s="89" t="s">
        <v>547</v>
      </c>
      <c r="C158" s="52" t="str">
        <f ca="1">LOOKUP(B158,Master!$A$3:$A$124,Master!$B$3:$B123)</f>
        <v>01-Nov-12</v>
      </c>
      <c r="D158" s="54"/>
      <c r="E158" s="54"/>
      <c r="F158" s="54"/>
      <c r="G158" s="54"/>
      <c r="H158" s="54"/>
      <c r="I158" s="80"/>
      <c r="J158" s="80"/>
      <c r="K158" s="80"/>
      <c r="L158" s="80">
        <v>41226</v>
      </c>
      <c r="M158" s="80">
        <v>41289</v>
      </c>
      <c r="N158" s="80">
        <v>41352</v>
      </c>
      <c r="O158" s="80">
        <v>41409</v>
      </c>
      <c r="P158" s="90">
        <v>41470</v>
      </c>
      <c r="Q158" s="80">
        <v>41520</v>
      </c>
      <c r="R158" s="52">
        <v>41590</v>
      </c>
      <c r="S158" s="52"/>
    </row>
    <row r="159" spans="2:20" ht="114.75" x14ac:dyDescent="0.2">
      <c r="B159" s="89"/>
      <c r="C159" s="52" t="str">
        <f ca="1">LOOKUP(B158,Master!$A$3:$A$124,Totals!$N$3:$N$123)</f>
        <v>Rejected</v>
      </c>
      <c r="D159" s="54"/>
      <c r="E159" s="54"/>
      <c r="F159" s="58"/>
      <c r="G159" s="58"/>
      <c r="H159" s="58"/>
      <c r="I159" s="58"/>
      <c r="J159" s="58"/>
      <c r="K159" s="58"/>
      <c r="L159" s="26" t="s">
        <v>642</v>
      </c>
      <c r="M159" s="58" t="s">
        <v>675</v>
      </c>
      <c r="N159" s="26" t="s">
        <v>376</v>
      </c>
      <c r="O159" s="26" t="s">
        <v>466</v>
      </c>
      <c r="P159" s="26" t="s">
        <v>466</v>
      </c>
      <c r="Q159" s="26" t="s">
        <v>428</v>
      </c>
      <c r="R159" s="4" t="s">
        <v>23</v>
      </c>
      <c r="S159" s="100"/>
    </row>
    <row r="160" spans="2:20" x14ac:dyDescent="0.2">
      <c r="B160" s="89"/>
      <c r="C160" s="4" t="str">
        <f ca="1">CONCATENATE(LOOKUP(B158,Master!$A$3:$A$124,Master!$D$3:$D$122), " - ", LOOKUP(B158,Master!$A$3:$A$123,Master!$E$3:$E$123))</f>
        <v>10.2.4.6 - req60</v>
      </c>
      <c r="D160" s="59"/>
      <c r="E160" s="59"/>
      <c r="F160" s="59"/>
      <c r="G160" s="59"/>
      <c r="H160" s="59"/>
      <c r="I160" s="59"/>
      <c r="J160" s="59"/>
      <c r="K160" s="59"/>
      <c r="L160" s="59" t="s">
        <v>270</v>
      </c>
      <c r="M160" s="59" t="s">
        <v>270</v>
      </c>
      <c r="N160" s="59" t="s">
        <v>270</v>
      </c>
      <c r="O160" s="59" t="s">
        <v>270</v>
      </c>
      <c r="P160" s="26" t="s">
        <v>270</v>
      </c>
      <c r="Q160" s="59" t="s">
        <v>270</v>
      </c>
      <c r="R160" s="4" t="s">
        <v>270</v>
      </c>
      <c r="S160" s="100"/>
    </row>
    <row r="161" spans="2:20" x14ac:dyDescent="0.2">
      <c r="B161" s="89" t="s">
        <v>548</v>
      </c>
      <c r="C161" s="52" t="str">
        <f ca="1">LOOKUP(B161,Master!$A$3:$A$124,Master!$B$3:$B123)</f>
        <v>01-Nov-12</v>
      </c>
      <c r="D161" s="54"/>
      <c r="E161" s="54"/>
      <c r="F161" s="54"/>
      <c r="G161" s="54"/>
      <c r="H161" s="54"/>
      <c r="I161" s="80"/>
      <c r="J161" s="80"/>
      <c r="K161" s="80"/>
      <c r="L161" s="80">
        <v>41226</v>
      </c>
      <c r="M161" s="80">
        <v>41289</v>
      </c>
      <c r="N161" s="80">
        <v>41352</v>
      </c>
      <c r="O161" s="80">
        <v>41409</v>
      </c>
      <c r="P161" s="90">
        <v>41470</v>
      </c>
      <c r="Q161" s="80">
        <v>41520</v>
      </c>
      <c r="R161" s="52">
        <v>41590</v>
      </c>
      <c r="S161" s="52">
        <v>41661</v>
      </c>
      <c r="T161" s="52">
        <v>41716</v>
      </c>
    </row>
    <row r="162" spans="2:20" ht="204" x14ac:dyDescent="0.2">
      <c r="B162" s="89"/>
      <c r="C162" s="52" t="str">
        <f ca="1">LOOKUP(B161,Master!$A$3:$A$124,Totals!$N$3:$N$123)</f>
        <v>Complete&lt;BR&gt;then Ballot</v>
      </c>
      <c r="D162" s="54"/>
      <c r="E162" s="54"/>
      <c r="F162" s="58"/>
      <c r="G162" s="58"/>
      <c r="H162" s="58"/>
      <c r="I162" s="58"/>
      <c r="J162" s="58"/>
      <c r="K162" s="58"/>
      <c r="L162" s="26" t="s">
        <v>643</v>
      </c>
      <c r="M162" s="58" t="s">
        <v>676</v>
      </c>
      <c r="N162" s="58" t="s">
        <v>91</v>
      </c>
      <c r="O162" s="58" t="s">
        <v>473</v>
      </c>
      <c r="P162" s="58" t="s">
        <v>473</v>
      </c>
      <c r="Q162" s="58" t="s">
        <v>432</v>
      </c>
      <c r="R162" s="26" t="s">
        <v>699</v>
      </c>
      <c r="S162" s="101" t="s">
        <v>706</v>
      </c>
      <c r="T162" s="112" t="s">
        <v>699</v>
      </c>
    </row>
    <row r="163" spans="2:20" x14ac:dyDescent="0.2">
      <c r="B163" s="89"/>
      <c r="C163" s="4" t="str">
        <f ca="1">CONCATENATE(LOOKUP(B161,Master!$A$3:$A$124,Master!$D$3:$D$122), " - ", LOOKUP(B161,Master!$A$3:$A$123,Master!$E$3:$E$123))</f>
        <v>10.2.6.1.1 - local variables</v>
      </c>
      <c r="D163" s="59"/>
      <c r="E163" s="59"/>
      <c r="F163" s="59"/>
      <c r="G163" s="59"/>
      <c r="H163" s="59"/>
      <c r="I163" s="59"/>
      <c r="J163" s="59"/>
      <c r="K163" s="59"/>
      <c r="L163" s="59" t="s">
        <v>270</v>
      </c>
      <c r="M163" s="59" t="s">
        <v>270</v>
      </c>
      <c r="N163" s="59" t="s">
        <v>270</v>
      </c>
      <c r="O163" s="59" t="s">
        <v>270</v>
      </c>
      <c r="P163" s="26" t="s">
        <v>270</v>
      </c>
      <c r="Q163" s="26" t="s">
        <v>270</v>
      </c>
      <c r="R163" s="26" t="s">
        <v>270</v>
      </c>
      <c r="S163" s="101" t="s">
        <v>270</v>
      </c>
      <c r="T163" s="98" t="s">
        <v>270</v>
      </c>
    </row>
    <row r="164" spans="2:20" x14ac:dyDescent="0.2">
      <c r="B164" s="89" t="s">
        <v>549</v>
      </c>
      <c r="C164" s="52" t="str">
        <f ca="1">LOOKUP(B164,Master!$A$3:$A$124,Master!$B$3:$B123)</f>
        <v>01-Nov-12</v>
      </c>
      <c r="D164" s="54"/>
      <c r="E164" s="54"/>
      <c r="F164" s="54"/>
      <c r="G164" s="54"/>
      <c r="H164" s="54"/>
      <c r="I164" s="80"/>
      <c r="J164" s="80"/>
      <c r="K164" s="80"/>
      <c r="L164" s="80">
        <v>41226</v>
      </c>
      <c r="M164" s="80">
        <v>41289</v>
      </c>
      <c r="N164" s="80">
        <v>41352</v>
      </c>
      <c r="O164" s="80">
        <v>41409</v>
      </c>
      <c r="P164" s="90">
        <v>41470</v>
      </c>
      <c r="Q164" s="80">
        <v>41520</v>
      </c>
      <c r="R164" s="52">
        <v>41590</v>
      </c>
      <c r="S164" s="52"/>
    </row>
    <row r="165" spans="2:20" ht="51" x14ac:dyDescent="0.2">
      <c r="B165" s="89"/>
      <c r="C165" s="52" t="str">
        <f ca="1">LOOKUP(B164,Master!$A$3:$A$124,Totals!$N$3:$N$123)</f>
        <v>Published</v>
      </c>
      <c r="D165" s="54"/>
      <c r="E165" s="54"/>
      <c r="F165" s="58"/>
      <c r="G165" s="58"/>
      <c r="H165" s="58"/>
      <c r="I165" s="58"/>
      <c r="J165" s="58"/>
      <c r="K165" s="58"/>
      <c r="L165" s="26" t="s">
        <v>644</v>
      </c>
      <c r="M165" s="58" t="s">
        <v>675</v>
      </c>
      <c r="N165" s="26" t="s">
        <v>376</v>
      </c>
      <c r="O165" s="26" t="s">
        <v>466</v>
      </c>
      <c r="P165" s="26" t="s">
        <v>466</v>
      </c>
      <c r="Q165" s="26" t="s">
        <v>428</v>
      </c>
      <c r="R165" s="4" t="s">
        <v>23</v>
      </c>
      <c r="S165" s="100"/>
    </row>
    <row r="166" spans="2:20" x14ac:dyDescent="0.2">
      <c r="B166" s="89"/>
      <c r="C166" s="4" t="str">
        <f ca="1">CONCATENATE(LOOKUP(B164,Master!$A$3:$A$124,Master!$D$3:$D$122), " - ", LOOKUP(B164,Master!$A$3:$A$123,Master!$E$3:$E$123))</f>
        <v>10.3.11.2.1 - req62</v>
      </c>
      <c r="D166" s="59"/>
      <c r="E166" s="59"/>
      <c r="F166" s="59"/>
      <c r="G166" s="59"/>
      <c r="H166" s="59"/>
      <c r="I166" s="59"/>
      <c r="J166" s="59"/>
      <c r="K166" s="59"/>
      <c r="L166" s="59" t="s">
        <v>270</v>
      </c>
      <c r="M166" s="59" t="s">
        <v>270</v>
      </c>
      <c r="N166" s="59" t="s">
        <v>270</v>
      </c>
      <c r="O166" s="59" t="s">
        <v>270</v>
      </c>
      <c r="P166" s="26" t="s">
        <v>270</v>
      </c>
      <c r="Q166" s="59" t="s">
        <v>270</v>
      </c>
      <c r="R166" s="4" t="s">
        <v>270</v>
      </c>
      <c r="S166" s="100"/>
    </row>
    <row r="167" spans="2:20" x14ac:dyDescent="0.2">
      <c r="B167" s="89" t="s">
        <v>550</v>
      </c>
      <c r="C167" s="52" t="str">
        <f ca="1">LOOKUP(B167,Master!$A$3:$A$124,Master!$B$3:$B123)</f>
        <v>01-Nov-12</v>
      </c>
      <c r="D167" s="54"/>
      <c r="E167" s="54"/>
      <c r="F167" s="54"/>
      <c r="G167" s="54"/>
      <c r="H167" s="54"/>
      <c r="I167" s="80"/>
      <c r="J167" s="80"/>
      <c r="K167" s="80"/>
      <c r="L167" s="80">
        <v>41226</v>
      </c>
      <c r="M167" s="80"/>
      <c r="N167" s="80"/>
      <c r="O167" s="80"/>
      <c r="S167" s="100"/>
    </row>
    <row r="168" spans="2:20" ht="89.25" x14ac:dyDescent="0.2">
      <c r="B168" s="89"/>
      <c r="C168" s="52" t="str">
        <f ca="1">LOOKUP(B167,Master!$A$3:$A$124,Totals!$N$3:$N$123)</f>
        <v>Rejected</v>
      </c>
      <c r="D168" s="54"/>
      <c r="E168" s="54"/>
      <c r="F168" s="58"/>
      <c r="G168" s="58"/>
      <c r="H168" s="58"/>
      <c r="I168" s="58"/>
      <c r="J168" s="58"/>
      <c r="K168" s="58"/>
      <c r="L168" s="26" t="s">
        <v>645</v>
      </c>
      <c r="S168" s="100"/>
    </row>
    <row r="169" spans="2:20" x14ac:dyDescent="0.2">
      <c r="B169" s="89"/>
      <c r="C169" s="4" t="str">
        <f ca="1">CONCATENATE(LOOKUP(B167,Master!$A$3:$A$124,Master!$D$3:$D$122), " - ", LOOKUP(B167,Master!$A$3:$A$123,Master!$E$3:$E$123))</f>
        <v>10.3.5 - req63</v>
      </c>
      <c r="D169" s="59"/>
      <c r="E169" s="59"/>
      <c r="F169" s="59"/>
      <c r="G169" s="59"/>
      <c r="H169" s="59"/>
      <c r="I169" s="59"/>
      <c r="J169" s="59"/>
      <c r="K169" s="59"/>
      <c r="L169" s="59" t="s">
        <v>270</v>
      </c>
      <c r="M169" s="59"/>
      <c r="N169" s="59"/>
      <c r="O169" s="59"/>
      <c r="S169" s="100"/>
    </row>
    <row r="170" spans="2:20" x14ac:dyDescent="0.2">
      <c r="B170" s="89" t="s">
        <v>552</v>
      </c>
      <c r="C170" s="52" t="str">
        <f ca="1">LOOKUP(B170,Master!$A$3:$A$124,Master!$B$3:$B123)</f>
        <v>01-Nov-12</v>
      </c>
      <c r="D170" s="54"/>
      <c r="E170" s="54"/>
      <c r="F170" s="54"/>
      <c r="G170" s="54"/>
      <c r="H170" s="54"/>
      <c r="I170" s="80"/>
      <c r="J170" s="80"/>
      <c r="K170" s="80"/>
      <c r="L170" s="80">
        <v>41226</v>
      </c>
      <c r="M170" s="80">
        <v>41289</v>
      </c>
      <c r="N170" s="80">
        <v>41352</v>
      </c>
      <c r="O170" s="80">
        <v>41409</v>
      </c>
      <c r="P170" s="90">
        <v>41470</v>
      </c>
      <c r="Q170" s="80">
        <v>41520</v>
      </c>
      <c r="R170" s="52">
        <v>41590</v>
      </c>
      <c r="S170" s="52"/>
    </row>
    <row r="171" spans="2:20" ht="51" x14ac:dyDescent="0.2">
      <c r="B171" s="89"/>
      <c r="C171" s="52" t="str">
        <f ca="1">LOOKUP(B170,Master!$A$3:$A$124,Totals!$N$3:$N$123)</f>
        <v>Published</v>
      </c>
      <c r="D171" s="54"/>
      <c r="E171" s="54"/>
      <c r="F171" s="58"/>
      <c r="G171" s="58"/>
      <c r="H171" s="58"/>
      <c r="I171" s="58"/>
      <c r="J171" s="58"/>
      <c r="K171" s="58"/>
      <c r="L171" s="26" t="s">
        <v>646</v>
      </c>
      <c r="M171" s="58" t="s">
        <v>675</v>
      </c>
      <c r="N171" s="26" t="s">
        <v>376</v>
      </c>
      <c r="O171" s="26" t="s">
        <v>466</v>
      </c>
      <c r="P171" s="26" t="s">
        <v>466</v>
      </c>
      <c r="Q171" s="26" t="s">
        <v>428</v>
      </c>
      <c r="R171" s="4" t="s">
        <v>23</v>
      </c>
      <c r="S171" s="100"/>
    </row>
    <row r="172" spans="2:20" x14ac:dyDescent="0.2">
      <c r="B172" s="89"/>
      <c r="C172" s="4" t="str">
        <f ca="1">CONCATENATE(LOOKUP(B170,Master!$A$3:$A$124,Master!$D$3:$D$122), " - ", LOOKUP(B170,Master!$A$3:$A$123,Master!$E$3:$E$123))</f>
        <v>10.3.11.3 - req64</v>
      </c>
      <c r="D172" s="59"/>
      <c r="E172" s="59"/>
      <c r="F172" s="59"/>
      <c r="G172" s="59"/>
      <c r="H172" s="59"/>
      <c r="I172" s="59"/>
      <c r="J172" s="59"/>
      <c r="K172" s="59"/>
      <c r="L172" s="59" t="s">
        <v>270</v>
      </c>
      <c r="M172" s="59" t="s">
        <v>270</v>
      </c>
      <c r="N172" s="59" t="s">
        <v>270</v>
      </c>
      <c r="O172" s="59" t="s">
        <v>270</v>
      </c>
      <c r="P172" s="26" t="s">
        <v>270</v>
      </c>
      <c r="Q172" s="59" t="s">
        <v>270</v>
      </c>
      <c r="R172" s="4" t="s">
        <v>270</v>
      </c>
      <c r="S172" s="100"/>
    </row>
    <row r="173" spans="2:20" x14ac:dyDescent="0.2">
      <c r="B173" s="89" t="s">
        <v>553</v>
      </c>
      <c r="C173" s="52" t="str">
        <f ca="1">LOOKUP(B173,Master!$A$3:$A$124,Master!$B$3:$B123)</f>
        <v>01-Nov-12</v>
      </c>
      <c r="D173" s="54"/>
      <c r="E173" s="54"/>
      <c r="F173" s="54"/>
      <c r="G173" s="54"/>
      <c r="H173" s="54"/>
      <c r="I173" s="80"/>
      <c r="J173" s="80"/>
      <c r="K173" s="80"/>
      <c r="L173" s="80">
        <v>41226</v>
      </c>
      <c r="M173" s="80"/>
      <c r="N173" s="80"/>
      <c r="O173" s="80"/>
      <c r="S173" s="100"/>
    </row>
    <row r="174" spans="2:20" ht="102" x14ac:dyDescent="0.2">
      <c r="B174" s="89"/>
      <c r="C174" s="52" t="str">
        <f ca="1">LOOKUP(B173,Master!$A$3:$A$124,Totals!$N$3:$N$123)</f>
        <v>Rejected</v>
      </c>
      <c r="D174" s="54"/>
      <c r="E174" s="54"/>
      <c r="F174" s="58"/>
      <c r="G174" s="58"/>
      <c r="H174" s="58"/>
      <c r="I174" s="58"/>
      <c r="J174" s="58"/>
      <c r="K174" s="58"/>
      <c r="L174" s="26" t="s">
        <v>647</v>
      </c>
      <c r="S174" s="100"/>
    </row>
    <row r="175" spans="2:20" x14ac:dyDescent="0.2">
      <c r="B175" s="89"/>
      <c r="C175" s="4" t="str">
        <f ca="1">CONCATENATE(LOOKUP(B173,Master!$A$3:$A$124,Master!$D$3:$D$122), " - ", LOOKUP(B173,Master!$A$3:$A$123,Master!$E$3:$E$123))</f>
        <v>10.2.6.3 - req65</v>
      </c>
      <c r="D175" s="59"/>
      <c r="E175" s="59"/>
      <c r="F175" s="59"/>
      <c r="G175" s="59"/>
      <c r="H175" s="59"/>
      <c r="I175" s="59"/>
      <c r="J175" s="59"/>
      <c r="K175" s="59"/>
      <c r="L175" s="59" t="s">
        <v>270</v>
      </c>
      <c r="M175" s="59"/>
      <c r="N175" s="59"/>
      <c r="O175" s="59"/>
      <c r="S175" s="100"/>
    </row>
    <row r="176" spans="2:20" x14ac:dyDescent="0.2">
      <c r="B176" s="89" t="s">
        <v>554</v>
      </c>
      <c r="C176" s="52" t="str">
        <f ca="1">LOOKUP(B176,Master!$A$3:$A$124,Master!$B$3:$B123)</f>
        <v>01-Nov-12</v>
      </c>
      <c r="D176" s="54"/>
      <c r="E176" s="54"/>
      <c r="F176" s="54"/>
      <c r="G176" s="54"/>
      <c r="H176" s="54"/>
      <c r="I176" s="80"/>
      <c r="J176" s="80"/>
      <c r="K176" s="80"/>
      <c r="L176" s="80">
        <v>41226</v>
      </c>
      <c r="M176" s="80">
        <v>41289</v>
      </c>
      <c r="N176" s="80">
        <v>41352</v>
      </c>
      <c r="O176" s="80">
        <v>41409</v>
      </c>
      <c r="P176" s="90">
        <v>41470</v>
      </c>
      <c r="Q176" s="80">
        <v>41520</v>
      </c>
      <c r="R176" s="52">
        <v>41590</v>
      </c>
      <c r="S176" s="52"/>
    </row>
    <row r="177" spans="2:19" ht="76.5" x14ac:dyDescent="0.2">
      <c r="B177" s="89"/>
      <c r="C177" s="52" t="str">
        <f ca="1">LOOKUP(B176,Master!$A$3:$A$124,Totals!$N$3:$N$123)</f>
        <v>Published</v>
      </c>
      <c r="D177" s="54"/>
      <c r="E177" s="54"/>
      <c r="F177" s="58"/>
      <c r="G177" s="58"/>
      <c r="H177" s="58"/>
      <c r="I177" s="58"/>
      <c r="J177" s="58"/>
      <c r="K177" s="58"/>
      <c r="L177" s="26" t="s">
        <v>648</v>
      </c>
      <c r="M177" s="58" t="s">
        <v>675</v>
      </c>
      <c r="N177" s="26" t="s">
        <v>376</v>
      </c>
      <c r="O177" s="26" t="s">
        <v>466</v>
      </c>
      <c r="P177" s="26" t="s">
        <v>466</v>
      </c>
      <c r="Q177" s="26" t="s">
        <v>428</v>
      </c>
      <c r="R177" s="4" t="s">
        <v>23</v>
      </c>
      <c r="S177" s="100"/>
    </row>
    <row r="178" spans="2:19" x14ac:dyDescent="0.2">
      <c r="B178" s="89"/>
      <c r="C178" s="4" t="str">
        <f ca="1">CONCATENATE(LOOKUP(B176,Master!$A$3:$A$124,Master!$D$3:$D$122), " - ", LOOKUP(B176,Master!$A$3:$A$123,Master!$E$3:$E$123))</f>
        <v>10.3.11.3 - req66</v>
      </c>
      <c r="D178" s="59"/>
      <c r="E178" s="59"/>
      <c r="F178" s="59"/>
      <c r="G178" s="59"/>
      <c r="H178" s="59"/>
      <c r="I178" s="59"/>
      <c r="J178" s="59"/>
      <c r="K178" s="59"/>
      <c r="L178" s="59" t="s">
        <v>270</v>
      </c>
      <c r="M178" s="59" t="s">
        <v>270</v>
      </c>
      <c r="N178" s="59" t="s">
        <v>270</v>
      </c>
      <c r="O178" s="59" t="s">
        <v>270</v>
      </c>
      <c r="P178" s="26" t="s">
        <v>270</v>
      </c>
      <c r="Q178" s="59" t="s">
        <v>270</v>
      </c>
      <c r="R178" s="4" t="s">
        <v>270</v>
      </c>
      <c r="S178" s="100"/>
    </row>
    <row r="179" spans="2:19" x14ac:dyDescent="0.2">
      <c r="B179" s="89" t="s">
        <v>551</v>
      </c>
      <c r="C179" s="52" t="str">
        <f ca="1">LOOKUP(B179,Master!$A$3:$A$124,Master!$B$3:$B123)</f>
        <v>01-Nov-12</v>
      </c>
      <c r="D179" s="54"/>
      <c r="E179" s="54"/>
      <c r="F179" s="54"/>
      <c r="G179" s="54"/>
      <c r="H179" s="54"/>
      <c r="I179" s="80"/>
      <c r="J179" s="80"/>
      <c r="K179" s="80"/>
      <c r="L179" s="80">
        <v>41226</v>
      </c>
      <c r="M179" s="80"/>
      <c r="N179" s="80"/>
      <c r="O179" s="80"/>
      <c r="S179" s="100"/>
    </row>
    <row r="180" spans="2:19" ht="51" x14ac:dyDescent="0.2">
      <c r="B180" s="89"/>
      <c r="C180" s="52" t="str">
        <f ca="1">LOOKUP(B179,Master!$A$3:$A$124,Totals!$N$3:$N$123)</f>
        <v>Rejected</v>
      </c>
      <c r="D180" s="54"/>
      <c r="E180" s="54"/>
      <c r="F180" s="58"/>
      <c r="G180" s="58"/>
      <c r="H180" s="58"/>
      <c r="I180" s="58"/>
      <c r="J180" s="58"/>
      <c r="K180" s="58"/>
      <c r="L180" s="26" t="s">
        <v>649</v>
      </c>
      <c r="S180" s="100"/>
    </row>
    <row r="181" spans="2:19" x14ac:dyDescent="0.2">
      <c r="B181" s="89"/>
      <c r="C181" s="4" t="str">
        <f ca="1">CONCATENATE(LOOKUP(B179,Master!$A$3:$A$124,Master!$D$3:$D$122), " - ", LOOKUP(B179,Master!$A$3:$A$123,Master!$E$3:$E$123))</f>
        <v>10.3.12.1.4 - req67</v>
      </c>
      <c r="D181" s="59"/>
      <c r="E181" s="59"/>
      <c r="F181" s="59"/>
      <c r="G181" s="59"/>
      <c r="H181" s="59"/>
      <c r="I181" s="59"/>
      <c r="J181" s="59"/>
      <c r="K181" s="59"/>
      <c r="L181" s="59" t="s">
        <v>270</v>
      </c>
      <c r="M181" s="59"/>
      <c r="N181" s="59"/>
      <c r="O181" s="59"/>
      <c r="S181" s="100"/>
    </row>
    <row r="182" spans="2:19" x14ac:dyDescent="0.2">
      <c r="B182" s="89" t="s">
        <v>555</v>
      </c>
      <c r="C182" s="52" t="str">
        <f ca="1">LOOKUP(B182,Master!$A$3:$A$124,Master!$B$3:$B123)</f>
        <v>01-Nov-12</v>
      </c>
      <c r="D182" s="54"/>
      <c r="E182" s="54"/>
      <c r="F182" s="54"/>
      <c r="G182" s="54"/>
      <c r="H182" s="54"/>
      <c r="I182" s="80"/>
      <c r="J182" s="80"/>
      <c r="K182" s="80"/>
      <c r="L182" s="80">
        <v>41226</v>
      </c>
      <c r="M182" s="80">
        <v>41289</v>
      </c>
      <c r="N182" s="80">
        <v>41352</v>
      </c>
      <c r="O182" s="80">
        <v>41409</v>
      </c>
      <c r="P182" s="90">
        <v>41470</v>
      </c>
      <c r="Q182" s="80">
        <v>41520</v>
      </c>
      <c r="R182" s="52">
        <v>41590</v>
      </c>
      <c r="S182" s="52"/>
    </row>
    <row r="183" spans="2:19" ht="25.5" x14ac:dyDescent="0.2">
      <c r="B183" s="89"/>
      <c r="C183" s="52" t="str">
        <f ca="1">LOOKUP(B182,Master!$A$3:$A$124,Totals!$N$3:$N$123)</f>
        <v>Published</v>
      </c>
      <c r="D183" s="54"/>
      <c r="E183" s="54"/>
      <c r="F183" s="58"/>
      <c r="G183" s="58"/>
      <c r="H183" s="58"/>
      <c r="I183" s="58"/>
      <c r="J183" s="58"/>
      <c r="K183" s="58"/>
      <c r="L183" s="26" t="s">
        <v>650</v>
      </c>
      <c r="M183" s="58" t="s">
        <v>675</v>
      </c>
      <c r="N183" s="26" t="s">
        <v>376</v>
      </c>
      <c r="O183" s="26" t="s">
        <v>466</v>
      </c>
      <c r="P183" s="26" t="s">
        <v>466</v>
      </c>
      <c r="Q183" s="26" t="s">
        <v>428</v>
      </c>
      <c r="R183" s="4" t="s">
        <v>23</v>
      </c>
      <c r="S183" s="100"/>
    </row>
    <row r="184" spans="2:19" x14ac:dyDescent="0.2">
      <c r="B184" s="89"/>
      <c r="C184" s="4" t="str">
        <f ca="1">CONCATENATE(LOOKUP(B182,Master!$A$3:$A$124,Master!$D$3:$D$122), " - ", LOOKUP(B182,Master!$A$3:$A$123,Master!$E$3:$E$123))</f>
        <v>8.5.2.2.1 - req68</v>
      </c>
      <c r="D184" s="59"/>
      <c r="E184" s="59"/>
      <c r="F184" s="59"/>
      <c r="G184" s="59"/>
      <c r="H184" s="59"/>
      <c r="I184" s="59"/>
      <c r="J184" s="59"/>
      <c r="K184" s="59"/>
      <c r="L184" s="59" t="s">
        <v>270</v>
      </c>
      <c r="M184" s="59" t="s">
        <v>270</v>
      </c>
      <c r="N184" s="59" t="s">
        <v>270</v>
      </c>
      <c r="O184" s="59" t="s">
        <v>270</v>
      </c>
      <c r="P184" s="26" t="s">
        <v>270</v>
      </c>
      <c r="Q184" s="59" t="s">
        <v>270</v>
      </c>
      <c r="R184" s="4" t="s">
        <v>270</v>
      </c>
      <c r="S184" s="100"/>
    </row>
    <row r="185" spans="2:19" x14ac:dyDescent="0.2">
      <c r="B185" s="89" t="s">
        <v>556</v>
      </c>
      <c r="C185" s="52" t="str">
        <f ca="1">LOOKUP(B185,Master!$A$3:$A$124,Master!$B$3:$B123)</f>
        <v>01-Nov-12</v>
      </c>
      <c r="D185" s="54"/>
      <c r="E185" s="54"/>
      <c r="F185" s="54"/>
      <c r="G185" s="54"/>
      <c r="H185" s="54"/>
      <c r="I185" s="80"/>
      <c r="J185" s="80"/>
      <c r="K185" s="80"/>
      <c r="L185" s="80">
        <v>41226</v>
      </c>
      <c r="M185" s="80">
        <v>41289</v>
      </c>
      <c r="N185" s="80">
        <v>41352</v>
      </c>
      <c r="O185" s="80">
        <v>41409</v>
      </c>
      <c r="P185" s="90">
        <v>41470</v>
      </c>
      <c r="Q185" s="80">
        <v>41520</v>
      </c>
      <c r="R185" s="52">
        <v>41590</v>
      </c>
      <c r="S185" s="52"/>
    </row>
    <row r="186" spans="2:19" ht="25.5" x14ac:dyDescent="0.2">
      <c r="B186" s="89"/>
      <c r="C186" s="52" t="str">
        <f ca="1">LOOKUP(B185,Master!$A$3:$A$124,Totals!$N$3:$N$123)</f>
        <v>Published</v>
      </c>
      <c r="D186" s="54"/>
      <c r="E186" s="54"/>
      <c r="F186" s="58"/>
      <c r="G186" s="58"/>
      <c r="H186" s="58"/>
      <c r="I186" s="58"/>
      <c r="J186" s="58"/>
      <c r="K186" s="58"/>
      <c r="L186" s="26" t="s">
        <v>651</v>
      </c>
      <c r="M186" s="58" t="s">
        <v>675</v>
      </c>
      <c r="N186" s="26" t="s">
        <v>376</v>
      </c>
      <c r="O186" s="26" t="s">
        <v>466</v>
      </c>
      <c r="P186" s="26" t="s">
        <v>466</v>
      </c>
      <c r="Q186" s="26" t="s">
        <v>428</v>
      </c>
      <c r="R186" s="4" t="s">
        <v>23</v>
      </c>
      <c r="S186" s="100"/>
    </row>
    <row r="187" spans="2:19" x14ac:dyDescent="0.2">
      <c r="B187" s="89"/>
      <c r="C187" s="4" t="str">
        <f ca="1">CONCATENATE(LOOKUP(B185,Master!$A$3:$A$124,Master!$D$3:$D$122), " - ", LOOKUP(B185,Master!$A$3:$A$123,Master!$E$3:$E$123))</f>
        <v>10.3.12.1.4 - req69</v>
      </c>
      <c r="D187" s="59"/>
      <c r="E187" s="59"/>
      <c r="F187" s="59"/>
      <c r="G187" s="59"/>
      <c r="H187" s="59"/>
      <c r="I187" s="59"/>
      <c r="J187" s="59"/>
      <c r="K187" s="59"/>
      <c r="L187" s="59" t="s">
        <v>270</v>
      </c>
      <c r="M187" s="59" t="s">
        <v>270</v>
      </c>
      <c r="N187" s="59" t="s">
        <v>270</v>
      </c>
      <c r="O187" s="59" t="s">
        <v>270</v>
      </c>
      <c r="P187" s="26" t="s">
        <v>270</v>
      </c>
      <c r="Q187" s="59" t="s">
        <v>270</v>
      </c>
      <c r="R187" s="4" t="s">
        <v>270</v>
      </c>
      <c r="S187" s="100"/>
    </row>
    <row r="188" spans="2:19" x14ac:dyDescent="0.2">
      <c r="B188" s="89" t="s">
        <v>557</v>
      </c>
      <c r="C188" s="52" t="str">
        <f ca="1">LOOKUP(B188,Master!$A$3:$A$124,Master!$B$3:$B123)</f>
        <v>01-Nov-12</v>
      </c>
      <c r="D188" s="54"/>
      <c r="E188" s="54"/>
      <c r="F188" s="54"/>
      <c r="G188" s="54"/>
      <c r="H188" s="54"/>
      <c r="I188" s="80"/>
      <c r="J188" s="80"/>
      <c r="K188" s="80"/>
      <c r="L188" s="80">
        <v>41226</v>
      </c>
      <c r="M188" s="80">
        <v>41289</v>
      </c>
      <c r="N188" s="80">
        <v>41352</v>
      </c>
      <c r="O188" s="80">
        <v>41409</v>
      </c>
      <c r="P188" s="90">
        <v>41470</v>
      </c>
      <c r="Q188" s="80">
        <v>41520</v>
      </c>
      <c r="R188" s="52">
        <v>41590</v>
      </c>
      <c r="S188" s="52"/>
    </row>
    <row r="189" spans="2:19" ht="25.5" x14ac:dyDescent="0.2">
      <c r="B189" s="89"/>
      <c r="C189" s="52" t="str">
        <f ca="1">LOOKUP(B188,Master!$A$3:$A$124,Totals!$N$3:$N$123)</f>
        <v>Published</v>
      </c>
      <c r="D189" s="54"/>
      <c r="E189" s="54"/>
      <c r="F189" s="58"/>
      <c r="G189" s="58"/>
      <c r="H189" s="58"/>
      <c r="I189" s="58"/>
      <c r="J189" s="58"/>
      <c r="K189" s="58"/>
      <c r="L189" s="26" t="s">
        <v>652</v>
      </c>
      <c r="M189" s="58" t="s">
        <v>675</v>
      </c>
      <c r="N189" s="26" t="s">
        <v>376</v>
      </c>
      <c r="O189" s="26" t="s">
        <v>466</v>
      </c>
      <c r="P189" s="26" t="s">
        <v>466</v>
      </c>
      <c r="Q189" s="26" t="s">
        <v>428</v>
      </c>
      <c r="R189" s="4" t="s">
        <v>23</v>
      </c>
      <c r="S189" s="100"/>
    </row>
    <row r="190" spans="2:19" x14ac:dyDescent="0.2">
      <c r="B190" s="89"/>
      <c r="C190" s="4" t="str">
        <f ca="1">CONCATENATE(LOOKUP(B188,Master!$A$3:$A$124,Master!$D$3:$D$122), " - ", LOOKUP(B188,Master!$A$3:$A$123,Master!$E$3:$E$123))</f>
        <v>10.3.12.1.4 - req70</v>
      </c>
      <c r="D190" s="59"/>
      <c r="E190" s="59"/>
      <c r="F190" s="59"/>
      <c r="G190" s="59"/>
      <c r="H190" s="59"/>
      <c r="I190" s="59"/>
      <c r="J190" s="59"/>
      <c r="K190" s="59"/>
      <c r="L190" s="59" t="s">
        <v>270</v>
      </c>
      <c r="M190" s="59" t="s">
        <v>270</v>
      </c>
      <c r="N190" s="59" t="s">
        <v>270</v>
      </c>
      <c r="O190" s="59" t="s">
        <v>270</v>
      </c>
      <c r="P190" s="26" t="s">
        <v>270</v>
      </c>
      <c r="Q190" s="59" t="s">
        <v>270</v>
      </c>
      <c r="R190" s="4" t="s">
        <v>270</v>
      </c>
      <c r="S190" s="100"/>
    </row>
    <row r="191" spans="2:19" x14ac:dyDescent="0.2">
      <c r="B191" s="89" t="s">
        <v>558</v>
      </c>
      <c r="C191" s="52" t="str">
        <f ca="1">LOOKUP(B191,Master!$A$3:$A$124,Master!$B$3:$B123)</f>
        <v>01-Nov-12</v>
      </c>
      <c r="D191" s="54"/>
      <c r="E191" s="54"/>
      <c r="F191" s="54"/>
      <c r="G191" s="54"/>
      <c r="H191" s="54"/>
      <c r="I191" s="80"/>
      <c r="J191" s="80"/>
      <c r="K191" s="80"/>
      <c r="L191" s="80">
        <v>41226</v>
      </c>
      <c r="M191" s="80">
        <v>41289</v>
      </c>
      <c r="N191" s="80">
        <v>41352</v>
      </c>
      <c r="O191" s="80">
        <v>41409</v>
      </c>
      <c r="P191" s="90">
        <v>41470</v>
      </c>
      <c r="Q191" s="80">
        <v>41520</v>
      </c>
      <c r="R191" s="52">
        <v>41590</v>
      </c>
      <c r="S191" s="52"/>
    </row>
    <row r="192" spans="2:19" ht="25.5" x14ac:dyDescent="0.2">
      <c r="B192" s="89"/>
      <c r="C192" s="52" t="str">
        <f ca="1">LOOKUP(B191,Master!$A$3:$A$124,Totals!$N$3:$N$123)</f>
        <v>Published</v>
      </c>
      <c r="D192" s="54"/>
      <c r="E192" s="54"/>
      <c r="F192" s="58"/>
      <c r="G192" s="58"/>
      <c r="H192" s="58"/>
      <c r="I192" s="58"/>
      <c r="J192" s="58"/>
      <c r="K192" s="58"/>
      <c r="L192" s="26" t="s">
        <v>652</v>
      </c>
      <c r="M192" s="58" t="s">
        <v>675</v>
      </c>
      <c r="N192" s="26" t="s">
        <v>376</v>
      </c>
      <c r="O192" s="26" t="s">
        <v>466</v>
      </c>
      <c r="P192" s="26" t="s">
        <v>466</v>
      </c>
      <c r="Q192" s="26" t="s">
        <v>428</v>
      </c>
      <c r="R192" s="4" t="s">
        <v>23</v>
      </c>
      <c r="S192" s="100"/>
    </row>
    <row r="193" spans="2:19" x14ac:dyDescent="0.2">
      <c r="B193" s="89"/>
      <c r="C193" s="4" t="str">
        <f ca="1">CONCATENATE(LOOKUP(B191,Master!$A$3:$A$124,Master!$D$3:$D$122), " - ", LOOKUP(B191,Master!$A$3:$A$123,Master!$E$3:$E$123))</f>
        <v>10.2.6.2.1 - req71</v>
      </c>
      <c r="D193" s="59"/>
      <c r="E193" s="59"/>
      <c r="F193" s="59"/>
      <c r="G193" s="59"/>
      <c r="H193" s="59"/>
      <c r="I193" s="59"/>
      <c r="J193" s="59"/>
      <c r="K193" s="59"/>
      <c r="L193" s="59" t="s">
        <v>270</v>
      </c>
      <c r="M193" s="59" t="s">
        <v>270</v>
      </c>
      <c r="N193" s="59" t="s">
        <v>270</v>
      </c>
      <c r="O193" s="59" t="s">
        <v>270</v>
      </c>
      <c r="P193" s="26" t="s">
        <v>270</v>
      </c>
      <c r="Q193" s="59" t="s">
        <v>270</v>
      </c>
      <c r="R193" s="4" t="s">
        <v>270</v>
      </c>
      <c r="S193" s="100"/>
    </row>
    <row r="194" spans="2:19" x14ac:dyDescent="0.2">
      <c r="B194" s="89" t="s">
        <v>559</v>
      </c>
      <c r="C194" s="52" t="str">
        <f ca="1">LOOKUP(B194,Master!$A$3:$A$124,Master!$B$3:$B123)</f>
        <v>01-Nov-12</v>
      </c>
      <c r="D194" s="54"/>
      <c r="E194" s="54"/>
      <c r="F194" s="54"/>
      <c r="G194" s="54"/>
      <c r="H194" s="54"/>
      <c r="I194" s="80"/>
      <c r="J194" s="80"/>
      <c r="K194" s="80"/>
      <c r="L194" s="80">
        <v>41226</v>
      </c>
      <c r="M194" s="80">
        <v>41289</v>
      </c>
      <c r="N194" s="80">
        <v>41352</v>
      </c>
      <c r="O194" s="80">
        <v>41409</v>
      </c>
      <c r="P194" s="90">
        <v>41470</v>
      </c>
      <c r="Q194" s="80">
        <v>41520</v>
      </c>
      <c r="R194" s="52">
        <v>41590</v>
      </c>
      <c r="S194" s="52"/>
    </row>
    <row r="195" spans="2:19" ht="25.5" x14ac:dyDescent="0.2">
      <c r="B195" s="89"/>
      <c r="C195" s="52" t="str">
        <f ca="1">LOOKUP(B194,Master!$A$3:$A$124,Totals!$N$3:$N$123)</f>
        <v>Published</v>
      </c>
      <c r="D195" s="54"/>
      <c r="E195" s="54"/>
      <c r="F195" s="58"/>
      <c r="G195" s="58"/>
      <c r="H195" s="58"/>
      <c r="I195" s="58"/>
      <c r="J195" s="58"/>
      <c r="K195" s="58"/>
      <c r="L195" s="26" t="s">
        <v>652</v>
      </c>
      <c r="M195" s="58" t="s">
        <v>675</v>
      </c>
      <c r="N195" s="26" t="s">
        <v>376</v>
      </c>
      <c r="O195" s="26" t="s">
        <v>466</v>
      </c>
      <c r="P195" s="26" t="s">
        <v>466</v>
      </c>
      <c r="Q195" s="26" t="s">
        <v>428</v>
      </c>
      <c r="R195" s="4" t="s">
        <v>23</v>
      </c>
      <c r="S195" s="100"/>
    </row>
    <row r="196" spans="2:19" x14ac:dyDescent="0.2">
      <c r="B196" s="89"/>
      <c r="C196" s="4" t="str">
        <f ca="1">CONCATENATE(LOOKUP(B194,Master!$A$3:$A$124,Master!$D$3:$D$122), " - ", LOOKUP(B194,Master!$A$3:$A$123,Master!$E$3:$E$123))</f>
        <v>11.1.3 - req72</v>
      </c>
      <c r="D196" s="59"/>
      <c r="E196" s="59"/>
      <c r="F196" s="59"/>
      <c r="G196" s="59"/>
      <c r="H196" s="59"/>
      <c r="I196" s="59"/>
      <c r="J196" s="59"/>
      <c r="K196" s="59"/>
      <c r="L196" s="59" t="s">
        <v>270</v>
      </c>
      <c r="M196" s="59" t="s">
        <v>270</v>
      </c>
      <c r="N196" s="59" t="s">
        <v>270</v>
      </c>
      <c r="O196" s="59" t="s">
        <v>270</v>
      </c>
      <c r="P196" s="26" t="s">
        <v>270</v>
      </c>
      <c r="Q196" s="59" t="s">
        <v>270</v>
      </c>
      <c r="R196" s="4" t="s">
        <v>270</v>
      </c>
      <c r="S196" s="100"/>
    </row>
    <row r="197" spans="2:19" x14ac:dyDescent="0.2">
      <c r="B197" s="89" t="s">
        <v>560</v>
      </c>
      <c r="C197" s="52" t="str">
        <f ca="1">LOOKUP(B197,Master!$A$3:$A$124,Master!$B$3:$B123)</f>
        <v>01-Nov-12</v>
      </c>
      <c r="D197" s="54"/>
      <c r="E197" s="54"/>
      <c r="F197" s="54"/>
      <c r="G197" s="54"/>
      <c r="H197" s="54"/>
      <c r="I197" s="80"/>
      <c r="J197" s="80"/>
      <c r="K197" s="80"/>
      <c r="L197" s="80">
        <v>41226</v>
      </c>
      <c r="M197" s="80">
        <v>41289</v>
      </c>
      <c r="N197" s="80">
        <v>41352</v>
      </c>
      <c r="O197" s="80">
        <v>41409</v>
      </c>
      <c r="P197" s="90">
        <v>41470</v>
      </c>
      <c r="Q197" s="80">
        <v>41520</v>
      </c>
      <c r="R197" s="52">
        <v>41590</v>
      </c>
      <c r="S197" s="52"/>
    </row>
    <row r="198" spans="2:19" ht="25.5" x14ac:dyDescent="0.2">
      <c r="B198" s="89"/>
      <c r="C198" s="52" t="str">
        <f ca="1">LOOKUP(B197,Master!$A$3:$A$124,Totals!$N$3:$N$123)</f>
        <v>Published</v>
      </c>
      <c r="D198" s="54"/>
      <c r="E198" s="54"/>
      <c r="F198" s="58"/>
      <c r="G198" s="58"/>
      <c r="H198" s="58"/>
      <c r="I198" s="58"/>
      <c r="J198" s="58"/>
      <c r="K198" s="58"/>
      <c r="L198" s="26" t="s">
        <v>652</v>
      </c>
      <c r="M198" s="58" t="s">
        <v>675</v>
      </c>
      <c r="N198" s="26" t="s">
        <v>376</v>
      </c>
      <c r="O198" s="26" t="s">
        <v>466</v>
      </c>
      <c r="P198" s="26" t="s">
        <v>466</v>
      </c>
      <c r="Q198" s="26" t="s">
        <v>428</v>
      </c>
      <c r="R198" s="4" t="s">
        <v>23</v>
      </c>
      <c r="S198" s="100"/>
    </row>
    <row r="199" spans="2:19" x14ac:dyDescent="0.2">
      <c r="B199" s="89"/>
      <c r="C199" s="4" t="str">
        <f ca="1">CONCATENATE(LOOKUP(B197,Master!$A$3:$A$124,Master!$D$3:$D$122), " - ", LOOKUP(B197,Master!$A$3:$A$123,Master!$E$3:$E$123))</f>
        <v>11.1.3 - req73</v>
      </c>
      <c r="D199" s="59"/>
      <c r="E199" s="59"/>
      <c r="F199" s="59"/>
      <c r="G199" s="59"/>
      <c r="H199" s="59"/>
      <c r="I199" s="59"/>
      <c r="J199" s="59"/>
      <c r="K199" s="59"/>
      <c r="L199" s="59" t="s">
        <v>270</v>
      </c>
      <c r="M199" s="59" t="s">
        <v>270</v>
      </c>
      <c r="N199" s="59" t="s">
        <v>270</v>
      </c>
      <c r="O199" s="59" t="s">
        <v>270</v>
      </c>
      <c r="P199" s="26" t="s">
        <v>270</v>
      </c>
      <c r="Q199" s="59" t="s">
        <v>270</v>
      </c>
      <c r="R199" s="4" t="s">
        <v>270</v>
      </c>
      <c r="S199" s="100"/>
    </row>
    <row r="200" spans="2:19" x14ac:dyDescent="0.2">
      <c r="B200" s="89" t="s">
        <v>561</v>
      </c>
      <c r="C200" s="52" t="str">
        <f ca="1">LOOKUP(B200,Master!$A$3:$A$124,Master!$B$3:$B123)</f>
        <v>01-Nov-12</v>
      </c>
      <c r="D200" s="54"/>
      <c r="E200" s="54"/>
      <c r="F200" s="54"/>
      <c r="G200" s="54"/>
      <c r="H200" s="54"/>
      <c r="I200" s="80"/>
      <c r="J200" s="80"/>
      <c r="K200" s="80"/>
      <c r="L200" s="80">
        <v>41226</v>
      </c>
      <c r="M200" s="80">
        <v>41289</v>
      </c>
      <c r="N200" s="80">
        <v>41352</v>
      </c>
      <c r="O200" s="80">
        <v>41409</v>
      </c>
      <c r="P200" s="90">
        <v>41470</v>
      </c>
      <c r="Q200" s="80">
        <v>41520</v>
      </c>
      <c r="R200" s="52">
        <v>41590</v>
      </c>
      <c r="S200" s="52"/>
    </row>
    <row r="201" spans="2:19" ht="76.5" x14ac:dyDescent="0.2">
      <c r="B201" s="89"/>
      <c r="C201" s="52" t="str">
        <f ca="1">LOOKUP(B200,Master!$A$3:$A$124,Totals!$N$3:$N$123)</f>
        <v>Published</v>
      </c>
      <c r="D201" s="54"/>
      <c r="E201" s="54"/>
      <c r="F201" s="58"/>
      <c r="G201" s="58"/>
      <c r="H201" s="58"/>
      <c r="I201" s="58"/>
      <c r="J201" s="58"/>
      <c r="K201" s="58"/>
      <c r="L201" s="26" t="s">
        <v>653</v>
      </c>
      <c r="M201" s="58" t="s">
        <v>675</v>
      </c>
      <c r="N201" s="26" t="s">
        <v>376</v>
      </c>
      <c r="O201" s="26" t="s">
        <v>466</v>
      </c>
      <c r="P201" s="26" t="s">
        <v>466</v>
      </c>
      <c r="Q201" s="26" t="s">
        <v>428</v>
      </c>
      <c r="R201" s="4" t="s">
        <v>23</v>
      </c>
      <c r="S201" s="100"/>
    </row>
    <row r="202" spans="2:19" x14ac:dyDescent="0.2">
      <c r="B202" s="89"/>
      <c r="C202" s="4" t="str">
        <f ca="1">CONCATENATE(LOOKUP(B200,Master!$A$3:$A$124,Master!$D$3:$D$122), " - ", LOOKUP(B200,Master!$A$3:$A$123,Master!$E$3:$E$123))</f>
        <v>11.2.13.2.1 - req74</v>
      </c>
      <c r="D202" s="59"/>
      <c r="E202" s="59"/>
      <c r="F202" s="59"/>
      <c r="G202" s="59"/>
      <c r="H202" s="59"/>
      <c r="I202" s="59"/>
      <c r="J202" s="59"/>
      <c r="K202" s="59"/>
      <c r="L202" s="59" t="s">
        <v>270</v>
      </c>
      <c r="M202" s="59" t="s">
        <v>270</v>
      </c>
      <c r="N202" s="59" t="s">
        <v>270</v>
      </c>
      <c r="O202" s="59" t="s">
        <v>270</v>
      </c>
      <c r="P202" s="26" t="s">
        <v>270</v>
      </c>
      <c r="Q202" s="59" t="s">
        <v>270</v>
      </c>
      <c r="R202" s="4" t="s">
        <v>270</v>
      </c>
      <c r="S202" s="100"/>
    </row>
    <row r="203" spans="2:19" x14ac:dyDescent="0.2">
      <c r="B203" s="89" t="s">
        <v>562</v>
      </c>
      <c r="C203" s="52" t="str">
        <f ca="1">LOOKUP(B203,Master!$A$3:$A$124,Master!$B$3:$B123)</f>
        <v>01-Nov-12</v>
      </c>
      <c r="D203" s="54"/>
      <c r="E203" s="54"/>
      <c r="F203" s="54"/>
      <c r="G203" s="54"/>
      <c r="H203" s="54"/>
      <c r="I203" s="80"/>
      <c r="J203" s="80"/>
      <c r="K203" s="80"/>
      <c r="L203" s="80">
        <v>41226</v>
      </c>
      <c r="M203" s="80"/>
      <c r="N203" s="80"/>
      <c r="O203" s="80"/>
      <c r="S203" s="100"/>
    </row>
    <row r="204" spans="2:19" ht="127.5" x14ac:dyDescent="0.2">
      <c r="B204" s="89"/>
      <c r="C204" s="52" t="str">
        <f ca="1">LOOKUP(B203,Master!$A$3:$A$124,Totals!$N$3:$N$123)</f>
        <v>Rejected</v>
      </c>
      <c r="D204" s="54"/>
      <c r="E204" s="54"/>
      <c r="F204" s="58"/>
      <c r="G204" s="58"/>
      <c r="H204" s="58"/>
      <c r="I204" s="58"/>
      <c r="J204" s="58"/>
      <c r="K204" s="58"/>
      <c r="L204" s="26" t="s">
        <v>654</v>
      </c>
      <c r="S204" s="100"/>
    </row>
    <row r="205" spans="2:19" x14ac:dyDescent="0.2">
      <c r="B205" s="89"/>
      <c r="C205" s="4" t="str">
        <f ca="1">CONCATENATE(LOOKUP(B203,Master!$A$3:$A$124,Master!$D$3:$D$122), " - ", LOOKUP(B203,Master!$A$3:$A$123,Master!$E$3:$E$123))</f>
        <v>11.2.14.1.3 - req75</v>
      </c>
      <c r="D205" s="59"/>
      <c r="E205" s="59"/>
      <c r="F205" s="59"/>
      <c r="G205" s="59"/>
      <c r="H205" s="59"/>
      <c r="I205" s="59"/>
      <c r="J205" s="59"/>
      <c r="K205" s="59"/>
      <c r="L205" s="59" t="s">
        <v>270</v>
      </c>
      <c r="M205" s="59"/>
      <c r="N205" s="59"/>
      <c r="O205" s="59"/>
      <c r="S205" s="100"/>
    </row>
    <row r="206" spans="2:19" x14ac:dyDescent="0.2">
      <c r="B206" s="89" t="s">
        <v>563</v>
      </c>
      <c r="C206" s="52" t="str">
        <f ca="1">LOOKUP(B206,Master!$A$3:$A$124,Master!$B$3:$B123)</f>
        <v>01-Nov-12</v>
      </c>
      <c r="D206" s="54"/>
      <c r="E206" s="54"/>
      <c r="F206" s="54"/>
      <c r="G206" s="54"/>
      <c r="H206" s="54"/>
      <c r="I206" s="80"/>
      <c r="J206" s="80"/>
      <c r="K206" s="80"/>
      <c r="L206" s="80">
        <v>41226</v>
      </c>
      <c r="M206" s="80">
        <v>41289</v>
      </c>
      <c r="N206" s="80">
        <v>41352</v>
      </c>
      <c r="O206" s="80">
        <v>41409</v>
      </c>
      <c r="P206" s="90">
        <v>41470</v>
      </c>
      <c r="Q206" s="80">
        <v>41520</v>
      </c>
      <c r="R206" s="52">
        <v>41590</v>
      </c>
      <c r="S206" s="52"/>
    </row>
    <row r="207" spans="2:19" ht="38.25" x14ac:dyDescent="0.2">
      <c r="B207" s="89"/>
      <c r="C207" s="52" t="str">
        <f ca="1">LOOKUP(B206,Master!$A$3:$A$124,Totals!$N$3:$N$123)</f>
        <v>Published</v>
      </c>
      <c r="D207" s="54"/>
      <c r="E207" s="54"/>
      <c r="F207" s="58"/>
      <c r="G207" s="58"/>
      <c r="H207" s="58"/>
      <c r="I207" s="58"/>
      <c r="J207" s="58"/>
      <c r="K207" s="58"/>
      <c r="L207" s="26" t="s">
        <v>656</v>
      </c>
      <c r="M207" s="58" t="s">
        <v>675</v>
      </c>
      <c r="N207" s="26" t="s">
        <v>376</v>
      </c>
      <c r="O207" s="26" t="s">
        <v>466</v>
      </c>
      <c r="P207" s="26" t="s">
        <v>466</v>
      </c>
      <c r="Q207" s="26" t="s">
        <v>428</v>
      </c>
      <c r="R207" s="4" t="s">
        <v>23</v>
      </c>
      <c r="S207" s="100"/>
    </row>
    <row r="208" spans="2:19" x14ac:dyDescent="0.2">
      <c r="B208" s="89"/>
      <c r="C208" s="4" t="str">
        <f ca="1">CONCATENATE(LOOKUP(B206,Master!$A$3:$A$124,Master!$D$3:$D$122), " - ", LOOKUP(B206,Master!$A$3:$A$123,Master!$E$3:$E$123))</f>
        <v>11.2.15.2.3 - req76</v>
      </c>
      <c r="D208" s="59"/>
      <c r="E208" s="59"/>
      <c r="F208" s="59"/>
      <c r="G208" s="59"/>
      <c r="H208" s="59"/>
      <c r="I208" s="59"/>
      <c r="J208" s="59"/>
      <c r="K208" s="59"/>
      <c r="L208" s="59" t="s">
        <v>270</v>
      </c>
      <c r="M208" s="59" t="s">
        <v>270</v>
      </c>
      <c r="N208" s="59" t="s">
        <v>270</v>
      </c>
      <c r="O208" s="59" t="s">
        <v>270</v>
      </c>
      <c r="P208" s="26" t="s">
        <v>270</v>
      </c>
      <c r="Q208" s="59" t="s">
        <v>270</v>
      </c>
      <c r="R208" s="4" t="s">
        <v>270</v>
      </c>
      <c r="S208" s="100"/>
    </row>
    <row r="209" spans="2:19" x14ac:dyDescent="0.2">
      <c r="B209" s="89" t="s">
        <v>564</v>
      </c>
      <c r="C209" s="52" t="str">
        <f ca="1">LOOKUP(B209,Master!$A$3:$A$124,Master!$B$3:$B123)</f>
        <v>01-Nov-12</v>
      </c>
      <c r="D209" s="54"/>
      <c r="E209" s="54"/>
      <c r="F209" s="54"/>
      <c r="G209" s="54"/>
      <c r="H209" s="54"/>
      <c r="I209" s="80"/>
      <c r="J209" s="80"/>
      <c r="K209" s="80"/>
      <c r="L209" s="80">
        <v>41226</v>
      </c>
      <c r="M209" s="80">
        <v>41289</v>
      </c>
      <c r="N209" s="80">
        <v>41352</v>
      </c>
      <c r="O209" s="80">
        <v>41409</v>
      </c>
      <c r="P209" s="90">
        <v>41470</v>
      </c>
      <c r="Q209" s="80">
        <v>41520</v>
      </c>
      <c r="R209" s="52">
        <v>41590</v>
      </c>
      <c r="S209" s="52"/>
    </row>
    <row r="210" spans="2:19" ht="38.25" x14ac:dyDescent="0.2">
      <c r="B210" s="89"/>
      <c r="C210" s="52" t="str">
        <f ca="1">LOOKUP(B209,Master!$A$3:$A$124,Totals!$N$3:$N$123)</f>
        <v>Published</v>
      </c>
      <c r="D210" s="54"/>
      <c r="E210" s="54"/>
      <c r="F210" s="58"/>
      <c r="G210" s="58"/>
      <c r="H210" s="58"/>
      <c r="I210" s="58"/>
      <c r="J210" s="58"/>
      <c r="K210" s="58"/>
      <c r="L210" s="26" t="s">
        <v>92</v>
      </c>
      <c r="M210" s="58" t="s">
        <v>675</v>
      </c>
      <c r="N210" s="26" t="s">
        <v>376</v>
      </c>
      <c r="O210" s="26" t="s">
        <v>466</v>
      </c>
      <c r="P210" s="26" t="s">
        <v>466</v>
      </c>
      <c r="Q210" s="26" t="s">
        <v>428</v>
      </c>
      <c r="R210" s="4" t="s">
        <v>23</v>
      </c>
      <c r="S210" s="100"/>
    </row>
    <row r="211" spans="2:19" x14ac:dyDescent="0.2">
      <c r="B211" s="89"/>
      <c r="C211" s="4" t="str">
        <f ca="1">CONCATENATE(LOOKUP(B209,Master!$A$3:$A$124,Master!$D$3:$D$122), " - ", LOOKUP(B209,Master!$A$3:$A$123,Master!$E$3:$E$123))</f>
        <v>11.2.13.3 - req77</v>
      </c>
      <c r="D211" s="59"/>
      <c r="E211" s="59"/>
      <c r="F211" s="59"/>
      <c r="G211" s="59"/>
      <c r="H211" s="59"/>
      <c r="I211" s="59"/>
      <c r="J211" s="59"/>
      <c r="K211" s="59"/>
      <c r="L211" s="59" t="s">
        <v>270</v>
      </c>
      <c r="M211" s="59" t="s">
        <v>270</v>
      </c>
      <c r="N211" s="59" t="s">
        <v>270</v>
      </c>
      <c r="O211" s="59" t="s">
        <v>270</v>
      </c>
      <c r="P211" s="26" t="s">
        <v>270</v>
      </c>
      <c r="Q211" s="59" t="s">
        <v>270</v>
      </c>
      <c r="R211" s="4" t="s">
        <v>270</v>
      </c>
      <c r="S211" s="100"/>
    </row>
    <row r="212" spans="2:19" x14ac:dyDescent="0.2">
      <c r="B212" s="89" t="s">
        <v>581</v>
      </c>
      <c r="C212" s="52" t="str">
        <f ca="1">LOOKUP(B212,Master!$A$3:$A$124,Master!$B$3:$B123)</f>
        <v>01-Nov-12</v>
      </c>
      <c r="D212" s="54"/>
      <c r="E212" s="54"/>
      <c r="F212" s="54"/>
      <c r="G212" s="54"/>
      <c r="H212" s="54"/>
      <c r="I212" s="80"/>
      <c r="J212" s="80"/>
      <c r="K212" s="80"/>
      <c r="L212" s="80">
        <v>41226</v>
      </c>
      <c r="M212" s="80">
        <v>41289</v>
      </c>
      <c r="N212" s="80">
        <v>41352</v>
      </c>
      <c r="O212" s="80">
        <v>41409</v>
      </c>
      <c r="P212" s="90">
        <v>41470</v>
      </c>
      <c r="Q212" s="80">
        <v>41520</v>
      </c>
      <c r="R212" s="52">
        <v>41590</v>
      </c>
      <c r="S212" s="52"/>
    </row>
    <row r="213" spans="2:19" ht="51" x14ac:dyDescent="0.2">
      <c r="B213" s="89"/>
      <c r="C213" s="52" t="str">
        <f ca="1">LOOKUP(B212,Master!$A$3:$A$124,Totals!$N$3:$N$123)</f>
        <v>Published</v>
      </c>
      <c r="D213" s="54"/>
      <c r="E213" s="54"/>
      <c r="F213" s="58"/>
      <c r="G213" s="58"/>
      <c r="H213" s="58"/>
      <c r="I213" s="58"/>
      <c r="J213" s="58"/>
      <c r="K213" s="58"/>
      <c r="L213" s="26" t="s">
        <v>655</v>
      </c>
      <c r="M213" s="58" t="s">
        <v>675</v>
      </c>
      <c r="N213" s="26" t="s">
        <v>376</v>
      </c>
      <c r="O213" s="26" t="s">
        <v>466</v>
      </c>
      <c r="P213" s="26" t="s">
        <v>466</v>
      </c>
      <c r="Q213" s="26" t="s">
        <v>428</v>
      </c>
      <c r="R213" s="4" t="s">
        <v>23</v>
      </c>
      <c r="S213" s="100"/>
    </row>
    <row r="214" spans="2:19" x14ac:dyDescent="0.2">
      <c r="B214" s="89"/>
      <c r="C214" s="4" t="str">
        <f ca="1">CONCATENATE(LOOKUP(B212,Master!$A$3:$A$124,Master!$D$3:$D$122), " - ", LOOKUP(B212,Master!$A$3:$A$123,Master!$E$3:$E$123))</f>
        <v>11.2.15.3 - req78</v>
      </c>
      <c r="D214" s="59"/>
      <c r="E214" s="59"/>
      <c r="F214" s="59"/>
      <c r="G214" s="59"/>
      <c r="H214" s="59"/>
      <c r="I214" s="59"/>
      <c r="J214" s="59"/>
      <c r="K214" s="59"/>
      <c r="L214" s="59" t="s">
        <v>270</v>
      </c>
      <c r="M214" s="59" t="s">
        <v>270</v>
      </c>
      <c r="N214" s="59" t="s">
        <v>270</v>
      </c>
      <c r="O214" s="59" t="s">
        <v>270</v>
      </c>
      <c r="P214" s="26" t="s">
        <v>270</v>
      </c>
      <c r="Q214" s="59" t="s">
        <v>270</v>
      </c>
      <c r="R214" s="4" t="s">
        <v>270</v>
      </c>
      <c r="S214" s="100"/>
    </row>
    <row r="215" spans="2:19" x14ac:dyDescent="0.2">
      <c r="B215" s="89" t="s">
        <v>565</v>
      </c>
      <c r="C215" s="52" t="str">
        <f ca="1">LOOKUP(B215,Master!$A$3:$A$124,Master!$B$3:$B123)</f>
        <v>01-Nov-12</v>
      </c>
      <c r="D215" s="54"/>
      <c r="E215" s="54"/>
      <c r="F215" s="54"/>
      <c r="G215" s="54"/>
      <c r="H215" s="54"/>
      <c r="I215" s="80"/>
      <c r="J215" s="80"/>
      <c r="K215" s="80"/>
      <c r="L215" s="80">
        <v>41226</v>
      </c>
      <c r="M215" s="80">
        <v>41289</v>
      </c>
      <c r="N215" s="80">
        <v>41352</v>
      </c>
      <c r="O215" s="80">
        <v>41409</v>
      </c>
      <c r="P215" s="90">
        <v>41470</v>
      </c>
      <c r="Q215" s="80">
        <v>41520</v>
      </c>
      <c r="R215" s="52">
        <v>41590</v>
      </c>
      <c r="S215" s="52"/>
    </row>
    <row r="216" spans="2:19" ht="38.25" x14ac:dyDescent="0.2">
      <c r="B216" s="89"/>
      <c r="C216" s="52" t="str">
        <f ca="1">LOOKUP(B215,Master!$A$3:$A$124,Totals!$N$3:$N$123)</f>
        <v>Published</v>
      </c>
      <c r="D216" s="54"/>
      <c r="E216" s="54"/>
      <c r="F216" s="58"/>
      <c r="G216" s="58"/>
      <c r="H216" s="58"/>
      <c r="I216" s="58"/>
      <c r="J216" s="58"/>
      <c r="K216" s="58"/>
      <c r="L216" s="26" t="s">
        <v>656</v>
      </c>
      <c r="M216" s="58" t="s">
        <v>675</v>
      </c>
      <c r="N216" s="26" t="s">
        <v>376</v>
      </c>
      <c r="O216" s="26" t="s">
        <v>466</v>
      </c>
      <c r="P216" s="26" t="s">
        <v>466</v>
      </c>
      <c r="Q216" s="26" t="s">
        <v>428</v>
      </c>
      <c r="R216" s="4" t="s">
        <v>23</v>
      </c>
      <c r="S216" s="100"/>
    </row>
    <row r="217" spans="2:19" x14ac:dyDescent="0.2">
      <c r="B217" s="89"/>
      <c r="C217" s="4" t="str">
        <f ca="1">CONCATENATE(LOOKUP(B215,Master!$A$3:$A$124,Master!$D$3:$D$122), " - ", LOOKUP(B215,Master!$A$3:$A$123,Master!$E$3:$E$123))</f>
        <v>11.2.16.1 - req79</v>
      </c>
      <c r="D217" s="59"/>
      <c r="E217" s="59"/>
      <c r="F217" s="59"/>
      <c r="G217" s="59"/>
      <c r="H217" s="59"/>
      <c r="I217" s="59"/>
      <c r="J217" s="59"/>
      <c r="K217" s="59"/>
      <c r="L217" s="59" t="s">
        <v>270</v>
      </c>
      <c r="M217" s="59" t="s">
        <v>270</v>
      </c>
      <c r="N217" s="59" t="s">
        <v>270</v>
      </c>
      <c r="O217" s="59" t="s">
        <v>270</v>
      </c>
      <c r="P217" s="26" t="s">
        <v>270</v>
      </c>
      <c r="Q217" s="59" t="s">
        <v>270</v>
      </c>
      <c r="R217" s="4" t="s">
        <v>270</v>
      </c>
      <c r="S217" s="100"/>
    </row>
    <row r="218" spans="2:19" x14ac:dyDescent="0.2">
      <c r="B218" s="89" t="s">
        <v>566</v>
      </c>
      <c r="C218" s="52" t="str">
        <f ca="1">LOOKUP(B218,Master!$A$3:$A$124,Master!$B$3:$B123)</f>
        <v>01-Nov-12</v>
      </c>
      <c r="D218" s="54"/>
      <c r="E218" s="54"/>
      <c r="F218" s="54"/>
      <c r="G218" s="54"/>
      <c r="H218" s="54"/>
      <c r="I218" s="80"/>
      <c r="J218" s="80"/>
      <c r="K218" s="80"/>
      <c r="L218" s="80">
        <v>41226</v>
      </c>
      <c r="M218" s="80">
        <v>41289</v>
      </c>
      <c r="N218" s="80">
        <v>41352</v>
      </c>
      <c r="O218" s="80">
        <v>41409</v>
      </c>
      <c r="P218" s="90">
        <v>41470</v>
      </c>
      <c r="Q218" s="80">
        <v>41520</v>
      </c>
      <c r="R218" s="52">
        <v>41590</v>
      </c>
      <c r="S218" s="52"/>
    </row>
    <row r="219" spans="2:19" ht="38.25" x14ac:dyDescent="0.2">
      <c r="B219" s="89"/>
      <c r="C219" s="52" t="str">
        <f ca="1">LOOKUP(B218,Master!$A$3:$A$124,Totals!$N$3:$N$123)</f>
        <v>Published</v>
      </c>
      <c r="D219" s="54"/>
      <c r="E219" s="54"/>
      <c r="F219" s="58"/>
      <c r="G219" s="58"/>
      <c r="H219" s="58"/>
      <c r="I219" s="58"/>
      <c r="J219" s="58"/>
      <c r="K219" s="58"/>
      <c r="L219" s="26" t="s">
        <v>657</v>
      </c>
      <c r="M219" s="58" t="s">
        <v>675</v>
      </c>
      <c r="N219" s="26" t="s">
        <v>376</v>
      </c>
      <c r="O219" s="26" t="s">
        <v>466</v>
      </c>
      <c r="P219" s="26" t="s">
        <v>466</v>
      </c>
      <c r="Q219" s="26" t="s">
        <v>428</v>
      </c>
      <c r="R219" s="4" t="s">
        <v>23</v>
      </c>
      <c r="S219" s="100"/>
    </row>
    <row r="220" spans="2:19" x14ac:dyDescent="0.2">
      <c r="B220" s="89"/>
      <c r="C220" s="4" t="str">
        <f ca="1">CONCATENATE(LOOKUP(B218,Master!$A$3:$A$124,Master!$D$3:$D$122), " - ", LOOKUP(B218,Master!$A$3:$A$123,Master!$E$3:$E$123))</f>
        <v>11.4.2.3 - req80</v>
      </c>
      <c r="D220" s="59"/>
      <c r="E220" s="59"/>
      <c r="F220" s="59"/>
      <c r="G220" s="59"/>
      <c r="H220" s="59"/>
      <c r="I220" s="59"/>
      <c r="J220" s="59"/>
      <c r="K220" s="59"/>
      <c r="L220" s="59" t="s">
        <v>270</v>
      </c>
      <c r="M220" s="59" t="s">
        <v>270</v>
      </c>
      <c r="N220" s="59" t="s">
        <v>270</v>
      </c>
      <c r="O220" s="59" t="s">
        <v>270</v>
      </c>
      <c r="P220" s="26" t="s">
        <v>270</v>
      </c>
      <c r="Q220" s="59" t="s">
        <v>270</v>
      </c>
      <c r="R220" s="4" t="s">
        <v>270</v>
      </c>
      <c r="S220" s="100"/>
    </row>
    <row r="221" spans="2:19" x14ac:dyDescent="0.2">
      <c r="B221" s="89" t="s">
        <v>567</v>
      </c>
      <c r="C221" s="52" t="str">
        <f ca="1">LOOKUP(B221,Master!$A$3:$A$124,Master!$B$3:$B123)</f>
        <v>01-Nov-12</v>
      </c>
      <c r="D221" s="54"/>
      <c r="E221" s="54"/>
      <c r="F221" s="54"/>
      <c r="G221" s="54"/>
      <c r="H221" s="54"/>
      <c r="I221" s="80"/>
      <c r="J221" s="80"/>
      <c r="K221" s="80"/>
      <c r="L221" s="80">
        <v>41226</v>
      </c>
      <c r="M221" s="80">
        <v>41289</v>
      </c>
      <c r="N221" s="80">
        <v>41352</v>
      </c>
      <c r="O221" s="80">
        <v>41409</v>
      </c>
      <c r="P221" s="90">
        <v>41470</v>
      </c>
      <c r="Q221" s="80">
        <v>41520</v>
      </c>
      <c r="R221" s="52">
        <v>41590</v>
      </c>
      <c r="S221" s="52"/>
    </row>
    <row r="222" spans="2:19" ht="51" x14ac:dyDescent="0.2">
      <c r="B222" s="89"/>
      <c r="C222" s="52" t="str">
        <f ca="1">LOOKUP(B221,Master!$A$3:$A$124,Totals!$N$3:$N$123)</f>
        <v>Published</v>
      </c>
      <c r="D222" s="54"/>
      <c r="E222" s="54"/>
      <c r="F222" s="58"/>
      <c r="G222" s="58"/>
      <c r="H222" s="58"/>
      <c r="I222" s="58"/>
      <c r="J222" s="58"/>
      <c r="K222" s="58"/>
      <c r="L222" s="26" t="s">
        <v>658</v>
      </c>
      <c r="M222" s="58" t="s">
        <v>675</v>
      </c>
      <c r="N222" s="26" t="s">
        <v>376</v>
      </c>
      <c r="O222" s="26" t="s">
        <v>466</v>
      </c>
      <c r="P222" s="26" t="s">
        <v>466</v>
      </c>
      <c r="Q222" s="26" t="s">
        <v>428</v>
      </c>
      <c r="R222" s="4" t="s">
        <v>23</v>
      </c>
      <c r="S222" s="100"/>
    </row>
    <row r="223" spans="2:19" x14ac:dyDescent="0.2">
      <c r="B223" s="89"/>
      <c r="C223" s="4" t="str">
        <f ca="1">CONCATENATE(LOOKUP(B221,Master!$A$3:$A$124,Master!$D$3:$D$122), " - ", LOOKUP(B221,Master!$A$3:$A$123,Master!$E$3:$E$123))</f>
        <v>14.6.25 - req81</v>
      </c>
      <c r="D223" s="59"/>
      <c r="E223" s="59"/>
      <c r="F223" s="59"/>
      <c r="G223" s="59"/>
      <c r="H223" s="59"/>
      <c r="I223" s="59"/>
      <c r="J223" s="59"/>
      <c r="K223" s="59"/>
      <c r="L223" s="59" t="s">
        <v>270</v>
      </c>
      <c r="M223" s="59" t="s">
        <v>270</v>
      </c>
      <c r="N223" s="59" t="s">
        <v>270</v>
      </c>
      <c r="O223" s="59" t="s">
        <v>270</v>
      </c>
      <c r="P223" s="26" t="s">
        <v>270</v>
      </c>
      <c r="Q223" s="59" t="s">
        <v>270</v>
      </c>
      <c r="R223" s="4" t="s">
        <v>270</v>
      </c>
      <c r="S223" s="100"/>
    </row>
    <row r="224" spans="2:19" x14ac:dyDescent="0.2">
      <c r="B224" s="89" t="s">
        <v>568</v>
      </c>
      <c r="C224" s="52" t="str">
        <f ca="1">LOOKUP(B224,Master!$A$3:$A$124,Master!$B$3:$B123)</f>
        <v>01-Nov-12</v>
      </c>
      <c r="D224" s="54"/>
      <c r="E224" s="54"/>
      <c r="F224" s="54"/>
      <c r="G224" s="54"/>
      <c r="H224" s="54"/>
      <c r="I224" s="80"/>
      <c r="J224" s="80"/>
      <c r="K224" s="80"/>
      <c r="L224" s="80">
        <v>41226</v>
      </c>
      <c r="M224" s="80">
        <v>41289</v>
      </c>
      <c r="N224" s="80">
        <v>41352</v>
      </c>
      <c r="O224" s="80">
        <v>41409</v>
      </c>
      <c r="P224" s="90">
        <v>41470</v>
      </c>
      <c r="Q224" s="80">
        <v>41520</v>
      </c>
      <c r="R224" s="52">
        <v>41590</v>
      </c>
      <c r="S224" s="52"/>
    </row>
    <row r="225" spans="2:20" ht="38.25" x14ac:dyDescent="0.2">
      <c r="B225" s="89"/>
      <c r="C225" s="52" t="str">
        <f ca="1">LOOKUP(B224,Master!$A$3:$A$124,Totals!$N$3:$N$123)</f>
        <v>Published</v>
      </c>
      <c r="D225" s="54"/>
      <c r="E225" s="54"/>
      <c r="F225" s="58"/>
      <c r="G225" s="58"/>
      <c r="H225" s="58"/>
      <c r="I225" s="58"/>
      <c r="J225" s="58"/>
      <c r="K225" s="58"/>
      <c r="L225" s="26" t="s">
        <v>659</v>
      </c>
      <c r="M225" s="58" t="s">
        <v>675</v>
      </c>
      <c r="N225" s="26" t="s">
        <v>376</v>
      </c>
      <c r="O225" s="26" t="s">
        <v>466</v>
      </c>
      <c r="P225" s="26" t="s">
        <v>466</v>
      </c>
      <c r="Q225" s="26" t="s">
        <v>428</v>
      </c>
      <c r="R225" s="4" t="s">
        <v>23</v>
      </c>
      <c r="S225" s="100"/>
    </row>
    <row r="226" spans="2:20" x14ac:dyDescent="0.2">
      <c r="B226" s="89"/>
      <c r="C226" s="4" t="str">
        <f ca="1">CONCATENATE(LOOKUP(B224,Master!$A$3:$A$124,Master!$D$3:$D$122), " - ", LOOKUP(B224,Master!$A$3:$A$123,Master!$E$3:$E$123))</f>
        <v>14.7.9 - req82</v>
      </c>
      <c r="D226" s="59"/>
      <c r="E226" s="59"/>
      <c r="F226" s="59"/>
      <c r="G226" s="59"/>
      <c r="H226" s="59"/>
      <c r="I226" s="59"/>
      <c r="J226" s="59"/>
      <c r="K226" s="59"/>
      <c r="L226" s="59" t="s">
        <v>270</v>
      </c>
      <c r="M226" s="59" t="s">
        <v>270</v>
      </c>
      <c r="N226" s="59" t="s">
        <v>270</v>
      </c>
      <c r="O226" s="59" t="s">
        <v>270</v>
      </c>
      <c r="P226" s="26" t="s">
        <v>270</v>
      </c>
      <c r="Q226" s="59" t="s">
        <v>270</v>
      </c>
      <c r="R226" s="4" t="s">
        <v>270</v>
      </c>
      <c r="S226" s="100"/>
    </row>
    <row r="227" spans="2:20" x14ac:dyDescent="0.2">
      <c r="B227" s="89" t="s">
        <v>569</v>
      </c>
      <c r="C227" s="52" t="str">
        <f ca="1">LOOKUP(B227,Master!$A$3:$A$124,Master!$B$3:$B123)</f>
        <v>01-Nov-12</v>
      </c>
      <c r="D227" s="54"/>
      <c r="E227" s="54"/>
      <c r="F227" s="54"/>
      <c r="G227" s="54"/>
      <c r="H227" s="54"/>
      <c r="I227" s="80"/>
      <c r="J227" s="80"/>
      <c r="K227" s="80"/>
      <c r="L227" s="80">
        <v>41226</v>
      </c>
      <c r="M227" s="80">
        <v>41289</v>
      </c>
      <c r="N227" s="80"/>
      <c r="O227" s="80"/>
      <c r="S227" s="100"/>
    </row>
    <row r="228" spans="2:20" ht="382.5" x14ac:dyDescent="0.2">
      <c r="B228" s="89"/>
      <c r="C228" s="52" t="str">
        <f ca="1">LOOKUP(B227,Master!$A$3:$A$124,Totals!$N$3:$N$123)</f>
        <v>Rejected</v>
      </c>
      <c r="D228" s="54"/>
      <c r="E228" s="54"/>
      <c r="F228" s="58"/>
      <c r="G228" s="58"/>
      <c r="H228" s="58"/>
      <c r="I228" s="58"/>
      <c r="J228" s="58"/>
      <c r="K228" s="58"/>
      <c r="L228" s="26" t="s">
        <v>661</v>
      </c>
      <c r="M228" s="26" t="s">
        <v>677</v>
      </c>
      <c r="S228" s="100"/>
    </row>
    <row r="229" spans="2:20" x14ac:dyDescent="0.2">
      <c r="B229" s="89"/>
      <c r="C229" s="4" t="str">
        <f ca="1">CONCATENATE(LOOKUP(B227,Master!$A$3:$A$124,Master!$D$3:$D$122), " - ", LOOKUP(B227,Master!$A$3:$A$123,Master!$E$3:$E$123))</f>
        <v>A.5 - req83</v>
      </c>
      <c r="D229" s="59"/>
      <c r="E229" s="59"/>
      <c r="F229" s="59"/>
      <c r="G229" s="59"/>
      <c r="H229" s="59"/>
      <c r="I229" s="59"/>
      <c r="J229" s="59"/>
      <c r="K229" s="59"/>
      <c r="L229" s="59" t="s">
        <v>270</v>
      </c>
      <c r="M229" s="59" t="s">
        <v>270</v>
      </c>
      <c r="N229" s="59"/>
      <c r="O229" s="59"/>
      <c r="S229" s="100"/>
    </row>
    <row r="230" spans="2:20" x14ac:dyDescent="0.2">
      <c r="B230" s="89" t="s">
        <v>570</v>
      </c>
      <c r="C230" s="52" t="str">
        <f ca="1">LOOKUP(B230,Master!$A$3:$A$124,Master!$B$3:$B123)</f>
        <v>01-Nov-12</v>
      </c>
      <c r="D230" s="54"/>
      <c r="E230" s="54"/>
      <c r="F230" s="54"/>
      <c r="G230" s="54"/>
      <c r="H230" s="54"/>
      <c r="I230" s="80"/>
      <c r="J230" s="80"/>
      <c r="K230" s="80"/>
      <c r="L230" s="80">
        <v>41226</v>
      </c>
      <c r="M230" s="80">
        <v>41289</v>
      </c>
      <c r="N230" s="80"/>
      <c r="O230" s="80"/>
      <c r="S230" s="100"/>
    </row>
    <row r="231" spans="2:20" ht="51" x14ac:dyDescent="0.2">
      <c r="B231" s="89"/>
      <c r="C231" s="52" t="str">
        <f ca="1">LOOKUP(B230,Master!$A$3:$A$124,Totals!$N$3:$N$123)</f>
        <v>Rejected</v>
      </c>
      <c r="D231" s="54"/>
      <c r="E231" s="54"/>
      <c r="F231" s="58"/>
      <c r="G231" s="58"/>
      <c r="H231" s="58"/>
      <c r="I231" s="58"/>
      <c r="J231" s="58"/>
      <c r="K231" s="58"/>
      <c r="L231" s="26" t="s">
        <v>660</v>
      </c>
      <c r="M231" s="26" t="s">
        <v>678</v>
      </c>
      <c r="S231" s="100"/>
    </row>
    <row r="232" spans="2:20" x14ac:dyDescent="0.2">
      <c r="B232" s="89"/>
      <c r="C232" s="4" t="str">
        <f ca="1">CONCATENATE(LOOKUP(B230,Master!$A$3:$A$124,Master!$D$3:$D$122), " - ", LOOKUP(B230,Master!$A$3:$A$123,Master!$E$3:$E$123))</f>
        <v>General - req84</v>
      </c>
      <c r="D232" s="59"/>
      <c r="E232" s="59"/>
      <c r="F232" s="59"/>
      <c r="G232" s="59"/>
      <c r="H232" s="59"/>
      <c r="I232" s="59"/>
      <c r="J232" s="59"/>
      <c r="K232" s="59"/>
      <c r="L232" s="59" t="s">
        <v>270</v>
      </c>
      <c r="M232" s="59" t="s">
        <v>270</v>
      </c>
      <c r="N232" s="59"/>
      <c r="O232" s="59"/>
      <c r="S232" s="100"/>
    </row>
    <row r="233" spans="2:20" x14ac:dyDescent="0.2">
      <c r="B233" s="89" t="s">
        <v>571</v>
      </c>
      <c r="C233" s="52" t="str">
        <f ca="1">LOOKUP(B233,Master!$A$3:$A$124,Master!$B$3:$B123)</f>
        <v>01-Nov-12</v>
      </c>
      <c r="D233" s="54"/>
      <c r="E233" s="54"/>
      <c r="F233" s="54"/>
      <c r="G233" s="54"/>
      <c r="H233" s="54"/>
      <c r="I233" s="80"/>
      <c r="J233" s="80"/>
      <c r="K233" s="80"/>
      <c r="L233" s="80">
        <v>41226</v>
      </c>
      <c r="M233" s="80"/>
      <c r="N233" s="80"/>
      <c r="O233" s="80"/>
      <c r="S233" s="100"/>
    </row>
    <row r="234" spans="2:20" ht="127.5" x14ac:dyDescent="0.2">
      <c r="B234" s="89"/>
      <c r="C234" s="52" t="str">
        <f ca="1">LOOKUP(B233,Master!$A$3:$A$124,Totals!$N$3:$N$123)</f>
        <v>Rejected</v>
      </c>
      <c r="D234" s="54"/>
      <c r="E234" s="54"/>
      <c r="F234" s="58"/>
      <c r="G234" s="58"/>
      <c r="H234" s="58"/>
      <c r="I234" s="58"/>
      <c r="J234" s="58"/>
      <c r="K234" s="58"/>
      <c r="L234" s="26" t="s">
        <v>662</v>
      </c>
      <c r="S234" s="100"/>
    </row>
    <row r="235" spans="2:20" x14ac:dyDescent="0.2">
      <c r="B235" s="89"/>
      <c r="C235" s="4" t="str">
        <f ca="1">CONCATENATE(LOOKUP(B233,Master!$A$3:$A$124,Master!$D$3:$D$122), " - ", LOOKUP(B233,Master!$A$3:$A$123,Master!$E$3:$E$123))</f>
        <v>General - req85</v>
      </c>
      <c r="D235" s="59"/>
      <c r="E235" s="59"/>
      <c r="F235" s="59"/>
      <c r="G235" s="59"/>
      <c r="H235" s="59"/>
      <c r="I235" s="59"/>
      <c r="J235" s="59"/>
      <c r="K235" s="59"/>
      <c r="L235" s="59" t="s">
        <v>270</v>
      </c>
      <c r="M235" s="59"/>
      <c r="N235" s="59"/>
      <c r="O235" s="59"/>
      <c r="S235" s="100"/>
    </row>
    <row r="236" spans="2:20" x14ac:dyDescent="0.2">
      <c r="B236" s="95" t="s">
        <v>205</v>
      </c>
      <c r="C236" s="52" t="str">
        <f ca="1">LOOKUP(B236,Master!$A$3:$A$124,Master!$B$3:$B123)</f>
        <v>09-Jan-13</v>
      </c>
      <c r="D236" s="54"/>
      <c r="E236" s="54"/>
      <c r="F236" s="54"/>
      <c r="G236" s="54"/>
      <c r="H236" s="54"/>
      <c r="I236" s="80"/>
      <c r="J236" s="80"/>
      <c r="K236" s="80"/>
      <c r="L236" s="80"/>
      <c r="M236" s="80">
        <v>41289</v>
      </c>
      <c r="N236" s="80">
        <v>41352</v>
      </c>
      <c r="O236" s="80">
        <v>41409</v>
      </c>
      <c r="P236" s="80">
        <v>41470</v>
      </c>
      <c r="Q236" s="80">
        <v>41520</v>
      </c>
      <c r="R236" s="52">
        <v>41590</v>
      </c>
      <c r="S236" s="52">
        <v>41661</v>
      </c>
      <c r="T236" s="52">
        <v>41716</v>
      </c>
    </row>
    <row r="237" spans="2:20" ht="51" x14ac:dyDescent="0.2">
      <c r="B237" s="89"/>
      <c r="C237" s="52" t="str">
        <f ca="1">LOOKUP(B236,Master!$A$3:$A$124,Totals!$N$3:$N$123)</f>
        <v>Balloting</v>
      </c>
      <c r="D237" s="54"/>
      <c r="E237" s="54"/>
      <c r="F237" s="58"/>
      <c r="G237" s="58"/>
      <c r="H237" s="58"/>
      <c r="I237" s="58"/>
      <c r="J237" s="58"/>
      <c r="K237" s="58"/>
      <c r="M237" s="26" t="s">
        <v>679</v>
      </c>
      <c r="N237" s="26" t="s">
        <v>378</v>
      </c>
      <c r="O237" s="26" t="s">
        <v>468</v>
      </c>
      <c r="P237" s="26" t="s">
        <v>116</v>
      </c>
      <c r="Q237" s="26" t="s">
        <v>429</v>
      </c>
      <c r="R237" s="26" t="s">
        <v>429</v>
      </c>
      <c r="S237" s="101" t="s">
        <v>705</v>
      </c>
      <c r="T237" s="112" t="s">
        <v>740</v>
      </c>
    </row>
    <row r="238" spans="2:20" x14ac:dyDescent="0.2">
      <c r="B238" s="89"/>
      <c r="C238" s="4" t="str">
        <f ca="1">CONCATENATE(LOOKUP(B236,Master!$A$3:$A$124,Master!$D$3:$D$122), " - ", LOOKUP(B236,Master!$A$3:$A$123,Master!$E$3:$E$123))</f>
        <v>Annex D.2.13 -  EVB LTV</v>
      </c>
      <c r="D238" s="59"/>
      <c r="E238" s="59"/>
      <c r="F238" s="59"/>
      <c r="G238" s="59"/>
      <c r="H238" s="59"/>
      <c r="I238" s="59"/>
      <c r="J238" s="59"/>
      <c r="K238" s="59"/>
      <c r="L238" s="59"/>
      <c r="M238" s="59" t="s">
        <v>270</v>
      </c>
      <c r="N238" s="59" t="s">
        <v>270</v>
      </c>
      <c r="O238" s="59" t="s">
        <v>270</v>
      </c>
      <c r="P238" s="26" t="s">
        <v>270</v>
      </c>
      <c r="Q238" s="26" t="s">
        <v>270</v>
      </c>
      <c r="R238" s="26" t="s">
        <v>270</v>
      </c>
      <c r="S238" s="101" t="s">
        <v>270</v>
      </c>
      <c r="T238" s="112" t="s">
        <v>270</v>
      </c>
    </row>
    <row r="239" spans="2:20" x14ac:dyDescent="0.2">
      <c r="B239" s="95" t="s">
        <v>209</v>
      </c>
      <c r="C239" s="52" t="str">
        <f ca="1">LOOKUP(B239,Master!$A$3:$A$124,Master!$B$3:$B123)</f>
        <v>09-Jan-13</v>
      </c>
      <c r="M239" s="80">
        <v>41289</v>
      </c>
      <c r="N239" s="80">
        <v>41352</v>
      </c>
      <c r="O239" s="80">
        <v>41409</v>
      </c>
      <c r="P239" s="80">
        <v>41470</v>
      </c>
      <c r="Q239" s="80">
        <v>41520</v>
      </c>
      <c r="R239" s="52">
        <v>41590</v>
      </c>
      <c r="S239" s="52">
        <v>41661</v>
      </c>
      <c r="T239" s="52">
        <v>41716</v>
      </c>
    </row>
    <row r="240" spans="2:20" ht="25.5" x14ac:dyDescent="0.2">
      <c r="B240" s="89"/>
      <c r="C240" s="52" t="str">
        <f ca="1">LOOKUP(B239,Master!$A$3:$A$124,Totals!$N$3:$N$123)</f>
        <v>Balloting</v>
      </c>
      <c r="D240" s="54"/>
      <c r="E240" s="54"/>
      <c r="F240" s="58"/>
      <c r="G240" s="58"/>
      <c r="H240" s="58"/>
      <c r="I240" s="58"/>
      <c r="J240" s="58"/>
      <c r="K240" s="58"/>
      <c r="M240" s="26" t="s">
        <v>680</v>
      </c>
      <c r="N240" s="26" t="s">
        <v>378</v>
      </c>
      <c r="O240" s="26" t="s">
        <v>468</v>
      </c>
      <c r="P240" s="26" t="s">
        <v>116</v>
      </c>
      <c r="Q240" s="26" t="s">
        <v>429</v>
      </c>
      <c r="R240" s="26" t="s">
        <v>429</v>
      </c>
      <c r="S240" s="101" t="s">
        <v>705</v>
      </c>
      <c r="T240" s="112" t="s">
        <v>740</v>
      </c>
    </row>
    <row r="241" spans="2:20" ht="25.5" x14ac:dyDescent="0.2">
      <c r="B241" s="89"/>
      <c r="C241" s="4" t="str">
        <f ca="1">CONCATENATE(LOOKUP(B239,Master!$A$3:$A$124,Master!$D$3:$D$122), " - ", LOOKUP(B239,Master!$A$3:$A$123,Master!$E$3:$E$123))</f>
        <v>17.7.7.1 - Definitions for the IEEE8021-CFM MIB module</v>
      </c>
      <c r="D241" s="59"/>
      <c r="E241" s="59"/>
      <c r="F241" s="59"/>
      <c r="G241" s="59"/>
      <c r="H241" s="59"/>
      <c r="I241" s="59"/>
      <c r="J241" s="59"/>
      <c r="K241" s="59"/>
      <c r="L241" s="54"/>
      <c r="M241" s="59" t="s">
        <v>270</v>
      </c>
      <c r="N241" s="59" t="s">
        <v>270</v>
      </c>
      <c r="O241" s="59" t="s">
        <v>270</v>
      </c>
      <c r="P241" s="26" t="s">
        <v>270</v>
      </c>
      <c r="Q241" s="26" t="s">
        <v>270</v>
      </c>
      <c r="R241" s="26" t="s">
        <v>270</v>
      </c>
      <c r="S241" s="101" t="s">
        <v>270</v>
      </c>
      <c r="T241" s="112" t="s">
        <v>270</v>
      </c>
    </row>
    <row r="242" spans="2:20" x14ac:dyDescent="0.2">
      <c r="B242" s="95" t="s">
        <v>212</v>
      </c>
      <c r="C242" s="52" t="str">
        <f ca="1">LOOKUP(B242,Master!$A$3:$A$124,Master!$B$3:$B123)</f>
        <v>09-Jan-13</v>
      </c>
      <c r="D242" s="54"/>
      <c r="E242" s="54"/>
      <c r="F242" s="54"/>
      <c r="G242" s="54"/>
      <c r="H242" s="54"/>
      <c r="I242" s="80"/>
      <c r="J242" s="80"/>
      <c r="K242" s="80"/>
      <c r="M242" s="80">
        <v>41289</v>
      </c>
      <c r="N242" s="80">
        <v>41352</v>
      </c>
      <c r="O242" s="80">
        <v>41409</v>
      </c>
      <c r="P242" s="80">
        <v>41470</v>
      </c>
      <c r="Q242" s="80">
        <v>41520</v>
      </c>
      <c r="R242" s="52">
        <v>41590</v>
      </c>
      <c r="S242" s="52">
        <v>41661</v>
      </c>
      <c r="T242" s="52">
        <v>41716</v>
      </c>
    </row>
    <row r="243" spans="2:20" ht="51" x14ac:dyDescent="0.2">
      <c r="B243" s="89"/>
      <c r="C243" s="52" t="str">
        <f ca="1">LOOKUP(B242,Master!$A$3:$A$124,Totals!$N$3:$N$123)</f>
        <v>Balloting</v>
      </c>
      <c r="D243" s="54"/>
      <c r="E243" s="54"/>
      <c r="F243" s="58"/>
      <c r="G243" s="58"/>
      <c r="H243" s="58"/>
      <c r="I243" s="58"/>
      <c r="J243" s="58"/>
      <c r="K243" s="58"/>
      <c r="M243" s="26" t="s">
        <v>681</v>
      </c>
      <c r="N243" s="26" t="s">
        <v>383</v>
      </c>
      <c r="O243" s="26" t="s">
        <v>468</v>
      </c>
      <c r="P243" s="26" t="s">
        <v>116</v>
      </c>
      <c r="Q243" s="26" t="s">
        <v>429</v>
      </c>
      <c r="R243" s="26" t="s">
        <v>429</v>
      </c>
      <c r="S243" s="101" t="s">
        <v>705</v>
      </c>
      <c r="T243" s="112" t="s">
        <v>740</v>
      </c>
    </row>
    <row r="244" spans="2:20" ht="25.5" x14ac:dyDescent="0.2">
      <c r="B244" s="89"/>
      <c r="C244" s="4" t="str">
        <f ca="1">CONCATENATE(LOOKUP(B242,Master!$A$3:$A$124,Master!$D$3:$D$122), " - ", LOOKUP(B242,Master!$A$3:$A$123,Master!$E$3:$E$123))</f>
        <v>Annex D - IEEE 802.1 Organizationally Specific TLVs</v>
      </c>
      <c r="D244" s="59"/>
      <c r="E244" s="59"/>
      <c r="F244" s="59"/>
      <c r="G244" s="59"/>
      <c r="H244" s="59"/>
      <c r="I244" s="59"/>
      <c r="J244" s="59"/>
      <c r="K244" s="59"/>
      <c r="L244" s="54"/>
      <c r="M244" s="59" t="s">
        <v>270</v>
      </c>
      <c r="N244" s="59" t="s">
        <v>270</v>
      </c>
      <c r="O244" s="59" t="s">
        <v>270</v>
      </c>
      <c r="P244" s="26" t="s">
        <v>270</v>
      </c>
      <c r="Q244" s="26" t="s">
        <v>270</v>
      </c>
      <c r="R244" s="26" t="s">
        <v>270</v>
      </c>
      <c r="S244" s="101" t="s">
        <v>270</v>
      </c>
      <c r="T244" s="112" t="s">
        <v>270</v>
      </c>
    </row>
    <row r="245" spans="2:20" x14ac:dyDescent="0.2">
      <c r="B245" s="95" t="s">
        <v>213</v>
      </c>
      <c r="C245" s="52" t="str">
        <f ca="1">LOOKUP(B245,Master!$A$3:$A$124,Master!$B$3:$B123)</f>
        <v>09-Jan-13</v>
      </c>
      <c r="D245" s="54"/>
      <c r="E245" s="54"/>
      <c r="F245" s="54"/>
      <c r="G245" s="54"/>
      <c r="H245" s="54"/>
      <c r="I245" s="80"/>
      <c r="J245" s="80"/>
      <c r="K245" s="80"/>
      <c r="M245" s="80">
        <v>41289</v>
      </c>
      <c r="N245" s="80">
        <v>41352</v>
      </c>
      <c r="O245" s="80">
        <v>41409</v>
      </c>
      <c r="P245" s="80">
        <v>41470</v>
      </c>
      <c r="Q245" s="80">
        <v>41520</v>
      </c>
      <c r="R245" s="52">
        <v>41590</v>
      </c>
      <c r="S245" s="52">
        <v>41661</v>
      </c>
      <c r="T245" s="52">
        <v>41716</v>
      </c>
    </row>
    <row r="246" spans="2:20" ht="102" x14ac:dyDescent="0.2">
      <c r="B246" s="89"/>
      <c r="C246" s="52" t="str">
        <f ca="1">LOOKUP(B245,Master!$A$3:$A$124,Totals!$N$3:$N$123)</f>
        <v>Balloting</v>
      </c>
      <c r="D246" s="54"/>
      <c r="E246" s="54"/>
      <c r="F246" s="58"/>
      <c r="G246" s="58"/>
      <c r="H246" s="58"/>
      <c r="I246" s="58"/>
      <c r="J246" s="58"/>
      <c r="K246" s="58"/>
      <c r="M246" s="26" t="s">
        <v>682</v>
      </c>
      <c r="N246" s="26" t="s">
        <v>382</v>
      </c>
      <c r="O246" s="26" t="s">
        <v>468</v>
      </c>
      <c r="P246" s="26" t="s">
        <v>116</v>
      </c>
      <c r="Q246" s="26" t="s">
        <v>429</v>
      </c>
      <c r="R246" s="26" t="s">
        <v>429</v>
      </c>
      <c r="S246" s="101" t="s">
        <v>705</v>
      </c>
      <c r="T246" s="112" t="s">
        <v>740</v>
      </c>
    </row>
    <row r="247" spans="2:20" x14ac:dyDescent="0.2">
      <c r="B247" s="89"/>
      <c r="C247" s="4" t="str">
        <f ca="1">CONCATENATE(LOOKUP(B245,Master!$A$3:$A$124,Master!$D$3:$D$122), " - ", LOOKUP(B245,Master!$A$3:$A$123,Master!$E$3:$E$123))</f>
        <v>Annex D - IEEE 802.1Q TLV VID length</v>
      </c>
      <c r="D247" s="59"/>
      <c r="E247" s="59"/>
      <c r="F247" s="59"/>
      <c r="G247" s="59"/>
      <c r="H247" s="59"/>
      <c r="I247" s="59"/>
      <c r="J247" s="59"/>
      <c r="K247" s="59"/>
      <c r="L247" s="54"/>
      <c r="M247" s="59" t="s">
        <v>270</v>
      </c>
      <c r="N247" s="59" t="s">
        <v>270</v>
      </c>
      <c r="O247" s="59" t="s">
        <v>270</v>
      </c>
      <c r="P247" s="26" t="s">
        <v>270</v>
      </c>
      <c r="Q247" s="26" t="s">
        <v>270</v>
      </c>
      <c r="R247" s="26" t="s">
        <v>270</v>
      </c>
      <c r="S247" s="101" t="s">
        <v>270</v>
      </c>
      <c r="T247" s="112" t="s">
        <v>270</v>
      </c>
    </row>
    <row r="248" spans="2:20" x14ac:dyDescent="0.2">
      <c r="B248" s="95" t="s">
        <v>214</v>
      </c>
      <c r="C248" s="52" t="str">
        <f ca="1">LOOKUP(B248,Master!$A$3:$A$124,Master!$B$3:$B123)</f>
        <v>09-Jan-13</v>
      </c>
      <c r="D248" s="54"/>
      <c r="E248" s="54"/>
      <c r="F248" s="54"/>
      <c r="G248" s="54"/>
      <c r="H248" s="54"/>
      <c r="I248" s="80"/>
      <c r="J248" s="80"/>
      <c r="K248" s="80"/>
      <c r="M248" s="80">
        <v>41289</v>
      </c>
      <c r="N248" s="80">
        <v>41352</v>
      </c>
      <c r="O248" s="80">
        <v>41409</v>
      </c>
      <c r="P248" s="80">
        <v>41470</v>
      </c>
      <c r="Q248" s="80">
        <v>41520</v>
      </c>
      <c r="R248" s="52">
        <v>41590</v>
      </c>
      <c r="S248" s="52">
        <v>41661</v>
      </c>
      <c r="T248" s="52">
        <v>41716</v>
      </c>
    </row>
    <row r="249" spans="2:20" ht="357" x14ac:dyDescent="0.2">
      <c r="B249" s="89"/>
      <c r="C249" s="52" t="str">
        <f ca="1">LOOKUP(B248,Master!$A$3:$A$124,Totals!$N$3:$N$123)</f>
        <v>Balloting</v>
      </c>
      <c r="D249" s="54"/>
      <c r="E249" s="54"/>
      <c r="F249" s="58"/>
      <c r="G249" s="58"/>
      <c r="H249" s="58"/>
      <c r="I249" s="58"/>
      <c r="J249" s="58"/>
      <c r="K249" s="58"/>
      <c r="M249" s="26" t="s">
        <v>683</v>
      </c>
      <c r="N249" s="26" t="s">
        <v>381</v>
      </c>
      <c r="O249" s="26" t="s">
        <v>468</v>
      </c>
      <c r="P249" s="26" t="s">
        <v>116</v>
      </c>
      <c r="Q249" s="26" t="s">
        <v>429</v>
      </c>
      <c r="R249" s="26" t="s">
        <v>429</v>
      </c>
      <c r="S249" s="101" t="s">
        <v>705</v>
      </c>
      <c r="T249" s="112" t="s">
        <v>740</v>
      </c>
    </row>
    <row r="250" spans="2:20" x14ac:dyDescent="0.2">
      <c r="B250" s="89"/>
      <c r="C250" s="4" t="str">
        <f ca="1">CONCATENATE(LOOKUP(B248,Master!$A$3:$A$124,Master!$D$3:$D$122), " - ", LOOKUP(B248,Master!$A$3:$A$123,Master!$E$3:$E$123))</f>
        <v>Annex D - IEEE 802.1AB LLDP TLVs</v>
      </c>
      <c r="D250" s="59"/>
      <c r="E250" s="59"/>
      <c r="F250" s="59"/>
      <c r="G250" s="59"/>
      <c r="H250" s="59"/>
      <c r="I250" s="59"/>
      <c r="J250" s="59"/>
      <c r="K250" s="59"/>
      <c r="L250" s="54"/>
      <c r="M250" s="59" t="s">
        <v>270</v>
      </c>
      <c r="N250" s="59" t="s">
        <v>270</v>
      </c>
      <c r="O250" s="59" t="s">
        <v>270</v>
      </c>
      <c r="P250" s="26" t="s">
        <v>270</v>
      </c>
      <c r="Q250" s="26" t="s">
        <v>270</v>
      </c>
      <c r="R250" s="26" t="s">
        <v>270</v>
      </c>
      <c r="S250" s="101" t="s">
        <v>270</v>
      </c>
      <c r="T250" s="112" t="s">
        <v>270</v>
      </c>
    </row>
    <row r="251" spans="2:20" x14ac:dyDescent="0.2">
      <c r="B251" s="95" t="s">
        <v>215</v>
      </c>
      <c r="C251" s="52" t="str">
        <f ca="1">LOOKUP(B251,Master!$A$3:$A$124,Master!$B$3:$B123)</f>
        <v>09-Jan-13</v>
      </c>
      <c r="D251" s="54"/>
      <c r="E251" s="54"/>
      <c r="F251" s="54"/>
      <c r="G251" s="54"/>
      <c r="H251" s="54"/>
      <c r="I251" s="80"/>
      <c r="J251" s="80"/>
      <c r="K251" s="80"/>
      <c r="M251" s="80">
        <v>41289</v>
      </c>
      <c r="N251" s="80">
        <v>41352</v>
      </c>
      <c r="O251" s="80">
        <v>41409</v>
      </c>
      <c r="P251" s="80">
        <v>41470</v>
      </c>
      <c r="Q251" s="80">
        <v>41520</v>
      </c>
      <c r="R251" s="52">
        <v>41590</v>
      </c>
      <c r="S251" s="52">
        <v>41661</v>
      </c>
      <c r="T251" s="52">
        <v>41716</v>
      </c>
    </row>
    <row r="252" spans="2:20" ht="178.5" x14ac:dyDescent="0.2">
      <c r="B252" s="89"/>
      <c r="C252" s="52" t="str">
        <f ca="1">LOOKUP(B251,Master!$A$3:$A$124,Totals!$N$3:$N$123)</f>
        <v>Balloting</v>
      </c>
      <c r="D252" s="54"/>
      <c r="E252" s="54"/>
      <c r="F252" s="58"/>
      <c r="G252" s="58"/>
      <c r="H252" s="58"/>
      <c r="I252" s="58"/>
      <c r="J252" s="58"/>
      <c r="K252" s="58"/>
      <c r="M252" s="26" t="s">
        <v>684</v>
      </c>
      <c r="N252" s="26" t="s">
        <v>379</v>
      </c>
      <c r="O252" s="26" t="s">
        <v>469</v>
      </c>
      <c r="P252" s="26" t="s">
        <v>118</v>
      </c>
      <c r="Q252" s="26" t="s">
        <v>429</v>
      </c>
      <c r="R252" s="26" t="s">
        <v>429</v>
      </c>
      <c r="S252" s="101" t="s">
        <v>705</v>
      </c>
      <c r="T252" s="112" t="s">
        <v>740</v>
      </c>
    </row>
    <row r="253" spans="2:20" ht="25.5" x14ac:dyDescent="0.2">
      <c r="B253" s="89"/>
      <c r="C253" s="4" t="str">
        <f ca="1">CONCATENATE(LOOKUP(B251,Master!$A$3:$A$124,Master!$D$3:$D$122), " - ", LOOKUP(B251,Master!$A$3:$A$123,Master!$E$3:$E$123))</f>
        <v>41.5.5 - VDP state machine variables and parameters</v>
      </c>
      <c r="D253" s="59"/>
      <c r="E253" s="59"/>
      <c r="F253" s="59"/>
      <c r="G253" s="59"/>
      <c r="H253" s="59"/>
      <c r="I253" s="59"/>
      <c r="J253" s="59"/>
      <c r="K253" s="59"/>
      <c r="L253" s="54"/>
      <c r="M253" s="59" t="s">
        <v>270</v>
      </c>
      <c r="N253" s="59" t="s">
        <v>270</v>
      </c>
      <c r="O253" s="59" t="s">
        <v>270</v>
      </c>
      <c r="P253" s="26" t="s">
        <v>270</v>
      </c>
      <c r="Q253" s="26" t="s">
        <v>270</v>
      </c>
      <c r="R253" s="26" t="s">
        <v>270</v>
      </c>
      <c r="S253" s="101" t="s">
        <v>270</v>
      </c>
      <c r="T253" s="112" t="s">
        <v>270</v>
      </c>
    </row>
    <row r="254" spans="2:20" x14ac:dyDescent="0.2">
      <c r="B254" s="95" t="s">
        <v>216</v>
      </c>
      <c r="C254" s="52" t="str">
        <f ca="1">LOOKUP(B254,Master!$A$3:$A$124,Master!$B$3:$B123)</f>
        <v>09-Jan-13</v>
      </c>
      <c r="D254" s="54"/>
      <c r="E254" s="54"/>
      <c r="F254" s="54"/>
      <c r="G254" s="54"/>
      <c r="H254" s="54"/>
      <c r="I254" s="80"/>
      <c r="J254" s="80"/>
      <c r="K254" s="80"/>
      <c r="M254" s="80">
        <v>41289</v>
      </c>
      <c r="N254" s="80">
        <v>41352</v>
      </c>
      <c r="O254" s="80">
        <v>41409</v>
      </c>
      <c r="P254" s="80">
        <v>41470</v>
      </c>
      <c r="Q254" s="80">
        <v>41520</v>
      </c>
      <c r="R254" s="52">
        <v>41590</v>
      </c>
      <c r="S254" s="52">
        <v>41661</v>
      </c>
      <c r="T254" s="52">
        <v>41716</v>
      </c>
    </row>
    <row r="255" spans="2:20" ht="38.25" x14ac:dyDescent="0.2">
      <c r="B255" s="89"/>
      <c r="C255" s="52" t="str">
        <f ca="1">LOOKUP(B254,Master!$A$3:$A$124,Totals!$N$3:$N$123)</f>
        <v>Balloting</v>
      </c>
      <c r="D255" s="54"/>
      <c r="E255" s="54"/>
      <c r="F255" s="58"/>
      <c r="G255" s="58"/>
      <c r="H255" s="58"/>
      <c r="I255" s="58"/>
      <c r="J255" s="58"/>
      <c r="K255" s="58"/>
      <c r="M255" s="26" t="s">
        <v>685</v>
      </c>
      <c r="N255" s="26" t="s">
        <v>380</v>
      </c>
      <c r="O255" s="26" t="s">
        <v>468</v>
      </c>
      <c r="P255" s="26" t="s">
        <v>116</v>
      </c>
      <c r="Q255" s="26" t="s">
        <v>429</v>
      </c>
      <c r="R255" s="26" t="s">
        <v>429</v>
      </c>
      <c r="S255" s="101" t="s">
        <v>705</v>
      </c>
      <c r="T255" s="112" t="s">
        <v>740</v>
      </c>
    </row>
    <row r="256" spans="2:20" x14ac:dyDescent="0.2">
      <c r="B256" s="89"/>
      <c r="C256" s="4" t="str">
        <f ca="1">CONCATENATE(LOOKUP(B254,Master!$A$3:$A$124,Master!$D$3:$D$122), " - ", LOOKUP(B254,Master!$A$3:$A$123,Master!$E$3:$E$123))</f>
        <v>41.5.2 - Bridge VDP state machine</v>
      </c>
      <c r="D256" s="59"/>
      <c r="E256" s="59"/>
      <c r="F256" s="59"/>
      <c r="G256" s="59"/>
      <c r="H256" s="59"/>
      <c r="I256" s="59"/>
      <c r="J256" s="59"/>
      <c r="K256" s="59"/>
      <c r="L256" s="54"/>
      <c r="M256" s="59" t="s">
        <v>270</v>
      </c>
      <c r="N256" s="59" t="s">
        <v>270</v>
      </c>
      <c r="O256" s="59" t="s">
        <v>270</v>
      </c>
      <c r="P256" s="26" t="s">
        <v>270</v>
      </c>
      <c r="Q256" s="26" t="s">
        <v>270</v>
      </c>
      <c r="R256" s="26" t="s">
        <v>270</v>
      </c>
      <c r="S256" s="101" t="s">
        <v>270</v>
      </c>
      <c r="T256" s="112" t="s">
        <v>270</v>
      </c>
    </row>
    <row r="257" spans="2:20" x14ac:dyDescent="0.2">
      <c r="B257" s="95" t="s">
        <v>223</v>
      </c>
      <c r="C257" s="52" t="str">
        <f ca="1">LOOKUP(B257,Master!$A$3:$A$124,Master!$B$3:$B123)</f>
        <v>09-Jan-13</v>
      </c>
      <c r="M257" s="80">
        <v>41289</v>
      </c>
      <c r="N257" s="80">
        <v>41352</v>
      </c>
      <c r="O257" s="80">
        <v>41409</v>
      </c>
      <c r="P257" s="80">
        <v>41470</v>
      </c>
      <c r="Q257" s="80">
        <v>41520</v>
      </c>
      <c r="R257" s="52">
        <v>41590</v>
      </c>
      <c r="S257" s="52">
        <v>41661</v>
      </c>
      <c r="T257" s="52">
        <v>41716</v>
      </c>
    </row>
    <row r="258" spans="2:20" ht="140.25" x14ac:dyDescent="0.2">
      <c r="B258" s="89"/>
      <c r="C258" s="52" t="str">
        <f ca="1">LOOKUP(B257,Master!$A$3:$A$124,Totals!$N$3:$N$123)</f>
        <v>Balloting</v>
      </c>
      <c r="M258" s="26" t="s">
        <v>38</v>
      </c>
      <c r="N258" s="26" t="s">
        <v>384</v>
      </c>
      <c r="O258" s="26" t="s">
        <v>470</v>
      </c>
      <c r="P258" s="26" t="s">
        <v>118</v>
      </c>
      <c r="Q258" s="26" t="s">
        <v>429</v>
      </c>
      <c r="R258" s="26" t="s">
        <v>429</v>
      </c>
      <c r="S258" s="101" t="s">
        <v>705</v>
      </c>
      <c r="T258" s="112" t="s">
        <v>740</v>
      </c>
    </row>
    <row r="259" spans="2:20" ht="38.25" x14ac:dyDescent="0.2">
      <c r="B259" s="89"/>
      <c r="C259" s="4" t="str">
        <f ca="1">CONCATENATE(LOOKUP(B257,Master!$A$3:$A$124,Master!$D$3:$D$122), " - ", LOOKUP(B257,Master!$A$3:$A$123,Master!$E$3:$E$123))</f>
        <v>43.3.7.4, 43.3.4,12.26.1,12.27.1,41.5.5.9,41.5.5.13  - ECP State Machine Variables</v>
      </c>
      <c r="M259" s="59" t="s">
        <v>270</v>
      </c>
      <c r="N259" s="59" t="s">
        <v>270</v>
      </c>
      <c r="O259" s="59" t="s">
        <v>270</v>
      </c>
      <c r="P259" s="26" t="s">
        <v>270</v>
      </c>
      <c r="Q259" s="26" t="s">
        <v>270</v>
      </c>
      <c r="R259" s="26" t="s">
        <v>270</v>
      </c>
      <c r="S259" s="101" t="s">
        <v>270</v>
      </c>
      <c r="T259" s="112" t="s">
        <v>270</v>
      </c>
    </row>
    <row r="260" spans="2:20" x14ac:dyDescent="0.2">
      <c r="B260" s="95" t="s">
        <v>224</v>
      </c>
      <c r="C260" s="52" t="str">
        <f ca="1">LOOKUP(B260,Master!$A$3:$A$124,Master!$B$3:$B123)</f>
        <v>09-Jan-13</v>
      </c>
      <c r="M260" s="80">
        <v>41289</v>
      </c>
      <c r="N260" s="80">
        <v>41352</v>
      </c>
      <c r="O260" s="80">
        <v>41409</v>
      </c>
      <c r="P260" s="80">
        <v>41470</v>
      </c>
      <c r="Q260" s="80">
        <v>41520</v>
      </c>
      <c r="R260" s="52">
        <v>41590</v>
      </c>
      <c r="S260" s="52">
        <v>41661</v>
      </c>
      <c r="T260" s="52">
        <v>41716</v>
      </c>
    </row>
    <row r="261" spans="2:20" ht="114.75" x14ac:dyDescent="0.2">
      <c r="B261" s="89"/>
      <c r="C261" s="52" t="str">
        <f ca="1">LOOKUP(B260,Master!$A$3:$A$124,Totals!$N$3:$N$123)</f>
        <v>Balloting</v>
      </c>
      <c r="M261" s="26" t="s">
        <v>39</v>
      </c>
      <c r="N261" s="26" t="s">
        <v>378</v>
      </c>
      <c r="O261" s="26" t="s">
        <v>468</v>
      </c>
      <c r="P261" s="26" t="s">
        <v>116</v>
      </c>
      <c r="Q261" s="26" t="s">
        <v>429</v>
      </c>
      <c r="R261" s="26" t="s">
        <v>429</v>
      </c>
      <c r="S261" s="101" t="s">
        <v>705</v>
      </c>
      <c r="T261" s="112" t="s">
        <v>740</v>
      </c>
    </row>
    <row r="262" spans="2:20" ht="25.5" x14ac:dyDescent="0.2">
      <c r="B262" s="89"/>
      <c r="C262" s="4" t="str">
        <f ca="1">CONCATENATE(LOOKUP(B260,Master!$A$3:$A$124,Master!$D$3:$D$122), " - ", LOOKUP(B260,Master!$A$3:$A$123,Master!$E$3:$E$123))</f>
        <v>17.7.7.1 - Definitions for the IEEE8021-CFM MIB module</v>
      </c>
      <c r="M262" s="59" t="s">
        <v>270</v>
      </c>
      <c r="N262" s="59" t="s">
        <v>270</v>
      </c>
      <c r="O262" s="59" t="s">
        <v>270</v>
      </c>
      <c r="P262" s="26" t="s">
        <v>270</v>
      </c>
      <c r="Q262" s="26" t="s">
        <v>270</v>
      </c>
      <c r="R262" s="26" t="s">
        <v>270</v>
      </c>
      <c r="S262" s="101" t="s">
        <v>270</v>
      </c>
      <c r="T262" s="112" t="s">
        <v>270</v>
      </c>
    </row>
    <row r="263" spans="2:20" x14ac:dyDescent="0.2">
      <c r="B263" s="95" t="s">
        <v>346</v>
      </c>
      <c r="C263" s="52" t="str">
        <f ca="1">LOOKUP(B263,Master!$A$3:$A$124,Master!$B$3:$B126)</f>
        <v>18-Jan-13</v>
      </c>
      <c r="M263" s="80"/>
      <c r="N263" s="80">
        <v>41352</v>
      </c>
      <c r="O263" s="80">
        <v>41409</v>
      </c>
      <c r="P263" s="80">
        <v>41470</v>
      </c>
      <c r="Q263" s="80">
        <v>41520</v>
      </c>
      <c r="R263" s="52">
        <v>41590</v>
      </c>
      <c r="S263" s="52">
        <v>41661</v>
      </c>
      <c r="T263" s="52">
        <v>41716</v>
      </c>
    </row>
    <row r="264" spans="2:20" ht="25.5" x14ac:dyDescent="0.2">
      <c r="B264" s="89"/>
      <c r="C264" s="52" t="str">
        <f ca="1">LOOKUP(B263,Master!$A$3:$A$124,Totals!$N$3:$N$123)</f>
        <v>Balloting</v>
      </c>
      <c r="N264" s="26" t="s">
        <v>380</v>
      </c>
      <c r="O264" s="26" t="s">
        <v>468</v>
      </c>
      <c r="P264" s="26" t="s">
        <v>116</v>
      </c>
      <c r="Q264" s="26" t="s">
        <v>429</v>
      </c>
      <c r="R264" s="26" t="s">
        <v>429</v>
      </c>
      <c r="S264" s="101" t="s">
        <v>705</v>
      </c>
      <c r="T264" s="112" t="s">
        <v>740</v>
      </c>
    </row>
    <row r="265" spans="2:20" ht="25.5" x14ac:dyDescent="0.2">
      <c r="B265" s="89"/>
      <c r="C265" s="4" t="str">
        <f ca="1">CONCATENATE(LOOKUP(B263,Master!$A$3:$A$124,Master!$D$3:$D$122), " - ", LOOKUP(B263,Master!$A$3:$A$123,Master!$E$3:$E$123))</f>
        <v>17.7.6 - Definitions for the IEEE8021-MSTP MIB module</v>
      </c>
      <c r="M265" s="59"/>
      <c r="N265" s="59" t="s">
        <v>270</v>
      </c>
      <c r="O265" s="59" t="s">
        <v>270</v>
      </c>
      <c r="P265" s="26" t="s">
        <v>270</v>
      </c>
      <c r="Q265" s="26" t="s">
        <v>270</v>
      </c>
      <c r="R265" s="26" t="s">
        <v>270</v>
      </c>
      <c r="S265" s="101" t="s">
        <v>270</v>
      </c>
      <c r="T265" s="112" t="s">
        <v>270</v>
      </c>
    </row>
    <row r="266" spans="2:20" x14ac:dyDescent="0.2">
      <c r="B266" s="95" t="s">
        <v>349</v>
      </c>
      <c r="C266" s="52" t="str">
        <f ca="1">LOOKUP(B266,Master!$A$3:$A$124,Master!$B$3:$B129)</f>
        <v>18-Jan-13</v>
      </c>
      <c r="M266" s="80"/>
      <c r="N266" s="80">
        <v>41352</v>
      </c>
      <c r="O266" s="80">
        <v>41409</v>
      </c>
      <c r="P266" s="80">
        <v>41470</v>
      </c>
      <c r="Q266" s="80">
        <v>41520</v>
      </c>
      <c r="R266" s="52">
        <v>41590</v>
      </c>
      <c r="S266" s="52">
        <v>41661</v>
      </c>
      <c r="T266" s="52">
        <v>41716</v>
      </c>
    </row>
    <row r="267" spans="2:20" ht="114.75" x14ac:dyDescent="0.2">
      <c r="B267" s="89"/>
      <c r="C267" s="52" t="str">
        <f ca="1">LOOKUP(B266,Master!$A$3:$A$124,Totals!$N$3:$N$123)</f>
        <v>Balloting</v>
      </c>
      <c r="N267" s="26" t="s">
        <v>30</v>
      </c>
      <c r="O267" s="26" t="s">
        <v>468</v>
      </c>
      <c r="P267" s="26" t="s">
        <v>116</v>
      </c>
      <c r="Q267" s="26" t="s">
        <v>429</v>
      </c>
      <c r="R267" s="26" t="s">
        <v>429</v>
      </c>
      <c r="S267" s="101" t="s">
        <v>705</v>
      </c>
      <c r="T267" s="112" t="s">
        <v>740</v>
      </c>
    </row>
    <row r="268" spans="2:20" ht="51" x14ac:dyDescent="0.2">
      <c r="B268" s="89"/>
      <c r="C268" s="4" t="str">
        <f ca="1">CONCATENATE(LOOKUP(B266,Master!$A$3:$A$124,Master!$D$3:$D$122), " - ", LOOKUP(B266,Master!$A$3:$A$123,Master!$E$3:$E$123))</f>
        <v>17.7.6, 13.25,17.14 - Definitions for the IEEE8021-MSTP MIB module, State machine timers and Performance parameter management</v>
      </c>
      <c r="M268" s="59"/>
      <c r="N268" s="59" t="s">
        <v>270</v>
      </c>
      <c r="O268" s="59" t="s">
        <v>270</v>
      </c>
      <c r="P268" s="26" t="s">
        <v>270</v>
      </c>
      <c r="Q268" s="26" t="s">
        <v>270</v>
      </c>
      <c r="R268" s="26" t="s">
        <v>270</v>
      </c>
      <c r="S268" s="101" t="s">
        <v>270</v>
      </c>
      <c r="T268" s="112" t="s">
        <v>270</v>
      </c>
    </row>
    <row r="269" spans="2:20" x14ac:dyDescent="0.2">
      <c r="B269" s="95" t="s">
        <v>354</v>
      </c>
      <c r="C269" s="52" t="str">
        <f ca="1">LOOKUP(B269,Master!$A$3:$A$124,Master!$B$3:$B132)</f>
        <v>18-Jan-13</v>
      </c>
      <c r="M269" s="80"/>
      <c r="N269" s="80">
        <v>41352</v>
      </c>
      <c r="O269" s="80">
        <v>41409</v>
      </c>
      <c r="P269" s="80">
        <v>41470</v>
      </c>
      <c r="Q269" s="80">
        <v>41520</v>
      </c>
      <c r="R269" s="52">
        <v>41590</v>
      </c>
      <c r="S269" s="52">
        <v>41661</v>
      </c>
      <c r="T269" s="52">
        <v>41716</v>
      </c>
    </row>
    <row r="270" spans="2:20" ht="25.5" x14ac:dyDescent="0.2">
      <c r="B270" s="89"/>
      <c r="C270" s="52" t="str">
        <f ca="1">LOOKUP(B269,Master!$A$3:$A$124,Totals!$N$3:$N$123)</f>
        <v>Balloting</v>
      </c>
      <c r="N270" s="26" t="s">
        <v>380</v>
      </c>
      <c r="O270" s="26" t="s">
        <v>468</v>
      </c>
      <c r="P270" s="26" t="s">
        <v>116</v>
      </c>
      <c r="Q270" s="26" t="s">
        <v>429</v>
      </c>
      <c r="R270" s="26" t="s">
        <v>429</v>
      </c>
      <c r="S270" s="101" t="s">
        <v>705</v>
      </c>
      <c r="T270" s="112" t="s">
        <v>740</v>
      </c>
    </row>
    <row r="271" spans="2:20" ht="25.5" x14ac:dyDescent="0.2">
      <c r="B271" s="89"/>
      <c r="C271" s="4" t="str">
        <f ca="1">CONCATENATE(LOOKUP(B269,Master!$A$3:$A$124,Master!$D$3:$D$122), " - ", LOOKUP(B269,Master!$A$3:$A$123,Master!$E$3:$E$123))</f>
        <v>17.7.6 - Definitions for the IEEE8021-MSTP MIB module</v>
      </c>
      <c r="M271" s="59"/>
      <c r="N271" s="59" t="s">
        <v>270</v>
      </c>
      <c r="O271" s="59" t="s">
        <v>270</v>
      </c>
      <c r="P271" s="26" t="s">
        <v>270</v>
      </c>
      <c r="Q271" s="26" t="s">
        <v>270</v>
      </c>
      <c r="R271" s="26" t="s">
        <v>270</v>
      </c>
      <c r="S271" s="101" t="s">
        <v>270</v>
      </c>
      <c r="T271" s="112" t="s">
        <v>270</v>
      </c>
    </row>
    <row r="272" spans="2:20" x14ac:dyDescent="0.2">
      <c r="B272" s="95" t="s">
        <v>357</v>
      </c>
      <c r="C272" s="52" t="str">
        <f ca="1">LOOKUP(B272,Master!$A$3:$A$124,Master!$B$3:$B135)</f>
        <v>18-Jan-13</v>
      </c>
      <c r="M272" s="80"/>
      <c r="N272" s="80">
        <v>41352</v>
      </c>
      <c r="O272" s="80">
        <v>41409</v>
      </c>
      <c r="P272" s="80">
        <v>41470</v>
      </c>
      <c r="Q272" s="80">
        <v>41520</v>
      </c>
      <c r="R272" s="52">
        <v>41590</v>
      </c>
      <c r="S272" s="52">
        <v>41661</v>
      </c>
      <c r="T272" s="52">
        <v>41716</v>
      </c>
    </row>
    <row r="273" spans="2:20" ht="89.25" x14ac:dyDescent="0.2">
      <c r="B273" s="89"/>
      <c r="C273" s="52" t="str">
        <f ca="1">LOOKUP(B272,Master!$A$3:$A$124,Totals!$N$3:$N$123)</f>
        <v>Balloting</v>
      </c>
      <c r="N273" s="26" t="s">
        <v>31</v>
      </c>
      <c r="O273" s="26" t="s">
        <v>468</v>
      </c>
      <c r="P273" s="26" t="s">
        <v>116</v>
      </c>
      <c r="Q273" s="26" t="s">
        <v>429</v>
      </c>
      <c r="R273" s="26" t="s">
        <v>429</v>
      </c>
      <c r="S273" s="101" t="s">
        <v>705</v>
      </c>
      <c r="T273" s="112" t="s">
        <v>740</v>
      </c>
    </row>
    <row r="274" spans="2:20" ht="25.5" x14ac:dyDescent="0.2">
      <c r="B274" s="89"/>
      <c r="C274" s="4" t="str">
        <f ca="1">CONCATENATE(LOOKUP(B272,Master!$A$3:$A$124,Master!$D$3:$D$122), " - ", LOOKUP(B272,Master!$A$3:$A$123,Master!$E$3:$E$123))</f>
        <v>17.7.6, 13.27.1 - Definitions for the IEEE8021-MSTP MIB module, AdminEdge</v>
      </c>
      <c r="M274" s="59"/>
      <c r="N274" s="59" t="s">
        <v>270</v>
      </c>
      <c r="O274" s="59" t="s">
        <v>270</v>
      </c>
      <c r="P274" s="26" t="s">
        <v>270</v>
      </c>
      <c r="Q274" s="26" t="s">
        <v>270</v>
      </c>
      <c r="R274" s="26" t="s">
        <v>270</v>
      </c>
      <c r="S274" s="101" t="s">
        <v>270</v>
      </c>
      <c r="T274" s="112" t="s">
        <v>270</v>
      </c>
    </row>
    <row r="275" spans="2:20" x14ac:dyDescent="0.2">
      <c r="B275" s="95" t="s">
        <v>358</v>
      </c>
      <c r="C275" s="52" t="str">
        <f ca="1">LOOKUP(B275,Master!$A$3:$A$124,Master!$B$3:$B138)</f>
        <v>18-Jan-13</v>
      </c>
      <c r="M275" s="80"/>
      <c r="N275" s="80">
        <v>41352</v>
      </c>
      <c r="O275" s="80">
        <v>41409</v>
      </c>
      <c r="P275" s="80">
        <v>41470</v>
      </c>
      <c r="Q275" s="80">
        <v>41520</v>
      </c>
      <c r="R275" s="52">
        <v>41590</v>
      </c>
      <c r="S275" s="52">
        <v>41661</v>
      </c>
      <c r="T275" s="52">
        <v>41716</v>
      </c>
    </row>
    <row r="276" spans="2:20" ht="409.5" x14ac:dyDescent="0.2">
      <c r="B276" s="89"/>
      <c r="C276" s="52" t="str">
        <f ca="1">LOOKUP(B275,Master!$A$3:$A$124,Totals!$N$3:$N$123)</f>
        <v>Balloting</v>
      </c>
      <c r="N276" s="26" t="s">
        <v>453</v>
      </c>
      <c r="O276" s="26" t="s">
        <v>472</v>
      </c>
      <c r="P276" s="26" t="s">
        <v>29</v>
      </c>
      <c r="Q276" s="26" t="s">
        <v>430</v>
      </c>
      <c r="R276" s="26" t="s">
        <v>429</v>
      </c>
      <c r="S276" s="101" t="s">
        <v>705</v>
      </c>
      <c r="T276" s="112" t="s">
        <v>740</v>
      </c>
    </row>
    <row r="277" spans="2:20" ht="25.5" x14ac:dyDescent="0.2">
      <c r="B277" s="89"/>
      <c r="C277" s="4" t="str">
        <f ca="1">CONCATENATE(LOOKUP(B275,Master!$A$3:$A$124,Master!$D$3:$D$122), " - ", LOOKUP(B275,Master!$A$3:$A$123,Master!$E$3:$E$123))</f>
        <v>17.7.6 - Definitions for the IEEE8021-MSTP MIB module</v>
      </c>
      <c r="M277" s="59"/>
      <c r="N277" s="59" t="s">
        <v>270</v>
      </c>
      <c r="O277" s="59" t="s">
        <v>270</v>
      </c>
      <c r="P277" s="26" t="s">
        <v>270</v>
      </c>
      <c r="Q277" s="26" t="s">
        <v>270</v>
      </c>
      <c r="R277" s="26" t="s">
        <v>270</v>
      </c>
      <c r="S277" s="101" t="s">
        <v>270</v>
      </c>
      <c r="T277" s="112" t="s">
        <v>270</v>
      </c>
    </row>
    <row r="278" spans="2:20" x14ac:dyDescent="0.2">
      <c r="B278" s="95" t="s">
        <v>359</v>
      </c>
      <c r="C278" s="52" t="str">
        <f ca="1">LOOKUP(B278,Master!$A$3:$A$124,Master!$B$3:$B141)</f>
        <v>09-Mar-13</v>
      </c>
      <c r="M278" s="80"/>
      <c r="N278" s="80">
        <v>41352</v>
      </c>
      <c r="O278" s="80">
        <v>41409</v>
      </c>
      <c r="P278" s="80">
        <v>41470</v>
      </c>
      <c r="Q278" s="80">
        <v>41520</v>
      </c>
      <c r="R278" s="52">
        <v>41590</v>
      </c>
      <c r="S278" s="52">
        <v>41661</v>
      </c>
      <c r="T278" s="52">
        <v>41716</v>
      </c>
    </row>
    <row r="279" spans="2:20" ht="25.5" x14ac:dyDescent="0.2">
      <c r="B279" s="89"/>
      <c r="C279" s="52" t="str">
        <f ca="1">LOOKUP(B278,Master!$A$3:$A$124,Totals!$N$3:$N$123)</f>
        <v>Balloting</v>
      </c>
      <c r="N279" s="26" t="s">
        <v>380</v>
      </c>
      <c r="O279" s="26" t="s">
        <v>468</v>
      </c>
      <c r="P279" s="26" t="s">
        <v>116</v>
      </c>
      <c r="Q279" s="26" t="s">
        <v>429</v>
      </c>
      <c r="R279" s="26" t="s">
        <v>429</v>
      </c>
      <c r="S279" s="101" t="s">
        <v>705</v>
      </c>
      <c r="T279" s="112" t="s">
        <v>740</v>
      </c>
    </row>
    <row r="280" spans="2:20" x14ac:dyDescent="0.2">
      <c r="B280" s="89"/>
      <c r="C280" s="4" t="str">
        <f ca="1">CONCATENATE(LOOKUP(B278,Master!$A$3:$A$124,Master!$D$3:$D$122), " - ", LOOKUP(B278,Master!$A$3:$A$123,Master!$E$3:$E$123))</f>
        <v>17 - EVB Management Protocol</v>
      </c>
      <c r="M280" s="59"/>
      <c r="N280" s="59" t="s">
        <v>270</v>
      </c>
      <c r="O280" s="59" t="s">
        <v>270</v>
      </c>
      <c r="P280" s="26" t="s">
        <v>270</v>
      </c>
      <c r="Q280" s="26" t="s">
        <v>270</v>
      </c>
      <c r="R280" s="26" t="s">
        <v>270</v>
      </c>
      <c r="S280" s="101" t="s">
        <v>270</v>
      </c>
      <c r="T280" s="112" t="s">
        <v>270</v>
      </c>
    </row>
    <row r="281" spans="2:20" x14ac:dyDescent="0.2">
      <c r="B281" s="95" t="s">
        <v>361</v>
      </c>
      <c r="C281" s="52" t="str">
        <f ca="1">LOOKUP(B281,Master!$A$3:$A$124,Master!$B$3:$B144)</f>
        <v>09-Mar-13</v>
      </c>
      <c r="M281" s="80"/>
      <c r="N281" s="80">
        <v>41352</v>
      </c>
      <c r="O281" s="80">
        <v>41409</v>
      </c>
      <c r="P281" s="80">
        <v>41470</v>
      </c>
      <c r="Q281" s="80">
        <v>41520</v>
      </c>
      <c r="R281" s="52">
        <v>41590</v>
      </c>
      <c r="S281" s="52">
        <v>41661</v>
      </c>
      <c r="T281" s="52">
        <v>41716</v>
      </c>
    </row>
    <row r="282" spans="2:20" ht="25.5" x14ac:dyDescent="0.2">
      <c r="B282" s="89"/>
      <c r="C282" s="52" t="str">
        <f ca="1">LOOKUP(B281,Master!$A$3:$A$124,Totals!$N$3:$N$123)</f>
        <v>Balloting</v>
      </c>
      <c r="N282" s="26" t="s">
        <v>380</v>
      </c>
      <c r="O282" s="26" t="s">
        <v>468</v>
      </c>
      <c r="P282" s="26" t="s">
        <v>116</v>
      </c>
      <c r="Q282" s="26" t="s">
        <v>429</v>
      </c>
      <c r="R282" s="26" t="s">
        <v>429</v>
      </c>
      <c r="S282" s="101" t="s">
        <v>705</v>
      </c>
      <c r="T282" s="112" t="s">
        <v>740</v>
      </c>
    </row>
    <row r="283" spans="2:20" x14ac:dyDescent="0.2">
      <c r="B283" s="89"/>
      <c r="C283" s="4" t="str">
        <f ca="1">CONCATENATE(LOOKUP(B281,Master!$A$3:$A$124,Master!$D$3:$D$122), " - ", LOOKUP(B281,Master!$A$3:$A$123,Master!$E$3:$E$123))</f>
        <v>42.4 - CDCP configuration variables</v>
      </c>
      <c r="M283" s="59"/>
      <c r="N283" s="59" t="s">
        <v>270</v>
      </c>
      <c r="O283" s="59" t="s">
        <v>270</v>
      </c>
      <c r="P283" s="26" t="s">
        <v>270</v>
      </c>
      <c r="Q283" s="26" t="s">
        <v>270</v>
      </c>
      <c r="R283" s="26" t="s">
        <v>270</v>
      </c>
      <c r="S283" s="101" t="s">
        <v>270</v>
      </c>
      <c r="T283" s="112" t="s">
        <v>270</v>
      </c>
    </row>
    <row r="284" spans="2:20" x14ac:dyDescent="0.2">
      <c r="B284" s="95" t="s">
        <v>362</v>
      </c>
      <c r="C284" s="52" t="str">
        <f ca="1">LOOKUP(B284,Master!$A$3:$A$124,Master!$B$3:$B147)</f>
        <v>09-Mar-13</v>
      </c>
      <c r="M284" s="80"/>
      <c r="N284" s="80">
        <v>41352</v>
      </c>
      <c r="O284" s="80">
        <v>41409</v>
      </c>
      <c r="P284" s="80">
        <v>41470</v>
      </c>
      <c r="Q284" s="80">
        <v>41520</v>
      </c>
      <c r="R284" s="52">
        <v>41590</v>
      </c>
      <c r="S284" s="52">
        <v>41661</v>
      </c>
      <c r="T284" s="52">
        <v>41716</v>
      </c>
    </row>
    <row r="285" spans="2:20" ht="25.5" x14ac:dyDescent="0.2">
      <c r="B285" s="89"/>
      <c r="C285" s="52" t="str">
        <f ca="1">LOOKUP(B284,Master!$A$3:$A$124,Totals!$N$3:$N$123)</f>
        <v>Balloting</v>
      </c>
      <c r="N285" s="26" t="s">
        <v>380</v>
      </c>
      <c r="O285" s="26" t="s">
        <v>468</v>
      </c>
      <c r="P285" s="26" t="s">
        <v>116</v>
      </c>
      <c r="Q285" s="26" t="s">
        <v>429</v>
      </c>
      <c r="R285" s="26" t="s">
        <v>429</v>
      </c>
      <c r="S285" s="101" t="s">
        <v>705</v>
      </c>
      <c r="T285" s="112" t="s">
        <v>740</v>
      </c>
    </row>
    <row r="286" spans="2:20" ht="38.25" x14ac:dyDescent="0.2">
      <c r="B286" s="89"/>
      <c r="C286" s="4" t="str">
        <f ca="1">CONCATENATE(LOOKUP(B284,Master!$A$3:$A$124,Master!$D$3:$D$122), " - ", LOOKUP(B284,Master!$A$3:$A$123,Master!$E$3:$E$123))</f>
        <v>6.13, 6.15 - Support of the ISS for attachment to a Provider Bridged Network and Support for the ISS by additional technologies</v>
      </c>
      <c r="M286" s="59"/>
      <c r="N286" s="59" t="s">
        <v>270</v>
      </c>
      <c r="O286" s="59" t="s">
        <v>270</v>
      </c>
      <c r="P286" s="26" t="s">
        <v>270</v>
      </c>
      <c r="Q286" s="26" t="s">
        <v>270</v>
      </c>
      <c r="R286" s="26" t="s">
        <v>270</v>
      </c>
      <c r="S286" s="101" t="s">
        <v>270</v>
      </c>
      <c r="T286" s="112" t="s">
        <v>270</v>
      </c>
    </row>
    <row r="287" spans="2:20" x14ac:dyDescent="0.2">
      <c r="B287" s="95" t="s">
        <v>363</v>
      </c>
      <c r="C287" s="52" t="str">
        <f ca="1">LOOKUP(B287,Master!$A$3:$A$124,Master!$B$3:$B150)</f>
        <v>09-Mar-13</v>
      </c>
      <c r="M287" s="80"/>
      <c r="N287" s="80">
        <v>41352</v>
      </c>
      <c r="O287" s="80">
        <v>41409</v>
      </c>
      <c r="P287" s="80">
        <v>41470</v>
      </c>
      <c r="Q287" s="80">
        <v>41520</v>
      </c>
      <c r="R287" s="52">
        <v>41590</v>
      </c>
      <c r="S287" s="52">
        <v>41661</v>
      </c>
      <c r="T287" s="52">
        <v>41716</v>
      </c>
    </row>
    <row r="288" spans="2:20" ht="165.75" x14ac:dyDescent="0.2">
      <c r="B288" s="89"/>
      <c r="C288" s="52" t="str">
        <f ca="1">LOOKUP(B287,Master!$A$3:$A$124,Totals!$N$3:$N$123)</f>
        <v>Balloting</v>
      </c>
      <c r="N288" s="26" t="s">
        <v>32</v>
      </c>
      <c r="O288" s="26" t="s">
        <v>468</v>
      </c>
      <c r="P288" s="26" t="s">
        <v>116</v>
      </c>
      <c r="Q288" s="26" t="s">
        <v>429</v>
      </c>
      <c r="R288" s="26" t="s">
        <v>429</v>
      </c>
      <c r="S288" s="101" t="s">
        <v>705</v>
      </c>
      <c r="T288" s="112" t="s">
        <v>740</v>
      </c>
    </row>
    <row r="289" spans="2:20" ht="25.5" x14ac:dyDescent="0.2">
      <c r="B289" s="89"/>
      <c r="C289" s="4" t="str">
        <f ca="1">CONCATENATE(LOOKUP(B287,Master!$A$3:$A$124,Master!$D$3:$D$122), " - ", LOOKUP(B287,Master!$A$3:$A$123,Master!$E$3:$E$123))</f>
        <v>17.7.18 - OID root for the IEEE8021-TEIPS MIB module</v>
      </c>
      <c r="M289" s="59"/>
      <c r="N289" s="59" t="s">
        <v>270</v>
      </c>
      <c r="O289" s="59" t="s">
        <v>270</v>
      </c>
      <c r="P289" s="26" t="s">
        <v>270</v>
      </c>
      <c r="Q289" s="26" t="s">
        <v>270</v>
      </c>
      <c r="R289" s="26" t="s">
        <v>270</v>
      </c>
      <c r="S289" s="101" t="s">
        <v>270</v>
      </c>
      <c r="T289" s="112" t="s">
        <v>270</v>
      </c>
    </row>
    <row r="290" spans="2:20" x14ac:dyDescent="0.2">
      <c r="B290" s="95" t="s">
        <v>371</v>
      </c>
      <c r="C290" s="52" t="str">
        <f ca="1">LOOKUP(B290,Master!$A$3:$A$124,Master!$B$3:$B153)</f>
        <v>19-Mar-13</v>
      </c>
      <c r="M290" s="80"/>
      <c r="N290" s="80">
        <v>41352</v>
      </c>
      <c r="O290" s="80">
        <v>41409</v>
      </c>
      <c r="P290" s="80">
        <v>41470</v>
      </c>
      <c r="Q290" s="80">
        <v>41520</v>
      </c>
      <c r="R290" s="52">
        <v>41590</v>
      </c>
      <c r="S290" s="52">
        <v>41661</v>
      </c>
      <c r="T290" s="52">
        <v>41716</v>
      </c>
    </row>
    <row r="291" spans="2:20" ht="63.75" x14ac:dyDescent="0.2">
      <c r="B291" s="89"/>
      <c r="C291" s="52" t="str">
        <f ca="1">LOOKUP(B290,Master!$A$3:$A$124,Totals!$N$3:$N$123)</f>
        <v>Balloting</v>
      </c>
      <c r="N291" s="26" t="s">
        <v>33</v>
      </c>
      <c r="O291" s="26" t="s">
        <v>468</v>
      </c>
      <c r="P291" s="26" t="s">
        <v>116</v>
      </c>
      <c r="Q291" s="26" t="s">
        <v>429</v>
      </c>
      <c r="R291" s="26" t="s">
        <v>429</v>
      </c>
      <c r="S291" s="101" t="s">
        <v>705</v>
      </c>
      <c r="T291" s="112" t="s">
        <v>740</v>
      </c>
    </row>
    <row r="292" spans="2:20" x14ac:dyDescent="0.2">
      <c r="B292" s="89"/>
      <c r="C292" s="4" t="str">
        <f ca="1">CONCATENATE(LOOKUP(B290,Master!$A$3:$A$124,Master!$D$3:$D$122), " - ", LOOKUP(B290,Master!$A$3:$A$123,Master!$E$3:$E$123))</f>
        <v>17 - EVB Management Protocol</v>
      </c>
      <c r="M292" s="59"/>
      <c r="N292" s="59" t="s">
        <v>270</v>
      </c>
      <c r="O292" s="59" t="s">
        <v>270</v>
      </c>
      <c r="P292" s="26" t="s">
        <v>270</v>
      </c>
      <c r="Q292" s="26" t="s">
        <v>270</v>
      </c>
      <c r="R292" s="26" t="s">
        <v>270</v>
      </c>
      <c r="S292" s="101" t="s">
        <v>270</v>
      </c>
      <c r="T292" s="112" t="s">
        <v>270</v>
      </c>
    </row>
    <row r="293" spans="2:20" x14ac:dyDescent="0.2">
      <c r="B293" s="95" t="s">
        <v>372</v>
      </c>
      <c r="C293" s="52" t="str">
        <f ca="1">LOOKUP(B293,Master!$A$3:$A$124,Master!$B$3:$B156)</f>
        <v>19-Mar-13</v>
      </c>
      <c r="M293" s="80"/>
      <c r="N293" s="80">
        <v>41352</v>
      </c>
      <c r="O293" s="80">
        <v>41409</v>
      </c>
      <c r="P293" s="80">
        <v>41470</v>
      </c>
      <c r="Q293" s="80">
        <v>41520</v>
      </c>
      <c r="R293" s="52">
        <v>41590</v>
      </c>
      <c r="S293" s="52">
        <v>41661</v>
      </c>
      <c r="T293" s="52">
        <v>41716</v>
      </c>
    </row>
    <row r="294" spans="2:20" ht="76.5" x14ac:dyDescent="0.2">
      <c r="B294" s="89"/>
      <c r="C294" s="52" t="str">
        <f ca="1">LOOKUP(B293,Master!$A$3:$A$124,Totals!$N$3:$N$123)</f>
        <v>Balloting</v>
      </c>
      <c r="N294" s="26" t="s">
        <v>34</v>
      </c>
      <c r="O294" s="26" t="s">
        <v>468</v>
      </c>
      <c r="P294" s="26" t="s">
        <v>116</v>
      </c>
      <c r="Q294" s="26" t="s">
        <v>429</v>
      </c>
      <c r="R294" s="26" t="s">
        <v>429</v>
      </c>
      <c r="S294" s="101" t="s">
        <v>705</v>
      </c>
      <c r="T294" s="112" t="s">
        <v>740</v>
      </c>
    </row>
    <row r="295" spans="2:20" x14ac:dyDescent="0.2">
      <c r="B295" s="89"/>
      <c r="C295" s="4" t="str">
        <f ca="1">CONCATENATE(LOOKUP(B293,Master!$A$3:$A$124,Master!$D$3:$D$122), " - ", LOOKUP(B293,Master!$A$3:$A$123,Master!$E$3:$E$123))</f>
        <v>17 - EVB Management Protocol</v>
      </c>
      <c r="M295" s="59"/>
      <c r="N295" s="59" t="s">
        <v>270</v>
      </c>
      <c r="O295" s="59" t="s">
        <v>270</v>
      </c>
      <c r="P295" s="26" t="s">
        <v>270</v>
      </c>
      <c r="Q295" s="26" t="s">
        <v>270</v>
      </c>
      <c r="R295" s="26" t="s">
        <v>270</v>
      </c>
      <c r="S295" s="101" t="s">
        <v>270</v>
      </c>
      <c r="T295" s="112" t="s">
        <v>270</v>
      </c>
    </row>
    <row r="296" spans="2:20" x14ac:dyDescent="0.2">
      <c r="B296" s="95" t="s">
        <v>373</v>
      </c>
      <c r="C296" s="52" t="str">
        <f ca="1">LOOKUP(B296,Master!$A$3:$A$124,Master!$B$3:$B159)</f>
        <v>19-Mar-13</v>
      </c>
      <c r="M296" s="80"/>
      <c r="N296" s="80">
        <v>41352</v>
      </c>
      <c r="O296" s="80">
        <v>41409</v>
      </c>
      <c r="P296" s="80">
        <v>41470</v>
      </c>
      <c r="Q296" s="80">
        <v>41520</v>
      </c>
      <c r="R296" s="52">
        <v>41590</v>
      </c>
      <c r="S296" s="52">
        <v>41661</v>
      </c>
      <c r="T296" s="52">
        <v>41716</v>
      </c>
    </row>
    <row r="297" spans="2:20" ht="114.75" x14ac:dyDescent="0.2">
      <c r="B297" s="89"/>
      <c r="C297" s="52" t="str">
        <f ca="1">LOOKUP(B296,Master!$A$3:$A$124,Totals!$N$3:$N$123)</f>
        <v>Balloting</v>
      </c>
      <c r="N297" s="26" t="s">
        <v>35</v>
      </c>
      <c r="O297" s="26" t="s">
        <v>471</v>
      </c>
      <c r="P297" s="26" t="s">
        <v>118</v>
      </c>
      <c r="Q297" s="26" t="s">
        <v>429</v>
      </c>
      <c r="R297" s="26" t="s">
        <v>429</v>
      </c>
      <c r="S297" s="101" t="s">
        <v>705</v>
      </c>
      <c r="T297" s="112" t="s">
        <v>740</v>
      </c>
    </row>
    <row r="298" spans="2:20" x14ac:dyDescent="0.2">
      <c r="B298" s="89"/>
      <c r="C298" s="4" t="str">
        <f ca="1">CONCATENATE(LOOKUP(B296,Master!$A$3:$A$124,Master!$D$3:$D$122), " - ", LOOKUP(B296,Master!$A$3:$A$123,Master!$E$3:$E$123))</f>
        <v>12, 17 - EVB Management Protocol</v>
      </c>
      <c r="M298" s="59"/>
      <c r="N298" s="59" t="s">
        <v>270</v>
      </c>
      <c r="O298" s="59" t="s">
        <v>270</v>
      </c>
      <c r="P298" s="26" t="s">
        <v>270</v>
      </c>
      <c r="Q298" s="26" t="s">
        <v>270</v>
      </c>
      <c r="R298" s="26" t="s">
        <v>270</v>
      </c>
      <c r="S298" s="101" t="s">
        <v>270</v>
      </c>
      <c r="T298" s="112" t="s">
        <v>270</v>
      </c>
    </row>
    <row r="299" spans="2:20" x14ac:dyDescent="0.2">
      <c r="B299" s="95" t="s">
        <v>455</v>
      </c>
      <c r="C299" s="52" t="str">
        <f ca="1">LOOKUP(B299,Master!$A$3:$A$124,Master!$B$3:$B162)</f>
        <v>06-May-13</v>
      </c>
      <c r="M299" s="80"/>
      <c r="N299" s="80"/>
      <c r="O299" s="80">
        <v>41409</v>
      </c>
      <c r="P299" s="80">
        <v>41470</v>
      </c>
      <c r="Q299" s="80">
        <v>41520</v>
      </c>
      <c r="R299" s="52">
        <v>41590</v>
      </c>
      <c r="S299" s="52">
        <v>41661</v>
      </c>
      <c r="T299" s="52">
        <v>41716</v>
      </c>
    </row>
    <row r="300" spans="2:20" ht="255" x14ac:dyDescent="0.2">
      <c r="B300" s="89"/>
      <c r="C300" s="52" t="str">
        <f ca="1">LOOKUP(B299,Master!$A$3:$A$124,Totals!$N$3:$N$123)</f>
        <v>Balloting</v>
      </c>
      <c r="O300" s="26" t="s">
        <v>151</v>
      </c>
      <c r="P300" s="26" t="s">
        <v>3</v>
      </c>
      <c r="Q300" s="26" t="s">
        <v>429</v>
      </c>
      <c r="R300" s="26" t="s">
        <v>429</v>
      </c>
      <c r="S300" s="101" t="s">
        <v>705</v>
      </c>
      <c r="T300" s="112" t="s">
        <v>740</v>
      </c>
    </row>
    <row r="301" spans="2:20" ht="38.25" x14ac:dyDescent="0.2">
      <c r="B301" s="89"/>
      <c r="C301" s="4" t="str">
        <f ca="1">CONCATENATE(LOOKUP(B299,Master!$A$3:$A$124,Master!$D$3:$D$122), " - ", LOOKUP(B299,Master!$A$3:$A$123,Master!$E$3:$E$123))</f>
        <v>17.7.6, 17.2.6 (table 17-10), 13.27.25, 13.27.33 - IEEE8021-MSTP MIB module - ExternalPortPathCost, InternalPortPathCost</v>
      </c>
      <c r="O301" s="59" t="s">
        <v>270</v>
      </c>
      <c r="P301" s="26" t="s">
        <v>270</v>
      </c>
      <c r="Q301" s="26" t="s">
        <v>270</v>
      </c>
      <c r="R301" s="26" t="s">
        <v>270</v>
      </c>
      <c r="S301" s="101" t="s">
        <v>270</v>
      </c>
      <c r="T301" s="112" t="s">
        <v>270</v>
      </c>
    </row>
    <row r="302" spans="2:20" x14ac:dyDescent="0.2">
      <c r="B302" s="95" t="s">
        <v>458</v>
      </c>
      <c r="C302" s="52" t="str">
        <f ca="1">LOOKUP(B302,Master!$A$3:$A$124,Master!$B$3:$B165)</f>
        <v>06-May-13</v>
      </c>
      <c r="O302" s="80">
        <v>41409</v>
      </c>
      <c r="P302" s="90">
        <v>41470</v>
      </c>
      <c r="Q302" s="80">
        <v>41520</v>
      </c>
      <c r="R302" s="52">
        <v>41590</v>
      </c>
      <c r="S302" s="52">
        <v>41661</v>
      </c>
      <c r="T302" s="52">
        <v>41716</v>
      </c>
    </row>
    <row r="303" spans="2:20" ht="409.5" x14ac:dyDescent="0.2">
      <c r="B303" s="89"/>
      <c r="C303" s="52" t="str">
        <f ca="1">LOOKUP(B302,Master!$A$3:$A$124,Totals!$N$3:$N$123)</f>
        <v>Balloting</v>
      </c>
      <c r="O303" s="26" t="s">
        <v>533</v>
      </c>
      <c r="P303" s="26" t="s">
        <v>4</v>
      </c>
      <c r="Q303" s="26" t="s">
        <v>686</v>
      </c>
      <c r="R303" s="26" t="s">
        <v>25</v>
      </c>
      <c r="S303" s="101" t="s">
        <v>705</v>
      </c>
      <c r="T303" s="112" t="s">
        <v>740</v>
      </c>
    </row>
    <row r="304" spans="2:20" ht="25.5" x14ac:dyDescent="0.2">
      <c r="B304" s="89"/>
      <c r="C304" s="4" t="str">
        <f ca="1">CONCATENATE(LOOKUP(B302,Master!$A$3:$A$124,Master!$D$3:$D$122), " - ", LOOKUP(B302,Master!$A$3:$A$123,Master!$E$3:$E$123))</f>
        <v>17.7.3, 17.4.3 - IEEE8021-SPANNING-TREE MIB module - PathCost</v>
      </c>
      <c r="O304" s="59" t="s">
        <v>270</v>
      </c>
      <c r="P304" s="26" t="s">
        <v>270</v>
      </c>
      <c r="Q304" s="26" t="s">
        <v>270</v>
      </c>
      <c r="R304" s="26" t="s">
        <v>270</v>
      </c>
      <c r="S304" s="101" t="s">
        <v>270</v>
      </c>
      <c r="T304" s="112" t="s">
        <v>270</v>
      </c>
    </row>
    <row r="305" spans="2:20" x14ac:dyDescent="0.2">
      <c r="B305" s="95" t="s">
        <v>460</v>
      </c>
      <c r="C305" s="52" t="str">
        <f ca="1">LOOKUP(B305,Master!$A$3:$A$124,Master!$B$3:$B168)</f>
        <v>06-May-13</v>
      </c>
      <c r="O305" s="80">
        <v>41409</v>
      </c>
      <c r="P305" s="90">
        <v>41470</v>
      </c>
      <c r="Q305" s="80">
        <v>41520</v>
      </c>
      <c r="R305" s="52">
        <v>41590</v>
      </c>
      <c r="S305" s="52">
        <v>41661</v>
      </c>
      <c r="T305" s="52">
        <v>41716</v>
      </c>
    </row>
    <row r="306" spans="2:20" ht="102" x14ac:dyDescent="0.2">
      <c r="B306" s="89"/>
      <c r="C306" s="52" t="str">
        <f ca="1">LOOKUP(B305,Master!$A$3:$A$124,Totals!$N$3:$N$123)</f>
        <v>Balloting</v>
      </c>
      <c r="O306" s="26" t="s">
        <v>534</v>
      </c>
      <c r="P306" s="26" t="s">
        <v>5</v>
      </c>
      <c r="Q306" s="26" t="s">
        <v>430</v>
      </c>
      <c r="R306" s="26" t="s">
        <v>429</v>
      </c>
      <c r="S306" s="101" t="s">
        <v>705</v>
      </c>
      <c r="T306" s="112" t="s">
        <v>740</v>
      </c>
    </row>
    <row r="307" spans="2:20" x14ac:dyDescent="0.2">
      <c r="B307" s="89"/>
      <c r="C307" s="4" t="str">
        <f ca="1">CONCATENATE(LOOKUP(B305,Master!$A$3:$A$124,Master!$D$3:$D$122), " - ", LOOKUP(B305,Master!$A$3:$A$123,Master!$E$3:$E$123))</f>
        <v>17.7.6 - IEEE8021-MSTP MIB module - MSTID</v>
      </c>
      <c r="O307" s="59" t="s">
        <v>270</v>
      </c>
      <c r="P307" s="26" t="s">
        <v>270</v>
      </c>
      <c r="Q307" s="26" t="s">
        <v>270</v>
      </c>
      <c r="R307" s="26" t="s">
        <v>270</v>
      </c>
      <c r="S307" s="101" t="s">
        <v>270</v>
      </c>
      <c r="T307" s="112" t="s">
        <v>270</v>
      </c>
    </row>
    <row r="308" spans="2:20" x14ac:dyDescent="0.2">
      <c r="B308" s="95" t="s">
        <v>461</v>
      </c>
      <c r="C308" s="52" t="str">
        <f ca="1">LOOKUP(B308,Master!$A$3:$A$124,Master!$B$3:$B171)</f>
        <v>06-May-13</v>
      </c>
      <c r="O308" s="80">
        <v>41409</v>
      </c>
      <c r="P308" s="90">
        <v>41470</v>
      </c>
      <c r="Q308" s="80">
        <v>41520</v>
      </c>
      <c r="R308" s="52">
        <v>41590</v>
      </c>
      <c r="S308" s="52">
        <v>41661</v>
      </c>
      <c r="T308" s="52">
        <v>41716</v>
      </c>
    </row>
    <row r="309" spans="2:20" ht="114.75" x14ac:dyDescent="0.2">
      <c r="B309" s="89"/>
      <c r="C309" s="52" t="str">
        <f ca="1">LOOKUP(B308,Master!$A$3:$A$124,Totals!$N$3:$N$123)</f>
        <v>Balloting</v>
      </c>
      <c r="O309" s="26" t="s">
        <v>536</v>
      </c>
      <c r="P309" s="26" t="s">
        <v>431</v>
      </c>
      <c r="Q309" s="26" t="s">
        <v>429</v>
      </c>
      <c r="R309" s="26" t="s">
        <v>429</v>
      </c>
      <c r="S309" s="101" t="s">
        <v>705</v>
      </c>
      <c r="T309" s="112" t="s">
        <v>740</v>
      </c>
    </row>
    <row r="310" spans="2:20" ht="25.5" x14ac:dyDescent="0.2">
      <c r="B310" s="89"/>
      <c r="C310" s="4" t="str">
        <f ca="1">CONCATENATE(LOOKUP(B308,Master!$A$3:$A$124,Master!$D$3:$D$122), " - ", LOOKUP(B308,Master!$A$3:$A$123,Master!$E$3:$E$123))</f>
        <v>12.16.3, 12.16.5 (and MIB) - IEEE8021-PBB-MIB - ingerss/egress bits</v>
      </c>
      <c r="O310" s="59" t="s">
        <v>270</v>
      </c>
      <c r="P310" s="26" t="s">
        <v>270</v>
      </c>
      <c r="Q310" s="26" t="s">
        <v>270</v>
      </c>
      <c r="R310" s="26" t="s">
        <v>270</v>
      </c>
      <c r="S310" s="101" t="s">
        <v>270</v>
      </c>
      <c r="T310" s="112" t="s">
        <v>270</v>
      </c>
    </row>
    <row r="311" spans="2:20" x14ac:dyDescent="0.2">
      <c r="B311" s="95" t="s">
        <v>462</v>
      </c>
      <c r="C311" s="52" t="str">
        <f ca="1">LOOKUP(B311,Master!$A$3:$A$124,Master!$B$3:$B174)</f>
        <v>06-May-13</v>
      </c>
      <c r="O311" s="80">
        <v>41409</v>
      </c>
      <c r="P311" s="90">
        <v>41470</v>
      </c>
      <c r="Q311" s="80">
        <v>41520</v>
      </c>
      <c r="R311" s="52">
        <v>41590</v>
      </c>
      <c r="S311" s="52">
        <v>41661</v>
      </c>
      <c r="T311" s="52">
        <v>41716</v>
      </c>
    </row>
    <row r="312" spans="2:20" ht="38.25" x14ac:dyDescent="0.2">
      <c r="B312" s="89"/>
      <c r="C312" s="52" t="str">
        <f ca="1">LOOKUP(B311,Master!$A$3:$A$124,Totals!$N$3:$N$123)</f>
        <v>Balloting</v>
      </c>
      <c r="O312" s="26" t="s">
        <v>535</v>
      </c>
      <c r="P312" s="26" t="s">
        <v>535</v>
      </c>
      <c r="Q312" s="26" t="s">
        <v>430</v>
      </c>
      <c r="R312" s="26" t="s">
        <v>429</v>
      </c>
      <c r="S312" s="101" t="s">
        <v>705</v>
      </c>
      <c r="T312" s="112" t="s">
        <v>740</v>
      </c>
    </row>
    <row r="313" spans="2:20" ht="25.5" x14ac:dyDescent="0.2">
      <c r="B313" s="89"/>
      <c r="C313" s="4" t="str">
        <f ca="1">CONCATENATE(LOOKUP(B311,Master!$A$3:$A$124,Master!$D$3:$D$122), " - ", LOOKUP(B311,Master!$A$3:$A$123,Master!$E$3:$E$123))</f>
        <v>17.2.10 (and MIB) - IEEE8021-PBBTE MIB - ieee8021PbbTeTeSidTable</v>
      </c>
      <c r="O313" s="59" t="s">
        <v>270</v>
      </c>
      <c r="P313" s="26" t="s">
        <v>270</v>
      </c>
      <c r="Q313" s="26" t="s">
        <v>270</v>
      </c>
      <c r="R313" s="26" t="s">
        <v>270</v>
      </c>
      <c r="S313" s="101" t="s">
        <v>270</v>
      </c>
      <c r="T313" s="112" t="s">
        <v>270</v>
      </c>
    </row>
    <row r="314" spans="2:20" x14ac:dyDescent="0.2">
      <c r="B314" s="95" t="s">
        <v>133</v>
      </c>
      <c r="C314" s="52" t="str">
        <f ca="1">LOOKUP(B314,Master!$A$3:$A$124,Master!$B$3:$B177)</f>
        <v>10-Jul-13</v>
      </c>
      <c r="O314" s="80"/>
      <c r="P314" s="90">
        <v>41470</v>
      </c>
      <c r="Q314" s="80">
        <v>41520</v>
      </c>
      <c r="R314" s="52">
        <v>41590</v>
      </c>
      <c r="S314" s="52">
        <v>41661</v>
      </c>
      <c r="T314" s="52">
        <v>41716</v>
      </c>
    </row>
    <row r="315" spans="2:20" ht="51" x14ac:dyDescent="0.2">
      <c r="B315" s="89"/>
      <c r="C315" s="52" t="str">
        <f ca="1">LOOKUP(B314,Master!$A$3:$A$124,Totals!$N$3:$N$123)</f>
        <v>Ready for&lt;BR&gt;Ballot</v>
      </c>
      <c r="P315" s="26" t="s">
        <v>688</v>
      </c>
      <c r="Q315" s="26" t="s">
        <v>687</v>
      </c>
      <c r="R315" s="26" t="s">
        <v>27</v>
      </c>
      <c r="S315" s="101" t="s">
        <v>707</v>
      </c>
      <c r="T315" s="112" t="s">
        <v>699</v>
      </c>
    </row>
    <row r="316" spans="2:20" x14ac:dyDescent="0.2">
      <c r="B316" s="89"/>
      <c r="C316" s="4" t="str">
        <f ca="1">CONCATENATE(LOOKUP(B314,Master!$A$3:$A$124,Master!$D$3:$D$122), " - ", LOOKUP(B314,Master!$A$3:$A$123,Master!$E$3:$E$123))</f>
        <v>11.4.2.4 - correctionField (Integer64)</v>
      </c>
      <c r="P316" s="26" t="s">
        <v>270</v>
      </c>
      <c r="Q316" s="26" t="s">
        <v>270</v>
      </c>
      <c r="R316" s="4" t="s">
        <v>270</v>
      </c>
      <c r="S316" s="100" t="s">
        <v>270</v>
      </c>
      <c r="T316" s="112" t="s">
        <v>270</v>
      </c>
    </row>
    <row r="317" spans="2:20" x14ac:dyDescent="0.2">
      <c r="B317" s="95" t="s">
        <v>136</v>
      </c>
      <c r="C317" s="52" t="str">
        <f ca="1">LOOKUP(B317,Master!$A$3:$A$124,Master!$B$3:$B180)</f>
        <v>10-Jul-13</v>
      </c>
      <c r="P317" s="90">
        <v>41470</v>
      </c>
      <c r="Q317" s="80">
        <v>41520</v>
      </c>
      <c r="R317" s="52">
        <v>41590</v>
      </c>
      <c r="S317" s="52">
        <v>41661</v>
      </c>
      <c r="T317" s="52">
        <v>41716</v>
      </c>
    </row>
    <row r="318" spans="2:20" ht="51" x14ac:dyDescent="0.2">
      <c r="B318" s="89"/>
      <c r="C318" s="52" t="str">
        <f ca="1">LOOKUP(B317,Master!$A$3:$A$124,Totals!$N$3:$N$123)</f>
        <v>Ready for&lt;BR&gt;Ballot</v>
      </c>
      <c r="P318" s="26" t="s">
        <v>689</v>
      </c>
      <c r="Q318" s="26" t="s">
        <v>687</v>
      </c>
      <c r="R318" s="26" t="s">
        <v>27</v>
      </c>
      <c r="S318" s="101" t="s">
        <v>707</v>
      </c>
      <c r="T318" s="112" t="s">
        <v>699</v>
      </c>
    </row>
    <row r="319" spans="2:20" x14ac:dyDescent="0.2">
      <c r="B319" s="89"/>
      <c r="C319" s="4" t="str">
        <f ca="1">CONCATENATE(LOOKUP(B317,Master!$A$3:$A$124,Master!$D$3:$D$122), " - ", LOOKUP(B317,Master!$A$3:$A$123,Master!$E$3:$E$123))</f>
        <v>11.4.2.4 - correctionField (Integer64)</v>
      </c>
      <c r="P319" s="26" t="s">
        <v>270</v>
      </c>
      <c r="Q319" s="26" t="s">
        <v>270</v>
      </c>
      <c r="R319" s="4" t="s">
        <v>270</v>
      </c>
      <c r="S319" s="100" t="s">
        <v>270</v>
      </c>
      <c r="T319" s="112" t="s">
        <v>270</v>
      </c>
    </row>
    <row r="320" spans="2:20" x14ac:dyDescent="0.2">
      <c r="B320" s="95" t="s">
        <v>138</v>
      </c>
      <c r="C320" s="52" t="str">
        <f ca="1">LOOKUP(B320,Master!$A$3:$A$124,Master!$B$3:$B183)</f>
        <v>10-Jul-13</v>
      </c>
      <c r="P320" s="90">
        <v>41470</v>
      </c>
      <c r="Q320" s="80">
        <v>41520</v>
      </c>
      <c r="R320" s="52">
        <v>41590</v>
      </c>
      <c r="S320" s="52">
        <v>41661</v>
      </c>
      <c r="T320" s="52">
        <v>41716</v>
      </c>
    </row>
    <row r="321" spans="2:20" ht="140.25" x14ac:dyDescent="0.2">
      <c r="B321" s="89"/>
      <c r="C321" s="52" t="str">
        <f ca="1">LOOKUP(B320,Master!$A$3:$A$124,Totals!$N$3:$N$123)</f>
        <v>Ready for&lt;BR&gt;Ballot</v>
      </c>
      <c r="P321" s="26" t="s">
        <v>690</v>
      </c>
      <c r="Q321" s="26" t="s">
        <v>697</v>
      </c>
      <c r="R321" s="26" t="s">
        <v>28</v>
      </c>
      <c r="S321" s="101" t="s">
        <v>707</v>
      </c>
      <c r="T321" s="112" t="s">
        <v>699</v>
      </c>
    </row>
    <row r="322" spans="2:20" x14ac:dyDescent="0.2">
      <c r="B322" s="89"/>
      <c r="C322" s="4" t="str">
        <f ca="1">CONCATENATE(LOOKUP(B320,Master!$A$3:$A$124,Master!$D$3:$D$122), " - ", LOOKUP(B320,Master!$A$3:$A$123,Master!$E$3:$E$123))</f>
        <v>B.2 - Time-aware system requirements</v>
      </c>
      <c r="P322" s="26" t="s">
        <v>270</v>
      </c>
      <c r="Q322" s="26" t="s">
        <v>270</v>
      </c>
      <c r="R322" s="4" t="s">
        <v>270</v>
      </c>
      <c r="S322" s="100" t="s">
        <v>270</v>
      </c>
      <c r="T322" s="112" t="s">
        <v>270</v>
      </c>
    </row>
    <row r="323" spans="2:20" x14ac:dyDescent="0.2">
      <c r="B323" s="95" t="s">
        <v>139</v>
      </c>
      <c r="C323" s="52" t="str">
        <f ca="1">LOOKUP(B323,Master!$A$3:$A$124,Master!$B$3:$B186)</f>
        <v>10-Jul-13</v>
      </c>
      <c r="P323" s="90">
        <v>41470</v>
      </c>
      <c r="Q323" s="80">
        <v>41520</v>
      </c>
      <c r="R323" s="52">
        <v>41590</v>
      </c>
      <c r="S323" s="52">
        <v>41661</v>
      </c>
      <c r="T323" s="52">
        <v>41716</v>
      </c>
    </row>
    <row r="324" spans="2:20" ht="51" x14ac:dyDescent="0.2">
      <c r="B324" s="89"/>
      <c r="C324" s="52" t="str">
        <f ca="1">LOOKUP(B323,Master!$A$3:$A$124,Totals!$N$3:$N$123)</f>
        <v>Ready for&lt;BR&gt;Ballot</v>
      </c>
      <c r="P324" s="26" t="s">
        <v>691</v>
      </c>
      <c r="Q324" s="26" t="s">
        <v>687</v>
      </c>
      <c r="R324" s="26" t="s">
        <v>27</v>
      </c>
      <c r="S324" s="101" t="s">
        <v>707</v>
      </c>
      <c r="T324" s="112" t="s">
        <v>699</v>
      </c>
    </row>
    <row r="325" spans="2:20" ht="25.5" x14ac:dyDescent="0.2">
      <c r="B325" s="89"/>
      <c r="C325" s="4" t="str">
        <f ca="1">CONCATENATE(LOOKUP(B323,Master!$A$3:$A$124,Master!$D$3:$D$122), " - ", LOOKUP(B323,Master!$A$3:$A$123,Master!$E$3:$E$123))</f>
        <v>B.1.3.2 - Allan variance vertical axis units incorrect</v>
      </c>
      <c r="P325" s="26" t="s">
        <v>270</v>
      </c>
      <c r="Q325" s="26" t="s">
        <v>270</v>
      </c>
      <c r="R325" s="4" t="s">
        <v>270</v>
      </c>
      <c r="S325" s="100" t="s">
        <v>270</v>
      </c>
      <c r="T325" s="112" t="s">
        <v>270</v>
      </c>
    </row>
    <row r="326" spans="2:20" x14ac:dyDescent="0.2">
      <c r="B326" s="95" t="s">
        <v>140</v>
      </c>
      <c r="C326" s="52" t="str">
        <f ca="1">LOOKUP(B326,Master!$A$3:$A$124,Master!$B$3:$B189)</f>
        <v>10-Jul-13</v>
      </c>
      <c r="P326" s="90">
        <v>41470</v>
      </c>
      <c r="Q326" s="80">
        <v>41520</v>
      </c>
      <c r="R326" s="52">
        <v>41590</v>
      </c>
      <c r="S326" s="52">
        <v>41661</v>
      </c>
      <c r="T326" s="52">
        <v>41716</v>
      </c>
    </row>
    <row r="327" spans="2:20" ht="204" x14ac:dyDescent="0.2">
      <c r="B327" s="89"/>
      <c r="C327" s="52" t="str">
        <f ca="1">LOOKUP(B326,Master!$A$3:$A$124,Totals!$N$3:$N$123)</f>
        <v>Ready for&lt;BR&gt;Ballot</v>
      </c>
      <c r="P327" s="26" t="s">
        <v>692</v>
      </c>
      <c r="Q327" s="26" t="s">
        <v>698</v>
      </c>
      <c r="R327" s="4" t="s">
        <v>26</v>
      </c>
      <c r="S327" s="101" t="s">
        <v>707</v>
      </c>
      <c r="T327" s="112" t="s">
        <v>699</v>
      </c>
    </row>
    <row r="328" spans="2:20" ht="25.5" x14ac:dyDescent="0.2">
      <c r="B328" s="89"/>
      <c r="C328" s="4" t="str">
        <f ca="1">CONCATENATE(LOOKUP(B326,Master!$A$3:$A$124,Master!$D$3:$D$122), " - ", LOOKUP(B326,Master!$A$3:$A$123,Master!$E$3:$E$123))</f>
        <v>10.3.11.3 - BMCA - PortAnnounceInformation state machine - downgraded information</v>
      </c>
      <c r="P328" s="26" t="s">
        <v>270</v>
      </c>
      <c r="Q328" s="26" t="s">
        <v>270</v>
      </c>
      <c r="R328" s="4" t="s">
        <v>270</v>
      </c>
      <c r="S328" s="100" t="s">
        <v>270</v>
      </c>
      <c r="T328" s="112" t="s">
        <v>270</v>
      </c>
    </row>
    <row r="329" spans="2:20" x14ac:dyDescent="0.2">
      <c r="B329" s="95" t="s">
        <v>144</v>
      </c>
      <c r="C329" s="52" t="str">
        <f ca="1">LOOKUP(B329,Master!$A$3:$A$124,Master!$B$3:$B192)</f>
        <v>10-Jul-13</v>
      </c>
      <c r="P329" s="90">
        <v>41470</v>
      </c>
      <c r="Q329" s="80">
        <v>41520</v>
      </c>
      <c r="R329" s="52">
        <v>41590</v>
      </c>
      <c r="S329" s="52">
        <v>41661</v>
      </c>
      <c r="T329" s="52">
        <v>41716</v>
      </c>
    </row>
    <row r="330" spans="2:20" ht="102" x14ac:dyDescent="0.2">
      <c r="B330" s="89"/>
      <c r="C330" s="52" t="str">
        <f ca="1">LOOKUP(B329,Master!$A$3:$A$124,Totals!$N$3:$N$123)</f>
        <v>Ready for&lt;BR&gt;Ballot</v>
      </c>
      <c r="P330" s="26" t="s">
        <v>693</v>
      </c>
      <c r="Q330" s="26" t="s">
        <v>696</v>
      </c>
      <c r="R330" s="26" t="s">
        <v>27</v>
      </c>
      <c r="S330" s="101" t="s">
        <v>707</v>
      </c>
      <c r="T330" s="112" t="s">
        <v>699</v>
      </c>
    </row>
    <row r="331" spans="2:20" ht="25.5" x14ac:dyDescent="0.2">
      <c r="B331" s="89"/>
      <c r="C331" s="4" t="str">
        <f ca="1">CONCATENATE(LOOKUP(B329,Master!$A$3:$A$124,Master!$D$3:$D$122), " - ", LOOKUP(B329,Master!$A$3:$A$123,Master!$E$3:$E$123))</f>
        <v>11.2.13.3 - Sync receipt timeout due to loss of single Follow_Up message</v>
      </c>
      <c r="P331" s="26" t="s">
        <v>270</v>
      </c>
      <c r="Q331" s="26" t="s">
        <v>270</v>
      </c>
      <c r="R331" s="4" t="s">
        <v>270</v>
      </c>
      <c r="S331" s="100" t="s">
        <v>270</v>
      </c>
      <c r="T331" s="112" t="s">
        <v>270</v>
      </c>
    </row>
    <row r="332" spans="2:20" x14ac:dyDescent="0.2">
      <c r="B332" s="95" t="s">
        <v>423</v>
      </c>
      <c r="C332" s="52" t="str">
        <f ca="1">LOOKUP(B332,Master!$A$3:$A$124,Master!$B$3:$B195)</f>
        <v>10-Jul-13</v>
      </c>
      <c r="P332" s="90">
        <v>41470</v>
      </c>
      <c r="Q332" s="80">
        <v>41520</v>
      </c>
      <c r="R332" s="52">
        <v>41590</v>
      </c>
      <c r="S332" s="52">
        <v>41661</v>
      </c>
      <c r="T332" s="52">
        <v>41716</v>
      </c>
    </row>
    <row r="333" spans="2:20" ht="409.5" x14ac:dyDescent="0.2">
      <c r="B333" s="89"/>
      <c r="C333" s="52" t="str">
        <f ca="1">LOOKUP(B332,Master!$A$3:$A$124,Totals!$N$3:$N$123)</f>
        <v>Complete&lt;BR&gt;then Ballot</v>
      </c>
      <c r="P333" s="26" t="s">
        <v>694</v>
      </c>
      <c r="Q333" s="26" t="s">
        <v>700</v>
      </c>
      <c r="R333" s="4" t="s">
        <v>2</v>
      </c>
      <c r="S333" s="111" t="s">
        <v>739</v>
      </c>
      <c r="T333" s="111" t="s">
        <v>738</v>
      </c>
    </row>
    <row r="334" spans="2:20" ht="38.25" x14ac:dyDescent="0.2">
      <c r="B334" s="89"/>
      <c r="C334" s="4" t="str">
        <f ca="1">CONCATENATE(LOOKUP(B332,Master!$A$3:$A$124,Master!$D$3:$D$122), " - ", LOOKUP(B332,Master!$A$3:$A$123,Master!$E$3:$E$123))</f>
        <v>8.5.8, 11.2, 11.5.2 - System Capabilities TLV, Structure of the LLDP MIB, LLDP MIB module - version 2</v>
      </c>
      <c r="P334" s="26" t="s">
        <v>270</v>
      </c>
      <c r="Q334" s="26" t="s">
        <v>270</v>
      </c>
      <c r="R334" s="26" t="s">
        <v>270</v>
      </c>
      <c r="S334" s="101" t="s">
        <v>270</v>
      </c>
      <c r="T334" s="59" t="s">
        <v>270</v>
      </c>
    </row>
    <row r="335" spans="2:20" x14ac:dyDescent="0.2">
      <c r="B335" s="95" t="s">
        <v>424</v>
      </c>
      <c r="C335" s="52" t="str">
        <f ca="1">LOOKUP(B335,Master!$A$3:$A$124,Master!$B$3:$B198)</f>
        <v>10-Jul-13</v>
      </c>
      <c r="P335" s="90">
        <v>41470</v>
      </c>
      <c r="Q335" s="80">
        <v>41520</v>
      </c>
      <c r="R335" s="52">
        <v>41590</v>
      </c>
      <c r="S335" s="52">
        <v>41661</v>
      </c>
      <c r="T335" s="52">
        <v>41716</v>
      </c>
    </row>
    <row r="336" spans="2:20" ht="63.75" x14ac:dyDescent="0.2">
      <c r="B336" s="89"/>
      <c r="C336" s="52" t="str">
        <f ca="1">LOOKUP(B335,Master!$A$3:$A$124,Totals!$N$3:$N$123)</f>
        <v>Ready for&lt;BR&gt;Ballot</v>
      </c>
      <c r="P336" s="26" t="s">
        <v>695</v>
      </c>
      <c r="Q336" s="26" t="s">
        <v>699</v>
      </c>
      <c r="R336" s="26" t="s">
        <v>699</v>
      </c>
      <c r="S336" s="101" t="s">
        <v>699</v>
      </c>
      <c r="T336" s="112" t="s">
        <v>699</v>
      </c>
    </row>
    <row r="337" spans="2:20" x14ac:dyDescent="0.2">
      <c r="B337" s="89"/>
      <c r="C337" s="4" t="str">
        <f ca="1">CONCATENATE(LOOKUP(B335,Master!$A$3:$A$124,Master!$D$3:$D$122), " - ", LOOKUP(B335,Master!$A$3:$A$123,Master!$E$3:$E$123))</f>
        <v>6.7.2 - Basic support for streams in Talkers</v>
      </c>
      <c r="P337" s="26" t="s">
        <v>270</v>
      </c>
      <c r="Q337" s="26" t="s">
        <v>270</v>
      </c>
      <c r="R337" s="4" t="s">
        <v>270</v>
      </c>
      <c r="S337" s="100" t="s">
        <v>270</v>
      </c>
      <c r="T337" s="112" t="s">
        <v>270</v>
      </c>
    </row>
    <row r="338" spans="2:20" x14ac:dyDescent="0.2">
      <c r="B338" s="95" t="s">
        <v>8</v>
      </c>
      <c r="C338" s="52" t="str">
        <f ca="1">LOOKUP(B338,Master!$A$3:$A$124,Master!$B$3:$B201)</f>
        <v>09-Sep-13</v>
      </c>
      <c r="R338" s="52">
        <v>41590</v>
      </c>
      <c r="S338" s="52">
        <v>41661</v>
      </c>
      <c r="T338" s="52">
        <v>41716</v>
      </c>
    </row>
    <row r="339" spans="2:20" ht="255" x14ac:dyDescent="0.2">
      <c r="B339" s="89"/>
      <c r="C339" s="52" t="str">
        <f ca="1">LOOKUP(B338,Master!$A$3:$A$124,Totals!$N$3:$N$123)</f>
        <v>Complete&lt;BR&gt;then Ballot</v>
      </c>
      <c r="R339" s="4" t="s">
        <v>0</v>
      </c>
      <c r="S339" s="101" t="s">
        <v>709</v>
      </c>
      <c r="T339" s="112" t="s">
        <v>741</v>
      </c>
    </row>
    <row r="340" spans="2:20" ht="25.5" x14ac:dyDescent="0.2">
      <c r="B340" s="89"/>
      <c r="C340" s="4" t="str">
        <f ca="1">CONCATENATE(LOOKUP(B338,Master!$A$3:$A$124,Master!$D$3:$D$122), " - ", LOOKUP(B338,Master!$A$3:$A$123,Master!$E$3:$E$123))</f>
        <v>6.6, 6.7 and 12 (802.1AC) - Internal Sublayer Service</v>
      </c>
      <c r="R340" s="4" t="s">
        <v>270</v>
      </c>
      <c r="S340" s="100" t="s">
        <v>270</v>
      </c>
      <c r="T340" s="112" t="s">
        <v>270</v>
      </c>
    </row>
    <row r="341" spans="2:20" x14ac:dyDescent="0.2">
      <c r="B341" s="95" t="s">
        <v>13</v>
      </c>
      <c r="C341" s="52" t="str">
        <f ca="1">LOOKUP(B341,Master!$A$3:$A$124,Master!$B$3:$B204)</f>
        <v>03-Oct-13</v>
      </c>
      <c r="R341" s="52">
        <v>41590</v>
      </c>
      <c r="S341" s="52">
        <v>41661</v>
      </c>
      <c r="T341" s="52">
        <v>41716</v>
      </c>
    </row>
    <row r="342" spans="2:20" ht="51" x14ac:dyDescent="0.2">
      <c r="B342" s="89"/>
      <c r="C342" s="52" t="str">
        <f ca="1">LOOKUP(B341,Master!$A$3:$A$124,Totals!$N$3:$N$123)</f>
        <v>Balloting</v>
      </c>
      <c r="R342" s="59" t="s">
        <v>24</v>
      </c>
      <c r="S342" s="92" t="s">
        <v>704</v>
      </c>
      <c r="T342" s="92" t="s">
        <v>731</v>
      </c>
    </row>
    <row r="343" spans="2:20" x14ac:dyDescent="0.2">
      <c r="B343" s="89"/>
      <c r="C343" s="4" t="str">
        <f ca="1">CONCATENATE(LOOKUP(B341,Master!$A$3:$A$124,Master!$D$3:$D$122), " - ", LOOKUP(B341,Master!$A$3:$A$123,Master!$E$3:$E$123))</f>
        <v>Appendix C.6 - dot3adAggPortActorOperKey</v>
      </c>
      <c r="R343" s="59" t="s">
        <v>270</v>
      </c>
      <c r="S343" s="59" t="s">
        <v>270</v>
      </c>
      <c r="T343" s="59" t="s">
        <v>270</v>
      </c>
    </row>
    <row r="344" spans="2:20" x14ac:dyDescent="0.2">
      <c r="B344" s="95" t="s">
        <v>14</v>
      </c>
      <c r="C344" s="52" t="str">
        <f ca="1">LOOKUP(B344,Master!$A$3:$A$124,Master!$B$3:$B211)</f>
        <v>04-Oct-13</v>
      </c>
      <c r="D344" s="101"/>
      <c r="E344" s="101"/>
      <c r="L344" s="101"/>
      <c r="M344" s="101"/>
      <c r="N344" s="101"/>
      <c r="O344" s="101"/>
      <c r="P344" s="101"/>
      <c r="Q344" s="101"/>
      <c r="R344" s="52">
        <v>41590</v>
      </c>
      <c r="S344" s="52">
        <v>41661</v>
      </c>
      <c r="T344" s="52">
        <v>41716</v>
      </c>
    </row>
    <row r="345" spans="2:20" ht="242.25" x14ac:dyDescent="0.2">
      <c r="B345" s="99"/>
      <c r="C345" s="52" t="str">
        <f ca="1">LOOKUP(B344,Master!$A$3:$A$124,Totals!$N$3:$N$123)</f>
        <v>Complete&lt;BR&gt;then Ballot</v>
      </c>
      <c r="D345" s="101"/>
      <c r="E345" s="101"/>
      <c r="L345" s="101"/>
      <c r="M345" s="101"/>
      <c r="N345" s="101"/>
      <c r="O345" s="101"/>
      <c r="P345" s="101"/>
      <c r="Q345" s="101"/>
      <c r="R345" s="100" t="s">
        <v>1</v>
      </c>
      <c r="S345" s="100" t="s">
        <v>739</v>
      </c>
      <c r="T345" s="111" t="s">
        <v>738</v>
      </c>
    </row>
    <row r="346" spans="2:20" ht="38.25" x14ac:dyDescent="0.2">
      <c r="B346" s="103"/>
      <c r="C346" s="109" t="str">
        <f ca="1">CONCATENATE(LOOKUP(B344,Master!$A$3:$A$124,Master!$D$3:$D$122), " - ", LOOKUP(B344,Master!$A$3:$A$123,Master!$E$3:$E$123))</f>
        <v>Section 9.2.7.12, 9.2.8, 9.2.10 - txInitializeLLDP, Transmit State Machine, Transmit timer state machine</v>
      </c>
      <c r="D346" s="101"/>
      <c r="E346" s="101"/>
      <c r="L346" s="101"/>
      <c r="M346" s="101"/>
      <c r="N346" s="101"/>
      <c r="O346" s="101"/>
      <c r="P346" s="101"/>
      <c r="Q346" s="101"/>
      <c r="R346" s="100" t="s">
        <v>270</v>
      </c>
      <c r="S346" s="101" t="s">
        <v>270</v>
      </c>
      <c r="T346" s="59" t="s">
        <v>270</v>
      </c>
    </row>
    <row r="347" spans="2:20" s="112" customFormat="1" x14ac:dyDescent="0.2">
      <c r="B347" s="95" t="s">
        <v>712</v>
      </c>
      <c r="C347" s="52" t="str">
        <f ca="1">LOOKUP(B347,Master!$A$3:$A$124,Master!$B$3:$B214)</f>
        <v>1-Mar-14</v>
      </c>
      <c r="F347" s="5"/>
      <c r="G347" s="5"/>
      <c r="H347" s="5"/>
      <c r="I347" s="5"/>
      <c r="J347" s="5"/>
      <c r="K347" s="5"/>
      <c r="R347" s="52"/>
      <c r="S347" s="52"/>
      <c r="T347" s="52">
        <v>41716</v>
      </c>
    </row>
    <row r="348" spans="2:20" s="112" customFormat="1" ht="63.75" x14ac:dyDescent="0.2">
      <c r="B348" s="110"/>
      <c r="C348" s="52" t="str">
        <f ca="1">LOOKUP(B347,Master!$A$3:$A$124,Totals!$N$3:$N$123)</f>
        <v>Ready for&lt;BR&gt;Ballot</v>
      </c>
      <c r="F348" s="5"/>
      <c r="G348" s="5"/>
      <c r="H348" s="5"/>
      <c r="I348" s="5"/>
      <c r="J348" s="5"/>
      <c r="K348" s="5"/>
      <c r="R348" s="111"/>
      <c r="S348" s="111"/>
      <c r="T348" s="92" t="s">
        <v>737</v>
      </c>
    </row>
    <row r="349" spans="2:20" s="112" customFormat="1" x14ac:dyDescent="0.2">
      <c r="B349" s="110"/>
      <c r="C349" s="111" t="str">
        <f ca="1">CONCATENATE(LOOKUP(B347,Master!$A$3:$A$124,Master!$D$3:$D$122), " - ", LOOKUP(B347,Master!$A$3:$A$123,Master!$E$3:$E$123))</f>
        <v>Annex O - Bibliography</v>
      </c>
      <c r="F349" s="5"/>
      <c r="G349" s="5"/>
      <c r="H349" s="5"/>
      <c r="I349" s="5"/>
      <c r="J349" s="5"/>
      <c r="K349" s="5"/>
      <c r="R349" s="111"/>
      <c r="T349" s="59" t="s">
        <v>270</v>
      </c>
    </row>
    <row r="350" spans="2:20" s="112" customFormat="1" x14ac:dyDescent="0.2">
      <c r="B350" s="95" t="s">
        <v>722</v>
      </c>
      <c r="C350" s="52" t="str">
        <f ca="1">LOOKUP(B350,Master!$A$3:$A$124,Master!$B$3:$B213)</f>
        <v>18-Mar-14</v>
      </c>
      <c r="F350" s="5"/>
      <c r="G350" s="5"/>
      <c r="H350" s="5"/>
      <c r="I350" s="5"/>
      <c r="J350" s="5"/>
      <c r="K350" s="5"/>
      <c r="R350" s="52"/>
      <c r="S350" s="52"/>
      <c r="T350" s="52">
        <v>41716</v>
      </c>
    </row>
    <row r="351" spans="2:20" s="112" customFormat="1" ht="25.5" x14ac:dyDescent="0.2">
      <c r="B351" s="110"/>
      <c r="C351" s="52" t="str">
        <f ca="1">LOOKUP(B350,Master!$A$3:$A$124,Totals!$N$3:$N$123)</f>
        <v>Ready for&lt;BR&gt;Ballot</v>
      </c>
      <c r="F351" s="5"/>
      <c r="G351" s="5"/>
      <c r="H351" s="5"/>
      <c r="I351" s="5"/>
      <c r="J351" s="5"/>
      <c r="K351" s="5"/>
      <c r="R351" s="59"/>
      <c r="S351" s="92"/>
      <c r="T351" s="92" t="s">
        <v>736</v>
      </c>
    </row>
    <row r="352" spans="2:20" s="112" customFormat="1" ht="25.5" x14ac:dyDescent="0.2">
      <c r="B352" s="110"/>
      <c r="C352" s="111" t="str">
        <f ca="1">CONCATENATE(LOOKUP(B350,Master!$A$3:$A$124,Master!$D$3:$D$122), " - ", LOOKUP(B350,Master!$A$3:$A$123,Master!$E$3:$E$123))</f>
        <v>E.1 - Requirements of the IEEE 802.1 Organizationally Specific TLV set</v>
      </c>
      <c r="F352" s="5"/>
      <c r="G352" s="5"/>
      <c r="H352" s="5"/>
      <c r="I352" s="5"/>
      <c r="J352" s="5"/>
      <c r="K352" s="5"/>
      <c r="R352" s="59"/>
      <c r="S352" s="59"/>
      <c r="T352" s="59" t="s">
        <v>270</v>
      </c>
    </row>
    <row r="353" spans="2:20" s="112" customFormat="1" x14ac:dyDescent="0.2">
      <c r="B353" s="95" t="s">
        <v>723</v>
      </c>
      <c r="C353" s="52" t="str">
        <f ca="1">LOOKUP(B353,Master!$A$3:$A$124,Master!$B$3:$B216)</f>
        <v>18-Mar-14</v>
      </c>
      <c r="F353" s="5"/>
      <c r="G353" s="5"/>
      <c r="H353" s="5"/>
      <c r="I353" s="5"/>
      <c r="J353" s="5"/>
      <c r="K353" s="5"/>
      <c r="R353" s="52"/>
      <c r="S353" s="52"/>
      <c r="T353" s="52">
        <v>41716</v>
      </c>
    </row>
    <row r="354" spans="2:20" s="112" customFormat="1" ht="38.25" x14ac:dyDescent="0.2">
      <c r="B354" s="110"/>
      <c r="C354" s="52" t="str">
        <f ca="1">LOOKUP(B353,Master!$A$3:$A$124,Totals!$N$3:$N$123)</f>
        <v>Ready for&lt;BR&gt;Ballot</v>
      </c>
      <c r="F354" s="5"/>
      <c r="G354" s="5"/>
      <c r="H354" s="5"/>
      <c r="I354" s="5"/>
      <c r="J354" s="5"/>
      <c r="K354" s="5"/>
      <c r="R354" s="59"/>
      <c r="S354" s="92"/>
      <c r="T354" s="92" t="s">
        <v>735</v>
      </c>
    </row>
    <row r="355" spans="2:20" s="112" customFormat="1" x14ac:dyDescent="0.2">
      <c r="B355" s="110"/>
      <c r="C355" s="111" t="str">
        <f ca="1">CONCATENATE(LOOKUP(B353,Master!$A$3:$A$124,Master!$D$3:$D$122), " - ", LOOKUP(B353,Master!$A$3:$A$123,Master!$E$3:$E$123))</f>
        <v>D.2.7.1 - aggregation status</v>
      </c>
      <c r="F355" s="5"/>
      <c r="G355" s="5"/>
      <c r="H355" s="5"/>
      <c r="I355" s="5"/>
      <c r="J355" s="5"/>
      <c r="K355" s="5"/>
      <c r="R355" s="59"/>
      <c r="S355" s="59"/>
      <c r="T355" s="59" t="s">
        <v>270</v>
      </c>
    </row>
    <row r="356" spans="2:20" s="112" customFormat="1" x14ac:dyDescent="0.2">
      <c r="B356" s="95" t="s">
        <v>727</v>
      </c>
      <c r="C356" s="52" t="str">
        <f ca="1">LOOKUP(B356,Master!$A$3:$A$124,Master!$B$3:$B219)</f>
        <v>18-Mar-14</v>
      </c>
      <c r="F356" s="5"/>
      <c r="G356" s="5"/>
      <c r="H356" s="5"/>
      <c r="I356" s="5"/>
      <c r="J356" s="5"/>
      <c r="K356" s="5"/>
      <c r="R356" s="52"/>
      <c r="S356" s="52"/>
      <c r="T356" s="52">
        <v>41716</v>
      </c>
    </row>
    <row r="357" spans="2:20" s="112" customFormat="1" ht="51" x14ac:dyDescent="0.2">
      <c r="B357" s="110"/>
      <c r="C357" s="52" t="str">
        <f ca="1">LOOKUP(B356,Master!$A$3:$A$124,Totals!$N$3:$N$123)</f>
        <v>Ready for&lt;BR&gt;Ballot</v>
      </c>
      <c r="F357" s="5"/>
      <c r="G357" s="5"/>
      <c r="H357" s="5"/>
      <c r="I357" s="5"/>
      <c r="J357" s="5"/>
      <c r="K357" s="5"/>
      <c r="R357" s="59"/>
      <c r="S357" s="92"/>
      <c r="T357" s="92" t="s">
        <v>734</v>
      </c>
    </row>
    <row r="358" spans="2:20" s="112" customFormat="1" x14ac:dyDescent="0.2">
      <c r="B358" s="110"/>
      <c r="C358" s="111" t="str">
        <f ca="1">CONCATENATE(LOOKUP(B356,Master!$A$3:$A$124,Master!$D$3:$D$122), " - ", LOOKUP(B356,Master!$A$3:$A$123,Master!$E$3:$E$123))</f>
        <v>E.8.1 - aggregation status</v>
      </c>
      <c r="F358" s="5"/>
      <c r="G358" s="5"/>
      <c r="H358" s="5"/>
      <c r="I358" s="5"/>
      <c r="J358" s="5"/>
      <c r="K358" s="5"/>
      <c r="R358" s="59"/>
      <c r="S358" s="59"/>
      <c r="T358" s="59" t="s">
        <v>270</v>
      </c>
    </row>
    <row r="359" spans="2:20" s="112" customFormat="1" x14ac:dyDescent="0.2">
      <c r="B359" s="95" t="s">
        <v>729</v>
      </c>
      <c r="C359" s="52" t="str">
        <f ca="1">LOOKUP(B359,Master!$A$3:$A$124,Master!$B$3:$B222)</f>
        <v>18-Mar-14</v>
      </c>
      <c r="F359" s="5"/>
      <c r="G359" s="5"/>
      <c r="H359" s="5"/>
      <c r="I359" s="5"/>
      <c r="J359" s="5"/>
      <c r="K359" s="5"/>
      <c r="R359" s="52"/>
      <c r="S359" s="52"/>
      <c r="T359" s="52">
        <v>41716</v>
      </c>
    </row>
    <row r="360" spans="2:20" s="112" customFormat="1" ht="25.5" x14ac:dyDescent="0.2">
      <c r="B360" s="110"/>
      <c r="C360" s="52" t="str">
        <f ca="1">LOOKUP(B359,Master!$A$3:$A$124,Totals!$N$3:$N$123)</f>
        <v>Complete&lt;BR&gt;then Ballot</v>
      </c>
      <c r="F360" s="5"/>
      <c r="G360" s="5"/>
      <c r="H360" s="5"/>
      <c r="I360" s="5"/>
      <c r="J360" s="5"/>
      <c r="K360" s="5"/>
      <c r="R360" s="59"/>
      <c r="S360" s="92"/>
      <c r="T360" s="92" t="s">
        <v>733</v>
      </c>
    </row>
    <row r="361" spans="2:20" s="112" customFormat="1" ht="25.5" x14ac:dyDescent="0.2">
      <c r="B361" s="110"/>
      <c r="C361" s="111" t="str">
        <f ca="1">CONCATENATE(LOOKUP(B359,Master!$A$3:$A$124,Master!$D$3:$D$122), " - ", LOOKUP(B359,Master!$A$3:$A$123,Master!$E$3:$E$123))</f>
        <v>E &amp; F - IEEE 802.1 Organizationally Specific TLVs</v>
      </c>
      <c r="F361" s="5"/>
      <c r="G361" s="5"/>
      <c r="H361" s="5"/>
      <c r="I361" s="5"/>
      <c r="J361" s="5"/>
      <c r="K361" s="5"/>
      <c r="R361" s="59"/>
      <c r="S361" s="59"/>
      <c r="T361" s="59" t="s">
        <v>270</v>
      </c>
    </row>
    <row r="362" spans="2:20" x14ac:dyDescent="0.2">
      <c r="B362" s="108" t="s">
        <v>270</v>
      </c>
      <c r="C362" s="105"/>
    </row>
    <row r="363" spans="2:20" x14ac:dyDescent="0.2">
      <c r="B363" s="105"/>
      <c r="C363" s="105"/>
    </row>
    <row r="364" spans="2:20" x14ac:dyDescent="0.2">
      <c r="B364" s="105"/>
      <c r="C364" s="105"/>
    </row>
    <row r="365" spans="2:20" x14ac:dyDescent="0.2">
      <c r="B365" s="108"/>
      <c r="C365" s="105"/>
    </row>
    <row r="366" spans="2:20" x14ac:dyDescent="0.2">
      <c r="B366" s="105"/>
      <c r="C366" s="105"/>
    </row>
    <row r="367" spans="2:20" x14ac:dyDescent="0.2">
      <c r="B367" s="105"/>
      <c r="C367" s="105"/>
    </row>
    <row r="368" spans="2:20" x14ac:dyDescent="0.2">
      <c r="B368" s="105"/>
      <c r="C368" s="105"/>
    </row>
  </sheetData>
  <mergeCells count="35">
    <mergeCell ref="B2:B4"/>
    <mergeCell ref="B8:B10"/>
    <mergeCell ref="B11:B13"/>
    <mergeCell ref="B14:B16"/>
    <mergeCell ref="B5:B7"/>
    <mergeCell ref="B35:B37"/>
    <mergeCell ref="B32:B34"/>
    <mergeCell ref="B53:B55"/>
    <mergeCell ref="B50:B52"/>
    <mergeCell ref="B17:B19"/>
    <mergeCell ref="B20:B22"/>
    <mergeCell ref="B26:B28"/>
    <mergeCell ref="B44:B46"/>
    <mergeCell ref="B29:B31"/>
    <mergeCell ref="B38:B40"/>
    <mergeCell ref="B23:B25"/>
    <mergeCell ref="B41:B43"/>
    <mergeCell ref="B68:B70"/>
    <mergeCell ref="B74:B76"/>
    <mergeCell ref="B71:B73"/>
    <mergeCell ref="B47:B49"/>
    <mergeCell ref="B86:B88"/>
    <mergeCell ref="B80:B82"/>
    <mergeCell ref="B83:B85"/>
    <mergeCell ref="B77:B79"/>
    <mergeCell ref="B65:B67"/>
    <mergeCell ref="B59:B61"/>
    <mergeCell ref="B56:B58"/>
    <mergeCell ref="B62:B64"/>
    <mergeCell ref="B104:B106"/>
    <mergeCell ref="B98:B100"/>
    <mergeCell ref="B101:B103"/>
    <mergeCell ref="B89:B91"/>
    <mergeCell ref="B92:B94"/>
    <mergeCell ref="B95:B97"/>
  </mergeCells>
  <phoneticPr fontId="0" type="noConversion"/>
  <pageMargins left="0.75" right="0.75" top="1" bottom="1" header="0.5" footer="0.5"/>
  <pageSetup paperSize="9" orientation="portrait" r:id="rId1"/>
  <headerFooter alignWithMargins="0"/>
  <webPublishItems count="1">
    <webPublishItem id="1119" divId="802-1-maint (Mar 19)_1119" sourceType="sheet" destinationFile="C:\Users\EMAXKUZ\Desktop\802-1-maint (Mar 19).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87"/>
  <sheetViews>
    <sheetView showGridLines="0" topLeftCell="A78" zoomScale="77" zoomScaleNormal="77" workbookViewId="0">
      <selection activeCell="B143" sqref="B143"/>
    </sheetView>
  </sheetViews>
  <sheetFormatPr defaultRowHeight="12.75" x14ac:dyDescent="0.2"/>
  <cols>
    <col min="1" max="1" width="1.7109375" customWidth="1"/>
    <col min="2" max="2" width="17.7109375" style="18" customWidth="1"/>
    <col min="3" max="3" width="1.7109375" style="19" customWidth="1"/>
    <col min="4" max="4" width="16.42578125" style="22" customWidth="1"/>
    <col min="5" max="5" width="1.7109375" style="29" customWidth="1"/>
    <col min="6" max="6" width="22.28515625" style="18" customWidth="1"/>
    <col min="7" max="7" width="1.7109375" style="18" customWidth="1"/>
    <col min="8" max="8" width="20.7109375" style="20" customWidth="1"/>
    <col min="9" max="9" width="1.7109375" style="20" customWidth="1"/>
    <col min="10" max="10" width="53.85546875" style="20" customWidth="1"/>
    <col min="11" max="11" width="8.7109375" style="20" customWidth="1"/>
    <col min="12" max="12" width="8.7109375" customWidth="1"/>
    <col min="13" max="13" width="1.7109375" customWidth="1"/>
    <col min="14" max="14" width="20.7109375" customWidth="1"/>
    <col min="15" max="16" width="1.7109375" customWidth="1"/>
    <col min="17" max="17" width="3.7109375" customWidth="1"/>
    <col min="18" max="18" width="1.7109375" customWidth="1"/>
    <col min="19" max="19" width="3.7109375" customWidth="1"/>
    <col min="20" max="20" width="1.7109375" customWidth="1"/>
    <col min="21" max="21" width="3.7109375" customWidth="1"/>
    <col min="22" max="22" width="1.7109375" customWidth="1"/>
    <col min="23" max="23" width="3.7109375" customWidth="1"/>
    <col min="24" max="24" width="1.7109375" customWidth="1"/>
    <col min="25" max="25" width="3.7109375" customWidth="1"/>
    <col min="26" max="26" width="1.7109375" customWidth="1"/>
    <col min="27" max="27" width="3.7109375" customWidth="1"/>
    <col min="28" max="28" width="1.7109375" customWidth="1"/>
    <col min="29" max="29" width="3.7109375" customWidth="1"/>
    <col min="30" max="30" width="1.7109375" customWidth="1"/>
    <col min="31" max="31" width="3.7109375" customWidth="1"/>
    <col min="32" max="32" width="1.7109375" customWidth="1"/>
    <col min="33" max="33" width="3.7109375" customWidth="1"/>
    <col min="34" max="34" width="1.7109375" customWidth="1"/>
    <col min="35" max="35" width="3.7109375" customWidth="1"/>
    <col min="36" max="36" width="1.7109375" customWidth="1"/>
    <col min="37" max="37" width="3.7109375" customWidth="1"/>
    <col min="38" max="38" width="1.7109375" customWidth="1"/>
    <col min="39" max="39" width="3.7109375" customWidth="1"/>
    <col min="40" max="40" width="1.7109375" customWidth="1"/>
    <col min="41" max="41" width="3.7109375" customWidth="1"/>
    <col min="42" max="42" width="1.7109375" customWidth="1"/>
    <col min="43" max="43" width="3.7109375" customWidth="1"/>
    <col min="44" max="44" width="2.7109375" customWidth="1"/>
    <col min="45" max="45" width="3.7109375" customWidth="1"/>
    <col min="46" max="46" width="2.7109375" customWidth="1"/>
    <col min="47" max="47" width="6.7109375" customWidth="1"/>
    <col min="48" max="48" width="1.7109375" customWidth="1"/>
    <col min="49" max="49" width="6.7109375" style="25" customWidth="1"/>
  </cols>
  <sheetData>
    <row r="1" spans="2:49" x14ac:dyDescent="0.2">
      <c r="J1" s="56" t="s">
        <v>70</v>
      </c>
      <c r="K1" s="27" t="s">
        <v>70</v>
      </c>
      <c r="L1" s="27" t="s">
        <v>70</v>
      </c>
      <c r="M1" s="27" t="s">
        <v>70</v>
      </c>
      <c r="N1" s="27" t="s">
        <v>70</v>
      </c>
      <c r="O1" s="16"/>
      <c r="P1" s="15"/>
      <c r="Q1" s="14" t="s">
        <v>71</v>
      </c>
      <c r="R1" s="14"/>
      <c r="S1" s="14" t="s">
        <v>57</v>
      </c>
      <c r="T1" s="14"/>
      <c r="U1" s="14" t="s">
        <v>67</v>
      </c>
      <c r="V1" s="14"/>
      <c r="W1" s="14" t="s">
        <v>65</v>
      </c>
      <c r="X1" s="14"/>
      <c r="Y1" s="21" t="s">
        <v>64</v>
      </c>
      <c r="Z1" s="21"/>
      <c r="AA1" s="21" t="s">
        <v>72</v>
      </c>
      <c r="AB1" s="21"/>
      <c r="AC1" s="21" t="s">
        <v>62</v>
      </c>
      <c r="AD1" s="21"/>
      <c r="AE1" s="21" t="s">
        <v>54</v>
      </c>
      <c r="AF1" s="21"/>
      <c r="AG1" s="21" t="s">
        <v>73</v>
      </c>
      <c r="AH1" s="21"/>
      <c r="AI1" s="21" t="s">
        <v>68</v>
      </c>
      <c r="AJ1" s="21"/>
      <c r="AK1" s="21" t="s">
        <v>74</v>
      </c>
      <c r="AL1" s="21"/>
      <c r="AM1" s="21" t="s">
        <v>63</v>
      </c>
      <c r="AN1" s="21"/>
      <c r="AO1" s="21" t="s">
        <v>55</v>
      </c>
      <c r="AP1" s="21"/>
      <c r="AQ1" s="21" t="s">
        <v>66</v>
      </c>
      <c r="AR1" s="21"/>
      <c r="AS1" s="21" t="s">
        <v>78</v>
      </c>
      <c r="AT1" s="21"/>
      <c r="AU1" s="21" t="s">
        <v>76</v>
      </c>
      <c r="AW1" s="21" t="s">
        <v>75</v>
      </c>
    </row>
    <row r="2" spans="2:49" x14ac:dyDescent="0.2">
      <c r="B2" s="33"/>
      <c r="C2" s="34"/>
      <c r="D2" s="35"/>
      <c r="E2" s="36"/>
      <c r="F2" s="37"/>
      <c r="G2" s="37"/>
      <c r="H2" s="38"/>
      <c r="J2" s="57" t="s">
        <v>70</v>
      </c>
      <c r="K2" s="6"/>
      <c r="L2" s="6" t="s">
        <v>70</v>
      </c>
      <c r="M2" s="6" t="s">
        <v>70</v>
      </c>
      <c r="N2" s="6" t="s">
        <v>70</v>
      </c>
      <c r="O2" s="16"/>
      <c r="P2" s="15"/>
      <c r="Q2" s="14"/>
      <c r="R2" s="14"/>
      <c r="S2" s="14"/>
      <c r="T2" s="14"/>
      <c r="U2" s="14"/>
      <c r="V2" s="14"/>
      <c r="W2" s="14"/>
      <c r="X2" s="14"/>
    </row>
    <row r="3" spans="2:49" x14ac:dyDescent="0.2">
      <c r="B3" s="39"/>
      <c r="C3" s="40" t="s">
        <v>82</v>
      </c>
      <c r="D3" s="40"/>
      <c r="E3" s="41"/>
      <c r="F3" s="42"/>
      <c r="G3" s="43" t="s">
        <v>83</v>
      </c>
      <c r="H3" s="44"/>
      <c r="J3" s="56" t="str">
        <f>CONCATENATE(CONCATENATE(LEFT(Master!G3,1),LEFT(Master!H3,1), LEFT(Master!I3,1),LEFT(Master!J3,1),LEFT(Master!K3,1),LEFT(Master!L3,1),LEFT(Master!M3,1),LEFT(Master!N3,1),LEFT(Master!O3,1),LEFT(Master!P3,1),LEFT(Master!Q3,1),LEFT(Master!R3,1),LEFT(Master!S3,1),LEFT(Master!T3,1),LEFT(Master!U3,1),LEFT(Master!V3,1),LEFT(Master!W3,1),LEFT(Master!X3,1),LEFT(Master!Y3,1),LEFT(Master!Z3,1),LEFT(Master!AA3,1),LEFT(Master!AB3,1),LEFT(Master!AC3,1),LEFT(Master!AD3,1),LEFT(Master!AE3,1),LEFT(Master!AF3,1),LEFT(Master!AG3,1)))</f>
        <v>RVVVVVPPPPPPPPPPP#</v>
      </c>
      <c r="K3" s="16" t="str">
        <f>IF((Master!G3 &lt;&gt; "#"),INDEX(Master!G3:AA3,1,((SEARCH("#",J3)) - 1)), " ")</f>
        <v>P</v>
      </c>
      <c r="L3" s="16" t="str">
        <f t="shared" ref="L3:L41" si="0">IF((K3 = "-"),"R",K3)</f>
        <v>P</v>
      </c>
      <c r="M3" s="16"/>
      <c r="N3" s="32" t="str">
        <f>IF((L3 = " ")," ",LOOKUP(L3, $B$28:$B$41,$D$28:$D$41))</f>
        <v>Published</v>
      </c>
      <c r="O3" s="16"/>
      <c r="P3" s="17"/>
      <c r="Q3" s="16">
        <f t="shared" ref="Q3:Q41" si="1">IF(($L3="A"),1,0)</f>
        <v>0</v>
      </c>
      <c r="R3" s="16"/>
      <c r="S3" s="16">
        <f t="shared" ref="S3:S41" si="2">IF(($L3="B"),1,0)</f>
        <v>0</v>
      </c>
      <c r="T3" s="16"/>
      <c r="U3" s="16">
        <f t="shared" ref="U3:U41" si="3">IF(($L3="CB"),1,0)</f>
        <v>0</v>
      </c>
      <c r="V3" s="16"/>
      <c r="W3" s="16">
        <f t="shared" ref="W3:W41" si="4">IF(OR(($L3="CE")),1,0)</f>
        <v>0</v>
      </c>
      <c r="X3" s="16"/>
      <c r="Y3" s="16">
        <f t="shared" ref="Y3:Y41" si="5">IF(OR(($L3="E")),1,0)</f>
        <v>0</v>
      </c>
      <c r="AA3" s="16">
        <f t="shared" ref="AA3:AA41" si="6">IF(OR(($L3="F")),1,0)</f>
        <v>0</v>
      </c>
      <c r="AC3" s="16">
        <f t="shared" ref="AC3:AC41" si="7">IF(OR(($L3="I")),1,0)</f>
        <v>0</v>
      </c>
      <c r="AE3" s="16">
        <f t="shared" ref="AE3:AE41" si="8">IF(OR(($L3="J")),1,0)</f>
        <v>0</v>
      </c>
      <c r="AG3" s="16">
        <f t="shared" ref="AG3:AG41" si="9">IF(OR(($L3="P")),1,0)</f>
        <v>1</v>
      </c>
      <c r="AI3" s="16">
        <f t="shared" ref="AI3:AI41" si="10">IF(OR(($L3="R")),1,0)</f>
        <v>0</v>
      </c>
      <c r="AK3" s="16">
        <f t="shared" ref="AK3:AK41" si="11">IF($L3="S",1,0)</f>
        <v>0</v>
      </c>
      <c r="AM3" s="16">
        <f t="shared" ref="AM3:AM41" si="12">IF($L3="T",1,0)</f>
        <v>0</v>
      </c>
      <c r="AO3" s="16">
        <f t="shared" ref="AO3:AO41" si="13">IF($L3="V",1,0)</f>
        <v>0</v>
      </c>
      <c r="AQ3" s="16">
        <f t="shared" ref="AQ3:AQ41" si="14">IF($L3="W",1,0)</f>
        <v>0</v>
      </c>
      <c r="AR3" s="16"/>
      <c r="AS3" s="16" t="str">
        <f t="shared" ref="AS3:AS41" si="15">IF(OR(L3="W",L3="J",L3="P"),"Y",IF(L3=" ","N/A","N"))</f>
        <v>Y</v>
      </c>
      <c r="AT3" s="16"/>
      <c r="AU3" s="16">
        <f>IF(Master!B3="#",1,0)</f>
        <v>0</v>
      </c>
      <c r="AW3" s="24">
        <f t="shared" ref="AW3:AW41" si="16">IF(SUM(Q3:AU3)&lt;&gt;1,1,0)</f>
        <v>0</v>
      </c>
    </row>
    <row r="4" spans="2:49" x14ac:dyDescent="0.2">
      <c r="B4" s="39"/>
      <c r="C4" s="40" t="s">
        <v>82</v>
      </c>
      <c r="D4" s="40"/>
      <c r="E4" s="41"/>
      <c r="F4" s="42"/>
      <c r="G4" s="43" t="s">
        <v>83</v>
      </c>
      <c r="H4" s="44"/>
      <c r="J4" s="56" t="str">
        <f>CONCATENATE(CONCATENATE(LEFT(Master!G4,1),LEFT(Master!H4,1), LEFT(Master!I4,1),LEFT(Master!J4,1),LEFT(Master!K4,1),LEFT(Master!L4,1),LEFT(Master!M4,1),LEFT(Master!N4,1),LEFT(Master!O4,1),LEFT(Master!P4,1),LEFT(Master!Q4,1),LEFT(Master!R4,1),LEFT(Master!S4,1),LEFT(Master!T4,1),LEFT(Master!U4,1),LEFT(Master!V4,1),LEFT(Master!W4,1),LEFT(Master!X4,1),LEFT(Master!Y4,1),LEFT(Master!Z4,1),LEFT(Master!AA4,1),LEFT(Master!AB4,1),LEFT(Master!AC4,1),LEFT(Master!AD4,1),LEFT(Master!AE4,1),LEFT(Master!AF4,1),LEFT(Master!AG4,1)))</f>
        <v>RJJJJJJJJJJJJJJJJ#</v>
      </c>
      <c r="K4" s="16" t="str">
        <f>IF((Master!G4 &lt;&gt; "#"),INDEX(Master!G4:AA4,1,((SEARCH("#",J4)) - 1)), " ")</f>
        <v>J</v>
      </c>
      <c r="L4" s="16" t="str">
        <f t="shared" si="0"/>
        <v>J</v>
      </c>
      <c r="M4" s="16"/>
      <c r="N4" s="32" t="str">
        <f t="shared" ref="N4:N41" si="17">IF((L4 = " ")," ",LOOKUP(L4, $B$28:$B$41,$D$28:$D$41))</f>
        <v>Rejected</v>
      </c>
      <c r="O4" s="16"/>
      <c r="P4" s="17"/>
      <c r="Q4" s="16">
        <f t="shared" si="1"/>
        <v>0</v>
      </c>
      <c r="R4" s="16"/>
      <c r="S4" s="16">
        <f t="shared" si="2"/>
        <v>0</v>
      </c>
      <c r="T4" s="16"/>
      <c r="U4" s="16">
        <f t="shared" si="3"/>
        <v>0</v>
      </c>
      <c r="V4" s="16"/>
      <c r="W4" s="16">
        <f t="shared" si="4"/>
        <v>0</v>
      </c>
      <c r="X4" s="16"/>
      <c r="Y4" s="16">
        <f t="shared" si="5"/>
        <v>0</v>
      </c>
      <c r="AA4" s="16">
        <f t="shared" si="6"/>
        <v>0</v>
      </c>
      <c r="AC4" s="16">
        <f t="shared" si="7"/>
        <v>0</v>
      </c>
      <c r="AE4" s="16">
        <f t="shared" si="8"/>
        <v>1</v>
      </c>
      <c r="AG4" s="16">
        <f t="shared" si="9"/>
        <v>0</v>
      </c>
      <c r="AI4" s="16">
        <f t="shared" si="10"/>
        <v>0</v>
      </c>
      <c r="AK4" s="16">
        <f t="shared" si="11"/>
        <v>0</v>
      </c>
      <c r="AM4" s="16">
        <f t="shared" si="12"/>
        <v>0</v>
      </c>
      <c r="AO4" s="16">
        <f t="shared" si="13"/>
        <v>0</v>
      </c>
      <c r="AQ4" s="16">
        <f t="shared" si="14"/>
        <v>0</v>
      </c>
      <c r="AR4" s="16"/>
      <c r="AS4" s="16" t="str">
        <f t="shared" si="15"/>
        <v>Y</v>
      </c>
      <c r="AT4" s="16"/>
      <c r="AU4" s="16">
        <f>IF(Master!B4="#",1,0)</f>
        <v>0</v>
      </c>
      <c r="AW4" s="24">
        <f t="shared" si="16"/>
        <v>0</v>
      </c>
    </row>
    <row r="5" spans="2:49" x14ac:dyDescent="0.2">
      <c r="B5" s="39"/>
      <c r="C5" s="45"/>
      <c r="D5" s="46"/>
      <c r="E5" s="41"/>
      <c r="F5" s="42"/>
      <c r="G5" s="42"/>
      <c r="H5" s="44"/>
      <c r="J5" s="56" t="str">
        <f>CONCATENATE(CONCATENATE(LEFT(Master!G5,1),LEFT(Master!H5,1), LEFT(Master!I5,1),LEFT(Master!J5,1),LEFT(Master!K5,1),LEFT(Master!L5,1),LEFT(Master!M5,1),LEFT(Master!N5,1),LEFT(Master!O5,1),LEFT(Master!P5,1),LEFT(Master!Q5,1),LEFT(Master!R5,1),LEFT(Master!S5,1),LEFT(Master!T5,1),LEFT(Master!U5,1),LEFT(Master!V5,1),LEFT(Master!W5,1),LEFT(Master!X5,1),LEFT(Master!Y5,1),LEFT(Master!Z5,1),LEFT(Master!AA5,1),LEFT(Master!AB5,1),LEFT(Master!AC5,1),LEFT(Master!AD5,1),LEFT(Master!AE5,1),LEFT(Master!AF5,1),LEFT(Master!AG5,1)))</f>
        <v>-BBBBBBBBBBVVVVVV#</v>
      </c>
      <c r="K5" s="16" t="str">
        <f>IF((Master!G5 &lt;&gt; "#"),INDEX(Master!G5:AA5,1,((SEARCH("#",J5)) - 1)), " ")</f>
        <v>V</v>
      </c>
      <c r="L5" s="16" t="str">
        <f t="shared" si="0"/>
        <v>V</v>
      </c>
      <c r="M5" s="16"/>
      <c r="N5" s="32" t="str">
        <f t="shared" si="17"/>
        <v>Balloting</v>
      </c>
      <c r="O5" s="16"/>
      <c r="P5" s="17"/>
      <c r="Q5" s="16">
        <f t="shared" si="1"/>
        <v>0</v>
      </c>
      <c r="R5" s="16"/>
      <c r="S5" s="16">
        <f t="shared" si="2"/>
        <v>0</v>
      </c>
      <c r="T5" s="16"/>
      <c r="U5" s="16">
        <f t="shared" si="3"/>
        <v>0</v>
      </c>
      <c r="V5" s="16"/>
      <c r="W5" s="16">
        <f t="shared" si="4"/>
        <v>0</v>
      </c>
      <c r="X5" s="16"/>
      <c r="Y5" s="16">
        <f t="shared" si="5"/>
        <v>0</v>
      </c>
      <c r="AA5" s="16">
        <f t="shared" si="6"/>
        <v>0</v>
      </c>
      <c r="AC5" s="16">
        <f t="shared" si="7"/>
        <v>0</v>
      </c>
      <c r="AE5" s="16">
        <f t="shared" si="8"/>
        <v>0</v>
      </c>
      <c r="AG5" s="16">
        <f t="shared" si="9"/>
        <v>0</v>
      </c>
      <c r="AI5" s="16">
        <f t="shared" si="10"/>
        <v>0</v>
      </c>
      <c r="AK5" s="16">
        <f t="shared" si="11"/>
        <v>0</v>
      </c>
      <c r="AM5" s="16">
        <f t="shared" si="12"/>
        <v>0</v>
      </c>
      <c r="AO5" s="16">
        <f t="shared" si="13"/>
        <v>1</v>
      </c>
      <c r="AQ5" s="16">
        <f t="shared" si="14"/>
        <v>0</v>
      </c>
      <c r="AR5" s="16"/>
      <c r="AS5" s="16" t="str">
        <f t="shared" si="15"/>
        <v>N</v>
      </c>
      <c r="AT5" s="16"/>
      <c r="AU5" s="16">
        <f>IF(Master!B5="#",1,0)</f>
        <v>0</v>
      </c>
      <c r="AW5" s="24">
        <f t="shared" si="16"/>
        <v>0</v>
      </c>
    </row>
    <row r="6" spans="2:49" x14ac:dyDescent="0.2">
      <c r="B6" s="39" t="s">
        <v>71</v>
      </c>
      <c r="C6" s="47" t="s">
        <v>84</v>
      </c>
      <c r="D6" s="46">
        <f>Q$187</f>
        <v>0</v>
      </c>
      <c r="E6" s="41"/>
      <c r="F6" s="42" t="s">
        <v>85</v>
      </c>
      <c r="G6" s="48" t="s">
        <v>84</v>
      </c>
      <c r="H6" s="49">
        <f>D7</f>
        <v>11</v>
      </c>
      <c r="I6" s="22"/>
      <c r="J6" s="56" t="str">
        <f>CONCATENATE(CONCATENATE(LEFT(Master!G6,1),LEFT(Master!H6,1), LEFT(Master!I6,1),LEFT(Master!J6,1),LEFT(Master!K6,1),LEFT(Master!L6,1),LEFT(Master!M6,1),LEFT(Master!N6,1),LEFT(Master!O6,1),LEFT(Master!P6,1),LEFT(Master!Q6,1),LEFT(Master!R6,1),LEFT(Master!S6,1),LEFT(Master!T6,1),LEFT(Master!U6,1),LEFT(Master!V6,1),LEFT(Master!W6,1),LEFT(Master!X6,1),LEFT(Master!Y6,1),LEFT(Master!Z6,1),LEFT(Master!AA6,1),LEFT(Master!AB6,1),LEFT(Master!AC6,1),LEFT(Master!AD6,1),LEFT(Master!AE6,1),LEFT(Master!AF6,1),LEFT(Master!AG6,1)))</f>
        <v>-BBBBBBBVVVVVAPPP#</v>
      </c>
      <c r="K6" s="16" t="str">
        <f>IF((Master!G6 &lt;&gt; "#"),INDEX(Master!G6:AA6,1,((SEARCH("#",J6)) - 1)), " ")</f>
        <v>P</v>
      </c>
      <c r="L6" s="16" t="str">
        <f t="shared" si="0"/>
        <v>P</v>
      </c>
      <c r="M6" s="16"/>
      <c r="N6" s="32" t="str">
        <f t="shared" si="17"/>
        <v>Published</v>
      </c>
      <c r="O6" s="16"/>
      <c r="P6" s="17"/>
      <c r="Q6" s="16">
        <f t="shared" si="1"/>
        <v>0</v>
      </c>
      <c r="R6" s="16"/>
      <c r="S6" s="16">
        <f t="shared" si="2"/>
        <v>0</v>
      </c>
      <c r="T6" s="16"/>
      <c r="U6" s="16">
        <f t="shared" si="3"/>
        <v>0</v>
      </c>
      <c r="V6" s="16"/>
      <c r="W6" s="16">
        <f t="shared" si="4"/>
        <v>0</v>
      </c>
      <c r="X6" s="16"/>
      <c r="Y6" s="16">
        <f t="shared" si="5"/>
        <v>0</v>
      </c>
      <c r="AA6" s="16">
        <f t="shared" si="6"/>
        <v>0</v>
      </c>
      <c r="AC6" s="16">
        <f t="shared" si="7"/>
        <v>0</v>
      </c>
      <c r="AE6" s="16">
        <f t="shared" si="8"/>
        <v>0</v>
      </c>
      <c r="AG6" s="16">
        <f t="shared" si="9"/>
        <v>1</v>
      </c>
      <c r="AI6" s="16">
        <f t="shared" si="10"/>
        <v>0</v>
      </c>
      <c r="AK6" s="16">
        <f t="shared" si="11"/>
        <v>0</v>
      </c>
      <c r="AM6" s="16">
        <f t="shared" si="12"/>
        <v>0</v>
      </c>
      <c r="AO6" s="16">
        <f t="shared" si="13"/>
        <v>0</v>
      </c>
      <c r="AQ6" s="16">
        <f t="shared" si="14"/>
        <v>0</v>
      </c>
      <c r="AR6" s="16"/>
      <c r="AS6" s="16" t="str">
        <f t="shared" si="15"/>
        <v>Y</v>
      </c>
      <c r="AT6" s="16"/>
      <c r="AU6" s="16">
        <f>IF(Master!B6="#",1,0)</f>
        <v>0</v>
      </c>
      <c r="AW6" s="24">
        <f t="shared" si="16"/>
        <v>0</v>
      </c>
    </row>
    <row r="7" spans="2:49" x14ac:dyDescent="0.2">
      <c r="B7" s="39" t="s">
        <v>57</v>
      </c>
      <c r="C7" s="47" t="s">
        <v>84</v>
      </c>
      <c r="D7" s="46">
        <f>S$187</f>
        <v>11</v>
      </c>
      <c r="E7" s="41"/>
      <c r="F7" s="42" t="s">
        <v>80</v>
      </c>
      <c r="G7" s="42" t="s">
        <v>84</v>
      </c>
      <c r="H7" s="49">
        <f>D18</f>
        <v>48</v>
      </c>
      <c r="I7" s="22"/>
      <c r="J7" s="56" t="str">
        <f>CONCATENATE(CONCATENATE(LEFT(Master!G7,1),LEFT(Master!H7,1), LEFT(Master!I7,1),LEFT(Master!J7,1),LEFT(Master!K7,1),LEFT(Master!L7,1),LEFT(Master!M7,1),LEFT(Master!N7,1),LEFT(Master!O7,1),LEFT(Master!P7,1),LEFT(Master!Q7,1),LEFT(Master!R7,1),LEFT(Master!S7,1),LEFT(Master!T7,1),LEFT(Master!U7,1),LEFT(Master!V7,1),LEFT(Master!W7,1),LEFT(Master!X7,1),LEFT(Master!Y7,1),LEFT(Master!Z7,1),LEFT(Master!AA7,1),LEFT(Master!AB7,1),LEFT(Master!AC7,1),LEFT(Master!AD7,1),LEFT(Master!AE7,1),LEFT(Master!AF7,1),LEFT(Master!AG7,1)))</f>
        <v>--VVVVPPPPPPPPPPP#</v>
      </c>
      <c r="K7" s="16" t="str">
        <f>IF((Master!G7 &lt;&gt; "#"),INDEX(Master!G7:AA7,1,((SEARCH("#",J7)) - 1)), " ")</f>
        <v>P</v>
      </c>
      <c r="L7" s="16" t="str">
        <f t="shared" si="0"/>
        <v>P</v>
      </c>
      <c r="M7" s="16"/>
      <c r="N7" s="32" t="str">
        <f t="shared" si="17"/>
        <v>Published</v>
      </c>
      <c r="O7" s="16"/>
      <c r="P7" s="17"/>
      <c r="Q7" s="16">
        <f t="shared" si="1"/>
        <v>0</v>
      </c>
      <c r="R7" s="16"/>
      <c r="S7" s="16">
        <f t="shared" si="2"/>
        <v>0</v>
      </c>
      <c r="T7" s="16"/>
      <c r="U7" s="16">
        <f t="shared" si="3"/>
        <v>0</v>
      </c>
      <c r="V7" s="16"/>
      <c r="W7" s="16">
        <f t="shared" si="4"/>
        <v>0</v>
      </c>
      <c r="X7" s="16"/>
      <c r="Y7" s="16">
        <f t="shared" si="5"/>
        <v>0</v>
      </c>
      <c r="AA7" s="16">
        <f t="shared" si="6"/>
        <v>0</v>
      </c>
      <c r="AC7" s="16">
        <f t="shared" si="7"/>
        <v>0</v>
      </c>
      <c r="AE7" s="16">
        <f t="shared" si="8"/>
        <v>0</v>
      </c>
      <c r="AG7" s="16">
        <f t="shared" si="9"/>
        <v>1</v>
      </c>
      <c r="AI7" s="16">
        <f t="shared" si="10"/>
        <v>0</v>
      </c>
      <c r="AK7" s="16">
        <f t="shared" si="11"/>
        <v>0</v>
      </c>
      <c r="AM7" s="16">
        <f t="shared" si="12"/>
        <v>0</v>
      </c>
      <c r="AO7" s="16">
        <f t="shared" si="13"/>
        <v>0</v>
      </c>
      <c r="AQ7" s="16">
        <f t="shared" si="14"/>
        <v>0</v>
      </c>
      <c r="AR7" s="16"/>
      <c r="AS7" s="16" t="str">
        <f t="shared" si="15"/>
        <v>Y</v>
      </c>
      <c r="AT7" s="16"/>
      <c r="AU7" s="16">
        <f>IF(Master!B7="#",1,0)</f>
        <v>0</v>
      </c>
      <c r="AW7" s="24">
        <f t="shared" si="16"/>
        <v>0</v>
      </c>
    </row>
    <row r="8" spans="2:49" x14ac:dyDescent="0.2">
      <c r="B8" s="39" t="s">
        <v>67</v>
      </c>
      <c r="C8" s="47" t="s">
        <v>84</v>
      </c>
      <c r="D8" s="46">
        <f>U$187</f>
        <v>5</v>
      </c>
      <c r="E8" s="41"/>
      <c r="F8" s="42" t="s">
        <v>79</v>
      </c>
      <c r="G8" s="42" t="s">
        <v>84</v>
      </c>
      <c r="H8" s="49">
        <f>D6</f>
        <v>0</v>
      </c>
      <c r="I8" s="22"/>
      <c r="J8" s="56" t="str">
        <f>CONCATENATE(CONCATENATE(LEFT(Master!G8,1),LEFT(Master!H8,1), LEFT(Master!I8,1),LEFT(Master!J8,1),LEFT(Master!K8,1),LEFT(Master!L8,1),LEFT(Master!M8,1),LEFT(Master!N8,1),LEFT(Master!O8,1),LEFT(Master!P8,1),LEFT(Master!Q8,1),LEFT(Master!R8,1),LEFT(Master!S8,1),LEFT(Master!T8,1),LEFT(Master!U8,1),LEFT(Master!V8,1),LEFT(Master!W8,1),LEFT(Master!X8,1),LEFT(Master!Y8,1),LEFT(Master!Z8,1),LEFT(Master!AA8,1),LEFT(Master!AB8,1),LEFT(Master!AC8,1),LEFT(Master!AD8,1),LEFT(Master!AE8,1),LEFT(Master!AF8,1),LEFT(Master!AG8,1)))</f>
        <v>--VVVVPBBBBVVVVVV#</v>
      </c>
      <c r="K8" s="16" t="str">
        <f>IF((Master!G8 &lt;&gt; "#"),INDEX(Master!G8:AA8,1,((SEARCH("#",J8)) - 1)), " ")</f>
        <v>V</v>
      </c>
      <c r="L8" s="16" t="str">
        <f t="shared" si="0"/>
        <v>V</v>
      </c>
      <c r="M8" s="16"/>
      <c r="N8" s="32" t="str">
        <f t="shared" si="17"/>
        <v>Balloting</v>
      </c>
      <c r="O8" s="16"/>
      <c r="P8" s="17"/>
      <c r="Q8" s="16">
        <f t="shared" si="1"/>
        <v>0</v>
      </c>
      <c r="R8" s="16"/>
      <c r="S8" s="16">
        <f t="shared" si="2"/>
        <v>0</v>
      </c>
      <c r="T8" s="16"/>
      <c r="U8" s="16">
        <f t="shared" si="3"/>
        <v>0</v>
      </c>
      <c r="V8" s="16"/>
      <c r="W8" s="16">
        <f t="shared" si="4"/>
        <v>0</v>
      </c>
      <c r="X8" s="16"/>
      <c r="Y8" s="16">
        <f t="shared" si="5"/>
        <v>0</v>
      </c>
      <c r="AA8" s="16">
        <f t="shared" si="6"/>
        <v>0</v>
      </c>
      <c r="AC8" s="16">
        <f t="shared" si="7"/>
        <v>0</v>
      </c>
      <c r="AE8" s="16">
        <f t="shared" si="8"/>
        <v>0</v>
      </c>
      <c r="AG8" s="16">
        <f t="shared" si="9"/>
        <v>0</v>
      </c>
      <c r="AI8" s="16">
        <f t="shared" si="10"/>
        <v>0</v>
      </c>
      <c r="AK8" s="16">
        <f t="shared" si="11"/>
        <v>0</v>
      </c>
      <c r="AM8" s="16">
        <f t="shared" si="12"/>
        <v>0</v>
      </c>
      <c r="AO8" s="16">
        <f t="shared" si="13"/>
        <v>1</v>
      </c>
      <c r="AQ8" s="16">
        <f t="shared" si="14"/>
        <v>0</v>
      </c>
      <c r="AR8" s="16"/>
      <c r="AS8" s="16" t="str">
        <f t="shared" si="15"/>
        <v>N</v>
      </c>
      <c r="AT8" s="16"/>
      <c r="AU8" s="16">
        <f>IF(Master!B8="#",1,0)</f>
        <v>0</v>
      </c>
      <c r="AW8" s="24">
        <f t="shared" si="16"/>
        <v>0</v>
      </c>
    </row>
    <row r="9" spans="2:49" x14ac:dyDescent="0.2">
      <c r="B9" s="39" t="s">
        <v>65</v>
      </c>
      <c r="C9" s="47" t="s">
        <v>84</v>
      </c>
      <c r="D9" s="46">
        <f>W$187</f>
        <v>0</v>
      </c>
      <c r="E9" s="41"/>
      <c r="F9" s="42" t="s">
        <v>86</v>
      </c>
      <c r="G9" s="48" t="s">
        <v>84</v>
      </c>
      <c r="H9" s="49">
        <f>D8+D9+D12</f>
        <v>5</v>
      </c>
      <c r="I9" s="22"/>
      <c r="J9" s="56" t="str">
        <f>CONCATENATE(CONCATENATE(LEFT(Master!G9,1),LEFT(Master!H9,1), LEFT(Master!I9,1),LEFT(Master!J9,1),LEFT(Master!K9,1),LEFT(Master!L9,1),LEFT(Master!M9,1),LEFT(Master!N9,1),LEFT(Master!O9,1),LEFT(Master!P9,1),LEFT(Master!Q9,1),LEFT(Master!R9,1),LEFT(Master!S9,1),LEFT(Master!T9,1),LEFT(Master!U9,1),LEFT(Master!V9,1),LEFT(Master!W9,1),LEFT(Master!X9,1),LEFT(Master!Y9,1),LEFT(Master!Z9,1),LEFT(Master!AA9,1),LEFT(Master!AB9,1),LEFT(Master!AC9,1),LEFT(Master!AD9,1),LEFT(Master!AE9,1),LEFT(Master!AF9,1),LEFT(Master!AG9,1)))</f>
        <v>--RRRRBBBBBVVVVVV#</v>
      </c>
      <c r="K9" s="16" t="str">
        <f>IF((Master!G9 &lt;&gt; "#"),INDEX(Master!G9:AA9,1,((SEARCH("#",J9)) - 1)), " ")</f>
        <v>V</v>
      </c>
      <c r="L9" s="16" t="str">
        <f t="shared" si="0"/>
        <v>V</v>
      </c>
      <c r="M9" s="16"/>
      <c r="N9" s="32" t="str">
        <f t="shared" si="17"/>
        <v>Balloting</v>
      </c>
      <c r="O9" s="16"/>
      <c r="P9" s="17"/>
      <c r="Q9" s="16">
        <f t="shared" si="1"/>
        <v>0</v>
      </c>
      <c r="R9" s="16"/>
      <c r="S9" s="16">
        <f t="shared" si="2"/>
        <v>0</v>
      </c>
      <c r="T9" s="16"/>
      <c r="U9" s="16">
        <f t="shared" si="3"/>
        <v>0</v>
      </c>
      <c r="V9" s="16"/>
      <c r="W9" s="16">
        <f t="shared" si="4"/>
        <v>0</v>
      </c>
      <c r="X9" s="16"/>
      <c r="Y9" s="16">
        <f t="shared" si="5"/>
        <v>0</v>
      </c>
      <c r="AA9" s="16">
        <f t="shared" si="6"/>
        <v>0</v>
      </c>
      <c r="AC9" s="16">
        <f t="shared" si="7"/>
        <v>0</v>
      </c>
      <c r="AE9" s="16">
        <f t="shared" si="8"/>
        <v>0</v>
      </c>
      <c r="AG9" s="16">
        <f t="shared" si="9"/>
        <v>0</v>
      </c>
      <c r="AI9" s="16">
        <f t="shared" si="10"/>
        <v>0</v>
      </c>
      <c r="AK9" s="16">
        <f t="shared" si="11"/>
        <v>0</v>
      </c>
      <c r="AM9" s="16">
        <f t="shared" si="12"/>
        <v>0</v>
      </c>
      <c r="AO9" s="16">
        <f t="shared" si="13"/>
        <v>1</v>
      </c>
      <c r="AQ9" s="16">
        <f t="shared" si="14"/>
        <v>0</v>
      </c>
      <c r="AR9" s="16"/>
      <c r="AS9" s="16" t="str">
        <f t="shared" si="15"/>
        <v>N</v>
      </c>
      <c r="AT9" s="16"/>
      <c r="AU9" s="16">
        <f>IF(Master!B9="#",1,0)</f>
        <v>0</v>
      </c>
      <c r="AW9" s="24">
        <f t="shared" si="16"/>
        <v>0</v>
      </c>
    </row>
    <row r="10" spans="2:49" x14ac:dyDescent="0.2">
      <c r="B10" s="39" t="s">
        <v>64</v>
      </c>
      <c r="C10" s="47" t="s">
        <v>84</v>
      </c>
      <c r="D10" s="46">
        <f>Y$187</f>
        <v>0</v>
      </c>
      <c r="E10" s="41"/>
      <c r="F10" s="42" t="s">
        <v>81</v>
      </c>
      <c r="G10" s="48" t="s">
        <v>84</v>
      </c>
      <c r="H10" s="49">
        <f>D10</f>
        <v>0</v>
      </c>
      <c r="I10" s="22"/>
      <c r="J10" s="56" t="str">
        <f>CONCATENATE(CONCATENATE(LEFT(Master!G10,1),LEFT(Master!H10,1), LEFT(Master!I10,1),LEFT(Master!J10,1),LEFT(Master!K10,1),LEFT(Master!L10,1),LEFT(Master!M10,1),LEFT(Master!N10,1),LEFT(Master!O10,1),LEFT(Master!P10,1),LEFT(Master!Q10,1),LEFT(Master!R10,1),LEFT(Master!S10,1),LEFT(Master!T10,1),LEFT(Master!U10,1),LEFT(Master!V10,1),LEFT(Master!W10,1),LEFT(Master!X10,1),LEFT(Master!Y10,1),LEFT(Master!Z10,1),LEFT(Master!AA10,1),LEFT(Master!AB10,1),LEFT(Master!AC10,1),LEFT(Master!AD10,1),LEFT(Master!AE10,1),LEFT(Master!AF10,1),LEFT(Master!AG10,1)))</f>
        <v>--VVVVPPPPPPPPPPP#</v>
      </c>
      <c r="K10" s="16" t="str">
        <f>IF((Master!G10 &lt;&gt; "#"),INDEX(Master!G10:AA10,1,((SEARCH("#",J10)) - 1)), " ")</f>
        <v>P</v>
      </c>
      <c r="L10" s="16" t="str">
        <f t="shared" si="0"/>
        <v>P</v>
      </c>
      <c r="M10" s="16"/>
      <c r="N10" s="32" t="str">
        <f t="shared" si="17"/>
        <v>Published</v>
      </c>
      <c r="O10" s="16"/>
      <c r="P10" s="17"/>
      <c r="Q10" s="16">
        <f t="shared" si="1"/>
        <v>0</v>
      </c>
      <c r="R10" s="16"/>
      <c r="S10" s="16">
        <f t="shared" si="2"/>
        <v>0</v>
      </c>
      <c r="T10" s="16"/>
      <c r="U10" s="16">
        <f t="shared" si="3"/>
        <v>0</v>
      </c>
      <c r="V10" s="16"/>
      <c r="W10" s="16">
        <f t="shared" si="4"/>
        <v>0</v>
      </c>
      <c r="X10" s="16"/>
      <c r="Y10" s="16">
        <f t="shared" si="5"/>
        <v>0</v>
      </c>
      <c r="AA10" s="16">
        <f t="shared" si="6"/>
        <v>0</v>
      </c>
      <c r="AC10" s="16">
        <f t="shared" si="7"/>
        <v>0</v>
      </c>
      <c r="AE10" s="16">
        <f t="shared" si="8"/>
        <v>0</v>
      </c>
      <c r="AG10" s="16">
        <f t="shared" si="9"/>
        <v>1</v>
      </c>
      <c r="AI10" s="16">
        <f t="shared" si="10"/>
        <v>0</v>
      </c>
      <c r="AK10" s="16">
        <f t="shared" si="11"/>
        <v>0</v>
      </c>
      <c r="AM10" s="16">
        <f t="shared" si="12"/>
        <v>0</v>
      </c>
      <c r="AO10" s="16">
        <f t="shared" si="13"/>
        <v>0</v>
      </c>
      <c r="AQ10" s="16">
        <f t="shared" si="14"/>
        <v>0</v>
      </c>
      <c r="AR10" s="16"/>
      <c r="AS10" s="16" t="str">
        <f t="shared" si="15"/>
        <v>Y</v>
      </c>
      <c r="AT10" s="16"/>
      <c r="AU10" s="16">
        <f>IF(Master!B10="#",1,0)</f>
        <v>0</v>
      </c>
      <c r="AW10" s="24">
        <f t="shared" si="16"/>
        <v>0</v>
      </c>
    </row>
    <row r="11" spans="2:49" x14ac:dyDescent="0.2">
      <c r="B11" s="39" t="s">
        <v>72</v>
      </c>
      <c r="C11" s="47" t="s">
        <v>84</v>
      </c>
      <c r="D11" s="46">
        <f>AA$187</f>
        <v>0</v>
      </c>
      <c r="E11" s="41"/>
      <c r="F11" s="42" t="s">
        <v>87</v>
      </c>
      <c r="G11" s="48" t="s">
        <v>84</v>
      </c>
      <c r="H11" s="49">
        <f>D15</f>
        <v>0</v>
      </c>
      <c r="I11" s="22"/>
      <c r="J11" s="56" t="str">
        <f>CONCATENATE(CONCATENATE(LEFT(Master!G11,1),LEFT(Master!H11,1), LEFT(Master!I11,1),LEFT(Master!J11,1),LEFT(Master!K11,1),LEFT(Master!L11,1),LEFT(Master!M11,1),LEFT(Master!N11,1),LEFT(Master!O11,1),LEFT(Master!P11,1),LEFT(Master!Q11,1),LEFT(Master!R11,1),LEFT(Master!S11,1),LEFT(Master!T11,1),LEFT(Master!U11,1),LEFT(Master!V11,1),LEFT(Master!W11,1),LEFT(Master!X11,1),LEFT(Master!Y11,1),LEFT(Master!Z11,1),LEFT(Master!AA11,1),LEFT(Master!AB11,1),LEFT(Master!AC11,1),LEFT(Master!AD11,1),LEFT(Master!AE11,1),LEFT(Master!AF11,1),LEFT(Master!AG11,1)))</f>
        <v>---BVVVVAPPPPPPPP#</v>
      </c>
      <c r="K11" s="16" t="str">
        <f>IF((Master!G11 &lt;&gt; "#"),INDEX(Master!G11:AA11,1,((SEARCH("#",J11)) - 1)), " ")</f>
        <v>P</v>
      </c>
      <c r="L11" s="16" t="str">
        <f t="shared" si="0"/>
        <v>P</v>
      </c>
      <c r="M11" s="16"/>
      <c r="N11" s="32" t="str">
        <f t="shared" si="17"/>
        <v>Published</v>
      </c>
      <c r="O11" s="16"/>
      <c r="P11" s="17"/>
      <c r="Q11" s="16">
        <f t="shared" si="1"/>
        <v>0</v>
      </c>
      <c r="R11" s="16"/>
      <c r="S11" s="16">
        <f t="shared" si="2"/>
        <v>0</v>
      </c>
      <c r="T11" s="16"/>
      <c r="U11" s="16">
        <f t="shared" si="3"/>
        <v>0</v>
      </c>
      <c r="V11" s="16"/>
      <c r="W11" s="16">
        <f t="shared" si="4"/>
        <v>0</v>
      </c>
      <c r="X11" s="16"/>
      <c r="Y11" s="16">
        <f t="shared" si="5"/>
        <v>0</v>
      </c>
      <c r="AA11" s="16">
        <f t="shared" si="6"/>
        <v>0</v>
      </c>
      <c r="AC11" s="16">
        <f t="shared" si="7"/>
        <v>0</v>
      </c>
      <c r="AE11" s="16">
        <f t="shared" si="8"/>
        <v>0</v>
      </c>
      <c r="AG11" s="16">
        <f t="shared" si="9"/>
        <v>1</v>
      </c>
      <c r="AI11" s="16">
        <f t="shared" si="10"/>
        <v>0</v>
      </c>
      <c r="AK11" s="16">
        <f t="shared" si="11"/>
        <v>0</v>
      </c>
      <c r="AM11" s="16">
        <f t="shared" si="12"/>
        <v>0</v>
      </c>
      <c r="AO11" s="16">
        <f t="shared" si="13"/>
        <v>0</v>
      </c>
      <c r="AQ11" s="16">
        <f t="shared" si="14"/>
        <v>0</v>
      </c>
      <c r="AR11" s="16"/>
      <c r="AS11" s="16" t="str">
        <f t="shared" si="15"/>
        <v>Y</v>
      </c>
      <c r="AT11" s="16"/>
      <c r="AU11" s="16">
        <f>IF(Master!B11="#",1,0)</f>
        <v>0</v>
      </c>
      <c r="AW11" s="24">
        <f t="shared" si="16"/>
        <v>0</v>
      </c>
    </row>
    <row r="12" spans="2:49" x14ac:dyDescent="0.2">
      <c r="B12" s="39" t="s">
        <v>62</v>
      </c>
      <c r="C12" s="47" t="s">
        <v>84</v>
      </c>
      <c r="D12" s="46">
        <f>AC$187</f>
        <v>0</v>
      </c>
      <c r="E12" s="41"/>
      <c r="F12" s="42" t="s">
        <v>88</v>
      </c>
      <c r="G12" s="48" t="s">
        <v>84</v>
      </c>
      <c r="H12" s="49">
        <f>D17</f>
        <v>0</v>
      </c>
      <c r="I12" s="23"/>
      <c r="J12" s="56" t="str">
        <f>CONCATENATE(CONCATENATE(LEFT(Master!G12,1),LEFT(Master!H12,1), LEFT(Master!I12,1),LEFT(Master!J12,1),LEFT(Master!K12,1),LEFT(Master!L12,1),LEFT(Master!M12,1),LEFT(Master!N12,1),LEFT(Master!O12,1),LEFT(Master!P12,1),LEFT(Master!Q12,1),LEFT(Master!R12,1),LEFT(Master!S12,1),LEFT(Master!T12,1),LEFT(Master!U12,1),LEFT(Master!V12,1),LEFT(Master!W12,1),LEFT(Master!X12,1),LEFT(Master!Y12,1),LEFT(Master!Z12,1),LEFT(Master!AA12,1),LEFT(Master!AB12,1),LEFT(Master!AC12,1),LEFT(Master!AD12,1),LEFT(Master!AE12,1),LEFT(Master!AF12,1),LEFT(Master!AG12,1)))</f>
        <v>---BVVVVAPPPPPPPP#</v>
      </c>
      <c r="K12" s="16" t="str">
        <f>IF((Master!G12 &lt;&gt; "#"),INDEX(Master!G12:AA12,1,((SEARCH("#",J12)) - 1)), " ")</f>
        <v>P</v>
      </c>
      <c r="L12" s="16" t="str">
        <f t="shared" si="0"/>
        <v>P</v>
      </c>
      <c r="M12" s="16"/>
      <c r="N12" s="32" t="str">
        <f t="shared" si="17"/>
        <v>Published</v>
      </c>
      <c r="O12" s="16"/>
      <c r="P12" s="17"/>
      <c r="Q12" s="16">
        <f t="shared" si="1"/>
        <v>0</v>
      </c>
      <c r="R12" s="16"/>
      <c r="S12" s="16">
        <f t="shared" si="2"/>
        <v>0</v>
      </c>
      <c r="T12" s="16"/>
      <c r="U12" s="16">
        <f t="shared" si="3"/>
        <v>0</v>
      </c>
      <c r="V12" s="16"/>
      <c r="W12" s="16">
        <f t="shared" si="4"/>
        <v>0</v>
      </c>
      <c r="X12" s="16"/>
      <c r="Y12" s="16">
        <f t="shared" si="5"/>
        <v>0</v>
      </c>
      <c r="AA12" s="16">
        <f t="shared" si="6"/>
        <v>0</v>
      </c>
      <c r="AC12" s="16">
        <f t="shared" si="7"/>
        <v>0</v>
      </c>
      <c r="AE12" s="16">
        <f t="shared" si="8"/>
        <v>0</v>
      </c>
      <c r="AG12" s="16">
        <f t="shared" si="9"/>
        <v>1</v>
      </c>
      <c r="AI12" s="16">
        <f t="shared" si="10"/>
        <v>0</v>
      </c>
      <c r="AK12" s="16">
        <f t="shared" si="11"/>
        <v>0</v>
      </c>
      <c r="AM12" s="16">
        <f t="shared" si="12"/>
        <v>0</v>
      </c>
      <c r="AO12" s="16">
        <f t="shared" si="13"/>
        <v>0</v>
      </c>
      <c r="AQ12" s="16">
        <f t="shared" si="14"/>
        <v>0</v>
      </c>
      <c r="AR12" s="16"/>
      <c r="AS12" s="16" t="str">
        <f t="shared" si="15"/>
        <v>Y</v>
      </c>
      <c r="AT12" s="16"/>
      <c r="AU12" s="16">
        <f>IF(Master!B12="#",1,0)</f>
        <v>0</v>
      </c>
      <c r="AW12" s="24">
        <f t="shared" si="16"/>
        <v>0</v>
      </c>
    </row>
    <row r="13" spans="2:49" x14ac:dyDescent="0.2">
      <c r="B13" s="39" t="s">
        <v>54</v>
      </c>
      <c r="C13" s="45" t="s">
        <v>84</v>
      </c>
      <c r="D13" s="46">
        <f>AE$187</f>
        <v>14</v>
      </c>
      <c r="E13" s="41"/>
      <c r="F13" s="42" t="s">
        <v>170</v>
      </c>
      <c r="G13" s="48" t="s">
        <v>84</v>
      </c>
      <c r="H13" s="49">
        <f>D19</f>
        <v>0</v>
      </c>
      <c r="I13" s="22"/>
      <c r="J13" s="56" t="str">
        <f>CONCATENATE(CONCATENATE(LEFT(Master!G13,1),LEFT(Master!H13,1), LEFT(Master!I13,1),LEFT(Master!J13,1),LEFT(Master!K13,1),LEFT(Master!L13,1),LEFT(Master!M13,1),LEFT(Master!N13,1),LEFT(Master!O13,1),LEFT(Master!P13,1),LEFT(Master!Q13,1),LEFT(Master!R13,1),LEFT(Master!S13,1),LEFT(Master!T13,1),LEFT(Master!U13,1),LEFT(Master!V13,1),LEFT(Master!W13,1),LEFT(Master!X13,1),LEFT(Master!Y13,1),LEFT(Master!Z13,1),LEFT(Master!AA13,1),LEFT(Master!AB13,1),LEFT(Master!AC13,1),LEFT(Master!AD13,1),LEFT(Master!AE13,1),LEFT(Master!AF13,1),LEFT(Master!AG13,1)))</f>
        <v>---BVVVVAPPPPPPPP#</v>
      </c>
      <c r="K13" s="16" t="str">
        <f>IF((Master!G13 &lt;&gt; "#"),INDEX(Master!G13:AA13,1,((SEARCH("#",J13)) - 1)), " ")</f>
        <v>P</v>
      </c>
      <c r="L13" s="16" t="str">
        <f t="shared" si="0"/>
        <v>P</v>
      </c>
      <c r="M13" s="16"/>
      <c r="N13" s="32" t="str">
        <f t="shared" si="17"/>
        <v>Published</v>
      </c>
      <c r="O13" s="16"/>
      <c r="P13" s="17"/>
      <c r="Q13" s="16">
        <f t="shared" si="1"/>
        <v>0</v>
      </c>
      <c r="R13" s="16"/>
      <c r="S13" s="16">
        <f t="shared" si="2"/>
        <v>0</v>
      </c>
      <c r="T13" s="16"/>
      <c r="U13" s="16">
        <f t="shared" si="3"/>
        <v>0</v>
      </c>
      <c r="V13" s="16"/>
      <c r="W13" s="16">
        <f t="shared" si="4"/>
        <v>0</v>
      </c>
      <c r="X13" s="16"/>
      <c r="Y13" s="16">
        <f t="shared" si="5"/>
        <v>0</v>
      </c>
      <c r="AA13" s="16">
        <f t="shared" si="6"/>
        <v>0</v>
      </c>
      <c r="AC13" s="16">
        <f t="shared" si="7"/>
        <v>0</v>
      </c>
      <c r="AE13" s="16">
        <f t="shared" si="8"/>
        <v>0</v>
      </c>
      <c r="AG13" s="16">
        <f t="shared" si="9"/>
        <v>1</v>
      </c>
      <c r="AI13" s="16">
        <f t="shared" si="10"/>
        <v>0</v>
      </c>
      <c r="AK13" s="16">
        <f t="shared" si="11"/>
        <v>0</v>
      </c>
      <c r="AM13" s="16">
        <f t="shared" si="12"/>
        <v>0</v>
      </c>
      <c r="AO13" s="16">
        <f t="shared" si="13"/>
        <v>0</v>
      </c>
      <c r="AQ13" s="16">
        <f t="shared" si="14"/>
        <v>0</v>
      </c>
      <c r="AR13" s="16"/>
      <c r="AS13" s="16" t="str">
        <f t="shared" si="15"/>
        <v>Y</v>
      </c>
      <c r="AT13" s="16"/>
      <c r="AU13" s="16">
        <f>IF(Master!B13="#",1,0)</f>
        <v>0</v>
      </c>
      <c r="AW13" s="24">
        <f t="shared" si="16"/>
        <v>0</v>
      </c>
    </row>
    <row r="14" spans="2:49" x14ac:dyDescent="0.2">
      <c r="B14" s="39" t="s">
        <v>73</v>
      </c>
      <c r="C14" s="47" t="s">
        <v>84</v>
      </c>
      <c r="D14" s="46">
        <f>AG$187</f>
        <v>42</v>
      </c>
      <c r="E14" s="41"/>
      <c r="F14" s="42" t="s">
        <v>171</v>
      </c>
      <c r="G14" s="48" t="s">
        <v>84</v>
      </c>
      <c r="H14" s="49">
        <f>D13 + D11</f>
        <v>14</v>
      </c>
      <c r="J14" s="56" t="str">
        <f>CONCATENATE(CONCATENATE(LEFT(Master!G14,1),LEFT(Master!H14,1), LEFT(Master!I14,1),LEFT(Master!J14,1),LEFT(Master!K14,1),LEFT(Master!L14,1),LEFT(Master!M14,1),LEFT(Master!N14,1),LEFT(Master!O14,1),LEFT(Master!P14,1),LEFT(Master!Q14,1),LEFT(Master!R14,1),LEFT(Master!S14,1),LEFT(Master!T14,1),LEFT(Master!U14,1),LEFT(Master!V14,1),LEFT(Master!W14,1),LEFT(Master!X14,1),LEFT(Master!Y14,1),LEFT(Master!Z14,1),LEFT(Master!AA14,1),LEFT(Master!AB14,1),LEFT(Master!AC14,1),LEFT(Master!AD14,1),LEFT(Master!AE14,1),LEFT(Master!AF14,1),LEFT(Master!AG14,1)))</f>
        <v>---BBBBBVVVVPPPPP#</v>
      </c>
      <c r="K14" s="16" t="str">
        <f>IF((Master!G14 &lt;&gt; "#"),INDEX(Master!G14:AA14,1,((SEARCH("#",J14)) - 1)), " ")</f>
        <v>P</v>
      </c>
      <c r="L14" s="16" t="str">
        <f t="shared" si="0"/>
        <v>P</v>
      </c>
      <c r="M14" s="16"/>
      <c r="N14" s="32" t="str">
        <f t="shared" si="17"/>
        <v>Published</v>
      </c>
      <c r="O14" s="16"/>
      <c r="P14" s="17"/>
      <c r="Q14" s="16">
        <f t="shared" si="1"/>
        <v>0</v>
      </c>
      <c r="R14" s="16"/>
      <c r="S14" s="16">
        <f t="shared" si="2"/>
        <v>0</v>
      </c>
      <c r="T14" s="16"/>
      <c r="U14" s="16">
        <f t="shared" si="3"/>
        <v>0</v>
      </c>
      <c r="V14" s="16"/>
      <c r="W14" s="16">
        <f t="shared" si="4"/>
        <v>0</v>
      </c>
      <c r="X14" s="16"/>
      <c r="Y14" s="16">
        <f t="shared" si="5"/>
        <v>0</v>
      </c>
      <c r="AA14" s="16">
        <f t="shared" si="6"/>
        <v>0</v>
      </c>
      <c r="AC14" s="16">
        <f t="shared" si="7"/>
        <v>0</v>
      </c>
      <c r="AE14" s="16">
        <f t="shared" si="8"/>
        <v>0</v>
      </c>
      <c r="AG14" s="16">
        <f t="shared" si="9"/>
        <v>1</v>
      </c>
      <c r="AI14" s="16">
        <f t="shared" si="10"/>
        <v>0</v>
      </c>
      <c r="AK14" s="16">
        <f t="shared" si="11"/>
        <v>0</v>
      </c>
      <c r="AM14" s="16">
        <f t="shared" si="12"/>
        <v>0</v>
      </c>
      <c r="AO14" s="16">
        <f t="shared" si="13"/>
        <v>0</v>
      </c>
      <c r="AQ14" s="16">
        <f t="shared" si="14"/>
        <v>0</v>
      </c>
      <c r="AR14" s="16"/>
      <c r="AS14" s="16" t="str">
        <f t="shared" si="15"/>
        <v>Y</v>
      </c>
      <c r="AT14" s="16"/>
      <c r="AU14" s="16">
        <f>IF(Master!B14="#",1,0)</f>
        <v>0</v>
      </c>
      <c r="AW14" s="24">
        <f t="shared" si="16"/>
        <v>0</v>
      </c>
    </row>
    <row r="15" spans="2:49" x14ac:dyDescent="0.2">
      <c r="B15" s="39" t="s">
        <v>68</v>
      </c>
      <c r="C15" s="47" t="s">
        <v>84</v>
      </c>
      <c r="D15" s="46">
        <f>AI$187</f>
        <v>0</v>
      </c>
      <c r="E15" s="41"/>
      <c r="F15" s="42" t="s">
        <v>172</v>
      </c>
      <c r="G15" s="48" t="s">
        <v>84</v>
      </c>
      <c r="H15" s="49">
        <f>D14</f>
        <v>42</v>
      </c>
      <c r="J15" s="56" t="str">
        <f>CONCATENATE(CONCATENATE(LEFT(Master!G15,1),LEFT(Master!H15,1), LEFT(Master!I15,1),LEFT(Master!J15,1),LEFT(Master!K15,1),LEFT(Master!L15,1),LEFT(Master!M15,1),LEFT(Master!N15,1),LEFT(Master!O15,1),LEFT(Master!P15,1),LEFT(Master!Q15,1),LEFT(Master!R15,1),LEFT(Master!S15,1),LEFT(Master!T15,1),LEFT(Master!U15,1),LEFT(Master!V15,1),LEFT(Master!W15,1),LEFT(Master!X15,1),LEFT(Master!Y15,1),LEFT(Master!Z15,1),LEFT(Master!AA15,1),LEFT(Master!AB15,1),LEFT(Master!AC15,1),LEFT(Master!AD15,1),LEFT(Master!AE15,1),LEFT(Master!AF15,1),LEFT(Master!AG15,1)))</f>
        <v>---BVVVVAPPPPPPPP#</v>
      </c>
      <c r="K15" s="16" t="str">
        <f>IF((Master!G15 &lt;&gt; "#"),INDEX(Master!G15:AA15,1,((SEARCH("#",J15)) - 1)), " ")</f>
        <v>P</v>
      </c>
      <c r="L15" s="16" t="str">
        <f t="shared" si="0"/>
        <v>P</v>
      </c>
      <c r="M15" s="16"/>
      <c r="N15" s="32" t="str">
        <f t="shared" si="17"/>
        <v>Published</v>
      </c>
      <c r="O15" s="16"/>
      <c r="P15" s="17"/>
      <c r="Q15" s="16">
        <f t="shared" si="1"/>
        <v>0</v>
      </c>
      <c r="R15" s="16"/>
      <c r="S15" s="16">
        <f t="shared" si="2"/>
        <v>0</v>
      </c>
      <c r="T15" s="16"/>
      <c r="U15" s="16">
        <f t="shared" si="3"/>
        <v>0</v>
      </c>
      <c r="V15" s="16"/>
      <c r="W15" s="16">
        <f t="shared" si="4"/>
        <v>0</v>
      </c>
      <c r="X15" s="16"/>
      <c r="Y15" s="16">
        <f t="shared" si="5"/>
        <v>0</v>
      </c>
      <c r="AA15" s="16">
        <f t="shared" si="6"/>
        <v>0</v>
      </c>
      <c r="AC15" s="16">
        <f t="shared" si="7"/>
        <v>0</v>
      </c>
      <c r="AE15" s="16">
        <f t="shared" si="8"/>
        <v>0</v>
      </c>
      <c r="AG15" s="16">
        <f t="shared" si="9"/>
        <v>1</v>
      </c>
      <c r="AI15" s="16">
        <f t="shared" si="10"/>
        <v>0</v>
      </c>
      <c r="AK15" s="16">
        <f t="shared" si="11"/>
        <v>0</v>
      </c>
      <c r="AM15" s="16">
        <f t="shared" si="12"/>
        <v>0</v>
      </c>
      <c r="AO15" s="16">
        <f t="shared" si="13"/>
        <v>0</v>
      </c>
      <c r="AQ15" s="16">
        <f t="shared" si="14"/>
        <v>0</v>
      </c>
      <c r="AR15" s="16"/>
      <c r="AS15" s="16" t="str">
        <f t="shared" si="15"/>
        <v>Y</v>
      </c>
      <c r="AT15" s="16"/>
      <c r="AU15" s="16">
        <f>IF(Master!B15="#",1,0)</f>
        <v>0</v>
      </c>
      <c r="AW15" s="24">
        <f t="shared" si="16"/>
        <v>0</v>
      </c>
    </row>
    <row r="16" spans="2:49" x14ac:dyDescent="0.2">
      <c r="B16" s="39" t="s">
        <v>74</v>
      </c>
      <c r="C16" s="47" t="s">
        <v>84</v>
      </c>
      <c r="D16" s="46">
        <f>AK$187</f>
        <v>0</v>
      </c>
      <c r="E16" s="41"/>
      <c r="F16" s="50" t="str">
        <f>IF((D20=0)," ",B20)</f>
        <v xml:space="preserve"> </v>
      </c>
      <c r="G16" s="50" t="str">
        <f>IF((D20=0)," ","=")</f>
        <v xml:space="preserve"> </v>
      </c>
      <c r="H16" s="51" t="str">
        <f>IF((D20=0)," ",D20)</f>
        <v xml:space="preserve"> </v>
      </c>
      <c r="J16" s="56" t="str">
        <f>CONCATENATE(CONCATENATE(LEFT(Master!G16,1),LEFT(Master!H16,1), LEFT(Master!I16,1),LEFT(Master!J16,1),LEFT(Master!K16,1),LEFT(Master!L16,1),LEFT(Master!M16,1),LEFT(Master!N16,1),LEFT(Master!O16,1),LEFT(Master!P16,1),LEFT(Master!Q16,1),LEFT(Master!R16,1),LEFT(Master!S16,1),LEFT(Master!T16,1),LEFT(Master!U16,1),LEFT(Master!V16,1),LEFT(Master!W16,1),LEFT(Master!X16,1),LEFT(Master!Y16,1),LEFT(Master!Z16,1),LEFT(Master!AA16,1),LEFT(Master!AB16,1),LEFT(Master!AC16,1),LEFT(Master!AD16,1),LEFT(Master!AE16,1),LEFT(Master!AF16,1),LEFT(Master!AG16,1)))</f>
        <v>---BVVVVAPPPPPPPP#</v>
      </c>
      <c r="K16" s="16" t="str">
        <f>IF((Master!G16 &lt;&gt; "#"),INDEX(Master!G16:AA16,1,((SEARCH("#",J16)) - 1)), " ")</f>
        <v>P</v>
      </c>
      <c r="L16" s="16" t="str">
        <f t="shared" si="0"/>
        <v>P</v>
      </c>
      <c r="M16" s="16"/>
      <c r="N16" s="32" t="str">
        <f t="shared" si="17"/>
        <v>Published</v>
      </c>
      <c r="O16" s="16"/>
      <c r="P16" s="17"/>
      <c r="Q16" s="16">
        <f t="shared" si="1"/>
        <v>0</v>
      </c>
      <c r="R16" s="16"/>
      <c r="S16" s="16">
        <f t="shared" si="2"/>
        <v>0</v>
      </c>
      <c r="T16" s="16"/>
      <c r="U16" s="16">
        <f t="shared" si="3"/>
        <v>0</v>
      </c>
      <c r="V16" s="16"/>
      <c r="W16" s="16">
        <f t="shared" si="4"/>
        <v>0</v>
      </c>
      <c r="X16" s="16"/>
      <c r="Y16" s="16">
        <f t="shared" si="5"/>
        <v>0</v>
      </c>
      <c r="AA16" s="16">
        <f t="shared" si="6"/>
        <v>0</v>
      </c>
      <c r="AC16" s="16">
        <f t="shared" si="7"/>
        <v>0</v>
      </c>
      <c r="AE16" s="16">
        <f t="shared" si="8"/>
        <v>0</v>
      </c>
      <c r="AG16" s="16">
        <f t="shared" si="9"/>
        <v>1</v>
      </c>
      <c r="AI16" s="16">
        <f t="shared" si="10"/>
        <v>0</v>
      </c>
      <c r="AK16" s="16">
        <f t="shared" si="11"/>
        <v>0</v>
      </c>
      <c r="AM16" s="16">
        <f t="shared" si="12"/>
        <v>0</v>
      </c>
      <c r="AO16" s="16">
        <f t="shared" si="13"/>
        <v>0</v>
      </c>
      <c r="AQ16" s="16">
        <f t="shared" si="14"/>
        <v>0</v>
      </c>
      <c r="AR16" s="16"/>
      <c r="AS16" s="16" t="str">
        <f t="shared" si="15"/>
        <v>Y</v>
      </c>
      <c r="AT16" s="16"/>
      <c r="AU16" s="16">
        <f>IF(Master!B16="#",1,0)</f>
        <v>0</v>
      </c>
      <c r="AW16" s="24">
        <f t="shared" si="16"/>
        <v>0</v>
      </c>
    </row>
    <row r="17" spans="2:49" x14ac:dyDescent="0.2">
      <c r="B17" s="39" t="s">
        <v>63</v>
      </c>
      <c r="C17" s="47" t="s">
        <v>84</v>
      </c>
      <c r="D17" s="46">
        <f>AM$187</f>
        <v>0</v>
      </c>
      <c r="E17" s="41"/>
      <c r="F17" s="42" t="s">
        <v>173</v>
      </c>
      <c r="G17" s="48" t="s">
        <v>84</v>
      </c>
      <c r="H17" s="49">
        <f>SUM(H6:H16)</f>
        <v>120</v>
      </c>
      <c r="J17" s="56" t="str">
        <f>CONCATENATE(CONCATENATE(LEFT(Master!G17,1),LEFT(Master!H17,1), LEFT(Master!I17,1),LEFT(Master!J17,1),LEFT(Master!K17,1),LEFT(Master!L17,1),LEFT(Master!M17,1),LEFT(Master!N17,1),LEFT(Master!O17,1),LEFT(Master!P17,1),LEFT(Master!Q17,1),LEFT(Master!R17,1),LEFT(Master!S17,1),LEFT(Master!T17,1),LEFT(Master!U17,1),LEFT(Master!V17,1),LEFT(Master!W17,1),LEFT(Master!X17,1),LEFT(Master!Y17,1),LEFT(Master!Z17,1),LEFT(Master!AA17,1),LEFT(Master!AB17,1),LEFT(Master!AC17,1),LEFT(Master!AD17,1),LEFT(Master!AE17,1),LEFT(Master!AF17,1),LEFT(Master!AG17,1)))</f>
        <v>----BVVVAPPPPPPPP#</v>
      </c>
      <c r="K17" s="16" t="str">
        <f>IF((Master!G17 &lt;&gt; "#"),INDEX(Master!G17:AA17,1,((SEARCH("#",J17)) - 1)), " ")</f>
        <v>P</v>
      </c>
      <c r="L17" s="16" t="str">
        <f t="shared" si="0"/>
        <v>P</v>
      </c>
      <c r="M17" s="16"/>
      <c r="N17" s="32" t="str">
        <f t="shared" si="17"/>
        <v>Published</v>
      </c>
      <c r="O17" s="16"/>
      <c r="P17" s="17"/>
      <c r="Q17" s="16">
        <f t="shared" si="1"/>
        <v>0</v>
      </c>
      <c r="R17" s="16"/>
      <c r="S17" s="16">
        <f t="shared" si="2"/>
        <v>0</v>
      </c>
      <c r="T17" s="16"/>
      <c r="U17" s="16">
        <f t="shared" si="3"/>
        <v>0</v>
      </c>
      <c r="V17" s="16"/>
      <c r="W17" s="16">
        <f t="shared" si="4"/>
        <v>0</v>
      </c>
      <c r="X17" s="16"/>
      <c r="Y17" s="16">
        <f t="shared" si="5"/>
        <v>0</v>
      </c>
      <c r="AA17" s="16">
        <f t="shared" si="6"/>
        <v>0</v>
      </c>
      <c r="AC17" s="16">
        <f t="shared" si="7"/>
        <v>0</v>
      </c>
      <c r="AE17" s="16">
        <f t="shared" si="8"/>
        <v>0</v>
      </c>
      <c r="AG17" s="16">
        <f t="shared" si="9"/>
        <v>1</v>
      </c>
      <c r="AI17" s="16">
        <f t="shared" si="10"/>
        <v>0</v>
      </c>
      <c r="AK17" s="16">
        <f t="shared" si="11"/>
        <v>0</v>
      </c>
      <c r="AM17" s="16">
        <f t="shared" si="12"/>
        <v>0</v>
      </c>
      <c r="AO17" s="16">
        <f t="shared" si="13"/>
        <v>0</v>
      </c>
      <c r="AQ17" s="16">
        <f t="shared" si="14"/>
        <v>0</v>
      </c>
      <c r="AR17" s="16"/>
      <c r="AS17" s="16" t="str">
        <f t="shared" si="15"/>
        <v>Y</v>
      </c>
      <c r="AT17" s="16"/>
      <c r="AU17" s="16">
        <f>IF(Master!B17="#",1,0)</f>
        <v>0</v>
      </c>
      <c r="AW17" s="24">
        <f>IF(SUM(Q17:AU17)&lt;&gt;1,1,0)</f>
        <v>0</v>
      </c>
    </row>
    <row r="18" spans="2:49" x14ac:dyDescent="0.2">
      <c r="B18" s="39" t="s">
        <v>55</v>
      </c>
      <c r="C18" s="45" t="s">
        <v>84</v>
      </c>
      <c r="D18" s="46">
        <f>AO$187</f>
        <v>48</v>
      </c>
      <c r="E18" s="41"/>
      <c r="F18" s="42"/>
      <c r="G18" s="42"/>
      <c r="H18" s="44"/>
      <c r="J18" s="56" t="str">
        <f>CONCATENATE(CONCATENATE(LEFT(Master!G18,1),LEFT(Master!H18,1), LEFT(Master!I18,1),LEFT(Master!J18,1),LEFT(Master!K18,1),LEFT(Master!L18,1),LEFT(Master!M18,1),LEFT(Master!N18,1),LEFT(Master!O18,1),LEFT(Master!P18,1),LEFT(Master!Q18,1),LEFT(Master!R18,1),LEFT(Master!S18,1),LEFT(Master!T18,1),LEFT(Master!U18,1),LEFT(Master!V18,1),LEFT(Master!W18,1),LEFT(Master!X18,1),LEFT(Master!Y18,1),LEFT(Master!Z18,1),LEFT(Master!AA18,1),LEFT(Master!AB18,1),LEFT(Master!AC18,1),LEFT(Master!AD18,1),LEFT(Master!AE18,1),LEFT(Master!AF18,1),LEFT(Master!AG18,1)))</f>
        <v>----BVVVAPPPPPPPP#</v>
      </c>
      <c r="K18" s="16" t="str">
        <f>IF((Master!G18 &lt;&gt; "#"),INDEX(Master!G18:AA18,1,((SEARCH("#",J18)) - 1)), " ")</f>
        <v>P</v>
      </c>
      <c r="L18" s="16" t="str">
        <f t="shared" si="0"/>
        <v>P</v>
      </c>
      <c r="M18" s="16"/>
      <c r="N18" s="32" t="str">
        <f t="shared" si="17"/>
        <v>Published</v>
      </c>
      <c r="O18" s="16"/>
      <c r="P18" s="17"/>
      <c r="Q18" s="16">
        <f t="shared" si="1"/>
        <v>0</v>
      </c>
      <c r="R18" s="16"/>
      <c r="S18" s="16">
        <f t="shared" si="2"/>
        <v>0</v>
      </c>
      <c r="T18" s="16"/>
      <c r="U18" s="16">
        <f t="shared" si="3"/>
        <v>0</v>
      </c>
      <c r="V18" s="16"/>
      <c r="W18" s="16">
        <f t="shared" si="4"/>
        <v>0</v>
      </c>
      <c r="X18" s="16"/>
      <c r="Y18" s="16">
        <f t="shared" si="5"/>
        <v>0</v>
      </c>
      <c r="AA18" s="16">
        <f t="shared" si="6"/>
        <v>0</v>
      </c>
      <c r="AC18" s="16">
        <f t="shared" si="7"/>
        <v>0</v>
      </c>
      <c r="AE18" s="16">
        <f t="shared" si="8"/>
        <v>0</v>
      </c>
      <c r="AG18" s="16">
        <f t="shared" si="9"/>
        <v>1</v>
      </c>
      <c r="AI18" s="16">
        <f t="shared" si="10"/>
        <v>0</v>
      </c>
      <c r="AK18" s="16">
        <f t="shared" si="11"/>
        <v>0</v>
      </c>
      <c r="AM18" s="16">
        <f t="shared" si="12"/>
        <v>0</v>
      </c>
      <c r="AO18" s="16">
        <f t="shared" si="13"/>
        <v>0</v>
      </c>
      <c r="AQ18" s="16">
        <f t="shared" si="14"/>
        <v>0</v>
      </c>
      <c r="AR18" s="16"/>
      <c r="AS18" s="16" t="str">
        <f t="shared" si="15"/>
        <v>Y</v>
      </c>
      <c r="AT18" s="16"/>
      <c r="AU18" s="16">
        <f>IF(Master!B18="#",1,0)</f>
        <v>0</v>
      </c>
      <c r="AW18" s="24">
        <f t="shared" si="16"/>
        <v>0</v>
      </c>
    </row>
    <row r="19" spans="2:49" x14ac:dyDescent="0.2">
      <c r="B19" s="39" t="s">
        <v>66</v>
      </c>
      <c r="C19" s="47" t="s">
        <v>84</v>
      </c>
      <c r="D19" s="46">
        <f>AQ$187</f>
        <v>0</v>
      </c>
      <c r="E19" s="41"/>
      <c r="F19" s="42"/>
      <c r="G19" s="42"/>
      <c r="H19" s="44"/>
      <c r="J19" s="56" t="str">
        <f>CONCATENATE(CONCATENATE(LEFT(Master!G19,1),LEFT(Master!H19,1), LEFT(Master!I19,1),LEFT(Master!J19,1),LEFT(Master!K19,1),LEFT(Master!L19,1),LEFT(Master!M19,1),LEFT(Master!N19,1),LEFT(Master!O19,1),LEFT(Master!P19,1),LEFT(Master!Q19,1),LEFT(Master!R19,1),LEFT(Master!S19,1),LEFT(Master!T19,1),LEFT(Master!U19,1),LEFT(Master!V19,1),LEFT(Master!W19,1),LEFT(Master!X19,1),LEFT(Master!Y19,1),LEFT(Master!Z19,1),LEFT(Master!AA19,1),LEFT(Master!AB19,1),LEFT(Master!AC19,1),LEFT(Master!AD19,1),LEFT(Master!AE19,1),LEFT(Master!AF19,1),LEFT(Master!AG19,1)))</f>
        <v>----BVVVAPPPPPPPP#</v>
      </c>
      <c r="K19" s="16" t="str">
        <f>IF((Master!G19 &lt;&gt; "#"),INDEX(Master!G19:AA19,1,((SEARCH("#",J19)) - 1)), " ")</f>
        <v>P</v>
      </c>
      <c r="L19" s="16" t="str">
        <f t="shared" si="0"/>
        <v>P</v>
      </c>
      <c r="M19" s="16"/>
      <c r="N19" s="32" t="str">
        <f t="shared" si="17"/>
        <v>Published</v>
      </c>
      <c r="O19" s="16"/>
      <c r="P19" s="17"/>
      <c r="Q19" s="16">
        <f t="shared" si="1"/>
        <v>0</v>
      </c>
      <c r="R19" s="16"/>
      <c r="S19" s="16">
        <f t="shared" si="2"/>
        <v>0</v>
      </c>
      <c r="T19" s="16"/>
      <c r="U19" s="16">
        <f t="shared" si="3"/>
        <v>0</v>
      </c>
      <c r="V19" s="16"/>
      <c r="W19" s="16">
        <f t="shared" si="4"/>
        <v>0</v>
      </c>
      <c r="X19" s="16"/>
      <c r="Y19" s="16">
        <f t="shared" si="5"/>
        <v>0</v>
      </c>
      <c r="AA19" s="16">
        <f t="shared" si="6"/>
        <v>0</v>
      </c>
      <c r="AC19" s="16">
        <f t="shared" si="7"/>
        <v>0</v>
      </c>
      <c r="AE19" s="16">
        <f t="shared" si="8"/>
        <v>0</v>
      </c>
      <c r="AG19" s="16">
        <f t="shared" si="9"/>
        <v>1</v>
      </c>
      <c r="AI19" s="16">
        <f t="shared" si="10"/>
        <v>0</v>
      </c>
      <c r="AK19" s="16">
        <f t="shared" si="11"/>
        <v>0</v>
      </c>
      <c r="AM19" s="16">
        <f t="shared" si="12"/>
        <v>0</v>
      </c>
      <c r="AO19" s="16">
        <f t="shared" si="13"/>
        <v>0</v>
      </c>
      <c r="AQ19" s="16">
        <f t="shared" si="14"/>
        <v>0</v>
      </c>
      <c r="AR19" s="16"/>
      <c r="AS19" s="16" t="str">
        <f t="shared" si="15"/>
        <v>Y</v>
      </c>
      <c r="AT19" s="16"/>
      <c r="AU19" s="16">
        <f>IF(Master!B19="#",1,0)</f>
        <v>0</v>
      </c>
      <c r="AW19" s="24">
        <f t="shared" si="16"/>
        <v>0</v>
      </c>
    </row>
    <row r="20" spans="2:49" x14ac:dyDescent="0.2">
      <c r="B20" s="39" t="s">
        <v>174</v>
      </c>
      <c r="C20" s="47" t="s">
        <v>84</v>
      </c>
      <c r="D20" s="46">
        <f>AW$187</f>
        <v>0</v>
      </c>
      <c r="E20" s="41"/>
      <c r="F20" s="70" t="str">
        <f>IF((D22=H17),"","E r r o r")</f>
        <v/>
      </c>
      <c r="G20" s="42"/>
      <c r="H20" s="44"/>
      <c r="J20" s="56" t="str">
        <f>CONCATENATE(CONCATENATE(LEFT(Master!G20,1),LEFT(Master!H20,1), LEFT(Master!I20,1),LEFT(Master!J20,1),LEFT(Master!K20,1),LEFT(Master!L20,1),LEFT(Master!M20,1),LEFT(Master!N20,1),LEFT(Master!O20,1),LEFT(Master!P20,1),LEFT(Master!Q20,1),LEFT(Master!R20,1),LEFT(Master!S20,1),LEFT(Master!T20,1),LEFT(Master!U20,1),LEFT(Master!V20,1),LEFT(Master!W20,1),LEFT(Master!X20,1),LEFT(Master!Y20,1),LEFT(Master!Z20,1),LEFT(Master!AA20,1),LEFT(Master!AB20,1),LEFT(Master!AC20,1),LEFT(Master!AD20,1),LEFT(Master!AE20,1),LEFT(Master!AF20,1),LEFT(Master!AG20,1)))</f>
        <v>----RBVVAPPPPPPPP#</v>
      </c>
      <c r="K20" s="16" t="str">
        <f>IF((Master!G20 &lt;&gt; "#"),INDEX(Master!G20:AA20,1,((SEARCH("#",J20)) - 1)), " ")</f>
        <v>P</v>
      </c>
      <c r="L20" s="16" t="str">
        <f t="shared" si="0"/>
        <v>P</v>
      </c>
      <c r="M20" s="16"/>
      <c r="N20" s="32" t="str">
        <f t="shared" si="17"/>
        <v>Published</v>
      </c>
      <c r="O20" s="16"/>
      <c r="P20" s="17"/>
      <c r="Q20" s="16">
        <f t="shared" si="1"/>
        <v>0</v>
      </c>
      <c r="R20" s="16"/>
      <c r="S20" s="16">
        <f t="shared" si="2"/>
        <v>0</v>
      </c>
      <c r="T20" s="16"/>
      <c r="U20" s="16">
        <f t="shared" si="3"/>
        <v>0</v>
      </c>
      <c r="V20" s="16"/>
      <c r="W20" s="16">
        <f t="shared" si="4"/>
        <v>0</v>
      </c>
      <c r="X20" s="16"/>
      <c r="Y20" s="16">
        <f t="shared" si="5"/>
        <v>0</v>
      </c>
      <c r="AA20" s="16">
        <f t="shared" si="6"/>
        <v>0</v>
      </c>
      <c r="AC20" s="16">
        <f t="shared" si="7"/>
        <v>0</v>
      </c>
      <c r="AE20" s="16">
        <f t="shared" si="8"/>
        <v>0</v>
      </c>
      <c r="AG20" s="16">
        <f t="shared" si="9"/>
        <v>1</v>
      </c>
      <c r="AI20" s="16">
        <f t="shared" si="10"/>
        <v>0</v>
      </c>
      <c r="AK20" s="16">
        <f t="shared" si="11"/>
        <v>0</v>
      </c>
      <c r="AM20" s="16">
        <f t="shared" si="12"/>
        <v>0</v>
      </c>
      <c r="AO20" s="16">
        <f t="shared" si="13"/>
        <v>0</v>
      </c>
      <c r="AQ20" s="16">
        <f t="shared" si="14"/>
        <v>0</v>
      </c>
      <c r="AR20" s="16"/>
      <c r="AS20" s="16" t="str">
        <f t="shared" si="15"/>
        <v>Y</v>
      </c>
      <c r="AT20" s="16"/>
      <c r="AU20" s="16">
        <f>IF(Master!B20="#",1,0)</f>
        <v>0</v>
      </c>
      <c r="AW20" s="24">
        <f t="shared" si="16"/>
        <v>0</v>
      </c>
    </row>
    <row r="21" spans="2:49" x14ac:dyDescent="0.2">
      <c r="B21" s="39"/>
      <c r="C21" s="45"/>
      <c r="D21" s="46"/>
      <c r="E21" s="41"/>
      <c r="F21" s="42" t="s">
        <v>175</v>
      </c>
      <c r="G21" s="48" t="s">
        <v>84</v>
      </c>
      <c r="H21" s="49">
        <f>H6+H7+H8+H9+H10+H11+H12</f>
        <v>64</v>
      </c>
      <c r="J21" s="56" t="str">
        <f>CONCATENATE(CONCATENATE(LEFT(Master!G21,1),LEFT(Master!H21,1), LEFT(Master!I21,1),LEFT(Master!J21,1),LEFT(Master!K21,1),LEFT(Master!L21,1),LEFT(Master!M21,1),LEFT(Master!N21,1),LEFT(Master!O21,1),LEFT(Master!P21,1),LEFT(Master!Q21,1),LEFT(Master!R21,1),LEFT(Master!S21,1),LEFT(Master!T21,1),LEFT(Master!U21,1),LEFT(Master!V21,1),LEFT(Master!W21,1),LEFT(Master!X21,1),LEFT(Master!Y21,1),LEFT(Master!Z21,1),LEFT(Master!AA21,1),LEFT(Master!AB21,1),LEFT(Master!AC21,1),LEFT(Master!AD21,1),LEFT(Master!AE21,1),LEFT(Master!AF21,1),LEFT(Master!AG21,1)))</f>
        <v>----BVVVAPPPPPPPP#</v>
      </c>
      <c r="K21" s="16" t="str">
        <f>IF((Master!G21 &lt;&gt; "#"),INDEX(Master!G21:AA21,1,((SEARCH("#",J21)) - 1)), " ")</f>
        <v>P</v>
      </c>
      <c r="L21" s="16" t="str">
        <f t="shared" si="0"/>
        <v>P</v>
      </c>
      <c r="M21" s="16"/>
      <c r="N21" s="32" t="str">
        <f t="shared" si="17"/>
        <v>Published</v>
      </c>
      <c r="O21" s="16"/>
      <c r="P21" s="17"/>
      <c r="Q21" s="16">
        <f t="shared" si="1"/>
        <v>0</v>
      </c>
      <c r="R21" s="16"/>
      <c r="S21" s="16">
        <f t="shared" si="2"/>
        <v>0</v>
      </c>
      <c r="T21" s="16"/>
      <c r="U21" s="16">
        <f t="shared" si="3"/>
        <v>0</v>
      </c>
      <c r="V21" s="16"/>
      <c r="W21" s="16">
        <f t="shared" si="4"/>
        <v>0</v>
      </c>
      <c r="X21" s="16"/>
      <c r="Y21" s="16">
        <f t="shared" si="5"/>
        <v>0</v>
      </c>
      <c r="AA21" s="16">
        <f t="shared" si="6"/>
        <v>0</v>
      </c>
      <c r="AC21" s="16">
        <f t="shared" si="7"/>
        <v>0</v>
      </c>
      <c r="AE21" s="16">
        <f t="shared" si="8"/>
        <v>0</v>
      </c>
      <c r="AG21" s="16">
        <f t="shared" si="9"/>
        <v>1</v>
      </c>
      <c r="AI21" s="16">
        <f t="shared" si="10"/>
        <v>0</v>
      </c>
      <c r="AK21" s="16">
        <f t="shared" si="11"/>
        <v>0</v>
      </c>
      <c r="AM21" s="16">
        <f t="shared" si="12"/>
        <v>0</v>
      </c>
      <c r="AO21" s="16">
        <f t="shared" si="13"/>
        <v>0</v>
      </c>
      <c r="AQ21" s="16">
        <f t="shared" si="14"/>
        <v>0</v>
      </c>
      <c r="AR21" s="16"/>
      <c r="AS21" s="16" t="str">
        <f t="shared" si="15"/>
        <v>Y</v>
      </c>
      <c r="AT21" s="16"/>
      <c r="AU21" s="16">
        <f>IF(Master!B21="#",1,0)</f>
        <v>0</v>
      </c>
      <c r="AW21" s="24">
        <f t="shared" si="16"/>
        <v>0</v>
      </c>
    </row>
    <row r="22" spans="2:49" x14ac:dyDescent="0.2">
      <c r="B22" s="39" t="s">
        <v>173</v>
      </c>
      <c r="C22" s="45" t="s">
        <v>84</v>
      </c>
      <c r="D22" s="46">
        <f>SUM(D6:D20)</f>
        <v>120</v>
      </c>
      <c r="E22" s="41"/>
      <c r="F22" s="42"/>
      <c r="G22" s="42"/>
      <c r="H22" s="44"/>
      <c r="J22" s="56" t="str">
        <f>CONCATENATE(CONCATENATE(LEFT(Master!G22,1),LEFT(Master!H22,1), LEFT(Master!I22,1),LEFT(Master!J22,1),LEFT(Master!K22,1),LEFT(Master!L22,1),LEFT(Master!M22,1),LEFT(Master!N22,1),LEFT(Master!O22,1),LEFT(Master!P22,1),LEFT(Master!Q22,1),LEFT(Master!R22,1),LEFT(Master!S22,1),LEFT(Master!T22,1),LEFT(Master!U22,1),LEFT(Master!V22,1),LEFT(Master!W22,1),LEFT(Master!X22,1),LEFT(Master!Y22,1),LEFT(Master!Z22,1),LEFT(Master!AA22,1),LEFT(Master!AB22,1),LEFT(Master!AC22,1),LEFT(Master!AD22,1),LEFT(Master!AE22,1),LEFT(Master!AF22,1),LEFT(Master!AG22,1)))</f>
        <v>-----RJJJJJJJJJJJ#</v>
      </c>
      <c r="K22" s="16" t="str">
        <f>IF((Master!G22 &lt;&gt; "#"),INDEX(Master!G22:AA22,1,((SEARCH("#",J22)) - 1)), " ")</f>
        <v>J</v>
      </c>
      <c r="L22" s="16" t="str">
        <f t="shared" si="0"/>
        <v>J</v>
      </c>
      <c r="M22" s="16"/>
      <c r="N22" s="32" t="str">
        <f t="shared" si="17"/>
        <v>Rejected</v>
      </c>
      <c r="O22" s="16"/>
      <c r="P22" s="17"/>
      <c r="Q22" s="16">
        <f t="shared" si="1"/>
        <v>0</v>
      </c>
      <c r="R22" s="16"/>
      <c r="S22" s="16">
        <f t="shared" si="2"/>
        <v>0</v>
      </c>
      <c r="T22" s="16"/>
      <c r="U22" s="16">
        <f t="shared" si="3"/>
        <v>0</v>
      </c>
      <c r="V22" s="16"/>
      <c r="W22" s="16">
        <f t="shared" si="4"/>
        <v>0</v>
      </c>
      <c r="X22" s="16"/>
      <c r="Y22" s="16">
        <f t="shared" si="5"/>
        <v>0</v>
      </c>
      <c r="AA22" s="16">
        <f t="shared" si="6"/>
        <v>0</v>
      </c>
      <c r="AC22" s="16">
        <f t="shared" si="7"/>
        <v>0</v>
      </c>
      <c r="AE22" s="16">
        <f t="shared" si="8"/>
        <v>1</v>
      </c>
      <c r="AG22" s="16">
        <f t="shared" si="9"/>
        <v>0</v>
      </c>
      <c r="AI22" s="16">
        <f t="shared" si="10"/>
        <v>0</v>
      </c>
      <c r="AK22" s="16">
        <f t="shared" si="11"/>
        <v>0</v>
      </c>
      <c r="AM22" s="16">
        <f t="shared" si="12"/>
        <v>0</v>
      </c>
      <c r="AO22" s="16">
        <f t="shared" si="13"/>
        <v>0</v>
      </c>
      <c r="AQ22" s="16">
        <f t="shared" si="14"/>
        <v>0</v>
      </c>
      <c r="AR22" s="16"/>
      <c r="AS22" s="16" t="str">
        <f t="shared" si="15"/>
        <v>Y</v>
      </c>
      <c r="AT22" s="16"/>
      <c r="AU22" s="16">
        <f>IF(Master!B22="#",1,0)</f>
        <v>0</v>
      </c>
      <c r="AW22" s="24">
        <f t="shared" si="16"/>
        <v>0</v>
      </c>
    </row>
    <row r="23" spans="2:49" x14ac:dyDescent="0.2">
      <c r="B23" s="71"/>
      <c r="C23" s="72"/>
      <c r="D23" s="73"/>
      <c r="E23" s="74"/>
      <c r="F23" s="74"/>
      <c r="G23" s="74"/>
      <c r="H23" s="75"/>
      <c r="J23" s="56" t="str">
        <f>CONCATENATE(CONCATENATE(LEFT(Master!G23,1),LEFT(Master!H23,1), LEFT(Master!I23,1),LEFT(Master!J23,1),LEFT(Master!K23,1),LEFT(Master!L23,1),LEFT(Master!M23,1),LEFT(Master!N23,1),LEFT(Master!O23,1),LEFT(Master!P23,1),LEFT(Master!Q23,1),LEFT(Master!R23,1),LEFT(Master!S23,1),LEFT(Master!T23,1),LEFT(Master!U23,1),LEFT(Master!V23,1),LEFT(Master!W23,1),LEFT(Master!X23,1),LEFT(Master!Y23,1),LEFT(Master!Z23,1),LEFT(Master!AA23,1),LEFT(Master!AB23,1),LEFT(Master!AC23,1),LEFT(Master!AD23,1),LEFT(Master!AE23,1),LEFT(Master!AF23,1),LEFT(Master!AG23,1)))</f>
        <v>-----BVVAPPPPPPPP#</v>
      </c>
      <c r="K23" s="16" t="str">
        <f>IF((Master!G23 &lt;&gt; "#"),INDEX(Master!G23:AA23,1,((SEARCH("#",J23)) - 1)), " ")</f>
        <v>P</v>
      </c>
      <c r="L23" s="16" t="str">
        <f t="shared" si="0"/>
        <v>P</v>
      </c>
      <c r="M23" s="16"/>
      <c r="N23" s="32" t="str">
        <f t="shared" si="17"/>
        <v>Published</v>
      </c>
      <c r="O23" s="16"/>
      <c r="P23" s="17"/>
      <c r="Q23" s="16">
        <f t="shared" si="1"/>
        <v>0</v>
      </c>
      <c r="R23" s="16"/>
      <c r="S23" s="16">
        <f t="shared" si="2"/>
        <v>0</v>
      </c>
      <c r="T23" s="16"/>
      <c r="U23" s="16">
        <f t="shared" si="3"/>
        <v>0</v>
      </c>
      <c r="V23" s="16"/>
      <c r="W23" s="16">
        <f t="shared" si="4"/>
        <v>0</v>
      </c>
      <c r="X23" s="16"/>
      <c r="Y23" s="16">
        <f t="shared" si="5"/>
        <v>0</v>
      </c>
      <c r="AA23" s="16">
        <f t="shared" si="6"/>
        <v>0</v>
      </c>
      <c r="AC23" s="16">
        <f t="shared" si="7"/>
        <v>0</v>
      </c>
      <c r="AE23" s="16">
        <f t="shared" si="8"/>
        <v>0</v>
      </c>
      <c r="AG23" s="16">
        <f t="shared" si="9"/>
        <v>1</v>
      </c>
      <c r="AI23" s="16">
        <f t="shared" si="10"/>
        <v>0</v>
      </c>
      <c r="AK23" s="16">
        <f t="shared" si="11"/>
        <v>0</v>
      </c>
      <c r="AM23" s="16">
        <f t="shared" si="12"/>
        <v>0</v>
      </c>
      <c r="AO23" s="16">
        <f t="shared" si="13"/>
        <v>0</v>
      </c>
      <c r="AQ23" s="16">
        <f t="shared" si="14"/>
        <v>0</v>
      </c>
      <c r="AR23" s="16"/>
      <c r="AS23" s="16" t="str">
        <f t="shared" si="15"/>
        <v>Y</v>
      </c>
      <c r="AT23" s="16"/>
      <c r="AU23" s="16">
        <f>IF(Master!B23="#",1,0)</f>
        <v>0</v>
      </c>
      <c r="AW23" s="24">
        <f t="shared" si="16"/>
        <v>0</v>
      </c>
    </row>
    <row r="24" spans="2:49" x14ac:dyDescent="0.2">
      <c r="F24" s="29"/>
      <c r="G24" s="29"/>
      <c r="H24" s="29"/>
      <c r="J24" s="56" t="str">
        <f>CONCATENATE(CONCATENATE(LEFT(Master!G24,1),LEFT(Master!H24,1), LEFT(Master!I24,1),LEFT(Master!J24,1),LEFT(Master!K24,1),LEFT(Master!L24,1),LEFT(Master!M24,1),LEFT(Master!N24,1),LEFT(Master!O24,1),LEFT(Master!P24,1),LEFT(Master!Q24,1),LEFT(Master!R24,1),LEFT(Master!S24,1),LEFT(Master!T24,1),LEFT(Master!U24,1),LEFT(Master!V24,1),LEFT(Master!W24,1),LEFT(Master!X24,1),LEFT(Master!Y24,1),LEFT(Master!Z24,1),LEFT(Master!AA24,1),LEFT(Master!AB24,1),LEFT(Master!AC24,1),LEFT(Master!AD24,1),LEFT(Master!AE24,1),LEFT(Master!AF24,1),LEFT(Master!AG24,1)))</f>
        <v>-----BVVAPPPPPPPP#</v>
      </c>
      <c r="K24" s="16" t="str">
        <f>IF((Master!G24 &lt;&gt; "#"),INDEX(Master!G24:AA24,1,((SEARCH("#",J24)) - 1)), " ")</f>
        <v>P</v>
      </c>
      <c r="L24" s="16" t="str">
        <f t="shared" si="0"/>
        <v>P</v>
      </c>
      <c r="M24" s="16"/>
      <c r="N24" s="32" t="str">
        <f t="shared" si="17"/>
        <v>Published</v>
      </c>
      <c r="O24" s="16"/>
      <c r="P24" s="17"/>
      <c r="Q24" s="16">
        <f t="shared" si="1"/>
        <v>0</v>
      </c>
      <c r="R24" s="16"/>
      <c r="S24" s="16">
        <f t="shared" si="2"/>
        <v>0</v>
      </c>
      <c r="T24" s="16"/>
      <c r="U24" s="16">
        <f t="shared" si="3"/>
        <v>0</v>
      </c>
      <c r="V24" s="16"/>
      <c r="W24" s="16">
        <f t="shared" si="4"/>
        <v>0</v>
      </c>
      <c r="X24" s="16"/>
      <c r="Y24" s="16">
        <f t="shared" si="5"/>
        <v>0</v>
      </c>
      <c r="AA24" s="16">
        <f t="shared" si="6"/>
        <v>0</v>
      </c>
      <c r="AC24" s="16">
        <f t="shared" si="7"/>
        <v>0</v>
      </c>
      <c r="AE24" s="16">
        <f t="shared" si="8"/>
        <v>0</v>
      </c>
      <c r="AG24" s="16">
        <f t="shared" si="9"/>
        <v>1</v>
      </c>
      <c r="AI24" s="16">
        <f t="shared" si="10"/>
        <v>0</v>
      </c>
      <c r="AK24" s="16">
        <f t="shared" si="11"/>
        <v>0</v>
      </c>
      <c r="AM24" s="16">
        <f t="shared" si="12"/>
        <v>0</v>
      </c>
      <c r="AO24" s="16">
        <f t="shared" si="13"/>
        <v>0</v>
      </c>
      <c r="AQ24" s="16">
        <f t="shared" si="14"/>
        <v>0</v>
      </c>
      <c r="AR24" s="16"/>
      <c r="AS24" s="16" t="str">
        <f t="shared" si="15"/>
        <v>Y</v>
      </c>
      <c r="AT24" s="16"/>
      <c r="AU24" s="16">
        <f>IF(Master!B24="#",1,0)</f>
        <v>0</v>
      </c>
      <c r="AW24" s="24">
        <f t="shared" si="16"/>
        <v>0</v>
      </c>
    </row>
    <row r="25" spans="2:49" x14ac:dyDescent="0.2">
      <c r="E25" s="22"/>
      <c r="F25" s="22"/>
      <c r="G25" s="22"/>
      <c r="H25" s="22"/>
      <c r="J25" s="56" t="str">
        <f>CONCATENATE(CONCATENATE(LEFT(Master!G25,1),LEFT(Master!H25,1), LEFT(Master!I25,1),LEFT(Master!J25,1),LEFT(Master!K25,1),LEFT(Master!L25,1),LEFT(Master!M25,1),LEFT(Master!N25,1),LEFT(Master!O25,1),LEFT(Master!P25,1),LEFT(Master!Q25,1),LEFT(Master!R25,1),LEFT(Master!S25,1),LEFT(Master!T25,1),LEFT(Master!U25,1),LEFT(Master!V25,1),LEFT(Master!W25,1),LEFT(Master!X25,1),LEFT(Master!Y25,1),LEFT(Master!Z25,1),LEFT(Master!AA25,1),LEFT(Master!AB25,1),LEFT(Master!AC25,1),LEFT(Master!AD25,1),LEFT(Master!AE25,1),LEFT(Master!AF25,1),LEFT(Master!AG25,1)))</f>
        <v>-----RJJJJJJJJJJJ#</v>
      </c>
      <c r="K25" s="16" t="str">
        <f>IF((Master!G25 &lt;&gt; "#"),INDEX(Master!G25:AA25,1,((SEARCH("#",J25)) - 1)), " ")</f>
        <v>J</v>
      </c>
      <c r="L25" s="16" t="str">
        <f t="shared" si="0"/>
        <v>J</v>
      </c>
      <c r="M25" s="16"/>
      <c r="N25" s="32" t="str">
        <f t="shared" si="17"/>
        <v>Rejected</v>
      </c>
      <c r="O25" s="16"/>
      <c r="P25" s="17"/>
      <c r="Q25" s="16">
        <f t="shared" si="1"/>
        <v>0</v>
      </c>
      <c r="R25" s="16"/>
      <c r="S25" s="16">
        <f t="shared" si="2"/>
        <v>0</v>
      </c>
      <c r="T25" s="16"/>
      <c r="U25" s="16">
        <f t="shared" si="3"/>
        <v>0</v>
      </c>
      <c r="V25" s="16"/>
      <c r="W25" s="16">
        <f t="shared" si="4"/>
        <v>0</v>
      </c>
      <c r="X25" s="16"/>
      <c r="Y25" s="16">
        <f t="shared" si="5"/>
        <v>0</v>
      </c>
      <c r="AA25" s="16">
        <f t="shared" si="6"/>
        <v>0</v>
      </c>
      <c r="AC25" s="16">
        <f t="shared" si="7"/>
        <v>0</v>
      </c>
      <c r="AE25" s="16">
        <f t="shared" si="8"/>
        <v>1</v>
      </c>
      <c r="AG25" s="16">
        <f t="shared" si="9"/>
        <v>0</v>
      </c>
      <c r="AI25" s="16">
        <f t="shared" si="10"/>
        <v>0</v>
      </c>
      <c r="AK25" s="16">
        <f t="shared" si="11"/>
        <v>0</v>
      </c>
      <c r="AM25" s="16">
        <f t="shared" si="12"/>
        <v>0</v>
      </c>
      <c r="AO25" s="16">
        <f t="shared" si="13"/>
        <v>0</v>
      </c>
      <c r="AQ25" s="16">
        <f t="shared" si="14"/>
        <v>0</v>
      </c>
      <c r="AR25" s="16"/>
      <c r="AS25" s="16" t="str">
        <f t="shared" si="15"/>
        <v>Y</v>
      </c>
      <c r="AT25" s="16"/>
      <c r="AU25" s="16">
        <f>IF(Master!B25="#",1,0)</f>
        <v>0</v>
      </c>
      <c r="AW25" s="24">
        <f t="shared" si="16"/>
        <v>0</v>
      </c>
    </row>
    <row r="26" spans="2:49" x14ac:dyDescent="0.2">
      <c r="B26" s="22"/>
      <c r="C26" s="76" t="s">
        <v>176</v>
      </c>
      <c r="D26" s="77"/>
      <c r="E26" s="77"/>
      <c r="F26" s="77"/>
      <c r="G26" s="77"/>
      <c r="H26" s="77"/>
      <c r="J26" s="56" t="str">
        <f>CONCATENATE(CONCATENATE(LEFT(Master!G26,1),LEFT(Master!H26,1), LEFT(Master!I26,1),LEFT(Master!J26,1),LEFT(Master!K26,1),LEFT(Master!L26,1),LEFT(Master!M26,1),LEFT(Master!N26,1),LEFT(Master!O26,1),LEFT(Master!P26,1),LEFT(Master!Q26,1),LEFT(Master!R26,1),LEFT(Master!S26,1),LEFT(Master!T26,1),LEFT(Master!U26,1),LEFT(Master!V26,1),LEFT(Master!W26,1),LEFT(Master!X26,1),LEFT(Master!Y26,1),LEFT(Master!Z26,1),LEFT(Master!AA26,1),LEFT(Master!AB26,1),LEFT(Master!AC26,1),LEFT(Master!AD26,1),LEFT(Master!AE26,1),LEFT(Master!AF26,1),LEFT(Master!AG26,1)))</f>
        <v>-----RRBVVVVPPPPP#</v>
      </c>
      <c r="K26" s="16" t="str">
        <f>IF((Master!G26 &lt;&gt; "#"),INDEX(Master!G26:AA26,1,((SEARCH("#",J26)) - 1)), " ")</f>
        <v>P</v>
      </c>
      <c r="L26" s="16" t="str">
        <f t="shared" si="0"/>
        <v>P</v>
      </c>
      <c r="M26" s="16"/>
      <c r="N26" s="32" t="str">
        <f t="shared" si="17"/>
        <v>Published</v>
      </c>
      <c r="O26" s="16"/>
      <c r="P26" s="17"/>
      <c r="Q26" s="16">
        <f t="shared" si="1"/>
        <v>0</v>
      </c>
      <c r="R26" s="16"/>
      <c r="S26" s="16">
        <f t="shared" si="2"/>
        <v>0</v>
      </c>
      <c r="T26" s="16"/>
      <c r="U26" s="16">
        <f t="shared" si="3"/>
        <v>0</v>
      </c>
      <c r="V26" s="16"/>
      <c r="W26" s="16">
        <f t="shared" si="4"/>
        <v>0</v>
      </c>
      <c r="X26" s="16"/>
      <c r="Y26" s="16">
        <f t="shared" si="5"/>
        <v>0</v>
      </c>
      <c r="AA26" s="16">
        <f t="shared" si="6"/>
        <v>0</v>
      </c>
      <c r="AC26" s="16">
        <f t="shared" si="7"/>
        <v>0</v>
      </c>
      <c r="AE26" s="16">
        <f t="shared" si="8"/>
        <v>0</v>
      </c>
      <c r="AG26" s="16">
        <f t="shared" si="9"/>
        <v>1</v>
      </c>
      <c r="AI26" s="16">
        <f t="shared" si="10"/>
        <v>0</v>
      </c>
      <c r="AK26" s="16">
        <f t="shared" si="11"/>
        <v>0</v>
      </c>
      <c r="AM26" s="16">
        <f t="shared" si="12"/>
        <v>0</v>
      </c>
      <c r="AO26" s="16">
        <f t="shared" si="13"/>
        <v>0</v>
      </c>
      <c r="AQ26" s="16">
        <f t="shared" si="14"/>
        <v>0</v>
      </c>
      <c r="AR26" s="16"/>
      <c r="AS26" s="16" t="str">
        <f t="shared" si="15"/>
        <v>Y</v>
      </c>
      <c r="AT26" s="16"/>
      <c r="AU26" s="16">
        <f>IF(Master!B26="#",1,0)</f>
        <v>0</v>
      </c>
      <c r="AW26" s="24">
        <f t="shared" si="16"/>
        <v>0</v>
      </c>
    </row>
    <row r="27" spans="2:49" x14ac:dyDescent="0.2">
      <c r="B27" s="22"/>
      <c r="C27" s="29"/>
      <c r="D27" s="18"/>
      <c r="E27" s="20"/>
      <c r="J27" s="56" t="str">
        <f>CONCATENATE(CONCATENATE(LEFT(Master!G27,1),LEFT(Master!H27,1), LEFT(Master!I27,1),LEFT(Master!J27,1),LEFT(Master!K27,1),LEFT(Master!L27,1),LEFT(Master!M27,1),LEFT(Master!N27,1),LEFT(Master!O27,1),LEFT(Master!P27,1),LEFT(Master!Q27,1),LEFT(Master!R27,1),LEFT(Master!S27,1),LEFT(Master!T27,1),LEFT(Master!U27,1),LEFT(Master!V27,1),LEFT(Master!W27,1),LEFT(Master!X27,1),LEFT(Master!Y27,1),LEFT(Master!Z27,1),LEFT(Master!AA27,1),LEFT(Master!AB27,1),LEFT(Master!AC27,1),LEFT(Master!AD27,1),LEFT(Master!AE27,1),LEFT(Master!AF27,1),LEFT(Master!AG27,1)))</f>
        <v>-----BVVAPPPPPPPP#</v>
      </c>
      <c r="K27" s="16" t="str">
        <f>IF((Master!G27 &lt;&gt; "#"),INDEX(Master!G27:AA27,1,((SEARCH("#",J27)) - 1)), " ")</f>
        <v>P</v>
      </c>
      <c r="L27" s="16" t="str">
        <f t="shared" si="0"/>
        <v>P</v>
      </c>
      <c r="M27" s="16"/>
      <c r="N27" s="32" t="str">
        <f t="shared" si="17"/>
        <v>Published</v>
      </c>
      <c r="O27" s="16"/>
      <c r="P27" s="17"/>
      <c r="Q27" s="16">
        <f t="shared" si="1"/>
        <v>0</v>
      </c>
      <c r="R27" s="16"/>
      <c r="S27" s="16">
        <f t="shared" si="2"/>
        <v>0</v>
      </c>
      <c r="T27" s="16"/>
      <c r="U27" s="16">
        <f t="shared" si="3"/>
        <v>0</v>
      </c>
      <c r="V27" s="16"/>
      <c r="W27" s="16">
        <f t="shared" si="4"/>
        <v>0</v>
      </c>
      <c r="X27" s="16"/>
      <c r="Y27" s="16">
        <f t="shared" si="5"/>
        <v>0</v>
      </c>
      <c r="AA27" s="16">
        <f t="shared" si="6"/>
        <v>0</v>
      </c>
      <c r="AC27" s="16">
        <f t="shared" si="7"/>
        <v>0</v>
      </c>
      <c r="AE27" s="16">
        <f t="shared" si="8"/>
        <v>0</v>
      </c>
      <c r="AG27" s="16">
        <f t="shared" si="9"/>
        <v>1</v>
      </c>
      <c r="AI27" s="16">
        <f t="shared" si="10"/>
        <v>0</v>
      </c>
      <c r="AK27" s="16">
        <f t="shared" si="11"/>
        <v>0</v>
      </c>
      <c r="AM27" s="16">
        <f t="shared" si="12"/>
        <v>0</v>
      </c>
      <c r="AO27" s="16">
        <f t="shared" si="13"/>
        <v>0</v>
      </c>
      <c r="AQ27" s="16">
        <f t="shared" si="14"/>
        <v>0</v>
      </c>
      <c r="AR27" s="16"/>
      <c r="AS27" s="16" t="str">
        <f t="shared" si="15"/>
        <v>Y</v>
      </c>
      <c r="AT27" s="16"/>
      <c r="AU27" s="16">
        <f>IF(Master!B27="#",1,0)</f>
        <v>0</v>
      </c>
      <c r="AW27" s="24">
        <f t="shared" si="16"/>
        <v>0</v>
      </c>
    </row>
    <row r="28" spans="2:49" x14ac:dyDescent="0.2">
      <c r="B28" s="28" t="s">
        <v>71</v>
      </c>
      <c r="C28" s="29" t="s">
        <v>77</v>
      </c>
      <c r="D28" s="31" t="s">
        <v>79</v>
      </c>
      <c r="E28" s="20"/>
      <c r="J28" s="56" t="str">
        <f>CONCATENATE(CONCATENATE(LEFT(Master!G28,1),LEFT(Master!H28,1), LEFT(Master!I28,1),LEFT(Master!J28,1),LEFT(Master!K28,1),LEFT(Master!L28,1),LEFT(Master!M28,1),LEFT(Master!N28,1),LEFT(Master!O28,1),LEFT(Master!P28,1),LEFT(Master!Q28,1),LEFT(Master!R28,1),LEFT(Master!S28,1),LEFT(Master!T28,1),LEFT(Master!U28,1),LEFT(Master!V28,1),LEFT(Master!W28,1),LEFT(Master!X28,1),LEFT(Master!Y28,1),LEFT(Master!Z28,1),LEFT(Master!AA28,1),LEFT(Master!AB28,1),LEFT(Master!AC28,1),LEFT(Master!AD28,1),LEFT(Master!AE28,1),LEFT(Master!AF28,1),LEFT(Master!AG28,1)))</f>
        <v>-----BVVAPPPPPPPP#</v>
      </c>
      <c r="K28" s="16" t="str">
        <f>IF((Master!G28 &lt;&gt; "#"),INDEX(Master!G28:AA28,1,((SEARCH("#",J28)) - 1)), " ")</f>
        <v>P</v>
      </c>
      <c r="L28" s="16" t="str">
        <f t="shared" si="0"/>
        <v>P</v>
      </c>
      <c r="M28" s="16"/>
      <c r="N28" s="32" t="str">
        <f t="shared" si="17"/>
        <v>Published</v>
      </c>
      <c r="O28" s="16"/>
      <c r="P28" s="17"/>
      <c r="Q28" s="16">
        <f t="shared" si="1"/>
        <v>0</v>
      </c>
      <c r="R28" s="16"/>
      <c r="S28" s="16">
        <f t="shared" si="2"/>
        <v>0</v>
      </c>
      <c r="T28" s="16"/>
      <c r="U28" s="16">
        <f t="shared" si="3"/>
        <v>0</v>
      </c>
      <c r="V28" s="16"/>
      <c r="W28" s="16">
        <f t="shared" si="4"/>
        <v>0</v>
      </c>
      <c r="X28" s="16"/>
      <c r="Y28" s="16">
        <f t="shared" si="5"/>
        <v>0</v>
      </c>
      <c r="AA28" s="16">
        <f t="shared" si="6"/>
        <v>0</v>
      </c>
      <c r="AC28" s="16">
        <f t="shared" si="7"/>
        <v>0</v>
      </c>
      <c r="AE28" s="16">
        <f t="shared" si="8"/>
        <v>0</v>
      </c>
      <c r="AG28" s="16">
        <f t="shared" si="9"/>
        <v>1</v>
      </c>
      <c r="AI28" s="16">
        <f t="shared" si="10"/>
        <v>0</v>
      </c>
      <c r="AK28" s="16">
        <f t="shared" si="11"/>
        <v>0</v>
      </c>
      <c r="AM28" s="16">
        <f t="shared" si="12"/>
        <v>0</v>
      </c>
      <c r="AO28" s="16">
        <f t="shared" si="13"/>
        <v>0</v>
      </c>
      <c r="AQ28" s="16">
        <f t="shared" si="14"/>
        <v>0</v>
      </c>
      <c r="AR28" s="16"/>
      <c r="AS28" s="16" t="str">
        <f t="shared" si="15"/>
        <v>Y</v>
      </c>
      <c r="AT28" s="16"/>
      <c r="AU28" s="16">
        <f>IF(Master!B28="#",1,0)</f>
        <v>0</v>
      </c>
      <c r="AW28" s="24">
        <f t="shared" si="16"/>
        <v>0</v>
      </c>
    </row>
    <row r="29" spans="2:49" x14ac:dyDescent="0.2">
      <c r="B29" s="28" t="s">
        <v>57</v>
      </c>
      <c r="C29" s="29" t="s">
        <v>77</v>
      </c>
      <c r="D29" s="31" t="s">
        <v>177</v>
      </c>
      <c r="E29" s="20"/>
      <c r="J29" s="56" t="str">
        <f>CONCATENATE(CONCATENATE(LEFT(Master!G29,1),LEFT(Master!H29,1), LEFT(Master!I29,1),LEFT(Master!J29,1),LEFT(Master!K29,1),LEFT(Master!L29,1),LEFT(Master!M29,1),LEFT(Master!N29,1),LEFT(Master!O29,1),LEFT(Master!P29,1),LEFT(Master!Q29,1),LEFT(Master!R29,1),LEFT(Master!S29,1),LEFT(Master!T29,1),LEFT(Master!U29,1),LEFT(Master!V29,1),LEFT(Master!W29,1),LEFT(Master!X29,1),LEFT(Master!Y29,1),LEFT(Master!Z29,1),LEFT(Master!AA29,1),LEFT(Master!AB29,1),LEFT(Master!AC29,1),LEFT(Master!AD29,1),LEFT(Master!AE29,1),LEFT(Master!AF29,1),LEFT(Master!AG29,1)))</f>
        <v>------RBVVVVPPPPP#</v>
      </c>
      <c r="K29" s="16" t="str">
        <f>IF((Master!G29 &lt;&gt; "#"),INDEX(Master!G29:AA29,1,((SEARCH("#",J29)) - 1)), " ")</f>
        <v>P</v>
      </c>
      <c r="L29" s="16" t="str">
        <f t="shared" si="0"/>
        <v>P</v>
      </c>
      <c r="M29" s="16"/>
      <c r="N29" s="32" t="str">
        <f t="shared" si="17"/>
        <v>Published</v>
      </c>
      <c r="O29" s="16"/>
      <c r="P29" s="17"/>
      <c r="Q29" s="16">
        <f t="shared" si="1"/>
        <v>0</v>
      </c>
      <c r="R29" s="16"/>
      <c r="S29" s="16">
        <f t="shared" si="2"/>
        <v>0</v>
      </c>
      <c r="T29" s="16"/>
      <c r="U29" s="16">
        <f t="shared" si="3"/>
        <v>0</v>
      </c>
      <c r="V29" s="16"/>
      <c r="W29" s="16">
        <f t="shared" si="4"/>
        <v>0</v>
      </c>
      <c r="X29" s="16"/>
      <c r="Y29" s="16">
        <f t="shared" si="5"/>
        <v>0</v>
      </c>
      <c r="AA29" s="16">
        <f t="shared" si="6"/>
        <v>0</v>
      </c>
      <c r="AC29" s="16">
        <f t="shared" si="7"/>
        <v>0</v>
      </c>
      <c r="AE29" s="16">
        <f t="shared" si="8"/>
        <v>0</v>
      </c>
      <c r="AG29" s="16">
        <f t="shared" si="9"/>
        <v>1</v>
      </c>
      <c r="AI29" s="16">
        <f t="shared" si="10"/>
        <v>0</v>
      </c>
      <c r="AK29" s="16">
        <f t="shared" si="11"/>
        <v>0</v>
      </c>
      <c r="AM29" s="16">
        <f t="shared" si="12"/>
        <v>0</v>
      </c>
      <c r="AO29" s="16">
        <f t="shared" si="13"/>
        <v>0</v>
      </c>
      <c r="AQ29" s="16">
        <f t="shared" si="14"/>
        <v>0</v>
      </c>
      <c r="AR29" s="16"/>
      <c r="AS29" s="16" t="str">
        <f t="shared" si="15"/>
        <v>Y</v>
      </c>
      <c r="AT29" s="16"/>
      <c r="AU29" s="16">
        <f>IF(Master!B29="#",1,0)</f>
        <v>0</v>
      </c>
      <c r="AW29" s="24">
        <f t="shared" si="16"/>
        <v>0</v>
      </c>
    </row>
    <row r="30" spans="2:49" x14ac:dyDescent="0.2">
      <c r="B30" s="28" t="s">
        <v>67</v>
      </c>
      <c r="C30" s="30" t="s">
        <v>77</v>
      </c>
      <c r="D30" s="31" t="s">
        <v>178</v>
      </c>
      <c r="E30" s="20"/>
      <c r="J30" s="56" t="str">
        <f>CONCATENATE(CONCATENATE(LEFT(Master!G30,1),LEFT(Master!H30,1), LEFT(Master!I30,1),LEFT(Master!J30,1),LEFT(Master!K30,1),LEFT(Master!L30,1),LEFT(Master!M30,1),LEFT(Master!N30,1),LEFT(Master!O30,1),LEFT(Master!P30,1),LEFT(Master!Q30,1),LEFT(Master!R30,1),LEFT(Master!S30,1),LEFT(Master!T30,1),LEFT(Master!U30,1),LEFT(Master!V30,1),LEFT(Master!W30,1),LEFT(Master!X30,1),LEFT(Master!Y30,1),LEFT(Master!Z30,1),LEFT(Master!AA30,1),LEFT(Master!AB30,1),LEFT(Master!AC30,1),LEFT(Master!AD30,1),LEFT(Master!AE30,1),LEFT(Master!AF30,1),LEFT(Master!AG30,1)))</f>
        <v>------BVAPPPPPPPP#</v>
      </c>
      <c r="K30" s="16" t="str">
        <f>IF((Master!G30 &lt;&gt; "#"),INDEX(Master!G30:AA30,1,((SEARCH("#",J30)) - 1)), " ")</f>
        <v>P</v>
      </c>
      <c r="L30" s="16" t="str">
        <f t="shared" si="0"/>
        <v>P</v>
      </c>
      <c r="M30" s="16"/>
      <c r="N30" s="32" t="str">
        <f t="shared" si="17"/>
        <v>Published</v>
      </c>
      <c r="O30" s="16"/>
      <c r="P30" s="17"/>
      <c r="Q30" s="16">
        <f t="shared" si="1"/>
        <v>0</v>
      </c>
      <c r="R30" s="16"/>
      <c r="S30" s="16">
        <f t="shared" si="2"/>
        <v>0</v>
      </c>
      <c r="T30" s="16"/>
      <c r="U30" s="16">
        <f t="shared" si="3"/>
        <v>0</v>
      </c>
      <c r="V30" s="16"/>
      <c r="W30" s="16">
        <f t="shared" si="4"/>
        <v>0</v>
      </c>
      <c r="X30" s="16"/>
      <c r="Y30" s="16">
        <f t="shared" si="5"/>
        <v>0</v>
      </c>
      <c r="AA30" s="16">
        <f t="shared" si="6"/>
        <v>0</v>
      </c>
      <c r="AC30" s="16">
        <f t="shared" si="7"/>
        <v>0</v>
      </c>
      <c r="AE30" s="16">
        <f t="shared" si="8"/>
        <v>0</v>
      </c>
      <c r="AG30" s="16">
        <f t="shared" si="9"/>
        <v>1</v>
      </c>
      <c r="AI30" s="16">
        <f t="shared" si="10"/>
        <v>0</v>
      </c>
      <c r="AK30" s="16">
        <f t="shared" si="11"/>
        <v>0</v>
      </c>
      <c r="AM30" s="16">
        <f t="shared" si="12"/>
        <v>0</v>
      </c>
      <c r="AO30" s="16">
        <f t="shared" si="13"/>
        <v>0</v>
      </c>
      <c r="AQ30" s="16">
        <f t="shared" si="14"/>
        <v>0</v>
      </c>
      <c r="AR30" s="16"/>
      <c r="AS30" s="16" t="str">
        <f t="shared" si="15"/>
        <v>Y</v>
      </c>
      <c r="AT30" s="16"/>
      <c r="AU30" s="16">
        <f>IF(Master!B30="#",1,0)</f>
        <v>0</v>
      </c>
      <c r="AW30" s="24">
        <f t="shared" si="16"/>
        <v>0</v>
      </c>
    </row>
    <row r="31" spans="2:49" x14ac:dyDescent="0.2">
      <c r="B31" s="28" t="s">
        <v>65</v>
      </c>
      <c r="C31" s="30" t="s">
        <v>77</v>
      </c>
      <c r="D31" s="31" t="s">
        <v>179</v>
      </c>
      <c r="E31" s="20"/>
      <c r="J31" s="56" t="str">
        <f>CONCATENATE(CONCATENATE(LEFT(Master!G31,1),LEFT(Master!H31,1), LEFT(Master!I31,1),LEFT(Master!J31,1),LEFT(Master!K31,1),LEFT(Master!L31,1),LEFT(Master!M31,1),LEFT(Master!N31,1),LEFT(Master!O31,1),LEFT(Master!P31,1),LEFT(Master!Q31,1),LEFT(Master!R31,1),LEFT(Master!S31,1),LEFT(Master!T31,1),LEFT(Master!U31,1),LEFT(Master!V31,1),LEFT(Master!W31,1),LEFT(Master!X31,1),LEFT(Master!Y31,1),LEFT(Master!Z31,1),LEFT(Master!AA31,1),LEFT(Master!AB31,1),LEFT(Master!AC31,1),LEFT(Master!AD31,1),LEFT(Master!AE31,1),LEFT(Master!AF31,1),LEFT(Master!AG31,1)))</f>
        <v>------RVVVVVPPPPP#</v>
      </c>
      <c r="K31" s="16" t="str">
        <f>IF((Master!G31 &lt;&gt; "#"),INDEX(Master!G31:AA31,1,((SEARCH("#",J31)) - 1)), " ")</f>
        <v>P</v>
      </c>
      <c r="L31" s="16" t="str">
        <f t="shared" si="0"/>
        <v>P</v>
      </c>
      <c r="M31" s="16"/>
      <c r="N31" s="32" t="str">
        <f t="shared" si="17"/>
        <v>Published</v>
      </c>
      <c r="O31" s="16"/>
      <c r="P31" s="17"/>
      <c r="Q31" s="16">
        <f t="shared" si="1"/>
        <v>0</v>
      </c>
      <c r="R31" s="16"/>
      <c r="S31" s="16">
        <f t="shared" si="2"/>
        <v>0</v>
      </c>
      <c r="T31" s="16"/>
      <c r="U31" s="16">
        <f t="shared" si="3"/>
        <v>0</v>
      </c>
      <c r="V31" s="16"/>
      <c r="W31" s="16">
        <f t="shared" si="4"/>
        <v>0</v>
      </c>
      <c r="X31" s="16"/>
      <c r="Y31" s="16">
        <f t="shared" si="5"/>
        <v>0</v>
      </c>
      <c r="AA31" s="16">
        <f t="shared" si="6"/>
        <v>0</v>
      </c>
      <c r="AC31" s="16">
        <f t="shared" si="7"/>
        <v>0</v>
      </c>
      <c r="AE31" s="16">
        <f t="shared" si="8"/>
        <v>0</v>
      </c>
      <c r="AG31" s="16">
        <f t="shared" si="9"/>
        <v>1</v>
      </c>
      <c r="AI31" s="16">
        <f t="shared" si="10"/>
        <v>0</v>
      </c>
      <c r="AK31" s="16">
        <f t="shared" si="11"/>
        <v>0</v>
      </c>
      <c r="AM31" s="16">
        <f t="shared" si="12"/>
        <v>0</v>
      </c>
      <c r="AO31" s="16">
        <f t="shared" si="13"/>
        <v>0</v>
      </c>
      <c r="AQ31" s="16">
        <f t="shared" si="14"/>
        <v>0</v>
      </c>
      <c r="AR31" s="16"/>
      <c r="AS31" s="16" t="str">
        <f t="shared" si="15"/>
        <v>Y</v>
      </c>
      <c r="AT31" s="16"/>
      <c r="AU31" s="16">
        <f>IF(Master!B31="#",1,0)</f>
        <v>0</v>
      </c>
      <c r="AW31" s="24">
        <f t="shared" si="16"/>
        <v>0</v>
      </c>
    </row>
    <row r="32" spans="2:49" x14ac:dyDescent="0.2">
      <c r="B32" s="28" t="s">
        <v>64</v>
      </c>
      <c r="C32" s="30" t="s">
        <v>77</v>
      </c>
      <c r="D32" s="31" t="s">
        <v>81</v>
      </c>
      <c r="E32" s="20"/>
      <c r="J32" s="56" t="str">
        <f>CONCATENATE(CONCATENATE(LEFT(Master!G32,1),LEFT(Master!H32,1), LEFT(Master!I32,1),LEFT(Master!J32,1),LEFT(Master!K32,1),LEFT(Master!L32,1),LEFT(Master!M32,1),LEFT(Master!N32,1),LEFT(Master!O32,1),LEFT(Master!P32,1),LEFT(Master!Q32,1),LEFT(Master!R32,1),LEFT(Master!S32,1),LEFT(Master!T32,1),LEFT(Master!U32,1),LEFT(Master!V32,1),LEFT(Master!W32,1),LEFT(Master!X32,1),LEFT(Master!Y32,1),LEFT(Master!Z32,1),LEFT(Master!AA32,1),LEFT(Master!AB32,1),LEFT(Master!AC32,1),LEFT(Master!AD32,1),LEFT(Master!AE32,1),LEFT(Master!AF32,1),LEFT(Master!AG32,1)))</f>
        <v>------RCBBBVVVVVV#</v>
      </c>
      <c r="K32" s="16" t="str">
        <f>IF((Master!G32 &lt;&gt; "#"),INDEX(Master!G32:AA32,1,((SEARCH("#",J32)) - 1)), " ")</f>
        <v>V</v>
      </c>
      <c r="L32" s="16" t="str">
        <f t="shared" si="0"/>
        <v>V</v>
      </c>
      <c r="M32" s="16"/>
      <c r="N32" s="32" t="str">
        <f t="shared" si="17"/>
        <v>Balloting</v>
      </c>
      <c r="O32" s="16"/>
      <c r="P32" s="17"/>
      <c r="Q32" s="16">
        <f t="shared" si="1"/>
        <v>0</v>
      </c>
      <c r="R32" s="16"/>
      <c r="S32" s="16">
        <f t="shared" si="2"/>
        <v>0</v>
      </c>
      <c r="T32" s="16"/>
      <c r="U32" s="16">
        <f t="shared" si="3"/>
        <v>0</v>
      </c>
      <c r="V32" s="16"/>
      <c r="W32" s="16">
        <f t="shared" si="4"/>
        <v>0</v>
      </c>
      <c r="X32" s="16"/>
      <c r="Y32" s="16">
        <f t="shared" si="5"/>
        <v>0</v>
      </c>
      <c r="AA32" s="16">
        <f t="shared" si="6"/>
        <v>0</v>
      </c>
      <c r="AC32" s="16">
        <f t="shared" si="7"/>
        <v>0</v>
      </c>
      <c r="AE32" s="16">
        <f t="shared" si="8"/>
        <v>0</v>
      </c>
      <c r="AG32" s="16">
        <f t="shared" si="9"/>
        <v>0</v>
      </c>
      <c r="AI32" s="16">
        <f t="shared" si="10"/>
        <v>0</v>
      </c>
      <c r="AK32" s="16">
        <f t="shared" si="11"/>
        <v>0</v>
      </c>
      <c r="AM32" s="16">
        <f t="shared" si="12"/>
        <v>0</v>
      </c>
      <c r="AO32" s="16">
        <f t="shared" si="13"/>
        <v>1</v>
      </c>
      <c r="AQ32" s="16">
        <f t="shared" si="14"/>
        <v>0</v>
      </c>
      <c r="AR32" s="16"/>
      <c r="AS32" s="16" t="str">
        <f t="shared" si="15"/>
        <v>N</v>
      </c>
      <c r="AT32" s="16"/>
      <c r="AU32" s="16">
        <f>IF(Master!B32="#",1,0)</f>
        <v>0</v>
      </c>
      <c r="AW32" s="24">
        <f t="shared" si="16"/>
        <v>0</v>
      </c>
    </row>
    <row r="33" spans="2:49" x14ac:dyDescent="0.2">
      <c r="B33" s="28" t="s">
        <v>72</v>
      </c>
      <c r="C33" s="30" t="s">
        <v>77</v>
      </c>
      <c r="D33" s="31" t="s">
        <v>180</v>
      </c>
      <c r="E33" s="20"/>
      <c r="J33" s="56" t="str">
        <f>CONCATENATE(CONCATENATE(LEFT(Master!G33,1),LEFT(Master!H33,1), LEFT(Master!I33,1),LEFT(Master!J33,1),LEFT(Master!K33,1),LEFT(Master!L33,1),LEFT(Master!M33,1),LEFT(Master!N33,1),LEFT(Master!O33,1),LEFT(Master!P33,1),LEFT(Master!Q33,1),LEFT(Master!R33,1),LEFT(Master!S33,1),LEFT(Master!T33,1),LEFT(Master!U33,1),LEFT(Master!V33,1),LEFT(Master!W33,1),LEFT(Master!X33,1),LEFT(Master!Y33,1),LEFT(Master!Z33,1),LEFT(Master!AA33,1),LEFT(Master!AB33,1),LEFT(Master!AC33,1),LEFT(Master!AD33,1),LEFT(Master!AE33,1),LEFT(Master!AF33,1),LEFT(Master!AG33,1)))</f>
        <v>------RJJJJJJJJJJ#</v>
      </c>
      <c r="K33" s="16" t="str">
        <f>IF((Master!G33 &lt;&gt; "#"),INDEX(Master!G33:AA33,1,((SEARCH("#",J33)) - 1)), " ")</f>
        <v>J</v>
      </c>
      <c r="L33" s="16" t="str">
        <f t="shared" si="0"/>
        <v>J</v>
      </c>
      <c r="M33" s="16"/>
      <c r="N33" s="32" t="str">
        <f t="shared" si="17"/>
        <v>Rejected</v>
      </c>
      <c r="O33" s="16"/>
      <c r="P33" s="17"/>
      <c r="Q33" s="16">
        <f t="shared" si="1"/>
        <v>0</v>
      </c>
      <c r="R33" s="16"/>
      <c r="S33" s="16">
        <f t="shared" si="2"/>
        <v>0</v>
      </c>
      <c r="T33" s="16"/>
      <c r="U33" s="16">
        <f t="shared" si="3"/>
        <v>0</v>
      </c>
      <c r="V33" s="16"/>
      <c r="W33" s="16">
        <f t="shared" si="4"/>
        <v>0</v>
      </c>
      <c r="X33" s="16"/>
      <c r="Y33" s="16">
        <f t="shared" si="5"/>
        <v>0</v>
      </c>
      <c r="AA33" s="16">
        <f t="shared" si="6"/>
        <v>0</v>
      </c>
      <c r="AC33" s="16">
        <f t="shared" si="7"/>
        <v>0</v>
      </c>
      <c r="AE33" s="16">
        <f t="shared" si="8"/>
        <v>1</v>
      </c>
      <c r="AG33" s="16">
        <f t="shared" si="9"/>
        <v>0</v>
      </c>
      <c r="AI33" s="16">
        <f t="shared" si="10"/>
        <v>0</v>
      </c>
      <c r="AK33" s="16">
        <f t="shared" si="11"/>
        <v>0</v>
      </c>
      <c r="AM33" s="16">
        <f t="shared" si="12"/>
        <v>0</v>
      </c>
      <c r="AO33" s="16">
        <f t="shared" si="13"/>
        <v>0</v>
      </c>
      <c r="AQ33" s="16">
        <f t="shared" si="14"/>
        <v>0</v>
      </c>
      <c r="AR33" s="16"/>
      <c r="AS33" s="16" t="str">
        <f t="shared" si="15"/>
        <v>Y</v>
      </c>
      <c r="AT33" s="16"/>
      <c r="AU33" s="16">
        <f>IF(Master!B33="#",1,0)</f>
        <v>0</v>
      </c>
      <c r="AW33" s="24">
        <f t="shared" si="16"/>
        <v>0</v>
      </c>
    </row>
    <row r="34" spans="2:49" x14ac:dyDescent="0.2">
      <c r="B34" s="28" t="s">
        <v>62</v>
      </c>
      <c r="C34" s="30" t="s">
        <v>77</v>
      </c>
      <c r="D34" s="31" t="s">
        <v>181</v>
      </c>
      <c r="E34" s="20"/>
      <c r="J34" s="56" t="str">
        <f>CONCATENATE(CONCATENATE(LEFT(Master!G34,1),LEFT(Master!H34,1), LEFT(Master!I34,1),LEFT(Master!J34,1),LEFT(Master!K34,1),LEFT(Master!L34,1),LEFT(Master!M34,1),LEFT(Master!N34,1),LEFT(Master!O34,1),LEFT(Master!P34,1),LEFT(Master!Q34,1),LEFT(Master!R34,1),LEFT(Master!S34,1),LEFT(Master!T34,1),LEFT(Master!U34,1),LEFT(Master!V34,1),LEFT(Master!W34,1),LEFT(Master!X34,1),LEFT(Master!Y34,1),LEFT(Master!Z34,1),LEFT(Master!AA34,1),LEFT(Master!AB34,1),LEFT(Master!AC34,1),LEFT(Master!AD34,1),LEFT(Master!AE34,1),LEFT(Master!AF34,1),LEFT(Master!AG34,1)))</f>
        <v>------RCBBBVVVVVV#</v>
      </c>
      <c r="K34" s="16" t="str">
        <f>IF((Master!G34 &lt;&gt; "#"),INDEX(Master!G34:AA34,1,((SEARCH("#",J34)) - 1)), " ")</f>
        <v>V</v>
      </c>
      <c r="L34" s="16" t="str">
        <f t="shared" si="0"/>
        <v>V</v>
      </c>
      <c r="M34" s="16"/>
      <c r="N34" s="32" t="str">
        <f t="shared" si="17"/>
        <v>Balloting</v>
      </c>
      <c r="O34" s="16"/>
      <c r="P34" s="17"/>
      <c r="Q34" s="16">
        <f t="shared" si="1"/>
        <v>0</v>
      </c>
      <c r="R34" s="16"/>
      <c r="S34" s="16">
        <f t="shared" si="2"/>
        <v>0</v>
      </c>
      <c r="T34" s="16"/>
      <c r="U34" s="16">
        <f t="shared" si="3"/>
        <v>0</v>
      </c>
      <c r="V34" s="16"/>
      <c r="W34" s="16">
        <f t="shared" si="4"/>
        <v>0</v>
      </c>
      <c r="X34" s="16"/>
      <c r="Y34" s="16">
        <f t="shared" si="5"/>
        <v>0</v>
      </c>
      <c r="AA34" s="16">
        <f t="shared" si="6"/>
        <v>0</v>
      </c>
      <c r="AC34" s="16">
        <f t="shared" si="7"/>
        <v>0</v>
      </c>
      <c r="AE34" s="16">
        <f t="shared" si="8"/>
        <v>0</v>
      </c>
      <c r="AG34" s="16">
        <f t="shared" si="9"/>
        <v>0</v>
      </c>
      <c r="AI34" s="16">
        <f t="shared" si="10"/>
        <v>0</v>
      </c>
      <c r="AK34" s="16">
        <f t="shared" si="11"/>
        <v>0</v>
      </c>
      <c r="AM34" s="16">
        <f t="shared" si="12"/>
        <v>0</v>
      </c>
      <c r="AO34" s="16">
        <f t="shared" si="13"/>
        <v>1</v>
      </c>
      <c r="AQ34" s="16">
        <f t="shared" si="14"/>
        <v>0</v>
      </c>
      <c r="AR34" s="16"/>
      <c r="AS34" s="16" t="str">
        <f t="shared" si="15"/>
        <v>N</v>
      </c>
      <c r="AT34" s="16"/>
      <c r="AU34" s="16">
        <f>IF(Master!B34="#",1,0)</f>
        <v>0</v>
      </c>
      <c r="AW34" s="24">
        <f t="shared" si="16"/>
        <v>0</v>
      </c>
    </row>
    <row r="35" spans="2:49" x14ac:dyDescent="0.2">
      <c r="B35" s="28" t="s">
        <v>54</v>
      </c>
      <c r="C35" s="29" t="s">
        <v>77</v>
      </c>
      <c r="D35" s="31" t="s">
        <v>171</v>
      </c>
      <c r="E35" s="20"/>
      <c r="J35" s="56" t="str">
        <f>CONCATENATE(CONCATENATE(LEFT(Master!G35,1),LEFT(Master!H35,1), LEFT(Master!I35,1),LEFT(Master!J35,1),LEFT(Master!K35,1),LEFT(Master!L35,1),LEFT(Master!M35,1),LEFT(Master!N35,1),LEFT(Master!O35,1),LEFT(Master!P35,1),LEFT(Master!Q35,1),LEFT(Master!R35,1),LEFT(Master!S35,1),LEFT(Master!T35,1),LEFT(Master!U35,1),LEFT(Master!V35,1),LEFT(Master!W35,1),LEFT(Master!X35,1),LEFT(Master!Y35,1),LEFT(Master!Z35,1),LEFT(Master!AA35,1),LEFT(Master!AB35,1),LEFT(Master!AC35,1),LEFT(Master!AD35,1),LEFT(Master!AE35,1),LEFT(Master!AF35,1),LEFT(Master!AG35,1)))</f>
        <v>-------JJJJJJJJJJ#</v>
      </c>
      <c r="K35" s="16" t="str">
        <f>IF((Master!G35 &lt;&gt; "#"),INDEX(Master!G35:AA35,1,((SEARCH("#",J35)) - 1)), " ")</f>
        <v>J</v>
      </c>
      <c r="L35" s="16" t="str">
        <f t="shared" si="0"/>
        <v>J</v>
      </c>
      <c r="M35" s="16"/>
      <c r="N35" s="32" t="str">
        <f t="shared" si="17"/>
        <v>Rejected</v>
      </c>
      <c r="O35" s="16"/>
      <c r="P35" s="17"/>
      <c r="Q35" s="16">
        <f t="shared" si="1"/>
        <v>0</v>
      </c>
      <c r="R35" s="16"/>
      <c r="S35" s="16">
        <f t="shared" si="2"/>
        <v>0</v>
      </c>
      <c r="T35" s="16"/>
      <c r="U35" s="16">
        <f t="shared" si="3"/>
        <v>0</v>
      </c>
      <c r="V35" s="16"/>
      <c r="W35" s="16">
        <f t="shared" si="4"/>
        <v>0</v>
      </c>
      <c r="X35" s="16"/>
      <c r="Y35" s="16">
        <f t="shared" si="5"/>
        <v>0</v>
      </c>
      <c r="AA35" s="16">
        <f t="shared" si="6"/>
        <v>0</v>
      </c>
      <c r="AC35" s="16">
        <f t="shared" si="7"/>
        <v>0</v>
      </c>
      <c r="AE35" s="16">
        <f t="shared" si="8"/>
        <v>1</v>
      </c>
      <c r="AG35" s="16">
        <f t="shared" si="9"/>
        <v>0</v>
      </c>
      <c r="AI35" s="16">
        <f t="shared" si="10"/>
        <v>0</v>
      </c>
      <c r="AK35" s="16">
        <f t="shared" si="11"/>
        <v>0</v>
      </c>
      <c r="AM35" s="16">
        <f t="shared" si="12"/>
        <v>0</v>
      </c>
      <c r="AO35" s="16">
        <f t="shared" si="13"/>
        <v>0</v>
      </c>
      <c r="AQ35" s="16">
        <f t="shared" si="14"/>
        <v>0</v>
      </c>
      <c r="AR35" s="16"/>
      <c r="AS35" s="16" t="str">
        <f t="shared" si="15"/>
        <v>Y</v>
      </c>
      <c r="AT35" s="16"/>
      <c r="AU35" s="16">
        <f>IF(Master!B35="#",1,0)</f>
        <v>0</v>
      </c>
      <c r="AW35" s="24">
        <f t="shared" si="16"/>
        <v>0</v>
      </c>
    </row>
    <row r="36" spans="2:49" x14ac:dyDescent="0.2">
      <c r="B36" s="28" t="s">
        <v>73</v>
      </c>
      <c r="C36" s="30" t="s">
        <v>77</v>
      </c>
      <c r="D36" s="31" t="s">
        <v>172</v>
      </c>
      <c r="E36" s="20"/>
      <c r="J36" s="56" t="str">
        <f>CONCATENATE(CONCATENATE(LEFT(Master!G36,1),LEFT(Master!H36,1), LEFT(Master!I36,1),LEFT(Master!J36,1),LEFT(Master!K36,1),LEFT(Master!L36,1),LEFT(Master!M36,1),LEFT(Master!N36,1),LEFT(Master!O36,1),LEFT(Master!P36,1),LEFT(Master!Q36,1),LEFT(Master!R36,1),LEFT(Master!S36,1),LEFT(Master!T36,1),LEFT(Master!U36,1),LEFT(Master!V36,1),LEFT(Master!W36,1),LEFT(Master!X36,1),LEFT(Master!Y36,1),LEFT(Master!Z36,1),LEFT(Master!AA36,1),LEFT(Master!AB36,1),LEFT(Master!AC36,1),LEFT(Master!AD36,1),LEFT(Master!AE36,1),LEFT(Master!AF36,1),LEFT(Master!AG36,1)))</f>
        <v>-------BBBBVVVVVV#</v>
      </c>
      <c r="K36" s="16" t="str">
        <f>IF((Master!G36 &lt;&gt; "#"),INDEX(Master!G36:AA36,1,((SEARCH("#",J36)) - 1)), " ")</f>
        <v>V</v>
      </c>
      <c r="L36" s="16" t="str">
        <f t="shared" si="0"/>
        <v>V</v>
      </c>
      <c r="M36" s="16"/>
      <c r="N36" s="32" t="str">
        <f t="shared" si="17"/>
        <v>Balloting</v>
      </c>
      <c r="O36" s="16"/>
      <c r="P36" s="17"/>
      <c r="Q36" s="16">
        <f t="shared" si="1"/>
        <v>0</v>
      </c>
      <c r="R36" s="16"/>
      <c r="S36" s="16">
        <f t="shared" si="2"/>
        <v>0</v>
      </c>
      <c r="T36" s="16"/>
      <c r="U36" s="16">
        <f t="shared" si="3"/>
        <v>0</v>
      </c>
      <c r="V36" s="16"/>
      <c r="W36" s="16">
        <f t="shared" si="4"/>
        <v>0</v>
      </c>
      <c r="X36" s="16"/>
      <c r="Y36" s="16">
        <f t="shared" si="5"/>
        <v>0</v>
      </c>
      <c r="AA36" s="16">
        <f t="shared" si="6"/>
        <v>0</v>
      </c>
      <c r="AC36" s="16">
        <f t="shared" si="7"/>
        <v>0</v>
      </c>
      <c r="AE36" s="16">
        <f t="shared" si="8"/>
        <v>0</v>
      </c>
      <c r="AG36" s="16">
        <f t="shared" si="9"/>
        <v>0</v>
      </c>
      <c r="AI36" s="16">
        <f t="shared" si="10"/>
        <v>0</v>
      </c>
      <c r="AK36" s="16">
        <f t="shared" si="11"/>
        <v>0</v>
      </c>
      <c r="AM36" s="16">
        <f t="shared" si="12"/>
        <v>0</v>
      </c>
      <c r="AO36" s="16">
        <f t="shared" si="13"/>
        <v>1</v>
      </c>
      <c r="AQ36" s="16">
        <f t="shared" si="14"/>
        <v>0</v>
      </c>
      <c r="AR36" s="16"/>
      <c r="AS36" s="16" t="str">
        <f t="shared" si="15"/>
        <v>N</v>
      </c>
      <c r="AT36" s="16"/>
      <c r="AU36" s="16">
        <f>IF(Master!B36="#",1,0)</f>
        <v>0</v>
      </c>
      <c r="AW36" s="24">
        <f t="shared" si="16"/>
        <v>0</v>
      </c>
    </row>
    <row r="37" spans="2:49" x14ac:dyDescent="0.2">
      <c r="B37" s="28" t="s">
        <v>68</v>
      </c>
      <c r="C37" s="30" t="s">
        <v>77</v>
      </c>
      <c r="D37" s="31" t="s">
        <v>182</v>
      </c>
      <c r="E37" s="20"/>
      <c r="J37" s="56" t="str">
        <f>CONCATENATE(CONCATENATE(LEFT(Master!G37,1),LEFT(Master!H37,1), LEFT(Master!I37,1),LEFT(Master!J37,1),LEFT(Master!K37,1),LEFT(Master!L37,1),LEFT(Master!M37,1),LEFT(Master!N37,1),LEFT(Master!O37,1),LEFT(Master!P37,1),LEFT(Master!Q37,1),LEFT(Master!R37,1),LEFT(Master!S37,1),LEFT(Master!T37,1),LEFT(Master!U37,1),LEFT(Master!V37,1),LEFT(Master!W37,1),LEFT(Master!X37,1),LEFT(Master!Y37,1),LEFT(Master!Z37,1),LEFT(Master!AA37,1),LEFT(Master!AB37,1),LEFT(Master!AC37,1),LEFT(Master!AD37,1),LEFT(Master!AE37,1),LEFT(Master!AF37,1),LEFT(Master!AG37,1)))</f>
        <v>-------TTBBVVVVVV#</v>
      </c>
      <c r="K37" s="16" t="str">
        <f>IF((Master!G37 &lt;&gt; "#"),INDEX(Master!G37:AA37,1,((SEARCH("#",J37)) - 1)), " ")</f>
        <v>V</v>
      </c>
      <c r="L37" s="16" t="str">
        <f t="shared" si="0"/>
        <v>V</v>
      </c>
      <c r="M37" s="16"/>
      <c r="N37" s="32" t="str">
        <f t="shared" si="17"/>
        <v>Balloting</v>
      </c>
      <c r="O37" s="16"/>
      <c r="P37" s="17"/>
      <c r="Q37" s="16">
        <f t="shared" si="1"/>
        <v>0</v>
      </c>
      <c r="R37" s="16"/>
      <c r="S37" s="16">
        <f t="shared" si="2"/>
        <v>0</v>
      </c>
      <c r="T37" s="16"/>
      <c r="U37" s="16">
        <f t="shared" si="3"/>
        <v>0</v>
      </c>
      <c r="V37" s="16"/>
      <c r="W37" s="16">
        <f t="shared" si="4"/>
        <v>0</v>
      </c>
      <c r="X37" s="16"/>
      <c r="Y37" s="16">
        <f t="shared" si="5"/>
        <v>0</v>
      </c>
      <c r="AA37" s="16">
        <f t="shared" si="6"/>
        <v>0</v>
      </c>
      <c r="AC37" s="16">
        <f t="shared" si="7"/>
        <v>0</v>
      </c>
      <c r="AE37" s="16">
        <f t="shared" si="8"/>
        <v>0</v>
      </c>
      <c r="AG37" s="16">
        <f t="shared" si="9"/>
        <v>0</v>
      </c>
      <c r="AI37" s="16">
        <f t="shared" si="10"/>
        <v>0</v>
      </c>
      <c r="AK37" s="16">
        <f t="shared" si="11"/>
        <v>0</v>
      </c>
      <c r="AM37" s="16">
        <f t="shared" si="12"/>
        <v>0</v>
      </c>
      <c r="AO37" s="16">
        <f t="shared" si="13"/>
        <v>1</v>
      </c>
      <c r="AQ37" s="16">
        <f t="shared" si="14"/>
        <v>0</v>
      </c>
      <c r="AR37" s="16"/>
      <c r="AS37" s="16" t="str">
        <f t="shared" si="15"/>
        <v>N</v>
      </c>
      <c r="AT37" s="16"/>
      <c r="AU37" s="16">
        <f>IF(Master!B37="#",1,0)</f>
        <v>0</v>
      </c>
      <c r="AW37" s="24">
        <f t="shared" si="16"/>
        <v>0</v>
      </c>
    </row>
    <row r="38" spans="2:49" x14ac:dyDescent="0.2">
      <c r="B38" s="28" t="s">
        <v>74</v>
      </c>
      <c r="C38" s="30" t="s">
        <v>77</v>
      </c>
      <c r="D38" s="31" t="s">
        <v>183</v>
      </c>
      <c r="E38" s="20"/>
      <c r="J38" s="56" t="str">
        <f>CONCATENATE(CONCATENATE(LEFT(Master!G38,1),LEFT(Master!H38,1), LEFT(Master!I38,1),LEFT(Master!J38,1),LEFT(Master!K38,1),LEFT(Master!L38,1),LEFT(Master!M38,1),LEFT(Master!N38,1),LEFT(Master!O38,1),LEFT(Master!P38,1),LEFT(Master!Q38,1),LEFT(Master!R38,1),LEFT(Master!S38,1),LEFT(Master!T38,1),LEFT(Master!U38,1),LEFT(Master!V38,1),LEFT(Master!W38,1),LEFT(Master!X38,1),LEFT(Master!Y38,1),LEFT(Master!Z38,1),LEFT(Master!AA38,1),LEFT(Master!AB38,1),LEFT(Master!AC38,1),LEFT(Master!AD38,1),LEFT(Master!AE38,1),LEFT(Master!AF38,1),LEFT(Master!AG38,1)))</f>
        <v>-------TTBBVVVVVV#</v>
      </c>
      <c r="K38" s="16" t="str">
        <f>IF((Master!G38 &lt;&gt; "#"),INDEX(Master!G38:AA38,1,((SEARCH("#",J38)) - 1)), " ")</f>
        <v>V</v>
      </c>
      <c r="L38" s="16" t="str">
        <f t="shared" si="0"/>
        <v>V</v>
      </c>
      <c r="M38" s="16"/>
      <c r="N38" s="32" t="str">
        <f t="shared" si="17"/>
        <v>Balloting</v>
      </c>
      <c r="O38" s="16"/>
      <c r="P38" s="17"/>
      <c r="Q38" s="16">
        <f t="shared" si="1"/>
        <v>0</v>
      </c>
      <c r="R38" s="16"/>
      <c r="S38" s="16">
        <f t="shared" si="2"/>
        <v>0</v>
      </c>
      <c r="T38" s="16"/>
      <c r="U38" s="16">
        <f t="shared" si="3"/>
        <v>0</v>
      </c>
      <c r="V38" s="16"/>
      <c r="W38" s="16">
        <f t="shared" si="4"/>
        <v>0</v>
      </c>
      <c r="X38" s="16"/>
      <c r="Y38" s="16">
        <f t="shared" si="5"/>
        <v>0</v>
      </c>
      <c r="AA38" s="16">
        <f t="shared" si="6"/>
        <v>0</v>
      </c>
      <c r="AC38" s="16">
        <f t="shared" si="7"/>
        <v>0</v>
      </c>
      <c r="AE38" s="16">
        <f t="shared" si="8"/>
        <v>0</v>
      </c>
      <c r="AG38" s="16">
        <f t="shared" si="9"/>
        <v>0</v>
      </c>
      <c r="AI38" s="16">
        <f t="shared" si="10"/>
        <v>0</v>
      </c>
      <c r="AK38" s="16">
        <f t="shared" si="11"/>
        <v>0</v>
      </c>
      <c r="AM38" s="16">
        <f t="shared" si="12"/>
        <v>0</v>
      </c>
      <c r="AO38" s="16">
        <f t="shared" si="13"/>
        <v>1</v>
      </c>
      <c r="AQ38" s="16">
        <f t="shared" si="14"/>
        <v>0</v>
      </c>
      <c r="AR38" s="16"/>
      <c r="AS38" s="16" t="str">
        <f t="shared" si="15"/>
        <v>N</v>
      </c>
      <c r="AT38" s="16"/>
      <c r="AU38" s="16">
        <f>IF(Master!B38="#",1,0)</f>
        <v>0</v>
      </c>
      <c r="AW38" s="24">
        <f t="shared" si="16"/>
        <v>0</v>
      </c>
    </row>
    <row r="39" spans="2:49" x14ac:dyDescent="0.2">
      <c r="B39" s="28" t="s">
        <v>63</v>
      </c>
      <c r="C39" s="30" t="s">
        <v>77</v>
      </c>
      <c r="D39" s="31" t="s">
        <v>184</v>
      </c>
      <c r="E39" s="20"/>
      <c r="J39" s="56" t="str">
        <f>CONCATENATE(CONCATENATE(LEFT(Master!G39,1),LEFT(Master!H39,1), LEFT(Master!I39,1),LEFT(Master!J39,1),LEFT(Master!K39,1),LEFT(Master!L39,1),LEFT(Master!M39,1),LEFT(Master!N39,1),LEFT(Master!O39,1),LEFT(Master!P39,1),LEFT(Master!Q39,1),LEFT(Master!R39,1),LEFT(Master!S39,1),LEFT(Master!T39,1),LEFT(Master!U39,1),LEFT(Master!V39,1),LEFT(Master!W39,1),LEFT(Master!X39,1),LEFT(Master!Y39,1),LEFT(Master!Z39,1),LEFT(Master!AA39,1),LEFT(Master!AB39,1),LEFT(Master!AC39,1),LEFT(Master!AD39,1),LEFT(Master!AE39,1),LEFT(Master!AF39,1),LEFT(Master!AG39,1)))</f>
        <v>-------TTJJJJJJJJ#</v>
      </c>
      <c r="K39" s="16" t="str">
        <f>IF((Master!G39 &lt;&gt; "#"),INDEX(Master!G39:AA39,1,((SEARCH("#",J39)) - 1)), " ")</f>
        <v>J</v>
      </c>
      <c r="L39" s="16" t="str">
        <f t="shared" si="0"/>
        <v>J</v>
      </c>
      <c r="M39" s="16"/>
      <c r="N39" s="32" t="str">
        <f t="shared" si="17"/>
        <v>Rejected</v>
      </c>
      <c r="O39" s="16"/>
      <c r="P39" s="17"/>
      <c r="Q39" s="16">
        <f t="shared" si="1"/>
        <v>0</v>
      </c>
      <c r="R39" s="16"/>
      <c r="S39" s="16">
        <f t="shared" si="2"/>
        <v>0</v>
      </c>
      <c r="T39" s="16"/>
      <c r="U39" s="16">
        <f t="shared" si="3"/>
        <v>0</v>
      </c>
      <c r="V39" s="16"/>
      <c r="W39" s="16">
        <f t="shared" si="4"/>
        <v>0</v>
      </c>
      <c r="X39" s="16"/>
      <c r="Y39" s="16">
        <f t="shared" si="5"/>
        <v>0</v>
      </c>
      <c r="AA39" s="16">
        <f t="shared" si="6"/>
        <v>0</v>
      </c>
      <c r="AC39" s="16">
        <f t="shared" si="7"/>
        <v>0</v>
      </c>
      <c r="AE39" s="16">
        <f t="shared" si="8"/>
        <v>1</v>
      </c>
      <c r="AG39" s="16">
        <f t="shared" si="9"/>
        <v>0</v>
      </c>
      <c r="AI39" s="16">
        <f t="shared" si="10"/>
        <v>0</v>
      </c>
      <c r="AK39" s="16">
        <f t="shared" si="11"/>
        <v>0</v>
      </c>
      <c r="AM39" s="16">
        <f t="shared" si="12"/>
        <v>0</v>
      </c>
      <c r="AO39" s="16">
        <f t="shared" si="13"/>
        <v>0</v>
      </c>
      <c r="AQ39" s="16">
        <f t="shared" si="14"/>
        <v>0</v>
      </c>
      <c r="AR39" s="16"/>
      <c r="AS39" s="16" t="str">
        <f t="shared" si="15"/>
        <v>Y</v>
      </c>
      <c r="AT39" s="16"/>
      <c r="AU39" s="16">
        <f>IF(Master!B39="#",1,0)</f>
        <v>0</v>
      </c>
      <c r="AW39" s="24">
        <f t="shared" si="16"/>
        <v>0</v>
      </c>
    </row>
    <row r="40" spans="2:49" x14ac:dyDescent="0.2">
      <c r="B40" s="28" t="s">
        <v>55</v>
      </c>
      <c r="C40" s="29" t="s">
        <v>77</v>
      </c>
      <c r="D40" s="31" t="s">
        <v>80</v>
      </c>
      <c r="E40" s="20"/>
      <c r="J40" s="56" t="str">
        <f>CONCATENATE(CONCATENATE(LEFT(Master!G40,1),LEFT(Master!H40,1), LEFT(Master!I40,1),LEFT(Master!J40,1),LEFT(Master!K40,1),LEFT(Master!L40,1),LEFT(Master!M40,1),LEFT(Master!N40,1),LEFT(Master!O40,1),LEFT(Master!P40,1),LEFT(Master!Q40,1),LEFT(Master!R40,1),LEFT(Master!S40,1),LEFT(Master!T40,1),LEFT(Master!U40,1),LEFT(Master!V40,1),LEFT(Master!W40,1),LEFT(Master!X40,1),LEFT(Master!Y40,1),LEFT(Master!Z40,1),LEFT(Master!AA40,1),LEFT(Master!AB40,1),LEFT(Master!AC40,1),LEFT(Master!AD40,1),LEFT(Master!AE40,1),LEFT(Master!AF40,1),LEFT(Master!AG40,1)))</f>
        <v>-------TTBBVVVVVV#</v>
      </c>
      <c r="K40" s="16" t="str">
        <f>IF((Master!G40 &lt;&gt; "#"),INDEX(Master!G40:AA40,1,((SEARCH("#",J40)) - 1)), " ")</f>
        <v>V</v>
      </c>
      <c r="L40" s="16" t="str">
        <f t="shared" si="0"/>
        <v>V</v>
      </c>
      <c r="M40" s="16"/>
      <c r="N40" s="32" t="str">
        <f t="shared" si="17"/>
        <v>Balloting</v>
      </c>
      <c r="O40" s="16"/>
      <c r="P40" s="17"/>
      <c r="Q40" s="16">
        <f t="shared" si="1"/>
        <v>0</v>
      </c>
      <c r="R40" s="16"/>
      <c r="S40" s="16">
        <f t="shared" si="2"/>
        <v>0</v>
      </c>
      <c r="T40" s="16"/>
      <c r="U40" s="16">
        <f t="shared" si="3"/>
        <v>0</v>
      </c>
      <c r="V40" s="16"/>
      <c r="W40" s="16">
        <f t="shared" si="4"/>
        <v>0</v>
      </c>
      <c r="X40" s="16"/>
      <c r="Y40" s="16">
        <f t="shared" si="5"/>
        <v>0</v>
      </c>
      <c r="AA40" s="16">
        <f t="shared" si="6"/>
        <v>0</v>
      </c>
      <c r="AC40" s="16">
        <f t="shared" si="7"/>
        <v>0</v>
      </c>
      <c r="AE40" s="16">
        <f t="shared" si="8"/>
        <v>0</v>
      </c>
      <c r="AG40" s="16">
        <f t="shared" si="9"/>
        <v>0</v>
      </c>
      <c r="AI40" s="16">
        <f t="shared" si="10"/>
        <v>0</v>
      </c>
      <c r="AK40" s="16">
        <f t="shared" si="11"/>
        <v>0</v>
      </c>
      <c r="AM40" s="16">
        <f t="shared" si="12"/>
        <v>0</v>
      </c>
      <c r="AO40" s="16">
        <f t="shared" si="13"/>
        <v>1</v>
      </c>
      <c r="AQ40" s="16">
        <f t="shared" si="14"/>
        <v>0</v>
      </c>
      <c r="AR40" s="16"/>
      <c r="AS40" s="16" t="str">
        <f t="shared" si="15"/>
        <v>N</v>
      </c>
      <c r="AT40" s="16"/>
      <c r="AU40" s="16">
        <f>IF(Master!B40="#",1,0)</f>
        <v>0</v>
      </c>
      <c r="AW40" s="24">
        <f t="shared" si="16"/>
        <v>0</v>
      </c>
    </row>
    <row r="41" spans="2:49" x14ac:dyDescent="0.2">
      <c r="B41" s="28" t="s">
        <v>66</v>
      </c>
      <c r="C41" s="30" t="s">
        <v>77</v>
      </c>
      <c r="D41" s="31" t="s">
        <v>170</v>
      </c>
      <c r="J41" s="56" t="str">
        <f>CONCATENATE(CONCATENATE(LEFT(Master!G41,1),LEFT(Master!H41,1), LEFT(Master!I41,1),LEFT(Master!J41,1),LEFT(Master!K41,1),LEFT(Master!L41,1),LEFT(Master!M41,1),LEFT(Master!N41,1),LEFT(Master!O41,1),LEFT(Master!P41,1),LEFT(Master!Q41,1),LEFT(Master!R41,1),LEFT(Master!S41,1),LEFT(Master!T41,1),LEFT(Master!U41,1),LEFT(Master!V41,1),LEFT(Master!W41,1),LEFT(Master!X41,1),LEFT(Master!Y41,1),LEFT(Master!Z41,1),LEFT(Master!AA41,1),LEFT(Master!AB41,1),LEFT(Master!AC41,1),LEFT(Master!AD41,1),LEFT(Master!AE41,1),LEFT(Master!AF41,1),LEFT(Master!AG41,1)))</f>
        <v>-------TTBBVVVVVV#</v>
      </c>
      <c r="K41" s="16" t="str">
        <f>IF((Master!G41 &lt;&gt; "#"),INDEX(Master!G41:AA41,1,((SEARCH("#",J41)) - 1)), " ")</f>
        <v>V</v>
      </c>
      <c r="L41" s="16" t="str">
        <f t="shared" si="0"/>
        <v>V</v>
      </c>
      <c r="M41" s="16"/>
      <c r="N41" s="32" t="str">
        <f t="shared" si="17"/>
        <v>Balloting</v>
      </c>
      <c r="O41" s="16"/>
      <c r="P41" s="17"/>
      <c r="Q41" s="16">
        <f t="shared" si="1"/>
        <v>0</v>
      </c>
      <c r="R41" s="16"/>
      <c r="S41" s="16">
        <f t="shared" si="2"/>
        <v>0</v>
      </c>
      <c r="T41" s="16"/>
      <c r="U41" s="16">
        <f t="shared" si="3"/>
        <v>0</v>
      </c>
      <c r="V41" s="16"/>
      <c r="W41" s="16">
        <f t="shared" si="4"/>
        <v>0</v>
      </c>
      <c r="X41" s="16"/>
      <c r="Y41" s="16">
        <f t="shared" si="5"/>
        <v>0</v>
      </c>
      <c r="AA41" s="16">
        <f t="shared" si="6"/>
        <v>0</v>
      </c>
      <c r="AC41" s="16">
        <f t="shared" si="7"/>
        <v>0</v>
      </c>
      <c r="AE41" s="16">
        <f t="shared" si="8"/>
        <v>0</v>
      </c>
      <c r="AG41" s="16">
        <f t="shared" si="9"/>
        <v>0</v>
      </c>
      <c r="AI41" s="16">
        <f t="shared" si="10"/>
        <v>0</v>
      </c>
      <c r="AK41" s="16">
        <f t="shared" si="11"/>
        <v>0</v>
      </c>
      <c r="AM41" s="16">
        <f t="shared" si="12"/>
        <v>0</v>
      </c>
      <c r="AO41" s="16">
        <f t="shared" si="13"/>
        <v>1</v>
      </c>
      <c r="AQ41" s="16">
        <f t="shared" si="14"/>
        <v>0</v>
      </c>
      <c r="AR41" s="16"/>
      <c r="AS41" s="16" t="str">
        <f t="shared" si="15"/>
        <v>N</v>
      </c>
      <c r="AT41" s="16"/>
      <c r="AU41" s="16">
        <f>IF(Master!B41="#",1,0)</f>
        <v>0</v>
      </c>
      <c r="AW41" s="24">
        <f t="shared" si="16"/>
        <v>0</v>
      </c>
    </row>
    <row r="42" spans="2:49" x14ac:dyDescent="0.2">
      <c r="B42" s="22"/>
      <c r="C42" s="29"/>
      <c r="D42" s="18"/>
      <c r="J42" s="56" t="str">
        <f>CONCATENATE(CONCATENATE(LEFT(Master!G42,1),LEFT(Master!H42,1), LEFT(Master!I42,1),LEFT(Master!J42,1),LEFT(Master!K42,1),LEFT(Master!L42,1),LEFT(Master!M42,1),LEFT(Master!N42,1),LEFT(Master!O42,1),LEFT(Master!P42,1),LEFT(Master!Q42,1),LEFT(Master!R42,1),LEFT(Master!S42,1),LEFT(Master!T42,1),LEFT(Master!U42,1),LEFT(Master!V42,1),LEFT(Master!W42,1),LEFT(Master!X42,1),LEFT(Master!Y42,1),LEFT(Master!Z42,1),LEFT(Master!AA42,1),LEFT(Master!AB42,1),LEFT(Master!AC42,1),LEFT(Master!AD42,1),LEFT(Master!AE42,1),LEFT(Master!AF42,1),LEFT(Master!AG42,1)))</f>
        <v>-------TTBBVVVVVV#</v>
      </c>
      <c r="K42" s="16" t="str">
        <f>IF((Master!G42 &lt;&gt; "#"),INDEX(Master!G42:AA42,1,((SEARCH("#",J42)) - 1)), " ")</f>
        <v>V</v>
      </c>
      <c r="L42" s="16" t="str">
        <f t="shared" ref="L42:L66" si="18">IF((K42 = "-"),"R",K42)</f>
        <v>V</v>
      </c>
      <c r="M42" s="16"/>
      <c r="N42" s="32" t="str">
        <f t="shared" ref="N42:N68" si="19">IF((L42 = " ")," ",LOOKUP(L42, $B$28:$B$41,$D$28:$D$41))</f>
        <v>Balloting</v>
      </c>
      <c r="O42" s="16"/>
      <c r="P42" s="17"/>
      <c r="Q42" s="16">
        <f t="shared" ref="Q42:Q116" si="20">IF(($L42="A"),1,0)</f>
        <v>0</v>
      </c>
      <c r="R42" s="16"/>
      <c r="S42" s="16">
        <f t="shared" ref="S42:S116" si="21">IF(($L42="B"),1,0)</f>
        <v>0</v>
      </c>
      <c r="T42" s="16"/>
      <c r="U42" s="16">
        <f t="shared" ref="U42:U116" si="22">IF(($L42="CB"),1,0)</f>
        <v>0</v>
      </c>
      <c r="V42" s="16"/>
      <c r="W42" s="16">
        <f t="shared" ref="W42:W116" si="23">IF(OR(($L42="CE")),1,0)</f>
        <v>0</v>
      </c>
      <c r="X42" s="16"/>
      <c r="Y42" s="16">
        <f t="shared" ref="Y42:Y116" si="24">IF(OR(($L42="E")),1,0)</f>
        <v>0</v>
      </c>
      <c r="AA42" s="16">
        <f t="shared" ref="AA42:AA116" si="25">IF(OR(($L42="F")),1,0)</f>
        <v>0</v>
      </c>
      <c r="AC42" s="16">
        <f t="shared" ref="AC42:AC116" si="26">IF(OR(($L42="I")),1,0)</f>
        <v>0</v>
      </c>
      <c r="AE42" s="16">
        <f t="shared" ref="AE42:AE116" si="27">IF(OR(($L42="J")),1,0)</f>
        <v>0</v>
      </c>
      <c r="AG42" s="16">
        <f t="shared" ref="AG42:AG116" si="28">IF(OR(($L42="P")),1,0)</f>
        <v>0</v>
      </c>
      <c r="AI42" s="16">
        <f t="shared" ref="AI42:AI116" si="29">IF(OR(($L42="R")),1,0)</f>
        <v>0</v>
      </c>
      <c r="AK42" s="16">
        <f t="shared" ref="AK42:AK116" si="30">IF($L42="S",1,0)</f>
        <v>0</v>
      </c>
      <c r="AM42" s="16">
        <f t="shared" ref="AM42:AM116" si="31">IF($L42="T",1,0)</f>
        <v>0</v>
      </c>
      <c r="AO42" s="16">
        <f t="shared" ref="AO42:AO116" si="32">IF($L42="V",1,0)</f>
        <v>1</v>
      </c>
      <c r="AQ42" s="16">
        <f t="shared" ref="AQ42:AQ116" si="33">IF($L42="W",1,0)</f>
        <v>0</v>
      </c>
      <c r="AR42" s="16"/>
      <c r="AS42" s="16" t="str">
        <f t="shared" ref="AS42:AS68" si="34">IF(OR(L42="W",L42="J",L42="P"),"Y",IF(L42=" ","N/A","N"))</f>
        <v>N</v>
      </c>
      <c r="AT42" s="16"/>
      <c r="AU42" s="16">
        <f>IF(Master!B42="#",1,0)</f>
        <v>0</v>
      </c>
      <c r="AW42" s="24">
        <f t="shared" ref="AW42:AW68" si="35">IF(SUM(Q42:AU42)&lt;&gt;1,1,0)</f>
        <v>0</v>
      </c>
    </row>
    <row r="43" spans="2:49" x14ac:dyDescent="0.2">
      <c r="J43" s="56" t="str">
        <f>CONCATENATE(CONCATENATE(LEFT(Master!G43,1),LEFT(Master!H43,1), LEFT(Master!I43,1),LEFT(Master!J43,1),LEFT(Master!K43,1),LEFT(Master!L43,1),LEFT(Master!M43,1),LEFT(Master!N43,1),LEFT(Master!O43,1),LEFT(Master!P43,1),LEFT(Master!Q43,1),LEFT(Master!R43,1),LEFT(Master!S43,1),LEFT(Master!T43,1),LEFT(Master!U43,1),LEFT(Master!V43,1),LEFT(Master!W43,1),LEFT(Master!X43,1),LEFT(Master!Y43,1),LEFT(Master!Z43,1),LEFT(Master!AA43,1),LEFT(Master!AB43,1),LEFT(Master!AC43,1),LEFT(Master!AD43,1),LEFT(Master!AE43,1),LEFT(Master!AF43,1),LEFT(Master!AG43,1)))</f>
        <v>-------TTBBVVVVVV#</v>
      </c>
      <c r="K43" s="16" t="str">
        <f>IF((Master!G43 &lt;&gt; "#"),INDEX(Master!G43:AA43,1,((SEARCH("#",J43)) - 1)), " ")</f>
        <v>V</v>
      </c>
      <c r="L43" s="16" t="str">
        <f t="shared" si="18"/>
        <v>V</v>
      </c>
      <c r="M43" s="16"/>
      <c r="N43" s="32" t="str">
        <f t="shared" si="19"/>
        <v>Balloting</v>
      </c>
      <c r="O43" s="16"/>
      <c r="P43" s="17"/>
      <c r="Q43" s="16">
        <f t="shared" si="20"/>
        <v>0</v>
      </c>
      <c r="R43" s="16"/>
      <c r="S43" s="16">
        <f t="shared" si="21"/>
        <v>0</v>
      </c>
      <c r="T43" s="16"/>
      <c r="U43" s="16">
        <f t="shared" si="22"/>
        <v>0</v>
      </c>
      <c r="V43" s="16"/>
      <c r="W43" s="16">
        <f t="shared" si="23"/>
        <v>0</v>
      </c>
      <c r="X43" s="16"/>
      <c r="Y43" s="16">
        <f t="shared" si="24"/>
        <v>0</v>
      </c>
      <c r="AA43" s="16">
        <f t="shared" si="25"/>
        <v>0</v>
      </c>
      <c r="AC43" s="16">
        <f t="shared" si="26"/>
        <v>0</v>
      </c>
      <c r="AE43" s="16">
        <f t="shared" si="27"/>
        <v>0</v>
      </c>
      <c r="AG43" s="16">
        <f t="shared" si="28"/>
        <v>0</v>
      </c>
      <c r="AI43" s="16">
        <f t="shared" si="29"/>
        <v>0</v>
      </c>
      <c r="AK43" s="16">
        <f t="shared" si="30"/>
        <v>0</v>
      </c>
      <c r="AM43" s="16">
        <f t="shared" si="31"/>
        <v>0</v>
      </c>
      <c r="AO43" s="16">
        <f t="shared" si="32"/>
        <v>1</v>
      </c>
      <c r="AQ43" s="16">
        <f t="shared" si="33"/>
        <v>0</v>
      </c>
      <c r="AR43" s="16"/>
      <c r="AS43" s="16" t="str">
        <f t="shared" si="34"/>
        <v>N</v>
      </c>
      <c r="AT43" s="16"/>
      <c r="AU43" s="16">
        <f>IF(Master!B43="#",1,0)</f>
        <v>0</v>
      </c>
      <c r="AW43" s="24">
        <f t="shared" si="35"/>
        <v>0</v>
      </c>
    </row>
    <row r="44" spans="2:49" x14ac:dyDescent="0.2">
      <c r="J44" s="56" t="str">
        <f>CONCATENATE(CONCATENATE(LEFT(Master!G44,1),LEFT(Master!H44,1), LEFT(Master!I44,1),LEFT(Master!J44,1),LEFT(Master!K44,1),LEFT(Master!L44,1),LEFT(Master!M44,1),LEFT(Master!N44,1),LEFT(Master!O44,1),LEFT(Master!P44,1),LEFT(Master!Q44,1),LEFT(Master!R44,1),LEFT(Master!S44,1),LEFT(Master!T44,1),LEFT(Master!U44,1),LEFT(Master!V44,1),LEFT(Master!W44,1),LEFT(Master!X44,1),LEFT(Master!Y44,1),LEFT(Master!Z44,1),LEFT(Master!AA44,1),LEFT(Master!AB44,1),LEFT(Master!AC44,1),LEFT(Master!AD44,1),LEFT(Master!AE44,1),LEFT(Master!AF44,1),LEFT(Master!AG44,1)))</f>
        <v>-------BBBBVVVVVV#</v>
      </c>
      <c r="K44" s="16" t="str">
        <f>IF((Master!G44 &lt;&gt; "#"),INDEX(Master!G44:AA44,1,((SEARCH("#",J44)) - 1)), " ")</f>
        <v>V</v>
      </c>
      <c r="L44" s="16" t="str">
        <f t="shared" si="18"/>
        <v>V</v>
      </c>
      <c r="M44" s="16"/>
      <c r="N44" s="32" t="str">
        <f t="shared" si="19"/>
        <v>Balloting</v>
      </c>
      <c r="O44" s="16"/>
      <c r="P44" s="17"/>
      <c r="Q44" s="16">
        <f t="shared" si="20"/>
        <v>0</v>
      </c>
      <c r="R44" s="16"/>
      <c r="S44" s="16">
        <f t="shared" si="21"/>
        <v>0</v>
      </c>
      <c r="T44" s="16"/>
      <c r="U44" s="16">
        <f t="shared" si="22"/>
        <v>0</v>
      </c>
      <c r="V44" s="16"/>
      <c r="W44" s="16">
        <f t="shared" si="23"/>
        <v>0</v>
      </c>
      <c r="X44" s="16"/>
      <c r="Y44" s="16">
        <f t="shared" si="24"/>
        <v>0</v>
      </c>
      <c r="AA44" s="16">
        <f t="shared" si="25"/>
        <v>0</v>
      </c>
      <c r="AC44" s="16">
        <f t="shared" si="26"/>
        <v>0</v>
      </c>
      <c r="AE44" s="16">
        <f t="shared" si="27"/>
        <v>0</v>
      </c>
      <c r="AG44" s="16">
        <f t="shared" si="28"/>
        <v>0</v>
      </c>
      <c r="AI44" s="16">
        <f t="shared" si="29"/>
        <v>0</v>
      </c>
      <c r="AK44" s="16">
        <f t="shared" si="30"/>
        <v>0</v>
      </c>
      <c r="AM44" s="16">
        <f t="shared" si="31"/>
        <v>0</v>
      </c>
      <c r="AO44" s="16">
        <f t="shared" si="32"/>
        <v>1</v>
      </c>
      <c r="AQ44" s="16">
        <f t="shared" si="33"/>
        <v>0</v>
      </c>
      <c r="AR44" s="16"/>
      <c r="AS44" s="16" t="str">
        <f t="shared" si="34"/>
        <v>N</v>
      </c>
      <c r="AT44" s="16"/>
      <c r="AU44" s="16">
        <f>IF(Master!B44="#",1,0)</f>
        <v>0</v>
      </c>
      <c r="AW44" s="24">
        <f t="shared" si="35"/>
        <v>0</v>
      </c>
    </row>
    <row r="45" spans="2:49" x14ac:dyDescent="0.2">
      <c r="J45" s="56" t="str">
        <f>CONCATENATE(CONCATENATE(LEFT(Master!G45,1),LEFT(Master!H45,1), LEFT(Master!I45,1),LEFT(Master!J45,1),LEFT(Master!K45,1),LEFT(Master!L45,1),LEFT(Master!M45,1),LEFT(Master!N45,1),LEFT(Master!O45,1),LEFT(Master!P45,1),LEFT(Master!Q45,1),LEFT(Master!R45,1),LEFT(Master!S45,1),LEFT(Master!T45,1),LEFT(Master!U45,1),LEFT(Master!V45,1),LEFT(Master!W45,1),LEFT(Master!X45,1),LEFT(Master!Y45,1),LEFT(Master!Z45,1),LEFT(Master!AA45,1),LEFT(Master!AB45,1),LEFT(Master!AC45,1),LEFT(Master!AD45,1),LEFT(Master!AE45,1),LEFT(Master!AF45,1),LEFT(Master!AG45,1)))</f>
        <v>-------TBBBVVVVVV#</v>
      </c>
      <c r="K45" s="16" t="str">
        <f>IF((Master!G45 &lt;&gt; "#"),INDEX(Master!G45:AA45,1,((SEARCH("#",J45)) - 1)), " ")</f>
        <v>V</v>
      </c>
      <c r="L45" s="16" t="str">
        <f t="shared" si="18"/>
        <v>V</v>
      </c>
      <c r="M45" s="16"/>
      <c r="N45" s="32" t="str">
        <f t="shared" si="19"/>
        <v>Balloting</v>
      </c>
      <c r="O45" s="16"/>
      <c r="P45" s="17"/>
      <c r="Q45" s="16">
        <f t="shared" si="20"/>
        <v>0</v>
      </c>
      <c r="R45" s="16"/>
      <c r="S45" s="16">
        <f t="shared" si="21"/>
        <v>0</v>
      </c>
      <c r="T45" s="16"/>
      <c r="U45" s="16">
        <f t="shared" si="22"/>
        <v>0</v>
      </c>
      <c r="V45" s="16"/>
      <c r="W45" s="16">
        <f t="shared" si="23"/>
        <v>0</v>
      </c>
      <c r="X45" s="16"/>
      <c r="Y45" s="16">
        <f t="shared" si="24"/>
        <v>0</v>
      </c>
      <c r="AA45" s="16">
        <f t="shared" si="25"/>
        <v>0</v>
      </c>
      <c r="AC45" s="16">
        <f t="shared" si="26"/>
        <v>0</v>
      </c>
      <c r="AE45" s="16">
        <f t="shared" si="27"/>
        <v>0</v>
      </c>
      <c r="AG45" s="16">
        <f t="shared" si="28"/>
        <v>0</v>
      </c>
      <c r="AI45" s="16">
        <f t="shared" si="29"/>
        <v>0</v>
      </c>
      <c r="AK45" s="16">
        <f t="shared" si="30"/>
        <v>0</v>
      </c>
      <c r="AM45" s="16">
        <f t="shared" si="31"/>
        <v>0</v>
      </c>
      <c r="AO45" s="16">
        <f t="shared" si="32"/>
        <v>1</v>
      </c>
      <c r="AQ45" s="16">
        <f t="shared" si="33"/>
        <v>0</v>
      </c>
      <c r="AR45" s="16"/>
      <c r="AS45" s="16" t="str">
        <f t="shared" si="34"/>
        <v>N</v>
      </c>
      <c r="AT45" s="16"/>
      <c r="AU45" s="16">
        <f>IF(Master!B45="#",1,0)</f>
        <v>0</v>
      </c>
      <c r="AW45" s="24">
        <f t="shared" si="35"/>
        <v>0</v>
      </c>
    </row>
    <row r="46" spans="2:49" x14ac:dyDescent="0.2">
      <c r="J46" s="56" t="str">
        <f>CONCATENATE(CONCATENATE(LEFT(Master!G46,1),LEFT(Master!H46,1), LEFT(Master!I46,1),LEFT(Master!J46,1),LEFT(Master!K46,1),LEFT(Master!L46,1),LEFT(Master!M46,1),LEFT(Master!N46,1),LEFT(Master!O46,1),LEFT(Master!P46,1),LEFT(Master!Q46,1),LEFT(Master!R46,1),LEFT(Master!S46,1),LEFT(Master!T46,1),LEFT(Master!U46,1),LEFT(Master!V46,1),LEFT(Master!W46,1),LEFT(Master!X46,1),LEFT(Master!Y46,1),LEFT(Master!Z46,1),LEFT(Master!AA46,1),LEFT(Master!AB46,1),LEFT(Master!AC46,1),LEFT(Master!AD46,1),LEFT(Master!AE46,1),LEFT(Master!AF46,1),LEFT(Master!AG46,1)))</f>
        <v>-------BBBBVVVVVV#</v>
      </c>
      <c r="K46" s="16" t="str">
        <f>IF((Master!G46 &lt;&gt; "#"),INDEX(Master!G46:AA46,1,((SEARCH("#",J46)) - 1)), " ")</f>
        <v>V</v>
      </c>
      <c r="L46" s="16" t="str">
        <f t="shared" si="18"/>
        <v>V</v>
      </c>
      <c r="M46" s="16"/>
      <c r="N46" s="32" t="str">
        <f t="shared" si="19"/>
        <v>Balloting</v>
      </c>
      <c r="O46" s="16"/>
      <c r="P46" s="17"/>
      <c r="Q46" s="16">
        <f t="shared" si="20"/>
        <v>0</v>
      </c>
      <c r="R46" s="16"/>
      <c r="S46" s="16">
        <f t="shared" si="21"/>
        <v>0</v>
      </c>
      <c r="T46" s="16"/>
      <c r="U46" s="16">
        <f t="shared" si="22"/>
        <v>0</v>
      </c>
      <c r="V46" s="16"/>
      <c r="W46" s="16">
        <f t="shared" si="23"/>
        <v>0</v>
      </c>
      <c r="X46" s="16"/>
      <c r="Y46" s="16">
        <f t="shared" si="24"/>
        <v>0</v>
      </c>
      <c r="AA46" s="16">
        <f t="shared" si="25"/>
        <v>0</v>
      </c>
      <c r="AC46" s="16">
        <f t="shared" si="26"/>
        <v>0</v>
      </c>
      <c r="AE46" s="16">
        <f t="shared" si="27"/>
        <v>0</v>
      </c>
      <c r="AG46" s="16">
        <f t="shared" si="28"/>
        <v>0</v>
      </c>
      <c r="AI46" s="16">
        <f t="shared" si="29"/>
        <v>0</v>
      </c>
      <c r="AK46" s="16">
        <f t="shared" si="30"/>
        <v>0</v>
      </c>
      <c r="AM46" s="16">
        <f t="shared" si="31"/>
        <v>0</v>
      </c>
      <c r="AO46" s="16">
        <f t="shared" si="32"/>
        <v>1</v>
      </c>
      <c r="AQ46" s="16">
        <f t="shared" si="33"/>
        <v>0</v>
      </c>
      <c r="AR46" s="16"/>
      <c r="AS46" s="16" t="str">
        <f t="shared" si="34"/>
        <v>N</v>
      </c>
      <c r="AT46" s="16"/>
      <c r="AU46" s="16">
        <f>IF(Master!B46="#",1,0)</f>
        <v>0</v>
      </c>
      <c r="AW46" s="24">
        <f t="shared" si="35"/>
        <v>0</v>
      </c>
    </row>
    <row r="47" spans="2:49" x14ac:dyDescent="0.2">
      <c r="J47" s="56" t="str">
        <f>CONCATENATE(CONCATENATE(LEFT(Master!G47,1),LEFT(Master!H47,1), LEFT(Master!I47,1),LEFT(Master!J47,1),LEFT(Master!K47,1),LEFT(Master!L47,1),LEFT(Master!M47,1),LEFT(Master!N47,1),LEFT(Master!O47,1),LEFT(Master!P47,1),LEFT(Master!Q47,1),LEFT(Master!R47,1),LEFT(Master!S47,1),LEFT(Master!T47,1),LEFT(Master!U47,1),LEFT(Master!V47,1),LEFT(Master!W47,1),LEFT(Master!X47,1),LEFT(Master!Y47,1),LEFT(Master!Z47,1),LEFT(Master!AA47,1),LEFT(Master!AB47,1),LEFT(Master!AC47,1),LEFT(Master!AD47,1),LEFT(Master!AE47,1),LEFT(Master!AF47,1),LEFT(Master!AG47,1)))</f>
        <v>-------CBBBVVVVVV#</v>
      </c>
      <c r="K47" s="16" t="str">
        <f>IF((Master!G47 &lt;&gt; "#"),INDEX(Master!G47:AA47,1,((SEARCH("#",J47)) - 1)), " ")</f>
        <v>V</v>
      </c>
      <c r="L47" s="16" t="str">
        <f t="shared" si="18"/>
        <v>V</v>
      </c>
      <c r="M47" s="16"/>
      <c r="N47" s="32" t="str">
        <f t="shared" si="19"/>
        <v>Balloting</v>
      </c>
      <c r="O47" s="16"/>
      <c r="P47" s="17"/>
      <c r="Q47" s="16">
        <f t="shared" si="20"/>
        <v>0</v>
      </c>
      <c r="R47" s="16"/>
      <c r="S47" s="16">
        <f t="shared" si="21"/>
        <v>0</v>
      </c>
      <c r="T47" s="16"/>
      <c r="U47" s="16">
        <f t="shared" si="22"/>
        <v>0</v>
      </c>
      <c r="V47" s="16"/>
      <c r="W47" s="16">
        <f t="shared" si="23"/>
        <v>0</v>
      </c>
      <c r="X47" s="16"/>
      <c r="Y47" s="16">
        <f t="shared" si="24"/>
        <v>0</v>
      </c>
      <c r="AA47" s="16">
        <f t="shared" si="25"/>
        <v>0</v>
      </c>
      <c r="AC47" s="16">
        <f t="shared" si="26"/>
        <v>0</v>
      </c>
      <c r="AE47" s="16">
        <f t="shared" si="27"/>
        <v>0</v>
      </c>
      <c r="AG47" s="16">
        <f t="shared" si="28"/>
        <v>0</v>
      </c>
      <c r="AI47" s="16">
        <f t="shared" si="29"/>
        <v>0</v>
      </c>
      <c r="AK47" s="16">
        <f t="shared" si="30"/>
        <v>0</v>
      </c>
      <c r="AM47" s="16">
        <f t="shared" si="31"/>
        <v>0</v>
      </c>
      <c r="AO47" s="16">
        <f t="shared" si="32"/>
        <v>1</v>
      </c>
      <c r="AQ47" s="16">
        <f t="shared" si="33"/>
        <v>0</v>
      </c>
      <c r="AR47" s="16"/>
      <c r="AS47" s="16" t="str">
        <f t="shared" si="34"/>
        <v>N</v>
      </c>
      <c r="AT47" s="16"/>
      <c r="AU47" s="16">
        <f>IF(Master!B47="#",1,0)</f>
        <v>0</v>
      </c>
      <c r="AW47" s="24">
        <f t="shared" si="35"/>
        <v>0</v>
      </c>
    </row>
    <row r="48" spans="2:49" x14ac:dyDescent="0.2">
      <c r="J48" s="56" t="str">
        <f>CONCATENATE(CONCATENATE(LEFT(Master!G48,1),LEFT(Master!H48,1), LEFT(Master!I48,1),LEFT(Master!J48,1),LEFT(Master!K48,1),LEFT(Master!L48,1),LEFT(Master!M48,1),LEFT(Master!N48,1),LEFT(Master!O48,1),LEFT(Master!P48,1),LEFT(Master!Q48,1),LEFT(Master!R48,1),LEFT(Master!S48,1),LEFT(Master!T48,1),LEFT(Master!U48,1),LEFT(Master!V48,1),LEFT(Master!W48,1),LEFT(Master!X48,1),LEFT(Master!Y48,1),LEFT(Master!Z48,1),LEFT(Master!AA48,1),LEFT(Master!AB48,1),LEFT(Master!AC48,1),LEFT(Master!AD48,1),LEFT(Master!AE48,1),LEFT(Master!AF48,1),LEFT(Master!AG48,1)))</f>
        <v>-------CBBBVVVVVV#</v>
      </c>
      <c r="K48" s="16" t="str">
        <f>IF((Master!G48 &lt;&gt; "#"),INDEX(Master!G48:AA48,1,((SEARCH("#",J48)) - 1)), " ")</f>
        <v>V</v>
      </c>
      <c r="L48" s="16" t="str">
        <f t="shared" si="18"/>
        <v>V</v>
      </c>
      <c r="M48" s="16"/>
      <c r="N48" s="32" t="str">
        <f t="shared" si="19"/>
        <v>Balloting</v>
      </c>
      <c r="O48" s="16"/>
      <c r="P48" s="17"/>
      <c r="Q48" s="16">
        <f t="shared" si="20"/>
        <v>0</v>
      </c>
      <c r="R48" s="16"/>
      <c r="S48" s="16">
        <f t="shared" si="21"/>
        <v>0</v>
      </c>
      <c r="T48" s="16"/>
      <c r="U48" s="16">
        <f t="shared" si="22"/>
        <v>0</v>
      </c>
      <c r="V48" s="16"/>
      <c r="W48" s="16">
        <f t="shared" si="23"/>
        <v>0</v>
      </c>
      <c r="X48" s="16"/>
      <c r="Y48" s="16">
        <f t="shared" si="24"/>
        <v>0</v>
      </c>
      <c r="AA48" s="16">
        <f t="shared" si="25"/>
        <v>0</v>
      </c>
      <c r="AC48" s="16">
        <f t="shared" si="26"/>
        <v>0</v>
      </c>
      <c r="AE48" s="16">
        <f t="shared" si="27"/>
        <v>0</v>
      </c>
      <c r="AG48" s="16">
        <f t="shared" si="28"/>
        <v>0</v>
      </c>
      <c r="AI48" s="16">
        <f t="shared" si="29"/>
        <v>0</v>
      </c>
      <c r="AK48" s="16">
        <f t="shared" si="30"/>
        <v>0</v>
      </c>
      <c r="AM48" s="16">
        <f t="shared" si="31"/>
        <v>0</v>
      </c>
      <c r="AO48" s="16">
        <f t="shared" si="32"/>
        <v>1</v>
      </c>
      <c r="AQ48" s="16">
        <f t="shared" si="33"/>
        <v>0</v>
      </c>
      <c r="AR48" s="16"/>
      <c r="AS48" s="16" t="str">
        <f t="shared" si="34"/>
        <v>N</v>
      </c>
      <c r="AT48" s="16"/>
      <c r="AU48" s="16">
        <f>IF(Master!B48="#",1,0)</f>
        <v>0</v>
      </c>
      <c r="AW48" s="24">
        <f t="shared" si="35"/>
        <v>0</v>
      </c>
    </row>
    <row r="49" spans="10:49" x14ac:dyDescent="0.2">
      <c r="J49" s="56" t="str">
        <f>CONCATENATE(CONCATENATE(LEFT(Master!G49,1),LEFT(Master!H49,1), LEFT(Master!I49,1),LEFT(Master!J49,1),LEFT(Master!K49,1),LEFT(Master!L49,1),LEFT(Master!M49,1),LEFT(Master!N49,1),LEFT(Master!O49,1),LEFT(Master!P49,1),LEFT(Master!Q49,1),LEFT(Master!R49,1),LEFT(Master!S49,1),LEFT(Master!T49,1),LEFT(Master!U49,1),LEFT(Master!V49,1),LEFT(Master!W49,1),LEFT(Master!X49,1),LEFT(Master!Y49,1),LEFT(Master!Z49,1),LEFT(Master!AA49,1),LEFT(Master!AB49,1),LEFT(Master!AC49,1),LEFT(Master!AD49,1),LEFT(Master!AE49,1),LEFT(Master!AF49,1),LEFT(Master!AG49,1)))</f>
        <v>-------CBBBVVVVVV#</v>
      </c>
      <c r="K49" s="16" t="str">
        <f>IF((Master!G49 &lt;&gt; "#"),INDEX(Master!G49:AA49,1,((SEARCH("#",J49)) - 1)), " ")</f>
        <v>V</v>
      </c>
      <c r="L49" s="16" t="str">
        <f t="shared" si="18"/>
        <v>V</v>
      </c>
      <c r="M49" s="16"/>
      <c r="N49" s="32" t="str">
        <f t="shared" si="19"/>
        <v>Balloting</v>
      </c>
      <c r="O49" s="16"/>
      <c r="P49" s="17"/>
      <c r="Q49" s="16">
        <f t="shared" si="20"/>
        <v>0</v>
      </c>
      <c r="R49" s="16"/>
      <c r="S49" s="16">
        <f t="shared" si="21"/>
        <v>0</v>
      </c>
      <c r="T49" s="16"/>
      <c r="U49" s="16">
        <f t="shared" si="22"/>
        <v>0</v>
      </c>
      <c r="V49" s="16"/>
      <c r="W49" s="16">
        <f t="shared" si="23"/>
        <v>0</v>
      </c>
      <c r="X49" s="16"/>
      <c r="Y49" s="16">
        <f t="shared" si="24"/>
        <v>0</v>
      </c>
      <c r="AA49" s="16">
        <f t="shared" si="25"/>
        <v>0</v>
      </c>
      <c r="AC49" s="16">
        <f t="shared" si="26"/>
        <v>0</v>
      </c>
      <c r="AE49" s="16">
        <f t="shared" si="27"/>
        <v>0</v>
      </c>
      <c r="AG49" s="16">
        <f t="shared" si="28"/>
        <v>0</v>
      </c>
      <c r="AI49" s="16">
        <f t="shared" si="29"/>
        <v>0</v>
      </c>
      <c r="AK49" s="16">
        <f t="shared" si="30"/>
        <v>0</v>
      </c>
      <c r="AM49" s="16">
        <f t="shared" si="31"/>
        <v>0</v>
      </c>
      <c r="AO49" s="16">
        <f t="shared" si="32"/>
        <v>1</v>
      </c>
      <c r="AQ49" s="16">
        <f t="shared" si="33"/>
        <v>0</v>
      </c>
      <c r="AR49" s="16"/>
      <c r="AS49" s="16" t="str">
        <f t="shared" si="34"/>
        <v>N</v>
      </c>
      <c r="AT49" s="16"/>
      <c r="AU49" s="16">
        <f>IF(Master!B49="#",1,0)</f>
        <v>0</v>
      </c>
      <c r="AW49" s="24">
        <f t="shared" si="35"/>
        <v>0</v>
      </c>
    </row>
    <row r="50" spans="10:49" x14ac:dyDescent="0.2">
      <c r="J50" s="56" t="str">
        <f>CONCATENATE(CONCATENATE(LEFT(Master!G50,1),LEFT(Master!H50,1), LEFT(Master!I50,1),LEFT(Master!J50,1),LEFT(Master!K50,1),LEFT(Master!L50,1),LEFT(Master!M50,1),LEFT(Master!N50,1),LEFT(Master!O50,1),LEFT(Master!P50,1),LEFT(Master!Q50,1),LEFT(Master!R50,1),LEFT(Master!S50,1),LEFT(Master!T50,1),LEFT(Master!U50,1),LEFT(Master!V50,1),LEFT(Master!W50,1),LEFT(Master!X50,1),LEFT(Master!Y50,1),LEFT(Master!Z50,1),LEFT(Master!AA50,1),LEFT(Master!AB50,1),LEFT(Master!AC50,1),LEFT(Master!AD50,1),LEFT(Master!AE50,1),LEFT(Master!AF50,1),LEFT(Master!AG50,1)))</f>
        <v>-------TBBBVVVVVV#</v>
      </c>
      <c r="K50" s="16" t="str">
        <f>IF((Master!G50 &lt;&gt; "#"),INDEX(Master!G50:AA50,1,((SEARCH("#",J50)) - 1)), " ")</f>
        <v>V</v>
      </c>
      <c r="L50" s="16" t="str">
        <f t="shared" si="18"/>
        <v>V</v>
      </c>
      <c r="M50" s="16"/>
      <c r="N50" s="32" t="str">
        <f t="shared" si="19"/>
        <v>Balloting</v>
      </c>
      <c r="O50" s="16"/>
      <c r="P50" s="17"/>
      <c r="Q50" s="16">
        <f t="shared" si="20"/>
        <v>0</v>
      </c>
      <c r="R50" s="16"/>
      <c r="S50" s="16">
        <f t="shared" si="21"/>
        <v>0</v>
      </c>
      <c r="T50" s="16"/>
      <c r="U50" s="16">
        <f t="shared" si="22"/>
        <v>0</v>
      </c>
      <c r="V50" s="16"/>
      <c r="W50" s="16">
        <f t="shared" si="23"/>
        <v>0</v>
      </c>
      <c r="X50" s="16"/>
      <c r="Y50" s="16">
        <f t="shared" si="24"/>
        <v>0</v>
      </c>
      <c r="AA50" s="16">
        <f t="shared" si="25"/>
        <v>0</v>
      </c>
      <c r="AC50" s="16">
        <f t="shared" si="26"/>
        <v>0</v>
      </c>
      <c r="AE50" s="16">
        <f t="shared" si="27"/>
        <v>0</v>
      </c>
      <c r="AG50" s="16">
        <f t="shared" si="28"/>
        <v>0</v>
      </c>
      <c r="AI50" s="16">
        <f t="shared" si="29"/>
        <v>0</v>
      </c>
      <c r="AK50" s="16">
        <f t="shared" si="30"/>
        <v>0</v>
      </c>
      <c r="AM50" s="16">
        <f t="shared" si="31"/>
        <v>0</v>
      </c>
      <c r="AO50" s="16">
        <f t="shared" si="32"/>
        <v>1</v>
      </c>
      <c r="AQ50" s="16">
        <f t="shared" si="33"/>
        <v>0</v>
      </c>
      <c r="AR50" s="16"/>
      <c r="AS50" s="16" t="str">
        <f t="shared" si="34"/>
        <v>N</v>
      </c>
      <c r="AT50" s="16"/>
      <c r="AU50" s="16">
        <f>IF(Master!B50="#",1,0)</f>
        <v>0</v>
      </c>
      <c r="AW50" s="24">
        <f t="shared" si="35"/>
        <v>0</v>
      </c>
    </row>
    <row r="51" spans="10:49" x14ac:dyDescent="0.2">
      <c r="J51" s="56" t="str">
        <f>CONCATENATE(CONCATENATE(LEFT(Master!G51,1),LEFT(Master!H51,1), LEFT(Master!I51,1),LEFT(Master!J51,1),LEFT(Master!K51,1),LEFT(Master!L51,1),LEFT(Master!M51,1),LEFT(Master!N51,1),LEFT(Master!O51,1),LEFT(Master!P51,1),LEFT(Master!Q51,1),LEFT(Master!R51,1),LEFT(Master!S51,1),LEFT(Master!T51,1),LEFT(Master!U51,1),LEFT(Master!V51,1),LEFT(Master!W51,1),LEFT(Master!X51,1),LEFT(Master!Y51,1),LEFT(Master!Z51,1),LEFT(Master!AA51,1),LEFT(Master!AB51,1),LEFT(Master!AC51,1),LEFT(Master!AD51,1),LEFT(Master!AE51,1),LEFT(Master!AF51,1),LEFT(Master!AG51,1)))</f>
        <v>-------TBBBVVVVVV#</v>
      </c>
      <c r="K51" s="16" t="str">
        <f>IF((Master!G51 &lt;&gt; "#"),INDEX(Master!G51:AA51,1,((SEARCH("#",J51)) - 1)), " ")</f>
        <v>V</v>
      </c>
      <c r="L51" s="16" t="str">
        <f t="shared" si="18"/>
        <v>V</v>
      </c>
      <c r="M51" s="16"/>
      <c r="N51" s="32" t="str">
        <f t="shared" si="19"/>
        <v>Balloting</v>
      </c>
      <c r="O51" s="16"/>
      <c r="P51" s="17"/>
      <c r="Q51" s="16">
        <f t="shared" si="20"/>
        <v>0</v>
      </c>
      <c r="R51" s="16"/>
      <c r="S51" s="16">
        <f t="shared" si="21"/>
        <v>0</v>
      </c>
      <c r="T51" s="16"/>
      <c r="U51" s="16">
        <f t="shared" si="22"/>
        <v>0</v>
      </c>
      <c r="V51" s="16"/>
      <c r="W51" s="16">
        <f t="shared" si="23"/>
        <v>0</v>
      </c>
      <c r="X51" s="16"/>
      <c r="Y51" s="16">
        <f t="shared" si="24"/>
        <v>0</v>
      </c>
      <c r="AA51" s="16">
        <f t="shared" si="25"/>
        <v>0</v>
      </c>
      <c r="AC51" s="16">
        <f t="shared" si="26"/>
        <v>0</v>
      </c>
      <c r="AE51" s="16">
        <f t="shared" si="27"/>
        <v>0</v>
      </c>
      <c r="AG51" s="16">
        <f t="shared" si="28"/>
        <v>0</v>
      </c>
      <c r="AI51" s="16">
        <f t="shared" si="29"/>
        <v>0</v>
      </c>
      <c r="AK51" s="16">
        <f t="shared" si="30"/>
        <v>0</v>
      </c>
      <c r="AM51" s="16">
        <f t="shared" si="31"/>
        <v>0</v>
      </c>
      <c r="AO51" s="16">
        <f t="shared" si="32"/>
        <v>1</v>
      </c>
      <c r="AQ51" s="16">
        <f t="shared" si="33"/>
        <v>0</v>
      </c>
      <c r="AR51" s="16"/>
      <c r="AS51" s="16" t="str">
        <f t="shared" si="34"/>
        <v>N</v>
      </c>
      <c r="AT51" s="16"/>
      <c r="AU51" s="16">
        <f>IF(Master!B51="#",1,0)</f>
        <v>0</v>
      </c>
      <c r="AW51" s="24">
        <f t="shared" si="35"/>
        <v>0</v>
      </c>
    </row>
    <row r="52" spans="10:49" x14ac:dyDescent="0.2">
      <c r="J52" s="56" t="str">
        <f>CONCATENATE(CONCATENATE(LEFT(Master!G52,1),LEFT(Master!H52,1), LEFT(Master!I52,1),LEFT(Master!J52,1),LEFT(Master!K52,1),LEFT(Master!L52,1),LEFT(Master!M52,1),LEFT(Master!N52,1),LEFT(Master!O52,1),LEFT(Master!P52,1),LEFT(Master!Q52,1),LEFT(Master!R52,1),LEFT(Master!S52,1),LEFT(Master!T52,1),LEFT(Master!U52,1),LEFT(Master!V52,1),LEFT(Master!W52,1),LEFT(Master!X52,1),LEFT(Master!Y52,1),LEFT(Master!Z52,1),LEFT(Master!AA52,1),LEFT(Master!AB52,1),LEFT(Master!AC52,1),LEFT(Master!AD52,1),LEFT(Master!AE52,1),LEFT(Master!AF52,1),LEFT(Master!AG52,1)))</f>
        <v>-------TTBBVVVVVV#</v>
      </c>
      <c r="K52" s="16" t="str">
        <f>IF((Master!G52 &lt;&gt; "#"),INDEX(Master!G52:AA52,1,((SEARCH("#",J52)) - 1)), " ")</f>
        <v>V</v>
      </c>
      <c r="L52" s="16" t="str">
        <f t="shared" si="18"/>
        <v>V</v>
      </c>
      <c r="M52" s="16"/>
      <c r="N52" s="32" t="str">
        <f t="shared" si="19"/>
        <v>Balloting</v>
      </c>
      <c r="O52" s="16"/>
      <c r="P52" s="17"/>
      <c r="Q52" s="16">
        <f t="shared" si="20"/>
        <v>0</v>
      </c>
      <c r="R52" s="16"/>
      <c r="S52" s="16">
        <f t="shared" si="21"/>
        <v>0</v>
      </c>
      <c r="T52" s="16"/>
      <c r="U52" s="16">
        <f t="shared" si="22"/>
        <v>0</v>
      </c>
      <c r="V52" s="16"/>
      <c r="W52" s="16">
        <f t="shared" si="23"/>
        <v>0</v>
      </c>
      <c r="X52" s="16"/>
      <c r="Y52" s="16">
        <f t="shared" si="24"/>
        <v>0</v>
      </c>
      <c r="AA52" s="16">
        <f t="shared" si="25"/>
        <v>0</v>
      </c>
      <c r="AC52" s="16">
        <f t="shared" si="26"/>
        <v>0</v>
      </c>
      <c r="AE52" s="16">
        <f t="shared" si="27"/>
        <v>0</v>
      </c>
      <c r="AG52" s="16">
        <f t="shared" si="28"/>
        <v>0</v>
      </c>
      <c r="AI52" s="16">
        <f t="shared" si="29"/>
        <v>0</v>
      </c>
      <c r="AK52" s="16">
        <f t="shared" si="30"/>
        <v>0</v>
      </c>
      <c r="AM52" s="16">
        <f t="shared" si="31"/>
        <v>0</v>
      </c>
      <c r="AO52" s="16">
        <f t="shared" si="32"/>
        <v>1</v>
      </c>
      <c r="AQ52" s="16">
        <f t="shared" si="33"/>
        <v>0</v>
      </c>
      <c r="AR52" s="16"/>
      <c r="AS52" s="16" t="str">
        <f t="shared" si="34"/>
        <v>N</v>
      </c>
      <c r="AT52" s="16"/>
      <c r="AU52" s="16">
        <f>IF(Master!B52="#",1,0)</f>
        <v>0</v>
      </c>
      <c r="AW52" s="24">
        <f t="shared" si="35"/>
        <v>0</v>
      </c>
    </row>
    <row r="53" spans="10:49" x14ac:dyDescent="0.2">
      <c r="J53" s="56" t="str">
        <f>CONCATENATE(CONCATENATE(LEFT(Master!G53,1),LEFT(Master!H53,1), LEFT(Master!I53,1),LEFT(Master!J53,1),LEFT(Master!K53,1),LEFT(Master!L53,1),LEFT(Master!M53,1),LEFT(Master!N53,1),LEFT(Master!O53,1),LEFT(Master!P53,1),LEFT(Master!Q53,1),LEFT(Master!R53,1),LEFT(Master!S53,1),LEFT(Master!T53,1),LEFT(Master!U53,1),LEFT(Master!V53,1),LEFT(Master!W53,1),LEFT(Master!X53,1),LEFT(Master!Y53,1),LEFT(Master!Z53,1),LEFT(Master!AA53,1),LEFT(Master!AB53,1),LEFT(Master!AC53,1),LEFT(Master!AD53,1),LEFT(Master!AE53,1),LEFT(Master!AF53,1),LEFT(Master!AG53,1)))</f>
        <v>--------BVVVVAPPP#</v>
      </c>
      <c r="K53" s="16" t="str">
        <f>IF((Master!G53 &lt;&gt; "#"),INDEX(Master!G53:AA53,1,((SEARCH("#",J53)) - 1)), " ")</f>
        <v>P</v>
      </c>
      <c r="L53" s="16" t="str">
        <f t="shared" si="18"/>
        <v>P</v>
      </c>
      <c r="M53" s="16"/>
      <c r="N53" s="32" t="str">
        <f t="shared" si="19"/>
        <v>Published</v>
      </c>
      <c r="O53" s="16"/>
      <c r="P53" s="17"/>
      <c r="Q53" s="16">
        <f t="shared" si="20"/>
        <v>0</v>
      </c>
      <c r="R53" s="16"/>
      <c r="S53" s="16">
        <f t="shared" si="21"/>
        <v>0</v>
      </c>
      <c r="T53" s="16"/>
      <c r="U53" s="16">
        <f t="shared" si="22"/>
        <v>0</v>
      </c>
      <c r="V53" s="16"/>
      <c r="W53" s="16">
        <f t="shared" si="23"/>
        <v>0</v>
      </c>
      <c r="X53" s="16"/>
      <c r="Y53" s="16">
        <f t="shared" si="24"/>
        <v>0</v>
      </c>
      <c r="AA53" s="16">
        <f t="shared" si="25"/>
        <v>0</v>
      </c>
      <c r="AC53" s="16">
        <f t="shared" si="26"/>
        <v>0</v>
      </c>
      <c r="AE53" s="16">
        <f t="shared" si="27"/>
        <v>0</v>
      </c>
      <c r="AG53" s="16">
        <f t="shared" si="28"/>
        <v>1</v>
      </c>
      <c r="AI53" s="16">
        <f t="shared" si="29"/>
        <v>0</v>
      </c>
      <c r="AK53" s="16">
        <f t="shared" si="30"/>
        <v>0</v>
      </c>
      <c r="AM53" s="16">
        <f t="shared" si="31"/>
        <v>0</v>
      </c>
      <c r="AO53" s="16">
        <f t="shared" si="32"/>
        <v>0</v>
      </c>
      <c r="AQ53" s="16">
        <f t="shared" si="33"/>
        <v>0</v>
      </c>
      <c r="AR53" s="16"/>
      <c r="AS53" s="16" t="str">
        <f t="shared" si="34"/>
        <v>Y</v>
      </c>
      <c r="AT53" s="16"/>
      <c r="AU53" s="16">
        <f>IF(Master!B53="#",1,0)</f>
        <v>0</v>
      </c>
      <c r="AW53" s="24">
        <f t="shared" si="35"/>
        <v>0</v>
      </c>
    </row>
    <row r="54" spans="10:49" x14ac:dyDescent="0.2">
      <c r="J54" s="56" t="str">
        <f>CONCATENATE(CONCATENATE(LEFT(Master!G54,1),LEFT(Master!H54,1), LEFT(Master!I54,1),LEFT(Master!J54,1),LEFT(Master!K54,1),LEFT(Master!L54,1),LEFT(Master!M54,1),LEFT(Master!N54,1),LEFT(Master!O54,1),LEFT(Master!P54,1),LEFT(Master!Q54,1),LEFT(Master!R54,1),LEFT(Master!S54,1),LEFT(Master!T54,1),LEFT(Master!U54,1),LEFT(Master!V54,1),LEFT(Master!W54,1),LEFT(Master!X54,1),LEFT(Master!Y54,1),LEFT(Master!Z54,1),LEFT(Master!AA54,1),LEFT(Master!AB54,1),LEFT(Master!AC54,1),LEFT(Master!AD54,1),LEFT(Master!AE54,1),LEFT(Master!AF54,1),LEFT(Master!AG54,1)))</f>
        <v>--------BVVVVAPPP#</v>
      </c>
      <c r="K54" s="16" t="str">
        <f>IF((Master!G54 &lt;&gt; "#"),INDEX(Master!G54:AA54,1,((SEARCH("#",J54)) - 1)), " ")</f>
        <v>P</v>
      </c>
      <c r="L54" s="16" t="str">
        <f t="shared" si="18"/>
        <v>P</v>
      </c>
      <c r="M54" s="16"/>
      <c r="N54" s="32" t="str">
        <f t="shared" si="19"/>
        <v>Published</v>
      </c>
      <c r="O54" s="16"/>
      <c r="P54" s="17"/>
      <c r="Q54" s="16">
        <f t="shared" si="20"/>
        <v>0</v>
      </c>
      <c r="R54" s="16"/>
      <c r="S54" s="16">
        <f t="shared" si="21"/>
        <v>0</v>
      </c>
      <c r="T54" s="16"/>
      <c r="U54" s="16">
        <f t="shared" si="22"/>
        <v>0</v>
      </c>
      <c r="V54" s="16"/>
      <c r="W54" s="16">
        <f t="shared" si="23"/>
        <v>0</v>
      </c>
      <c r="X54" s="16"/>
      <c r="Y54" s="16">
        <f t="shared" si="24"/>
        <v>0</v>
      </c>
      <c r="AA54" s="16">
        <f t="shared" si="25"/>
        <v>0</v>
      </c>
      <c r="AC54" s="16">
        <f t="shared" si="26"/>
        <v>0</v>
      </c>
      <c r="AE54" s="16">
        <f t="shared" si="27"/>
        <v>0</v>
      </c>
      <c r="AG54" s="16">
        <f t="shared" si="28"/>
        <v>1</v>
      </c>
      <c r="AI54" s="16">
        <f t="shared" si="29"/>
        <v>0</v>
      </c>
      <c r="AK54" s="16">
        <f t="shared" si="30"/>
        <v>0</v>
      </c>
      <c r="AM54" s="16">
        <f t="shared" si="31"/>
        <v>0</v>
      </c>
      <c r="AO54" s="16">
        <f t="shared" si="32"/>
        <v>0</v>
      </c>
      <c r="AQ54" s="16">
        <f t="shared" si="33"/>
        <v>0</v>
      </c>
      <c r="AR54" s="16"/>
      <c r="AS54" s="16" t="str">
        <f t="shared" si="34"/>
        <v>Y</v>
      </c>
      <c r="AT54" s="16"/>
      <c r="AU54" s="16">
        <f>IF(Master!B54="#",1,0)</f>
        <v>0</v>
      </c>
      <c r="AW54" s="24">
        <f t="shared" si="35"/>
        <v>0</v>
      </c>
    </row>
    <row r="55" spans="10:49" x14ac:dyDescent="0.2">
      <c r="J55" s="56" t="str">
        <f>CONCATENATE(CONCATENATE(LEFT(Master!G55,1),LEFT(Master!H55,1), LEFT(Master!I55,1),LEFT(Master!J55,1),LEFT(Master!K55,1),LEFT(Master!L55,1),LEFT(Master!M55,1),LEFT(Master!N55,1),LEFT(Master!O55,1),LEFT(Master!P55,1),LEFT(Master!Q55,1),LEFT(Master!R55,1),LEFT(Master!S55,1),LEFT(Master!T55,1),LEFT(Master!U55,1),LEFT(Master!V55,1),LEFT(Master!W55,1),LEFT(Master!X55,1),LEFT(Master!Y55,1),LEFT(Master!Z55,1),LEFT(Master!AA55,1),LEFT(Master!AB55,1),LEFT(Master!AC55,1),LEFT(Master!AD55,1),LEFT(Master!AE55,1),LEFT(Master!AF55,1),LEFT(Master!AG55,1)))</f>
        <v>--------JJJJJJJJJ#</v>
      </c>
      <c r="K55" s="16" t="str">
        <f>IF((Master!G55 &lt;&gt; "#"),INDEX(Master!G55:AA55,1,((SEARCH("#",J55)) - 1)), " ")</f>
        <v>J</v>
      </c>
      <c r="L55" s="16" t="str">
        <f t="shared" si="18"/>
        <v>J</v>
      </c>
      <c r="M55" s="16"/>
      <c r="N55" s="32" t="str">
        <f t="shared" si="19"/>
        <v>Rejected</v>
      </c>
      <c r="O55" s="16"/>
      <c r="P55" s="17"/>
      <c r="Q55" s="16">
        <f t="shared" si="20"/>
        <v>0</v>
      </c>
      <c r="R55" s="16"/>
      <c r="S55" s="16">
        <f t="shared" si="21"/>
        <v>0</v>
      </c>
      <c r="T55" s="16"/>
      <c r="U55" s="16">
        <f t="shared" si="22"/>
        <v>0</v>
      </c>
      <c r="V55" s="16"/>
      <c r="W55" s="16">
        <f t="shared" si="23"/>
        <v>0</v>
      </c>
      <c r="X55" s="16"/>
      <c r="Y55" s="16">
        <f t="shared" si="24"/>
        <v>0</v>
      </c>
      <c r="AA55" s="16">
        <f t="shared" si="25"/>
        <v>0</v>
      </c>
      <c r="AC55" s="16">
        <f t="shared" si="26"/>
        <v>0</v>
      </c>
      <c r="AE55" s="16">
        <f t="shared" si="27"/>
        <v>1</v>
      </c>
      <c r="AG55" s="16">
        <f t="shared" si="28"/>
        <v>0</v>
      </c>
      <c r="AI55" s="16">
        <f t="shared" si="29"/>
        <v>0</v>
      </c>
      <c r="AK55" s="16">
        <f t="shared" si="30"/>
        <v>0</v>
      </c>
      <c r="AM55" s="16">
        <f t="shared" si="31"/>
        <v>0</v>
      </c>
      <c r="AO55" s="16">
        <f t="shared" si="32"/>
        <v>0</v>
      </c>
      <c r="AQ55" s="16">
        <f t="shared" si="33"/>
        <v>0</v>
      </c>
      <c r="AR55" s="16"/>
      <c r="AS55" s="16" t="str">
        <f t="shared" si="34"/>
        <v>Y</v>
      </c>
      <c r="AT55" s="16"/>
      <c r="AU55" s="16">
        <f>IF(Master!B55="#",1,0)</f>
        <v>0</v>
      </c>
      <c r="AW55" s="24">
        <f t="shared" si="35"/>
        <v>0</v>
      </c>
    </row>
    <row r="56" spans="10:49" x14ac:dyDescent="0.2">
      <c r="J56" s="56" t="str">
        <f>CONCATENATE(CONCATENATE(LEFT(Master!G56,1),LEFT(Master!H56,1), LEFT(Master!I56,1),LEFT(Master!J56,1),LEFT(Master!K56,1),LEFT(Master!L56,1),LEFT(Master!M56,1),LEFT(Master!N56,1),LEFT(Master!O56,1),LEFT(Master!P56,1),LEFT(Master!Q56,1),LEFT(Master!R56,1),LEFT(Master!S56,1),LEFT(Master!T56,1),LEFT(Master!U56,1),LEFT(Master!V56,1),LEFT(Master!W56,1),LEFT(Master!X56,1),LEFT(Master!Y56,1),LEFT(Master!Z56,1),LEFT(Master!AA56,1),LEFT(Master!AB56,1),LEFT(Master!AC56,1),LEFT(Master!AD56,1),LEFT(Master!AE56,1),LEFT(Master!AF56,1),LEFT(Master!AG56,1)))</f>
        <v>--------TCCCCCCCC#</v>
      </c>
      <c r="K56" s="16" t="str">
        <f>IF((Master!G56 &lt;&gt; "#"),INDEX(Master!G56:AA56,1,((SEARCH("#",J56)) - 1)), " ")</f>
        <v>CB</v>
      </c>
      <c r="L56" s="16" t="str">
        <f t="shared" si="18"/>
        <v>CB</v>
      </c>
      <c r="M56" s="16"/>
      <c r="N56" s="32" t="str">
        <f t="shared" si="19"/>
        <v>Complete&lt;BR&gt;then Ballot</v>
      </c>
      <c r="O56" s="16"/>
      <c r="P56" s="17"/>
      <c r="Q56" s="16">
        <f t="shared" si="20"/>
        <v>0</v>
      </c>
      <c r="R56" s="16"/>
      <c r="S56" s="16">
        <f t="shared" si="21"/>
        <v>0</v>
      </c>
      <c r="T56" s="16"/>
      <c r="U56" s="16">
        <f t="shared" si="22"/>
        <v>1</v>
      </c>
      <c r="V56" s="16"/>
      <c r="W56" s="16">
        <f t="shared" si="23"/>
        <v>0</v>
      </c>
      <c r="X56" s="16"/>
      <c r="Y56" s="16">
        <f t="shared" si="24"/>
        <v>0</v>
      </c>
      <c r="AA56" s="16">
        <f t="shared" si="25"/>
        <v>0</v>
      </c>
      <c r="AC56" s="16">
        <f t="shared" si="26"/>
        <v>0</v>
      </c>
      <c r="AE56" s="16">
        <f t="shared" si="27"/>
        <v>0</v>
      </c>
      <c r="AG56" s="16">
        <f t="shared" si="28"/>
        <v>0</v>
      </c>
      <c r="AI56" s="16">
        <f t="shared" si="29"/>
        <v>0</v>
      </c>
      <c r="AK56" s="16">
        <f t="shared" si="30"/>
        <v>0</v>
      </c>
      <c r="AM56" s="16">
        <f t="shared" si="31"/>
        <v>0</v>
      </c>
      <c r="AO56" s="16">
        <f t="shared" si="32"/>
        <v>0</v>
      </c>
      <c r="AQ56" s="16">
        <f t="shared" si="33"/>
        <v>0</v>
      </c>
      <c r="AR56" s="16"/>
      <c r="AS56" s="16" t="str">
        <f t="shared" si="34"/>
        <v>N</v>
      </c>
      <c r="AT56" s="16"/>
      <c r="AU56" s="16">
        <f>IF(Master!B56="#",1,0)</f>
        <v>0</v>
      </c>
      <c r="AW56" s="24">
        <f t="shared" si="35"/>
        <v>0</v>
      </c>
    </row>
    <row r="57" spans="10:49" x14ac:dyDescent="0.2">
      <c r="J57" s="56" t="str">
        <f>CONCATENATE(CONCATENATE(LEFT(Master!G57,1),LEFT(Master!H57,1), LEFT(Master!I57,1),LEFT(Master!J57,1),LEFT(Master!K57,1),LEFT(Master!L57,1),LEFT(Master!M57,1),LEFT(Master!N57,1),LEFT(Master!O57,1),LEFT(Master!P57,1),LEFT(Master!Q57,1),LEFT(Master!R57,1),LEFT(Master!S57,1),LEFT(Master!T57,1),LEFT(Master!U57,1),LEFT(Master!V57,1),LEFT(Master!W57,1),LEFT(Master!X57,1),LEFT(Master!Y57,1),LEFT(Master!Z57,1),LEFT(Master!AA57,1),LEFT(Master!AB57,1),LEFT(Master!AC57,1),LEFT(Master!AD57,1),LEFT(Master!AE57,1),LEFT(Master!AF57,1),LEFT(Master!AG57,1)))</f>
        <v>--------BVVVVAPPP#</v>
      </c>
      <c r="K57" s="16" t="str">
        <f>IF((Master!G57 &lt;&gt; "#"),INDEX(Master!G57:AA57,1,((SEARCH("#",J57)) - 1)), " ")</f>
        <v>P</v>
      </c>
      <c r="L57" s="16" t="str">
        <f t="shared" si="18"/>
        <v>P</v>
      </c>
      <c r="M57" s="16"/>
      <c r="N57" s="32" t="str">
        <f t="shared" si="19"/>
        <v>Published</v>
      </c>
      <c r="O57" s="16"/>
      <c r="P57" s="17"/>
      <c r="Q57" s="16">
        <f t="shared" si="20"/>
        <v>0</v>
      </c>
      <c r="R57" s="16"/>
      <c r="S57" s="16">
        <f t="shared" si="21"/>
        <v>0</v>
      </c>
      <c r="T57" s="16"/>
      <c r="U57" s="16">
        <f t="shared" si="22"/>
        <v>0</v>
      </c>
      <c r="V57" s="16"/>
      <c r="W57" s="16">
        <f t="shared" si="23"/>
        <v>0</v>
      </c>
      <c r="X57" s="16"/>
      <c r="Y57" s="16">
        <f t="shared" si="24"/>
        <v>0</v>
      </c>
      <c r="AA57" s="16">
        <f t="shared" si="25"/>
        <v>0</v>
      </c>
      <c r="AC57" s="16">
        <f t="shared" si="26"/>
        <v>0</v>
      </c>
      <c r="AE57" s="16">
        <f t="shared" si="27"/>
        <v>0</v>
      </c>
      <c r="AG57" s="16">
        <f t="shared" si="28"/>
        <v>1</v>
      </c>
      <c r="AI57" s="16">
        <f t="shared" si="29"/>
        <v>0</v>
      </c>
      <c r="AK57" s="16">
        <f t="shared" si="30"/>
        <v>0</v>
      </c>
      <c r="AM57" s="16">
        <f t="shared" si="31"/>
        <v>0</v>
      </c>
      <c r="AO57" s="16">
        <f t="shared" si="32"/>
        <v>0</v>
      </c>
      <c r="AQ57" s="16">
        <f t="shared" si="33"/>
        <v>0</v>
      </c>
      <c r="AR57" s="16"/>
      <c r="AS57" s="16" t="str">
        <f t="shared" si="34"/>
        <v>Y</v>
      </c>
      <c r="AT57" s="16"/>
      <c r="AU57" s="16">
        <f>IF(Master!B57="#",1,0)</f>
        <v>0</v>
      </c>
      <c r="AW57" s="24">
        <f t="shared" si="35"/>
        <v>0</v>
      </c>
    </row>
    <row r="58" spans="10:49" x14ac:dyDescent="0.2">
      <c r="J58" s="56" t="str">
        <f>CONCATENATE(CONCATENATE(LEFT(Master!G58,1),LEFT(Master!H58,1), LEFT(Master!I58,1),LEFT(Master!J58,1),LEFT(Master!K58,1),LEFT(Master!L58,1),LEFT(Master!M58,1),LEFT(Master!N58,1),LEFT(Master!O58,1),LEFT(Master!P58,1),LEFT(Master!Q58,1),LEFT(Master!R58,1),LEFT(Master!S58,1),LEFT(Master!T58,1),LEFT(Master!U58,1),LEFT(Master!V58,1),LEFT(Master!W58,1),LEFT(Master!X58,1),LEFT(Master!Y58,1),LEFT(Master!Z58,1),LEFT(Master!AA58,1),LEFT(Master!AB58,1),LEFT(Master!AC58,1),LEFT(Master!AD58,1),LEFT(Master!AE58,1),LEFT(Master!AF58,1),LEFT(Master!AG58,1)))</f>
        <v>--------JJJJJJJJJ#</v>
      </c>
      <c r="K58" s="16" t="str">
        <f>IF((Master!G58 &lt;&gt; "#"),INDEX(Master!G58:AA58,1,((SEARCH("#",J58)) - 1)), " ")</f>
        <v>J</v>
      </c>
      <c r="L58" s="16" t="str">
        <f t="shared" si="18"/>
        <v>J</v>
      </c>
      <c r="M58" s="16"/>
      <c r="N58" s="32" t="str">
        <f t="shared" si="19"/>
        <v>Rejected</v>
      </c>
      <c r="O58" s="16"/>
      <c r="P58" s="17"/>
      <c r="Q58" s="16">
        <f t="shared" si="20"/>
        <v>0</v>
      </c>
      <c r="R58" s="16"/>
      <c r="S58" s="16">
        <f t="shared" si="21"/>
        <v>0</v>
      </c>
      <c r="T58" s="16"/>
      <c r="U58" s="16">
        <f t="shared" si="22"/>
        <v>0</v>
      </c>
      <c r="V58" s="16"/>
      <c r="W58" s="16">
        <f t="shared" si="23"/>
        <v>0</v>
      </c>
      <c r="X58" s="16"/>
      <c r="Y58" s="16">
        <f t="shared" si="24"/>
        <v>0</v>
      </c>
      <c r="AA58" s="16">
        <f t="shared" si="25"/>
        <v>0</v>
      </c>
      <c r="AC58" s="16">
        <f t="shared" si="26"/>
        <v>0</v>
      </c>
      <c r="AE58" s="16">
        <f t="shared" si="27"/>
        <v>1</v>
      </c>
      <c r="AG58" s="16">
        <f t="shared" si="28"/>
        <v>0</v>
      </c>
      <c r="AI58" s="16">
        <f t="shared" si="29"/>
        <v>0</v>
      </c>
      <c r="AK58" s="16">
        <f t="shared" si="30"/>
        <v>0</v>
      </c>
      <c r="AM58" s="16">
        <f t="shared" si="31"/>
        <v>0</v>
      </c>
      <c r="AO58" s="16">
        <f t="shared" si="32"/>
        <v>0</v>
      </c>
      <c r="AQ58" s="16">
        <f t="shared" si="33"/>
        <v>0</v>
      </c>
      <c r="AR58" s="16"/>
      <c r="AS58" s="16" t="str">
        <f t="shared" si="34"/>
        <v>Y</v>
      </c>
      <c r="AT58" s="16"/>
      <c r="AU58" s="16">
        <f>IF(Master!B58="#",1,0)</f>
        <v>0</v>
      </c>
      <c r="AW58" s="24">
        <f t="shared" si="35"/>
        <v>0</v>
      </c>
    </row>
    <row r="59" spans="10:49" x14ac:dyDescent="0.2">
      <c r="J59" s="56" t="str">
        <f>CONCATENATE(CONCATENATE(LEFT(Master!G59,1),LEFT(Master!H59,1), LEFT(Master!I59,1),LEFT(Master!J59,1),LEFT(Master!K59,1),LEFT(Master!L59,1),LEFT(Master!M59,1),LEFT(Master!N59,1),LEFT(Master!O59,1),LEFT(Master!P59,1),LEFT(Master!Q59,1),LEFT(Master!R59,1),LEFT(Master!S59,1),LEFT(Master!T59,1),LEFT(Master!U59,1),LEFT(Master!V59,1),LEFT(Master!W59,1),LEFT(Master!X59,1),LEFT(Master!Y59,1),LEFT(Master!Z59,1),LEFT(Master!AA59,1),LEFT(Master!AB59,1),LEFT(Master!AC59,1),LEFT(Master!AD59,1),LEFT(Master!AE59,1),LEFT(Master!AF59,1),LEFT(Master!AG59,1)))</f>
        <v>--------BVVVVAPPP#</v>
      </c>
      <c r="K59" s="16" t="str">
        <f>IF((Master!G59 &lt;&gt; "#"),INDEX(Master!G59:AA59,1,((SEARCH("#",J59)) - 1)), " ")</f>
        <v>P</v>
      </c>
      <c r="L59" s="16" t="str">
        <f t="shared" si="18"/>
        <v>P</v>
      </c>
      <c r="M59" s="16"/>
      <c r="N59" s="32" t="str">
        <f t="shared" si="19"/>
        <v>Published</v>
      </c>
      <c r="O59" s="16"/>
      <c r="P59" s="17"/>
      <c r="Q59" s="16">
        <f t="shared" si="20"/>
        <v>0</v>
      </c>
      <c r="R59" s="16"/>
      <c r="S59" s="16">
        <f t="shared" si="21"/>
        <v>0</v>
      </c>
      <c r="T59" s="16"/>
      <c r="U59" s="16">
        <f t="shared" si="22"/>
        <v>0</v>
      </c>
      <c r="V59" s="16"/>
      <c r="W59" s="16">
        <f t="shared" si="23"/>
        <v>0</v>
      </c>
      <c r="X59" s="16"/>
      <c r="Y59" s="16">
        <f t="shared" si="24"/>
        <v>0</v>
      </c>
      <c r="AA59" s="16">
        <f t="shared" si="25"/>
        <v>0</v>
      </c>
      <c r="AC59" s="16">
        <f t="shared" si="26"/>
        <v>0</v>
      </c>
      <c r="AE59" s="16">
        <f t="shared" si="27"/>
        <v>0</v>
      </c>
      <c r="AG59" s="16">
        <f t="shared" si="28"/>
        <v>1</v>
      </c>
      <c r="AI59" s="16">
        <f t="shared" si="29"/>
        <v>0</v>
      </c>
      <c r="AK59" s="16">
        <f t="shared" si="30"/>
        <v>0</v>
      </c>
      <c r="AM59" s="16">
        <f t="shared" si="31"/>
        <v>0</v>
      </c>
      <c r="AO59" s="16">
        <f t="shared" si="32"/>
        <v>0</v>
      </c>
      <c r="AQ59" s="16">
        <f t="shared" si="33"/>
        <v>0</v>
      </c>
      <c r="AR59" s="16"/>
      <c r="AS59" s="16" t="str">
        <f t="shared" si="34"/>
        <v>Y</v>
      </c>
      <c r="AT59" s="16"/>
      <c r="AU59" s="16">
        <f>IF(Master!B59="#",1,0)</f>
        <v>0</v>
      </c>
      <c r="AW59" s="24">
        <f t="shared" si="35"/>
        <v>0</v>
      </c>
    </row>
    <row r="60" spans="10:49" x14ac:dyDescent="0.2">
      <c r="J60" s="56" t="str">
        <f>CONCATENATE(CONCATENATE(LEFT(Master!G60,1),LEFT(Master!H60,1), LEFT(Master!I60,1),LEFT(Master!J60,1),LEFT(Master!K60,1),LEFT(Master!L60,1),LEFT(Master!M60,1),LEFT(Master!N60,1),LEFT(Master!O60,1),LEFT(Master!P60,1),LEFT(Master!Q60,1),LEFT(Master!R60,1),LEFT(Master!S60,1),LEFT(Master!T60,1),LEFT(Master!U60,1),LEFT(Master!V60,1),LEFT(Master!W60,1),LEFT(Master!X60,1),LEFT(Master!Y60,1),LEFT(Master!Z60,1),LEFT(Master!AA60,1),LEFT(Master!AB60,1),LEFT(Master!AC60,1),LEFT(Master!AD60,1),LEFT(Master!AE60,1),LEFT(Master!AF60,1),LEFT(Master!AG60,1)))</f>
        <v>--------JJJJJJJJJ#</v>
      </c>
      <c r="K60" s="16" t="str">
        <f>IF((Master!G60 &lt;&gt; "#"),INDEX(Master!G60:AA60,1,((SEARCH("#",J60)) - 1)), " ")</f>
        <v>J</v>
      </c>
      <c r="L60" s="16" t="str">
        <f t="shared" si="18"/>
        <v>J</v>
      </c>
      <c r="M60" s="16"/>
      <c r="N60" s="32" t="str">
        <f t="shared" si="19"/>
        <v>Rejected</v>
      </c>
      <c r="O60" s="16"/>
      <c r="P60" s="17"/>
      <c r="Q60" s="16">
        <f t="shared" si="20"/>
        <v>0</v>
      </c>
      <c r="R60" s="16"/>
      <c r="S60" s="16">
        <f t="shared" si="21"/>
        <v>0</v>
      </c>
      <c r="T60" s="16"/>
      <c r="U60" s="16">
        <f t="shared" si="22"/>
        <v>0</v>
      </c>
      <c r="V60" s="16"/>
      <c r="W60" s="16">
        <f t="shared" si="23"/>
        <v>0</v>
      </c>
      <c r="X60" s="16"/>
      <c r="Y60" s="16">
        <f t="shared" si="24"/>
        <v>0</v>
      </c>
      <c r="AA60" s="16">
        <f t="shared" si="25"/>
        <v>0</v>
      </c>
      <c r="AC60" s="16">
        <f t="shared" si="26"/>
        <v>0</v>
      </c>
      <c r="AE60" s="16">
        <f t="shared" si="27"/>
        <v>1</v>
      </c>
      <c r="AG60" s="16">
        <f t="shared" si="28"/>
        <v>0</v>
      </c>
      <c r="AI60" s="16">
        <f t="shared" si="29"/>
        <v>0</v>
      </c>
      <c r="AK60" s="16">
        <f t="shared" si="30"/>
        <v>0</v>
      </c>
      <c r="AM60" s="16">
        <f t="shared" si="31"/>
        <v>0</v>
      </c>
      <c r="AO60" s="16">
        <f t="shared" si="32"/>
        <v>0</v>
      </c>
      <c r="AQ60" s="16">
        <f t="shared" si="33"/>
        <v>0</v>
      </c>
      <c r="AR60" s="16"/>
      <c r="AS60" s="16" t="str">
        <f t="shared" si="34"/>
        <v>Y</v>
      </c>
      <c r="AT60" s="16"/>
      <c r="AU60" s="16">
        <f>IF(Master!B60="#",1,0)</f>
        <v>0</v>
      </c>
      <c r="AW60" s="24">
        <f t="shared" si="35"/>
        <v>0</v>
      </c>
    </row>
    <row r="61" spans="10:49" x14ac:dyDescent="0.2">
      <c r="J61" s="56" t="str">
        <f>CONCATENATE(CONCATENATE(LEFT(Master!G61,1),LEFT(Master!H61,1), LEFT(Master!I61,1),LEFT(Master!J61,1),LEFT(Master!K61,1),LEFT(Master!L61,1),LEFT(Master!M61,1),LEFT(Master!N61,1),LEFT(Master!O61,1),LEFT(Master!P61,1),LEFT(Master!Q61,1),LEFT(Master!R61,1),LEFT(Master!S61,1),LEFT(Master!T61,1),LEFT(Master!U61,1),LEFT(Master!V61,1),LEFT(Master!W61,1),LEFT(Master!X61,1),LEFT(Master!Y61,1),LEFT(Master!Z61,1),LEFT(Master!AA61,1),LEFT(Master!AB61,1),LEFT(Master!AC61,1),LEFT(Master!AD61,1),LEFT(Master!AE61,1),LEFT(Master!AF61,1),LEFT(Master!AG61,1)))</f>
        <v>--------BVVVVAPPP#</v>
      </c>
      <c r="K61" s="16" t="str">
        <f>IF((Master!G61 &lt;&gt; "#"),INDEX(Master!G61:AA61,1,((SEARCH("#",J61)) - 1)), " ")</f>
        <v>P</v>
      </c>
      <c r="L61" s="16" t="str">
        <f t="shared" si="18"/>
        <v>P</v>
      </c>
      <c r="M61" s="16"/>
      <c r="N61" s="32" t="str">
        <f t="shared" si="19"/>
        <v>Published</v>
      </c>
      <c r="O61" s="16"/>
      <c r="P61" s="17"/>
      <c r="Q61" s="16">
        <f t="shared" si="20"/>
        <v>0</v>
      </c>
      <c r="R61" s="16"/>
      <c r="S61" s="16">
        <f t="shared" si="21"/>
        <v>0</v>
      </c>
      <c r="T61" s="16"/>
      <c r="U61" s="16">
        <f t="shared" si="22"/>
        <v>0</v>
      </c>
      <c r="V61" s="16"/>
      <c r="W61" s="16">
        <f t="shared" si="23"/>
        <v>0</v>
      </c>
      <c r="X61" s="16"/>
      <c r="Y61" s="16">
        <f t="shared" si="24"/>
        <v>0</v>
      </c>
      <c r="AA61" s="16">
        <f t="shared" si="25"/>
        <v>0</v>
      </c>
      <c r="AC61" s="16">
        <f t="shared" si="26"/>
        <v>0</v>
      </c>
      <c r="AE61" s="16">
        <f t="shared" si="27"/>
        <v>0</v>
      </c>
      <c r="AG61" s="16">
        <f t="shared" si="28"/>
        <v>1</v>
      </c>
      <c r="AI61" s="16">
        <f t="shared" si="29"/>
        <v>0</v>
      </c>
      <c r="AK61" s="16">
        <f t="shared" si="30"/>
        <v>0</v>
      </c>
      <c r="AM61" s="16">
        <f t="shared" si="31"/>
        <v>0</v>
      </c>
      <c r="AO61" s="16">
        <f t="shared" si="32"/>
        <v>0</v>
      </c>
      <c r="AQ61" s="16">
        <f t="shared" si="33"/>
        <v>0</v>
      </c>
      <c r="AR61" s="16"/>
      <c r="AS61" s="16" t="str">
        <f t="shared" si="34"/>
        <v>Y</v>
      </c>
      <c r="AT61" s="16"/>
      <c r="AU61" s="16">
        <f>IF(Master!B61="#",1,0)</f>
        <v>0</v>
      </c>
      <c r="AW61" s="24">
        <f t="shared" si="35"/>
        <v>0</v>
      </c>
    </row>
    <row r="62" spans="10:49" x14ac:dyDescent="0.2">
      <c r="J62" s="56" t="str">
        <f>CONCATENATE(CONCATENATE(LEFT(Master!G62,1),LEFT(Master!H62,1), LEFT(Master!I62,1),LEFT(Master!J62,1),LEFT(Master!K62,1),LEFT(Master!L62,1),LEFT(Master!M62,1),LEFT(Master!N62,1),LEFT(Master!O62,1),LEFT(Master!P62,1),LEFT(Master!Q62,1),LEFT(Master!R62,1),LEFT(Master!S62,1),LEFT(Master!T62,1),LEFT(Master!U62,1),LEFT(Master!V62,1),LEFT(Master!W62,1),LEFT(Master!X62,1),LEFT(Master!Y62,1),LEFT(Master!Z62,1),LEFT(Master!AA62,1),LEFT(Master!AB62,1),LEFT(Master!AC62,1),LEFT(Master!AD62,1),LEFT(Master!AE62,1),LEFT(Master!AF62,1),LEFT(Master!AG62,1)))</f>
        <v>--------JJJJJJJJJ#</v>
      </c>
      <c r="K62" s="16" t="str">
        <f>IF((Master!G62 &lt;&gt; "#"),INDEX(Master!G62:AA62,1,((SEARCH("#",J62)) - 1)), " ")</f>
        <v>J</v>
      </c>
      <c r="L62" s="16" t="str">
        <f t="shared" si="18"/>
        <v>J</v>
      </c>
      <c r="M62" s="16"/>
      <c r="N62" s="32" t="str">
        <f t="shared" si="19"/>
        <v>Rejected</v>
      </c>
      <c r="O62" s="16"/>
      <c r="P62" s="17"/>
      <c r="Q62" s="16">
        <f t="shared" si="20"/>
        <v>0</v>
      </c>
      <c r="R62" s="16"/>
      <c r="S62" s="16">
        <f t="shared" si="21"/>
        <v>0</v>
      </c>
      <c r="T62" s="16"/>
      <c r="U62" s="16">
        <f t="shared" si="22"/>
        <v>0</v>
      </c>
      <c r="V62" s="16"/>
      <c r="W62" s="16">
        <f t="shared" si="23"/>
        <v>0</v>
      </c>
      <c r="X62" s="16"/>
      <c r="Y62" s="16">
        <f t="shared" si="24"/>
        <v>0</v>
      </c>
      <c r="AA62" s="16">
        <f t="shared" si="25"/>
        <v>0</v>
      </c>
      <c r="AC62" s="16">
        <f t="shared" si="26"/>
        <v>0</v>
      </c>
      <c r="AE62" s="16">
        <f t="shared" si="27"/>
        <v>1</v>
      </c>
      <c r="AG62" s="16">
        <f t="shared" si="28"/>
        <v>0</v>
      </c>
      <c r="AI62" s="16">
        <f t="shared" si="29"/>
        <v>0</v>
      </c>
      <c r="AK62" s="16">
        <f t="shared" si="30"/>
        <v>0</v>
      </c>
      <c r="AM62" s="16">
        <f t="shared" si="31"/>
        <v>0</v>
      </c>
      <c r="AO62" s="16">
        <f t="shared" si="32"/>
        <v>0</v>
      </c>
      <c r="AQ62" s="16">
        <f t="shared" si="33"/>
        <v>0</v>
      </c>
      <c r="AR62" s="16"/>
      <c r="AS62" s="16" t="str">
        <f t="shared" si="34"/>
        <v>Y</v>
      </c>
      <c r="AT62" s="16"/>
      <c r="AU62" s="16">
        <f>IF(Master!B62="#",1,0)</f>
        <v>0</v>
      </c>
      <c r="AW62" s="24">
        <f t="shared" si="35"/>
        <v>0</v>
      </c>
    </row>
    <row r="63" spans="10:49" x14ac:dyDescent="0.2">
      <c r="J63" s="56" t="str">
        <f>CONCATENATE(CONCATENATE(LEFT(Master!G63,1),LEFT(Master!H63,1), LEFT(Master!I63,1),LEFT(Master!J63,1),LEFT(Master!K63,1),LEFT(Master!L63,1),LEFT(Master!M63,1),LEFT(Master!N63,1),LEFT(Master!O63,1),LEFT(Master!P63,1),LEFT(Master!Q63,1),LEFT(Master!R63,1),LEFT(Master!S63,1),LEFT(Master!T63,1),LEFT(Master!U63,1),LEFT(Master!V63,1),LEFT(Master!W63,1),LEFT(Master!X63,1),LEFT(Master!Y63,1),LEFT(Master!Z63,1),LEFT(Master!AA63,1),LEFT(Master!AB63,1),LEFT(Master!AC63,1),LEFT(Master!AD63,1),LEFT(Master!AE63,1),LEFT(Master!AF63,1),LEFT(Master!AG63,1)))</f>
        <v>--------BVVVVAPPP#</v>
      </c>
      <c r="K63" s="16" t="str">
        <f>IF((Master!G63 &lt;&gt; "#"),INDEX(Master!G63:AA63,1,((SEARCH("#",J63)) - 1)), " ")</f>
        <v>P</v>
      </c>
      <c r="L63" s="16" t="str">
        <f t="shared" si="18"/>
        <v>P</v>
      </c>
      <c r="M63" s="16"/>
      <c r="N63" s="32" t="str">
        <f t="shared" si="19"/>
        <v>Published</v>
      </c>
      <c r="O63" s="16"/>
      <c r="P63" s="17"/>
      <c r="Q63" s="16">
        <f t="shared" si="20"/>
        <v>0</v>
      </c>
      <c r="R63" s="16"/>
      <c r="S63" s="16">
        <f t="shared" si="21"/>
        <v>0</v>
      </c>
      <c r="T63" s="16"/>
      <c r="U63" s="16">
        <f t="shared" si="22"/>
        <v>0</v>
      </c>
      <c r="V63" s="16"/>
      <c r="W63" s="16">
        <f t="shared" si="23"/>
        <v>0</v>
      </c>
      <c r="X63" s="16"/>
      <c r="Y63" s="16">
        <f t="shared" si="24"/>
        <v>0</v>
      </c>
      <c r="AA63" s="16">
        <f t="shared" si="25"/>
        <v>0</v>
      </c>
      <c r="AC63" s="16">
        <f t="shared" si="26"/>
        <v>0</v>
      </c>
      <c r="AE63" s="16">
        <f t="shared" si="27"/>
        <v>0</v>
      </c>
      <c r="AG63" s="16">
        <f t="shared" si="28"/>
        <v>1</v>
      </c>
      <c r="AI63" s="16">
        <f t="shared" si="29"/>
        <v>0</v>
      </c>
      <c r="AK63" s="16">
        <f t="shared" si="30"/>
        <v>0</v>
      </c>
      <c r="AM63" s="16">
        <f t="shared" si="31"/>
        <v>0</v>
      </c>
      <c r="AO63" s="16">
        <f t="shared" si="32"/>
        <v>0</v>
      </c>
      <c r="AQ63" s="16">
        <f t="shared" si="33"/>
        <v>0</v>
      </c>
      <c r="AR63" s="16"/>
      <c r="AS63" s="16" t="str">
        <f t="shared" si="34"/>
        <v>Y</v>
      </c>
      <c r="AT63" s="16"/>
      <c r="AU63" s="16">
        <f>IF(Master!B63="#",1,0)</f>
        <v>0</v>
      </c>
      <c r="AW63" s="24">
        <f t="shared" si="35"/>
        <v>0</v>
      </c>
    </row>
    <row r="64" spans="10:49" x14ac:dyDescent="0.2">
      <c r="J64" s="56" t="str">
        <f>CONCATENATE(CONCATENATE(LEFT(Master!G64,1),LEFT(Master!H64,1), LEFT(Master!I64,1),LEFT(Master!J64,1),LEFT(Master!K64,1),LEFT(Master!L64,1),LEFT(Master!M64,1),LEFT(Master!N64,1),LEFT(Master!O64,1),LEFT(Master!P64,1),LEFT(Master!Q64,1),LEFT(Master!R64,1),LEFT(Master!S64,1),LEFT(Master!T64,1),LEFT(Master!U64,1),LEFT(Master!V64,1),LEFT(Master!W64,1),LEFT(Master!X64,1),LEFT(Master!Y64,1),LEFT(Master!Z64,1),LEFT(Master!AA64,1),LEFT(Master!AB64,1),LEFT(Master!AC64,1),LEFT(Master!AD64,1),LEFT(Master!AE64,1),LEFT(Master!AF64,1),LEFT(Master!AG64,1)))</f>
        <v>--------BVVVVAPPP#</v>
      </c>
      <c r="K64" s="16" t="str">
        <f>IF((Master!G64 &lt;&gt; "#"),INDEX(Master!G64:AA64,1,((SEARCH("#",J64)) - 1)), " ")</f>
        <v>P</v>
      </c>
      <c r="L64" s="16" t="str">
        <f t="shared" si="18"/>
        <v>P</v>
      </c>
      <c r="M64" s="16"/>
      <c r="N64" s="32" t="str">
        <f t="shared" si="19"/>
        <v>Published</v>
      </c>
      <c r="O64" s="16"/>
      <c r="P64" s="17"/>
      <c r="Q64" s="16">
        <f t="shared" si="20"/>
        <v>0</v>
      </c>
      <c r="R64" s="16"/>
      <c r="S64" s="16">
        <f t="shared" si="21"/>
        <v>0</v>
      </c>
      <c r="T64" s="16"/>
      <c r="U64" s="16">
        <f t="shared" si="22"/>
        <v>0</v>
      </c>
      <c r="V64" s="16"/>
      <c r="W64" s="16">
        <f t="shared" si="23"/>
        <v>0</v>
      </c>
      <c r="X64" s="16"/>
      <c r="Y64" s="16">
        <f t="shared" si="24"/>
        <v>0</v>
      </c>
      <c r="AA64" s="16">
        <f t="shared" si="25"/>
        <v>0</v>
      </c>
      <c r="AC64" s="16">
        <f t="shared" si="26"/>
        <v>0</v>
      </c>
      <c r="AE64" s="16">
        <f t="shared" si="27"/>
        <v>0</v>
      </c>
      <c r="AG64" s="16">
        <f t="shared" si="28"/>
        <v>1</v>
      </c>
      <c r="AI64" s="16">
        <f t="shared" si="29"/>
        <v>0</v>
      </c>
      <c r="AK64" s="16">
        <f t="shared" si="30"/>
        <v>0</v>
      </c>
      <c r="AM64" s="16">
        <f t="shared" si="31"/>
        <v>0</v>
      </c>
      <c r="AO64" s="16">
        <f t="shared" si="32"/>
        <v>0</v>
      </c>
      <c r="AQ64" s="16">
        <f t="shared" si="33"/>
        <v>0</v>
      </c>
      <c r="AR64" s="16"/>
      <c r="AS64" s="16" t="str">
        <f t="shared" si="34"/>
        <v>Y</v>
      </c>
      <c r="AT64" s="16"/>
      <c r="AU64" s="16">
        <f>IF(Master!B64="#",1,0)</f>
        <v>0</v>
      </c>
      <c r="AW64" s="24">
        <f t="shared" si="35"/>
        <v>0</v>
      </c>
    </row>
    <row r="65" spans="2:49" x14ac:dyDescent="0.2">
      <c r="J65" s="56" t="str">
        <f>CONCATENATE(CONCATENATE(LEFT(Master!G65,1),LEFT(Master!H65,1), LEFT(Master!I65,1),LEFT(Master!J65,1),LEFT(Master!K65,1),LEFT(Master!L65,1),LEFT(Master!M65,1),LEFT(Master!N65,1),LEFT(Master!O65,1),LEFT(Master!P65,1),LEFT(Master!Q65,1),LEFT(Master!R65,1),LEFT(Master!S65,1),LEFT(Master!T65,1),LEFT(Master!U65,1),LEFT(Master!V65,1),LEFT(Master!W65,1),LEFT(Master!X65,1),LEFT(Master!Y65,1),LEFT(Master!Z65,1),LEFT(Master!AA65,1),LEFT(Master!AB65,1),LEFT(Master!AC65,1),LEFT(Master!AD65,1),LEFT(Master!AE65,1),LEFT(Master!AF65,1),LEFT(Master!AG65,1)))</f>
        <v>--------BVVVVAPPP#</v>
      </c>
      <c r="K65" s="16" t="str">
        <f>IF((Master!G65 &lt;&gt; "#"),INDEX(Master!G65:AA65,1,((SEARCH("#",J65)) - 1)), " ")</f>
        <v>P</v>
      </c>
      <c r="L65" s="16" t="str">
        <f t="shared" si="18"/>
        <v>P</v>
      </c>
      <c r="M65" s="16"/>
      <c r="N65" s="32" t="str">
        <f t="shared" si="19"/>
        <v>Published</v>
      </c>
      <c r="O65" s="16"/>
      <c r="P65" s="17"/>
      <c r="Q65" s="16">
        <f t="shared" si="20"/>
        <v>0</v>
      </c>
      <c r="R65" s="16"/>
      <c r="S65" s="16">
        <f t="shared" si="21"/>
        <v>0</v>
      </c>
      <c r="T65" s="16"/>
      <c r="U65" s="16">
        <f t="shared" si="22"/>
        <v>0</v>
      </c>
      <c r="V65" s="16"/>
      <c r="W65" s="16">
        <f t="shared" si="23"/>
        <v>0</v>
      </c>
      <c r="X65" s="16"/>
      <c r="Y65" s="16">
        <f t="shared" si="24"/>
        <v>0</v>
      </c>
      <c r="AA65" s="16">
        <f t="shared" si="25"/>
        <v>0</v>
      </c>
      <c r="AC65" s="16">
        <f t="shared" si="26"/>
        <v>0</v>
      </c>
      <c r="AE65" s="16">
        <f t="shared" si="27"/>
        <v>0</v>
      </c>
      <c r="AG65" s="16">
        <f t="shared" si="28"/>
        <v>1</v>
      </c>
      <c r="AI65" s="16">
        <f t="shared" si="29"/>
        <v>0</v>
      </c>
      <c r="AK65" s="16">
        <f t="shared" si="30"/>
        <v>0</v>
      </c>
      <c r="AM65" s="16">
        <f t="shared" si="31"/>
        <v>0</v>
      </c>
      <c r="AO65" s="16">
        <f t="shared" si="32"/>
        <v>0</v>
      </c>
      <c r="AQ65" s="16">
        <f t="shared" si="33"/>
        <v>0</v>
      </c>
      <c r="AR65" s="16"/>
      <c r="AS65" s="16" t="str">
        <f t="shared" si="34"/>
        <v>Y</v>
      </c>
      <c r="AT65" s="16"/>
      <c r="AU65" s="16">
        <f>IF(Master!B65="#",1,0)</f>
        <v>0</v>
      </c>
      <c r="AW65" s="24">
        <f t="shared" si="35"/>
        <v>0</v>
      </c>
    </row>
    <row r="66" spans="2:49" x14ac:dyDescent="0.2">
      <c r="J66" s="56" t="str">
        <f>CONCATENATE(CONCATENATE(LEFT(Master!G66,1),LEFT(Master!H66,1), LEFT(Master!I66,1),LEFT(Master!J66,1),LEFT(Master!K66,1),LEFT(Master!L66,1),LEFT(Master!M66,1),LEFT(Master!N66,1),LEFT(Master!O66,1),LEFT(Master!P66,1),LEFT(Master!Q66,1),LEFT(Master!R66,1),LEFT(Master!S66,1),LEFT(Master!T66,1),LEFT(Master!U66,1),LEFT(Master!V66,1),LEFT(Master!W66,1),LEFT(Master!X66,1),LEFT(Master!Y66,1),LEFT(Master!Z66,1),LEFT(Master!AA66,1),LEFT(Master!AB66,1),LEFT(Master!AC66,1),LEFT(Master!AD66,1),LEFT(Master!AE66,1),LEFT(Master!AF66,1),LEFT(Master!AG66,1)))</f>
        <v>--------BVVVVAPPP#</v>
      </c>
      <c r="K66" s="16" t="str">
        <f>IF((Master!G66 &lt;&gt; "#"),INDEX(Master!G66:AA66,1,((SEARCH("#",J66)) - 1)), " ")</f>
        <v>P</v>
      </c>
      <c r="L66" s="16" t="str">
        <f t="shared" si="18"/>
        <v>P</v>
      </c>
      <c r="M66" s="16"/>
      <c r="N66" s="32" t="str">
        <f t="shared" si="19"/>
        <v>Published</v>
      </c>
      <c r="O66" s="16"/>
      <c r="P66" s="17"/>
      <c r="Q66" s="16">
        <f t="shared" si="20"/>
        <v>0</v>
      </c>
      <c r="R66" s="16"/>
      <c r="S66" s="16">
        <f t="shared" si="21"/>
        <v>0</v>
      </c>
      <c r="T66" s="16"/>
      <c r="U66" s="16">
        <f t="shared" si="22"/>
        <v>0</v>
      </c>
      <c r="V66" s="16"/>
      <c r="W66" s="16">
        <f t="shared" si="23"/>
        <v>0</v>
      </c>
      <c r="X66" s="16"/>
      <c r="Y66" s="16">
        <f t="shared" si="24"/>
        <v>0</v>
      </c>
      <c r="AA66" s="16">
        <f t="shared" si="25"/>
        <v>0</v>
      </c>
      <c r="AC66" s="16">
        <f t="shared" si="26"/>
        <v>0</v>
      </c>
      <c r="AE66" s="16">
        <f t="shared" si="27"/>
        <v>0</v>
      </c>
      <c r="AG66" s="16">
        <f t="shared" si="28"/>
        <v>1</v>
      </c>
      <c r="AI66" s="16">
        <f t="shared" si="29"/>
        <v>0</v>
      </c>
      <c r="AK66" s="16">
        <f t="shared" si="30"/>
        <v>0</v>
      </c>
      <c r="AM66" s="16">
        <f t="shared" si="31"/>
        <v>0</v>
      </c>
      <c r="AO66" s="16">
        <f t="shared" si="32"/>
        <v>0</v>
      </c>
      <c r="AQ66" s="16">
        <f t="shared" si="33"/>
        <v>0</v>
      </c>
      <c r="AR66" s="16"/>
      <c r="AS66" s="16" t="str">
        <f t="shared" si="34"/>
        <v>Y</v>
      </c>
      <c r="AT66" s="16"/>
      <c r="AU66" s="16">
        <f>IF(Master!B66="#",1,0)</f>
        <v>0</v>
      </c>
      <c r="AW66" s="24">
        <f t="shared" si="35"/>
        <v>0</v>
      </c>
    </row>
    <row r="67" spans="2:49" x14ac:dyDescent="0.2">
      <c r="J67" s="56" t="str">
        <f>CONCATENATE(CONCATENATE(LEFT(Master!G67,1),LEFT(Master!H67,1), LEFT(Master!I67,1),LEFT(Master!J67,1),LEFT(Master!K67,1),LEFT(Master!L67,1),LEFT(Master!M67,1),LEFT(Master!N67,1),LEFT(Master!O67,1),LEFT(Master!P67,1),LEFT(Master!Q67,1),LEFT(Master!R67,1),LEFT(Master!S67,1),LEFT(Master!T67,1),LEFT(Master!U67,1),LEFT(Master!V67,1),LEFT(Master!W67,1),LEFT(Master!X67,1),LEFT(Master!Y67,1),LEFT(Master!Z67,1),LEFT(Master!AA67,1),LEFT(Master!AB67,1),LEFT(Master!AC67,1),LEFT(Master!AD67,1),LEFT(Master!AE67,1),LEFT(Master!AF67,1),LEFT(Master!AG67,1)))</f>
        <v>--------BVVVVAPPP#</v>
      </c>
      <c r="K67" s="16" t="str">
        <f>IF((Master!G67 &lt;&gt; "#"),INDEX(Master!G67:AA67,1,((SEARCH("#",J67)) - 1)), " ")</f>
        <v>P</v>
      </c>
      <c r="L67" s="16" t="str">
        <f>IF((K67 = "-"),"R",K67)</f>
        <v>P</v>
      </c>
      <c r="M67" s="16"/>
      <c r="N67" s="32" t="str">
        <f t="shared" si="19"/>
        <v>Published</v>
      </c>
      <c r="O67" s="16"/>
      <c r="P67" s="17"/>
      <c r="Q67" s="16">
        <f t="shared" si="20"/>
        <v>0</v>
      </c>
      <c r="R67" s="16"/>
      <c r="S67" s="16">
        <f t="shared" si="21"/>
        <v>0</v>
      </c>
      <c r="T67" s="16"/>
      <c r="U67" s="16">
        <f t="shared" si="22"/>
        <v>0</v>
      </c>
      <c r="V67" s="16"/>
      <c r="W67" s="16">
        <f t="shared" si="23"/>
        <v>0</v>
      </c>
      <c r="X67" s="16"/>
      <c r="Y67" s="16">
        <f t="shared" si="24"/>
        <v>0</v>
      </c>
      <c r="AA67" s="16">
        <f t="shared" si="25"/>
        <v>0</v>
      </c>
      <c r="AC67" s="16">
        <f t="shared" si="26"/>
        <v>0</v>
      </c>
      <c r="AE67" s="16">
        <f t="shared" si="27"/>
        <v>0</v>
      </c>
      <c r="AG67" s="16">
        <f t="shared" si="28"/>
        <v>1</v>
      </c>
      <c r="AI67" s="16">
        <f t="shared" si="29"/>
        <v>0</v>
      </c>
      <c r="AK67" s="16">
        <f t="shared" si="30"/>
        <v>0</v>
      </c>
      <c r="AM67" s="16">
        <f t="shared" si="31"/>
        <v>0</v>
      </c>
      <c r="AO67" s="16">
        <f t="shared" si="32"/>
        <v>0</v>
      </c>
      <c r="AQ67" s="16">
        <f t="shared" si="33"/>
        <v>0</v>
      </c>
      <c r="AR67" s="16"/>
      <c r="AS67" s="16" t="str">
        <f t="shared" si="34"/>
        <v>Y</v>
      </c>
      <c r="AT67" s="16"/>
      <c r="AU67" s="16">
        <f>IF(Master!B67="#",1,0)</f>
        <v>0</v>
      </c>
      <c r="AW67" s="24">
        <f t="shared" si="35"/>
        <v>0</v>
      </c>
    </row>
    <row r="68" spans="2:49" x14ac:dyDescent="0.2">
      <c r="J68" s="56" t="str">
        <f>CONCATENATE(CONCATENATE(LEFT(Master!G68,1),LEFT(Master!H68,1), LEFT(Master!I68,1),LEFT(Master!J68,1),LEFT(Master!K68,1),LEFT(Master!L68,1),LEFT(Master!M68,1),LEFT(Master!N68,1),LEFT(Master!O68,1),LEFT(Master!P68,1),LEFT(Master!Q68,1),LEFT(Master!R68,1),LEFT(Master!S68,1),LEFT(Master!T68,1),LEFT(Master!U68,1),LEFT(Master!V68,1),LEFT(Master!W68,1),LEFT(Master!X68,1),LEFT(Master!Y68,1),LEFT(Master!Z68,1),LEFT(Master!AA68,1),LEFT(Master!AB68,1),LEFT(Master!AC68,1),LEFT(Master!AD68,1),LEFT(Master!AE68,1),LEFT(Master!AF68,1),LEFT(Master!AG68,1)))</f>
        <v>--------BVVVVAPPP#</v>
      </c>
      <c r="K68" s="16" t="str">
        <f>IF((Master!G68 &lt;&gt; "#"),INDEX(Master!G68:AA68,1,((SEARCH("#",J68)) - 1)), " ")</f>
        <v>P</v>
      </c>
      <c r="L68" s="16" t="str">
        <f>IF((K68 = "-"),"R",K68)</f>
        <v>P</v>
      </c>
      <c r="M68" s="16"/>
      <c r="N68" s="32" t="str">
        <f t="shared" si="19"/>
        <v>Published</v>
      </c>
      <c r="O68" s="16"/>
      <c r="P68" s="17"/>
      <c r="Q68" s="16">
        <f t="shared" si="20"/>
        <v>0</v>
      </c>
      <c r="R68" s="16"/>
      <c r="S68" s="16">
        <f t="shared" si="21"/>
        <v>0</v>
      </c>
      <c r="T68" s="16"/>
      <c r="U68" s="16">
        <f t="shared" si="22"/>
        <v>0</v>
      </c>
      <c r="V68" s="16"/>
      <c r="W68" s="16">
        <f t="shared" si="23"/>
        <v>0</v>
      </c>
      <c r="X68" s="16"/>
      <c r="Y68" s="16">
        <f t="shared" si="24"/>
        <v>0</v>
      </c>
      <c r="AA68" s="16">
        <f t="shared" si="25"/>
        <v>0</v>
      </c>
      <c r="AC68" s="16">
        <f t="shared" si="26"/>
        <v>0</v>
      </c>
      <c r="AE68" s="16">
        <f t="shared" si="27"/>
        <v>0</v>
      </c>
      <c r="AG68" s="16">
        <f t="shared" si="28"/>
        <v>1</v>
      </c>
      <c r="AI68" s="16">
        <f t="shared" si="29"/>
        <v>0</v>
      </c>
      <c r="AK68" s="16">
        <f t="shared" si="30"/>
        <v>0</v>
      </c>
      <c r="AM68" s="16">
        <f t="shared" si="31"/>
        <v>0</v>
      </c>
      <c r="AO68" s="16">
        <f t="shared" si="32"/>
        <v>0</v>
      </c>
      <c r="AQ68" s="16">
        <f t="shared" si="33"/>
        <v>0</v>
      </c>
      <c r="AR68" s="16"/>
      <c r="AS68" s="16" t="str">
        <f t="shared" si="34"/>
        <v>Y</v>
      </c>
      <c r="AT68" s="16"/>
      <c r="AU68" s="16">
        <f>IF(Master!B68="#",1,0)</f>
        <v>0</v>
      </c>
      <c r="AW68" s="24">
        <f t="shared" si="35"/>
        <v>0</v>
      </c>
    </row>
    <row r="69" spans="2:49" x14ac:dyDescent="0.2">
      <c r="B69" s="22"/>
      <c r="C69" s="29"/>
      <c r="D69" s="18"/>
      <c r="J69" s="56" t="str">
        <f>CONCATENATE(CONCATENATE(LEFT(Master!G69,1),LEFT(Master!H69,1), LEFT(Master!I69,1),LEFT(Master!J69,1),LEFT(Master!K69,1),LEFT(Master!L69,1),LEFT(Master!M69,1),LEFT(Master!N69,1),LEFT(Master!O69,1),LEFT(Master!P69,1),LEFT(Master!Q69,1),LEFT(Master!R69,1),LEFT(Master!S69,1),LEFT(Master!T69,1),LEFT(Master!U69,1),LEFT(Master!V69,1),LEFT(Master!W69,1),LEFT(Master!X69,1),LEFT(Master!Y69,1),LEFT(Master!Z69,1),LEFT(Master!AA69,1),LEFT(Master!AB69,1),LEFT(Master!AC69,1),LEFT(Master!AD69,1),LEFT(Master!AE69,1),LEFT(Master!AF69,1),LEFT(Master!AG69,1)))</f>
        <v>--------BVVVVAPPP#</v>
      </c>
      <c r="K69" s="16" t="str">
        <f>IF((Master!G69 &lt;&gt; "#"),INDEX(Master!G69:AA69,1,((SEARCH("#",J69)) - 1)), " ")</f>
        <v>P</v>
      </c>
      <c r="L69" s="16" t="str">
        <f t="shared" ref="L69:L80" si="36">IF((K69 = "-"),"R",K69)</f>
        <v>P</v>
      </c>
      <c r="M69" s="16"/>
      <c r="N69" s="32" t="str">
        <f t="shared" ref="N69:N80" si="37">IF((L69 = " ")," ",LOOKUP(L69, $B$28:$B$41,$D$28:$D$41))</f>
        <v>Published</v>
      </c>
      <c r="O69" s="16"/>
      <c r="P69" s="17"/>
      <c r="Q69" s="16">
        <f t="shared" si="20"/>
        <v>0</v>
      </c>
      <c r="R69" s="16"/>
      <c r="S69" s="16">
        <f t="shared" si="21"/>
        <v>0</v>
      </c>
      <c r="T69" s="16"/>
      <c r="U69" s="16">
        <f t="shared" si="22"/>
        <v>0</v>
      </c>
      <c r="V69" s="16"/>
      <c r="W69" s="16">
        <f t="shared" si="23"/>
        <v>0</v>
      </c>
      <c r="X69" s="16"/>
      <c r="Y69" s="16">
        <f t="shared" si="24"/>
        <v>0</v>
      </c>
      <c r="AA69" s="16">
        <f t="shared" si="25"/>
        <v>0</v>
      </c>
      <c r="AC69" s="16">
        <f t="shared" si="26"/>
        <v>0</v>
      </c>
      <c r="AE69" s="16">
        <f t="shared" si="27"/>
        <v>0</v>
      </c>
      <c r="AG69" s="16">
        <f t="shared" si="28"/>
        <v>1</v>
      </c>
      <c r="AI69" s="16">
        <f t="shared" si="29"/>
        <v>0</v>
      </c>
      <c r="AK69" s="16">
        <f t="shared" si="30"/>
        <v>0</v>
      </c>
      <c r="AM69" s="16">
        <f t="shared" si="31"/>
        <v>0</v>
      </c>
      <c r="AO69" s="16">
        <f t="shared" si="32"/>
        <v>0</v>
      </c>
      <c r="AQ69" s="16">
        <f t="shared" si="33"/>
        <v>0</v>
      </c>
      <c r="AR69" s="16"/>
      <c r="AS69" s="16" t="str">
        <f t="shared" ref="AS69:AS80" si="38">IF(OR(L69="W",L69="J",L69="P"),"Y",IF(L69=" ","N/A","N"))</f>
        <v>Y</v>
      </c>
      <c r="AT69" s="16"/>
      <c r="AU69" s="16">
        <f>IF(Master!B69="#",1,0)</f>
        <v>0</v>
      </c>
      <c r="AW69" s="24">
        <f t="shared" ref="AW69:AW80" si="39">IF(SUM(Q69:AU69)&lt;&gt;1,1,0)</f>
        <v>0</v>
      </c>
    </row>
    <row r="70" spans="2:49" x14ac:dyDescent="0.2">
      <c r="J70" s="56" t="str">
        <f>CONCATENATE(CONCATENATE(LEFT(Master!G70,1),LEFT(Master!H70,1), LEFT(Master!I70,1),LEFT(Master!J70,1),LEFT(Master!K70,1),LEFT(Master!L70,1),LEFT(Master!M70,1),LEFT(Master!N70,1),LEFT(Master!O70,1),LEFT(Master!P70,1),LEFT(Master!Q70,1),LEFT(Master!R70,1),LEFT(Master!S70,1),LEFT(Master!T70,1),LEFT(Master!U70,1),LEFT(Master!V70,1),LEFT(Master!W70,1),LEFT(Master!X70,1),LEFT(Master!Y70,1),LEFT(Master!Z70,1),LEFT(Master!AA70,1),LEFT(Master!AB70,1),LEFT(Master!AC70,1),LEFT(Master!AD70,1),LEFT(Master!AE70,1),LEFT(Master!AF70,1),LEFT(Master!AG70,1)))</f>
        <v>--------JJJJJJJJJ#</v>
      </c>
      <c r="K70" s="16" t="str">
        <f>IF((Master!G70 &lt;&gt; "#"),INDEX(Master!G70:AA70,1,((SEARCH("#",J70)) - 1)), " ")</f>
        <v>J</v>
      </c>
      <c r="L70" s="16" t="str">
        <f t="shared" si="36"/>
        <v>J</v>
      </c>
      <c r="M70" s="16"/>
      <c r="N70" s="32" t="str">
        <f t="shared" si="37"/>
        <v>Rejected</v>
      </c>
      <c r="O70" s="16"/>
      <c r="P70" s="17"/>
      <c r="Q70" s="16">
        <f t="shared" si="20"/>
        <v>0</v>
      </c>
      <c r="R70" s="16"/>
      <c r="S70" s="16">
        <f t="shared" si="21"/>
        <v>0</v>
      </c>
      <c r="T70" s="16"/>
      <c r="U70" s="16">
        <f t="shared" si="22"/>
        <v>0</v>
      </c>
      <c r="V70" s="16"/>
      <c r="W70" s="16">
        <f t="shared" si="23"/>
        <v>0</v>
      </c>
      <c r="X70" s="16"/>
      <c r="Y70" s="16">
        <f t="shared" si="24"/>
        <v>0</v>
      </c>
      <c r="AA70" s="16">
        <f t="shared" si="25"/>
        <v>0</v>
      </c>
      <c r="AC70" s="16">
        <f t="shared" si="26"/>
        <v>0</v>
      </c>
      <c r="AE70" s="16">
        <f t="shared" si="27"/>
        <v>1</v>
      </c>
      <c r="AG70" s="16">
        <f t="shared" si="28"/>
        <v>0</v>
      </c>
      <c r="AI70" s="16">
        <f t="shared" si="29"/>
        <v>0</v>
      </c>
      <c r="AK70" s="16">
        <f t="shared" si="30"/>
        <v>0</v>
      </c>
      <c r="AM70" s="16">
        <f t="shared" si="31"/>
        <v>0</v>
      </c>
      <c r="AO70" s="16">
        <f t="shared" si="32"/>
        <v>0</v>
      </c>
      <c r="AQ70" s="16">
        <f t="shared" si="33"/>
        <v>0</v>
      </c>
      <c r="AR70" s="16"/>
      <c r="AS70" s="16" t="str">
        <f t="shared" si="38"/>
        <v>Y</v>
      </c>
      <c r="AT70" s="16"/>
      <c r="AU70" s="16">
        <f>IF(Master!B70="#",1,0)</f>
        <v>0</v>
      </c>
      <c r="AW70" s="24">
        <f t="shared" si="39"/>
        <v>0</v>
      </c>
    </row>
    <row r="71" spans="2:49" x14ac:dyDescent="0.2">
      <c r="J71" s="56" t="str">
        <f>CONCATENATE(CONCATENATE(LEFT(Master!G71,1),LEFT(Master!H71,1), LEFT(Master!I71,1),LEFT(Master!J71,1),LEFT(Master!K71,1),LEFT(Master!L71,1),LEFT(Master!M71,1),LEFT(Master!N71,1),LEFT(Master!O71,1),LEFT(Master!P71,1),LEFT(Master!Q71,1),LEFT(Master!R71,1),LEFT(Master!S71,1),LEFT(Master!T71,1),LEFT(Master!U71,1),LEFT(Master!V71,1),LEFT(Master!W71,1),LEFT(Master!X71,1),LEFT(Master!Y71,1),LEFT(Master!Z71,1),LEFT(Master!AA71,1),LEFT(Master!AB71,1),LEFT(Master!AC71,1),LEFT(Master!AD71,1),LEFT(Master!AE71,1),LEFT(Master!AF71,1),LEFT(Master!AG71,1)))</f>
        <v>--------BVVVVAPPP#</v>
      </c>
      <c r="K71" s="16" t="str">
        <f>IF((Master!G71 &lt;&gt; "#"),INDEX(Master!G71:AA71,1,((SEARCH("#",J71)) - 1)), " ")</f>
        <v>P</v>
      </c>
      <c r="L71" s="16" t="str">
        <f t="shared" si="36"/>
        <v>P</v>
      </c>
      <c r="M71" s="16"/>
      <c r="N71" s="32" t="str">
        <f t="shared" si="37"/>
        <v>Published</v>
      </c>
      <c r="O71" s="16"/>
      <c r="P71" s="17"/>
      <c r="Q71" s="16">
        <f t="shared" si="20"/>
        <v>0</v>
      </c>
      <c r="R71" s="16"/>
      <c r="S71" s="16">
        <f t="shared" si="21"/>
        <v>0</v>
      </c>
      <c r="T71" s="16"/>
      <c r="U71" s="16">
        <f t="shared" si="22"/>
        <v>0</v>
      </c>
      <c r="V71" s="16"/>
      <c r="W71" s="16">
        <f t="shared" si="23"/>
        <v>0</v>
      </c>
      <c r="X71" s="16"/>
      <c r="Y71" s="16">
        <f t="shared" si="24"/>
        <v>0</v>
      </c>
      <c r="AA71" s="16">
        <f t="shared" si="25"/>
        <v>0</v>
      </c>
      <c r="AC71" s="16">
        <f t="shared" si="26"/>
        <v>0</v>
      </c>
      <c r="AE71" s="16">
        <f t="shared" si="27"/>
        <v>0</v>
      </c>
      <c r="AG71" s="16">
        <f t="shared" si="28"/>
        <v>1</v>
      </c>
      <c r="AI71" s="16">
        <f t="shared" si="29"/>
        <v>0</v>
      </c>
      <c r="AK71" s="16">
        <f t="shared" si="30"/>
        <v>0</v>
      </c>
      <c r="AM71" s="16">
        <f t="shared" si="31"/>
        <v>0</v>
      </c>
      <c r="AO71" s="16">
        <f t="shared" si="32"/>
        <v>0</v>
      </c>
      <c r="AQ71" s="16">
        <f t="shared" si="33"/>
        <v>0</v>
      </c>
      <c r="AR71" s="16"/>
      <c r="AS71" s="16" t="str">
        <f t="shared" si="38"/>
        <v>Y</v>
      </c>
      <c r="AT71" s="16"/>
      <c r="AU71" s="16">
        <f>IF(Master!B71="#",1,0)</f>
        <v>0</v>
      </c>
      <c r="AW71" s="24">
        <f t="shared" si="39"/>
        <v>0</v>
      </c>
    </row>
    <row r="72" spans="2:49" x14ac:dyDescent="0.2">
      <c r="J72" s="56" t="str">
        <f>CONCATENATE(CONCATENATE(LEFT(Master!G72,1),LEFT(Master!H72,1), LEFT(Master!I72,1),LEFT(Master!J72,1),LEFT(Master!K72,1),LEFT(Master!L72,1),LEFT(Master!M72,1),LEFT(Master!N72,1),LEFT(Master!O72,1),LEFT(Master!P72,1),LEFT(Master!Q72,1),LEFT(Master!R72,1),LEFT(Master!S72,1),LEFT(Master!T72,1),LEFT(Master!U72,1),LEFT(Master!V72,1),LEFT(Master!W72,1),LEFT(Master!X72,1),LEFT(Master!Y72,1),LEFT(Master!Z72,1),LEFT(Master!AA72,1),LEFT(Master!AB72,1),LEFT(Master!AC72,1),LEFT(Master!AD72,1),LEFT(Master!AE72,1),LEFT(Master!AF72,1),LEFT(Master!AG72,1)))</f>
        <v>--------BVVVVAPPP#</v>
      </c>
      <c r="K72" s="16" t="str">
        <f>IF((Master!G72 &lt;&gt; "#"),INDEX(Master!G72:AA72,1,((SEARCH("#",J72)) - 1)), " ")</f>
        <v>P</v>
      </c>
      <c r="L72" s="16" t="str">
        <f t="shared" si="36"/>
        <v>P</v>
      </c>
      <c r="M72" s="16"/>
      <c r="N72" s="32" t="str">
        <f t="shared" si="37"/>
        <v>Published</v>
      </c>
      <c r="O72" s="16"/>
      <c r="P72" s="17"/>
      <c r="Q72" s="16">
        <f t="shared" si="20"/>
        <v>0</v>
      </c>
      <c r="R72" s="16"/>
      <c r="S72" s="16">
        <f t="shared" si="21"/>
        <v>0</v>
      </c>
      <c r="T72" s="16"/>
      <c r="U72" s="16">
        <f t="shared" si="22"/>
        <v>0</v>
      </c>
      <c r="V72" s="16"/>
      <c r="W72" s="16">
        <f t="shared" si="23"/>
        <v>0</v>
      </c>
      <c r="X72" s="16"/>
      <c r="Y72" s="16">
        <f t="shared" si="24"/>
        <v>0</v>
      </c>
      <c r="AA72" s="16">
        <f t="shared" si="25"/>
        <v>0</v>
      </c>
      <c r="AC72" s="16">
        <f t="shared" si="26"/>
        <v>0</v>
      </c>
      <c r="AE72" s="16">
        <f t="shared" si="27"/>
        <v>0</v>
      </c>
      <c r="AG72" s="16">
        <f t="shared" si="28"/>
        <v>1</v>
      </c>
      <c r="AI72" s="16">
        <f t="shared" si="29"/>
        <v>0</v>
      </c>
      <c r="AK72" s="16">
        <f t="shared" si="30"/>
        <v>0</v>
      </c>
      <c r="AM72" s="16">
        <f t="shared" si="31"/>
        <v>0</v>
      </c>
      <c r="AO72" s="16">
        <f t="shared" si="32"/>
        <v>0</v>
      </c>
      <c r="AQ72" s="16">
        <f t="shared" si="33"/>
        <v>0</v>
      </c>
      <c r="AR72" s="16"/>
      <c r="AS72" s="16" t="str">
        <f t="shared" si="38"/>
        <v>Y</v>
      </c>
      <c r="AT72" s="16"/>
      <c r="AU72" s="16">
        <f>IF(Master!B72="#",1,0)</f>
        <v>0</v>
      </c>
      <c r="AW72" s="24">
        <f t="shared" si="39"/>
        <v>0</v>
      </c>
    </row>
    <row r="73" spans="2:49" x14ac:dyDescent="0.2">
      <c r="J73" s="56" t="str">
        <f>CONCATENATE(CONCATENATE(LEFT(Master!G73,1),LEFT(Master!H73,1), LEFT(Master!I73,1),LEFT(Master!J73,1),LEFT(Master!K73,1),LEFT(Master!L73,1),LEFT(Master!M73,1),LEFT(Master!N73,1),LEFT(Master!O73,1),LEFT(Master!P73,1),LEFT(Master!Q73,1),LEFT(Master!R73,1),LEFT(Master!S73,1),LEFT(Master!T73,1),LEFT(Master!U73,1),LEFT(Master!V73,1),LEFT(Master!W73,1),LEFT(Master!X73,1),LEFT(Master!Y73,1),LEFT(Master!Z73,1),LEFT(Master!AA73,1),LEFT(Master!AB73,1),LEFT(Master!AC73,1),LEFT(Master!AD73,1),LEFT(Master!AE73,1),LEFT(Master!AF73,1),LEFT(Master!AG73,1)))</f>
        <v>--------BVVVVAPPP#</v>
      </c>
      <c r="K73" s="16" t="str">
        <f>IF((Master!G73 &lt;&gt; "#"),INDEX(Master!G73:AA73,1,((SEARCH("#",J73)) - 1)), " ")</f>
        <v>P</v>
      </c>
      <c r="L73" s="16" t="str">
        <f t="shared" si="36"/>
        <v>P</v>
      </c>
      <c r="M73" s="16"/>
      <c r="N73" s="32" t="str">
        <f t="shared" si="37"/>
        <v>Published</v>
      </c>
      <c r="O73" s="16"/>
      <c r="P73" s="17"/>
      <c r="Q73" s="16">
        <f t="shared" si="20"/>
        <v>0</v>
      </c>
      <c r="R73" s="16"/>
      <c r="S73" s="16">
        <f t="shared" si="21"/>
        <v>0</v>
      </c>
      <c r="T73" s="16"/>
      <c r="U73" s="16">
        <f t="shared" si="22"/>
        <v>0</v>
      </c>
      <c r="V73" s="16"/>
      <c r="W73" s="16">
        <f t="shared" si="23"/>
        <v>0</v>
      </c>
      <c r="X73" s="16"/>
      <c r="Y73" s="16">
        <f t="shared" si="24"/>
        <v>0</v>
      </c>
      <c r="AA73" s="16">
        <f t="shared" si="25"/>
        <v>0</v>
      </c>
      <c r="AC73" s="16">
        <f t="shared" si="26"/>
        <v>0</v>
      </c>
      <c r="AE73" s="16">
        <f t="shared" si="27"/>
        <v>0</v>
      </c>
      <c r="AG73" s="16">
        <f t="shared" si="28"/>
        <v>1</v>
      </c>
      <c r="AI73" s="16">
        <f t="shared" si="29"/>
        <v>0</v>
      </c>
      <c r="AK73" s="16">
        <f t="shared" si="30"/>
        <v>0</v>
      </c>
      <c r="AM73" s="16">
        <f t="shared" si="31"/>
        <v>0</v>
      </c>
      <c r="AO73" s="16">
        <f t="shared" si="32"/>
        <v>0</v>
      </c>
      <c r="AQ73" s="16">
        <f t="shared" si="33"/>
        <v>0</v>
      </c>
      <c r="AR73" s="16"/>
      <c r="AS73" s="16" t="str">
        <f t="shared" si="38"/>
        <v>Y</v>
      </c>
      <c r="AT73" s="16"/>
      <c r="AU73" s="16">
        <f>IF(Master!B73="#",1,0)</f>
        <v>0</v>
      </c>
      <c r="AW73" s="24">
        <f t="shared" si="39"/>
        <v>0</v>
      </c>
    </row>
    <row r="74" spans="2:49" x14ac:dyDescent="0.2">
      <c r="J74" s="56" t="str">
        <f>CONCATENATE(CONCATENATE(LEFT(Master!G74,1),LEFT(Master!H74,1), LEFT(Master!I74,1),LEFT(Master!J74,1),LEFT(Master!K74,1),LEFT(Master!L74,1),LEFT(Master!M74,1),LEFT(Master!N74,1),LEFT(Master!O74,1),LEFT(Master!P74,1),LEFT(Master!Q74,1),LEFT(Master!R74,1),LEFT(Master!S74,1),LEFT(Master!T74,1),LEFT(Master!U74,1),LEFT(Master!V74,1),LEFT(Master!W74,1),LEFT(Master!X74,1),LEFT(Master!Y74,1),LEFT(Master!Z74,1),LEFT(Master!AA74,1),LEFT(Master!AB74,1),LEFT(Master!AC74,1),LEFT(Master!AD74,1),LEFT(Master!AE74,1),LEFT(Master!AF74,1),LEFT(Master!AG74,1)))</f>
        <v>--------BVVVVAPPP#</v>
      </c>
      <c r="K74" s="16" t="str">
        <f>IF((Master!G74 &lt;&gt; "#"),INDEX(Master!G74:AA74,1,((SEARCH("#",J74)) - 1)), " ")</f>
        <v>P</v>
      </c>
      <c r="L74" s="16" t="str">
        <f t="shared" si="36"/>
        <v>P</v>
      </c>
      <c r="M74" s="16"/>
      <c r="N74" s="32" t="str">
        <f t="shared" si="37"/>
        <v>Published</v>
      </c>
      <c r="O74" s="16"/>
      <c r="P74" s="17"/>
      <c r="Q74" s="16">
        <f t="shared" si="20"/>
        <v>0</v>
      </c>
      <c r="R74" s="16"/>
      <c r="S74" s="16">
        <f t="shared" si="21"/>
        <v>0</v>
      </c>
      <c r="T74" s="16"/>
      <c r="U74" s="16">
        <f t="shared" si="22"/>
        <v>0</v>
      </c>
      <c r="V74" s="16"/>
      <c r="W74" s="16">
        <f t="shared" si="23"/>
        <v>0</v>
      </c>
      <c r="X74" s="16"/>
      <c r="Y74" s="16">
        <f t="shared" si="24"/>
        <v>0</v>
      </c>
      <c r="AA74" s="16">
        <f t="shared" si="25"/>
        <v>0</v>
      </c>
      <c r="AC74" s="16">
        <f t="shared" si="26"/>
        <v>0</v>
      </c>
      <c r="AE74" s="16">
        <f t="shared" si="27"/>
        <v>0</v>
      </c>
      <c r="AG74" s="16">
        <f t="shared" si="28"/>
        <v>1</v>
      </c>
      <c r="AI74" s="16">
        <f t="shared" si="29"/>
        <v>0</v>
      </c>
      <c r="AK74" s="16">
        <f t="shared" si="30"/>
        <v>0</v>
      </c>
      <c r="AM74" s="16">
        <f t="shared" si="31"/>
        <v>0</v>
      </c>
      <c r="AO74" s="16">
        <f t="shared" si="32"/>
        <v>0</v>
      </c>
      <c r="AQ74" s="16">
        <f t="shared" si="33"/>
        <v>0</v>
      </c>
      <c r="AR74" s="16"/>
      <c r="AS74" s="16" t="str">
        <f t="shared" si="38"/>
        <v>Y</v>
      </c>
      <c r="AT74" s="16"/>
      <c r="AU74" s="16">
        <f>IF(Master!B74="#",1,0)</f>
        <v>0</v>
      </c>
      <c r="AW74" s="24">
        <f t="shared" si="39"/>
        <v>0</v>
      </c>
    </row>
    <row r="75" spans="2:49" x14ac:dyDescent="0.2">
      <c r="J75" s="56" t="str">
        <f>CONCATENATE(CONCATENATE(LEFT(Master!G75,1),LEFT(Master!H75,1), LEFT(Master!I75,1),LEFT(Master!J75,1),LEFT(Master!K75,1),LEFT(Master!L75,1),LEFT(Master!M75,1),LEFT(Master!N75,1),LEFT(Master!O75,1),LEFT(Master!P75,1),LEFT(Master!Q75,1),LEFT(Master!R75,1),LEFT(Master!S75,1),LEFT(Master!T75,1),LEFT(Master!U75,1),LEFT(Master!V75,1),LEFT(Master!W75,1),LEFT(Master!X75,1),LEFT(Master!Y75,1),LEFT(Master!Z75,1),LEFT(Master!AA75,1),LEFT(Master!AB75,1),LEFT(Master!AC75,1),LEFT(Master!AD75,1),LEFT(Master!AE75,1),LEFT(Master!AF75,1),LEFT(Master!AG75,1)))</f>
        <v>--------BVVVVAPPP#</v>
      </c>
      <c r="K75" s="16" t="str">
        <f>IF((Master!G75 &lt;&gt; "#"),INDEX(Master!G75:AA75,1,((SEARCH("#",J75)) - 1)), " ")</f>
        <v>P</v>
      </c>
      <c r="L75" s="16" t="str">
        <f t="shared" si="36"/>
        <v>P</v>
      </c>
      <c r="M75" s="16"/>
      <c r="N75" s="32" t="str">
        <f t="shared" si="37"/>
        <v>Published</v>
      </c>
      <c r="O75" s="16"/>
      <c r="P75" s="17"/>
      <c r="Q75" s="16">
        <f t="shared" si="20"/>
        <v>0</v>
      </c>
      <c r="R75" s="16"/>
      <c r="S75" s="16">
        <f t="shared" si="21"/>
        <v>0</v>
      </c>
      <c r="T75" s="16"/>
      <c r="U75" s="16">
        <f t="shared" si="22"/>
        <v>0</v>
      </c>
      <c r="V75" s="16"/>
      <c r="W75" s="16">
        <f t="shared" si="23"/>
        <v>0</v>
      </c>
      <c r="X75" s="16"/>
      <c r="Y75" s="16">
        <f t="shared" si="24"/>
        <v>0</v>
      </c>
      <c r="AA75" s="16">
        <f t="shared" si="25"/>
        <v>0</v>
      </c>
      <c r="AC75" s="16">
        <f t="shared" si="26"/>
        <v>0</v>
      </c>
      <c r="AE75" s="16">
        <f t="shared" si="27"/>
        <v>0</v>
      </c>
      <c r="AG75" s="16">
        <f t="shared" si="28"/>
        <v>1</v>
      </c>
      <c r="AI75" s="16">
        <f t="shared" si="29"/>
        <v>0</v>
      </c>
      <c r="AK75" s="16">
        <f t="shared" si="30"/>
        <v>0</v>
      </c>
      <c r="AM75" s="16">
        <f t="shared" si="31"/>
        <v>0</v>
      </c>
      <c r="AO75" s="16">
        <f t="shared" si="32"/>
        <v>0</v>
      </c>
      <c r="AQ75" s="16">
        <f t="shared" si="33"/>
        <v>0</v>
      </c>
      <c r="AR75" s="16"/>
      <c r="AS75" s="16" t="str">
        <f t="shared" si="38"/>
        <v>Y</v>
      </c>
      <c r="AT75" s="16"/>
      <c r="AU75" s="16">
        <f>IF(Master!B75="#",1,0)</f>
        <v>0</v>
      </c>
      <c r="AW75" s="24">
        <f t="shared" si="39"/>
        <v>0</v>
      </c>
    </row>
    <row r="76" spans="2:49" x14ac:dyDescent="0.2">
      <c r="J76" s="56" t="str">
        <f>CONCATENATE(CONCATENATE(LEFT(Master!G76,1),LEFT(Master!H76,1), LEFT(Master!I76,1),LEFT(Master!J76,1),LEFT(Master!K76,1),LEFT(Master!L76,1),LEFT(Master!M76,1),LEFT(Master!N76,1),LEFT(Master!O76,1),LEFT(Master!P76,1),LEFT(Master!Q76,1),LEFT(Master!R76,1),LEFT(Master!S76,1),LEFT(Master!T76,1),LEFT(Master!U76,1),LEFT(Master!V76,1),LEFT(Master!W76,1),LEFT(Master!X76,1),LEFT(Master!Y76,1),LEFT(Master!Z76,1),LEFT(Master!AA76,1),LEFT(Master!AB76,1),LEFT(Master!AC76,1),LEFT(Master!AD76,1),LEFT(Master!AE76,1),LEFT(Master!AF76,1),LEFT(Master!AG76,1)))</f>
        <v>--------BVVVVAPPP#</v>
      </c>
      <c r="K76" s="16" t="str">
        <f>IF((Master!G76 &lt;&gt; "#"),INDEX(Master!G76:AA76,1,((SEARCH("#",J76)) - 1)), " ")</f>
        <v>P</v>
      </c>
      <c r="L76" s="16" t="str">
        <f t="shared" si="36"/>
        <v>P</v>
      </c>
      <c r="M76" s="16"/>
      <c r="N76" s="32" t="str">
        <f t="shared" si="37"/>
        <v>Published</v>
      </c>
      <c r="O76" s="16"/>
      <c r="P76" s="17"/>
      <c r="Q76" s="16">
        <f t="shared" si="20"/>
        <v>0</v>
      </c>
      <c r="R76" s="16"/>
      <c r="S76" s="16">
        <f t="shared" si="21"/>
        <v>0</v>
      </c>
      <c r="T76" s="16"/>
      <c r="U76" s="16">
        <f t="shared" si="22"/>
        <v>0</v>
      </c>
      <c r="V76" s="16"/>
      <c r="W76" s="16">
        <f t="shared" si="23"/>
        <v>0</v>
      </c>
      <c r="X76" s="16"/>
      <c r="Y76" s="16">
        <f t="shared" si="24"/>
        <v>0</v>
      </c>
      <c r="AA76" s="16">
        <f t="shared" si="25"/>
        <v>0</v>
      </c>
      <c r="AC76" s="16">
        <f t="shared" si="26"/>
        <v>0</v>
      </c>
      <c r="AE76" s="16">
        <f t="shared" si="27"/>
        <v>0</v>
      </c>
      <c r="AG76" s="16">
        <f t="shared" si="28"/>
        <v>1</v>
      </c>
      <c r="AI76" s="16">
        <f t="shared" si="29"/>
        <v>0</v>
      </c>
      <c r="AK76" s="16">
        <f t="shared" si="30"/>
        <v>0</v>
      </c>
      <c r="AM76" s="16">
        <f t="shared" si="31"/>
        <v>0</v>
      </c>
      <c r="AO76" s="16">
        <f t="shared" si="32"/>
        <v>0</v>
      </c>
      <c r="AQ76" s="16">
        <f t="shared" si="33"/>
        <v>0</v>
      </c>
      <c r="AR76" s="16"/>
      <c r="AS76" s="16" t="str">
        <f t="shared" si="38"/>
        <v>Y</v>
      </c>
      <c r="AT76" s="16"/>
      <c r="AU76" s="16">
        <f>IF(Master!B76="#",1,0)</f>
        <v>0</v>
      </c>
      <c r="AW76" s="24">
        <f t="shared" si="39"/>
        <v>0</v>
      </c>
    </row>
    <row r="77" spans="2:49" x14ac:dyDescent="0.2">
      <c r="J77" s="56" t="str">
        <f>CONCATENATE(CONCATENATE(LEFT(Master!G77,1),LEFT(Master!H77,1), LEFT(Master!I77,1),LEFT(Master!J77,1),LEFT(Master!K77,1),LEFT(Master!L77,1),LEFT(Master!M77,1),LEFT(Master!N77,1),LEFT(Master!O77,1),LEFT(Master!P77,1),LEFT(Master!Q77,1),LEFT(Master!R77,1),LEFT(Master!S77,1),LEFT(Master!T77,1),LEFT(Master!U77,1),LEFT(Master!V77,1),LEFT(Master!W77,1),LEFT(Master!X77,1),LEFT(Master!Y77,1),LEFT(Master!Z77,1),LEFT(Master!AA77,1),LEFT(Master!AB77,1),LEFT(Master!AC77,1),LEFT(Master!AD77,1),LEFT(Master!AE77,1),LEFT(Master!AF77,1),LEFT(Master!AG77,1)))</f>
        <v>--------BVVVVAPPP#</v>
      </c>
      <c r="K77" s="16" t="str">
        <f>IF((Master!G77 &lt;&gt; "#"),INDEX(Master!G77:AA77,1,((SEARCH("#",J77)) - 1)), " ")</f>
        <v>P</v>
      </c>
      <c r="L77" s="16" t="str">
        <f t="shared" si="36"/>
        <v>P</v>
      </c>
      <c r="M77" s="16"/>
      <c r="N77" s="32" t="str">
        <f t="shared" si="37"/>
        <v>Published</v>
      </c>
      <c r="O77" s="16"/>
      <c r="P77" s="17"/>
      <c r="Q77" s="16">
        <f t="shared" si="20"/>
        <v>0</v>
      </c>
      <c r="R77" s="16"/>
      <c r="S77" s="16">
        <f t="shared" si="21"/>
        <v>0</v>
      </c>
      <c r="T77" s="16"/>
      <c r="U77" s="16">
        <f t="shared" si="22"/>
        <v>0</v>
      </c>
      <c r="V77" s="16"/>
      <c r="W77" s="16">
        <f t="shared" si="23"/>
        <v>0</v>
      </c>
      <c r="X77" s="16"/>
      <c r="Y77" s="16">
        <f t="shared" si="24"/>
        <v>0</v>
      </c>
      <c r="AA77" s="16">
        <f t="shared" si="25"/>
        <v>0</v>
      </c>
      <c r="AC77" s="16">
        <f t="shared" si="26"/>
        <v>0</v>
      </c>
      <c r="AE77" s="16">
        <f t="shared" si="27"/>
        <v>0</v>
      </c>
      <c r="AG77" s="16">
        <f t="shared" si="28"/>
        <v>1</v>
      </c>
      <c r="AI77" s="16">
        <f t="shared" si="29"/>
        <v>0</v>
      </c>
      <c r="AK77" s="16">
        <f t="shared" si="30"/>
        <v>0</v>
      </c>
      <c r="AM77" s="16">
        <f t="shared" si="31"/>
        <v>0</v>
      </c>
      <c r="AO77" s="16">
        <f t="shared" si="32"/>
        <v>0</v>
      </c>
      <c r="AQ77" s="16">
        <f t="shared" si="33"/>
        <v>0</v>
      </c>
      <c r="AR77" s="16"/>
      <c r="AS77" s="16" t="str">
        <f t="shared" si="38"/>
        <v>Y</v>
      </c>
      <c r="AT77" s="16"/>
      <c r="AU77" s="16">
        <f>IF(Master!B77="#",1,0)</f>
        <v>0</v>
      </c>
      <c r="AW77" s="24">
        <f t="shared" si="39"/>
        <v>0</v>
      </c>
    </row>
    <row r="78" spans="2:49" x14ac:dyDescent="0.2">
      <c r="J78" s="56" t="str">
        <f>CONCATENATE(CONCATENATE(LEFT(Master!G78,1),LEFT(Master!H78,1), LEFT(Master!I78,1),LEFT(Master!J78,1),LEFT(Master!K78,1),LEFT(Master!L78,1),LEFT(Master!M78,1),LEFT(Master!N78,1),LEFT(Master!O78,1),LEFT(Master!P78,1),LEFT(Master!Q78,1),LEFT(Master!R78,1),LEFT(Master!S78,1),LEFT(Master!T78,1),LEFT(Master!U78,1),LEFT(Master!V78,1),LEFT(Master!W78,1),LEFT(Master!X78,1),LEFT(Master!Y78,1),LEFT(Master!Z78,1),LEFT(Master!AA78,1),LEFT(Master!AB78,1),LEFT(Master!AC78,1),LEFT(Master!AD78,1),LEFT(Master!AE78,1),LEFT(Master!AF78,1),LEFT(Master!AG78,1)))</f>
        <v>--------TJJJJJJJJ#</v>
      </c>
      <c r="K78" s="16" t="str">
        <f>IF((Master!G78 &lt;&gt; "#"),INDEX(Master!G78:AA78,1,((SEARCH("#",J78)) - 1)), " ")</f>
        <v>J</v>
      </c>
      <c r="L78" s="16" t="str">
        <f t="shared" si="36"/>
        <v>J</v>
      </c>
      <c r="M78" s="16"/>
      <c r="N78" s="32" t="str">
        <f t="shared" si="37"/>
        <v>Rejected</v>
      </c>
      <c r="O78" s="16"/>
      <c r="P78" s="17"/>
      <c r="Q78" s="16">
        <f t="shared" si="20"/>
        <v>0</v>
      </c>
      <c r="R78" s="16"/>
      <c r="S78" s="16">
        <f t="shared" si="21"/>
        <v>0</v>
      </c>
      <c r="T78" s="16"/>
      <c r="U78" s="16">
        <f t="shared" si="22"/>
        <v>0</v>
      </c>
      <c r="V78" s="16"/>
      <c r="W78" s="16">
        <f t="shared" si="23"/>
        <v>0</v>
      </c>
      <c r="X78" s="16"/>
      <c r="Y78" s="16">
        <f t="shared" si="24"/>
        <v>0</v>
      </c>
      <c r="AA78" s="16">
        <f t="shared" si="25"/>
        <v>0</v>
      </c>
      <c r="AC78" s="16">
        <f t="shared" si="26"/>
        <v>0</v>
      </c>
      <c r="AE78" s="16">
        <f t="shared" si="27"/>
        <v>1</v>
      </c>
      <c r="AG78" s="16">
        <f t="shared" si="28"/>
        <v>0</v>
      </c>
      <c r="AI78" s="16">
        <f t="shared" si="29"/>
        <v>0</v>
      </c>
      <c r="AK78" s="16">
        <f t="shared" si="30"/>
        <v>0</v>
      </c>
      <c r="AM78" s="16">
        <f t="shared" si="31"/>
        <v>0</v>
      </c>
      <c r="AO78" s="16">
        <f t="shared" si="32"/>
        <v>0</v>
      </c>
      <c r="AQ78" s="16">
        <f t="shared" si="33"/>
        <v>0</v>
      </c>
      <c r="AR78" s="16"/>
      <c r="AS78" s="16" t="str">
        <f t="shared" si="38"/>
        <v>Y</v>
      </c>
      <c r="AT78" s="16"/>
      <c r="AU78" s="16">
        <f>IF(Master!B78="#",1,0)</f>
        <v>0</v>
      </c>
      <c r="AW78" s="24">
        <f t="shared" si="39"/>
        <v>0</v>
      </c>
    </row>
    <row r="79" spans="2:49" x14ac:dyDescent="0.2">
      <c r="J79" s="56" t="str">
        <f>CONCATENATE(CONCATENATE(LEFT(Master!G79,1),LEFT(Master!H79,1), LEFT(Master!I79,1),LEFT(Master!J79,1),LEFT(Master!K79,1),LEFT(Master!L79,1),LEFT(Master!M79,1),LEFT(Master!N79,1),LEFT(Master!O79,1),LEFT(Master!P79,1),LEFT(Master!Q79,1),LEFT(Master!R79,1),LEFT(Master!S79,1),LEFT(Master!T79,1),LEFT(Master!U79,1),LEFT(Master!V79,1),LEFT(Master!W79,1),LEFT(Master!X79,1),LEFT(Master!Y79,1),LEFT(Master!Z79,1),LEFT(Master!AA79,1),LEFT(Master!AB79,1),LEFT(Master!AC79,1),LEFT(Master!AD79,1),LEFT(Master!AE79,1),LEFT(Master!AF79,1),LEFT(Master!AG79,1)))</f>
        <v>--------TJJJJJJJJ#</v>
      </c>
      <c r="K79" s="16" t="str">
        <f>IF((Master!G79 &lt;&gt; "#"),INDEX(Master!G79:AA79,1,((SEARCH("#",J79)) - 1)), " ")</f>
        <v>J</v>
      </c>
      <c r="L79" s="16" t="str">
        <f t="shared" si="36"/>
        <v>J</v>
      </c>
      <c r="M79" s="16"/>
      <c r="N79" s="32" t="str">
        <f t="shared" si="37"/>
        <v>Rejected</v>
      </c>
      <c r="O79" s="16"/>
      <c r="P79" s="17"/>
      <c r="Q79" s="16">
        <f t="shared" si="20"/>
        <v>0</v>
      </c>
      <c r="R79" s="16"/>
      <c r="S79" s="16">
        <f t="shared" si="21"/>
        <v>0</v>
      </c>
      <c r="T79" s="16"/>
      <c r="U79" s="16">
        <f t="shared" si="22"/>
        <v>0</v>
      </c>
      <c r="V79" s="16"/>
      <c r="W79" s="16">
        <f t="shared" si="23"/>
        <v>0</v>
      </c>
      <c r="X79" s="16"/>
      <c r="Y79" s="16">
        <f t="shared" si="24"/>
        <v>0</v>
      </c>
      <c r="AA79" s="16">
        <f t="shared" si="25"/>
        <v>0</v>
      </c>
      <c r="AC79" s="16">
        <f t="shared" si="26"/>
        <v>0</v>
      </c>
      <c r="AE79" s="16">
        <f t="shared" si="27"/>
        <v>1</v>
      </c>
      <c r="AG79" s="16">
        <f t="shared" si="28"/>
        <v>0</v>
      </c>
      <c r="AI79" s="16">
        <f t="shared" si="29"/>
        <v>0</v>
      </c>
      <c r="AK79" s="16">
        <f t="shared" si="30"/>
        <v>0</v>
      </c>
      <c r="AM79" s="16">
        <f t="shared" si="31"/>
        <v>0</v>
      </c>
      <c r="AO79" s="16">
        <f t="shared" si="32"/>
        <v>0</v>
      </c>
      <c r="AQ79" s="16">
        <f t="shared" si="33"/>
        <v>0</v>
      </c>
      <c r="AR79" s="16"/>
      <c r="AS79" s="16" t="str">
        <f t="shared" si="38"/>
        <v>Y</v>
      </c>
      <c r="AT79" s="16"/>
      <c r="AU79" s="16">
        <f>IF(Master!B79="#",1,0)</f>
        <v>0</v>
      </c>
      <c r="AW79" s="24">
        <f t="shared" si="39"/>
        <v>0</v>
      </c>
    </row>
    <row r="80" spans="2:49" x14ac:dyDescent="0.2">
      <c r="J80" s="56" t="str">
        <f>CONCATENATE(CONCATENATE(LEFT(Master!G80,1),LEFT(Master!H80,1), LEFT(Master!I80,1),LEFT(Master!J80,1),LEFT(Master!K80,1),LEFT(Master!L80,1),LEFT(Master!M80,1),LEFT(Master!N80,1),LEFT(Master!O80,1),LEFT(Master!P80,1),LEFT(Master!Q80,1),LEFT(Master!R80,1),LEFT(Master!S80,1),LEFT(Master!T80,1),LEFT(Master!U80,1),LEFT(Master!V80,1),LEFT(Master!W80,1),LEFT(Master!X80,1),LEFT(Master!Y80,1),LEFT(Master!Z80,1),LEFT(Master!AA80,1),LEFT(Master!AB80,1),LEFT(Master!AC80,1),LEFT(Master!AD80,1),LEFT(Master!AE80,1),LEFT(Master!AF80,1),LEFT(Master!AG80,1)))</f>
        <v>--------JJJJJJJJJ#</v>
      </c>
      <c r="K80" s="16" t="str">
        <f>IF((Master!G80 &lt;&gt; "#"),INDEX(Master!G80:AA80,1,((SEARCH("#",J80)) - 1)), " ")</f>
        <v>J</v>
      </c>
      <c r="L80" s="16" t="str">
        <f t="shared" si="36"/>
        <v>J</v>
      </c>
      <c r="M80" s="16"/>
      <c r="N80" s="32" t="str">
        <f t="shared" si="37"/>
        <v>Rejected</v>
      </c>
      <c r="O80" s="16"/>
      <c r="P80" s="17"/>
      <c r="Q80" s="16">
        <f t="shared" si="20"/>
        <v>0</v>
      </c>
      <c r="R80" s="16"/>
      <c r="S80" s="16">
        <f t="shared" si="21"/>
        <v>0</v>
      </c>
      <c r="T80" s="16"/>
      <c r="U80" s="16">
        <f t="shared" si="22"/>
        <v>0</v>
      </c>
      <c r="V80" s="16"/>
      <c r="W80" s="16">
        <f t="shared" si="23"/>
        <v>0</v>
      </c>
      <c r="X80" s="16"/>
      <c r="Y80" s="16">
        <f t="shared" si="24"/>
        <v>0</v>
      </c>
      <c r="AA80" s="16">
        <f t="shared" si="25"/>
        <v>0</v>
      </c>
      <c r="AC80" s="16">
        <f t="shared" si="26"/>
        <v>0</v>
      </c>
      <c r="AE80" s="16">
        <f t="shared" si="27"/>
        <v>1</v>
      </c>
      <c r="AG80" s="16">
        <f t="shared" si="28"/>
        <v>0</v>
      </c>
      <c r="AI80" s="16">
        <f t="shared" si="29"/>
        <v>0</v>
      </c>
      <c r="AK80" s="16">
        <f t="shared" si="30"/>
        <v>0</v>
      </c>
      <c r="AM80" s="16">
        <f t="shared" si="31"/>
        <v>0</v>
      </c>
      <c r="AO80" s="16">
        <f t="shared" si="32"/>
        <v>0</v>
      </c>
      <c r="AQ80" s="16">
        <f t="shared" si="33"/>
        <v>0</v>
      </c>
      <c r="AR80" s="16"/>
      <c r="AS80" s="16" t="str">
        <f t="shared" si="38"/>
        <v>Y</v>
      </c>
      <c r="AT80" s="16"/>
      <c r="AU80" s="16">
        <f>IF(Master!B80="#",1,0)</f>
        <v>0</v>
      </c>
      <c r="AW80" s="24">
        <f t="shared" si="39"/>
        <v>0</v>
      </c>
    </row>
    <row r="81" spans="10:49" x14ac:dyDescent="0.2">
      <c r="J81" s="56" t="str">
        <f>CONCATENATE(CONCATENATE(LEFT(Master!G81,1),LEFT(Master!H81,1), LEFT(Master!I81,1),LEFT(Master!J81,1),LEFT(Master!K81,1),LEFT(Master!L81,1),LEFT(Master!M81,1),LEFT(Master!N81,1),LEFT(Master!O81,1),LEFT(Master!P81,1),LEFT(Master!Q81,1),LEFT(Master!R81,1),LEFT(Master!S81,1),LEFT(Master!T81,1),LEFT(Master!U81,1),LEFT(Master!V81,1),LEFT(Master!W81,1),LEFT(Master!X81,1),LEFT(Master!Y81,1),LEFT(Master!Z81,1),LEFT(Master!AA81,1),LEFT(Master!AB81,1),LEFT(Master!AC81,1),LEFT(Master!AD81,1),LEFT(Master!AE81,1),LEFT(Master!AF81,1),LEFT(Master!AG81,1)))</f>
        <v>---------BBVVVVVV#</v>
      </c>
      <c r="K81" s="16" t="str">
        <f>IF((Master!G81 &lt;&gt; "#"),INDEX(Master!G81:AA81,1,((SEARCH("#",J81)) - 1)), " ")</f>
        <v>V</v>
      </c>
      <c r="L81" s="16" t="str">
        <f>IF((K81 = "-"),"R",K81)</f>
        <v>V</v>
      </c>
      <c r="M81" s="16"/>
      <c r="N81" s="32" t="str">
        <f>IF((L81 = " ")," ",LOOKUP(L81, $B$28:$B$41,$D$28:$D$41))</f>
        <v>Balloting</v>
      </c>
      <c r="O81" s="16"/>
      <c r="P81" s="17"/>
      <c r="Q81" s="16">
        <f t="shared" si="20"/>
        <v>0</v>
      </c>
      <c r="R81" s="16"/>
      <c r="S81" s="16">
        <f t="shared" si="21"/>
        <v>0</v>
      </c>
      <c r="T81" s="16"/>
      <c r="U81" s="16">
        <f t="shared" si="22"/>
        <v>0</v>
      </c>
      <c r="V81" s="16"/>
      <c r="W81" s="16">
        <f t="shared" si="23"/>
        <v>0</v>
      </c>
      <c r="X81" s="16"/>
      <c r="Y81" s="16">
        <f t="shared" si="24"/>
        <v>0</v>
      </c>
      <c r="AA81" s="16">
        <f t="shared" si="25"/>
        <v>0</v>
      </c>
      <c r="AC81" s="16">
        <f t="shared" si="26"/>
        <v>0</v>
      </c>
      <c r="AE81" s="16">
        <f t="shared" si="27"/>
        <v>0</v>
      </c>
      <c r="AG81" s="16">
        <f t="shared" si="28"/>
        <v>0</v>
      </c>
      <c r="AI81" s="16">
        <f t="shared" si="29"/>
        <v>0</v>
      </c>
      <c r="AK81" s="16">
        <f t="shared" si="30"/>
        <v>0</v>
      </c>
      <c r="AM81" s="16">
        <f t="shared" si="31"/>
        <v>0</v>
      </c>
      <c r="AO81" s="16">
        <f t="shared" si="32"/>
        <v>1</v>
      </c>
      <c r="AQ81" s="16">
        <f t="shared" si="33"/>
        <v>0</v>
      </c>
      <c r="AR81" s="16"/>
      <c r="AS81" s="16" t="str">
        <f>IF(OR(L81="W",L81="J",L81="P"),"Y",IF(L81=" ","N/A","N"))</f>
        <v>N</v>
      </c>
      <c r="AT81" s="16"/>
      <c r="AU81" s="16">
        <f>IF(Master!B81="#",1,0)</f>
        <v>0</v>
      </c>
      <c r="AW81" s="24">
        <f>IF(SUM(Q81:AU81)&lt;&gt;1,1,0)</f>
        <v>0</v>
      </c>
    </row>
    <row r="82" spans="10:49" x14ac:dyDescent="0.2">
      <c r="J82" s="56" t="str">
        <f>CONCATENATE(CONCATENATE(LEFT(Master!G82,1),LEFT(Master!H82,1), LEFT(Master!I82,1),LEFT(Master!J82,1),LEFT(Master!K82,1),LEFT(Master!L82,1),LEFT(Master!M82,1),LEFT(Master!N82,1),LEFT(Master!O82,1),LEFT(Master!P82,1),LEFT(Master!Q82,1),LEFT(Master!R82,1),LEFT(Master!S82,1),LEFT(Master!T82,1),LEFT(Master!U82,1),LEFT(Master!V82,1),LEFT(Master!W82,1),LEFT(Master!X82,1),LEFT(Master!Y82,1),LEFT(Master!Z82,1),LEFT(Master!AA82,1),LEFT(Master!AB82,1),LEFT(Master!AC82,1),LEFT(Master!AD82,1),LEFT(Master!AE82,1),LEFT(Master!AF82,1),LEFT(Master!AG82,1)))</f>
        <v>---------BBVVVVVV#</v>
      </c>
      <c r="K82" s="16" t="str">
        <f>IF((Master!G82 &lt;&gt; "#"),INDEX(Master!G82:AA82,1,((SEARCH("#",J82)) - 1)), " ")</f>
        <v>V</v>
      </c>
      <c r="L82" s="16" t="str">
        <f t="shared" ref="L82:L89" si="40">IF((K82 = "-"),"R",K82)</f>
        <v>V</v>
      </c>
      <c r="M82" s="16"/>
      <c r="N82" s="32" t="str">
        <f t="shared" ref="N82:N89" si="41">IF((L82 = " ")," ",LOOKUP(L82, $B$28:$B$41,$D$28:$D$41))</f>
        <v>Balloting</v>
      </c>
      <c r="O82" s="16"/>
      <c r="P82" s="17"/>
      <c r="Q82" s="16">
        <f t="shared" si="20"/>
        <v>0</v>
      </c>
      <c r="R82" s="16"/>
      <c r="S82" s="16">
        <f t="shared" si="21"/>
        <v>0</v>
      </c>
      <c r="T82" s="16"/>
      <c r="U82" s="16">
        <f t="shared" si="22"/>
        <v>0</v>
      </c>
      <c r="V82" s="16"/>
      <c r="W82" s="16">
        <f t="shared" si="23"/>
        <v>0</v>
      </c>
      <c r="X82" s="16"/>
      <c r="Y82" s="16">
        <f t="shared" si="24"/>
        <v>0</v>
      </c>
      <c r="AA82" s="16">
        <f t="shared" si="25"/>
        <v>0</v>
      </c>
      <c r="AC82" s="16">
        <f t="shared" si="26"/>
        <v>0</v>
      </c>
      <c r="AE82" s="16">
        <f t="shared" si="27"/>
        <v>0</v>
      </c>
      <c r="AG82" s="16">
        <f t="shared" si="28"/>
        <v>0</v>
      </c>
      <c r="AI82" s="16">
        <f t="shared" si="29"/>
        <v>0</v>
      </c>
      <c r="AK82" s="16">
        <f t="shared" si="30"/>
        <v>0</v>
      </c>
      <c r="AM82" s="16">
        <f t="shared" si="31"/>
        <v>0</v>
      </c>
      <c r="AO82" s="16">
        <f t="shared" si="32"/>
        <v>1</v>
      </c>
      <c r="AQ82" s="16">
        <f t="shared" si="33"/>
        <v>0</v>
      </c>
      <c r="AR82" s="16"/>
      <c r="AS82" s="16" t="str">
        <f t="shared" ref="AS82:AS89" si="42">IF(OR(L82="W",L82="J",L82="P"),"Y",IF(L82=" ","N/A","N"))</f>
        <v>N</v>
      </c>
      <c r="AT82" s="16"/>
      <c r="AU82" s="16">
        <f>IF(Master!B82="#",1,0)</f>
        <v>0</v>
      </c>
      <c r="AW82" s="24">
        <f t="shared" ref="AW82:AW89" si="43">IF(SUM(Q82:AU82)&lt;&gt;1,1,0)</f>
        <v>0</v>
      </c>
    </row>
    <row r="83" spans="10:49" x14ac:dyDescent="0.2">
      <c r="J83" s="56" t="str">
        <f>CONCATENATE(CONCATENATE(LEFT(Master!G83,1),LEFT(Master!H83,1), LEFT(Master!I83,1),LEFT(Master!J83,1),LEFT(Master!K83,1),LEFT(Master!L83,1),LEFT(Master!M83,1),LEFT(Master!N83,1),LEFT(Master!O83,1),LEFT(Master!P83,1),LEFT(Master!Q83,1),LEFT(Master!R83,1),LEFT(Master!S83,1),LEFT(Master!T83,1),LEFT(Master!U83,1),LEFT(Master!V83,1),LEFT(Master!W83,1),LEFT(Master!X83,1),LEFT(Master!Y83,1),LEFT(Master!Z83,1),LEFT(Master!AA83,1),LEFT(Master!AB83,1),LEFT(Master!AC83,1),LEFT(Master!AD83,1),LEFT(Master!AE83,1),LEFT(Master!AF83,1),LEFT(Master!AG83,1)))</f>
        <v>---------TBVVVVVV#</v>
      </c>
      <c r="K83" s="16" t="str">
        <f>IF((Master!G83 &lt;&gt; "#"),INDEX(Master!G83:AA83,1,((SEARCH("#",J83)) - 1)), " ")</f>
        <v>V</v>
      </c>
      <c r="L83" s="16" t="str">
        <f t="shared" si="40"/>
        <v>V</v>
      </c>
      <c r="M83" s="16"/>
      <c r="N83" s="32" t="str">
        <f t="shared" si="41"/>
        <v>Balloting</v>
      </c>
      <c r="O83" s="16"/>
      <c r="P83" s="17"/>
      <c r="Q83" s="16">
        <f t="shared" si="20"/>
        <v>0</v>
      </c>
      <c r="R83" s="16"/>
      <c r="S83" s="16">
        <f t="shared" si="21"/>
        <v>0</v>
      </c>
      <c r="T83" s="16"/>
      <c r="U83" s="16">
        <f t="shared" si="22"/>
        <v>0</v>
      </c>
      <c r="V83" s="16"/>
      <c r="W83" s="16">
        <f t="shared" si="23"/>
        <v>0</v>
      </c>
      <c r="X83" s="16"/>
      <c r="Y83" s="16">
        <f t="shared" si="24"/>
        <v>0</v>
      </c>
      <c r="AA83" s="16">
        <f t="shared" si="25"/>
        <v>0</v>
      </c>
      <c r="AC83" s="16">
        <f t="shared" si="26"/>
        <v>0</v>
      </c>
      <c r="AE83" s="16">
        <f t="shared" si="27"/>
        <v>0</v>
      </c>
      <c r="AG83" s="16">
        <f t="shared" si="28"/>
        <v>0</v>
      </c>
      <c r="AI83" s="16">
        <f t="shared" si="29"/>
        <v>0</v>
      </c>
      <c r="AK83" s="16">
        <f t="shared" si="30"/>
        <v>0</v>
      </c>
      <c r="AM83" s="16">
        <f t="shared" si="31"/>
        <v>0</v>
      </c>
      <c r="AO83" s="16">
        <f t="shared" si="32"/>
        <v>1</v>
      </c>
      <c r="AQ83" s="16">
        <f t="shared" si="33"/>
        <v>0</v>
      </c>
      <c r="AR83" s="16"/>
      <c r="AS83" s="16" t="str">
        <f t="shared" si="42"/>
        <v>N</v>
      </c>
      <c r="AT83" s="16"/>
      <c r="AU83" s="16">
        <f>IF(Master!B83="#",1,0)</f>
        <v>0</v>
      </c>
      <c r="AW83" s="24">
        <f t="shared" si="43"/>
        <v>0</v>
      </c>
    </row>
    <row r="84" spans="10:49" x14ac:dyDescent="0.2">
      <c r="J84" s="56" t="str">
        <f>CONCATENATE(CONCATENATE(LEFT(Master!G84,1),LEFT(Master!H84,1), LEFT(Master!I84,1),LEFT(Master!J84,1),LEFT(Master!K84,1),LEFT(Master!L84,1),LEFT(Master!M84,1),LEFT(Master!N84,1),LEFT(Master!O84,1),LEFT(Master!P84,1),LEFT(Master!Q84,1),LEFT(Master!R84,1),LEFT(Master!S84,1),LEFT(Master!T84,1),LEFT(Master!U84,1),LEFT(Master!V84,1),LEFT(Master!W84,1),LEFT(Master!X84,1),LEFT(Master!Y84,1),LEFT(Master!Z84,1),LEFT(Master!AA84,1),LEFT(Master!AB84,1),LEFT(Master!AC84,1),LEFT(Master!AD84,1),LEFT(Master!AE84,1),LEFT(Master!AF84,1),LEFT(Master!AG84,1)))</f>
        <v>---------TBVVVVVV#</v>
      </c>
      <c r="K84" s="16" t="str">
        <f>IF((Master!G84 &lt;&gt; "#"),INDEX(Master!G84:AA84,1,((SEARCH("#",J84)) - 1)), " ")</f>
        <v>V</v>
      </c>
      <c r="L84" s="16" t="str">
        <f t="shared" si="40"/>
        <v>V</v>
      </c>
      <c r="M84" s="16"/>
      <c r="N84" s="32" t="str">
        <f t="shared" si="41"/>
        <v>Balloting</v>
      </c>
      <c r="O84" s="16"/>
      <c r="P84" s="17"/>
      <c r="Q84" s="16">
        <f t="shared" si="20"/>
        <v>0</v>
      </c>
      <c r="R84" s="16"/>
      <c r="S84" s="16">
        <f t="shared" si="21"/>
        <v>0</v>
      </c>
      <c r="T84" s="16"/>
      <c r="U84" s="16">
        <f t="shared" si="22"/>
        <v>0</v>
      </c>
      <c r="V84" s="16"/>
      <c r="W84" s="16">
        <f t="shared" si="23"/>
        <v>0</v>
      </c>
      <c r="X84" s="16"/>
      <c r="Y84" s="16">
        <f t="shared" si="24"/>
        <v>0</v>
      </c>
      <c r="AA84" s="16">
        <f t="shared" si="25"/>
        <v>0</v>
      </c>
      <c r="AC84" s="16">
        <f t="shared" si="26"/>
        <v>0</v>
      </c>
      <c r="AE84" s="16">
        <f t="shared" si="27"/>
        <v>0</v>
      </c>
      <c r="AG84" s="16">
        <f t="shared" si="28"/>
        <v>0</v>
      </c>
      <c r="AI84" s="16">
        <f t="shared" si="29"/>
        <v>0</v>
      </c>
      <c r="AK84" s="16">
        <f t="shared" si="30"/>
        <v>0</v>
      </c>
      <c r="AM84" s="16">
        <f t="shared" si="31"/>
        <v>0</v>
      </c>
      <c r="AO84" s="16">
        <f t="shared" si="32"/>
        <v>1</v>
      </c>
      <c r="AQ84" s="16">
        <f t="shared" si="33"/>
        <v>0</v>
      </c>
      <c r="AR84" s="16"/>
      <c r="AS84" s="16" t="str">
        <f t="shared" si="42"/>
        <v>N</v>
      </c>
      <c r="AT84" s="16"/>
      <c r="AU84" s="16">
        <f>IF(Master!B84="#",1,0)</f>
        <v>0</v>
      </c>
      <c r="AW84" s="24">
        <f t="shared" si="43"/>
        <v>0</v>
      </c>
    </row>
    <row r="85" spans="10:49" x14ac:dyDescent="0.2">
      <c r="J85" s="56" t="str">
        <f>CONCATENATE(CONCATENATE(LEFT(Master!G85,1),LEFT(Master!H85,1), LEFT(Master!I85,1),LEFT(Master!J85,1),LEFT(Master!K85,1),LEFT(Master!L85,1),LEFT(Master!M85,1),LEFT(Master!N85,1),LEFT(Master!O85,1),LEFT(Master!P85,1),LEFT(Master!Q85,1),LEFT(Master!R85,1),LEFT(Master!S85,1),LEFT(Master!T85,1),LEFT(Master!U85,1),LEFT(Master!V85,1),LEFT(Master!W85,1),LEFT(Master!X85,1),LEFT(Master!Y85,1),LEFT(Master!Z85,1),LEFT(Master!AA85,1),LEFT(Master!AB85,1),LEFT(Master!AC85,1),LEFT(Master!AD85,1),LEFT(Master!AE85,1),LEFT(Master!AF85,1),LEFT(Master!AG85,1)))</f>
        <v>---------TBVVVVVV#</v>
      </c>
      <c r="K85" s="16" t="str">
        <f>IF((Master!G85 &lt;&gt; "#"),INDEX(Master!G85:AA85,1,((SEARCH("#",J85)) - 1)), " ")</f>
        <v>V</v>
      </c>
      <c r="L85" s="16" t="str">
        <f t="shared" si="40"/>
        <v>V</v>
      </c>
      <c r="M85" s="16"/>
      <c r="N85" s="32" t="str">
        <f t="shared" si="41"/>
        <v>Balloting</v>
      </c>
      <c r="O85" s="16"/>
      <c r="P85" s="17"/>
      <c r="Q85" s="16">
        <f t="shared" si="20"/>
        <v>0</v>
      </c>
      <c r="R85" s="16"/>
      <c r="S85" s="16">
        <f t="shared" si="21"/>
        <v>0</v>
      </c>
      <c r="T85" s="16"/>
      <c r="U85" s="16">
        <f t="shared" si="22"/>
        <v>0</v>
      </c>
      <c r="V85" s="16"/>
      <c r="W85" s="16">
        <f t="shared" si="23"/>
        <v>0</v>
      </c>
      <c r="X85" s="16"/>
      <c r="Y85" s="16">
        <f t="shared" si="24"/>
        <v>0</v>
      </c>
      <c r="AA85" s="16">
        <f t="shared" si="25"/>
        <v>0</v>
      </c>
      <c r="AC85" s="16">
        <f t="shared" si="26"/>
        <v>0</v>
      </c>
      <c r="AE85" s="16">
        <f t="shared" si="27"/>
        <v>0</v>
      </c>
      <c r="AG85" s="16">
        <f t="shared" si="28"/>
        <v>0</v>
      </c>
      <c r="AI85" s="16">
        <f t="shared" si="29"/>
        <v>0</v>
      </c>
      <c r="AK85" s="16">
        <f t="shared" si="30"/>
        <v>0</v>
      </c>
      <c r="AM85" s="16">
        <f t="shared" si="31"/>
        <v>0</v>
      </c>
      <c r="AO85" s="16">
        <f t="shared" si="32"/>
        <v>1</v>
      </c>
      <c r="AQ85" s="16">
        <f t="shared" si="33"/>
        <v>0</v>
      </c>
      <c r="AR85" s="16"/>
      <c r="AS85" s="16" t="str">
        <f t="shared" si="42"/>
        <v>N</v>
      </c>
      <c r="AT85" s="16"/>
      <c r="AU85" s="16">
        <f>IF(Master!B85="#",1,0)</f>
        <v>0</v>
      </c>
      <c r="AW85" s="24">
        <f t="shared" si="43"/>
        <v>0</v>
      </c>
    </row>
    <row r="86" spans="10:49" x14ac:dyDescent="0.2">
      <c r="J86" s="56" t="str">
        <f>CONCATENATE(CONCATENATE(LEFT(Master!G86,1),LEFT(Master!H86,1), LEFT(Master!I86,1),LEFT(Master!J86,1),LEFT(Master!K86,1),LEFT(Master!L86,1),LEFT(Master!M86,1),LEFT(Master!N86,1),LEFT(Master!O86,1),LEFT(Master!P86,1),LEFT(Master!Q86,1),LEFT(Master!R86,1),LEFT(Master!S86,1),LEFT(Master!T86,1),LEFT(Master!U86,1),LEFT(Master!V86,1),LEFT(Master!W86,1),LEFT(Master!X86,1),LEFT(Master!Y86,1),LEFT(Master!Z86,1),LEFT(Master!AA86,1),LEFT(Master!AB86,1),LEFT(Master!AC86,1),LEFT(Master!AD86,1),LEFT(Master!AE86,1),LEFT(Master!AF86,1),LEFT(Master!AG86,1)))</f>
        <v>---------TCBBVVVV#</v>
      </c>
      <c r="K86" s="16" t="str">
        <f>IF((Master!G86 &lt;&gt; "#"),INDEX(Master!G86:AA86,1,((SEARCH("#",J86)) - 1)), " ")</f>
        <v>V</v>
      </c>
      <c r="L86" s="16" t="str">
        <f t="shared" si="40"/>
        <v>V</v>
      </c>
      <c r="M86" s="16"/>
      <c r="N86" s="32" t="str">
        <f t="shared" si="41"/>
        <v>Balloting</v>
      </c>
      <c r="O86" s="16"/>
      <c r="P86" s="17"/>
      <c r="Q86" s="16">
        <f t="shared" si="20"/>
        <v>0</v>
      </c>
      <c r="R86" s="16"/>
      <c r="S86" s="16">
        <f t="shared" si="21"/>
        <v>0</v>
      </c>
      <c r="T86" s="16"/>
      <c r="U86" s="16">
        <f t="shared" si="22"/>
        <v>0</v>
      </c>
      <c r="V86" s="16"/>
      <c r="W86" s="16">
        <f t="shared" si="23"/>
        <v>0</v>
      </c>
      <c r="X86" s="16"/>
      <c r="Y86" s="16">
        <f t="shared" si="24"/>
        <v>0</v>
      </c>
      <c r="AA86" s="16">
        <f t="shared" si="25"/>
        <v>0</v>
      </c>
      <c r="AC86" s="16">
        <f t="shared" si="26"/>
        <v>0</v>
      </c>
      <c r="AE86" s="16">
        <f t="shared" si="27"/>
        <v>0</v>
      </c>
      <c r="AG86" s="16">
        <f t="shared" si="28"/>
        <v>0</v>
      </c>
      <c r="AI86" s="16">
        <f t="shared" si="29"/>
        <v>0</v>
      </c>
      <c r="AK86" s="16">
        <f t="shared" si="30"/>
        <v>0</v>
      </c>
      <c r="AM86" s="16">
        <f t="shared" si="31"/>
        <v>0</v>
      </c>
      <c r="AO86" s="16">
        <f t="shared" si="32"/>
        <v>1</v>
      </c>
      <c r="AQ86" s="16">
        <f t="shared" si="33"/>
        <v>0</v>
      </c>
      <c r="AR86" s="16"/>
      <c r="AS86" s="16" t="str">
        <f t="shared" si="42"/>
        <v>N</v>
      </c>
      <c r="AT86" s="16"/>
      <c r="AU86" s="16">
        <f>IF(Master!B86="#",1,0)</f>
        <v>0</v>
      </c>
      <c r="AW86" s="24">
        <f t="shared" si="43"/>
        <v>0</v>
      </c>
    </row>
    <row r="87" spans="10:49" x14ac:dyDescent="0.2">
      <c r="J87" s="56" t="str">
        <f>CONCATENATE(CONCATENATE(LEFT(Master!G87,1),LEFT(Master!H87,1), LEFT(Master!I87,1),LEFT(Master!J87,1),LEFT(Master!K87,1),LEFT(Master!L87,1),LEFT(Master!M87,1),LEFT(Master!N87,1),LEFT(Master!O87,1),LEFT(Master!P87,1),LEFT(Master!Q87,1),LEFT(Master!R87,1),LEFT(Master!S87,1),LEFT(Master!T87,1),LEFT(Master!U87,1),LEFT(Master!V87,1),LEFT(Master!W87,1),LEFT(Master!X87,1),LEFT(Master!Y87,1),LEFT(Master!Z87,1),LEFT(Master!AA87,1),LEFT(Master!AB87,1),LEFT(Master!AC87,1),LEFT(Master!AD87,1),LEFT(Master!AE87,1),LEFT(Master!AF87,1),LEFT(Master!AG87,1)))</f>
        <v>---------TBVVVVVV#</v>
      </c>
      <c r="K87" s="16" t="str">
        <f>IF((Master!G87 &lt;&gt; "#"),INDEX(Master!G87:AA87,1,((SEARCH("#",J87)) - 1)), " ")</f>
        <v>V</v>
      </c>
      <c r="L87" s="16" t="str">
        <f t="shared" si="40"/>
        <v>V</v>
      </c>
      <c r="M87" s="16"/>
      <c r="N87" s="32" t="str">
        <f t="shared" si="41"/>
        <v>Balloting</v>
      </c>
      <c r="O87" s="16"/>
      <c r="P87" s="17"/>
      <c r="Q87" s="16">
        <f t="shared" si="20"/>
        <v>0</v>
      </c>
      <c r="R87" s="16"/>
      <c r="S87" s="16">
        <f t="shared" si="21"/>
        <v>0</v>
      </c>
      <c r="T87" s="16"/>
      <c r="U87" s="16">
        <f t="shared" si="22"/>
        <v>0</v>
      </c>
      <c r="V87" s="16"/>
      <c r="W87" s="16">
        <f t="shared" si="23"/>
        <v>0</v>
      </c>
      <c r="X87" s="16"/>
      <c r="Y87" s="16">
        <f t="shared" si="24"/>
        <v>0</v>
      </c>
      <c r="AA87" s="16">
        <f t="shared" si="25"/>
        <v>0</v>
      </c>
      <c r="AC87" s="16">
        <f t="shared" si="26"/>
        <v>0</v>
      </c>
      <c r="AE87" s="16">
        <f t="shared" si="27"/>
        <v>0</v>
      </c>
      <c r="AG87" s="16">
        <f t="shared" si="28"/>
        <v>0</v>
      </c>
      <c r="AI87" s="16">
        <f t="shared" si="29"/>
        <v>0</v>
      </c>
      <c r="AK87" s="16">
        <f t="shared" si="30"/>
        <v>0</v>
      </c>
      <c r="AM87" s="16">
        <f t="shared" si="31"/>
        <v>0</v>
      </c>
      <c r="AO87" s="16">
        <f t="shared" si="32"/>
        <v>1</v>
      </c>
      <c r="AQ87" s="16">
        <f t="shared" si="33"/>
        <v>0</v>
      </c>
      <c r="AR87" s="16"/>
      <c r="AS87" s="16" t="str">
        <f t="shared" si="42"/>
        <v>N</v>
      </c>
      <c r="AT87" s="16"/>
      <c r="AU87" s="16">
        <f>IF(Master!B87="#",1,0)</f>
        <v>0</v>
      </c>
      <c r="AW87" s="24">
        <f t="shared" si="43"/>
        <v>0</v>
      </c>
    </row>
    <row r="88" spans="10:49" x14ac:dyDescent="0.2">
      <c r="J88" s="56" t="str">
        <f>CONCATENATE(CONCATENATE(LEFT(Master!G88,1),LEFT(Master!H88,1), LEFT(Master!I88,1),LEFT(Master!J88,1),LEFT(Master!K88,1),LEFT(Master!L88,1),LEFT(Master!M88,1),LEFT(Master!N88,1),LEFT(Master!O88,1),LEFT(Master!P88,1),LEFT(Master!Q88,1),LEFT(Master!R88,1),LEFT(Master!S88,1),LEFT(Master!T88,1),LEFT(Master!U88,1),LEFT(Master!V88,1),LEFT(Master!W88,1),LEFT(Master!X88,1),LEFT(Master!Y88,1),LEFT(Master!Z88,1),LEFT(Master!AA88,1),LEFT(Master!AB88,1),LEFT(Master!AC88,1),LEFT(Master!AD88,1),LEFT(Master!AE88,1),LEFT(Master!AF88,1),LEFT(Master!AG88,1)))</f>
        <v>---------TCBBVVVV#</v>
      </c>
      <c r="K88" s="16" t="str">
        <f>IF((Master!G88 &lt;&gt; "#"),INDEX(Master!G88:AA88,1,((SEARCH("#",J88)) - 1)), " ")</f>
        <v>V</v>
      </c>
      <c r="L88" s="16" t="str">
        <f t="shared" si="40"/>
        <v>V</v>
      </c>
      <c r="M88" s="16"/>
      <c r="N88" s="32" t="str">
        <f t="shared" si="41"/>
        <v>Balloting</v>
      </c>
      <c r="O88" s="16"/>
      <c r="P88" s="17"/>
      <c r="Q88" s="16">
        <f t="shared" si="20"/>
        <v>0</v>
      </c>
      <c r="R88" s="16"/>
      <c r="S88" s="16">
        <f t="shared" si="21"/>
        <v>0</v>
      </c>
      <c r="T88" s="16"/>
      <c r="U88" s="16">
        <f t="shared" si="22"/>
        <v>0</v>
      </c>
      <c r="V88" s="16"/>
      <c r="W88" s="16">
        <f t="shared" si="23"/>
        <v>0</v>
      </c>
      <c r="X88" s="16"/>
      <c r="Y88" s="16">
        <f t="shared" si="24"/>
        <v>0</v>
      </c>
      <c r="AA88" s="16">
        <f t="shared" si="25"/>
        <v>0</v>
      </c>
      <c r="AC88" s="16">
        <f t="shared" si="26"/>
        <v>0</v>
      </c>
      <c r="AE88" s="16">
        <f t="shared" si="27"/>
        <v>0</v>
      </c>
      <c r="AG88" s="16">
        <f t="shared" si="28"/>
        <v>0</v>
      </c>
      <c r="AI88" s="16">
        <f t="shared" si="29"/>
        <v>0</v>
      </c>
      <c r="AK88" s="16">
        <f t="shared" si="30"/>
        <v>0</v>
      </c>
      <c r="AM88" s="16">
        <f t="shared" si="31"/>
        <v>0</v>
      </c>
      <c r="AO88" s="16">
        <f t="shared" si="32"/>
        <v>1</v>
      </c>
      <c r="AQ88" s="16">
        <f t="shared" si="33"/>
        <v>0</v>
      </c>
      <c r="AR88" s="16"/>
      <c r="AS88" s="16" t="str">
        <f t="shared" si="42"/>
        <v>N</v>
      </c>
      <c r="AT88" s="16"/>
      <c r="AU88" s="16">
        <f>IF(Master!B88="#",1,0)</f>
        <v>0</v>
      </c>
      <c r="AW88" s="24">
        <f t="shared" si="43"/>
        <v>0</v>
      </c>
    </row>
    <row r="89" spans="10:49" x14ac:dyDescent="0.2">
      <c r="J89" s="56" t="str">
        <f>CONCATENATE(CONCATENATE(LEFT(Master!G89,1),LEFT(Master!H89,1), LEFT(Master!I89,1),LEFT(Master!J89,1),LEFT(Master!K89,1),LEFT(Master!L89,1),LEFT(Master!M89,1),LEFT(Master!N89,1),LEFT(Master!O89,1),LEFT(Master!P89,1),LEFT(Master!Q89,1),LEFT(Master!R89,1),LEFT(Master!S89,1),LEFT(Master!T89,1),LEFT(Master!U89,1),LEFT(Master!V89,1),LEFT(Master!W89,1),LEFT(Master!X89,1),LEFT(Master!Y89,1),LEFT(Master!Z89,1),LEFT(Master!AA89,1),LEFT(Master!AB89,1),LEFT(Master!AC89,1),LEFT(Master!AD89,1),LEFT(Master!AE89,1),LEFT(Master!AF89,1),LEFT(Master!AG89,1)))</f>
        <v>---------BBVVVVVV#</v>
      </c>
      <c r="K89" s="16" t="str">
        <f>IF((Master!G89 &lt;&gt; "#"),INDEX(Master!G89:AA89,1,((SEARCH("#",J89)) - 1)), " ")</f>
        <v>V</v>
      </c>
      <c r="L89" s="16" t="str">
        <f t="shared" si="40"/>
        <v>V</v>
      </c>
      <c r="M89" s="16"/>
      <c r="N89" s="32" t="str">
        <f t="shared" si="41"/>
        <v>Balloting</v>
      </c>
      <c r="O89" s="16"/>
      <c r="P89" s="17"/>
      <c r="Q89" s="16">
        <f t="shared" si="20"/>
        <v>0</v>
      </c>
      <c r="R89" s="16"/>
      <c r="S89" s="16">
        <f t="shared" si="21"/>
        <v>0</v>
      </c>
      <c r="T89" s="16"/>
      <c r="U89" s="16">
        <f t="shared" si="22"/>
        <v>0</v>
      </c>
      <c r="V89" s="16"/>
      <c r="W89" s="16">
        <f t="shared" si="23"/>
        <v>0</v>
      </c>
      <c r="X89" s="16"/>
      <c r="Y89" s="16">
        <f t="shared" si="24"/>
        <v>0</v>
      </c>
      <c r="AA89" s="16">
        <f t="shared" si="25"/>
        <v>0</v>
      </c>
      <c r="AC89" s="16">
        <f t="shared" si="26"/>
        <v>0</v>
      </c>
      <c r="AE89" s="16">
        <f t="shared" si="27"/>
        <v>0</v>
      </c>
      <c r="AG89" s="16">
        <f t="shared" si="28"/>
        <v>0</v>
      </c>
      <c r="AI89" s="16">
        <f t="shared" si="29"/>
        <v>0</v>
      </c>
      <c r="AK89" s="16">
        <f t="shared" si="30"/>
        <v>0</v>
      </c>
      <c r="AM89" s="16">
        <f t="shared" si="31"/>
        <v>0</v>
      </c>
      <c r="AO89" s="16">
        <f t="shared" si="32"/>
        <v>1</v>
      </c>
      <c r="AQ89" s="16">
        <f t="shared" si="33"/>
        <v>0</v>
      </c>
      <c r="AR89" s="16"/>
      <c r="AS89" s="16" t="str">
        <f t="shared" si="42"/>
        <v>N</v>
      </c>
      <c r="AT89" s="16"/>
      <c r="AU89" s="16">
        <f>IF(Master!B89="#",1,0)</f>
        <v>0</v>
      </c>
      <c r="AW89" s="24">
        <f t="shared" si="43"/>
        <v>0</v>
      </c>
    </row>
    <row r="90" spans="10:49" x14ac:dyDescent="0.2">
      <c r="J90" s="56" t="str">
        <f>CONCATENATE(CONCATENATE(LEFT(Master!G90,1),LEFT(Master!H90,1), LEFT(Master!I90,1),LEFT(Master!J90,1),LEFT(Master!K90,1),LEFT(Master!L90,1),LEFT(Master!M90,1),LEFT(Master!N90,1),LEFT(Master!O90,1),LEFT(Master!P90,1),LEFT(Master!Q90,1),LEFT(Master!R90,1),LEFT(Master!S90,1),LEFT(Master!T90,1),LEFT(Master!U90,1),LEFT(Master!V90,1),LEFT(Master!W90,1),LEFT(Master!X90,1),LEFT(Master!Y90,1),LEFT(Master!Z90,1),LEFT(Master!AA90,1),LEFT(Master!AB90,1),LEFT(Master!AC90,1),LEFT(Master!AD90,1),LEFT(Master!AE90,1),LEFT(Master!AF90,1),LEFT(Master!AG90,1)))</f>
        <v>---------RBVVVVVV#</v>
      </c>
      <c r="K90" s="16" t="str">
        <f>IF((Master!G90 &lt;&gt; "#"),INDEX(Master!G90:AA90,1,((SEARCH("#",J90)) - 1)), " ")</f>
        <v>V</v>
      </c>
      <c r="L90" s="16" t="str">
        <f t="shared" ref="L90:L101" si="44">IF((K90 = "-"),"R",K90)</f>
        <v>V</v>
      </c>
      <c r="M90" s="16"/>
      <c r="N90" s="32" t="str">
        <f t="shared" ref="N90:N101" si="45">IF((L90 = " ")," ",LOOKUP(L90, $B$28:$B$41,$D$28:$D$41))</f>
        <v>Balloting</v>
      </c>
      <c r="O90" s="16"/>
      <c r="P90" s="17"/>
      <c r="Q90" s="16">
        <f t="shared" si="20"/>
        <v>0</v>
      </c>
      <c r="R90" s="16"/>
      <c r="S90" s="16">
        <f t="shared" si="21"/>
        <v>0</v>
      </c>
      <c r="T90" s="16"/>
      <c r="U90" s="16">
        <f t="shared" si="22"/>
        <v>0</v>
      </c>
      <c r="V90" s="16"/>
      <c r="W90" s="16">
        <f t="shared" si="23"/>
        <v>0</v>
      </c>
      <c r="X90" s="16"/>
      <c r="Y90" s="16">
        <f t="shared" si="24"/>
        <v>0</v>
      </c>
      <c r="AA90" s="16">
        <f t="shared" si="25"/>
        <v>0</v>
      </c>
      <c r="AC90" s="16">
        <f t="shared" si="26"/>
        <v>0</v>
      </c>
      <c r="AE90" s="16">
        <f t="shared" si="27"/>
        <v>0</v>
      </c>
      <c r="AG90" s="16">
        <f t="shared" si="28"/>
        <v>0</v>
      </c>
      <c r="AI90" s="16">
        <f t="shared" si="29"/>
        <v>0</v>
      </c>
      <c r="AK90" s="16">
        <f t="shared" si="30"/>
        <v>0</v>
      </c>
      <c r="AM90" s="16">
        <f t="shared" si="31"/>
        <v>0</v>
      </c>
      <c r="AO90" s="16">
        <f t="shared" si="32"/>
        <v>1</v>
      </c>
      <c r="AQ90" s="16">
        <f t="shared" si="33"/>
        <v>0</v>
      </c>
      <c r="AR90" s="16"/>
      <c r="AS90" s="16" t="str">
        <f t="shared" ref="AS90:AS101" si="46">IF(OR(L90="W",L90="J",L90="P"),"Y",IF(L90=" ","N/A","N"))</f>
        <v>N</v>
      </c>
      <c r="AT90" s="16"/>
      <c r="AU90" s="16">
        <f>IF(Master!B90="#",1,0)</f>
        <v>0</v>
      </c>
      <c r="AW90" s="24">
        <f t="shared" ref="AW90:AW101" si="47">IF(SUM(Q90:AU90)&lt;&gt;1,1,0)</f>
        <v>0</v>
      </c>
    </row>
    <row r="91" spans="10:49" x14ac:dyDescent="0.2">
      <c r="J91" s="56" t="str">
        <f>CONCATENATE(CONCATENATE(LEFT(Master!G91,1),LEFT(Master!H91,1), LEFT(Master!I91,1),LEFT(Master!J91,1),LEFT(Master!K91,1),LEFT(Master!L91,1),LEFT(Master!M91,1),LEFT(Master!N91,1),LEFT(Master!O91,1),LEFT(Master!P91,1),LEFT(Master!Q91,1),LEFT(Master!R91,1),LEFT(Master!S91,1),LEFT(Master!T91,1),LEFT(Master!U91,1),LEFT(Master!V91,1),LEFT(Master!W91,1),LEFT(Master!X91,1),LEFT(Master!Y91,1),LEFT(Master!Z91,1),LEFT(Master!AA91,1),LEFT(Master!AB91,1),LEFT(Master!AC91,1),LEFT(Master!AD91,1),LEFT(Master!AE91,1),LEFT(Master!AF91,1),LEFT(Master!AG91,1)))</f>
        <v>---------RBVVVVVV#</v>
      </c>
      <c r="K91" s="16" t="str">
        <f>IF((Master!G91 &lt;&gt; "#"),INDEX(Master!G91:AA91,1,((SEARCH("#",J91)) - 1)), " ")</f>
        <v>V</v>
      </c>
      <c r="L91" s="16" t="str">
        <f t="shared" si="44"/>
        <v>V</v>
      </c>
      <c r="M91" s="16"/>
      <c r="N91" s="32" t="str">
        <f t="shared" si="45"/>
        <v>Balloting</v>
      </c>
      <c r="O91" s="16"/>
      <c r="P91" s="17"/>
      <c r="Q91" s="16">
        <f t="shared" si="20"/>
        <v>0</v>
      </c>
      <c r="R91" s="16"/>
      <c r="S91" s="16">
        <f t="shared" si="21"/>
        <v>0</v>
      </c>
      <c r="T91" s="16"/>
      <c r="U91" s="16">
        <f t="shared" si="22"/>
        <v>0</v>
      </c>
      <c r="V91" s="16"/>
      <c r="W91" s="16">
        <f t="shared" si="23"/>
        <v>0</v>
      </c>
      <c r="X91" s="16"/>
      <c r="Y91" s="16">
        <f t="shared" si="24"/>
        <v>0</v>
      </c>
      <c r="AA91" s="16">
        <f t="shared" si="25"/>
        <v>0</v>
      </c>
      <c r="AC91" s="16">
        <f t="shared" si="26"/>
        <v>0</v>
      </c>
      <c r="AE91" s="16">
        <f t="shared" si="27"/>
        <v>0</v>
      </c>
      <c r="AG91" s="16">
        <f t="shared" si="28"/>
        <v>0</v>
      </c>
      <c r="AI91" s="16">
        <f t="shared" si="29"/>
        <v>0</v>
      </c>
      <c r="AK91" s="16">
        <f t="shared" si="30"/>
        <v>0</v>
      </c>
      <c r="AM91" s="16">
        <f t="shared" si="31"/>
        <v>0</v>
      </c>
      <c r="AO91" s="16">
        <f t="shared" si="32"/>
        <v>1</v>
      </c>
      <c r="AQ91" s="16">
        <f t="shared" si="33"/>
        <v>0</v>
      </c>
      <c r="AR91" s="16"/>
      <c r="AS91" s="16" t="str">
        <f t="shared" si="46"/>
        <v>N</v>
      </c>
      <c r="AT91" s="16"/>
      <c r="AU91" s="16">
        <f>IF(Master!B91="#",1,0)</f>
        <v>0</v>
      </c>
      <c r="AW91" s="24">
        <f t="shared" si="47"/>
        <v>0</v>
      </c>
    </row>
    <row r="92" spans="10:49" x14ac:dyDescent="0.2">
      <c r="J92" s="56" t="str">
        <f>CONCATENATE(CONCATENATE(LEFT(Master!G92,1),LEFT(Master!H92,1), LEFT(Master!I92,1),LEFT(Master!J92,1),LEFT(Master!K92,1),LEFT(Master!L92,1),LEFT(Master!M92,1),LEFT(Master!N92,1),LEFT(Master!O92,1),LEFT(Master!P92,1),LEFT(Master!Q92,1),LEFT(Master!R92,1),LEFT(Master!S92,1),LEFT(Master!T92,1),LEFT(Master!U92,1),LEFT(Master!V92,1),LEFT(Master!W92,1),LEFT(Master!X92,1),LEFT(Master!Y92,1),LEFT(Master!Z92,1),LEFT(Master!AA92,1),LEFT(Master!AB92,1),LEFT(Master!AC92,1),LEFT(Master!AD92,1),LEFT(Master!AE92,1),LEFT(Master!AF92,1),LEFT(Master!AG92,1)))</f>
        <v>---------RBVVVVVV#</v>
      </c>
      <c r="K92" s="16" t="str">
        <f>IF((Master!G92 &lt;&gt; "#"),INDEX(Master!G92:AA92,1,((SEARCH("#",J92)) - 1)), " ")</f>
        <v>V</v>
      </c>
      <c r="L92" s="16" t="str">
        <f t="shared" si="44"/>
        <v>V</v>
      </c>
      <c r="M92" s="16"/>
      <c r="N92" s="32" t="str">
        <f t="shared" si="45"/>
        <v>Balloting</v>
      </c>
      <c r="O92" s="16"/>
      <c r="P92" s="17"/>
      <c r="Q92" s="16">
        <f t="shared" si="20"/>
        <v>0</v>
      </c>
      <c r="R92" s="16"/>
      <c r="S92" s="16">
        <f t="shared" si="21"/>
        <v>0</v>
      </c>
      <c r="T92" s="16"/>
      <c r="U92" s="16">
        <f t="shared" si="22"/>
        <v>0</v>
      </c>
      <c r="V92" s="16"/>
      <c r="W92" s="16">
        <f t="shared" si="23"/>
        <v>0</v>
      </c>
      <c r="X92" s="16"/>
      <c r="Y92" s="16">
        <f t="shared" si="24"/>
        <v>0</v>
      </c>
      <c r="AA92" s="16">
        <f t="shared" si="25"/>
        <v>0</v>
      </c>
      <c r="AC92" s="16">
        <f t="shared" si="26"/>
        <v>0</v>
      </c>
      <c r="AE92" s="16">
        <f t="shared" si="27"/>
        <v>0</v>
      </c>
      <c r="AG92" s="16">
        <f t="shared" si="28"/>
        <v>0</v>
      </c>
      <c r="AI92" s="16">
        <f t="shared" si="29"/>
        <v>0</v>
      </c>
      <c r="AK92" s="16">
        <f t="shared" si="30"/>
        <v>0</v>
      </c>
      <c r="AM92" s="16">
        <f t="shared" si="31"/>
        <v>0</v>
      </c>
      <c r="AO92" s="16">
        <f t="shared" si="32"/>
        <v>1</v>
      </c>
      <c r="AQ92" s="16">
        <f t="shared" si="33"/>
        <v>0</v>
      </c>
      <c r="AR92" s="16"/>
      <c r="AS92" s="16" t="str">
        <f t="shared" si="46"/>
        <v>N</v>
      </c>
      <c r="AT92" s="16"/>
      <c r="AU92" s="16">
        <f>IF(Master!B92="#",1,0)</f>
        <v>0</v>
      </c>
      <c r="AW92" s="24">
        <f t="shared" si="47"/>
        <v>0</v>
      </c>
    </row>
    <row r="93" spans="10:49" x14ac:dyDescent="0.2">
      <c r="J93" s="56" t="str">
        <f>CONCATENATE(CONCATENATE(LEFT(Master!G93,1),LEFT(Master!H93,1), LEFT(Master!I93,1),LEFT(Master!J93,1),LEFT(Master!K93,1),LEFT(Master!L93,1),LEFT(Master!M93,1),LEFT(Master!N93,1),LEFT(Master!O93,1),LEFT(Master!P93,1),LEFT(Master!Q93,1),LEFT(Master!R93,1),LEFT(Master!S93,1),LEFT(Master!T93,1),LEFT(Master!U93,1),LEFT(Master!V93,1),LEFT(Master!W93,1),LEFT(Master!X93,1),LEFT(Master!Y93,1),LEFT(Master!Z93,1),LEFT(Master!AA93,1),LEFT(Master!AB93,1),LEFT(Master!AC93,1),LEFT(Master!AD93,1),LEFT(Master!AE93,1),LEFT(Master!AF93,1),LEFT(Master!AG93,1)))</f>
        <v>---------RBVVVVVV#</v>
      </c>
      <c r="K93" s="16" t="str">
        <f>IF((Master!G93 &lt;&gt; "#"),INDEX(Master!G93:AA93,1,((SEARCH("#",J93)) - 1)), " ")</f>
        <v>V</v>
      </c>
      <c r="L93" s="16" t="str">
        <f t="shared" si="44"/>
        <v>V</v>
      </c>
      <c r="M93" s="16"/>
      <c r="N93" s="32" t="str">
        <f t="shared" si="45"/>
        <v>Balloting</v>
      </c>
      <c r="O93" s="16"/>
      <c r="P93" s="17"/>
      <c r="Q93" s="16">
        <f t="shared" si="20"/>
        <v>0</v>
      </c>
      <c r="R93" s="16"/>
      <c r="S93" s="16">
        <f t="shared" si="21"/>
        <v>0</v>
      </c>
      <c r="T93" s="16"/>
      <c r="U93" s="16">
        <f t="shared" si="22"/>
        <v>0</v>
      </c>
      <c r="V93" s="16"/>
      <c r="W93" s="16">
        <f t="shared" si="23"/>
        <v>0</v>
      </c>
      <c r="X93" s="16"/>
      <c r="Y93" s="16">
        <f t="shared" si="24"/>
        <v>0</v>
      </c>
      <c r="AA93" s="16">
        <f t="shared" si="25"/>
        <v>0</v>
      </c>
      <c r="AC93" s="16">
        <f t="shared" si="26"/>
        <v>0</v>
      </c>
      <c r="AE93" s="16">
        <f t="shared" si="27"/>
        <v>0</v>
      </c>
      <c r="AG93" s="16">
        <f t="shared" si="28"/>
        <v>0</v>
      </c>
      <c r="AI93" s="16">
        <f t="shared" si="29"/>
        <v>0</v>
      </c>
      <c r="AK93" s="16">
        <f t="shared" si="30"/>
        <v>0</v>
      </c>
      <c r="AM93" s="16">
        <f t="shared" si="31"/>
        <v>0</v>
      </c>
      <c r="AO93" s="16">
        <f t="shared" si="32"/>
        <v>1</v>
      </c>
      <c r="AQ93" s="16">
        <f t="shared" si="33"/>
        <v>0</v>
      </c>
      <c r="AR93" s="16"/>
      <c r="AS93" s="16" t="str">
        <f t="shared" si="46"/>
        <v>N</v>
      </c>
      <c r="AT93" s="16"/>
      <c r="AU93" s="16">
        <f>IF(Master!B93="#",1,0)</f>
        <v>0</v>
      </c>
      <c r="AW93" s="24">
        <f t="shared" si="47"/>
        <v>0</v>
      </c>
    </row>
    <row r="94" spans="10:49" x14ac:dyDescent="0.2">
      <c r="J94" s="56" t="str">
        <f>CONCATENATE(CONCATENATE(LEFT(Master!G94,1),LEFT(Master!H94,1), LEFT(Master!I94,1),LEFT(Master!J94,1),LEFT(Master!K94,1),LEFT(Master!L94,1),LEFT(Master!M94,1),LEFT(Master!N94,1),LEFT(Master!O94,1),LEFT(Master!P94,1),LEFT(Master!Q94,1),LEFT(Master!R94,1),LEFT(Master!S94,1),LEFT(Master!T94,1),LEFT(Master!U94,1),LEFT(Master!V94,1),LEFT(Master!W94,1),LEFT(Master!X94,1),LEFT(Master!Y94,1),LEFT(Master!Z94,1),LEFT(Master!AA94,1),LEFT(Master!AB94,1),LEFT(Master!AC94,1),LEFT(Master!AD94,1),LEFT(Master!AE94,1),LEFT(Master!AF94,1),LEFT(Master!AG94,1)))</f>
        <v>---------RCCBVVVV#</v>
      </c>
      <c r="K94" s="16" t="str">
        <f>IF((Master!G94 &lt;&gt; "#"),INDEX(Master!G94:AA94,1,((SEARCH("#",J94)) - 1)), " ")</f>
        <v>V</v>
      </c>
      <c r="L94" s="16" t="str">
        <f t="shared" si="44"/>
        <v>V</v>
      </c>
      <c r="M94" s="16"/>
      <c r="N94" s="32" t="str">
        <f t="shared" si="45"/>
        <v>Balloting</v>
      </c>
      <c r="O94" s="16"/>
      <c r="P94" s="17"/>
      <c r="Q94" s="16">
        <f t="shared" si="20"/>
        <v>0</v>
      </c>
      <c r="R94" s="16"/>
      <c r="S94" s="16">
        <f t="shared" si="21"/>
        <v>0</v>
      </c>
      <c r="T94" s="16"/>
      <c r="U94" s="16">
        <f t="shared" si="22"/>
        <v>0</v>
      </c>
      <c r="V94" s="16"/>
      <c r="W94" s="16">
        <f t="shared" si="23"/>
        <v>0</v>
      </c>
      <c r="X94" s="16"/>
      <c r="Y94" s="16">
        <f t="shared" si="24"/>
        <v>0</v>
      </c>
      <c r="AA94" s="16">
        <f t="shared" si="25"/>
        <v>0</v>
      </c>
      <c r="AC94" s="16">
        <f t="shared" si="26"/>
        <v>0</v>
      </c>
      <c r="AE94" s="16">
        <f t="shared" si="27"/>
        <v>0</v>
      </c>
      <c r="AG94" s="16">
        <f t="shared" si="28"/>
        <v>0</v>
      </c>
      <c r="AI94" s="16">
        <f t="shared" si="29"/>
        <v>0</v>
      </c>
      <c r="AK94" s="16">
        <f t="shared" si="30"/>
        <v>0</v>
      </c>
      <c r="AM94" s="16">
        <f t="shared" si="31"/>
        <v>0</v>
      </c>
      <c r="AO94" s="16">
        <f t="shared" si="32"/>
        <v>1</v>
      </c>
      <c r="AQ94" s="16">
        <f t="shared" si="33"/>
        <v>0</v>
      </c>
      <c r="AR94" s="16"/>
      <c r="AS94" s="16" t="str">
        <f t="shared" si="46"/>
        <v>N</v>
      </c>
      <c r="AT94" s="16"/>
      <c r="AU94" s="16">
        <f>IF(Master!B94="#",1,0)</f>
        <v>0</v>
      </c>
      <c r="AW94" s="24">
        <f t="shared" si="47"/>
        <v>0</v>
      </c>
    </row>
    <row r="95" spans="10:49" x14ac:dyDescent="0.2">
      <c r="J95" s="56" t="str">
        <f>CONCATENATE(CONCATENATE(LEFT(Master!G95,1),LEFT(Master!H95,1), LEFT(Master!I95,1),LEFT(Master!J95,1),LEFT(Master!K95,1),LEFT(Master!L95,1),LEFT(Master!M95,1),LEFT(Master!N95,1),LEFT(Master!O95,1),LEFT(Master!P95,1),LEFT(Master!Q95,1),LEFT(Master!R95,1),LEFT(Master!S95,1),LEFT(Master!T95,1),LEFT(Master!U95,1),LEFT(Master!V95,1),LEFT(Master!W95,1),LEFT(Master!X95,1),LEFT(Master!Y95,1),LEFT(Master!Z95,1),LEFT(Master!AA95,1),LEFT(Master!AB95,1),LEFT(Master!AC95,1),LEFT(Master!AD95,1),LEFT(Master!AE95,1),LEFT(Master!AF95,1),LEFT(Master!AG95,1)))</f>
        <v>----------BVVVVVV#</v>
      </c>
      <c r="K95" s="16" t="str">
        <f>IF((Master!G95 &lt;&gt; "#"),INDEX(Master!G95:AA95,1,((SEARCH("#",J95)) - 1)), " ")</f>
        <v>V</v>
      </c>
      <c r="L95" s="16" t="str">
        <f t="shared" si="44"/>
        <v>V</v>
      </c>
      <c r="M95" s="16"/>
      <c r="N95" s="32" t="str">
        <f t="shared" si="45"/>
        <v>Balloting</v>
      </c>
      <c r="O95" s="16"/>
      <c r="P95" s="17"/>
      <c r="Q95" s="16">
        <f t="shared" si="20"/>
        <v>0</v>
      </c>
      <c r="R95" s="16"/>
      <c r="S95" s="16">
        <f t="shared" si="21"/>
        <v>0</v>
      </c>
      <c r="T95" s="16"/>
      <c r="U95" s="16">
        <f t="shared" si="22"/>
        <v>0</v>
      </c>
      <c r="V95" s="16"/>
      <c r="W95" s="16">
        <f t="shared" si="23"/>
        <v>0</v>
      </c>
      <c r="X95" s="16"/>
      <c r="Y95" s="16">
        <f t="shared" si="24"/>
        <v>0</v>
      </c>
      <c r="AA95" s="16">
        <f t="shared" si="25"/>
        <v>0</v>
      </c>
      <c r="AC95" s="16">
        <f t="shared" si="26"/>
        <v>0</v>
      </c>
      <c r="AE95" s="16">
        <f t="shared" si="27"/>
        <v>0</v>
      </c>
      <c r="AG95" s="16">
        <f t="shared" si="28"/>
        <v>0</v>
      </c>
      <c r="AI95" s="16">
        <f t="shared" si="29"/>
        <v>0</v>
      </c>
      <c r="AK95" s="16">
        <f t="shared" si="30"/>
        <v>0</v>
      </c>
      <c r="AM95" s="16">
        <f t="shared" si="31"/>
        <v>0</v>
      </c>
      <c r="AO95" s="16">
        <f t="shared" si="32"/>
        <v>1</v>
      </c>
      <c r="AQ95" s="16">
        <f t="shared" si="33"/>
        <v>0</v>
      </c>
      <c r="AR95" s="16"/>
      <c r="AS95" s="16" t="str">
        <f t="shared" si="46"/>
        <v>N</v>
      </c>
      <c r="AT95" s="16"/>
      <c r="AU95" s="16">
        <f>IF(Master!B95="#",1,0)</f>
        <v>0</v>
      </c>
      <c r="AW95" s="24">
        <f t="shared" si="47"/>
        <v>0</v>
      </c>
    </row>
    <row r="96" spans="10:49" x14ac:dyDescent="0.2">
      <c r="J96" s="56" t="str">
        <f>CONCATENATE(CONCATENATE(LEFT(Master!G96,1),LEFT(Master!H96,1), LEFT(Master!I96,1),LEFT(Master!J96,1),LEFT(Master!K96,1),LEFT(Master!L96,1),LEFT(Master!M96,1),LEFT(Master!N96,1),LEFT(Master!O96,1),LEFT(Master!P96,1),LEFT(Master!Q96,1),LEFT(Master!R96,1),LEFT(Master!S96,1),LEFT(Master!T96,1),LEFT(Master!U96,1),LEFT(Master!V96,1),LEFT(Master!W96,1),LEFT(Master!X96,1),LEFT(Master!Y96,1),LEFT(Master!Z96,1),LEFT(Master!AA96,1),LEFT(Master!AB96,1),LEFT(Master!AC96,1),LEFT(Master!AD96,1),LEFT(Master!AE96,1),LEFT(Master!AF96,1),LEFT(Master!AG96,1)))</f>
        <v>----------BVVVVVV#</v>
      </c>
      <c r="K96" s="16" t="str">
        <f>IF((Master!G96 &lt;&gt; "#"),INDEX(Master!G96:AA96,1,((SEARCH("#",J96)) - 1)), " ")</f>
        <v>V</v>
      </c>
      <c r="L96" s="16" t="str">
        <f t="shared" si="44"/>
        <v>V</v>
      </c>
      <c r="M96" s="16"/>
      <c r="N96" s="32" t="str">
        <f t="shared" si="45"/>
        <v>Balloting</v>
      </c>
      <c r="O96" s="16"/>
      <c r="P96" s="17"/>
      <c r="Q96" s="16">
        <f t="shared" si="20"/>
        <v>0</v>
      </c>
      <c r="R96" s="16"/>
      <c r="S96" s="16">
        <f t="shared" si="21"/>
        <v>0</v>
      </c>
      <c r="T96" s="16"/>
      <c r="U96" s="16">
        <f t="shared" si="22"/>
        <v>0</v>
      </c>
      <c r="V96" s="16"/>
      <c r="W96" s="16">
        <f t="shared" si="23"/>
        <v>0</v>
      </c>
      <c r="X96" s="16"/>
      <c r="Y96" s="16">
        <f t="shared" si="24"/>
        <v>0</v>
      </c>
      <c r="AA96" s="16">
        <f t="shared" si="25"/>
        <v>0</v>
      </c>
      <c r="AC96" s="16">
        <f t="shared" si="26"/>
        <v>0</v>
      </c>
      <c r="AE96" s="16">
        <f t="shared" si="27"/>
        <v>0</v>
      </c>
      <c r="AG96" s="16">
        <f t="shared" si="28"/>
        <v>0</v>
      </c>
      <c r="AI96" s="16">
        <f t="shared" si="29"/>
        <v>0</v>
      </c>
      <c r="AK96" s="16">
        <f t="shared" si="30"/>
        <v>0</v>
      </c>
      <c r="AM96" s="16">
        <f t="shared" si="31"/>
        <v>0</v>
      </c>
      <c r="AO96" s="16">
        <f t="shared" si="32"/>
        <v>1</v>
      </c>
      <c r="AQ96" s="16">
        <f t="shared" si="33"/>
        <v>0</v>
      </c>
      <c r="AR96" s="16"/>
      <c r="AS96" s="16" t="str">
        <f t="shared" si="46"/>
        <v>N</v>
      </c>
      <c r="AT96" s="16"/>
      <c r="AU96" s="16">
        <f>IF(Master!B96="#",1,0)</f>
        <v>0</v>
      </c>
      <c r="AW96" s="24">
        <f t="shared" si="47"/>
        <v>0</v>
      </c>
    </row>
    <row r="97" spans="10:49" x14ac:dyDescent="0.2">
      <c r="J97" s="56" t="str">
        <f>CONCATENATE(CONCATENATE(LEFT(Master!G97,1),LEFT(Master!H97,1), LEFT(Master!I97,1),LEFT(Master!J97,1),LEFT(Master!K97,1),LEFT(Master!L97,1),LEFT(Master!M97,1),LEFT(Master!N97,1),LEFT(Master!O97,1),LEFT(Master!P97,1),LEFT(Master!Q97,1),LEFT(Master!R97,1),LEFT(Master!S97,1),LEFT(Master!T97,1),LEFT(Master!U97,1),LEFT(Master!V97,1),LEFT(Master!W97,1),LEFT(Master!X97,1),LEFT(Master!Y97,1),LEFT(Master!Z97,1),LEFT(Master!AA97,1),LEFT(Master!AB97,1),LEFT(Master!AC97,1),LEFT(Master!AD97,1),LEFT(Master!AE97,1),LEFT(Master!AF97,1),LEFT(Master!AG97,1)))</f>
        <v>----------BVVVVVV#</v>
      </c>
      <c r="K97" s="16" t="str">
        <f>IF((Master!G97 &lt;&gt; "#"),INDEX(Master!G97:AA97,1,((SEARCH("#",J97)) - 1)), " ")</f>
        <v>V</v>
      </c>
      <c r="L97" s="16" t="str">
        <f t="shared" si="44"/>
        <v>V</v>
      </c>
      <c r="M97" s="16"/>
      <c r="N97" s="32" t="str">
        <f t="shared" si="45"/>
        <v>Balloting</v>
      </c>
      <c r="O97" s="16"/>
      <c r="P97" s="17"/>
      <c r="Q97" s="16">
        <f t="shared" si="20"/>
        <v>0</v>
      </c>
      <c r="R97" s="16"/>
      <c r="S97" s="16">
        <f t="shared" si="21"/>
        <v>0</v>
      </c>
      <c r="T97" s="16"/>
      <c r="U97" s="16">
        <f t="shared" si="22"/>
        <v>0</v>
      </c>
      <c r="V97" s="16"/>
      <c r="W97" s="16">
        <f t="shared" si="23"/>
        <v>0</v>
      </c>
      <c r="X97" s="16"/>
      <c r="Y97" s="16">
        <f t="shared" si="24"/>
        <v>0</v>
      </c>
      <c r="AA97" s="16">
        <f t="shared" si="25"/>
        <v>0</v>
      </c>
      <c r="AC97" s="16">
        <f t="shared" si="26"/>
        <v>0</v>
      </c>
      <c r="AE97" s="16">
        <f t="shared" si="27"/>
        <v>0</v>
      </c>
      <c r="AG97" s="16">
        <f t="shared" si="28"/>
        <v>0</v>
      </c>
      <c r="AI97" s="16">
        <f t="shared" si="29"/>
        <v>0</v>
      </c>
      <c r="AK97" s="16">
        <f t="shared" si="30"/>
        <v>0</v>
      </c>
      <c r="AM97" s="16">
        <f t="shared" si="31"/>
        <v>0</v>
      </c>
      <c r="AO97" s="16">
        <f t="shared" si="32"/>
        <v>1</v>
      </c>
      <c r="AQ97" s="16">
        <f t="shared" si="33"/>
        <v>0</v>
      </c>
      <c r="AR97" s="16"/>
      <c r="AS97" s="16" t="str">
        <f t="shared" si="46"/>
        <v>N</v>
      </c>
      <c r="AT97" s="16"/>
      <c r="AU97" s="16">
        <f>IF(Master!B97="#",1,0)</f>
        <v>0</v>
      </c>
      <c r="AW97" s="24">
        <f t="shared" si="47"/>
        <v>0</v>
      </c>
    </row>
    <row r="98" spans="10:49" x14ac:dyDescent="0.2">
      <c r="J98" s="56" t="str">
        <f>CONCATENATE(CONCATENATE(LEFT(Master!G98,1),LEFT(Master!H98,1), LEFT(Master!I98,1),LEFT(Master!J98,1),LEFT(Master!K98,1),LEFT(Master!L98,1),LEFT(Master!M98,1),LEFT(Master!N98,1),LEFT(Master!O98,1),LEFT(Master!P98,1),LEFT(Master!Q98,1),LEFT(Master!R98,1),LEFT(Master!S98,1),LEFT(Master!T98,1),LEFT(Master!U98,1),LEFT(Master!V98,1),LEFT(Master!W98,1),LEFT(Master!X98,1),LEFT(Master!Y98,1),LEFT(Master!Z98,1),LEFT(Master!AA98,1),LEFT(Master!AB98,1),LEFT(Master!AC98,1),LEFT(Master!AD98,1),LEFT(Master!AE98,1),LEFT(Master!AF98,1),LEFT(Master!AG98,1)))</f>
        <v>----------BVVVVVV#</v>
      </c>
      <c r="K98" s="16" t="str">
        <f>IF((Master!G98 &lt;&gt; "#"),INDEX(Master!G98:AA98,1,((SEARCH("#",J98)) - 1)), " ")</f>
        <v>V</v>
      </c>
      <c r="L98" s="16" t="str">
        <f t="shared" si="44"/>
        <v>V</v>
      </c>
      <c r="M98" s="16"/>
      <c r="N98" s="32" t="str">
        <f t="shared" si="45"/>
        <v>Balloting</v>
      </c>
      <c r="O98" s="16"/>
      <c r="P98" s="17"/>
      <c r="Q98" s="16">
        <f t="shared" si="20"/>
        <v>0</v>
      </c>
      <c r="R98" s="16"/>
      <c r="S98" s="16">
        <f t="shared" si="21"/>
        <v>0</v>
      </c>
      <c r="T98" s="16"/>
      <c r="U98" s="16">
        <f t="shared" si="22"/>
        <v>0</v>
      </c>
      <c r="V98" s="16"/>
      <c r="W98" s="16">
        <f t="shared" si="23"/>
        <v>0</v>
      </c>
      <c r="X98" s="16"/>
      <c r="Y98" s="16">
        <f t="shared" si="24"/>
        <v>0</v>
      </c>
      <c r="AA98" s="16">
        <f t="shared" si="25"/>
        <v>0</v>
      </c>
      <c r="AC98" s="16">
        <f t="shared" si="26"/>
        <v>0</v>
      </c>
      <c r="AE98" s="16">
        <f t="shared" si="27"/>
        <v>0</v>
      </c>
      <c r="AG98" s="16">
        <f t="shared" si="28"/>
        <v>0</v>
      </c>
      <c r="AI98" s="16">
        <f t="shared" si="29"/>
        <v>0</v>
      </c>
      <c r="AK98" s="16">
        <f t="shared" si="30"/>
        <v>0</v>
      </c>
      <c r="AM98" s="16">
        <f t="shared" si="31"/>
        <v>0</v>
      </c>
      <c r="AO98" s="16">
        <f t="shared" si="32"/>
        <v>1</v>
      </c>
      <c r="AQ98" s="16">
        <f t="shared" si="33"/>
        <v>0</v>
      </c>
      <c r="AR98" s="16"/>
      <c r="AS98" s="16" t="str">
        <f t="shared" si="46"/>
        <v>N</v>
      </c>
      <c r="AT98" s="16"/>
      <c r="AU98" s="16">
        <f>IF(Master!B98="#",1,0)</f>
        <v>0</v>
      </c>
      <c r="AW98" s="24">
        <f t="shared" si="47"/>
        <v>0</v>
      </c>
    </row>
    <row r="99" spans="10:49" x14ac:dyDescent="0.2">
      <c r="J99" s="56" t="str">
        <f>CONCATENATE(CONCATENATE(LEFT(Master!G99,1),LEFT(Master!H99,1), LEFT(Master!I99,1),LEFT(Master!J99,1),LEFT(Master!K99,1),LEFT(Master!L99,1),LEFT(Master!M99,1),LEFT(Master!N99,1),LEFT(Master!O99,1),LEFT(Master!P99,1),LEFT(Master!Q99,1),LEFT(Master!R99,1),LEFT(Master!S99,1),LEFT(Master!T99,1),LEFT(Master!U99,1),LEFT(Master!V99,1),LEFT(Master!W99,1),LEFT(Master!X99,1),LEFT(Master!Y99,1),LEFT(Master!Z99,1),LEFT(Master!AA99,1),LEFT(Master!AB99,1),LEFT(Master!AC99,1),LEFT(Master!AD99,1),LEFT(Master!AE99,1),LEFT(Master!AF99,1),LEFT(Master!AG99,1)))</f>
        <v>----------BVVVVVV#</v>
      </c>
      <c r="K99" s="16" t="str">
        <f>IF((Master!G99 &lt;&gt; "#"),INDEX(Master!G99:AA99,1,((SEARCH("#",J99)) - 1)), " ")</f>
        <v>V</v>
      </c>
      <c r="L99" s="16" t="str">
        <f t="shared" si="44"/>
        <v>V</v>
      </c>
      <c r="M99" s="16"/>
      <c r="N99" s="32" t="str">
        <f t="shared" si="45"/>
        <v>Balloting</v>
      </c>
      <c r="O99" s="16"/>
      <c r="P99" s="17"/>
      <c r="Q99" s="16">
        <f t="shared" si="20"/>
        <v>0</v>
      </c>
      <c r="R99" s="16"/>
      <c r="S99" s="16">
        <f t="shared" si="21"/>
        <v>0</v>
      </c>
      <c r="T99" s="16"/>
      <c r="U99" s="16">
        <f t="shared" si="22"/>
        <v>0</v>
      </c>
      <c r="V99" s="16"/>
      <c r="W99" s="16">
        <f t="shared" si="23"/>
        <v>0</v>
      </c>
      <c r="X99" s="16"/>
      <c r="Y99" s="16">
        <f t="shared" si="24"/>
        <v>0</v>
      </c>
      <c r="AA99" s="16">
        <f t="shared" si="25"/>
        <v>0</v>
      </c>
      <c r="AC99" s="16">
        <f t="shared" si="26"/>
        <v>0</v>
      </c>
      <c r="AE99" s="16">
        <f t="shared" si="27"/>
        <v>0</v>
      </c>
      <c r="AG99" s="16">
        <f t="shared" si="28"/>
        <v>0</v>
      </c>
      <c r="AI99" s="16">
        <f t="shared" si="29"/>
        <v>0</v>
      </c>
      <c r="AK99" s="16">
        <f t="shared" si="30"/>
        <v>0</v>
      </c>
      <c r="AM99" s="16">
        <f t="shared" si="31"/>
        <v>0</v>
      </c>
      <c r="AO99" s="16">
        <f t="shared" si="32"/>
        <v>1</v>
      </c>
      <c r="AQ99" s="16">
        <f t="shared" si="33"/>
        <v>0</v>
      </c>
      <c r="AR99" s="16"/>
      <c r="AS99" s="16" t="str">
        <f t="shared" si="46"/>
        <v>N</v>
      </c>
      <c r="AT99" s="16"/>
      <c r="AU99" s="16">
        <f>IF(Master!B99="#",1,0)</f>
        <v>0</v>
      </c>
      <c r="AW99" s="24">
        <f t="shared" si="47"/>
        <v>0</v>
      </c>
    </row>
    <row r="100" spans="10:49" x14ac:dyDescent="0.2">
      <c r="J100" s="56" t="str">
        <f>CONCATENATE(CONCATENATE(LEFT(Master!G100,1),LEFT(Master!H100,1), LEFT(Master!I100,1),LEFT(Master!J100,1),LEFT(Master!K100,1),LEFT(Master!L100,1),LEFT(Master!M100,1),LEFT(Master!N100,1),LEFT(Master!O100,1),LEFT(Master!P100,1),LEFT(Master!Q100,1),LEFT(Master!R100,1),LEFT(Master!S100,1),LEFT(Master!T100,1),LEFT(Master!U100,1),LEFT(Master!V100,1),LEFT(Master!W100,1),LEFT(Master!X100,1),LEFT(Master!Y100,1),LEFT(Master!Z100,1),LEFT(Master!AA100,1),LEFT(Master!AB100,1),LEFT(Master!AC100,1),LEFT(Master!AD100,1),LEFT(Master!AE100,1),LEFT(Master!AF100,1),LEFT(Master!AG100,1)))</f>
        <v>----------BVVVVVV#</v>
      </c>
      <c r="K100" s="16" t="str">
        <f>IF((Master!G100 &lt;&gt; "#"),INDEX(Master!G100:AA100,1,((SEARCH("#",J100)) - 1)), " ")</f>
        <v>V</v>
      </c>
      <c r="L100" s="16" t="str">
        <f t="shared" si="44"/>
        <v>V</v>
      </c>
      <c r="M100" s="16"/>
      <c r="N100" s="32" t="str">
        <f t="shared" si="45"/>
        <v>Balloting</v>
      </c>
      <c r="O100" s="16"/>
      <c r="P100" s="17"/>
      <c r="Q100" s="16">
        <f t="shared" si="20"/>
        <v>0</v>
      </c>
      <c r="R100" s="16"/>
      <c r="S100" s="16">
        <f t="shared" si="21"/>
        <v>0</v>
      </c>
      <c r="T100" s="16"/>
      <c r="U100" s="16">
        <f t="shared" si="22"/>
        <v>0</v>
      </c>
      <c r="V100" s="16"/>
      <c r="W100" s="16">
        <f t="shared" si="23"/>
        <v>0</v>
      </c>
      <c r="X100" s="16"/>
      <c r="Y100" s="16">
        <f t="shared" si="24"/>
        <v>0</v>
      </c>
      <c r="AA100" s="16">
        <f t="shared" si="25"/>
        <v>0</v>
      </c>
      <c r="AC100" s="16">
        <f t="shared" si="26"/>
        <v>0</v>
      </c>
      <c r="AE100" s="16">
        <f t="shared" si="27"/>
        <v>0</v>
      </c>
      <c r="AG100" s="16">
        <f t="shared" si="28"/>
        <v>0</v>
      </c>
      <c r="AI100" s="16">
        <f t="shared" si="29"/>
        <v>0</v>
      </c>
      <c r="AK100" s="16">
        <f t="shared" si="30"/>
        <v>0</v>
      </c>
      <c r="AM100" s="16">
        <f t="shared" si="31"/>
        <v>0</v>
      </c>
      <c r="AO100" s="16">
        <f t="shared" si="32"/>
        <v>1</v>
      </c>
      <c r="AQ100" s="16">
        <f t="shared" si="33"/>
        <v>0</v>
      </c>
      <c r="AR100" s="16"/>
      <c r="AS100" s="16" t="str">
        <f t="shared" si="46"/>
        <v>N</v>
      </c>
      <c r="AT100" s="16"/>
      <c r="AU100" s="16">
        <f>IF(Master!B100="#",1,0)</f>
        <v>0</v>
      </c>
      <c r="AW100" s="24">
        <f t="shared" si="47"/>
        <v>0</v>
      </c>
    </row>
    <row r="101" spans="10:49" x14ac:dyDescent="0.2">
      <c r="J101" s="56" t="str">
        <f>CONCATENATE(CONCATENATE(LEFT(Master!G101,1),LEFT(Master!H101,1), LEFT(Master!I101,1),LEFT(Master!J101,1),LEFT(Master!K101,1),LEFT(Master!L101,1),LEFT(Master!M101,1),LEFT(Master!N101,1),LEFT(Master!O101,1),LEFT(Master!P101,1),LEFT(Master!Q101,1),LEFT(Master!R101,1),LEFT(Master!S101,1),LEFT(Master!T101,1),LEFT(Master!U101,1),LEFT(Master!V101,1),LEFT(Master!W101,1),LEFT(Master!X101,1),LEFT(Master!Y101,1),LEFT(Master!Z101,1),LEFT(Master!AA101,1),LEFT(Master!AB101,1),LEFT(Master!AC101,1),LEFT(Master!AD101,1),LEFT(Master!AE101,1),LEFT(Master!AF101,1),LEFT(Master!AG101,1)))</f>
        <v>----------BVVVVVV#</v>
      </c>
      <c r="K101" s="16" t="str">
        <f>IF((Master!G101 &lt;&gt; "#"),INDEX(Master!G101:AA101,1,((SEARCH("#",J101)) - 1)), " ")</f>
        <v>V</v>
      </c>
      <c r="L101" s="16" t="str">
        <f t="shared" si="44"/>
        <v>V</v>
      </c>
      <c r="M101" s="16"/>
      <c r="N101" s="32" t="str">
        <f t="shared" si="45"/>
        <v>Balloting</v>
      </c>
      <c r="O101" s="16"/>
      <c r="P101" s="17"/>
      <c r="Q101" s="16">
        <f t="shared" si="20"/>
        <v>0</v>
      </c>
      <c r="R101" s="16"/>
      <c r="S101" s="16">
        <f t="shared" si="21"/>
        <v>0</v>
      </c>
      <c r="T101" s="16"/>
      <c r="U101" s="16">
        <f t="shared" si="22"/>
        <v>0</v>
      </c>
      <c r="V101" s="16"/>
      <c r="W101" s="16">
        <f t="shared" si="23"/>
        <v>0</v>
      </c>
      <c r="X101" s="16"/>
      <c r="Y101" s="16">
        <f t="shared" si="24"/>
        <v>0</v>
      </c>
      <c r="AA101" s="16">
        <f t="shared" si="25"/>
        <v>0</v>
      </c>
      <c r="AC101" s="16">
        <f t="shared" si="26"/>
        <v>0</v>
      </c>
      <c r="AE101" s="16">
        <f t="shared" si="27"/>
        <v>0</v>
      </c>
      <c r="AG101" s="16">
        <f t="shared" si="28"/>
        <v>0</v>
      </c>
      <c r="AI101" s="16">
        <f t="shared" si="29"/>
        <v>0</v>
      </c>
      <c r="AK101" s="16">
        <f t="shared" si="30"/>
        <v>0</v>
      </c>
      <c r="AM101" s="16">
        <f t="shared" si="31"/>
        <v>0</v>
      </c>
      <c r="AO101" s="16">
        <f t="shared" si="32"/>
        <v>1</v>
      </c>
      <c r="AQ101" s="16">
        <f t="shared" si="33"/>
        <v>0</v>
      </c>
      <c r="AR101" s="16"/>
      <c r="AS101" s="16" t="str">
        <f t="shared" si="46"/>
        <v>N</v>
      </c>
      <c r="AT101" s="16"/>
      <c r="AU101" s="16">
        <f>IF(Master!B101="#",1,0)</f>
        <v>0</v>
      </c>
      <c r="AW101" s="24">
        <f t="shared" si="47"/>
        <v>0</v>
      </c>
    </row>
    <row r="102" spans="10:49" x14ac:dyDescent="0.2">
      <c r="J102" s="56" t="str">
        <f>CONCATENATE(CONCATENATE(LEFT(Master!G102,1),LEFT(Master!H102,1), LEFT(Master!I102,1),LEFT(Master!J102,1),LEFT(Master!K102,1),LEFT(Master!L102,1),LEFT(Master!M102,1),LEFT(Master!N102,1),LEFT(Master!O102,1),LEFT(Master!P102,1),LEFT(Master!Q102,1),LEFT(Master!R102,1),LEFT(Master!S102,1),LEFT(Master!T102,1),LEFT(Master!U102,1),LEFT(Master!V102,1),LEFT(Master!W102,1),LEFT(Master!X102,1),LEFT(Master!Y102,1),LEFT(Master!Z102,1),LEFT(Master!AA102,1),LEFT(Master!AB102,1),LEFT(Master!AC102,1),LEFT(Master!AD102,1),LEFT(Master!AE102,1),LEFT(Master!AF102,1),LEFT(Master!AG102,1)))</f>
        <v>-----------TVVVVV#</v>
      </c>
      <c r="K102" s="16" t="str">
        <f>IF((Master!G102 &lt;&gt; "#"),INDEX(Master!G102:AA102,1,((SEARCH("#",J102)) - 1)), " ")</f>
        <v>V</v>
      </c>
      <c r="L102" s="16" t="str">
        <f t="shared" ref="L102:L114" si="48">IF((K102 = "-"),"R",K102)</f>
        <v>V</v>
      </c>
      <c r="M102" s="16"/>
      <c r="N102" s="32" t="str">
        <f t="shared" ref="N102:N114" si="49">IF((L102 = " ")," ",LOOKUP(L102, $B$28:$B$41,$D$28:$D$41))</f>
        <v>Balloting</v>
      </c>
      <c r="O102" s="16"/>
      <c r="P102" s="17"/>
      <c r="Q102" s="16">
        <f t="shared" si="20"/>
        <v>0</v>
      </c>
      <c r="R102" s="16"/>
      <c r="S102" s="16">
        <f t="shared" si="21"/>
        <v>0</v>
      </c>
      <c r="T102" s="16"/>
      <c r="U102" s="16">
        <f t="shared" si="22"/>
        <v>0</v>
      </c>
      <c r="V102" s="16"/>
      <c r="W102" s="16">
        <f t="shared" si="23"/>
        <v>0</v>
      </c>
      <c r="X102" s="16"/>
      <c r="Y102" s="16">
        <f t="shared" si="24"/>
        <v>0</v>
      </c>
      <c r="AA102" s="16">
        <f t="shared" si="25"/>
        <v>0</v>
      </c>
      <c r="AC102" s="16">
        <f t="shared" si="26"/>
        <v>0</v>
      </c>
      <c r="AE102" s="16">
        <f t="shared" si="27"/>
        <v>0</v>
      </c>
      <c r="AG102" s="16">
        <f t="shared" si="28"/>
        <v>0</v>
      </c>
      <c r="AI102" s="16">
        <f t="shared" si="29"/>
        <v>0</v>
      </c>
      <c r="AK102" s="16">
        <f t="shared" si="30"/>
        <v>0</v>
      </c>
      <c r="AM102" s="16">
        <f t="shared" si="31"/>
        <v>0</v>
      </c>
      <c r="AO102" s="16">
        <f t="shared" si="32"/>
        <v>1</v>
      </c>
      <c r="AQ102" s="16">
        <f t="shared" si="33"/>
        <v>0</v>
      </c>
      <c r="AR102" s="16"/>
      <c r="AS102" s="16" t="str">
        <f t="shared" ref="AS102:AS114" si="50">IF(OR(L102="W",L102="J",L102="P"),"Y",IF(L102=" ","N/A","N"))</f>
        <v>N</v>
      </c>
      <c r="AT102" s="16"/>
      <c r="AU102" s="16">
        <f>IF(Master!B102="#",1,0)</f>
        <v>0</v>
      </c>
      <c r="AW102" s="24">
        <f t="shared" ref="AW102:AW114" si="51">IF(SUM(Q102:AU102)&lt;&gt;1,1,0)</f>
        <v>0</v>
      </c>
    </row>
    <row r="103" spans="10:49" x14ac:dyDescent="0.2">
      <c r="J103" s="56" t="str">
        <f>CONCATENATE(CONCATENATE(LEFT(Master!G103,1),LEFT(Master!H103,1), LEFT(Master!I103,1),LEFT(Master!J103,1),LEFT(Master!K103,1),LEFT(Master!L103,1),LEFT(Master!M103,1),LEFT(Master!N103,1),LEFT(Master!O103,1),LEFT(Master!P103,1),LEFT(Master!Q103,1),LEFT(Master!R103,1),LEFT(Master!S103,1),LEFT(Master!T103,1),LEFT(Master!U103,1),LEFT(Master!V103,1),LEFT(Master!W103,1),LEFT(Master!X103,1),LEFT(Master!Y103,1),LEFT(Master!Z103,1),LEFT(Master!AA103,1),LEFT(Master!AB103,1),LEFT(Master!AC103,1),LEFT(Master!AD103,1),LEFT(Master!AE103,1),LEFT(Master!AF103,1),LEFT(Master!AG103,1)))</f>
        <v>-----------TBBBVV#</v>
      </c>
      <c r="K103" s="16" t="str">
        <f>IF((Master!G103 &lt;&gt; "#"),INDEX(Master!G103:AA103,1,((SEARCH("#",J103)) - 1)), " ")</f>
        <v>V</v>
      </c>
      <c r="L103" s="16" t="str">
        <f t="shared" si="48"/>
        <v>V</v>
      </c>
      <c r="M103" s="16"/>
      <c r="N103" s="32" t="str">
        <f t="shared" si="49"/>
        <v>Balloting</v>
      </c>
      <c r="O103" s="16"/>
      <c r="P103" s="17"/>
      <c r="Q103" s="16">
        <f t="shared" si="20"/>
        <v>0</v>
      </c>
      <c r="R103" s="16"/>
      <c r="S103" s="16">
        <f t="shared" si="21"/>
        <v>0</v>
      </c>
      <c r="T103" s="16"/>
      <c r="U103" s="16">
        <f t="shared" si="22"/>
        <v>0</v>
      </c>
      <c r="V103" s="16"/>
      <c r="W103" s="16">
        <f t="shared" si="23"/>
        <v>0</v>
      </c>
      <c r="X103" s="16"/>
      <c r="Y103" s="16">
        <f t="shared" si="24"/>
        <v>0</v>
      </c>
      <c r="AA103" s="16">
        <f t="shared" si="25"/>
        <v>0</v>
      </c>
      <c r="AC103" s="16">
        <f t="shared" si="26"/>
        <v>0</v>
      </c>
      <c r="AE103" s="16">
        <f t="shared" si="27"/>
        <v>0</v>
      </c>
      <c r="AG103" s="16">
        <f t="shared" si="28"/>
        <v>0</v>
      </c>
      <c r="AI103" s="16">
        <f t="shared" si="29"/>
        <v>0</v>
      </c>
      <c r="AK103" s="16">
        <f t="shared" si="30"/>
        <v>0</v>
      </c>
      <c r="AM103" s="16">
        <f t="shared" si="31"/>
        <v>0</v>
      </c>
      <c r="AO103" s="16">
        <f t="shared" si="32"/>
        <v>1</v>
      </c>
      <c r="AQ103" s="16">
        <f t="shared" si="33"/>
        <v>0</v>
      </c>
      <c r="AR103" s="16"/>
      <c r="AS103" s="16" t="str">
        <f t="shared" si="50"/>
        <v>N</v>
      </c>
      <c r="AT103" s="16"/>
      <c r="AU103" s="16">
        <f>IF(Master!B103="#",1,0)</f>
        <v>0</v>
      </c>
      <c r="AW103" s="24">
        <f t="shared" si="51"/>
        <v>0</v>
      </c>
    </row>
    <row r="104" spans="10:49" x14ac:dyDescent="0.2">
      <c r="J104" s="56" t="str">
        <f>CONCATENATE(CONCATENATE(LEFT(Master!G104,1),LEFT(Master!H104,1), LEFT(Master!I104,1),LEFT(Master!J104,1),LEFT(Master!K104,1),LEFT(Master!L104,1),LEFT(Master!M104,1),LEFT(Master!N104,1),LEFT(Master!O104,1),LEFT(Master!P104,1),LEFT(Master!Q104,1),LEFT(Master!R104,1),LEFT(Master!S104,1),LEFT(Master!T104,1),LEFT(Master!U104,1),LEFT(Master!V104,1),LEFT(Master!W104,1),LEFT(Master!X104,1),LEFT(Master!Y104,1),LEFT(Master!Z104,1),LEFT(Master!AA104,1),LEFT(Master!AB104,1),LEFT(Master!AC104,1),LEFT(Master!AD104,1),LEFT(Master!AE104,1),LEFT(Master!AF104,1),LEFT(Master!AG104,1)))</f>
        <v>-----------TBVVVV#</v>
      </c>
      <c r="K104" s="16" t="str">
        <f>IF((Master!G104 &lt;&gt; "#"),INDEX(Master!G104:AA104,1,((SEARCH("#",J104)) - 1)), " ")</f>
        <v>V</v>
      </c>
      <c r="L104" s="16" t="str">
        <f t="shared" si="48"/>
        <v>V</v>
      </c>
      <c r="M104" s="16"/>
      <c r="N104" s="32" t="str">
        <f t="shared" si="49"/>
        <v>Balloting</v>
      </c>
      <c r="O104" s="16"/>
      <c r="P104" s="17"/>
      <c r="Q104" s="16">
        <f t="shared" si="20"/>
        <v>0</v>
      </c>
      <c r="R104" s="16"/>
      <c r="S104" s="16">
        <f t="shared" si="21"/>
        <v>0</v>
      </c>
      <c r="T104" s="16"/>
      <c r="U104" s="16">
        <f t="shared" si="22"/>
        <v>0</v>
      </c>
      <c r="V104" s="16"/>
      <c r="W104" s="16">
        <f t="shared" si="23"/>
        <v>0</v>
      </c>
      <c r="X104" s="16"/>
      <c r="Y104" s="16">
        <f t="shared" si="24"/>
        <v>0</v>
      </c>
      <c r="AA104" s="16">
        <f t="shared" si="25"/>
        <v>0</v>
      </c>
      <c r="AC104" s="16">
        <f t="shared" si="26"/>
        <v>0</v>
      </c>
      <c r="AE104" s="16">
        <f t="shared" si="27"/>
        <v>0</v>
      </c>
      <c r="AG104" s="16">
        <f t="shared" si="28"/>
        <v>0</v>
      </c>
      <c r="AI104" s="16">
        <f t="shared" si="29"/>
        <v>0</v>
      </c>
      <c r="AK104" s="16">
        <f t="shared" si="30"/>
        <v>0</v>
      </c>
      <c r="AM104" s="16">
        <f t="shared" si="31"/>
        <v>0</v>
      </c>
      <c r="AO104" s="16">
        <f t="shared" si="32"/>
        <v>1</v>
      </c>
      <c r="AQ104" s="16">
        <f t="shared" si="33"/>
        <v>0</v>
      </c>
      <c r="AR104" s="16"/>
      <c r="AS104" s="16" t="str">
        <f t="shared" si="50"/>
        <v>N</v>
      </c>
      <c r="AT104" s="16"/>
      <c r="AU104" s="16">
        <f>IF(Master!B104="#",1,0)</f>
        <v>0</v>
      </c>
      <c r="AW104" s="24">
        <f t="shared" si="51"/>
        <v>0</v>
      </c>
    </row>
    <row r="105" spans="10:49" x14ac:dyDescent="0.2">
      <c r="J105" s="56" t="str">
        <f>CONCATENATE(CONCATENATE(LEFT(Master!G105,1),LEFT(Master!H105,1), LEFT(Master!I105,1),LEFT(Master!J105,1),LEFT(Master!K105,1),LEFT(Master!L105,1),LEFT(Master!M105,1),LEFT(Master!N105,1),LEFT(Master!O105,1),LEFT(Master!P105,1),LEFT(Master!Q105,1),LEFT(Master!R105,1),LEFT(Master!S105,1),LEFT(Master!T105,1),LEFT(Master!U105,1),LEFT(Master!V105,1),LEFT(Master!W105,1),LEFT(Master!X105,1),LEFT(Master!Y105,1),LEFT(Master!Z105,1),LEFT(Master!AA105,1),LEFT(Master!AB105,1),LEFT(Master!AC105,1),LEFT(Master!AD105,1),LEFT(Master!AE105,1),LEFT(Master!AF105,1),LEFT(Master!AG105,1)))</f>
        <v>-----------BBVVVV#</v>
      </c>
      <c r="K105" s="16" t="str">
        <f>IF((Master!G105 &lt;&gt; "#"),INDEX(Master!G105:AA105,1,((SEARCH("#",J105)) - 1)), " ")</f>
        <v>V</v>
      </c>
      <c r="L105" s="16" t="str">
        <f t="shared" si="48"/>
        <v>V</v>
      </c>
      <c r="M105" s="16"/>
      <c r="N105" s="32" t="str">
        <f t="shared" si="49"/>
        <v>Balloting</v>
      </c>
      <c r="O105" s="16"/>
      <c r="P105" s="17"/>
      <c r="Q105" s="16">
        <f t="shared" si="20"/>
        <v>0</v>
      </c>
      <c r="R105" s="16"/>
      <c r="S105" s="16">
        <f t="shared" si="21"/>
        <v>0</v>
      </c>
      <c r="T105" s="16"/>
      <c r="U105" s="16">
        <f t="shared" si="22"/>
        <v>0</v>
      </c>
      <c r="V105" s="16"/>
      <c r="W105" s="16">
        <f t="shared" si="23"/>
        <v>0</v>
      </c>
      <c r="X105" s="16"/>
      <c r="Y105" s="16">
        <f t="shared" si="24"/>
        <v>0</v>
      </c>
      <c r="AA105" s="16">
        <f t="shared" si="25"/>
        <v>0</v>
      </c>
      <c r="AC105" s="16">
        <f t="shared" si="26"/>
        <v>0</v>
      </c>
      <c r="AE105" s="16">
        <f t="shared" si="27"/>
        <v>0</v>
      </c>
      <c r="AG105" s="16">
        <f t="shared" si="28"/>
        <v>0</v>
      </c>
      <c r="AI105" s="16">
        <f t="shared" si="29"/>
        <v>0</v>
      </c>
      <c r="AK105" s="16">
        <f t="shared" si="30"/>
        <v>0</v>
      </c>
      <c r="AM105" s="16">
        <f t="shared" si="31"/>
        <v>0</v>
      </c>
      <c r="AO105" s="16">
        <f t="shared" si="32"/>
        <v>1</v>
      </c>
      <c r="AQ105" s="16">
        <f t="shared" si="33"/>
        <v>0</v>
      </c>
      <c r="AR105" s="16"/>
      <c r="AS105" s="16" t="str">
        <f t="shared" si="50"/>
        <v>N</v>
      </c>
      <c r="AT105" s="16"/>
      <c r="AU105" s="16">
        <f>IF(Master!B105="#",1,0)</f>
        <v>0</v>
      </c>
      <c r="AW105" s="24">
        <f t="shared" si="51"/>
        <v>0</v>
      </c>
    </row>
    <row r="106" spans="10:49" x14ac:dyDescent="0.2">
      <c r="J106" s="56" t="str">
        <f>CONCATENATE(CONCATENATE(LEFT(Master!G106,1),LEFT(Master!H106,1), LEFT(Master!I106,1),LEFT(Master!J106,1),LEFT(Master!K106,1),LEFT(Master!L106,1),LEFT(Master!M106,1),LEFT(Master!N106,1),LEFT(Master!O106,1),LEFT(Master!P106,1),LEFT(Master!Q106,1),LEFT(Master!R106,1),LEFT(Master!S106,1),LEFT(Master!T106,1),LEFT(Master!U106,1),LEFT(Master!V106,1),LEFT(Master!W106,1),LEFT(Master!X106,1),LEFT(Master!Y106,1),LEFT(Master!Z106,1),LEFT(Master!AA106,1),LEFT(Master!AB106,1),LEFT(Master!AC106,1),LEFT(Master!AD106,1),LEFT(Master!AE106,1),LEFT(Master!AF106,1),LEFT(Master!AG106,1)))</f>
        <v>-----------BBVVVV#</v>
      </c>
      <c r="K106" s="16" t="str">
        <f>IF((Master!G106 &lt;&gt; "#"),INDEX(Master!G106:AA106,1,((SEARCH("#",J106)) - 1)), " ")</f>
        <v>V</v>
      </c>
      <c r="L106" s="16" t="str">
        <f t="shared" si="48"/>
        <v>V</v>
      </c>
      <c r="M106" s="16"/>
      <c r="N106" s="32" t="str">
        <f t="shared" si="49"/>
        <v>Balloting</v>
      </c>
      <c r="O106" s="16"/>
      <c r="P106" s="17"/>
      <c r="Q106" s="16">
        <f t="shared" si="20"/>
        <v>0</v>
      </c>
      <c r="R106" s="16"/>
      <c r="S106" s="16">
        <f t="shared" si="21"/>
        <v>0</v>
      </c>
      <c r="T106" s="16"/>
      <c r="U106" s="16">
        <f t="shared" si="22"/>
        <v>0</v>
      </c>
      <c r="V106" s="16"/>
      <c r="W106" s="16">
        <f t="shared" si="23"/>
        <v>0</v>
      </c>
      <c r="X106" s="16"/>
      <c r="Y106" s="16">
        <f t="shared" si="24"/>
        <v>0</v>
      </c>
      <c r="AA106" s="16">
        <f t="shared" si="25"/>
        <v>0</v>
      </c>
      <c r="AC106" s="16">
        <f t="shared" si="26"/>
        <v>0</v>
      </c>
      <c r="AE106" s="16">
        <f t="shared" si="27"/>
        <v>0</v>
      </c>
      <c r="AG106" s="16">
        <f t="shared" si="28"/>
        <v>0</v>
      </c>
      <c r="AI106" s="16">
        <f t="shared" si="29"/>
        <v>0</v>
      </c>
      <c r="AK106" s="16">
        <f t="shared" si="30"/>
        <v>0</v>
      </c>
      <c r="AM106" s="16">
        <f t="shared" si="31"/>
        <v>0</v>
      </c>
      <c r="AO106" s="16">
        <f t="shared" si="32"/>
        <v>1</v>
      </c>
      <c r="AQ106" s="16">
        <f t="shared" si="33"/>
        <v>0</v>
      </c>
      <c r="AR106" s="16"/>
      <c r="AS106" s="16" t="str">
        <f t="shared" si="50"/>
        <v>N</v>
      </c>
      <c r="AT106" s="16"/>
      <c r="AU106" s="16">
        <f>IF(Master!B106="#",1,0)</f>
        <v>0</v>
      </c>
      <c r="AW106" s="24">
        <f t="shared" si="51"/>
        <v>0</v>
      </c>
    </row>
    <row r="107" spans="10:49" x14ac:dyDescent="0.2">
      <c r="J107" s="56" t="str">
        <f>CONCATENATE(CONCATENATE(LEFT(Master!G107,1),LEFT(Master!H107,1), LEFT(Master!I107,1),LEFT(Master!J107,1),LEFT(Master!K107,1),LEFT(Master!L107,1),LEFT(Master!M107,1),LEFT(Master!N107,1),LEFT(Master!O107,1),LEFT(Master!P107,1),LEFT(Master!Q107,1),LEFT(Master!R107,1),LEFT(Master!S107,1),LEFT(Master!T107,1),LEFT(Master!U107,1),LEFT(Master!V107,1),LEFT(Master!W107,1),LEFT(Master!X107,1),LEFT(Master!Y107,1),LEFT(Master!Z107,1),LEFT(Master!AA107,1),LEFT(Master!AB107,1),LEFT(Master!AC107,1),LEFT(Master!AD107,1),LEFT(Master!AE107,1),LEFT(Master!AF107,1),LEFT(Master!AG107,1)))</f>
        <v>------------BBBBB#</v>
      </c>
      <c r="K107" s="16" t="str">
        <f>IF((Master!G107 &lt;&gt; "#"),INDEX(Master!G107:AA107,1,((SEARCH("#",J107)) - 1)), " ")</f>
        <v>B</v>
      </c>
      <c r="L107" s="16" t="str">
        <f t="shared" si="48"/>
        <v>B</v>
      </c>
      <c r="M107" s="16"/>
      <c r="N107" s="32" t="str">
        <f t="shared" si="49"/>
        <v>Ready for&lt;BR&gt;Ballot</v>
      </c>
      <c r="O107" s="16"/>
      <c r="P107" s="17"/>
      <c r="Q107" s="16">
        <f t="shared" si="20"/>
        <v>0</v>
      </c>
      <c r="R107" s="16"/>
      <c r="S107" s="16">
        <f t="shared" si="21"/>
        <v>1</v>
      </c>
      <c r="T107" s="16"/>
      <c r="U107" s="16">
        <f t="shared" si="22"/>
        <v>0</v>
      </c>
      <c r="V107" s="16"/>
      <c r="W107" s="16">
        <f t="shared" si="23"/>
        <v>0</v>
      </c>
      <c r="X107" s="16"/>
      <c r="Y107" s="16">
        <f t="shared" si="24"/>
        <v>0</v>
      </c>
      <c r="AA107" s="16">
        <f t="shared" si="25"/>
        <v>0</v>
      </c>
      <c r="AC107" s="16">
        <f t="shared" si="26"/>
        <v>0</v>
      </c>
      <c r="AE107" s="16">
        <f t="shared" si="27"/>
        <v>0</v>
      </c>
      <c r="AG107" s="16">
        <f t="shared" si="28"/>
        <v>0</v>
      </c>
      <c r="AI107" s="16">
        <f t="shared" si="29"/>
        <v>0</v>
      </c>
      <c r="AK107" s="16">
        <f t="shared" si="30"/>
        <v>0</v>
      </c>
      <c r="AM107" s="16">
        <f t="shared" si="31"/>
        <v>0</v>
      </c>
      <c r="AO107" s="16">
        <f t="shared" si="32"/>
        <v>0</v>
      </c>
      <c r="AQ107" s="16">
        <f t="shared" si="33"/>
        <v>0</v>
      </c>
      <c r="AR107" s="16"/>
      <c r="AS107" s="16" t="str">
        <f t="shared" si="50"/>
        <v>N</v>
      </c>
      <c r="AT107" s="16"/>
      <c r="AU107" s="16">
        <f>IF(Master!B107="#",1,0)</f>
        <v>0</v>
      </c>
      <c r="AW107" s="24">
        <f t="shared" si="51"/>
        <v>0</v>
      </c>
    </row>
    <row r="108" spans="10:49" x14ac:dyDescent="0.2">
      <c r="J108" s="56" t="str">
        <f>CONCATENATE(CONCATENATE(LEFT(Master!G108,1),LEFT(Master!H108,1), LEFT(Master!I108,1),LEFT(Master!J108,1),LEFT(Master!K108,1),LEFT(Master!L108,1),LEFT(Master!M108,1),LEFT(Master!N108,1),LEFT(Master!O108,1),LEFT(Master!P108,1),LEFT(Master!Q108,1),LEFT(Master!R108,1),LEFT(Master!S108,1),LEFT(Master!T108,1),LEFT(Master!U108,1),LEFT(Master!V108,1),LEFT(Master!W108,1),LEFT(Master!X108,1),LEFT(Master!Y108,1),LEFT(Master!Z108,1),LEFT(Master!AA108,1),LEFT(Master!AB108,1),LEFT(Master!AC108,1),LEFT(Master!AD108,1),LEFT(Master!AE108,1),LEFT(Master!AF108,1),LEFT(Master!AG108,1)))</f>
        <v>------------BBBBB#</v>
      </c>
      <c r="K108" s="16" t="str">
        <f>IF((Master!G108 &lt;&gt; "#"),INDEX(Master!G108:AA108,1,((SEARCH("#",J108)) - 1)), " ")</f>
        <v>B</v>
      </c>
      <c r="L108" s="16" t="str">
        <f t="shared" si="48"/>
        <v>B</v>
      </c>
      <c r="M108" s="16"/>
      <c r="N108" s="32" t="str">
        <f t="shared" si="49"/>
        <v>Ready for&lt;BR&gt;Ballot</v>
      </c>
      <c r="O108" s="16"/>
      <c r="P108" s="17"/>
      <c r="Q108" s="16">
        <f t="shared" si="20"/>
        <v>0</v>
      </c>
      <c r="R108" s="16"/>
      <c r="S108" s="16">
        <f t="shared" si="21"/>
        <v>1</v>
      </c>
      <c r="T108" s="16"/>
      <c r="U108" s="16">
        <f t="shared" si="22"/>
        <v>0</v>
      </c>
      <c r="V108" s="16"/>
      <c r="W108" s="16">
        <f t="shared" si="23"/>
        <v>0</v>
      </c>
      <c r="X108" s="16"/>
      <c r="Y108" s="16">
        <f t="shared" si="24"/>
        <v>0</v>
      </c>
      <c r="AA108" s="16">
        <f t="shared" si="25"/>
        <v>0</v>
      </c>
      <c r="AC108" s="16">
        <f t="shared" si="26"/>
        <v>0</v>
      </c>
      <c r="AE108" s="16">
        <f t="shared" si="27"/>
        <v>0</v>
      </c>
      <c r="AG108" s="16">
        <f t="shared" si="28"/>
        <v>0</v>
      </c>
      <c r="AI108" s="16">
        <f t="shared" si="29"/>
        <v>0</v>
      </c>
      <c r="AK108" s="16">
        <f t="shared" si="30"/>
        <v>0</v>
      </c>
      <c r="AM108" s="16">
        <f t="shared" si="31"/>
        <v>0</v>
      </c>
      <c r="AO108" s="16">
        <f t="shared" si="32"/>
        <v>0</v>
      </c>
      <c r="AQ108" s="16">
        <f t="shared" si="33"/>
        <v>0</v>
      </c>
      <c r="AR108" s="16"/>
      <c r="AS108" s="16" t="str">
        <f t="shared" si="50"/>
        <v>N</v>
      </c>
      <c r="AT108" s="16"/>
      <c r="AU108" s="16">
        <f>IF(Master!B108="#",1,0)</f>
        <v>0</v>
      </c>
      <c r="AW108" s="24">
        <f t="shared" si="51"/>
        <v>0</v>
      </c>
    </row>
    <row r="109" spans="10:49" x14ac:dyDescent="0.2">
      <c r="J109" s="56" t="str">
        <f>CONCATENATE(CONCATENATE(LEFT(Master!G109,1),LEFT(Master!H109,1), LEFT(Master!I109,1),LEFT(Master!J109,1),LEFT(Master!K109,1),LEFT(Master!L109,1),LEFT(Master!M109,1),LEFT(Master!N109,1),LEFT(Master!O109,1),LEFT(Master!P109,1),LEFT(Master!Q109,1),LEFT(Master!R109,1),LEFT(Master!S109,1),LEFT(Master!T109,1),LEFT(Master!U109,1),LEFT(Master!V109,1),LEFT(Master!W109,1),LEFT(Master!X109,1),LEFT(Master!Y109,1),LEFT(Master!Z109,1),LEFT(Master!AA109,1),LEFT(Master!AB109,1),LEFT(Master!AC109,1),LEFT(Master!AD109,1),LEFT(Master!AE109,1),LEFT(Master!AF109,1),LEFT(Master!AG109,1)))</f>
        <v>------------BBBBB#</v>
      </c>
      <c r="K109" s="16" t="str">
        <f>IF((Master!G109 &lt;&gt; "#"),INDEX(Master!G109:AA109,1,((SEARCH("#",J109)) - 1)), " ")</f>
        <v>B</v>
      </c>
      <c r="L109" s="16" t="str">
        <f t="shared" si="48"/>
        <v>B</v>
      </c>
      <c r="M109" s="16"/>
      <c r="N109" s="32" t="str">
        <f t="shared" si="49"/>
        <v>Ready for&lt;BR&gt;Ballot</v>
      </c>
      <c r="O109" s="16"/>
      <c r="P109" s="17"/>
      <c r="Q109" s="16">
        <f t="shared" si="20"/>
        <v>0</v>
      </c>
      <c r="R109" s="16"/>
      <c r="S109" s="16">
        <f t="shared" si="21"/>
        <v>1</v>
      </c>
      <c r="T109" s="16"/>
      <c r="U109" s="16">
        <f t="shared" si="22"/>
        <v>0</v>
      </c>
      <c r="V109" s="16"/>
      <c r="W109" s="16">
        <f t="shared" si="23"/>
        <v>0</v>
      </c>
      <c r="X109" s="16"/>
      <c r="Y109" s="16">
        <f t="shared" si="24"/>
        <v>0</v>
      </c>
      <c r="AA109" s="16">
        <f t="shared" si="25"/>
        <v>0</v>
      </c>
      <c r="AC109" s="16">
        <f t="shared" si="26"/>
        <v>0</v>
      </c>
      <c r="AE109" s="16">
        <f t="shared" si="27"/>
        <v>0</v>
      </c>
      <c r="AG109" s="16">
        <f t="shared" si="28"/>
        <v>0</v>
      </c>
      <c r="AI109" s="16">
        <f t="shared" si="29"/>
        <v>0</v>
      </c>
      <c r="AK109" s="16">
        <f t="shared" si="30"/>
        <v>0</v>
      </c>
      <c r="AM109" s="16">
        <f t="shared" si="31"/>
        <v>0</v>
      </c>
      <c r="AO109" s="16">
        <f t="shared" si="32"/>
        <v>0</v>
      </c>
      <c r="AQ109" s="16">
        <f t="shared" si="33"/>
        <v>0</v>
      </c>
      <c r="AR109" s="16"/>
      <c r="AS109" s="16" t="str">
        <f t="shared" si="50"/>
        <v>N</v>
      </c>
      <c r="AT109" s="16"/>
      <c r="AU109" s="16">
        <f>IF(Master!B109="#",1,0)</f>
        <v>0</v>
      </c>
      <c r="AW109" s="24">
        <f t="shared" si="51"/>
        <v>0</v>
      </c>
    </row>
    <row r="110" spans="10:49" x14ac:dyDescent="0.2">
      <c r="J110" s="56" t="str">
        <f>CONCATENATE(CONCATENATE(LEFT(Master!G110,1),LEFT(Master!H110,1), LEFT(Master!I110,1),LEFT(Master!J110,1),LEFT(Master!K110,1),LEFT(Master!L110,1),LEFT(Master!M110,1),LEFT(Master!N110,1),LEFT(Master!O110,1),LEFT(Master!P110,1),LEFT(Master!Q110,1),LEFT(Master!R110,1),LEFT(Master!S110,1),LEFT(Master!T110,1),LEFT(Master!U110,1),LEFT(Master!V110,1),LEFT(Master!W110,1),LEFT(Master!X110,1),LEFT(Master!Y110,1),LEFT(Master!Z110,1),LEFT(Master!AA110,1),LEFT(Master!AB110,1),LEFT(Master!AC110,1),LEFT(Master!AD110,1),LEFT(Master!AE110,1),LEFT(Master!AF110,1),LEFT(Master!AG110,1)))</f>
        <v>------------BBBBB#</v>
      </c>
      <c r="K110" s="16" t="str">
        <f>IF((Master!G110 &lt;&gt; "#"),INDEX(Master!G110:AA110,1,((SEARCH("#",J110)) - 1)), " ")</f>
        <v>B</v>
      </c>
      <c r="L110" s="16" t="str">
        <f t="shared" si="48"/>
        <v>B</v>
      </c>
      <c r="M110" s="16"/>
      <c r="N110" s="32" t="str">
        <f t="shared" si="49"/>
        <v>Ready for&lt;BR&gt;Ballot</v>
      </c>
      <c r="O110" s="16"/>
      <c r="P110" s="17"/>
      <c r="Q110" s="16">
        <f t="shared" si="20"/>
        <v>0</v>
      </c>
      <c r="R110" s="16"/>
      <c r="S110" s="16">
        <f t="shared" si="21"/>
        <v>1</v>
      </c>
      <c r="T110" s="16"/>
      <c r="U110" s="16">
        <f t="shared" si="22"/>
        <v>0</v>
      </c>
      <c r="V110" s="16"/>
      <c r="W110" s="16">
        <f t="shared" si="23"/>
        <v>0</v>
      </c>
      <c r="X110" s="16"/>
      <c r="Y110" s="16">
        <f t="shared" si="24"/>
        <v>0</v>
      </c>
      <c r="AA110" s="16">
        <f t="shared" si="25"/>
        <v>0</v>
      </c>
      <c r="AC110" s="16">
        <f t="shared" si="26"/>
        <v>0</v>
      </c>
      <c r="AE110" s="16">
        <f t="shared" si="27"/>
        <v>0</v>
      </c>
      <c r="AG110" s="16">
        <f t="shared" si="28"/>
        <v>0</v>
      </c>
      <c r="AI110" s="16">
        <f t="shared" si="29"/>
        <v>0</v>
      </c>
      <c r="AK110" s="16">
        <f t="shared" si="30"/>
        <v>0</v>
      </c>
      <c r="AM110" s="16">
        <f t="shared" si="31"/>
        <v>0</v>
      </c>
      <c r="AO110" s="16">
        <f t="shared" si="32"/>
        <v>0</v>
      </c>
      <c r="AQ110" s="16">
        <f t="shared" si="33"/>
        <v>0</v>
      </c>
      <c r="AR110" s="16"/>
      <c r="AS110" s="16" t="str">
        <f t="shared" si="50"/>
        <v>N</v>
      </c>
      <c r="AT110" s="16"/>
      <c r="AU110" s="16">
        <f>IF(Master!B110="#",1,0)</f>
        <v>0</v>
      </c>
      <c r="AW110" s="24">
        <f t="shared" si="51"/>
        <v>0</v>
      </c>
    </row>
    <row r="111" spans="10:49" x14ac:dyDescent="0.2">
      <c r="J111" s="56" t="str">
        <f>CONCATENATE(CONCATENATE(LEFT(Master!G111,1),LEFT(Master!H111,1), LEFT(Master!I111,1),LEFT(Master!J111,1),LEFT(Master!K111,1),LEFT(Master!L111,1),LEFT(Master!M111,1),LEFT(Master!N111,1),LEFT(Master!O111,1),LEFT(Master!P111,1),LEFT(Master!Q111,1),LEFT(Master!R111,1),LEFT(Master!S111,1),LEFT(Master!T111,1),LEFT(Master!U111,1),LEFT(Master!V111,1),LEFT(Master!W111,1),LEFT(Master!X111,1),LEFT(Master!Y111,1),LEFT(Master!Z111,1),LEFT(Master!AA111,1),LEFT(Master!AB111,1),LEFT(Master!AC111,1),LEFT(Master!AD111,1),LEFT(Master!AE111,1),LEFT(Master!AF111,1),LEFT(Master!AG111,1)))</f>
        <v>------------TTCBB#</v>
      </c>
      <c r="K111" s="16" t="str">
        <f>IF((Master!G111 &lt;&gt; "#"),INDEX(Master!G111:AA111,1,((SEARCH("#",J111)) - 1)), " ")</f>
        <v>B</v>
      </c>
      <c r="L111" s="16" t="str">
        <f t="shared" si="48"/>
        <v>B</v>
      </c>
      <c r="M111" s="16"/>
      <c r="N111" s="32" t="str">
        <f t="shared" si="49"/>
        <v>Ready for&lt;BR&gt;Ballot</v>
      </c>
      <c r="O111" s="16"/>
      <c r="P111" s="17"/>
      <c r="Q111" s="16">
        <f t="shared" si="20"/>
        <v>0</v>
      </c>
      <c r="R111" s="16"/>
      <c r="S111" s="16">
        <f t="shared" si="21"/>
        <v>1</v>
      </c>
      <c r="T111" s="16"/>
      <c r="U111" s="16">
        <f t="shared" si="22"/>
        <v>0</v>
      </c>
      <c r="V111" s="16"/>
      <c r="W111" s="16">
        <f t="shared" si="23"/>
        <v>0</v>
      </c>
      <c r="X111" s="16"/>
      <c r="Y111" s="16">
        <f t="shared" si="24"/>
        <v>0</v>
      </c>
      <c r="AA111" s="16">
        <f t="shared" si="25"/>
        <v>0</v>
      </c>
      <c r="AC111" s="16">
        <f t="shared" si="26"/>
        <v>0</v>
      </c>
      <c r="AE111" s="16">
        <f t="shared" si="27"/>
        <v>0</v>
      </c>
      <c r="AG111" s="16">
        <f t="shared" si="28"/>
        <v>0</v>
      </c>
      <c r="AI111" s="16">
        <f t="shared" si="29"/>
        <v>0</v>
      </c>
      <c r="AK111" s="16">
        <f t="shared" si="30"/>
        <v>0</v>
      </c>
      <c r="AM111" s="16">
        <f t="shared" si="31"/>
        <v>0</v>
      </c>
      <c r="AO111" s="16">
        <f t="shared" si="32"/>
        <v>0</v>
      </c>
      <c r="AQ111" s="16">
        <f t="shared" si="33"/>
        <v>0</v>
      </c>
      <c r="AR111" s="16"/>
      <c r="AS111" s="16" t="str">
        <f t="shared" si="50"/>
        <v>N</v>
      </c>
      <c r="AT111" s="16"/>
      <c r="AU111" s="16">
        <f>IF(Master!B111="#",1,0)</f>
        <v>0</v>
      </c>
      <c r="AW111" s="24">
        <f t="shared" si="51"/>
        <v>0</v>
      </c>
    </row>
    <row r="112" spans="10:49" x14ac:dyDescent="0.2">
      <c r="J112" s="56" t="str">
        <f>CONCATENATE(CONCATENATE(LEFT(Master!G112,1),LEFT(Master!H112,1), LEFT(Master!I112,1),LEFT(Master!J112,1),LEFT(Master!K112,1),LEFT(Master!L112,1),LEFT(Master!M112,1),LEFT(Master!N112,1),LEFT(Master!O112,1),LEFT(Master!P112,1),LEFT(Master!Q112,1),LEFT(Master!R112,1),LEFT(Master!S112,1),LEFT(Master!T112,1),LEFT(Master!U112,1),LEFT(Master!V112,1),LEFT(Master!W112,1),LEFT(Master!X112,1),LEFT(Master!Y112,1),LEFT(Master!Z112,1),LEFT(Master!AA112,1),LEFT(Master!AB112,1),LEFT(Master!AC112,1),LEFT(Master!AD112,1),LEFT(Master!AE112,1),LEFT(Master!AF112,1),LEFT(Master!AG112,1)))</f>
        <v>------------TBBBB#</v>
      </c>
      <c r="K112" s="16" t="str">
        <f>IF((Master!G112 &lt;&gt; "#"),INDEX(Master!G112:AA112,1,((SEARCH("#",J112)) - 1)), " ")</f>
        <v>B</v>
      </c>
      <c r="L112" s="16" t="str">
        <f t="shared" si="48"/>
        <v>B</v>
      </c>
      <c r="M112" s="16"/>
      <c r="N112" s="32" t="str">
        <f t="shared" si="49"/>
        <v>Ready for&lt;BR&gt;Ballot</v>
      </c>
      <c r="O112" s="16"/>
      <c r="P112" s="17"/>
      <c r="Q112" s="16">
        <f t="shared" si="20"/>
        <v>0</v>
      </c>
      <c r="R112" s="16"/>
      <c r="S112" s="16">
        <f t="shared" si="21"/>
        <v>1</v>
      </c>
      <c r="T112" s="16"/>
      <c r="U112" s="16">
        <f t="shared" si="22"/>
        <v>0</v>
      </c>
      <c r="V112" s="16"/>
      <c r="W112" s="16">
        <f t="shared" si="23"/>
        <v>0</v>
      </c>
      <c r="X112" s="16"/>
      <c r="Y112" s="16">
        <f t="shared" si="24"/>
        <v>0</v>
      </c>
      <c r="AA112" s="16">
        <f t="shared" si="25"/>
        <v>0</v>
      </c>
      <c r="AC112" s="16">
        <f t="shared" si="26"/>
        <v>0</v>
      </c>
      <c r="AE112" s="16">
        <f t="shared" si="27"/>
        <v>0</v>
      </c>
      <c r="AG112" s="16">
        <f t="shared" si="28"/>
        <v>0</v>
      </c>
      <c r="AI112" s="16">
        <f t="shared" si="29"/>
        <v>0</v>
      </c>
      <c r="AK112" s="16">
        <f t="shared" si="30"/>
        <v>0</v>
      </c>
      <c r="AM112" s="16">
        <f t="shared" si="31"/>
        <v>0</v>
      </c>
      <c r="AO112" s="16">
        <f t="shared" si="32"/>
        <v>0</v>
      </c>
      <c r="AQ112" s="16">
        <f t="shared" si="33"/>
        <v>0</v>
      </c>
      <c r="AR112" s="16"/>
      <c r="AS112" s="16" t="str">
        <f t="shared" si="50"/>
        <v>N</v>
      </c>
      <c r="AT112" s="16"/>
      <c r="AU112" s="16">
        <f>IF(Master!B112="#",1,0)</f>
        <v>0</v>
      </c>
      <c r="AW112" s="24">
        <f t="shared" si="51"/>
        <v>0</v>
      </c>
    </row>
    <row r="113" spans="10:49" x14ac:dyDescent="0.2">
      <c r="J113" s="56" t="str">
        <f>CONCATENATE(CONCATENATE(LEFT(Master!G113,1),LEFT(Master!H113,1), LEFT(Master!I113,1),LEFT(Master!J113,1),LEFT(Master!K113,1),LEFT(Master!L113,1),LEFT(Master!M113,1),LEFT(Master!N113,1),LEFT(Master!O113,1),LEFT(Master!P113,1),LEFT(Master!Q113,1),LEFT(Master!R113,1),LEFT(Master!S113,1),LEFT(Master!T113,1),LEFT(Master!U113,1),LEFT(Master!V113,1),LEFT(Master!W113,1),LEFT(Master!X113,1),LEFT(Master!Y113,1),LEFT(Master!Z113,1),LEFT(Master!AA113,1),LEFT(Master!AB113,1),LEFT(Master!AC113,1),LEFT(Master!AD113,1),LEFT(Master!AE113,1),LEFT(Master!AF113,1),LEFT(Master!AG113,1)))</f>
        <v>------------TTCCC#</v>
      </c>
      <c r="K113" s="16" t="str">
        <f>IF((Master!G113 &lt;&gt; "#"),INDEX(Master!G113:AA113,1,((SEARCH("#",J113)) - 1)), " ")</f>
        <v>CB</v>
      </c>
      <c r="L113" s="16" t="str">
        <f t="shared" si="48"/>
        <v>CB</v>
      </c>
      <c r="M113" s="16"/>
      <c r="N113" s="32" t="str">
        <f t="shared" si="49"/>
        <v>Complete&lt;BR&gt;then Ballot</v>
      </c>
      <c r="O113" s="16"/>
      <c r="P113" s="17"/>
      <c r="Q113" s="16">
        <f t="shared" si="20"/>
        <v>0</v>
      </c>
      <c r="R113" s="16"/>
      <c r="S113" s="16">
        <f t="shared" si="21"/>
        <v>0</v>
      </c>
      <c r="T113" s="16"/>
      <c r="U113" s="16">
        <f t="shared" si="22"/>
        <v>1</v>
      </c>
      <c r="V113" s="16"/>
      <c r="W113" s="16">
        <f t="shared" si="23"/>
        <v>0</v>
      </c>
      <c r="X113" s="16"/>
      <c r="Y113" s="16">
        <f t="shared" si="24"/>
        <v>0</v>
      </c>
      <c r="AA113" s="16">
        <f t="shared" si="25"/>
        <v>0</v>
      </c>
      <c r="AC113" s="16">
        <f t="shared" si="26"/>
        <v>0</v>
      </c>
      <c r="AE113" s="16">
        <f t="shared" si="27"/>
        <v>0</v>
      </c>
      <c r="AG113" s="16">
        <f t="shared" si="28"/>
        <v>0</v>
      </c>
      <c r="AI113" s="16">
        <f t="shared" si="29"/>
        <v>0</v>
      </c>
      <c r="AK113" s="16">
        <f t="shared" si="30"/>
        <v>0</v>
      </c>
      <c r="AM113" s="16">
        <f t="shared" si="31"/>
        <v>0</v>
      </c>
      <c r="AO113" s="16">
        <f t="shared" si="32"/>
        <v>0</v>
      </c>
      <c r="AQ113" s="16">
        <f t="shared" si="33"/>
        <v>0</v>
      </c>
      <c r="AR113" s="16"/>
      <c r="AS113" s="16" t="str">
        <f t="shared" si="50"/>
        <v>N</v>
      </c>
      <c r="AT113" s="16"/>
      <c r="AU113" s="16">
        <f>IF(Master!B113="#",1,0)</f>
        <v>0</v>
      </c>
      <c r="AW113" s="24">
        <f t="shared" si="51"/>
        <v>0</v>
      </c>
    </row>
    <row r="114" spans="10:49" x14ac:dyDescent="0.2">
      <c r="J114" s="56" t="str">
        <f>CONCATENATE(CONCATENATE(LEFT(Master!G114,1),LEFT(Master!H114,1), LEFT(Master!I114,1),LEFT(Master!J114,1),LEFT(Master!K114,1),LEFT(Master!L114,1),LEFT(Master!M114,1),LEFT(Master!N114,1),LEFT(Master!O114,1),LEFT(Master!P114,1),LEFT(Master!Q114,1),LEFT(Master!R114,1),LEFT(Master!S114,1),LEFT(Master!T114,1),LEFT(Master!U114,1),LEFT(Master!V114,1),LEFT(Master!W114,1),LEFT(Master!X114,1),LEFT(Master!Y114,1),LEFT(Master!Z114,1),LEFT(Master!AA114,1),LEFT(Master!AB114,1),LEFT(Master!AC114,1),LEFT(Master!AD114,1),LEFT(Master!AE114,1),LEFT(Master!AF114,1),LEFT(Master!AG114,1)))</f>
        <v>------------BBBBB#</v>
      </c>
      <c r="K114" s="16" t="str">
        <f>IF((Master!G114 &lt;&gt; "#"),INDEX(Master!G114:AA114,1,((SEARCH("#",J114)) - 1)), " ")</f>
        <v>B</v>
      </c>
      <c r="L114" s="16" t="str">
        <f t="shared" si="48"/>
        <v>B</v>
      </c>
      <c r="M114" s="16"/>
      <c r="N114" s="32" t="str">
        <f t="shared" si="49"/>
        <v>Ready for&lt;BR&gt;Ballot</v>
      </c>
      <c r="O114" s="16"/>
      <c r="P114" s="17"/>
      <c r="Q114" s="16">
        <f t="shared" si="20"/>
        <v>0</v>
      </c>
      <c r="R114" s="16"/>
      <c r="S114" s="16">
        <f t="shared" si="21"/>
        <v>1</v>
      </c>
      <c r="T114" s="16"/>
      <c r="U114" s="16">
        <f t="shared" si="22"/>
        <v>0</v>
      </c>
      <c r="V114" s="16"/>
      <c r="W114" s="16">
        <f t="shared" si="23"/>
        <v>0</v>
      </c>
      <c r="X114" s="16"/>
      <c r="Y114" s="16">
        <f t="shared" si="24"/>
        <v>0</v>
      </c>
      <c r="AA114" s="16">
        <f t="shared" si="25"/>
        <v>0</v>
      </c>
      <c r="AC114" s="16">
        <f t="shared" si="26"/>
        <v>0</v>
      </c>
      <c r="AE114" s="16">
        <f t="shared" si="27"/>
        <v>0</v>
      </c>
      <c r="AG114" s="16">
        <f t="shared" si="28"/>
        <v>0</v>
      </c>
      <c r="AI114" s="16">
        <f t="shared" si="29"/>
        <v>0</v>
      </c>
      <c r="AK114" s="16">
        <f t="shared" si="30"/>
        <v>0</v>
      </c>
      <c r="AM114" s="16">
        <f t="shared" si="31"/>
        <v>0</v>
      </c>
      <c r="AO114" s="16">
        <f t="shared" si="32"/>
        <v>0</v>
      </c>
      <c r="AQ114" s="16">
        <f t="shared" si="33"/>
        <v>0</v>
      </c>
      <c r="AR114" s="16"/>
      <c r="AS114" s="16" t="str">
        <f t="shared" si="50"/>
        <v>N</v>
      </c>
      <c r="AT114" s="16"/>
      <c r="AU114" s="16">
        <f>IF(Master!B114="#",1,0)</f>
        <v>0</v>
      </c>
      <c r="AW114" s="24">
        <f t="shared" si="51"/>
        <v>0</v>
      </c>
    </row>
    <row r="115" spans="10:49" x14ac:dyDescent="0.2">
      <c r="J115" s="56" t="str">
        <f>CONCATENATE(CONCATENATE(LEFT(Master!G115,1),LEFT(Master!H115,1), LEFT(Master!I115,1),LEFT(Master!J115,1),LEFT(Master!K115,1),LEFT(Master!L115,1),LEFT(Master!M115,1),LEFT(Master!N115,1),LEFT(Master!O115,1),LEFT(Master!P115,1),LEFT(Master!Q115,1),LEFT(Master!R115,1),LEFT(Master!S115,1),LEFT(Master!T115,1),LEFT(Master!U115,1),LEFT(Master!V115,1),LEFT(Master!W115,1),LEFT(Master!X115,1),LEFT(Master!Y115,1),LEFT(Master!Z115,1),LEFT(Master!AA115,1),LEFT(Master!AB115,1),LEFT(Master!AC115,1),LEFT(Master!AD115,1),LEFT(Master!AE115,1),LEFT(Master!AF115,1),LEFT(Master!AG115,1)))</f>
        <v>--------------CCC#</v>
      </c>
      <c r="K115" s="16" t="str">
        <f>IF((Master!G115 &lt;&gt; "#"),INDEX(Master!G115:AA115,1,((SEARCH("#",J115)) - 1)), " ")</f>
        <v>CB</v>
      </c>
      <c r="L115" s="16" t="str">
        <f t="shared" ref="L115:L122" si="52">IF((K115 = "-"),"R",K115)</f>
        <v>CB</v>
      </c>
      <c r="M115" s="16"/>
      <c r="N115" s="32" t="str">
        <f t="shared" ref="N115:N122" si="53">IF((L115 = " ")," ",LOOKUP(L115, $B$28:$B$41,$D$28:$D$41))</f>
        <v>Complete&lt;BR&gt;then Ballot</v>
      </c>
      <c r="O115" s="16"/>
      <c r="P115" s="17"/>
      <c r="Q115" s="16">
        <f t="shared" si="20"/>
        <v>0</v>
      </c>
      <c r="R115" s="16"/>
      <c r="S115" s="16">
        <f t="shared" si="21"/>
        <v>0</v>
      </c>
      <c r="T115" s="16"/>
      <c r="U115" s="16">
        <f t="shared" si="22"/>
        <v>1</v>
      </c>
      <c r="V115" s="16"/>
      <c r="W115" s="16">
        <f t="shared" si="23"/>
        <v>0</v>
      </c>
      <c r="X115" s="16"/>
      <c r="Y115" s="16">
        <f t="shared" si="24"/>
        <v>0</v>
      </c>
      <c r="AA115" s="16">
        <f t="shared" si="25"/>
        <v>0</v>
      </c>
      <c r="AC115" s="16">
        <f t="shared" si="26"/>
        <v>0</v>
      </c>
      <c r="AE115" s="16">
        <f t="shared" si="27"/>
        <v>0</v>
      </c>
      <c r="AG115" s="16">
        <f t="shared" si="28"/>
        <v>0</v>
      </c>
      <c r="AI115" s="16">
        <f t="shared" si="29"/>
        <v>0</v>
      </c>
      <c r="AK115" s="16">
        <f t="shared" si="30"/>
        <v>0</v>
      </c>
      <c r="AM115" s="16">
        <f t="shared" si="31"/>
        <v>0</v>
      </c>
      <c r="AO115" s="16">
        <f t="shared" si="32"/>
        <v>0</v>
      </c>
      <c r="AQ115" s="16">
        <f t="shared" si="33"/>
        <v>0</v>
      </c>
      <c r="AR115" s="16"/>
      <c r="AS115" s="16" t="str">
        <f t="shared" ref="AS115:AS122" si="54">IF(OR(L115="W",L115="J",L115="P"),"Y",IF(L115=" ","N/A","N"))</f>
        <v>N</v>
      </c>
      <c r="AT115" s="16"/>
      <c r="AU115" s="16">
        <f>IF(Master!B115="#",1,0)</f>
        <v>0</v>
      </c>
      <c r="AW115" s="24">
        <f t="shared" ref="AW115:AW122" si="55">IF(SUM(Q115:AU115)&lt;&gt;1,1,0)</f>
        <v>0</v>
      </c>
    </row>
    <row r="116" spans="10:49" x14ac:dyDescent="0.2">
      <c r="J116" s="56" t="str">
        <f>CONCATENATE(CONCATENATE(LEFT(Master!G116,1),LEFT(Master!H116,1), LEFT(Master!I116,1),LEFT(Master!J116,1),LEFT(Master!K116,1),LEFT(Master!L116,1),LEFT(Master!M116,1),LEFT(Master!N116,1),LEFT(Master!O116,1),LEFT(Master!P116,1),LEFT(Master!Q116,1),LEFT(Master!R116,1),LEFT(Master!S116,1),LEFT(Master!T116,1),LEFT(Master!U116,1),LEFT(Master!V116,1),LEFT(Master!W116,1),LEFT(Master!X116,1),LEFT(Master!Y116,1),LEFT(Master!Z116,1),LEFT(Master!AA116,1),LEFT(Master!AB116,1),LEFT(Master!AC116,1),LEFT(Master!AD116,1),LEFT(Master!AE116,1),LEFT(Master!AF116,1),LEFT(Master!AG116,1)))</f>
        <v>--------------CVV#</v>
      </c>
      <c r="K116" s="16" t="str">
        <f>IF((Master!G116 &lt;&gt; "#"),INDEX(Master!G116:AA116,1,((SEARCH("#",J116)) - 1)), " ")</f>
        <v>V</v>
      </c>
      <c r="L116" s="16" t="str">
        <f t="shared" si="52"/>
        <v>V</v>
      </c>
      <c r="M116" s="16"/>
      <c r="N116" s="32" t="str">
        <f t="shared" si="53"/>
        <v>Balloting</v>
      </c>
      <c r="O116" s="16"/>
      <c r="P116" s="17"/>
      <c r="Q116" s="16">
        <f t="shared" si="20"/>
        <v>0</v>
      </c>
      <c r="R116" s="16"/>
      <c r="S116" s="16">
        <f t="shared" si="21"/>
        <v>0</v>
      </c>
      <c r="T116" s="16"/>
      <c r="U116" s="16">
        <f t="shared" si="22"/>
        <v>0</v>
      </c>
      <c r="V116" s="16"/>
      <c r="W116" s="16">
        <f t="shared" si="23"/>
        <v>0</v>
      </c>
      <c r="X116" s="16"/>
      <c r="Y116" s="16">
        <f t="shared" si="24"/>
        <v>0</v>
      </c>
      <c r="AA116" s="16">
        <f t="shared" si="25"/>
        <v>0</v>
      </c>
      <c r="AC116" s="16">
        <f t="shared" si="26"/>
        <v>0</v>
      </c>
      <c r="AE116" s="16">
        <f t="shared" si="27"/>
        <v>0</v>
      </c>
      <c r="AG116" s="16">
        <f t="shared" si="28"/>
        <v>0</v>
      </c>
      <c r="AI116" s="16">
        <f t="shared" si="29"/>
        <v>0</v>
      </c>
      <c r="AK116" s="16">
        <f t="shared" si="30"/>
        <v>0</v>
      </c>
      <c r="AM116" s="16">
        <f t="shared" si="31"/>
        <v>0</v>
      </c>
      <c r="AO116" s="16">
        <f t="shared" si="32"/>
        <v>1</v>
      </c>
      <c r="AQ116" s="16">
        <f t="shared" si="33"/>
        <v>0</v>
      </c>
      <c r="AR116" s="16"/>
      <c r="AS116" s="16" t="str">
        <f t="shared" si="54"/>
        <v>N</v>
      </c>
      <c r="AT116" s="16"/>
      <c r="AU116" s="16">
        <f>IF(Master!B116="#",1,0)</f>
        <v>0</v>
      </c>
      <c r="AW116" s="24">
        <f t="shared" si="55"/>
        <v>0</v>
      </c>
    </row>
    <row r="117" spans="10:49" x14ac:dyDescent="0.2">
      <c r="J117" s="56" t="str">
        <f>CONCATENATE(CONCATENATE(LEFT(Master!G117,1),LEFT(Master!H117,1), LEFT(Master!I117,1),LEFT(Master!J117,1),LEFT(Master!K117,1),LEFT(Master!L117,1),LEFT(Master!M117,1),LEFT(Master!N117,1),LEFT(Master!O117,1),LEFT(Master!P117,1),LEFT(Master!Q117,1),LEFT(Master!R117,1),LEFT(Master!S117,1),LEFT(Master!T117,1),LEFT(Master!U117,1),LEFT(Master!V117,1),LEFT(Master!W117,1),LEFT(Master!X117,1),LEFT(Master!Y117,1),LEFT(Master!Z117,1),LEFT(Master!AA117,1),LEFT(Master!AB117,1),LEFT(Master!AC117,1),LEFT(Master!AD117,1),LEFT(Master!AE117,1),LEFT(Master!AF117,1),LEFT(Master!AG117,1)))</f>
        <v>--------------CCC#</v>
      </c>
      <c r="K117" s="16" t="str">
        <f>IF((Master!G117 &lt;&gt; "#"),INDEX(Master!G117:AA117,1,((SEARCH("#",J117)) - 1)), " ")</f>
        <v>CB</v>
      </c>
      <c r="L117" s="16" t="str">
        <f t="shared" si="52"/>
        <v>CB</v>
      </c>
      <c r="M117" s="16"/>
      <c r="N117" s="32" t="str">
        <f t="shared" si="53"/>
        <v>Complete&lt;BR&gt;then Ballot</v>
      </c>
      <c r="O117" s="16"/>
      <c r="P117" s="17"/>
      <c r="Q117" s="16">
        <f t="shared" ref="Q117:Q122" si="56">IF(($L117="A"),1,0)</f>
        <v>0</v>
      </c>
      <c r="R117" s="16"/>
      <c r="S117" s="16">
        <f t="shared" ref="S117:S122" si="57">IF(($L117="B"),1,0)</f>
        <v>0</v>
      </c>
      <c r="T117" s="16"/>
      <c r="U117" s="16">
        <f t="shared" ref="U117:U122" si="58">IF(($L117="CB"),1,0)</f>
        <v>1</v>
      </c>
      <c r="V117" s="16"/>
      <c r="W117" s="16">
        <f t="shared" ref="W117:W122" si="59">IF(OR(($L117="CE")),1,0)</f>
        <v>0</v>
      </c>
      <c r="X117" s="16"/>
      <c r="Y117" s="16">
        <f t="shared" ref="Y117:Y122" si="60">IF(OR(($L117="E")),1,0)</f>
        <v>0</v>
      </c>
      <c r="AA117" s="16">
        <f t="shared" ref="AA117:AA122" si="61">IF(OR(($L117="F")),1,0)</f>
        <v>0</v>
      </c>
      <c r="AC117" s="16">
        <f t="shared" ref="AC117:AC122" si="62">IF(OR(($L117="I")),1,0)</f>
        <v>0</v>
      </c>
      <c r="AE117" s="16">
        <f t="shared" ref="AE117:AE122" si="63">IF(OR(($L117="J")),1,0)</f>
        <v>0</v>
      </c>
      <c r="AG117" s="16">
        <f t="shared" ref="AG117:AG122" si="64">IF(OR(($L117="P")),1,0)</f>
        <v>0</v>
      </c>
      <c r="AI117" s="16">
        <f t="shared" ref="AI117:AI122" si="65">IF(OR(($L117="R")),1,0)</f>
        <v>0</v>
      </c>
      <c r="AK117" s="16">
        <f t="shared" ref="AK117:AK122" si="66">IF($L117="S",1,0)</f>
        <v>0</v>
      </c>
      <c r="AM117" s="16">
        <f t="shared" ref="AM117:AM122" si="67">IF($L117="T",1,0)</f>
        <v>0</v>
      </c>
      <c r="AO117" s="16">
        <f t="shared" ref="AO117:AO122" si="68">IF($L117="V",1,0)</f>
        <v>0</v>
      </c>
      <c r="AQ117" s="16">
        <f t="shared" ref="AQ117:AQ122" si="69">IF($L117="W",1,0)</f>
        <v>0</v>
      </c>
      <c r="AR117" s="16"/>
      <c r="AS117" s="16" t="str">
        <f t="shared" si="54"/>
        <v>N</v>
      </c>
      <c r="AT117" s="16"/>
      <c r="AU117" s="16">
        <f>IF(Master!B117="#",1,0)</f>
        <v>0</v>
      </c>
      <c r="AW117" s="24">
        <f t="shared" si="55"/>
        <v>0</v>
      </c>
    </row>
    <row r="118" spans="10:49" x14ac:dyDescent="0.2">
      <c r="J118" s="56" t="str">
        <f>CONCATENATE(CONCATENATE(LEFT(Master!G118,1),LEFT(Master!H118,1), LEFT(Master!I118,1),LEFT(Master!J118,1),LEFT(Master!K118,1),LEFT(Master!L118,1),LEFT(Master!M118,1),LEFT(Master!N118,1),LEFT(Master!O118,1),LEFT(Master!P118,1),LEFT(Master!Q118,1),LEFT(Master!R118,1),LEFT(Master!S118,1),LEFT(Master!T118,1),LEFT(Master!U118,1),LEFT(Master!V118,1),LEFT(Master!W118,1),LEFT(Master!X118,1),LEFT(Master!Y118,1),LEFT(Master!Z118,1),LEFT(Master!AA118,1),LEFT(Master!AB118,1),LEFT(Master!AC118,1),LEFT(Master!AD118,1),LEFT(Master!AE118,1),LEFT(Master!AF118,1),LEFT(Master!AG118,1)))</f>
        <v>----------------B#</v>
      </c>
      <c r="K118" s="16" t="str">
        <f>IF((Master!G118 &lt;&gt; "#"),INDEX(Master!G118:AA118,1,((SEARCH("#",J118)) - 1)), " ")</f>
        <v>B</v>
      </c>
      <c r="L118" s="16" t="str">
        <f t="shared" si="52"/>
        <v>B</v>
      </c>
      <c r="M118" s="16"/>
      <c r="N118" s="32" t="str">
        <f t="shared" si="53"/>
        <v>Ready for&lt;BR&gt;Ballot</v>
      </c>
      <c r="O118" s="16"/>
      <c r="P118" s="17"/>
      <c r="Q118" s="16">
        <f t="shared" si="56"/>
        <v>0</v>
      </c>
      <c r="R118" s="16"/>
      <c r="S118" s="16">
        <f t="shared" si="57"/>
        <v>1</v>
      </c>
      <c r="T118" s="16"/>
      <c r="U118" s="16">
        <f t="shared" si="58"/>
        <v>0</v>
      </c>
      <c r="V118" s="16"/>
      <c r="W118" s="16">
        <f t="shared" si="59"/>
        <v>0</v>
      </c>
      <c r="X118" s="16"/>
      <c r="Y118" s="16">
        <f t="shared" si="60"/>
        <v>0</v>
      </c>
      <c r="AA118" s="16">
        <f t="shared" si="61"/>
        <v>0</v>
      </c>
      <c r="AC118" s="16">
        <f t="shared" si="62"/>
        <v>0</v>
      </c>
      <c r="AE118" s="16">
        <f t="shared" si="63"/>
        <v>0</v>
      </c>
      <c r="AG118" s="16">
        <f t="shared" si="64"/>
        <v>0</v>
      </c>
      <c r="AI118" s="16">
        <f t="shared" si="65"/>
        <v>0</v>
      </c>
      <c r="AK118" s="16">
        <f t="shared" si="66"/>
        <v>0</v>
      </c>
      <c r="AM118" s="16">
        <f t="shared" si="67"/>
        <v>0</v>
      </c>
      <c r="AO118" s="16">
        <f t="shared" si="68"/>
        <v>0</v>
      </c>
      <c r="AQ118" s="16">
        <f t="shared" si="69"/>
        <v>0</v>
      </c>
      <c r="AR118" s="16"/>
      <c r="AS118" s="16" t="str">
        <f t="shared" si="54"/>
        <v>N</v>
      </c>
      <c r="AT118" s="16"/>
      <c r="AU118" s="16">
        <f>IF(Master!B118="#",1,0)</f>
        <v>0</v>
      </c>
      <c r="AW118" s="24">
        <f t="shared" si="55"/>
        <v>0</v>
      </c>
    </row>
    <row r="119" spans="10:49" x14ac:dyDescent="0.2">
      <c r="J119" s="56" t="str">
        <f>CONCATENATE(CONCATENATE(LEFT(Master!G119,1),LEFT(Master!H119,1), LEFT(Master!I119,1),LEFT(Master!J119,1),LEFT(Master!K119,1),LEFT(Master!L119,1),LEFT(Master!M119,1),LEFT(Master!N119,1),LEFT(Master!O119,1),LEFT(Master!P119,1),LEFT(Master!Q119,1),LEFT(Master!R119,1),LEFT(Master!S119,1),LEFT(Master!T119,1),LEFT(Master!U119,1),LEFT(Master!V119,1),LEFT(Master!W119,1),LEFT(Master!X119,1),LEFT(Master!Y119,1),LEFT(Master!Z119,1),LEFT(Master!AA119,1),LEFT(Master!AB119,1),LEFT(Master!AC119,1),LEFT(Master!AD119,1),LEFT(Master!AE119,1),LEFT(Master!AF119,1),LEFT(Master!AG119,1)))</f>
        <v>----------------B#</v>
      </c>
      <c r="K119" s="16" t="str">
        <f>IF((Master!G119 &lt;&gt; "#"),INDEX(Master!G119:AA119,1,((SEARCH("#",J119)) - 1)), " ")</f>
        <v>B</v>
      </c>
      <c r="L119" s="16" t="str">
        <f t="shared" si="52"/>
        <v>B</v>
      </c>
      <c r="M119" s="16"/>
      <c r="N119" s="32" t="str">
        <f t="shared" si="53"/>
        <v>Ready for&lt;BR&gt;Ballot</v>
      </c>
      <c r="O119" s="16"/>
      <c r="P119" s="17"/>
      <c r="Q119" s="16">
        <f t="shared" si="56"/>
        <v>0</v>
      </c>
      <c r="R119" s="16"/>
      <c r="S119" s="16">
        <f t="shared" si="57"/>
        <v>1</v>
      </c>
      <c r="T119" s="16"/>
      <c r="U119" s="16">
        <f t="shared" si="58"/>
        <v>0</v>
      </c>
      <c r="V119" s="16"/>
      <c r="W119" s="16">
        <f t="shared" si="59"/>
        <v>0</v>
      </c>
      <c r="X119" s="16"/>
      <c r="Y119" s="16">
        <f t="shared" si="60"/>
        <v>0</v>
      </c>
      <c r="AA119" s="16">
        <f t="shared" si="61"/>
        <v>0</v>
      </c>
      <c r="AC119" s="16">
        <f t="shared" si="62"/>
        <v>0</v>
      </c>
      <c r="AE119" s="16">
        <f t="shared" si="63"/>
        <v>0</v>
      </c>
      <c r="AG119" s="16">
        <f t="shared" si="64"/>
        <v>0</v>
      </c>
      <c r="AI119" s="16">
        <f t="shared" si="65"/>
        <v>0</v>
      </c>
      <c r="AK119" s="16">
        <f t="shared" si="66"/>
        <v>0</v>
      </c>
      <c r="AM119" s="16">
        <f t="shared" si="67"/>
        <v>0</v>
      </c>
      <c r="AO119" s="16">
        <f t="shared" si="68"/>
        <v>0</v>
      </c>
      <c r="AQ119" s="16">
        <f t="shared" si="69"/>
        <v>0</v>
      </c>
      <c r="AR119" s="16"/>
      <c r="AS119" s="16" t="str">
        <f t="shared" si="54"/>
        <v>N</v>
      </c>
      <c r="AT119" s="16"/>
      <c r="AU119" s="16">
        <f>IF(Master!B119="#",1,0)</f>
        <v>0</v>
      </c>
      <c r="AW119" s="24">
        <f t="shared" si="55"/>
        <v>0</v>
      </c>
    </row>
    <row r="120" spans="10:49" x14ac:dyDescent="0.2">
      <c r="J120" s="56" t="str">
        <f>CONCATENATE(CONCATENATE(LEFT(Master!G120,1),LEFT(Master!H120,1), LEFT(Master!I120,1),LEFT(Master!J120,1),LEFT(Master!K120,1),LEFT(Master!L120,1),LEFT(Master!M120,1),LEFT(Master!N120,1),LEFT(Master!O120,1),LEFT(Master!P120,1),LEFT(Master!Q120,1),LEFT(Master!R120,1),LEFT(Master!S120,1),LEFT(Master!T120,1),LEFT(Master!U120,1),LEFT(Master!V120,1),LEFT(Master!W120,1),LEFT(Master!X120,1),LEFT(Master!Y120,1),LEFT(Master!Z120,1),LEFT(Master!AA120,1),LEFT(Master!AB120,1),LEFT(Master!AC120,1),LEFT(Master!AD120,1),LEFT(Master!AE120,1),LEFT(Master!AF120,1),LEFT(Master!AG120,1)))</f>
        <v>----------------B#</v>
      </c>
      <c r="K120" s="16" t="str">
        <f>IF((Master!G120 &lt;&gt; "#"),INDEX(Master!G120:AA120,1,((SEARCH("#",J120)) - 1)), " ")</f>
        <v>B</v>
      </c>
      <c r="L120" s="16" t="str">
        <f t="shared" si="52"/>
        <v>B</v>
      </c>
      <c r="M120" s="16"/>
      <c r="N120" s="32" t="str">
        <f t="shared" si="53"/>
        <v>Ready for&lt;BR&gt;Ballot</v>
      </c>
      <c r="O120" s="16"/>
      <c r="P120" s="17"/>
      <c r="Q120" s="16">
        <f t="shared" si="56"/>
        <v>0</v>
      </c>
      <c r="R120" s="16"/>
      <c r="S120" s="16">
        <f t="shared" si="57"/>
        <v>1</v>
      </c>
      <c r="T120" s="16"/>
      <c r="U120" s="16">
        <f t="shared" si="58"/>
        <v>0</v>
      </c>
      <c r="V120" s="16"/>
      <c r="W120" s="16">
        <f t="shared" si="59"/>
        <v>0</v>
      </c>
      <c r="X120" s="16"/>
      <c r="Y120" s="16">
        <f t="shared" si="60"/>
        <v>0</v>
      </c>
      <c r="AA120" s="16">
        <f t="shared" si="61"/>
        <v>0</v>
      </c>
      <c r="AC120" s="16">
        <f t="shared" si="62"/>
        <v>0</v>
      </c>
      <c r="AE120" s="16">
        <f t="shared" si="63"/>
        <v>0</v>
      </c>
      <c r="AG120" s="16">
        <f t="shared" si="64"/>
        <v>0</v>
      </c>
      <c r="AI120" s="16">
        <f t="shared" si="65"/>
        <v>0</v>
      </c>
      <c r="AK120" s="16">
        <f t="shared" si="66"/>
        <v>0</v>
      </c>
      <c r="AM120" s="16">
        <f t="shared" si="67"/>
        <v>0</v>
      </c>
      <c r="AO120" s="16">
        <f t="shared" si="68"/>
        <v>0</v>
      </c>
      <c r="AQ120" s="16">
        <f t="shared" si="69"/>
        <v>0</v>
      </c>
      <c r="AR120" s="16"/>
      <c r="AS120" s="16" t="str">
        <f t="shared" si="54"/>
        <v>N</v>
      </c>
      <c r="AT120" s="16"/>
      <c r="AU120" s="16">
        <f>IF(Master!B120="#",1,0)</f>
        <v>0</v>
      </c>
      <c r="AW120" s="24">
        <f t="shared" si="55"/>
        <v>0</v>
      </c>
    </row>
    <row r="121" spans="10:49" x14ac:dyDescent="0.2">
      <c r="J121" s="56" t="str">
        <f>CONCATENATE(CONCATENATE(LEFT(Master!G121,1),LEFT(Master!H121,1), LEFT(Master!I121,1),LEFT(Master!J121,1),LEFT(Master!K121,1),LEFT(Master!L121,1),LEFT(Master!M121,1),LEFT(Master!N121,1),LEFT(Master!O121,1),LEFT(Master!P121,1),LEFT(Master!Q121,1),LEFT(Master!R121,1),LEFT(Master!S121,1),LEFT(Master!T121,1),LEFT(Master!U121,1),LEFT(Master!V121,1),LEFT(Master!W121,1),LEFT(Master!X121,1),LEFT(Master!Y121,1),LEFT(Master!Z121,1),LEFT(Master!AA121,1),LEFT(Master!AB121,1),LEFT(Master!AC121,1),LEFT(Master!AD121,1),LEFT(Master!AE121,1),LEFT(Master!AF121,1),LEFT(Master!AG121,1)))</f>
        <v>----------------B#</v>
      </c>
      <c r="K121" s="16" t="str">
        <f>IF((Master!G121 &lt;&gt; "#"),INDEX(Master!G121:AA121,1,((SEARCH("#",J121)) - 1)), " ")</f>
        <v>B</v>
      </c>
      <c r="L121" s="16" t="str">
        <f t="shared" si="52"/>
        <v>B</v>
      </c>
      <c r="M121" s="16"/>
      <c r="N121" s="32" t="str">
        <f t="shared" si="53"/>
        <v>Ready for&lt;BR&gt;Ballot</v>
      </c>
      <c r="O121" s="16"/>
      <c r="P121" s="17"/>
      <c r="Q121" s="16">
        <f t="shared" si="56"/>
        <v>0</v>
      </c>
      <c r="R121" s="16"/>
      <c r="S121" s="16">
        <f t="shared" si="57"/>
        <v>1</v>
      </c>
      <c r="T121" s="16"/>
      <c r="U121" s="16">
        <f t="shared" si="58"/>
        <v>0</v>
      </c>
      <c r="V121" s="16"/>
      <c r="W121" s="16">
        <f t="shared" si="59"/>
        <v>0</v>
      </c>
      <c r="X121" s="16"/>
      <c r="Y121" s="16">
        <f t="shared" si="60"/>
        <v>0</v>
      </c>
      <c r="AA121" s="16">
        <f t="shared" si="61"/>
        <v>0</v>
      </c>
      <c r="AC121" s="16">
        <f t="shared" si="62"/>
        <v>0</v>
      </c>
      <c r="AE121" s="16">
        <f t="shared" si="63"/>
        <v>0</v>
      </c>
      <c r="AG121" s="16">
        <f t="shared" si="64"/>
        <v>0</v>
      </c>
      <c r="AI121" s="16">
        <f t="shared" si="65"/>
        <v>0</v>
      </c>
      <c r="AK121" s="16">
        <f t="shared" si="66"/>
        <v>0</v>
      </c>
      <c r="AM121" s="16">
        <f t="shared" si="67"/>
        <v>0</v>
      </c>
      <c r="AO121" s="16">
        <f t="shared" si="68"/>
        <v>0</v>
      </c>
      <c r="AQ121" s="16">
        <f t="shared" si="69"/>
        <v>0</v>
      </c>
      <c r="AR121" s="16"/>
      <c r="AS121" s="16" t="str">
        <f t="shared" si="54"/>
        <v>N</v>
      </c>
      <c r="AT121" s="16"/>
      <c r="AU121" s="16">
        <f>IF(Master!B121="#",1,0)</f>
        <v>0</v>
      </c>
      <c r="AW121" s="24">
        <f t="shared" si="55"/>
        <v>0</v>
      </c>
    </row>
    <row r="122" spans="10:49" x14ac:dyDescent="0.2">
      <c r="J122" s="56" t="str">
        <f>CONCATENATE(CONCATENATE(LEFT(Master!G122,1),LEFT(Master!H122,1), LEFT(Master!I122,1),LEFT(Master!J122,1),LEFT(Master!K122,1),LEFT(Master!L122,1),LEFT(Master!M122,1),LEFT(Master!N122,1),LEFT(Master!O122,1),LEFT(Master!P122,1),LEFT(Master!Q122,1),LEFT(Master!R122,1),LEFT(Master!S122,1),LEFT(Master!T122,1),LEFT(Master!U122,1),LEFT(Master!V122,1),LEFT(Master!W122,1),LEFT(Master!X122,1),LEFT(Master!Y122,1),LEFT(Master!Z122,1),LEFT(Master!AA122,1),LEFT(Master!AB122,1),LEFT(Master!AC122,1),LEFT(Master!AD122,1),LEFT(Master!AE122,1),LEFT(Master!AF122,1),LEFT(Master!AG122,1)))</f>
        <v>----------------C#</v>
      </c>
      <c r="K122" s="16" t="str">
        <f>IF((Master!G122 &lt;&gt; "#"),INDEX(Master!G122:AA122,1,((SEARCH("#",J122)) - 1)), " ")</f>
        <v>CB</v>
      </c>
      <c r="L122" s="16" t="str">
        <f t="shared" si="52"/>
        <v>CB</v>
      </c>
      <c r="M122" s="16"/>
      <c r="N122" s="32" t="str">
        <f t="shared" si="53"/>
        <v>Complete&lt;BR&gt;then Ballot</v>
      </c>
      <c r="O122" s="16"/>
      <c r="P122" s="17"/>
      <c r="Q122" s="16">
        <f t="shared" si="56"/>
        <v>0</v>
      </c>
      <c r="R122" s="16"/>
      <c r="S122" s="16">
        <f t="shared" si="57"/>
        <v>0</v>
      </c>
      <c r="T122" s="16"/>
      <c r="U122" s="16">
        <f t="shared" si="58"/>
        <v>1</v>
      </c>
      <c r="V122" s="16"/>
      <c r="W122" s="16">
        <f t="shared" si="59"/>
        <v>0</v>
      </c>
      <c r="X122" s="16"/>
      <c r="Y122" s="16">
        <f t="shared" si="60"/>
        <v>0</v>
      </c>
      <c r="AA122" s="16">
        <f t="shared" si="61"/>
        <v>0</v>
      </c>
      <c r="AC122" s="16">
        <f t="shared" si="62"/>
        <v>0</v>
      </c>
      <c r="AE122" s="16">
        <f t="shared" si="63"/>
        <v>0</v>
      </c>
      <c r="AG122" s="16">
        <f t="shared" si="64"/>
        <v>0</v>
      </c>
      <c r="AI122" s="16">
        <f t="shared" si="65"/>
        <v>0</v>
      </c>
      <c r="AK122" s="16">
        <f t="shared" si="66"/>
        <v>0</v>
      </c>
      <c r="AM122" s="16">
        <f t="shared" si="67"/>
        <v>0</v>
      </c>
      <c r="AO122" s="16">
        <f t="shared" si="68"/>
        <v>0</v>
      </c>
      <c r="AQ122" s="16">
        <f t="shared" si="69"/>
        <v>0</v>
      </c>
      <c r="AR122" s="16"/>
      <c r="AS122" s="16" t="str">
        <f t="shared" si="54"/>
        <v>N</v>
      </c>
      <c r="AT122" s="16"/>
      <c r="AU122" s="16">
        <f>IF(Master!B122="#",1,0)</f>
        <v>0</v>
      </c>
      <c r="AW122" s="24">
        <f t="shared" si="55"/>
        <v>0</v>
      </c>
    </row>
    <row r="123" spans="10:49" x14ac:dyDescent="0.2">
      <c r="J123" s="56"/>
      <c r="K123" s="16"/>
      <c r="L123" s="16"/>
      <c r="M123" s="16"/>
      <c r="N123" s="32"/>
      <c r="O123" s="16"/>
      <c r="P123" s="17"/>
      <c r="Q123" s="16"/>
      <c r="R123" s="16"/>
      <c r="S123" s="16"/>
      <c r="T123" s="16"/>
      <c r="U123" s="16"/>
      <c r="V123" s="16"/>
      <c r="W123" s="16"/>
      <c r="X123" s="16"/>
      <c r="Y123" s="16"/>
      <c r="AA123" s="16"/>
      <c r="AC123" s="16"/>
      <c r="AE123" s="16"/>
      <c r="AG123" s="16"/>
      <c r="AI123" s="16"/>
      <c r="AK123" s="16"/>
      <c r="AM123" s="16"/>
      <c r="AO123" s="16"/>
      <c r="AQ123" s="16"/>
      <c r="AR123" s="16"/>
      <c r="AS123" s="16"/>
      <c r="AT123" s="16"/>
      <c r="AU123" s="16"/>
      <c r="AW123" s="24"/>
    </row>
    <row r="124" spans="10:49" x14ac:dyDescent="0.2">
      <c r="J124" s="56"/>
      <c r="K124" s="16"/>
      <c r="L124" s="16"/>
      <c r="M124" s="16"/>
      <c r="N124" s="32"/>
      <c r="O124" s="16"/>
      <c r="P124" s="17"/>
      <c r="Q124" s="16"/>
      <c r="R124" s="16"/>
      <c r="S124" s="16"/>
      <c r="T124" s="16"/>
      <c r="U124" s="16"/>
      <c r="V124" s="16"/>
      <c r="W124" s="16"/>
      <c r="X124" s="16"/>
      <c r="Y124" s="16"/>
      <c r="AA124" s="16"/>
      <c r="AC124" s="16"/>
      <c r="AE124" s="16"/>
      <c r="AG124" s="16"/>
      <c r="AI124" s="16"/>
      <c r="AK124" s="16"/>
      <c r="AM124" s="16"/>
      <c r="AO124" s="16"/>
      <c r="AQ124" s="16"/>
      <c r="AR124" s="16"/>
      <c r="AS124" s="16"/>
      <c r="AT124" s="16"/>
      <c r="AU124" s="16"/>
      <c r="AW124" s="24"/>
    </row>
    <row r="125" spans="10:49" x14ac:dyDescent="0.2">
      <c r="J125" s="56"/>
      <c r="K125" s="16"/>
      <c r="L125" s="16"/>
      <c r="M125" s="16"/>
      <c r="N125" s="32"/>
      <c r="O125" s="16"/>
      <c r="P125" s="17"/>
      <c r="Q125" s="16"/>
      <c r="R125" s="16"/>
      <c r="S125" s="16"/>
      <c r="T125" s="16"/>
      <c r="U125" s="16"/>
      <c r="V125" s="16"/>
      <c r="W125" s="16"/>
      <c r="X125" s="16"/>
      <c r="Y125" s="16"/>
      <c r="AA125" s="16"/>
      <c r="AC125" s="16"/>
      <c r="AE125" s="16"/>
      <c r="AG125" s="16"/>
      <c r="AI125" s="16"/>
      <c r="AK125" s="16"/>
      <c r="AM125" s="16"/>
      <c r="AO125" s="16"/>
      <c r="AQ125" s="16"/>
      <c r="AR125" s="16"/>
      <c r="AS125" s="16"/>
      <c r="AT125" s="16"/>
      <c r="AU125" s="16"/>
      <c r="AW125" s="24"/>
    </row>
    <row r="126" spans="10:49" x14ac:dyDescent="0.2">
      <c r="J126" s="56"/>
      <c r="K126" s="16"/>
      <c r="L126" s="16"/>
      <c r="M126" s="16"/>
      <c r="N126" s="32"/>
      <c r="O126" s="16"/>
      <c r="P126" s="17"/>
      <c r="Q126" s="16"/>
      <c r="R126" s="16"/>
      <c r="S126" s="16"/>
      <c r="T126" s="16"/>
      <c r="U126" s="16"/>
      <c r="V126" s="16"/>
      <c r="W126" s="16"/>
      <c r="X126" s="16"/>
      <c r="Y126" s="16"/>
      <c r="AA126" s="16"/>
      <c r="AC126" s="16"/>
      <c r="AE126" s="16"/>
      <c r="AG126" s="16"/>
      <c r="AI126" s="16"/>
      <c r="AK126" s="16"/>
      <c r="AM126" s="16"/>
      <c r="AO126" s="16"/>
      <c r="AQ126" s="16"/>
      <c r="AR126" s="16"/>
      <c r="AS126" s="16"/>
      <c r="AT126" s="16"/>
      <c r="AU126" s="16"/>
      <c r="AW126" s="24"/>
    </row>
    <row r="187" spans="12:49" x14ac:dyDescent="0.2">
      <c r="L187" s="19">
        <f>SUM(Q187:AQ187)</f>
        <v>120</v>
      </c>
      <c r="M187" s="19"/>
      <c r="N187" s="19"/>
      <c r="O187" s="19"/>
      <c r="P187" s="19"/>
      <c r="Q187" s="19">
        <f>SUM(Q3:Q186)</f>
        <v>0</v>
      </c>
      <c r="R187" s="19"/>
      <c r="S187" s="19">
        <f>SUM(S3:S186)</f>
        <v>11</v>
      </c>
      <c r="T187" s="19"/>
      <c r="U187" s="19">
        <f>SUM(U3:U186)</f>
        <v>5</v>
      </c>
      <c r="V187" s="19"/>
      <c r="W187" s="19">
        <f>SUM(W3:W186)</f>
        <v>0</v>
      </c>
      <c r="X187" s="19"/>
      <c r="Y187" s="19">
        <f>SUM(Y3:Y186)</f>
        <v>0</v>
      </c>
      <c r="Z187" s="19"/>
      <c r="AA187" s="19">
        <f>SUM(AA3:AA186)</f>
        <v>0</v>
      </c>
      <c r="AB187" s="19"/>
      <c r="AC187" s="19">
        <f>SUM(AC3:AC186)</f>
        <v>0</v>
      </c>
      <c r="AD187" s="19"/>
      <c r="AE187" s="19">
        <f>SUM(AE3:AE186)</f>
        <v>14</v>
      </c>
      <c r="AF187" s="19"/>
      <c r="AG187" s="19">
        <f>SUM(AG3:AG186)</f>
        <v>42</v>
      </c>
      <c r="AH187" s="19"/>
      <c r="AI187" s="19">
        <f>SUM(AI3:AI186)</f>
        <v>0</v>
      </c>
      <c r="AJ187" s="19"/>
      <c r="AK187" s="19">
        <f>SUM(AK3:AK186)</f>
        <v>0</v>
      </c>
      <c r="AL187" s="19"/>
      <c r="AM187" s="19">
        <f>SUM(AM3:AM186)</f>
        <v>0</v>
      </c>
      <c r="AN187" s="19"/>
      <c r="AO187" s="19">
        <f>SUM(AO3:AO186)</f>
        <v>48</v>
      </c>
      <c r="AP187" s="19"/>
      <c r="AQ187" s="19">
        <f>SUM(AQ3:AQ186)</f>
        <v>0</v>
      </c>
      <c r="AS187" s="19"/>
      <c r="AT187" s="19"/>
      <c r="AU187" s="19">
        <f>SUM(AU3:AU186)</f>
        <v>0</v>
      </c>
      <c r="AW187" s="19">
        <f>SUM(AW3:AW186)</f>
        <v>0</v>
      </c>
    </row>
  </sheetData>
  <dataConsolidate/>
  <phoneticPr fontId="0" type="noConversion"/>
  <pageMargins left="0.75" right="0.75" top="1" bottom="1" header="0.5" footer="0.5"/>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292"/>
  <sheetViews>
    <sheetView topLeftCell="C58" zoomScale="64" zoomScaleNormal="64" workbookViewId="0">
      <selection activeCell="A118" sqref="A118:N122"/>
    </sheetView>
  </sheetViews>
  <sheetFormatPr defaultRowHeight="12.75" x14ac:dyDescent="0.2"/>
  <cols>
    <col min="1" max="1" width="5.7109375" customWidth="1"/>
    <col min="2" max="2" width="70.85546875" customWidth="1"/>
    <col min="3" max="3" width="34.7109375" customWidth="1"/>
    <col min="4" max="4" width="106.140625" customWidth="1"/>
    <col min="5" max="5" width="55.7109375" customWidth="1"/>
    <col min="6" max="6" width="37.7109375" customWidth="1"/>
    <col min="7" max="7" width="31.7109375" style="12" bestFit="1" customWidth="1"/>
    <col min="8" max="8" width="13.85546875" customWidth="1"/>
    <col min="9" max="9" width="5.7109375" customWidth="1"/>
    <col min="10" max="10" width="66.7109375" customWidth="1"/>
    <col min="11" max="11" width="5.7109375" customWidth="1"/>
    <col min="12" max="12" width="32.5703125" customWidth="1"/>
    <col min="13" max="13" width="5.7109375" customWidth="1"/>
  </cols>
  <sheetData>
    <row r="3" spans="1:13" ht="12.75" customHeight="1" x14ac:dyDescent="0.2">
      <c r="A3" s="26" t="str">
        <f>IF(Master!$B3="#","","&lt;TR&gt;")</f>
        <v>&lt;TR&gt;</v>
      </c>
      <c r="B3" s="7" t="str">
        <f>IF(Master!$B3="#","",CONCATENATE("&lt;TD VALIGN = MIDDLE  ALIGN = CENTER&gt;&lt;A HREF=""maint_",Master!A3,".pdf""&gt;",Master!A3,"&lt;/A&gt;"))</f>
        <v>&lt;TD VALIGN = MIDDLE  ALIGN = CENTER&gt;&lt;A HREF="maint_0003.pdf"&gt;0003&lt;/A&gt;</v>
      </c>
      <c r="C3" s="7" t="str">
        <f>IF(Master!$B3="#","", (IF(Totals!AS3="Y","&lt;BR&gt;&lt;SMALL&gt;&lt;B&gt;&lt;FONT COLOR=""#00C000""&gt;Closed&lt;/FONT&gt;&lt;/B&gt;&lt;/SMALL&gt;&lt;/TD&gt;","&lt;/TD&gt;")))</f>
        <v>&lt;BR&gt;&lt;SMALL&gt;&lt;B&gt;&lt;FONT COLOR="#00C000"&gt;Closed&lt;/FONT&gt;&lt;/B&gt;&lt;/SMALL&gt;&lt;/TD&gt;</v>
      </c>
      <c r="D3" s="7" t="str">
        <f>(IF((Master!$B3="#"),(""),(CONCATENATE("&lt;TD VALIGN = MIDDLE  ALIGN = CENTER&gt;&lt;A HREF=""revision_history.html#REQ",Master!A3,"""&gt;",Totals!N3,"&lt;/A&gt;&lt;/TD&gt;"))))</f>
        <v>&lt;TD VALIGN = MIDDLE  ALIGN = CENTER&gt;&lt;A HREF="revision_history.html#REQ0003"&gt;Published&lt;/A&gt;&lt;/TD&gt;</v>
      </c>
      <c r="E3" s="7" t="str">
        <f>(IF((Master!$B3="#"),(""),(CONCATENATE("&lt;TD VALIGN = MIDDLE  ALIGN = CENTER&gt;",Master!C3,"&lt;/TD&gt;"))))</f>
        <v>&lt;TD VALIGN = MIDDLE  ALIGN = CENTER&gt;802.1Q-2011&lt;/TD&gt;</v>
      </c>
      <c r="F3" s="7" t="str">
        <f>(IF((Master!$B3="#"),(""),(CONCATENATE("&lt;TD VALIGN = MIDDLE&gt;",Master!D3,"&lt;/TD&gt;"))))</f>
        <v>&lt;TD VALIGN = MIDDLE&gt;20.2.2, 20.28.2, 12.14&lt;/TD&gt;</v>
      </c>
      <c r="G3" s="13" t="str">
        <f>IF(Master!$B3="#","","&lt;TD VALIGN = MIDDLE NOWRAP&gt;")</f>
        <v>&lt;TD VALIGN = MIDDLE NOWRAP&gt;</v>
      </c>
      <c r="H3" s="13" t="str">
        <f>IF(Master!$B3="#","",Master!B3)</f>
        <v>26-Mar-11</v>
      </c>
      <c r="I3" s="7" t="str">
        <f>IF(Master!$B3="#","","&lt;/TD&gt;")</f>
        <v>&lt;/TD&gt;</v>
      </c>
      <c r="J3" s="7" t="str">
        <f>(IF((Master!$B3="#"),(""),(CONCATENATE("&lt;TD VALIGN = MIDDLE&gt;",Master!E3,"&lt;/TD&gt;"))))</f>
        <v>&lt;TD VALIGN = MIDDLE&gt;Inconsistent VID for Loopback Reply (LBR) frames&lt;/TD&gt;</v>
      </c>
      <c r="K3" s="7" t="str">
        <f>IF(Master!$B3="#","","&lt;/TD&gt;")</f>
        <v>&lt;/TD&gt;</v>
      </c>
      <c r="L3" s="7" t="str">
        <f>(IF((Master!$B3="#"),(""),(CONCATENATE("&lt;TD VALIGN = MIDDLE&gt;",(IF((Master!$F3=""),("&amp;nbsp;"),(Master!$F3)))," &lt;/TD&gt;"))))</f>
        <v>&lt;TD VALIGN = MIDDLE&gt;802.1aq-d4-6 &lt;/TD&gt;</v>
      </c>
      <c r="M3" s="7" t="str">
        <f>IF(Master!$B3="#","","&lt;/TR&gt;")</f>
        <v>&lt;/TR&gt;</v>
      </c>
    </row>
    <row r="4" spans="1:13" ht="12.75" customHeight="1" x14ac:dyDescent="0.2">
      <c r="A4" s="26" t="str">
        <f>IF(Master!$B4="#","","&lt;TR&gt;")</f>
        <v>&lt;TR&gt;</v>
      </c>
      <c r="B4" s="7" t="str">
        <f>IF(Master!$B4="#","",CONCATENATE("&lt;TD VALIGN = MIDDLE  ALIGN = CENTER&gt;&lt;A HREF=""maint_",Master!A4,".pdf""&gt;",Master!A4,"&lt;/A&gt;"))</f>
        <v>&lt;TD VALIGN = MIDDLE  ALIGN = CENTER&gt;&lt;A HREF="maint_0004.pdf"&gt;0004&lt;/A&gt;</v>
      </c>
      <c r="C4" s="7" t="str">
        <f>IF(Master!$B4="#","", (IF(Totals!AS4="Y","&lt;BR&gt;&lt;SMALL&gt;&lt;B&gt;&lt;FONT COLOR=""#00C000""&gt;Closed&lt;/FONT&gt;&lt;/B&gt;&lt;/SMALL&gt;&lt;/TD&gt;","&lt;/TD&gt;")))</f>
        <v>&lt;BR&gt;&lt;SMALL&gt;&lt;B&gt;&lt;FONT COLOR="#00C000"&gt;Closed&lt;/FONT&gt;&lt;/B&gt;&lt;/SMALL&gt;&lt;/TD&gt;</v>
      </c>
      <c r="D4" s="7" t="str">
        <f>(IF((Master!$B4="#"),(""),(CONCATENATE("&lt;TD VALIGN = MIDDLE  ALIGN = CENTER&gt;&lt;A HREF=""revision_history.html#REQ",Master!A4,"""&gt;",Totals!N4,"&lt;/A&gt;&lt;/TD&gt;"))))</f>
        <v>&lt;TD VALIGN = MIDDLE  ALIGN = CENTER&gt;&lt;A HREF="revision_history.html#REQ0004"&gt;Rejected&lt;/A&gt;&lt;/TD&gt;</v>
      </c>
      <c r="E4" s="7" t="str">
        <f>(IF((Master!$B4="#"),(""),(CONCATENATE("&lt;TD VALIGN = MIDDLE  ALIGN = CENTER&gt;",Master!C4,"&lt;/TD&gt;"))))</f>
        <v>&lt;TD VALIGN = MIDDLE  ALIGN = CENTER&gt;802.1Q-2005&lt;/TD&gt;</v>
      </c>
      <c r="F4" s="7" t="str">
        <f>(IF((Master!$B4="#"),(""),(CONCATENATE("&lt;TD VALIGN = MIDDLE&gt;",Master!D4,"&lt;/TD&gt;"))))</f>
        <v>&lt;TD VALIGN = MIDDLE&gt;13.37.1&lt;/TD&gt;</v>
      </c>
      <c r="G4" s="13" t="str">
        <f>IF(Master!$B4="#","","&lt;TD VALIGN = MIDDLE NOWRAP&gt;")</f>
        <v>&lt;TD VALIGN = MIDDLE NOWRAP&gt;</v>
      </c>
      <c r="H4" s="13" t="str">
        <f>IF(Master!$B4="#","",Master!B4)</f>
        <v>07-Apr-11</v>
      </c>
      <c r="I4" s="7" t="str">
        <f>IF(Master!$B4="#","","&lt;/TD&gt;")</f>
        <v>&lt;/TD&gt;</v>
      </c>
      <c r="J4" s="7" t="str">
        <f>(IF((Master!$B4="#"),(""),(CONCATENATE("&lt;TD VALIGN = MIDDLE&gt;",Master!E4,"&lt;/TD&gt;"))))</f>
        <v>&lt;TD VALIGN = MIDDLE&gt;No path cost for 40Gbps links&lt;/TD&gt;</v>
      </c>
      <c r="K4" s="7" t="str">
        <f>IF(Master!$B4="#","","&lt;/TD&gt;")</f>
        <v>&lt;/TD&gt;</v>
      </c>
      <c r="L4" s="7" t="str">
        <f>(IF((Master!$B4="#"),(""),(CONCATENATE("&lt;TD VALIGN = MIDDLE&gt;",(IF((Master!$F4=""),("&amp;nbsp;"),(Master!$F4)))," &lt;/TD&gt;"))))</f>
        <v>&lt;TD VALIGN = MIDDLE&gt;&amp;nbsp; &lt;/TD&gt;</v>
      </c>
      <c r="M4" s="7" t="str">
        <f>IF(Master!$B4="#","","&lt;/TR&gt;")</f>
        <v>&lt;/TR&gt;</v>
      </c>
    </row>
    <row r="5" spans="1:13" ht="12.75" customHeight="1" x14ac:dyDescent="0.2">
      <c r="A5" s="26" t="str">
        <f>IF(Master!$B5="#","","&lt;TR&gt;")</f>
        <v>&lt;TR&gt;</v>
      </c>
      <c r="B5" s="7" t="str">
        <f>IF(Master!$B5="#","",CONCATENATE("&lt;TD VALIGN = MIDDLE  ALIGN = CENTER&gt;&lt;A HREF=""maint_",Master!A5,".pdf""&gt;",Master!A5,"&lt;/A&gt;"))</f>
        <v>&lt;TD VALIGN = MIDDLE  ALIGN = CENTER&gt;&lt;A HREF="maint_0005.pdf"&gt;0005&lt;/A&gt;</v>
      </c>
      <c r="C5" s="7" t="str">
        <f>IF(Master!$B5="#","", (IF(Totals!AS5="Y","&lt;BR&gt;&lt;SMALL&gt;&lt;B&gt;&lt;FONT COLOR=""#00C000""&gt;Closed&lt;/FONT&gt;&lt;/B&gt;&lt;/SMALL&gt;&lt;/TD&gt;","&lt;/TD&gt;")))</f>
        <v>&lt;/TD&gt;</v>
      </c>
      <c r="D5" s="7" t="str">
        <f>(IF((Master!$B5="#"),(""),(CONCATENATE("&lt;TD VALIGN = MIDDLE  ALIGN = CENTER&gt;&lt;A HREF=""revision_history.html#REQ",Master!A5,"""&gt;",Totals!N5,"&lt;/A&gt;&lt;/TD&gt;"))))</f>
        <v>&lt;TD VALIGN = MIDDLE  ALIGN = CENTER&gt;&lt;A HREF="revision_history.html#REQ0005"&gt;Balloting&lt;/A&gt;&lt;/TD&gt;</v>
      </c>
      <c r="E5" s="7" t="str">
        <f>(IF((Master!$B5="#"),(""),(CONCATENATE("&lt;TD VALIGN = MIDDLE  ALIGN = CENTER&gt;",Master!C5,"&lt;/TD&gt;"))))</f>
        <v>&lt;TD VALIGN = MIDDLE  ALIGN = CENTER&gt;802.1Q-2011&lt;/TD&gt;</v>
      </c>
      <c r="F5" s="7" t="str">
        <f>(IF((Master!$B5="#"),(""),(CONCATENATE("&lt;TD VALIGN = MIDDLE&gt;",Master!D5,"&lt;/TD&gt;"))))</f>
        <v>&lt;TD VALIGN = MIDDLE&gt;D4 and LLDP-EXT-DOT1-V2-MIB.mib&lt;/TD&gt;</v>
      </c>
      <c r="G5" s="13" t="str">
        <f>IF(Master!$B5="#","","&lt;TD VALIGN = MIDDLE NOWRAP&gt;")</f>
        <v>&lt;TD VALIGN = MIDDLE NOWRAP&gt;</v>
      </c>
      <c r="H5" s="13" t="str">
        <f>IF(Master!$B5="#","",Master!B5)</f>
        <v>17-Jun-11</v>
      </c>
      <c r="I5" s="7" t="str">
        <f>IF(Master!$B5="#","","&lt;/TD&gt;")</f>
        <v>&lt;/TD&gt;</v>
      </c>
      <c r="J5" s="7" t="str">
        <f>(IF((Master!$B5="#"),(""),(CONCATENATE("&lt;TD VALIGN = MIDDLE&gt;",Master!E5,"&lt;/TD&gt;"))))</f>
        <v>&lt;TD VALIGN = MIDDLE&gt;Missing enable for Link Aggregation TLV&lt;/TD&gt;</v>
      </c>
      <c r="K5" s="7" t="str">
        <f>IF(Master!$B5="#","","&lt;/TD&gt;")</f>
        <v>&lt;/TD&gt;</v>
      </c>
      <c r="L5" s="7" t="str">
        <f>(IF((Master!$B5="#"),(""),(CONCATENATE("&lt;TD VALIGN = MIDDLE&gt;",(IF((Master!$F5=""),("&amp;nbsp;"),(Master!$F5)))," &lt;/TD&gt;"))))</f>
        <v>&lt;TD VALIGN = MIDDLE&gt;802.1AX-REV &lt;/TD&gt;</v>
      </c>
      <c r="M5" s="7" t="str">
        <f>IF(Master!$B5="#","","&lt;/TR&gt;")</f>
        <v>&lt;/TR&gt;</v>
      </c>
    </row>
    <row r="6" spans="1:13" ht="12.75" customHeight="1" x14ac:dyDescent="0.2">
      <c r="A6" s="26" t="str">
        <f>IF(Master!$B6="#","","&lt;TR&gt;")</f>
        <v>&lt;TR&gt;</v>
      </c>
      <c r="B6" s="7" t="str">
        <f>IF(Master!$B6="#","",CONCATENATE("&lt;TD VALIGN = MIDDLE  ALIGN = CENTER&gt;&lt;A HREF=""maint_",Master!A6,".pdf""&gt;",Master!A6,"&lt;/A&gt;"))</f>
        <v>&lt;TD VALIGN = MIDDLE  ALIGN = CENTER&gt;&lt;A HREF="maint_0006.pdf"&gt;0006&lt;/A&gt;</v>
      </c>
      <c r="C6" s="7" t="str">
        <f>IF(Master!$B6="#","", (IF(Totals!AS6="Y","&lt;BR&gt;&lt;SMALL&gt;&lt;B&gt;&lt;FONT COLOR=""#00C000""&gt;Closed&lt;/FONT&gt;&lt;/B&gt;&lt;/SMALL&gt;&lt;/TD&gt;","&lt;/TD&gt;")))</f>
        <v>&lt;BR&gt;&lt;SMALL&gt;&lt;B&gt;&lt;FONT COLOR="#00C000"&gt;Closed&lt;/FONT&gt;&lt;/B&gt;&lt;/SMALL&gt;&lt;/TD&gt;</v>
      </c>
      <c r="D6" s="7" t="str">
        <f>(IF((Master!$B6="#"),(""),(CONCATENATE("&lt;TD VALIGN = MIDDLE  ALIGN = CENTER&gt;&lt;A HREF=""revision_history.html#REQ",Master!A6,"""&gt;",Totals!N6,"&lt;/A&gt;&lt;/TD&gt;"))))</f>
        <v>&lt;TD VALIGN = MIDDLE  ALIGN = CENTER&gt;&lt;A HREF="revision_history.html#REQ0006"&gt;Published&lt;/A&gt;&lt;/TD&gt;</v>
      </c>
      <c r="E6" s="7" t="str">
        <f>(IF((Master!$B6="#"),(""),(CONCATENATE("&lt;TD VALIGN = MIDDLE  ALIGN = CENTER&gt;",Master!C6,"&lt;/TD&gt;"))))</f>
        <v>&lt;TD VALIGN = MIDDLE  ALIGN = CENTER&gt;802.1AS-2011&lt;/TD&gt;</v>
      </c>
      <c r="F6" s="7" t="str">
        <f>(IF((Master!$B6="#"),(""),(CONCATENATE("&lt;TD VALIGN = MIDDLE&gt;",Master!D6,"&lt;/TD&gt;"))))</f>
        <v>&lt;TD VALIGN = MIDDLE&gt;various&lt;/TD&gt;</v>
      </c>
      <c r="G6" s="13" t="str">
        <f>IF(Master!$B6="#","","&lt;TD VALIGN = MIDDLE NOWRAP&gt;")</f>
        <v>&lt;TD VALIGN = MIDDLE NOWRAP&gt;</v>
      </c>
      <c r="H6" s="13" t="str">
        <f>IF(Master!$B6="#","",Master!B6)</f>
        <v>23-Jun-11</v>
      </c>
      <c r="I6" s="7" t="str">
        <f>IF(Master!$B6="#","","&lt;/TD&gt;")</f>
        <v>&lt;/TD&gt;</v>
      </c>
      <c r="J6" s="7" t="str">
        <f>(IF((Master!$B6="#"),(""),(CONCATENATE("&lt;TD VALIGN = MIDDLE&gt;",Master!E6,"&lt;/TD&gt;"))))</f>
        <v>&lt;TD VALIGN = MIDDLE&gt;Corrigendum items agreed to in AVB TG&lt;/TD&gt;</v>
      </c>
      <c r="K6" s="7" t="str">
        <f>IF(Master!$B6="#","","&lt;/TD&gt;")</f>
        <v>&lt;/TD&gt;</v>
      </c>
      <c r="L6" s="7" t="str">
        <f>(IF((Master!$B6="#"),(""),(CONCATENATE("&lt;TD VALIGN = MIDDLE&gt;",(IF((Master!$F6=""),("&amp;nbsp;"),(Master!$F6)))," &lt;/TD&gt;"))))</f>
        <v>&lt;TD VALIGN = MIDDLE&gt;802.1AS-cor-1 &lt;/TD&gt;</v>
      </c>
      <c r="M6" s="7" t="str">
        <f>IF(Master!$B6="#","","&lt;/TR&gt;")</f>
        <v>&lt;/TR&gt;</v>
      </c>
    </row>
    <row r="7" spans="1:13" ht="12.75" customHeight="1" x14ac:dyDescent="0.2">
      <c r="A7" s="26" t="str">
        <f>IF(Master!$B7="#","","&lt;TR&gt;")</f>
        <v>&lt;TR&gt;</v>
      </c>
      <c r="B7" s="7" t="str">
        <f>IF(Master!$B7="#","",CONCATENATE("&lt;TD VALIGN = MIDDLE  ALIGN = CENTER&gt;&lt;A HREF=""maint_",Master!A7,".pdf""&gt;",Master!A7,"&lt;/A&gt;"))</f>
        <v>&lt;TD VALIGN = MIDDLE  ALIGN = CENTER&gt;&lt;A HREF="maint_0007.pdf"&gt;0007&lt;/A&gt;</v>
      </c>
      <c r="C7" s="7" t="str">
        <f>IF(Master!$B7="#","", (IF(Totals!AS7="Y","&lt;BR&gt;&lt;SMALL&gt;&lt;B&gt;&lt;FONT COLOR=""#00C000""&gt;Closed&lt;/FONT&gt;&lt;/B&gt;&lt;/SMALL&gt;&lt;/TD&gt;","&lt;/TD&gt;")))</f>
        <v>&lt;BR&gt;&lt;SMALL&gt;&lt;B&gt;&lt;FONT COLOR="#00C000"&gt;Closed&lt;/FONT&gt;&lt;/B&gt;&lt;/SMALL&gt;&lt;/TD&gt;</v>
      </c>
      <c r="D7" s="7" t="str">
        <f>(IF((Master!$B7="#"),(""),(CONCATENATE("&lt;TD VALIGN = MIDDLE  ALIGN = CENTER&gt;&lt;A HREF=""revision_history.html#REQ",Master!A7,"""&gt;",Totals!N7,"&lt;/A&gt;&lt;/TD&gt;"))))</f>
        <v>&lt;TD VALIGN = MIDDLE  ALIGN = CENTER&gt;&lt;A HREF="revision_history.html#REQ0007"&gt;Published&lt;/A&gt;&lt;/TD&gt;</v>
      </c>
      <c r="E7" s="7" t="str">
        <f>(IF((Master!$B7="#"),(""),(CONCATENATE("&lt;TD VALIGN = MIDDLE  ALIGN = CENTER&gt;",Master!C7,"&lt;/TD&gt;"))))</f>
        <v>&lt;TD VALIGN = MIDDLE  ALIGN = CENTER&gt;802.1Q/D1.5&lt;/TD&gt;</v>
      </c>
      <c r="F7" s="7" t="str">
        <f>(IF((Master!$B7="#"),(""),(CONCATENATE("&lt;TD VALIGN = MIDDLE&gt;",Master!D7,"&lt;/TD&gt;"))))</f>
        <v>&lt;TD VALIGN = MIDDLE&gt;10.6&lt;/TD&gt;</v>
      </c>
      <c r="G7" s="13" t="str">
        <f>IF(Master!$B7="#","","&lt;TD VALIGN = MIDDLE NOWRAP&gt;")</f>
        <v>&lt;TD VALIGN = MIDDLE NOWRAP&gt;</v>
      </c>
      <c r="H7" s="13" t="str">
        <f>IF(Master!$B7="#","",Master!B7)</f>
        <v>01-Aug-11</v>
      </c>
      <c r="I7" s="7" t="str">
        <f>IF(Master!$B7="#","","&lt;/TD&gt;")</f>
        <v>&lt;/TD&gt;</v>
      </c>
      <c r="J7" s="7" t="str">
        <f>(IF((Master!$B7="#"),(""),(CONCATENATE("&lt;TD VALIGN = MIDDLE&gt;",Master!E7,"&lt;/TD&gt;"))))</f>
        <v>&lt;TD VALIGN = MIDDLE&gt;incorrect operPointToPointMAC references&lt;/TD&gt;</v>
      </c>
      <c r="K7" s="7" t="str">
        <f>IF(Master!$B7="#","","&lt;/TD&gt;")</f>
        <v>&lt;/TD&gt;</v>
      </c>
      <c r="L7" s="7" t="str">
        <f>(IF((Master!$B7="#"),(""),(CONCATENATE("&lt;TD VALIGN = MIDDLE&gt;",(IF((Master!$F7=""),("&amp;nbsp;"),(Master!$F7)))," &lt;/TD&gt;"))))</f>
        <v>&lt;TD VALIGN = MIDDLE&gt;802.1Qbg-d2-2 &lt;/TD&gt;</v>
      </c>
      <c r="M7" s="7" t="str">
        <f>IF(Master!$B7="#","","&lt;/TR&gt;")</f>
        <v>&lt;/TR&gt;</v>
      </c>
    </row>
    <row r="8" spans="1:13" ht="12.75" customHeight="1" x14ac:dyDescent="0.2">
      <c r="A8" s="26" t="str">
        <f>IF(Master!$B8="#","","&lt;TR&gt;")</f>
        <v>&lt;TR&gt;</v>
      </c>
      <c r="B8" s="7" t="str">
        <f>IF(Master!$B8="#","",CONCATENATE("&lt;TD VALIGN = MIDDLE  ALIGN = CENTER&gt;&lt;A HREF=""maint_",Master!A8,".pdf""&gt;",Master!A8,"&lt;/A&gt;"))</f>
        <v>&lt;TD VALIGN = MIDDLE  ALIGN = CENTER&gt;&lt;A HREF="maint_0008.pdf"&gt;0008&lt;/A&gt;</v>
      </c>
      <c r="C8" s="7" t="str">
        <f>IF(Master!$B8="#","", (IF(Totals!AS8="Y","&lt;BR&gt;&lt;SMALL&gt;&lt;B&gt;&lt;FONT COLOR=""#00C000""&gt;Closed&lt;/FONT&gt;&lt;/B&gt;&lt;/SMALL&gt;&lt;/TD&gt;","&lt;/TD&gt;")))</f>
        <v>&lt;/TD&gt;</v>
      </c>
      <c r="D8" s="7" t="str">
        <f>(IF((Master!$B8="#"),(""),(CONCATENATE("&lt;TD VALIGN = MIDDLE  ALIGN = CENTER&gt;&lt;A HREF=""revision_history.html#REQ",Master!A8,"""&gt;",Totals!N8,"&lt;/A&gt;&lt;/TD&gt;"))))</f>
        <v>&lt;TD VALIGN = MIDDLE  ALIGN = CENTER&gt;&lt;A HREF="revision_history.html#REQ0008"&gt;Balloting&lt;/A&gt;&lt;/TD&gt;</v>
      </c>
      <c r="E8" s="7" t="str">
        <f>(IF((Master!$B8="#"),(""),(CONCATENATE("&lt;TD VALIGN = MIDDLE  ALIGN = CENTER&gt;",Master!C8,"&lt;/TD&gt;"))))</f>
        <v>&lt;TD VALIGN = MIDDLE  ALIGN = CENTER&gt;802.1Q/D1.5&lt;/TD&gt;</v>
      </c>
      <c r="F8" s="7" t="str">
        <f>(IF((Master!$B8="#"),(""),(CONCATENATE("&lt;TD VALIGN = MIDDLE&gt;",Master!D8,"&lt;/TD&gt;"))))</f>
        <v>&lt;TD VALIGN = MIDDLE&gt;A.21&lt;/TD&gt;</v>
      </c>
      <c r="G8" s="13" t="str">
        <f>IF(Master!$B8="#","","&lt;TD VALIGN = MIDDLE NOWRAP&gt;")</f>
        <v>&lt;TD VALIGN = MIDDLE NOWRAP&gt;</v>
      </c>
      <c r="H8" s="13" t="str">
        <f>IF(Master!$B8="#","",Master!B8)</f>
        <v>08-Aug-11</v>
      </c>
      <c r="I8" s="7" t="str">
        <f>IF(Master!$B8="#","","&lt;/TD&gt;")</f>
        <v>&lt;/TD&gt;</v>
      </c>
      <c r="J8" s="7" t="str">
        <f>(IF((Master!$B8="#"),(""),(CONCATENATE("&lt;TD VALIGN = MIDDLE&gt;",Master!E8,"&lt;/TD&gt;"))))</f>
        <v>&lt;TD VALIGN = MIDDLE&gt;MVRP cut-and-paste errors&lt;/TD&gt;</v>
      </c>
      <c r="K8" s="7" t="str">
        <f>IF(Master!$B8="#","","&lt;/TD&gt;")</f>
        <v>&lt;/TD&gt;</v>
      </c>
      <c r="L8" s="7" t="str">
        <f>(IF((Master!$B8="#"),(""),(CONCATENATE("&lt;TD VALIGN = MIDDLE&gt;",(IF((Master!$F8=""),("&amp;nbsp;"),(Master!$F8)))," &lt;/TD&gt;"))))</f>
        <v>&lt;TD VALIGN = MIDDLE&gt;802.1Qbg-d2-2 &amp; 802.1Q-REV &lt;/TD&gt;</v>
      </c>
      <c r="M8" s="7" t="str">
        <f>IF(Master!$B8="#","","&lt;/TR&gt;")</f>
        <v>&lt;/TR&gt;</v>
      </c>
    </row>
    <row r="9" spans="1:13" ht="12.75" customHeight="1" x14ac:dyDescent="0.2">
      <c r="A9" s="26" t="str">
        <f>IF(Master!$B9="#","","&lt;TR&gt;")</f>
        <v>&lt;TR&gt;</v>
      </c>
      <c r="B9" s="7" t="str">
        <f>IF(Master!$B9="#","",CONCATENATE("&lt;TD VALIGN = MIDDLE  ALIGN = CENTER&gt;&lt;A HREF=""maint_",Master!A9,".pdf""&gt;",Master!A9,"&lt;/A&gt;"))</f>
        <v>&lt;TD VALIGN = MIDDLE  ALIGN = CENTER&gt;&lt;A HREF="maint_0009.pdf"&gt;0009&lt;/A&gt;</v>
      </c>
      <c r="C9" s="7" t="str">
        <f>IF(Master!$B9="#","", (IF(Totals!AS9="Y","&lt;BR&gt;&lt;SMALL&gt;&lt;B&gt;&lt;FONT COLOR=""#00C000""&gt;Closed&lt;/FONT&gt;&lt;/B&gt;&lt;/SMALL&gt;&lt;/TD&gt;","&lt;/TD&gt;")))</f>
        <v>&lt;/TD&gt;</v>
      </c>
      <c r="D9" s="7" t="str">
        <f>(IF((Master!$B9="#"),(""),(CONCATENATE("&lt;TD VALIGN = MIDDLE  ALIGN = CENTER&gt;&lt;A HREF=""revision_history.html#REQ",Master!A9,"""&gt;",Totals!N9,"&lt;/A&gt;&lt;/TD&gt;"))))</f>
        <v>&lt;TD VALIGN = MIDDLE  ALIGN = CENTER&gt;&lt;A HREF="revision_history.html#REQ0009"&gt;Balloting&lt;/A&gt;&lt;/TD&gt;</v>
      </c>
      <c r="E9" s="7" t="str">
        <f>(IF((Master!$B9="#"),(""),(CONCATENATE("&lt;TD VALIGN = MIDDLE  ALIGN = CENTER&gt;",Master!C9,"&lt;/TD&gt;"))))</f>
        <v>&lt;TD VALIGN = MIDDLE  ALIGN = CENTER&gt;802.1Q &amp; 802.1AX&lt;/TD&gt;</v>
      </c>
      <c r="F9" s="7" t="str">
        <f>(IF((Master!$B9="#"),(""),(CONCATENATE("&lt;TD VALIGN = MIDDLE&gt;",Master!D9,"&lt;/TD&gt;"))))</f>
        <v>&lt;TD VALIGN = MIDDLE&gt;D.2.7&lt;/TD&gt;</v>
      </c>
      <c r="G9" s="13" t="str">
        <f>IF(Master!$B9="#","","&lt;TD VALIGN = MIDDLE NOWRAP&gt;")</f>
        <v>&lt;TD VALIGN = MIDDLE NOWRAP&gt;</v>
      </c>
      <c r="H9" s="13" t="str">
        <f>IF(Master!$B9="#","",Master!B9)</f>
        <v>08-Sep-11</v>
      </c>
      <c r="I9" s="7" t="str">
        <f>IF(Master!$B9="#","","&lt;/TD&gt;")</f>
        <v>&lt;/TD&gt;</v>
      </c>
      <c r="J9" s="7" t="str">
        <f>(IF((Master!$B9="#"),(""),(CONCATENATE("&lt;TD VALIGN = MIDDLE&gt;",Master!E9,"&lt;/TD&gt;"))))</f>
        <v>&lt;TD VALIGN = MIDDLE&gt;Disambiguating LLDP over Link Aggregations&lt;/TD&gt;</v>
      </c>
      <c r="K9" s="7" t="str">
        <f>IF(Master!$B9="#","","&lt;/TD&gt;")</f>
        <v>&lt;/TD&gt;</v>
      </c>
      <c r="L9" s="7" t="str">
        <f>(IF((Master!$B9="#"),(""),(CONCATENATE("&lt;TD VALIGN = MIDDLE&gt;",(IF((Master!$F9=""),("&amp;nbsp;"),(Master!$F9)))," &lt;/TD&gt;"))))</f>
        <v>&lt;TD VALIGN = MIDDLE&gt;802.1AX-REV &lt;/TD&gt;</v>
      </c>
      <c r="M9" s="7" t="str">
        <f>IF(Master!$B9="#","","&lt;/TR&gt;")</f>
        <v>&lt;/TR&gt;</v>
      </c>
    </row>
    <row r="10" spans="1:13" ht="12.75" customHeight="1" x14ac:dyDescent="0.2">
      <c r="A10" s="26" t="str">
        <f>IF(Master!$B10="#","","&lt;TR&gt;")</f>
        <v>&lt;TR&gt;</v>
      </c>
      <c r="B10" s="7" t="str">
        <f>IF(Master!$B10="#","",CONCATENATE("&lt;TD VALIGN = MIDDLE  ALIGN = CENTER&gt;&lt;A HREF=""maint_",Master!A10,".pdf""&gt;",Master!A10,"&lt;/A&gt;"))</f>
        <v>&lt;TD VALIGN = MIDDLE  ALIGN = CENTER&gt;&lt;A HREF="maint_0010.pdf"&gt;0010&lt;/A&gt;</v>
      </c>
      <c r="C10" s="7" t="str">
        <f>IF(Master!$B10="#","", (IF(Totals!AS10="Y","&lt;BR&gt;&lt;SMALL&gt;&lt;B&gt;&lt;FONT COLOR=""#00C000""&gt;Closed&lt;/FONT&gt;&lt;/B&gt;&lt;/SMALL&gt;&lt;/TD&gt;","&lt;/TD&gt;")))</f>
        <v>&lt;BR&gt;&lt;SMALL&gt;&lt;B&gt;&lt;FONT COLOR="#00C000"&gt;Closed&lt;/FONT&gt;&lt;/B&gt;&lt;/SMALL&gt;&lt;/TD&gt;</v>
      </c>
      <c r="D10" s="7" t="str">
        <f>(IF((Master!$B10="#"),(""),(CONCATENATE("&lt;TD VALIGN = MIDDLE  ALIGN = CENTER&gt;&lt;A HREF=""revision_history.html#REQ",Master!A10,"""&gt;",Totals!N10,"&lt;/A&gt;&lt;/TD&gt;"))))</f>
        <v>&lt;TD VALIGN = MIDDLE  ALIGN = CENTER&gt;&lt;A HREF="revision_history.html#REQ0010"&gt;Published&lt;/A&gt;&lt;/TD&gt;</v>
      </c>
      <c r="E10" s="7" t="str">
        <f>(IF((Master!$B10="#"),(""),(CONCATENATE("&lt;TD VALIGN = MIDDLE  ALIGN = CENTER&gt;",Master!C10,"&lt;/TD&gt;"))))</f>
        <v>&lt;TD VALIGN = MIDDLE  ALIGN = CENTER&gt;802.1Q-2011&lt;/TD&gt;</v>
      </c>
      <c r="F10" s="7" t="str">
        <f>(IF((Master!$B10="#"),(""),(CONCATENATE("&lt;TD VALIGN = MIDDLE&gt;",Master!D10,"&lt;/TD&gt;"))))</f>
        <v>&lt;TD VALIGN = MIDDLE&gt;6.11.4&lt;/TD&gt;</v>
      </c>
      <c r="G10" s="13" t="str">
        <f>IF(Master!$B10="#","","&lt;TD VALIGN = MIDDLE NOWRAP&gt;")</f>
        <v>&lt;TD VALIGN = MIDDLE NOWRAP&gt;</v>
      </c>
      <c r="H10" s="13" t="str">
        <f>IF(Master!$B10="#","",Master!B10)</f>
        <v>13-Sep-11</v>
      </c>
      <c r="I10" s="7" t="str">
        <f>IF(Master!$B10="#","","&lt;/TD&gt;")</f>
        <v>&lt;/TD&gt;</v>
      </c>
      <c r="J10" s="7" t="str">
        <f>(IF((Master!$B10="#"),(""),(CONCATENATE("&lt;TD VALIGN = MIDDLE&gt;",Master!E10,"&lt;/TD&gt;"))))</f>
        <v>&lt;TD VALIGN = MIDDLE&gt;Incorrect Annex reference&lt;/TD&gt;</v>
      </c>
      <c r="K10" s="7" t="str">
        <f>IF(Master!$B10="#","","&lt;/TD&gt;")</f>
        <v>&lt;/TD&gt;</v>
      </c>
      <c r="L10" s="7" t="str">
        <f>(IF((Master!$B10="#"),(""),(CONCATENATE("&lt;TD VALIGN = MIDDLE&gt;",(IF((Master!$F10=""),("&amp;nbsp;"),(Master!$F10)))," &lt;/TD&gt;"))))</f>
        <v>&lt;TD VALIGN = MIDDLE&gt;802.1Qbg-d2-2 &lt;/TD&gt;</v>
      </c>
      <c r="M10" s="7" t="str">
        <f>IF(Master!$B10="#","","&lt;/TR&gt;")</f>
        <v>&lt;/TR&gt;</v>
      </c>
    </row>
    <row r="11" spans="1:13" ht="12.75" customHeight="1" x14ac:dyDescent="0.2">
      <c r="A11" s="26" t="str">
        <f>IF(Master!$B11="#","","&lt;TR&gt;")</f>
        <v>&lt;TR&gt;</v>
      </c>
      <c r="B11" s="7" t="str">
        <f>IF(Master!$B11="#","",CONCATENATE("&lt;TD VALIGN = MIDDLE  ALIGN = CENTER&gt;&lt;A HREF=""maint_",Master!A11,".pdf""&gt;",Master!A11,"&lt;/A&gt;"))</f>
        <v>&lt;TD VALIGN = MIDDLE  ALIGN = CENTER&gt;&lt;A HREF="maint_0011.pdf"&gt;0011&lt;/A&gt;</v>
      </c>
      <c r="C11" s="7" t="str">
        <f>IF(Master!$B11="#","", (IF(Totals!AS11="Y","&lt;BR&gt;&lt;SMALL&gt;&lt;B&gt;&lt;FONT COLOR=""#00C000""&gt;Closed&lt;/FONT&gt;&lt;/B&gt;&lt;/SMALL&gt;&lt;/TD&gt;","&lt;/TD&gt;")))</f>
        <v>&lt;BR&gt;&lt;SMALL&gt;&lt;B&gt;&lt;FONT COLOR="#00C000"&gt;Closed&lt;/FONT&gt;&lt;/B&gt;&lt;/SMALL&gt;&lt;/TD&gt;</v>
      </c>
      <c r="D11" s="7" t="str">
        <f>(IF((Master!$B11="#"),(""),(CONCATENATE("&lt;TD VALIGN = MIDDLE  ALIGN = CENTER&gt;&lt;A HREF=""revision_history.html#REQ",Master!A11,"""&gt;",Totals!N11,"&lt;/A&gt;&lt;/TD&gt;"))))</f>
        <v>&lt;TD VALIGN = MIDDLE  ALIGN = CENTER&gt;&lt;A HREF="revision_history.html#REQ0011"&gt;Published&lt;/A&gt;&lt;/TD&gt;</v>
      </c>
      <c r="E11" s="7" t="str">
        <f>(IF((Master!$B11="#"),(""),(CONCATENATE("&lt;TD VALIGN = MIDDLE  ALIGN = CENTER&gt;",Master!C11,"&lt;/TD&gt;"))))</f>
        <v>&lt;TD VALIGN = MIDDLE  ALIGN = CENTER&gt;802.1Q-2011&lt;/TD&gt;</v>
      </c>
      <c r="F11" s="7" t="str">
        <f>(IF((Master!$B11="#"),(""),(CONCATENATE("&lt;TD VALIGN = MIDDLE&gt;",Master!D11,"&lt;/TD&gt;"))))</f>
        <v>&lt;TD VALIGN = MIDDLE&gt;I.5&lt;/TD&gt;</v>
      </c>
      <c r="G11" s="13" t="str">
        <f>IF(Master!$B11="#","","&lt;TD VALIGN = MIDDLE NOWRAP&gt;")</f>
        <v>&lt;TD VALIGN = MIDDLE NOWRAP&gt;</v>
      </c>
      <c r="H11" s="13" t="str">
        <f>IF(Master!$B11="#","",Master!B11)</f>
        <v>14-Sep-11</v>
      </c>
      <c r="I11" s="7" t="str">
        <f>IF(Master!$B11="#","","&lt;/TD&gt;")</f>
        <v>&lt;/TD&gt;</v>
      </c>
      <c r="J11" s="7" t="str">
        <f>(IF((Master!$B11="#"),(""),(CONCATENATE("&lt;TD VALIGN = MIDDLE&gt;",Master!E11,"&lt;/TD&gt;"))))</f>
        <v>&lt;TD VALIGN = MIDDLE&gt;No recommended priority to traffic class mappings for credit-based shaper in table 8-4&lt;/TD&gt;</v>
      </c>
      <c r="K11" s="7" t="str">
        <f>IF(Master!$B11="#","","&lt;/TD&gt;")</f>
        <v>&lt;/TD&gt;</v>
      </c>
      <c r="L11" s="7" t="str">
        <f>(IF((Master!$B11="#"),(""),(CONCATENATE("&lt;TD VALIGN = MIDDLE&gt;",(IF((Master!$F11=""),("&amp;nbsp;"),(Master!$F11)))," &lt;/TD&gt;"))))</f>
        <v>&lt;TD VALIGN = MIDDLE&gt;802.1Q-cor-2-d2-0 &lt;/TD&gt;</v>
      </c>
      <c r="M11" s="7" t="str">
        <f>IF(Master!$B11="#","","&lt;/TR&gt;")</f>
        <v>&lt;/TR&gt;</v>
      </c>
    </row>
    <row r="12" spans="1:13" ht="12.75" customHeight="1" x14ac:dyDescent="0.2">
      <c r="A12" s="26" t="str">
        <f>IF(Master!$B12="#","","&lt;TR&gt;")</f>
        <v>&lt;TR&gt;</v>
      </c>
      <c r="B12" s="7" t="str">
        <f>IF(Master!$B12="#","",CONCATENATE("&lt;TD VALIGN = MIDDLE  ALIGN = CENTER&gt;&lt;A HREF=""maint_",Master!A12,".pdf""&gt;",Master!A12,"&lt;/A&gt;"))</f>
        <v>&lt;TD VALIGN = MIDDLE  ALIGN = CENTER&gt;&lt;A HREF="maint_0012.pdf"&gt;0012&lt;/A&gt;</v>
      </c>
      <c r="C12" s="7" t="str">
        <f>IF(Master!$B12="#","", (IF(Totals!AS12="Y","&lt;BR&gt;&lt;SMALL&gt;&lt;B&gt;&lt;FONT COLOR=""#00C000""&gt;Closed&lt;/FONT&gt;&lt;/B&gt;&lt;/SMALL&gt;&lt;/TD&gt;","&lt;/TD&gt;")))</f>
        <v>&lt;BR&gt;&lt;SMALL&gt;&lt;B&gt;&lt;FONT COLOR="#00C000"&gt;Closed&lt;/FONT&gt;&lt;/B&gt;&lt;/SMALL&gt;&lt;/TD&gt;</v>
      </c>
      <c r="D12" s="7" t="str">
        <f>(IF((Master!$B12="#"),(""),(CONCATENATE("&lt;TD VALIGN = MIDDLE  ALIGN = CENTER&gt;&lt;A HREF=""revision_history.html#REQ",Master!A12,"""&gt;",Totals!N12,"&lt;/A&gt;&lt;/TD&gt;"))))</f>
        <v>&lt;TD VALIGN = MIDDLE  ALIGN = CENTER&gt;&lt;A HREF="revision_history.html#REQ0012"&gt;Published&lt;/A&gt;&lt;/TD&gt;</v>
      </c>
      <c r="E12" s="7" t="str">
        <f>(IF((Master!$B12="#"),(""),(CONCATENATE("&lt;TD VALIGN = MIDDLE  ALIGN = CENTER&gt;",Master!C12,"&lt;/TD&gt;"))))</f>
        <v>&lt;TD VALIGN = MIDDLE  ALIGN = CENTER&gt;802.1Q-2011&lt;/TD&gt;</v>
      </c>
      <c r="F12" s="7" t="str">
        <f>(IF((Master!$B12="#"),(""),(CONCATENATE("&lt;TD VALIGN = MIDDLE&gt;",Master!D12,"&lt;/TD&gt;"))))</f>
        <v>&lt;TD VALIGN = MIDDLE&gt;26.8&lt;/TD&gt;</v>
      </c>
      <c r="G12" s="13" t="str">
        <f>IF(Master!$B12="#","","&lt;TD VALIGN = MIDDLE NOWRAP&gt;")</f>
        <v>&lt;TD VALIGN = MIDDLE NOWRAP&gt;</v>
      </c>
      <c r="H12" s="13" t="str">
        <f>IF(Master!$B12="#","",Master!B12)</f>
        <v>29-Sep-11</v>
      </c>
      <c r="I12" s="7" t="str">
        <f>IF(Master!$B12="#","","&lt;/TD&gt;")</f>
        <v>&lt;/TD&gt;</v>
      </c>
      <c r="J12" s="7" t="str">
        <f>(IF((Master!$B12="#"),(""),(CONCATENATE("&lt;TD VALIGN = MIDDLE&gt;",Master!E12,"&lt;/TD&gt;"))))</f>
        <v>&lt;TD VALIGN = MIDDLE&gt;Missing  MEP/MHF icons in fig 26-2&lt;/TD&gt;</v>
      </c>
      <c r="K12" s="7" t="str">
        <f>IF(Master!$B12="#","","&lt;/TD&gt;")</f>
        <v>&lt;/TD&gt;</v>
      </c>
      <c r="L12" s="7" t="str">
        <f>(IF((Master!$B12="#"),(""),(CONCATENATE("&lt;TD VALIGN = MIDDLE&gt;",(IF((Master!$F12=""),("&amp;nbsp;"),(Master!$F12)))," &lt;/TD&gt;"))))</f>
        <v>&lt;TD VALIGN = MIDDLE&gt;802.1Q-cor-2-d2-0 &lt;/TD&gt;</v>
      </c>
      <c r="M12" s="7" t="str">
        <f>IF(Master!$B12="#","","&lt;/TR&gt;")</f>
        <v>&lt;/TR&gt;</v>
      </c>
    </row>
    <row r="13" spans="1:13" ht="12.75" customHeight="1" x14ac:dyDescent="0.2">
      <c r="A13" s="26" t="str">
        <f>IF(Master!$B13="#","","&lt;TR&gt;")</f>
        <v>&lt;TR&gt;</v>
      </c>
      <c r="B13" s="7" t="str">
        <f>IF(Master!$B13="#","",CONCATENATE("&lt;TD VALIGN = MIDDLE  ALIGN = CENTER&gt;&lt;A HREF=""maint_",Master!A13,".pdf""&gt;",Master!A13,"&lt;/A&gt;"))</f>
        <v>&lt;TD VALIGN = MIDDLE  ALIGN = CENTER&gt;&lt;A HREF="maint_0013.pdf"&gt;0013&lt;/A&gt;</v>
      </c>
      <c r="C13" s="7" t="str">
        <f>IF(Master!$B13="#","", (IF(Totals!AS13="Y","&lt;BR&gt;&lt;SMALL&gt;&lt;B&gt;&lt;FONT COLOR=""#00C000""&gt;Closed&lt;/FONT&gt;&lt;/B&gt;&lt;/SMALL&gt;&lt;/TD&gt;","&lt;/TD&gt;")))</f>
        <v>&lt;BR&gt;&lt;SMALL&gt;&lt;B&gt;&lt;FONT COLOR="#00C000"&gt;Closed&lt;/FONT&gt;&lt;/B&gt;&lt;/SMALL&gt;&lt;/TD&gt;</v>
      </c>
      <c r="D13" s="7" t="str">
        <f>(IF((Master!$B13="#"),(""),(CONCATENATE("&lt;TD VALIGN = MIDDLE  ALIGN = CENTER&gt;&lt;A HREF=""revision_history.html#REQ",Master!A13,"""&gt;",Totals!N13,"&lt;/A&gt;&lt;/TD&gt;"))))</f>
        <v>&lt;TD VALIGN = MIDDLE  ALIGN = CENTER&gt;&lt;A HREF="revision_history.html#REQ0013"&gt;Published&lt;/A&gt;&lt;/TD&gt;</v>
      </c>
      <c r="E13" s="7" t="str">
        <f>(IF((Master!$B13="#"),(""),(CONCATENATE("&lt;TD VALIGN = MIDDLE  ALIGN = CENTER&gt;",Master!C13,"&lt;/TD&gt;"))))</f>
        <v>&lt;TD VALIGN = MIDDLE  ALIGN = CENTER&gt;802.1Q-2011&lt;/TD&gt;</v>
      </c>
      <c r="F13" s="7" t="str">
        <f>(IF((Master!$B13="#"),(""),(CONCATENATE("&lt;TD VALIGN = MIDDLE&gt;",Master!D13,"&lt;/TD&gt;"))))</f>
        <v>&lt;TD VALIGN = MIDDLE&gt;5.4.4, 5.16.3&lt;/TD&gt;</v>
      </c>
      <c r="G13" s="13" t="str">
        <f>IF(Master!$B13="#","","&lt;TD VALIGN = MIDDLE NOWRAP&gt;")</f>
        <v>&lt;TD VALIGN = MIDDLE NOWRAP&gt;</v>
      </c>
      <c r="H13" s="13" t="str">
        <f>IF(Master!$B13="#","",Master!B13)</f>
        <v>27-Oct-11</v>
      </c>
      <c r="I13" s="7" t="str">
        <f>IF(Master!$B13="#","","&lt;/TD&gt;")</f>
        <v>&lt;/TD&gt;</v>
      </c>
      <c r="J13" s="7" t="str">
        <f>(IF((Master!$B13="#"),(""),(CONCATENATE("&lt;TD VALIGN = MIDDLE&gt;",Master!E13,"&lt;/TD&gt;"))))</f>
        <v>&lt;TD VALIGN = MIDDLE&gt;MRP address for MSRP does not exist&lt;/TD&gt;</v>
      </c>
      <c r="K13" s="7" t="str">
        <f>IF(Master!$B13="#","","&lt;/TD&gt;")</f>
        <v>&lt;/TD&gt;</v>
      </c>
      <c r="L13" s="7" t="str">
        <f>(IF((Master!$B13="#"),(""),(CONCATENATE("&lt;TD VALIGN = MIDDLE&gt;",(IF((Master!$F13=""),("&amp;nbsp;"),(Master!$F13)))," &lt;/TD&gt;"))))</f>
        <v>&lt;TD VALIGN = MIDDLE&gt;802.1Q-cor-2-d2-0 &lt;/TD&gt;</v>
      </c>
      <c r="M13" s="7" t="str">
        <f>IF(Master!$B13="#","","&lt;/TR&gt;")</f>
        <v>&lt;/TR&gt;</v>
      </c>
    </row>
    <row r="14" spans="1:13" ht="12.75" customHeight="1" x14ac:dyDescent="0.2">
      <c r="A14" s="26" t="str">
        <f>IF(Master!$B14="#","","&lt;TR&gt;")</f>
        <v>&lt;TR&gt;</v>
      </c>
      <c r="B14" s="7" t="str">
        <f>IF(Master!$B14="#","",CONCATENATE("&lt;TD VALIGN = MIDDLE  ALIGN = CENTER&gt;&lt;A HREF=""maint_",Master!A14,".pdf""&gt;",Master!A14,"&lt;/A&gt;"))</f>
        <v>&lt;TD VALIGN = MIDDLE  ALIGN = CENTER&gt;&lt;A HREF="maint_0014.pdf"&gt;0014&lt;/A&gt;</v>
      </c>
      <c r="C14" s="7" t="str">
        <f>IF(Master!$B14="#","", (IF(Totals!AS14="Y","&lt;BR&gt;&lt;SMALL&gt;&lt;B&gt;&lt;FONT COLOR=""#00C000""&gt;Closed&lt;/FONT&gt;&lt;/B&gt;&lt;/SMALL&gt;&lt;/TD&gt;","&lt;/TD&gt;")))</f>
        <v>&lt;BR&gt;&lt;SMALL&gt;&lt;B&gt;&lt;FONT COLOR="#00C000"&gt;Closed&lt;/FONT&gt;&lt;/B&gt;&lt;/SMALL&gt;&lt;/TD&gt;</v>
      </c>
      <c r="D14" s="7" t="str">
        <f>(IF((Master!$B14="#"),(""),(CONCATENATE("&lt;TD VALIGN = MIDDLE  ALIGN = CENTER&gt;&lt;A HREF=""revision_history.html#REQ",Master!A14,"""&gt;",Totals!N14,"&lt;/A&gt;&lt;/TD&gt;"))))</f>
        <v>&lt;TD VALIGN = MIDDLE  ALIGN = CENTER&gt;&lt;A HREF="revision_history.html#REQ0014"&gt;Published&lt;/A&gt;&lt;/TD&gt;</v>
      </c>
      <c r="E14" s="7" t="str">
        <f>(IF((Master!$B14="#"),(""),(CONCATENATE("&lt;TD VALIGN = MIDDLE  ALIGN = CENTER&gt;",Master!C14,"&lt;/TD&gt;"))))</f>
        <v>&lt;TD VALIGN = MIDDLE  ALIGN = CENTER&gt;802.1AB-2009&lt;/TD&gt;</v>
      </c>
      <c r="F14" s="7" t="str">
        <f>(IF((Master!$B14="#"),(""),(CONCATENATE("&lt;TD VALIGN = MIDDLE&gt;",Master!D14,"&lt;/TD&gt;"))))</f>
        <v>&lt;TD VALIGN = MIDDLE&gt;6.6.1, 9.2.7.7.2, 10.5.2&lt;/TD&gt;</v>
      </c>
      <c r="G14" s="13" t="str">
        <f>IF(Master!$B14="#","","&lt;TD VALIGN = MIDDLE NOWRAP&gt;")</f>
        <v>&lt;TD VALIGN = MIDDLE NOWRAP&gt;</v>
      </c>
      <c r="H14" s="13" t="str">
        <f>IF(Master!$B14="#","",Master!B14)</f>
        <v>7-Nov-11</v>
      </c>
      <c r="I14" s="7" t="str">
        <f>IF(Master!$B14="#","","&lt;/TD&gt;")</f>
        <v>&lt;/TD&gt;</v>
      </c>
      <c r="J14" s="7" t="str">
        <f>(IF((Master!$B14="#"),(""),(CONCATENATE("&lt;TD VALIGN = MIDDLE&gt;",Master!E14,"&lt;/TD&gt;"))))</f>
        <v>&lt;TD VALIGN = MIDDLE&gt;LLDP TLV error processing&lt;/TD&gt;</v>
      </c>
      <c r="K14" s="7" t="str">
        <f>IF(Master!$B14="#","","&lt;/TD&gt;")</f>
        <v>&lt;/TD&gt;</v>
      </c>
      <c r="L14" s="7" t="str">
        <f>(IF((Master!$B14="#"),(""),(CONCATENATE("&lt;TD VALIGN = MIDDLE&gt;",(IF((Master!$F14=""),("&amp;nbsp;"),(Master!$F14)))," &lt;/TD&gt;"))))</f>
        <v>&lt;TD VALIGN = MIDDLE&gt;802.1AB-cor-1 &lt;/TD&gt;</v>
      </c>
      <c r="M14" s="7" t="str">
        <f>IF(Master!$B14="#","","&lt;/TR&gt;")</f>
        <v>&lt;/TR&gt;</v>
      </c>
    </row>
    <row r="15" spans="1:13" ht="12.75" customHeight="1" x14ac:dyDescent="0.2">
      <c r="A15" s="26" t="str">
        <f>IF(Master!$B15="#","","&lt;TR&gt;")</f>
        <v>&lt;TR&gt;</v>
      </c>
      <c r="B15" s="7" t="str">
        <f>IF(Master!$B15="#","",CONCATENATE("&lt;TD VALIGN = MIDDLE  ALIGN = CENTER&gt;&lt;A HREF=""maint_",Master!A15,".pdf""&gt;",Master!A15,"&lt;/A&gt;"))</f>
        <v>&lt;TD VALIGN = MIDDLE  ALIGN = CENTER&gt;&lt;A HREF="maint_0015.pdf"&gt;0015&lt;/A&gt;</v>
      </c>
      <c r="C15" s="7" t="str">
        <f>IF(Master!$B15="#","", (IF(Totals!AS15="Y","&lt;BR&gt;&lt;SMALL&gt;&lt;B&gt;&lt;FONT COLOR=""#00C000""&gt;Closed&lt;/FONT&gt;&lt;/B&gt;&lt;/SMALL&gt;&lt;/TD&gt;","&lt;/TD&gt;")))</f>
        <v>&lt;BR&gt;&lt;SMALL&gt;&lt;B&gt;&lt;FONT COLOR="#00C000"&gt;Closed&lt;/FONT&gt;&lt;/B&gt;&lt;/SMALL&gt;&lt;/TD&gt;</v>
      </c>
      <c r="D15" s="7" t="str">
        <f>(IF((Master!$B15="#"),(""),(CONCATENATE("&lt;TD VALIGN = MIDDLE  ALIGN = CENTER&gt;&lt;A HREF=""revision_history.html#REQ",Master!A15,"""&gt;",Totals!N15,"&lt;/A&gt;&lt;/TD&gt;"))))</f>
        <v>&lt;TD VALIGN = MIDDLE  ALIGN = CENTER&gt;&lt;A HREF="revision_history.html#REQ0015"&gt;Published&lt;/A&gt;&lt;/TD&gt;</v>
      </c>
      <c r="E15" s="7" t="str">
        <f>(IF((Master!$B15="#"),(""),(CONCATENATE("&lt;TD VALIGN = MIDDLE  ALIGN = CENTER&gt;",Master!C15,"&lt;/TD&gt;"))))</f>
        <v>&lt;TD VALIGN = MIDDLE  ALIGN = CENTER&gt;802.1Q-2011&lt;/TD&gt;</v>
      </c>
      <c r="F15" s="7" t="str">
        <f>(IF((Master!$B15="#"),(""),(CONCATENATE("&lt;TD VALIGN = MIDDLE&gt;",Master!D15,"&lt;/TD&gt;"))))</f>
        <v>&lt;TD VALIGN = MIDDLE&gt;A.31&lt;/TD&gt;</v>
      </c>
      <c r="G15" s="13" t="str">
        <f>IF(Master!$B15="#","","&lt;TD VALIGN = MIDDLE NOWRAP&gt;")</f>
        <v>&lt;TD VALIGN = MIDDLE NOWRAP&gt;</v>
      </c>
      <c r="H15" s="13" t="str">
        <f>IF(Master!$B15="#","",Master!B15)</f>
        <v>8-Nov-11</v>
      </c>
      <c r="I15" s="7" t="str">
        <f>IF(Master!$B15="#","","&lt;/TD&gt;")</f>
        <v>&lt;/TD&gt;</v>
      </c>
      <c r="J15" s="7" t="str">
        <f>(IF((Master!$B15="#"),(""),(CONCATENATE("&lt;TD VALIGN = MIDDLE&gt;",Master!E15,"&lt;/TD&gt;"))))</f>
        <v>&lt;TD VALIGN = MIDDLE&gt;Clause number issue impacts PICS&lt;/TD&gt;</v>
      </c>
      <c r="K15" s="7" t="str">
        <f>IF(Master!$B15="#","","&lt;/TD&gt;")</f>
        <v>&lt;/TD&gt;</v>
      </c>
      <c r="L15" s="7" t="str">
        <f>(IF((Master!$B15="#"),(""),(CONCATENATE("&lt;TD VALIGN = MIDDLE&gt;",(IF((Master!$F15=""),("&amp;nbsp;"),(Master!$F15)))," &lt;/TD&gt;"))))</f>
        <v>&lt;TD VALIGN = MIDDLE&gt;802.1Q-cor-2-d2-0 &lt;/TD&gt;</v>
      </c>
      <c r="M15" s="7" t="str">
        <f>IF(Master!$B15="#","","&lt;/TR&gt;")</f>
        <v>&lt;/TR&gt;</v>
      </c>
    </row>
    <row r="16" spans="1:13" ht="12.75" customHeight="1" x14ac:dyDescent="0.2">
      <c r="A16" s="26" t="str">
        <f>IF(Master!$B16="#","","&lt;TR&gt;")</f>
        <v>&lt;TR&gt;</v>
      </c>
      <c r="B16" s="7" t="str">
        <f>IF(Master!$B16="#","",CONCATENATE("&lt;TD VALIGN = MIDDLE  ALIGN = CENTER&gt;&lt;A HREF=""maint_",Master!A16,".pdf""&gt;",Master!A16,"&lt;/A&gt;"))</f>
        <v>&lt;TD VALIGN = MIDDLE  ALIGN = CENTER&gt;&lt;A HREF="maint_0017.pdf"&gt;0017&lt;/A&gt;</v>
      </c>
      <c r="C16" s="7" t="str">
        <f>IF(Master!$B16="#","", (IF(Totals!AS16="Y","&lt;BR&gt;&lt;SMALL&gt;&lt;B&gt;&lt;FONT COLOR=""#00C000""&gt;Closed&lt;/FONT&gt;&lt;/B&gt;&lt;/SMALL&gt;&lt;/TD&gt;","&lt;/TD&gt;")))</f>
        <v>&lt;BR&gt;&lt;SMALL&gt;&lt;B&gt;&lt;FONT COLOR="#00C000"&gt;Closed&lt;/FONT&gt;&lt;/B&gt;&lt;/SMALL&gt;&lt;/TD&gt;</v>
      </c>
      <c r="D16" s="7" t="str">
        <f>(IF((Master!$B16="#"),(""),(CONCATENATE("&lt;TD VALIGN = MIDDLE  ALIGN = CENTER&gt;&lt;A HREF=""revision_history.html#REQ",Master!A16,"""&gt;",Totals!N16,"&lt;/A&gt;&lt;/TD&gt;"))))</f>
        <v>&lt;TD VALIGN = MIDDLE  ALIGN = CENTER&gt;&lt;A HREF="revision_history.html#REQ0017"&gt;Published&lt;/A&gt;&lt;/TD&gt;</v>
      </c>
      <c r="E16" s="7" t="str">
        <f>(IF((Master!$B16="#"),(""),(CONCATENATE("&lt;TD VALIGN = MIDDLE  ALIGN = CENTER&gt;",Master!C16,"&lt;/TD&gt;"))))</f>
        <v>&lt;TD VALIGN = MIDDLE  ALIGN = CENTER&gt;802.1Q-2011&lt;/TD&gt;</v>
      </c>
      <c r="F16" s="7" t="str">
        <f>(IF((Master!$B16="#"),(""),(CONCATENATE("&lt;TD VALIGN = MIDDLE&gt;",Master!D16,"&lt;/TD&gt;"))))</f>
        <v>&lt;TD VALIGN = MIDDLE&gt;B.10&lt;/TD&gt;</v>
      </c>
      <c r="G16" s="13" t="str">
        <f>IF(Master!$B16="#","","&lt;TD VALIGN = MIDDLE NOWRAP&gt;")</f>
        <v>&lt;TD VALIGN = MIDDLE NOWRAP&gt;</v>
      </c>
      <c r="H16" s="13" t="str">
        <f>IF(Master!$B16="#","",Master!B16)</f>
        <v>8-Nov-11</v>
      </c>
      <c r="I16" s="7" t="str">
        <f>IF(Master!$B16="#","","&lt;/TD&gt;")</f>
        <v>&lt;/TD&gt;</v>
      </c>
      <c r="J16" s="7" t="str">
        <f>(IF((Master!$B16="#"),(""),(CONCATENATE("&lt;TD VALIGN = MIDDLE&gt;",Master!E16,"&lt;/TD&gt;"))))</f>
        <v>&lt;TD VALIGN = MIDDLE&gt;Typos in PICS&lt;/TD&gt;</v>
      </c>
      <c r="K16" s="7" t="str">
        <f>IF(Master!$B16="#","","&lt;/TD&gt;")</f>
        <v>&lt;/TD&gt;</v>
      </c>
      <c r="L16" s="7" t="str">
        <f>(IF((Master!$B16="#"),(""),(CONCATENATE("&lt;TD VALIGN = MIDDLE&gt;",(IF((Master!$F16=""),("&amp;nbsp;"),(Master!$F16)))," &lt;/TD&gt;"))))</f>
        <v>&lt;TD VALIGN = MIDDLE&gt;802.1Q-cor-2-d2-0 &lt;/TD&gt;</v>
      </c>
      <c r="M16" s="7" t="str">
        <f>IF(Master!$B16="#","","&lt;/TR&gt;")</f>
        <v>&lt;/TR&gt;</v>
      </c>
    </row>
    <row r="17" spans="1:13" ht="12.75" customHeight="1" x14ac:dyDescent="0.2">
      <c r="A17" s="26" t="str">
        <f>IF(Master!$B17="#","","&lt;TR&gt;")</f>
        <v>&lt;TR&gt;</v>
      </c>
      <c r="B17" s="7" t="str">
        <f>IF(Master!$B17="#","",CONCATENATE("&lt;TD VALIGN = MIDDLE  ALIGN = CENTER&gt;&lt;A HREF=""maint_",Master!A17,".pdf""&gt;",Master!A17,"&lt;/A&gt;"))</f>
        <v>&lt;TD VALIGN = MIDDLE  ALIGN = CENTER&gt;&lt;A HREF="maint_0018.pdf"&gt;0018&lt;/A&gt;</v>
      </c>
      <c r="C17" s="7" t="str">
        <f>IF(Master!$B17="#","", (IF(Totals!AS17="Y","&lt;BR&gt;&lt;SMALL&gt;&lt;B&gt;&lt;FONT COLOR=""#00C000""&gt;Closed&lt;/FONT&gt;&lt;/B&gt;&lt;/SMALL&gt;&lt;/TD&gt;","&lt;/TD&gt;")))</f>
        <v>&lt;BR&gt;&lt;SMALL&gt;&lt;B&gt;&lt;FONT COLOR="#00C000"&gt;Closed&lt;/FONT&gt;&lt;/B&gt;&lt;/SMALL&gt;&lt;/TD&gt;</v>
      </c>
      <c r="D17" s="7" t="str">
        <f>(IF((Master!$B17="#"),(""),(CONCATENATE("&lt;TD VALIGN = MIDDLE  ALIGN = CENTER&gt;&lt;A HREF=""revision_history.html#REQ",Master!A17,"""&gt;",Totals!N17,"&lt;/A&gt;&lt;/TD&gt;"))))</f>
        <v>&lt;TD VALIGN = MIDDLE  ALIGN = CENTER&gt;&lt;A HREF="revision_history.html#REQ0018"&gt;Published&lt;/A&gt;&lt;/TD&gt;</v>
      </c>
      <c r="E17" s="7" t="str">
        <f>(IF((Master!$B17="#"),(""),(CONCATENATE("&lt;TD VALIGN = MIDDLE  ALIGN = CENTER&gt;",Master!C17,"&lt;/TD&gt;"))))</f>
        <v>&lt;TD VALIGN = MIDDLE  ALIGN = CENTER&gt;802.1Q-2011&lt;/TD&gt;</v>
      </c>
      <c r="F17" s="7" t="str">
        <f>(IF((Master!$B17="#"),(""),(CONCATENATE("&lt;TD VALIGN = MIDDLE&gt;",Master!D17,"&lt;/TD&gt;"))))</f>
        <v>&lt;TD VALIGN = MIDDLE&gt;6.10&lt;/TD&gt;</v>
      </c>
      <c r="G17" s="13" t="str">
        <f>IF(Master!$B17="#","","&lt;TD VALIGN = MIDDLE NOWRAP&gt;")</f>
        <v>&lt;TD VALIGN = MIDDLE NOWRAP&gt;</v>
      </c>
      <c r="H17" s="13" t="str">
        <f>IF(Master!$B17="#","",Master!B17)</f>
        <v>17-Nov-11</v>
      </c>
      <c r="I17" s="7" t="str">
        <f>IF(Master!$B17="#","","&lt;/TD&gt;")</f>
        <v>&lt;/TD&gt;</v>
      </c>
      <c r="J17" s="7" t="str">
        <f>(IF((Master!$B17="#"),(""),(CONCATENATE("&lt;TD VALIGN = MIDDLE&gt;",Master!E17,"&lt;/TD&gt;"))))</f>
        <v>&lt;TD VALIGN = MIDDLE&gt;Incorrect figure reference&lt;/TD&gt;</v>
      </c>
      <c r="K17" s="7" t="str">
        <f>IF(Master!$B17="#","","&lt;/TD&gt;")</f>
        <v>&lt;/TD&gt;</v>
      </c>
      <c r="L17" s="7" t="str">
        <f>(IF((Master!$B17="#"),(""),(CONCATENATE("&lt;TD VALIGN = MIDDLE&gt;",(IF((Master!$F17=""),("&amp;nbsp;"),(Master!$F17)))," &lt;/TD&gt;"))))</f>
        <v>&lt;TD VALIGN = MIDDLE&gt;802.1Q-cor-2-d2-0 &lt;/TD&gt;</v>
      </c>
      <c r="M17" s="7" t="str">
        <f>IF(Master!$B17="#","","&lt;/TR&gt;")</f>
        <v>&lt;/TR&gt;</v>
      </c>
    </row>
    <row r="18" spans="1:13" ht="12.75" customHeight="1" x14ac:dyDescent="0.2">
      <c r="A18" s="26" t="str">
        <f>IF(Master!$B18="#","","&lt;TR&gt;")</f>
        <v>&lt;TR&gt;</v>
      </c>
      <c r="B18" s="7" t="str">
        <f>IF(Master!$B18="#","",CONCATENATE("&lt;TD VALIGN = MIDDLE  ALIGN = CENTER&gt;&lt;A HREF=""maint_",Master!A18,".pdf""&gt;",Master!A18,"&lt;/A&gt;"))</f>
        <v>&lt;TD VALIGN = MIDDLE  ALIGN = CENTER&gt;&lt;A HREF="maint_0019.pdf"&gt;0019&lt;/A&gt;</v>
      </c>
      <c r="C18" s="7" t="str">
        <f>IF(Master!$B18="#","", (IF(Totals!AS18="Y","&lt;BR&gt;&lt;SMALL&gt;&lt;B&gt;&lt;FONT COLOR=""#00C000""&gt;Closed&lt;/FONT&gt;&lt;/B&gt;&lt;/SMALL&gt;&lt;/TD&gt;","&lt;/TD&gt;")))</f>
        <v>&lt;BR&gt;&lt;SMALL&gt;&lt;B&gt;&lt;FONT COLOR="#00C000"&gt;Closed&lt;/FONT&gt;&lt;/B&gt;&lt;/SMALL&gt;&lt;/TD&gt;</v>
      </c>
      <c r="D18" s="7" t="str">
        <f>(IF((Master!$B18="#"),(""),(CONCATENATE("&lt;TD VALIGN = MIDDLE  ALIGN = CENTER&gt;&lt;A HREF=""revision_history.html#REQ",Master!A18,"""&gt;",Totals!N18,"&lt;/A&gt;&lt;/TD&gt;"))))</f>
        <v>&lt;TD VALIGN = MIDDLE  ALIGN = CENTER&gt;&lt;A HREF="revision_history.html#REQ0019"&gt;Published&lt;/A&gt;&lt;/TD&gt;</v>
      </c>
      <c r="E18" s="7" t="str">
        <f>(IF((Master!$B18="#"),(""),(CONCATENATE("&lt;TD VALIGN = MIDDLE  ALIGN = CENTER&gt;",Master!C18,"&lt;/TD&gt;"))))</f>
        <v>&lt;TD VALIGN = MIDDLE  ALIGN = CENTER&gt;802.1Q-2011&lt;/TD&gt;</v>
      </c>
      <c r="F18" s="7" t="str">
        <f>(IF((Master!$B18="#"),(""),(CONCATENATE("&lt;TD VALIGN = MIDDLE&gt;",Master!D18,"&lt;/TD&gt;"))))</f>
        <v>&lt;TD VALIGN = MIDDLE&gt;6.1&lt;/TD&gt;</v>
      </c>
      <c r="G18" s="13" t="str">
        <f>IF(Master!$B18="#","","&lt;TD VALIGN = MIDDLE NOWRAP&gt;")</f>
        <v>&lt;TD VALIGN = MIDDLE NOWRAP&gt;</v>
      </c>
      <c r="H18" s="13" t="str">
        <f>IF(Master!$B18="#","",Master!B18)</f>
        <v>17-Nov-11</v>
      </c>
      <c r="I18" s="7" t="str">
        <f>IF(Master!$B18="#","","&lt;/TD&gt;")</f>
        <v>&lt;/TD&gt;</v>
      </c>
      <c r="J18" s="7" t="str">
        <f>(IF((Master!$B18="#"),(""),(CONCATENATE("&lt;TD VALIGN = MIDDLE&gt;",Master!E18,"&lt;/TD&gt;"))))</f>
        <v>&lt;TD VALIGN = MIDDLE&gt;Incorrect Link Aggregation figure for bridges&lt;/TD&gt;</v>
      </c>
      <c r="K18" s="7" t="str">
        <f>IF(Master!$B18="#","","&lt;/TD&gt;")</f>
        <v>&lt;/TD&gt;</v>
      </c>
      <c r="L18" s="7" t="str">
        <f>(IF((Master!$B18="#"),(""),(CONCATENATE("&lt;TD VALIGN = MIDDLE&gt;",(IF((Master!$F18=""),("&amp;nbsp;"),(Master!$F18)))," &lt;/TD&gt;"))))</f>
        <v>&lt;TD VALIGN = MIDDLE&gt;802.1Q-cor-2-d2-0 &lt;/TD&gt;</v>
      </c>
      <c r="M18" s="7" t="str">
        <f>IF(Master!$B18="#","","&lt;/TR&gt;")</f>
        <v>&lt;/TR&gt;</v>
      </c>
    </row>
    <row r="19" spans="1:13" ht="12.75" customHeight="1" x14ac:dyDescent="0.2">
      <c r="A19" s="26" t="str">
        <f>IF(Master!$B19="#","","&lt;TR&gt;")</f>
        <v>&lt;TR&gt;</v>
      </c>
      <c r="B19" s="7" t="str">
        <f>IF(Master!$B19="#","",CONCATENATE("&lt;TD VALIGN = MIDDLE  ALIGN = CENTER&gt;&lt;A HREF=""maint_",Master!A19,".pdf""&gt;",Master!A19,"&lt;/A&gt;"))</f>
        <v>&lt;TD VALIGN = MIDDLE  ALIGN = CENTER&gt;&lt;A HREF="maint_0020.pdf"&gt;0020&lt;/A&gt;</v>
      </c>
      <c r="C19" s="7" t="str">
        <f>IF(Master!$B19="#","", (IF(Totals!AS19="Y","&lt;BR&gt;&lt;SMALL&gt;&lt;B&gt;&lt;FONT COLOR=""#00C000""&gt;Closed&lt;/FONT&gt;&lt;/B&gt;&lt;/SMALL&gt;&lt;/TD&gt;","&lt;/TD&gt;")))</f>
        <v>&lt;BR&gt;&lt;SMALL&gt;&lt;B&gt;&lt;FONT COLOR="#00C000"&gt;Closed&lt;/FONT&gt;&lt;/B&gt;&lt;/SMALL&gt;&lt;/TD&gt;</v>
      </c>
      <c r="D19" s="7" t="str">
        <f>(IF((Master!$B19="#"),(""),(CONCATENATE("&lt;TD VALIGN = MIDDLE  ALIGN = CENTER&gt;&lt;A HREF=""revision_history.html#REQ",Master!A19,"""&gt;",Totals!N19,"&lt;/A&gt;&lt;/TD&gt;"))))</f>
        <v>&lt;TD VALIGN = MIDDLE  ALIGN = CENTER&gt;&lt;A HREF="revision_history.html#REQ0020"&gt;Published&lt;/A&gt;&lt;/TD&gt;</v>
      </c>
      <c r="E19" s="7" t="str">
        <f>(IF((Master!$B19="#"),(""),(CONCATENATE("&lt;TD VALIGN = MIDDLE  ALIGN = CENTER&gt;",Master!C19,"&lt;/TD&gt;"))))</f>
        <v>&lt;TD VALIGN = MIDDLE  ALIGN = CENTER&gt;802.1Q-2011&lt;/TD&gt;</v>
      </c>
      <c r="F19" s="7" t="str">
        <f>(IF((Master!$B19="#"),(""),(CONCATENATE("&lt;TD VALIGN = MIDDLE&gt;",Master!D19,"&lt;/TD&gt;"))))</f>
        <v>&lt;TD VALIGN = MIDDLE&gt;10.8.1.2, 10.8.2.8&lt;/TD&gt;</v>
      </c>
      <c r="G19" s="13" t="str">
        <f>IF(Master!$B19="#","","&lt;TD VALIGN = MIDDLE NOWRAP&gt;")</f>
        <v>&lt;TD VALIGN = MIDDLE NOWRAP&gt;</v>
      </c>
      <c r="H19" s="13" t="str">
        <f>IF(Master!$B19="#","",Master!B19)</f>
        <v>21-Dec-11</v>
      </c>
      <c r="I19" s="7" t="str">
        <f>IF(Master!$B19="#","","&lt;/TD&gt;")</f>
        <v>&lt;/TD&gt;</v>
      </c>
      <c r="J19" s="7" t="str">
        <f>(IF((Master!$B19="#"),(""),(CONCATENATE("&lt;TD VALIGN = MIDDLE&gt;",Master!E19,"&lt;/TD&gt;"))))</f>
        <v>&lt;TD VALIGN = MIDDLE&gt;Inconsistent text when NumberOfValues is zero&lt;/TD&gt;</v>
      </c>
      <c r="K19" s="7" t="str">
        <f>IF(Master!$B19="#","","&lt;/TD&gt;")</f>
        <v>&lt;/TD&gt;</v>
      </c>
      <c r="L19" s="7" t="str">
        <f>(IF((Master!$B19="#"),(""),(CONCATENATE("&lt;TD VALIGN = MIDDLE&gt;",(IF((Master!$F19=""),("&amp;nbsp;"),(Master!$F19)))," &lt;/TD&gt;"))))</f>
        <v>&lt;TD VALIGN = MIDDLE&gt;802.1Q-cor-2-d2-0 &lt;/TD&gt;</v>
      </c>
      <c r="M19" s="7" t="str">
        <f>IF(Master!$B19="#","","&lt;/TR&gt;")</f>
        <v>&lt;/TR&gt;</v>
      </c>
    </row>
    <row r="20" spans="1:13" ht="12.75" customHeight="1" x14ac:dyDescent="0.2">
      <c r="A20" s="26" t="str">
        <f>IF(Master!$B20="#","","&lt;TR&gt;")</f>
        <v>&lt;TR&gt;</v>
      </c>
      <c r="B20" s="7" t="str">
        <f>IF(Master!$B20="#","",CONCATENATE("&lt;TD VALIGN = MIDDLE  ALIGN = CENTER&gt;&lt;A HREF=""maint_",Master!A20,".pdf""&gt;",Master!A20,"&lt;/A&gt;"))</f>
        <v>&lt;TD VALIGN = MIDDLE  ALIGN = CENTER&gt;&lt;A HREF="maint_0021.pdf"&gt;0021&lt;/A&gt;</v>
      </c>
      <c r="C20" s="7" t="str">
        <f>IF(Master!$B20="#","", (IF(Totals!AS20="Y","&lt;BR&gt;&lt;SMALL&gt;&lt;B&gt;&lt;FONT COLOR=""#00C000""&gt;Closed&lt;/FONT&gt;&lt;/B&gt;&lt;/SMALL&gt;&lt;/TD&gt;","&lt;/TD&gt;")))</f>
        <v>&lt;BR&gt;&lt;SMALL&gt;&lt;B&gt;&lt;FONT COLOR="#00C000"&gt;Closed&lt;/FONT&gt;&lt;/B&gt;&lt;/SMALL&gt;&lt;/TD&gt;</v>
      </c>
      <c r="D20" s="7" t="str">
        <f>(IF((Master!$B20="#"),(""),(CONCATENATE("&lt;TD VALIGN = MIDDLE  ALIGN = CENTER&gt;&lt;A HREF=""revision_history.html#REQ",Master!A20,"""&gt;",Totals!N20,"&lt;/A&gt;&lt;/TD&gt;"))))</f>
        <v>&lt;TD VALIGN = MIDDLE  ALIGN = CENTER&gt;&lt;A HREF="revision_history.html#REQ0021"&gt;Published&lt;/A&gt;&lt;/TD&gt;</v>
      </c>
      <c r="E20" s="7" t="str">
        <f>(IF((Master!$B20="#"),(""),(CONCATENATE("&lt;TD VALIGN = MIDDLE  ALIGN = CENTER&gt;",Master!C20,"&lt;/TD&gt;"))))</f>
        <v>&lt;TD VALIGN = MIDDLE  ALIGN = CENTER&gt;802.1Qaz&lt;/TD&gt;</v>
      </c>
      <c r="F20" s="7" t="str">
        <f>(IF((Master!$B20="#"),(""),(CONCATENATE("&lt;TD VALIGN = MIDDLE&gt;",Master!D20,"&lt;/TD&gt;"))))</f>
        <v>&lt;TD VALIGN = MIDDLE&gt;D2.9.7&lt;/TD&gt;</v>
      </c>
      <c r="G20" s="13" t="str">
        <f>IF(Master!$B20="#","","&lt;TD VALIGN = MIDDLE NOWRAP&gt;")</f>
        <v>&lt;TD VALIGN = MIDDLE NOWRAP&gt;</v>
      </c>
      <c r="H20" s="13" t="str">
        <f>IF(Master!$B20="#","",Master!B20)</f>
        <v>06-Jan-12</v>
      </c>
      <c r="I20" s="7" t="str">
        <f>IF(Master!$B20="#","","&lt;/TD&gt;")</f>
        <v>&lt;/TD&gt;</v>
      </c>
      <c r="J20" s="7" t="str">
        <f>(IF((Master!$B20="#"),(""),(CONCATENATE("&lt;TD VALIGN = MIDDLE&gt;",Master!E20,"&lt;/TD&gt;"))))</f>
        <v>&lt;TD VALIGN = MIDDLE&gt;TC must be configured for ETS to specify bandwidth&lt;/TD&gt;</v>
      </c>
      <c r="K20" s="7" t="str">
        <f>IF(Master!$B20="#","","&lt;/TD&gt;")</f>
        <v>&lt;/TD&gt;</v>
      </c>
      <c r="L20" s="7" t="str">
        <f>(IF((Master!$B20="#"),(""),(CONCATENATE("&lt;TD VALIGN = MIDDLE&gt;",(IF((Master!$F20=""),("&amp;nbsp;"),(Master!$F20)))," &lt;/TD&gt;"))))</f>
        <v>&lt;TD VALIGN = MIDDLE&gt;802.1Q-cor-2-d2-0 &lt;/TD&gt;</v>
      </c>
      <c r="M20" s="7" t="str">
        <f>IF(Master!$B20="#","","&lt;/TR&gt;")</f>
        <v>&lt;/TR&gt;</v>
      </c>
    </row>
    <row r="21" spans="1:13" ht="12.75" customHeight="1" x14ac:dyDescent="0.2">
      <c r="A21" s="26" t="str">
        <f>IF(Master!$B21="#","","&lt;TR&gt;")</f>
        <v>&lt;TR&gt;</v>
      </c>
      <c r="B21" s="7" t="str">
        <f>IF(Master!$B21="#","",CONCATENATE("&lt;TD VALIGN = MIDDLE  ALIGN = CENTER&gt;&lt;A HREF=""maint_",Master!A21,".pdf""&gt;",Master!A21,"&lt;/A&gt;"))</f>
        <v>&lt;TD VALIGN = MIDDLE  ALIGN = CENTER&gt;&lt;A HREF="maint_0022.pdf"&gt;0022&lt;/A&gt;</v>
      </c>
      <c r="C21" s="7" t="str">
        <f>IF(Master!$B21="#","", (IF(Totals!AS21="Y","&lt;BR&gt;&lt;SMALL&gt;&lt;B&gt;&lt;FONT COLOR=""#00C000""&gt;Closed&lt;/FONT&gt;&lt;/B&gt;&lt;/SMALL&gt;&lt;/TD&gt;","&lt;/TD&gt;")))</f>
        <v>&lt;BR&gt;&lt;SMALL&gt;&lt;B&gt;&lt;FONT COLOR="#00C000"&gt;Closed&lt;/FONT&gt;&lt;/B&gt;&lt;/SMALL&gt;&lt;/TD&gt;</v>
      </c>
      <c r="D21" s="7" t="str">
        <f>(IF((Master!$B21="#"),(""),(CONCATENATE("&lt;TD VALIGN = MIDDLE  ALIGN = CENTER&gt;&lt;A HREF=""revision_history.html#REQ",Master!A21,"""&gt;",Totals!N21,"&lt;/A&gt;&lt;/TD&gt;"))))</f>
        <v>&lt;TD VALIGN = MIDDLE  ALIGN = CENTER&gt;&lt;A HREF="revision_history.html#REQ0022"&gt;Published&lt;/A&gt;&lt;/TD&gt;</v>
      </c>
      <c r="E21" s="7" t="str">
        <f>(IF((Master!$B21="#"),(""),(CONCATENATE("&lt;TD VALIGN = MIDDLE  ALIGN = CENTER&gt;",Master!C21,"&lt;/TD&gt;"))))</f>
        <v>&lt;TD VALIGN = MIDDLE  ALIGN = CENTER&gt;802.1Q-2011&lt;/TD&gt;</v>
      </c>
      <c r="F21" s="7" t="str">
        <f>(IF((Master!$B21="#"),(""),(CONCATENATE("&lt;TD VALIGN = MIDDLE&gt;",Master!D21,"&lt;/TD&gt;"))))</f>
        <v>&lt;TD VALIGN = MIDDLE&gt;17.7.6&lt;/TD&gt;</v>
      </c>
      <c r="G21" s="13" t="str">
        <f>IF(Master!$B21="#","","&lt;TD VALIGN = MIDDLE NOWRAP&gt;")</f>
        <v>&lt;TD VALIGN = MIDDLE NOWRAP&gt;</v>
      </c>
      <c r="H21" s="13" t="str">
        <f>IF(Master!$B21="#","",Master!B21)</f>
        <v>11-Jan-12</v>
      </c>
      <c r="I21" s="7" t="str">
        <f>IF(Master!$B21="#","","&lt;/TD&gt;")</f>
        <v>&lt;/TD&gt;</v>
      </c>
      <c r="J21" s="7" t="str">
        <f>(IF((Master!$B21="#"),(""),(CONCATENATE("&lt;TD VALIGN = MIDDLE&gt;",Master!E21,"&lt;/TD&gt;"))))</f>
        <v>&lt;TD VALIGN = MIDDLE&gt;MSTP MIB issues&lt;/TD&gt;</v>
      </c>
      <c r="K21" s="7" t="str">
        <f>IF(Master!$B21="#","","&lt;/TD&gt;")</f>
        <v>&lt;/TD&gt;</v>
      </c>
      <c r="L21" s="7" t="str">
        <f>(IF((Master!$B21="#"),(""),(CONCATENATE("&lt;TD VALIGN = MIDDLE&gt;",(IF((Master!$F21=""),("&amp;nbsp;"),(Master!$F21)))," &lt;/TD&gt;"))))</f>
        <v>&lt;TD VALIGN = MIDDLE&gt;802.1Q-cor-2-d2-0 &lt;/TD&gt;</v>
      </c>
      <c r="M21" s="7" t="str">
        <f>IF(Master!$B21="#","","&lt;/TR&gt;")</f>
        <v>&lt;/TR&gt;</v>
      </c>
    </row>
    <row r="22" spans="1:13" ht="12.75" customHeight="1" x14ac:dyDescent="0.2">
      <c r="A22" s="26" t="str">
        <f>IF(Master!$B22="#","","&lt;TR&gt;")</f>
        <v>&lt;TR&gt;</v>
      </c>
      <c r="B22" s="7" t="str">
        <f>IF(Master!$B22="#","",CONCATENATE("&lt;TD VALIGN = MIDDLE  ALIGN = CENTER&gt;&lt;A HREF=""maint_",Master!A22,".pdf""&gt;",Master!A22,"&lt;/A&gt;"))</f>
        <v>&lt;TD VALIGN = MIDDLE  ALIGN = CENTER&gt;&lt;A HREF="maint_0023.pdf"&gt;0023&lt;/A&gt;</v>
      </c>
      <c r="C22" s="7" t="str">
        <f>IF(Master!$B22="#","", (IF(Totals!AS22="Y","&lt;BR&gt;&lt;SMALL&gt;&lt;B&gt;&lt;FONT COLOR=""#00C000""&gt;Closed&lt;/FONT&gt;&lt;/B&gt;&lt;/SMALL&gt;&lt;/TD&gt;","&lt;/TD&gt;")))</f>
        <v>&lt;BR&gt;&lt;SMALL&gt;&lt;B&gt;&lt;FONT COLOR="#00C000"&gt;Closed&lt;/FONT&gt;&lt;/B&gt;&lt;/SMALL&gt;&lt;/TD&gt;</v>
      </c>
      <c r="D22" s="7" t="str">
        <f>(IF((Master!$B22="#"),(""),(CONCATENATE("&lt;TD VALIGN = MIDDLE  ALIGN = CENTER&gt;&lt;A HREF=""revision_history.html#REQ",Master!A22,"""&gt;",Totals!N22,"&lt;/A&gt;&lt;/TD&gt;"))))</f>
        <v>&lt;TD VALIGN = MIDDLE  ALIGN = CENTER&gt;&lt;A HREF="revision_history.html#REQ0023"&gt;Rejected&lt;/A&gt;&lt;/TD&gt;</v>
      </c>
      <c r="E22" s="7" t="str">
        <f>(IF((Master!$B22="#"),(""),(CONCATENATE("&lt;TD VALIGN = MIDDLE  ALIGN = CENTER&gt;",Master!C22,"&lt;/TD&gt;"))))</f>
        <v>&lt;TD VALIGN = MIDDLE  ALIGN = CENTER&gt;802.1Q-2011&lt;/TD&gt;</v>
      </c>
      <c r="F22" s="7" t="str">
        <f>(IF((Master!$B22="#"),(""),(CONCATENATE("&lt;TD VALIGN = MIDDLE&gt;",Master!D22,"&lt;/TD&gt;"))))</f>
        <v>&lt;TD VALIGN = MIDDLE&gt;6.11.2&lt;/TD&gt;</v>
      </c>
      <c r="G22" s="13" t="str">
        <f>IF(Master!$B22="#","","&lt;TD VALIGN = MIDDLE NOWRAP&gt;")</f>
        <v>&lt;TD VALIGN = MIDDLE NOWRAP&gt;</v>
      </c>
      <c r="H22" s="13" t="str">
        <f>IF(Master!$B22="#","",Master!B22)</f>
        <v>16-Jan-12</v>
      </c>
      <c r="I22" s="7" t="str">
        <f>IF(Master!$B22="#","","&lt;/TD&gt;")</f>
        <v>&lt;/TD&gt;</v>
      </c>
      <c r="J22" s="7" t="str">
        <f>(IF((Master!$B22="#"),(""),(CONCATENATE("&lt;TD VALIGN = MIDDLE&gt;",Master!E22,"&lt;/TD&gt;"))))</f>
        <v>&lt;TD VALIGN = MIDDLE&gt;Priority and Drop_eligible parameters from BSI MEP/MIP&lt;/TD&gt;</v>
      </c>
      <c r="K22" s="7" t="str">
        <f>IF(Master!$B22="#","","&lt;/TD&gt;")</f>
        <v>&lt;/TD&gt;</v>
      </c>
      <c r="L22" s="7" t="str">
        <f>(IF((Master!$B22="#"),(""),(CONCATENATE("&lt;TD VALIGN = MIDDLE&gt;",(IF((Master!$F22=""),("&amp;nbsp;"),(Master!$F22)))," &lt;/TD&gt;"))))</f>
        <v>&lt;TD VALIGN = MIDDLE&gt;&amp;nbsp; &lt;/TD&gt;</v>
      </c>
      <c r="M22" s="7" t="str">
        <f>IF(Master!$B22="#","","&lt;/TR&gt;")</f>
        <v>&lt;/TR&gt;</v>
      </c>
    </row>
    <row r="23" spans="1:13" ht="12.75" customHeight="1" x14ac:dyDescent="0.2">
      <c r="A23" s="26" t="str">
        <f>IF(Master!$B23="#","","&lt;TR&gt;")</f>
        <v>&lt;TR&gt;</v>
      </c>
      <c r="B23" s="7" t="str">
        <f>IF(Master!$B23="#","",CONCATENATE("&lt;TD VALIGN = MIDDLE  ALIGN = CENTER&gt;&lt;A HREF=""maint_",Master!A23,".pdf""&gt;",Master!A23,"&lt;/A&gt;"))</f>
        <v>&lt;TD VALIGN = MIDDLE  ALIGN = CENTER&gt;&lt;A HREF="maint_0024.pdf"&gt;0024&lt;/A&gt;</v>
      </c>
      <c r="C23" s="7" t="str">
        <f>IF(Master!$B23="#","", (IF(Totals!AS23="Y","&lt;BR&gt;&lt;SMALL&gt;&lt;B&gt;&lt;FONT COLOR=""#00C000""&gt;Closed&lt;/FONT&gt;&lt;/B&gt;&lt;/SMALL&gt;&lt;/TD&gt;","&lt;/TD&gt;")))</f>
        <v>&lt;BR&gt;&lt;SMALL&gt;&lt;B&gt;&lt;FONT COLOR="#00C000"&gt;Closed&lt;/FONT&gt;&lt;/B&gt;&lt;/SMALL&gt;&lt;/TD&gt;</v>
      </c>
      <c r="D23" s="7" t="str">
        <f>(IF((Master!$B23="#"),(""),(CONCATENATE("&lt;TD VALIGN = MIDDLE  ALIGN = CENTER&gt;&lt;A HREF=""revision_history.html#REQ",Master!A23,"""&gt;",Totals!N23,"&lt;/A&gt;&lt;/TD&gt;"))))</f>
        <v>&lt;TD VALIGN = MIDDLE  ALIGN = CENTER&gt;&lt;A HREF="revision_history.html#REQ0024"&gt;Published&lt;/A&gt;&lt;/TD&gt;</v>
      </c>
      <c r="E23" s="7" t="str">
        <f>(IF((Master!$B23="#"),(""),(CONCATENATE("&lt;TD VALIGN = MIDDLE  ALIGN = CENTER&gt;",Master!C23,"&lt;/TD&gt;"))))</f>
        <v>&lt;TD VALIGN = MIDDLE  ALIGN = CENTER&gt;802.1Q-2011&lt;/TD&gt;</v>
      </c>
      <c r="F23" s="7" t="str">
        <f>(IF((Master!$B23="#"),(""),(CONCATENATE("&lt;TD VALIGN = MIDDLE&gt;",Master!D23,"&lt;/TD&gt;"))))</f>
        <v>&lt;TD VALIGN = MIDDLE&gt;6.1&lt;/TD&gt;</v>
      </c>
      <c r="G23" s="13" t="str">
        <f>IF(Master!$B23="#","","&lt;TD VALIGN = MIDDLE NOWRAP&gt;")</f>
        <v>&lt;TD VALIGN = MIDDLE NOWRAP&gt;</v>
      </c>
      <c r="H23" s="13" t="str">
        <f>IF(Master!$B23="#","",Master!B23)</f>
        <v>17-Jan-12</v>
      </c>
      <c r="I23" s="7" t="str">
        <f>IF(Master!$B23="#","","&lt;/TD&gt;")</f>
        <v>&lt;/TD&gt;</v>
      </c>
      <c r="J23" s="7" t="str">
        <f>(IF((Master!$B23="#"),(""),(CONCATENATE("&lt;TD VALIGN = MIDDLE&gt;",Master!E23,"&lt;/TD&gt;"))))</f>
        <v>&lt;TD VALIGN = MIDDLE&gt;Typos in 6.1.4 and 6.1.6&lt;/TD&gt;</v>
      </c>
      <c r="K23" s="7" t="str">
        <f>IF(Master!$B23="#","","&lt;/TD&gt;")</f>
        <v>&lt;/TD&gt;</v>
      </c>
      <c r="L23" s="7" t="str">
        <f>(IF((Master!$B23="#"),(""),(CONCATENATE("&lt;TD VALIGN = MIDDLE&gt;",(IF((Master!$F23=""),("&amp;nbsp;"),(Master!$F23)))," &lt;/TD&gt;"))))</f>
        <v>&lt;TD VALIGN = MIDDLE&gt;802.1Q-cor-2-d2-0 &lt;/TD&gt;</v>
      </c>
      <c r="M23" s="7" t="str">
        <f>IF(Master!$B23="#","","&lt;/TR&gt;")</f>
        <v>&lt;/TR&gt;</v>
      </c>
    </row>
    <row r="24" spans="1:13" ht="12.75" customHeight="1" x14ac:dyDescent="0.2">
      <c r="A24" s="26" t="str">
        <f>IF(Master!$B24="#","","&lt;TR&gt;")</f>
        <v>&lt;TR&gt;</v>
      </c>
      <c r="B24" s="7" t="str">
        <f>IF(Master!$B24="#","",CONCATENATE("&lt;TD VALIGN = MIDDLE  ALIGN = CENTER&gt;&lt;A HREF=""maint_",Master!A24,".pdf""&gt;",Master!A24,"&lt;/A&gt;"))</f>
        <v>&lt;TD VALIGN = MIDDLE  ALIGN = CENTER&gt;&lt;A HREF="maint_0025.pdf"&gt;0025&lt;/A&gt;</v>
      </c>
      <c r="C24" s="7" t="str">
        <f>IF(Master!$B24="#","", (IF(Totals!AS24="Y","&lt;BR&gt;&lt;SMALL&gt;&lt;B&gt;&lt;FONT COLOR=""#00C000""&gt;Closed&lt;/FONT&gt;&lt;/B&gt;&lt;/SMALL&gt;&lt;/TD&gt;","&lt;/TD&gt;")))</f>
        <v>&lt;BR&gt;&lt;SMALL&gt;&lt;B&gt;&lt;FONT COLOR="#00C000"&gt;Closed&lt;/FONT&gt;&lt;/B&gt;&lt;/SMALL&gt;&lt;/TD&gt;</v>
      </c>
      <c r="D24" s="7" t="str">
        <f>(IF((Master!$B24="#"),(""),(CONCATENATE("&lt;TD VALIGN = MIDDLE  ALIGN = CENTER&gt;&lt;A HREF=""revision_history.html#REQ",Master!A24,"""&gt;",Totals!N24,"&lt;/A&gt;&lt;/TD&gt;"))))</f>
        <v>&lt;TD VALIGN = MIDDLE  ALIGN = CENTER&gt;&lt;A HREF="revision_history.html#REQ0025"&gt;Published&lt;/A&gt;&lt;/TD&gt;</v>
      </c>
      <c r="E24" s="7" t="str">
        <f>(IF((Master!$B24="#"),(""),(CONCATENATE("&lt;TD VALIGN = MIDDLE  ALIGN = CENTER&gt;",Master!C24,"&lt;/TD&gt;"))))</f>
        <v>&lt;TD VALIGN = MIDDLE  ALIGN = CENTER&gt;802.1Q-2011&lt;/TD&gt;</v>
      </c>
      <c r="F24" s="7" t="str">
        <f>(IF((Master!$B24="#"),(""),(CONCATENATE("&lt;TD VALIGN = MIDDLE&gt;",Master!D24,"&lt;/TD&gt;"))))</f>
        <v>&lt;TD VALIGN = MIDDLE&gt;6.10&lt;/TD&gt;</v>
      </c>
      <c r="G24" s="13" t="str">
        <f>IF(Master!$B24="#","","&lt;TD VALIGN = MIDDLE NOWRAP&gt;")</f>
        <v>&lt;TD VALIGN = MIDDLE NOWRAP&gt;</v>
      </c>
      <c r="H24" s="13" t="str">
        <f>IF(Master!$B24="#","",Master!B24)</f>
        <v>6-Feb-12</v>
      </c>
      <c r="I24" s="7" t="str">
        <f>IF(Master!$B24="#","","&lt;/TD&gt;")</f>
        <v>&lt;/TD&gt;</v>
      </c>
      <c r="J24" s="7" t="str">
        <f>(IF((Master!$B24="#"),(""),(CONCATENATE("&lt;TD VALIGN = MIDDLE&gt;",Master!E24,"&lt;/TD&gt;"))))</f>
        <v>&lt;TD VALIGN = MIDDLE&gt;Table for learned B-MAC addresses in PIP&lt;/TD&gt;</v>
      </c>
      <c r="K24" s="7" t="str">
        <f>IF(Master!$B24="#","","&lt;/TD&gt;")</f>
        <v>&lt;/TD&gt;</v>
      </c>
      <c r="L24" s="7" t="str">
        <f>(IF((Master!$B24="#"),(""),(CONCATENATE("&lt;TD VALIGN = MIDDLE&gt;",(IF((Master!$F24=""),("&amp;nbsp;"),(Master!$F24)))," &lt;/TD&gt;"))))</f>
        <v>&lt;TD VALIGN = MIDDLE&gt;802.1Q-cor-2-d2-0 &lt;/TD&gt;</v>
      </c>
      <c r="M24" s="7" t="str">
        <f>IF(Master!$B24="#","","&lt;/TR&gt;")</f>
        <v>&lt;/TR&gt;</v>
      </c>
    </row>
    <row r="25" spans="1:13" ht="12.75" customHeight="1" x14ac:dyDescent="0.2">
      <c r="A25" s="26" t="str">
        <f>IF(Master!$B25="#","","&lt;TR&gt;")</f>
        <v>&lt;TR&gt;</v>
      </c>
      <c r="B25" s="7" t="str">
        <f>IF(Master!$B25="#","",CONCATENATE("&lt;TD VALIGN = MIDDLE  ALIGN = CENTER&gt;&lt;A HREF=""maint_",Master!A25,".pdf""&gt;",Master!A25,"&lt;/A&gt;"))</f>
        <v>&lt;TD VALIGN = MIDDLE  ALIGN = CENTER&gt;&lt;A HREF="maint_0026.pdf"&gt;0026&lt;/A&gt;</v>
      </c>
      <c r="C25" s="7" t="str">
        <f>IF(Master!$B25="#","", (IF(Totals!AS25="Y","&lt;BR&gt;&lt;SMALL&gt;&lt;B&gt;&lt;FONT COLOR=""#00C000""&gt;Closed&lt;/FONT&gt;&lt;/B&gt;&lt;/SMALL&gt;&lt;/TD&gt;","&lt;/TD&gt;")))</f>
        <v>&lt;BR&gt;&lt;SMALL&gt;&lt;B&gt;&lt;FONT COLOR="#00C000"&gt;Closed&lt;/FONT&gt;&lt;/B&gt;&lt;/SMALL&gt;&lt;/TD&gt;</v>
      </c>
      <c r="D25" s="7" t="str">
        <f>(IF((Master!$B25="#"),(""),(CONCATENATE("&lt;TD VALIGN = MIDDLE  ALIGN = CENTER&gt;&lt;A HREF=""revision_history.html#REQ",Master!A25,"""&gt;",Totals!N25,"&lt;/A&gt;&lt;/TD&gt;"))))</f>
        <v>&lt;TD VALIGN = MIDDLE  ALIGN = CENTER&gt;&lt;A HREF="revision_history.html#REQ0026"&gt;Rejected&lt;/A&gt;&lt;/TD&gt;</v>
      </c>
      <c r="E25" s="7" t="str">
        <f>(IF((Master!$B25="#"),(""),(CONCATENATE("&lt;TD VALIGN = MIDDLE  ALIGN = CENTER&gt;",Master!C25,"&lt;/TD&gt;"))))</f>
        <v>&lt;TD VALIGN = MIDDLE  ALIGN = CENTER&gt;802.1Q-2011&lt;/TD&gt;</v>
      </c>
      <c r="F25" s="7" t="str">
        <f>(IF((Master!$B25="#"),(""),(CONCATENATE("&lt;TD VALIGN = MIDDLE&gt;",Master!D25,"&lt;/TD&gt;"))))</f>
        <v>&lt;TD VALIGN = MIDDLE&gt;22.1,22.5&lt;/TD&gt;</v>
      </c>
      <c r="G25" s="13" t="str">
        <f>IF(Master!$B25="#","","&lt;TD VALIGN = MIDDLE NOWRAP&gt;")</f>
        <v>&lt;TD VALIGN = MIDDLE NOWRAP&gt;</v>
      </c>
      <c r="H25" s="13" t="str">
        <f>IF(Master!$B25="#","",Master!B25)</f>
        <v>6-Feb-12</v>
      </c>
      <c r="I25" s="7" t="str">
        <f>IF(Master!$B25="#","","&lt;/TD&gt;")</f>
        <v>&lt;/TD&gt;</v>
      </c>
      <c r="J25" s="7" t="str">
        <f>(IF((Master!$B25="#"),(""),(CONCATENATE("&lt;TD VALIGN = MIDDLE&gt;",Master!E25,"&lt;/TD&gt;"))))</f>
        <v>&lt;TD VALIGN = MIDDLE&gt;Flow Classification and Queuing for CBP&lt;/TD&gt;</v>
      </c>
      <c r="K25" s="7" t="str">
        <f>IF(Master!$B25="#","","&lt;/TD&gt;")</f>
        <v>&lt;/TD&gt;</v>
      </c>
      <c r="L25" s="7" t="str">
        <f>(IF((Master!$B25="#"),(""),(CONCATENATE("&lt;TD VALIGN = MIDDLE&gt;",(IF((Master!$F25=""),("&amp;nbsp;"),(Master!$F25)))," &lt;/TD&gt;"))))</f>
        <v>&lt;TD VALIGN = MIDDLE&gt;&amp;nbsp; &lt;/TD&gt;</v>
      </c>
      <c r="M25" s="7" t="str">
        <f>IF(Master!$B25="#","","&lt;/TR&gt;")</f>
        <v>&lt;/TR&gt;</v>
      </c>
    </row>
    <row r="26" spans="1:13" ht="12.75" customHeight="1" x14ac:dyDescent="0.2">
      <c r="A26" s="26" t="str">
        <f>IF(Master!$B26="#","","&lt;TR&gt;")</f>
        <v>&lt;TR&gt;</v>
      </c>
      <c r="B26" s="7" t="str">
        <f>IF(Master!$B26="#","",CONCATENATE("&lt;TD VALIGN = MIDDLE  ALIGN = CENTER&gt;&lt;A HREF=""maint_",Master!A26,".pdf""&gt;",Master!A26,"&lt;/A&gt;"))</f>
        <v>&lt;TD VALIGN = MIDDLE  ALIGN = CENTER&gt;&lt;A HREF="maint_0027.pdf"&gt;0027&lt;/A&gt;</v>
      </c>
      <c r="C26" s="7" t="str">
        <f>IF(Master!$B26="#","", (IF(Totals!AS26="Y","&lt;BR&gt;&lt;SMALL&gt;&lt;B&gt;&lt;FONT COLOR=""#00C000""&gt;Closed&lt;/FONT&gt;&lt;/B&gt;&lt;/SMALL&gt;&lt;/TD&gt;","&lt;/TD&gt;")))</f>
        <v>&lt;BR&gt;&lt;SMALL&gt;&lt;B&gt;&lt;FONT COLOR="#00C000"&gt;Closed&lt;/FONT&gt;&lt;/B&gt;&lt;/SMALL&gt;&lt;/TD&gt;</v>
      </c>
      <c r="D26" s="7" t="str">
        <f>(IF((Master!$B26="#"),(""),(CONCATENATE("&lt;TD VALIGN = MIDDLE  ALIGN = CENTER&gt;&lt;A HREF=""revision_history.html#REQ",Master!A26,"""&gt;",Totals!N26,"&lt;/A&gt;&lt;/TD&gt;"))))</f>
        <v>&lt;TD VALIGN = MIDDLE  ALIGN = CENTER&gt;&lt;A HREF="revision_history.html#REQ0027"&gt;Published&lt;/A&gt;&lt;/TD&gt;</v>
      </c>
      <c r="E26" s="7" t="str">
        <f>(IF((Master!$B26="#"),(""),(CONCATENATE("&lt;TD VALIGN = MIDDLE  ALIGN = CENTER&gt;",Master!C26,"&lt;/TD&gt;"))))</f>
        <v>&lt;TD VALIGN = MIDDLE  ALIGN = CENTER&gt;802.1AB-2009&lt;/TD&gt;</v>
      </c>
      <c r="F26" s="7" t="str">
        <f>(IF((Master!$B26="#"),(""),(CONCATENATE("&lt;TD VALIGN = MIDDLE&gt;",Master!D26,"&lt;/TD&gt;"))))</f>
        <v>&lt;TD VALIGN = MIDDLE&gt;6.6.1, 8.2&lt;/TD&gt;</v>
      </c>
      <c r="G26" s="13" t="str">
        <f>IF(Master!$B26="#","","&lt;TD VALIGN = MIDDLE NOWRAP&gt;")</f>
        <v>&lt;TD VALIGN = MIDDLE NOWRAP&gt;</v>
      </c>
      <c r="H26" s="13" t="str">
        <f>IF(Master!$B26="#","",Master!B26)</f>
        <v>6-Feb-12</v>
      </c>
      <c r="I26" s="7" t="str">
        <f>IF(Master!$B26="#","","&lt;/TD&gt;")</f>
        <v>&lt;/TD&gt;</v>
      </c>
      <c r="J26" s="7" t="str">
        <f>(IF((Master!$B26="#"),(""),(CONCATENATE("&lt;TD VALIGN = MIDDLE&gt;",Master!E26,"&lt;/TD&gt;"))))</f>
        <v>&lt;TD VALIGN = MIDDLE&gt;End of LLDPDU TLV error handling&lt;/TD&gt;</v>
      </c>
      <c r="K26" s="7" t="str">
        <f>IF(Master!$B26="#","","&lt;/TD&gt;")</f>
        <v>&lt;/TD&gt;</v>
      </c>
      <c r="L26" s="7" t="str">
        <f>(IF((Master!$B26="#"),(""),(CONCATENATE("&lt;TD VALIGN = MIDDLE&gt;",(IF((Master!$F26=""),("&amp;nbsp;"),(Master!$F26)))," &lt;/TD&gt;"))))</f>
        <v>&lt;TD VALIGN = MIDDLE&gt;802.1AB-cor-1 &lt;/TD&gt;</v>
      </c>
      <c r="M26" s="7" t="str">
        <f>IF(Master!$B26="#","","&lt;/TR&gt;")</f>
        <v>&lt;/TR&gt;</v>
      </c>
    </row>
    <row r="27" spans="1:13" ht="12.75" customHeight="1" x14ac:dyDescent="0.2">
      <c r="A27" s="26" t="str">
        <f>IF(Master!$B27="#","","&lt;TR&gt;")</f>
        <v>&lt;TR&gt;</v>
      </c>
      <c r="B27" s="7" t="str">
        <f>IF(Master!$B27="#","",CONCATENATE("&lt;TD VALIGN = MIDDLE  ALIGN = CENTER&gt;&lt;A HREF=""maint_",Master!A27,".pdf""&gt;",Master!A27,"&lt;/A&gt;"))</f>
        <v>&lt;TD VALIGN = MIDDLE  ALIGN = CENTER&gt;&lt;A HREF="maint_0029.pdf"&gt;0029&lt;/A&gt;</v>
      </c>
      <c r="C27" s="7" t="str">
        <f>IF(Master!$B27="#","", (IF(Totals!AS27="Y","&lt;BR&gt;&lt;SMALL&gt;&lt;B&gt;&lt;FONT COLOR=""#00C000""&gt;Closed&lt;/FONT&gt;&lt;/B&gt;&lt;/SMALL&gt;&lt;/TD&gt;","&lt;/TD&gt;")))</f>
        <v>&lt;BR&gt;&lt;SMALL&gt;&lt;B&gt;&lt;FONT COLOR="#00C000"&gt;Closed&lt;/FONT&gt;&lt;/B&gt;&lt;/SMALL&gt;&lt;/TD&gt;</v>
      </c>
      <c r="D27" s="7" t="str">
        <f>(IF((Master!$B27="#"),(""),(CONCATENATE("&lt;TD VALIGN = MIDDLE  ALIGN = CENTER&gt;&lt;A HREF=""revision_history.html#REQ",Master!A27,"""&gt;",Totals!N27,"&lt;/A&gt;&lt;/TD&gt;"))))</f>
        <v>&lt;TD VALIGN = MIDDLE  ALIGN = CENTER&gt;&lt;A HREF="revision_history.html#REQ0029"&gt;Published&lt;/A&gt;&lt;/TD&gt;</v>
      </c>
      <c r="E27" s="7" t="str">
        <f>(IF((Master!$B27="#"),(""),(CONCATENATE("&lt;TD VALIGN = MIDDLE  ALIGN = CENTER&gt;",Master!C27,"&lt;/TD&gt;"))))</f>
        <v>&lt;TD VALIGN = MIDDLE  ALIGN = CENTER&gt;802.1Q-2011&lt;/TD&gt;</v>
      </c>
      <c r="F27" s="7" t="str">
        <f>(IF((Master!$B27="#"),(""),(CONCATENATE("&lt;TD VALIGN = MIDDLE&gt;",Master!D27,"&lt;/TD&gt;"))))</f>
        <v>&lt;TD VALIGN = MIDDLE&gt;17.5.2, IEEE8021-BRIDGE-MIB&lt;/TD&gt;</v>
      </c>
      <c r="G27" s="13" t="str">
        <f>IF(Master!$B27="#","","&lt;TD VALIGN = MIDDLE NOWRAP&gt;")</f>
        <v>&lt;TD VALIGN = MIDDLE NOWRAP&gt;</v>
      </c>
      <c r="H27" s="13" t="str">
        <f>IF(Master!$B27="#","",Master!B27)</f>
        <v>14-Feb-12</v>
      </c>
      <c r="I27" s="7" t="str">
        <f>IF(Master!$B27="#","","&lt;/TD&gt;")</f>
        <v>&lt;/TD&gt;</v>
      </c>
      <c r="J27" s="7" t="str">
        <f>(IF((Master!$B27="#"),(""),(CONCATENATE("&lt;TD VALIGN = MIDDLE&gt;",Master!E27,"&lt;/TD&gt;"))))</f>
        <v>&lt;TD VALIGN = MIDDLE&gt;Missing T-Component creation text and ennumeration&lt;/TD&gt;</v>
      </c>
      <c r="K27" s="7" t="str">
        <f>IF(Master!$B27="#","","&lt;/TD&gt;")</f>
        <v>&lt;/TD&gt;</v>
      </c>
      <c r="L27" s="7" t="str">
        <f>(IF((Master!$B27="#"),(""),(CONCATENATE("&lt;TD VALIGN = MIDDLE&gt;",(IF((Master!$F27=""),("&amp;nbsp;"),(Master!$F27)))," &lt;/TD&gt;"))))</f>
        <v>&lt;TD VALIGN = MIDDLE&gt;802.1Q-cor-2-d2-0 &lt;/TD&gt;</v>
      </c>
      <c r="M27" s="7" t="str">
        <f>IF(Master!$B27="#","","&lt;/TR&gt;")</f>
        <v>&lt;/TR&gt;</v>
      </c>
    </row>
    <row r="28" spans="1:13" ht="12.75" customHeight="1" x14ac:dyDescent="0.2">
      <c r="A28" s="26" t="str">
        <f>IF(Master!$B28="#","","&lt;TR&gt;")</f>
        <v>&lt;TR&gt;</v>
      </c>
      <c r="B28" s="7" t="str">
        <f>IF(Master!$B28="#","",CONCATENATE("&lt;TD VALIGN = MIDDLE  ALIGN = CENTER&gt;&lt;A HREF=""maint_",Master!A28,".pdf""&gt;",Master!A28,"&lt;/A&gt;"))</f>
        <v>&lt;TD VALIGN = MIDDLE  ALIGN = CENTER&gt;&lt;A HREF="maint_0031.pdf"&gt;0031&lt;/A&gt;</v>
      </c>
      <c r="C28" s="7" t="str">
        <f>IF(Master!$B28="#","", (IF(Totals!AS28="Y","&lt;BR&gt;&lt;SMALL&gt;&lt;B&gt;&lt;FONT COLOR=""#00C000""&gt;Closed&lt;/FONT&gt;&lt;/B&gt;&lt;/SMALL&gt;&lt;/TD&gt;","&lt;/TD&gt;")))</f>
        <v>&lt;BR&gt;&lt;SMALL&gt;&lt;B&gt;&lt;FONT COLOR="#00C000"&gt;Closed&lt;/FONT&gt;&lt;/B&gt;&lt;/SMALL&gt;&lt;/TD&gt;</v>
      </c>
      <c r="D28" s="7" t="str">
        <f>(IF((Master!$B28="#"),(""),(CONCATENATE("&lt;TD VALIGN = MIDDLE  ALIGN = CENTER&gt;&lt;A HREF=""revision_history.html#REQ",Master!A28,"""&gt;",Totals!N28,"&lt;/A&gt;&lt;/TD&gt;"))))</f>
        <v>&lt;TD VALIGN = MIDDLE  ALIGN = CENTER&gt;&lt;A HREF="revision_history.html#REQ0031"&gt;Published&lt;/A&gt;&lt;/TD&gt;</v>
      </c>
      <c r="E28" s="7" t="str">
        <f>(IF((Master!$B28="#"),(""),(CONCATENATE("&lt;TD VALIGN = MIDDLE  ALIGN = CENTER&gt;",Master!C28,"&lt;/TD&gt;"))))</f>
        <v>&lt;TD VALIGN = MIDDLE  ALIGN = CENTER&gt;802.1Q-2011&lt;/TD&gt;</v>
      </c>
      <c r="F28" s="7" t="str">
        <f>(IF((Master!$B28="#"),(""),(CONCATENATE("&lt;TD VALIGN = MIDDLE&gt;",Master!D28,"&lt;/TD&gt;"))))</f>
        <v>&lt;TD VALIGN = MIDDLE&gt;6.1.1&lt;/TD&gt;</v>
      </c>
      <c r="G28" s="13" t="str">
        <f>IF(Master!$B28="#","","&lt;TD VALIGN = MIDDLE NOWRAP&gt;")</f>
        <v>&lt;TD VALIGN = MIDDLE NOWRAP&gt;</v>
      </c>
      <c r="H28" s="13" t="str">
        <f>IF(Master!$B28="#","",Master!B28)</f>
        <v>12-Mar-12</v>
      </c>
      <c r="I28" s="7" t="str">
        <f>IF(Master!$B28="#","","&lt;/TD&gt;")</f>
        <v>&lt;/TD&gt;</v>
      </c>
      <c r="J28" s="7" t="str">
        <f>(IF((Master!$B28="#"),(""),(CONCATENATE("&lt;TD VALIGN = MIDDLE&gt;",Master!E28,"&lt;/TD&gt;"))))</f>
        <v>&lt;TD VALIGN = MIDDLE&gt;Typo in fig 6-2 with MA_UNITDATA.x&lt;/TD&gt;</v>
      </c>
      <c r="K28" s="7" t="str">
        <f>IF(Master!$B28="#","","&lt;/TD&gt;")</f>
        <v>&lt;/TD&gt;</v>
      </c>
      <c r="L28" s="7" t="str">
        <f>(IF((Master!$B28="#"),(""),(CONCATENATE("&lt;TD VALIGN = MIDDLE&gt;",(IF((Master!$F28=""),("&amp;nbsp;"),(Master!$F28)))," &lt;/TD&gt;"))))</f>
        <v>&lt;TD VALIGN = MIDDLE&gt;802.1Q-cor-2-d2-0 &lt;/TD&gt;</v>
      </c>
      <c r="M28" s="7" t="str">
        <f>IF(Master!$B28="#","","&lt;/TR&gt;")</f>
        <v>&lt;/TR&gt;</v>
      </c>
    </row>
    <row r="29" spans="1:13" ht="12.75" customHeight="1" x14ac:dyDescent="0.2">
      <c r="A29" s="26" t="str">
        <f>IF(Master!$B29="#","","&lt;TR&gt;")</f>
        <v>&lt;TR&gt;</v>
      </c>
      <c r="B29" s="7" t="str">
        <f>IF(Master!$B29="#","",CONCATENATE("&lt;TD VALIGN = MIDDLE  ALIGN = CENTER&gt;&lt;A HREF=""maint_",Master!A29,".pdf""&gt;",Master!A29,"&lt;/A&gt;"))</f>
        <v>&lt;TD VALIGN = MIDDLE  ALIGN = CENTER&gt;&lt;A HREF="maint_0032.pdf"&gt;0032&lt;/A&gt;</v>
      </c>
      <c r="C29" s="7" t="str">
        <f>IF(Master!$B29="#","", (IF(Totals!AS29="Y","&lt;BR&gt;&lt;SMALL&gt;&lt;B&gt;&lt;FONT COLOR=""#00C000""&gt;Closed&lt;/FONT&gt;&lt;/B&gt;&lt;/SMALL&gt;&lt;/TD&gt;","&lt;/TD&gt;")))</f>
        <v>&lt;BR&gt;&lt;SMALL&gt;&lt;B&gt;&lt;FONT COLOR="#00C000"&gt;Closed&lt;/FONT&gt;&lt;/B&gt;&lt;/SMALL&gt;&lt;/TD&gt;</v>
      </c>
      <c r="D29" s="7" t="str">
        <f>(IF((Master!$B29="#"),(""),(CONCATENATE("&lt;TD VALIGN = MIDDLE  ALIGN = CENTER&gt;&lt;A HREF=""revision_history.html#REQ",Master!A29,"""&gt;",Totals!N29,"&lt;/A&gt;&lt;/TD&gt;"))))</f>
        <v>&lt;TD VALIGN = MIDDLE  ALIGN = CENTER&gt;&lt;A HREF="revision_history.html#REQ0032"&gt;Published&lt;/A&gt;&lt;/TD&gt;</v>
      </c>
      <c r="E29" s="7" t="str">
        <f>(IF((Master!$B29="#"),(""),(CONCATENATE("&lt;TD VALIGN = MIDDLE  ALIGN = CENTER&gt;",Master!C29,"&lt;/TD&gt;"))))</f>
        <v>&lt;TD VALIGN = MIDDLE  ALIGN = CENTER&gt;802.1AB-2009&lt;/TD&gt;</v>
      </c>
      <c r="F29" s="7" t="str">
        <f>(IF((Master!$B29="#"),(""),(CONCATENATE("&lt;TD VALIGN = MIDDLE&gt;",Master!D29,"&lt;/TD&gt;"))))</f>
        <v>&lt;TD VALIGN = MIDDLE&gt;8.5.8&lt;/TD&gt;</v>
      </c>
      <c r="G29" s="13" t="str">
        <f>IF(Master!$B29="#","","&lt;TD VALIGN = MIDDLE NOWRAP&gt;")</f>
        <v>&lt;TD VALIGN = MIDDLE NOWRAP&gt;</v>
      </c>
      <c r="H29" s="13" t="str">
        <f>IF(Master!$B29="#","",Master!B29)</f>
        <v>20-Mar-12</v>
      </c>
      <c r="I29" s="7" t="str">
        <f>IF(Master!$B29="#","","&lt;/TD&gt;")</f>
        <v>&lt;/TD&gt;</v>
      </c>
      <c r="J29" s="7" t="str">
        <f>(IF((Master!$B29="#"),(""),(CONCATENATE("&lt;TD VALIGN = MIDDLE&gt;",Master!E29,"&lt;/TD&gt;"))))</f>
        <v>&lt;TD VALIGN = MIDDLE&gt;System Capabilities TLV inconsistent text and figure&lt;/TD&gt;</v>
      </c>
      <c r="K29" s="7" t="str">
        <f>IF(Master!$B29="#","","&lt;/TD&gt;")</f>
        <v>&lt;/TD&gt;</v>
      </c>
      <c r="L29" s="7" t="str">
        <f>(IF((Master!$B29="#"),(""),(CONCATENATE("&lt;TD VALIGN = MIDDLE&gt;",(IF((Master!$F29=""),("&amp;nbsp;"),(Master!$F29)))," &lt;/TD&gt;"))))</f>
        <v>&lt;TD VALIGN = MIDDLE&gt;802.1AB-cor-1 &lt;/TD&gt;</v>
      </c>
      <c r="M29" s="7" t="str">
        <f>IF(Master!$B29="#","","&lt;/TR&gt;")</f>
        <v>&lt;/TR&gt;</v>
      </c>
    </row>
    <row r="30" spans="1:13" ht="12.75" customHeight="1" x14ac:dyDescent="0.2">
      <c r="A30" s="26" t="str">
        <f>IF(Master!$B30="#","","&lt;TR&gt;")</f>
        <v>&lt;TR&gt;</v>
      </c>
      <c r="B30" s="7" t="str">
        <f>IF(Master!$B30="#","",CONCATENATE("&lt;TD VALIGN = MIDDLE  ALIGN = CENTER&gt;&lt;A HREF=""maint_",Master!A30,".pdf""&gt;",Master!A30,"&lt;/A&gt;"))</f>
        <v>&lt;TD VALIGN = MIDDLE  ALIGN = CENTER&gt;&lt;A HREF="maint_0033.pdf"&gt;0033&lt;/A&gt;</v>
      </c>
      <c r="C30" s="7" t="str">
        <f>IF(Master!$B30="#","", (IF(Totals!AS30="Y","&lt;BR&gt;&lt;SMALL&gt;&lt;B&gt;&lt;FONT COLOR=""#00C000""&gt;Closed&lt;/FONT&gt;&lt;/B&gt;&lt;/SMALL&gt;&lt;/TD&gt;","&lt;/TD&gt;")))</f>
        <v>&lt;BR&gt;&lt;SMALL&gt;&lt;B&gt;&lt;FONT COLOR="#00C000"&gt;Closed&lt;/FONT&gt;&lt;/B&gt;&lt;/SMALL&gt;&lt;/TD&gt;</v>
      </c>
      <c r="D30" s="7" t="str">
        <f>(IF((Master!$B30="#"),(""),(CONCATENATE("&lt;TD VALIGN = MIDDLE  ALIGN = CENTER&gt;&lt;A HREF=""revision_history.html#REQ",Master!A30,"""&gt;",Totals!N30,"&lt;/A&gt;&lt;/TD&gt;"))))</f>
        <v>&lt;TD VALIGN = MIDDLE  ALIGN = CENTER&gt;&lt;A HREF="revision_history.html#REQ0033"&gt;Published&lt;/A&gt;&lt;/TD&gt;</v>
      </c>
      <c r="E30" s="7" t="str">
        <f>(IF((Master!$B30="#"),(""),(CONCATENATE("&lt;TD VALIGN = MIDDLE  ALIGN = CENTER&gt;",Master!C30,"&lt;/TD&gt;"))))</f>
        <v>&lt;TD VALIGN = MIDDLE  ALIGN = CENTER&gt;802.1aq-2012&lt;/TD&gt;</v>
      </c>
      <c r="F30" s="7" t="str">
        <f>(IF((Master!$B30="#"),(""),(CONCATENATE("&lt;TD VALIGN = MIDDLE&gt;",Master!D30,"&lt;/TD&gt;"))))</f>
        <v>&lt;TD VALIGN = MIDDLE&gt;13.29.32&lt;/TD&gt;</v>
      </c>
      <c r="G30" s="13" t="str">
        <f>IF(Master!$B30="#","","&lt;TD VALIGN = MIDDLE NOWRAP&gt;")</f>
        <v>&lt;TD VALIGN = MIDDLE NOWRAP&gt;</v>
      </c>
      <c r="H30" s="13" t="str">
        <f>IF(Master!$B30="#","",Master!B30)</f>
        <v>20-Apr-12</v>
      </c>
      <c r="I30" s="7" t="str">
        <f>IF(Master!$B30="#","","&lt;/TD&gt;")</f>
        <v>&lt;/TD&gt;</v>
      </c>
      <c r="J30" s="7" t="str">
        <f>(IF((Master!$B30="#"),(""),(CONCATENATE("&lt;TD VALIGN = MIDDLE&gt;",Master!E30,"&lt;/TD&gt;"))))</f>
        <v>&lt;TD VALIGN = MIDDLE&gt;Inconsistency of text for updtDigest()&lt;/TD&gt;</v>
      </c>
      <c r="K30" s="7" t="str">
        <f>IF(Master!$B30="#","","&lt;/TD&gt;")</f>
        <v>&lt;/TD&gt;</v>
      </c>
      <c r="L30" s="7" t="str">
        <f>(IF((Master!$B30="#"),(""),(CONCATENATE("&lt;TD VALIGN = MIDDLE&gt;",(IF((Master!$F30=""),("&amp;nbsp;"),(Master!$F30)))," &lt;/TD&gt;"))))</f>
        <v>&lt;TD VALIGN = MIDDLE&gt;802.1Q-cor-2 &lt;/TD&gt;</v>
      </c>
      <c r="M30" s="7" t="str">
        <f>IF(Master!$B30="#","","&lt;/TR&gt;")</f>
        <v>&lt;/TR&gt;</v>
      </c>
    </row>
    <row r="31" spans="1:13" ht="12.75" customHeight="1" x14ac:dyDescent="0.2">
      <c r="A31" s="26" t="str">
        <f>IF(Master!$B31="#","","&lt;TR&gt;")</f>
        <v>&lt;TR&gt;</v>
      </c>
      <c r="B31" s="7" t="str">
        <f>IF(Master!$B31="#","",CONCATENATE("&lt;TD VALIGN = MIDDLE  ALIGN = CENTER&gt;&lt;A HREF=""maint_",Master!A31,".pdf""&gt;",Master!A31,"&lt;/A&gt;"))</f>
        <v>&lt;TD VALIGN = MIDDLE  ALIGN = CENTER&gt;&lt;A HREF="maint_0034.pdf"&gt;0034&lt;/A&gt;</v>
      </c>
      <c r="C31" s="7" t="str">
        <f>IF(Master!$B31="#","", (IF(Totals!AS31="Y","&lt;BR&gt;&lt;SMALL&gt;&lt;B&gt;&lt;FONT COLOR=""#00C000""&gt;Closed&lt;/FONT&gt;&lt;/B&gt;&lt;/SMALL&gt;&lt;/TD&gt;","&lt;/TD&gt;")))</f>
        <v>&lt;BR&gt;&lt;SMALL&gt;&lt;B&gt;&lt;FONT COLOR="#00C000"&gt;Closed&lt;/FONT&gt;&lt;/B&gt;&lt;/SMALL&gt;&lt;/TD&gt;</v>
      </c>
      <c r="D31" s="7" t="str">
        <f>(IF((Master!$B31="#"),(""),(CONCATENATE("&lt;TD VALIGN = MIDDLE  ALIGN = CENTER&gt;&lt;A HREF=""revision_history.html#REQ",Master!A31,"""&gt;",Totals!N31,"&lt;/A&gt;&lt;/TD&gt;"))))</f>
        <v>&lt;TD VALIGN = MIDDLE  ALIGN = CENTER&gt;&lt;A HREF="revision_history.html#REQ0034"&gt;Published&lt;/A&gt;&lt;/TD&gt;</v>
      </c>
      <c r="E31" s="7" t="str">
        <f>(IF((Master!$B31="#"),(""),(CONCATENATE("&lt;TD VALIGN = MIDDLE  ALIGN = CENTER&gt;",Master!C31,"&lt;/TD&gt;"))))</f>
        <v>&lt;TD VALIGN = MIDDLE  ALIGN = CENTER&gt;802.1AB-2009&lt;/TD&gt;</v>
      </c>
      <c r="F31" s="7" t="str">
        <f>(IF((Master!$B31="#"),(""),(CONCATENATE("&lt;TD VALIGN = MIDDLE&gt;",Master!D31,"&lt;/TD&gt;"))))</f>
        <v>&lt;TD VALIGN = MIDDLE&gt;8.5.8&lt;/TD&gt;</v>
      </c>
      <c r="G31" s="13" t="str">
        <f>IF(Master!$B31="#","","&lt;TD VALIGN = MIDDLE NOWRAP&gt;")</f>
        <v>&lt;TD VALIGN = MIDDLE NOWRAP&gt;</v>
      </c>
      <c r="H31" s="13" t="str">
        <f>IF(Master!$B31="#","",Master!B31)</f>
        <v>21-Jun-12</v>
      </c>
      <c r="I31" s="7" t="str">
        <f>IF(Master!$B31="#","","&lt;/TD&gt;")</f>
        <v>&lt;/TD&gt;</v>
      </c>
      <c r="J31" s="7" t="str">
        <f>(IF((Master!$B31="#"),(""),(CONCATENATE("&lt;TD VALIGN = MIDDLE&gt;",Master!E31,"&lt;/TD&gt;"))))</f>
        <v>&lt;TD VALIGN = MIDDLE&gt;System Capabilities TLV incorrectly includes chassis ID&lt;/TD&gt;</v>
      </c>
      <c r="K31" s="7" t="str">
        <f>IF(Master!$B31="#","","&lt;/TD&gt;")</f>
        <v>&lt;/TD&gt;</v>
      </c>
      <c r="L31" s="7" t="str">
        <f>(IF((Master!$B31="#"),(""),(CONCATENATE("&lt;TD VALIGN = MIDDLE&gt;",(IF((Master!$F31=""),("&amp;nbsp;"),(Master!$F31)))," &lt;/TD&gt;"))))</f>
        <v>&lt;TD VALIGN = MIDDLE&gt;802.1AB-cor-1 &lt;/TD&gt;</v>
      </c>
      <c r="M31" s="7" t="str">
        <f>IF(Master!$B31="#","","&lt;/TR&gt;")</f>
        <v>&lt;/TR&gt;</v>
      </c>
    </row>
    <row r="32" spans="1:13" ht="12.75" customHeight="1" x14ac:dyDescent="0.2">
      <c r="A32" s="26" t="str">
        <f>IF(Master!$B32="#","","&lt;TR&gt;")</f>
        <v>&lt;TR&gt;</v>
      </c>
      <c r="B32" s="7" t="str">
        <f>IF(Master!$B32="#","",CONCATENATE("&lt;TD VALIGN = MIDDLE  ALIGN = CENTER&gt;&lt;A HREF=""maint_",Master!A32,".pdf""&gt;",Master!A32,"&lt;/A&gt;"))</f>
        <v>&lt;TD VALIGN = MIDDLE  ALIGN = CENTER&gt;&lt;A HREF="maint_0036.pdf"&gt;0036&lt;/A&gt;</v>
      </c>
      <c r="C32" s="7" t="str">
        <f>IF(Master!$B32="#","", (IF(Totals!AS32="Y","&lt;BR&gt;&lt;SMALL&gt;&lt;B&gt;&lt;FONT COLOR=""#00C000""&gt;Closed&lt;/FONT&gt;&lt;/B&gt;&lt;/SMALL&gt;&lt;/TD&gt;","&lt;/TD&gt;")))</f>
        <v>&lt;/TD&gt;</v>
      </c>
      <c r="D32" s="7" t="str">
        <f>(IF((Master!$B32="#"),(""),(CONCATENATE("&lt;TD VALIGN = MIDDLE  ALIGN = CENTER&gt;&lt;A HREF=""revision_history.html#REQ",Master!A32,"""&gt;",Totals!N32,"&lt;/A&gt;&lt;/TD&gt;"))))</f>
        <v>&lt;TD VALIGN = MIDDLE  ALIGN = CENTER&gt;&lt;A HREF="revision_history.html#REQ0036"&gt;Balloting&lt;/A&gt;&lt;/TD&gt;</v>
      </c>
      <c r="E32" s="7" t="str">
        <f>(IF((Master!$B32="#"),(""),(CONCATENATE("&lt;TD VALIGN = MIDDLE  ALIGN = CENTER&gt;",Master!C32,"&lt;/TD&gt;"))))</f>
        <v>&lt;TD VALIGN = MIDDLE  ALIGN = CENTER&gt;802.1Q-2011&lt;/TD&gt;</v>
      </c>
      <c r="F32" s="7" t="str">
        <f>(IF((Master!$B32="#"),(""),(CONCATENATE("&lt;TD VALIGN = MIDDLE&gt;",Master!D32,"&lt;/TD&gt;"))))</f>
        <v>&lt;TD VALIGN = MIDDLE&gt;20.9.1&lt;/TD&gt;</v>
      </c>
      <c r="G32" s="13" t="str">
        <f>IF(Master!$B32="#","","&lt;TD VALIGN = MIDDLE NOWRAP&gt;")</f>
        <v>&lt;TD VALIGN = MIDDLE NOWRAP&gt;</v>
      </c>
      <c r="H32" s="13" t="str">
        <f>IF(Master!$B32="#","",Master!B32)</f>
        <v>21-Jun-12</v>
      </c>
      <c r="I32" s="7" t="str">
        <f>IF(Master!$B32="#","","&lt;/TD&gt;")</f>
        <v>&lt;/TD&gt;</v>
      </c>
      <c r="J32" s="7" t="str">
        <f>(IF((Master!$B32="#"),(""),(CONCATENATE("&lt;TD VALIGN = MIDDLE&gt;",Master!E32,"&lt;/TD&gt;"))))</f>
        <v>&lt;TD VALIGN = MIDDLE&gt;MEPactive is administrative status&lt;/TD&gt;</v>
      </c>
      <c r="K32" s="7" t="str">
        <f>IF(Master!$B32="#","","&lt;/TD&gt;")</f>
        <v>&lt;/TD&gt;</v>
      </c>
      <c r="L32" s="7" t="str">
        <f>(IF((Master!$B32="#"),(""),(CONCATENATE("&lt;TD VALIGN = MIDDLE&gt;",(IF((Master!$F32=""),("&amp;nbsp;"),(Master!$F32)))," &lt;/TD&gt;"))))</f>
        <v>&lt;TD VALIGN = MIDDLE&gt;802.1Q-REV &lt;/TD&gt;</v>
      </c>
      <c r="M32" s="7" t="str">
        <f>IF(Master!$B32="#","","&lt;/TR&gt;")</f>
        <v>&lt;/TR&gt;</v>
      </c>
    </row>
    <row r="33" spans="1:13" ht="12.75" customHeight="1" x14ac:dyDescent="0.2">
      <c r="A33" s="26" t="str">
        <f>IF(Master!$B33="#","","&lt;TR&gt;")</f>
        <v>&lt;TR&gt;</v>
      </c>
      <c r="B33" s="7" t="str">
        <f>IF(Master!$B33="#","",CONCATENATE("&lt;TD VALIGN = MIDDLE  ALIGN = CENTER&gt;&lt;A HREF=""maint_",Master!A33,".pdf""&gt;",Master!A33,"&lt;/A&gt;"))</f>
        <v>&lt;TD VALIGN = MIDDLE  ALIGN = CENTER&gt;&lt;A HREF="maint_0037.pdf"&gt;0037&lt;/A&gt;</v>
      </c>
      <c r="C33" s="7" t="str">
        <f>IF(Master!$B33="#","", (IF(Totals!AS33="Y","&lt;BR&gt;&lt;SMALL&gt;&lt;B&gt;&lt;FONT COLOR=""#00C000""&gt;Closed&lt;/FONT&gt;&lt;/B&gt;&lt;/SMALL&gt;&lt;/TD&gt;","&lt;/TD&gt;")))</f>
        <v>&lt;BR&gt;&lt;SMALL&gt;&lt;B&gt;&lt;FONT COLOR="#00C000"&gt;Closed&lt;/FONT&gt;&lt;/B&gt;&lt;/SMALL&gt;&lt;/TD&gt;</v>
      </c>
      <c r="D33" s="7" t="str">
        <f>(IF((Master!$B33="#"),(""),(CONCATENATE("&lt;TD VALIGN = MIDDLE  ALIGN = CENTER&gt;&lt;A HREF=""revision_history.html#REQ",Master!A33,"""&gt;",Totals!N33,"&lt;/A&gt;&lt;/TD&gt;"))))</f>
        <v>&lt;TD VALIGN = MIDDLE  ALIGN = CENTER&gt;&lt;A HREF="revision_history.html#REQ0037"&gt;Rejected&lt;/A&gt;&lt;/TD&gt;</v>
      </c>
      <c r="E33" s="7" t="str">
        <f>(IF((Master!$B33="#"),(""),(CONCATENATE("&lt;TD VALIGN = MIDDLE  ALIGN = CENTER&gt;",Master!C33,"&lt;/TD&gt;"))))</f>
        <v>&lt;TD VALIGN = MIDDLE  ALIGN = CENTER&gt;802.1Q-2011&lt;/TD&gt;</v>
      </c>
      <c r="F33" s="7" t="str">
        <f>(IF((Master!$B33="#"),(""),(CONCATENATE("&lt;TD VALIGN = MIDDLE&gt;",Master!D33,"&lt;/TD&gt;"))))</f>
        <v>&lt;TD VALIGN = MIDDLE&gt;20.9&lt;/TD&gt;</v>
      </c>
      <c r="G33" s="13" t="str">
        <f>IF(Master!$B33="#","","&lt;TD VALIGN = MIDDLE NOWRAP&gt;")</f>
        <v>&lt;TD VALIGN = MIDDLE NOWRAP&gt;</v>
      </c>
      <c r="H33" s="13" t="str">
        <f>IF(Master!$B33="#","",Master!B33)</f>
        <v>21-Jun-12</v>
      </c>
      <c r="I33" s="7" t="str">
        <f>IF(Master!$B33="#","","&lt;/TD&gt;")</f>
        <v>&lt;/TD&gt;</v>
      </c>
      <c r="J33" s="7" t="str">
        <f>(IF((Master!$B33="#"),(""),(CONCATENATE("&lt;TD VALIGN = MIDDLE&gt;",Master!E33,"&lt;/TD&gt;"))))</f>
        <v>&lt;TD VALIGN = MIDDLE&gt;New MEPoperational is operational status&lt;/TD&gt;</v>
      </c>
      <c r="K33" s="7" t="str">
        <f>IF(Master!$B33="#","","&lt;/TD&gt;")</f>
        <v>&lt;/TD&gt;</v>
      </c>
      <c r="L33" s="7" t="str">
        <f>(IF((Master!$B33="#"),(""),(CONCATENATE("&lt;TD VALIGN = MIDDLE&gt;",(IF((Master!$F33=""),("&amp;nbsp;"),(Master!$F33)))," &lt;/TD&gt;"))))</f>
        <v>&lt;TD VALIGN = MIDDLE&gt;&amp;nbsp; &lt;/TD&gt;</v>
      </c>
      <c r="M33" s="7" t="str">
        <f>IF(Master!$B33="#","","&lt;/TR&gt;")</f>
        <v>&lt;/TR&gt;</v>
      </c>
    </row>
    <row r="34" spans="1:13" ht="12.75" customHeight="1" x14ac:dyDescent="0.2">
      <c r="A34" s="26" t="str">
        <f>IF(Master!$B34="#","","&lt;TR&gt;")</f>
        <v>&lt;TR&gt;</v>
      </c>
      <c r="B34" s="7" t="str">
        <f>IF(Master!$B34="#","",CONCATENATE("&lt;TD VALIGN = MIDDLE  ALIGN = CENTER&gt;&lt;A HREF=""maint_",Master!A34,".pdf""&gt;",Master!A34,"&lt;/A&gt;"))</f>
        <v>&lt;TD VALIGN = MIDDLE  ALIGN = CENTER&gt;&lt;A HREF="maint_0038.pdf"&gt;0038&lt;/A&gt;</v>
      </c>
      <c r="C34" s="7" t="str">
        <f>IF(Master!$B34="#","", (IF(Totals!AS34="Y","&lt;BR&gt;&lt;SMALL&gt;&lt;B&gt;&lt;FONT COLOR=""#00C000""&gt;Closed&lt;/FONT&gt;&lt;/B&gt;&lt;/SMALL&gt;&lt;/TD&gt;","&lt;/TD&gt;")))</f>
        <v>&lt;/TD&gt;</v>
      </c>
      <c r="D34" s="7" t="str">
        <f>(IF((Master!$B34="#"),(""),(CONCATENATE("&lt;TD VALIGN = MIDDLE  ALIGN = CENTER&gt;&lt;A HREF=""revision_history.html#REQ",Master!A34,"""&gt;",Totals!N34,"&lt;/A&gt;&lt;/TD&gt;"))))</f>
        <v>&lt;TD VALIGN = MIDDLE  ALIGN = CENTER&gt;&lt;A HREF="revision_history.html#REQ0038"&gt;Balloting&lt;/A&gt;&lt;/TD&gt;</v>
      </c>
      <c r="E34" s="7" t="str">
        <f>(IF((Master!$B34="#"),(""),(CONCATENATE("&lt;TD VALIGN = MIDDLE  ALIGN = CENTER&gt;",Master!C34,"&lt;/TD&gt;"))))</f>
        <v>&lt;TD VALIGN = MIDDLE  ALIGN = CENTER&gt;802.1Q-2011&lt;/TD&gt;</v>
      </c>
      <c r="F34" s="7" t="str">
        <f>(IF((Master!$B34="#"),(""),(CONCATENATE("&lt;TD VALIGN = MIDDLE&gt;",Master!D34,"&lt;/TD&gt;"))))</f>
        <v>&lt;TD VALIGN = MIDDLE&gt;6&lt;/TD&gt;</v>
      </c>
      <c r="G34" s="13" t="str">
        <f>IF(Master!$B34="#","","&lt;TD VALIGN = MIDDLE NOWRAP&gt;")</f>
        <v>&lt;TD VALIGN = MIDDLE NOWRAP&gt;</v>
      </c>
      <c r="H34" s="13" t="str">
        <f>IF(Master!$B34="#","",Master!B34)</f>
        <v>21-Jun-12</v>
      </c>
      <c r="I34" s="7" t="str">
        <f>IF(Master!$B34="#","","&lt;/TD&gt;")</f>
        <v>&lt;/TD&gt;</v>
      </c>
      <c r="J34" s="7" t="str">
        <f>(IF((Master!$B34="#"),(""),(CONCATENATE("&lt;TD VALIGN = MIDDLE&gt;",Master!E34,"&lt;/TD&gt;"))))</f>
        <v>&lt;TD VALIGN = MIDDLE&gt;user_priority -&gt; priority&lt;/TD&gt;</v>
      </c>
      <c r="K34" s="7" t="str">
        <f>IF(Master!$B34="#","","&lt;/TD&gt;")</f>
        <v>&lt;/TD&gt;</v>
      </c>
      <c r="L34" s="7" t="str">
        <f>(IF((Master!$B34="#"),(""),(CONCATENATE("&lt;TD VALIGN = MIDDLE&gt;",(IF((Master!$F34=""),("&amp;nbsp;"),(Master!$F34)))," &lt;/TD&gt;"))))</f>
        <v>&lt;TD VALIGN = MIDDLE&gt;802.1Q-REV &lt;/TD&gt;</v>
      </c>
      <c r="M34" s="7" t="str">
        <f>IF(Master!$B34="#","","&lt;/TR&gt;")</f>
        <v>&lt;/TR&gt;</v>
      </c>
    </row>
    <row r="35" spans="1:13" ht="12.75" customHeight="1" x14ac:dyDescent="0.2">
      <c r="A35" s="26" t="str">
        <f>IF(Master!$B35="#","","&lt;TR&gt;")</f>
        <v>&lt;TR&gt;</v>
      </c>
      <c r="B35" s="7" t="str">
        <f>IF(Master!$B35="#","",CONCATENATE("&lt;TD VALIGN = MIDDLE  ALIGN = CENTER&gt;&lt;A HREF=""maint_",Master!A35,".pdf""&gt;",Master!A35,"&lt;/A&gt;"))</f>
        <v>&lt;TD VALIGN = MIDDLE  ALIGN = CENTER&gt;&lt;A HREF="maint_0039.pdf"&gt;0039&lt;/A&gt;</v>
      </c>
      <c r="C35" s="7" t="str">
        <f>IF(Master!$B35="#","", (IF(Totals!AS35="Y","&lt;BR&gt;&lt;SMALL&gt;&lt;B&gt;&lt;FONT COLOR=""#00C000""&gt;Closed&lt;/FONT&gt;&lt;/B&gt;&lt;/SMALL&gt;&lt;/TD&gt;","&lt;/TD&gt;")))</f>
        <v>&lt;BR&gt;&lt;SMALL&gt;&lt;B&gt;&lt;FONT COLOR="#00C000"&gt;Closed&lt;/FONT&gt;&lt;/B&gt;&lt;/SMALL&gt;&lt;/TD&gt;</v>
      </c>
      <c r="D35" s="7" t="str">
        <f>(IF((Master!$B35="#"),(""),(CONCATENATE("&lt;TD VALIGN = MIDDLE  ALIGN = CENTER&gt;&lt;A HREF=""revision_history.html#REQ",Master!A35,"""&gt;",Totals!N35,"&lt;/A&gt;&lt;/TD&gt;"))))</f>
        <v>&lt;TD VALIGN = MIDDLE  ALIGN = CENTER&gt;&lt;A HREF="revision_history.html#REQ0039"&gt;Rejected&lt;/A&gt;&lt;/TD&gt;</v>
      </c>
      <c r="E35" s="7" t="str">
        <f>(IF((Master!$B35="#"),(""),(CONCATENATE("&lt;TD VALIGN = MIDDLE  ALIGN = CENTER&gt;",Master!C35,"&lt;/TD&gt;"))))</f>
        <v>&lt;TD VALIGN = MIDDLE  ALIGN = CENTER&gt;802.1AB-2009&lt;/TD&gt;</v>
      </c>
      <c r="F35" s="7" t="str">
        <f>(IF((Master!$B35="#"),(""),(CONCATENATE("&lt;TD VALIGN = MIDDLE&gt;",Master!D35,"&lt;/TD&gt;"))))</f>
        <v>&lt;TD VALIGN = MIDDLE&gt;E.8&lt;/TD&gt;</v>
      </c>
      <c r="G35" s="13" t="str">
        <f>IF(Master!$B35="#","","&lt;TD VALIGN = MIDDLE NOWRAP&gt;")</f>
        <v>&lt;TD VALIGN = MIDDLE NOWRAP&gt;</v>
      </c>
      <c r="H35" s="13" t="str">
        <f>IF(Master!$B35="#","",Master!B35)</f>
        <v>13-Aug-12</v>
      </c>
      <c r="I35" s="7" t="str">
        <f>IF(Master!$B35="#","","&lt;/TD&gt;")</f>
        <v>&lt;/TD&gt;</v>
      </c>
      <c r="J35" s="7" t="str">
        <f>(IF((Master!$B35="#"),(""),(CONCATENATE("&lt;TD VALIGN = MIDDLE&gt;",Master!E35,"&lt;/TD&gt;"))))</f>
        <v>&lt;TD VALIGN = MIDDLE&gt;remove clause - Link Aggregation TLV&lt;/TD&gt;</v>
      </c>
      <c r="K35" s="7" t="str">
        <f>IF(Master!$B35="#","","&lt;/TD&gt;")</f>
        <v>&lt;/TD&gt;</v>
      </c>
      <c r="L35" s="7" t="str">
        <f>(IF((Master!$B35="#"),(""),(CONCATENATE("&lt;TD VALIGN = MIDDLE&gt;",(IF((Master!$F35=""),("&amp;nbsp;"),(Master!$F35)))," &lt;/TD&gt;"))))</f>
        <v>&lt;TD VALIGN = MIDDLE&gt;&amp;nbsp; &lt;/TD&gt;</v>
      </c>
      <c r="M35" s="7" t="str">
        <f>IF(Master!$B35="#","","&lt;/TR&gt;")</f>
        <v>&lt;/TR&gt;</v>
      </c>
    </row>
    <row r="36" spans="1:13" ht="12.75" customHeight="1" x14ac:dyDescent="0.2">
      <c r="A36" s="26" t="str">
        <f>IF(Master!$B36="#","","&lt;TR&gt;")</f>
        <v>&lt;TR&gt;</v>
      </c>
      <c r="B36" s="7" t="str">
        <f>IF(Master!$B36="#","",CONCATENATE("&lt;TD VALIGN = MIDDLE  ALIGN = CENTER&gt;&lt;A HREF=""maint_",Master!A36,".pdf""&gt;",Master!A36,"&lt;/A&gt;"))</f>
        <v>&lt;TD VALIGN = MIDDLE  ALIGN = CENTER&gt;&lt;A HREF="maint_0041.pdf"&gt;0041&lt;/A&gt;</v>
      </c>
      <c r="C36" s="7" t="str">
        <f>IF(Master!$B36="#","", (IF(Totals!AS36="Y","&lt;BR&gt;&lt;SMALL&gt;&lt;B&gt;&lt;FONT COLOR=""#00C000""&gt;Closed&lt;/FONT&gt;&lt;/B&gt;&lt;/SMALL&gt;&lt;/TD&gt;","&lt;/TD&gt;")))</f>
        <v>&lt;/TD&gt;</v>
      </c>
      <c r="D36" s="7" t="str">
        <f>(IF((Master!$B36="#"),(""),(CONCATENATE("&lt;TD VALIGN = MIDDLE  ALIGN = CENTER&gt;&lt;A HREF=""revision_history.html#REQ",Master!A36,"""&gt;",Totals!N36,"&lt;/A&gt;&lt;/TD&gt;"))))</f>
        <v>&lt;TD VALIGN = MIDDLE  ALIGN = CENTER&gt;&lt;A HREF="revision_history.html#REQ0041"&gt;Balloting&lt;/A&gt;&lt;/TD&gt;</v>
      </c>
      <c r="E36" s="7" t="str">
        <f>(IF((Master!$B36="#"),(""),(CONCATENATE("&lt;TD VALIGN = MIDDLE  ALIGN = CENTER&gt;",Master!C36,"&lt;/TD&gt;"))))</f>
        <v>&lt;TD VALIGN = MIDDLE  ALIGN = CENTER&gt;802.1Q-2011&lt;/TD&gt;</v>
      </c>
      <c r="F36" s="7" t="str">
        <f>(IF((Master!$B36="#"),(""),(CONCATENATE("&lt;TD VALIGN = MIDDLE&gt;",Master!D36,"&lt;/TD&gt;"))))</f>
        <v>&lt;TD VALIGN = MIDDLE&gt;35&lt;/TD&gt;</v>
      </c>
      <c r="G36" s="13" t="str">
        <f>IF(Master!$B36="#","","&lt;TD VALIGN = MIDDLE NOWRAP&gt;")</f>
        <v>&lt;TD VALIGN = MIDDLE NOWRAP&gt;</v>
      </c>
      <c r="H36" s="13" t="str">
        <f>IF(Master!$B36="#","",Master!B36)</f>
        <v>06-Sep-12</v>
      </c>
      <c r="I36" s="7" t="str">
        <f>IF(Master!$B36="#","","&lt;/TD&gt;")</f>
        <v>&lt;/TD&gt;</v>
      </c>
      <c r="J36" s="7" t="str">
        <f>(IF((Master!$B36="#"),(""),(CONCATENATE("&lt;TD VALIGN = MIDDLE&gt;",Master!E36,"&lt;/TD&gt;"))))</f>
        <v>&lt;TD VALIGN = MIDDLE&gt;SRP title&lt;/TD&gt;</v>
      </c>
      <c r="K36" s="7" t="str">
        <f>IF(Master!$B36="#","","&lt;/TD&gt;")</f>
        <v>&lt;/TD&gt;</v>
      </c>
      <c r="L36" s="7" t="str">
        <f>(IF((Master!$B36="#"),(""),(CONCATENATE("&lt;TD VALIGN = MIDDLE&gt;",(IF((Master!$F36=""),("&amp;nbsp;"),(Master!$F36)))," &lt;/TD&gt;"))))</f>
        <v>&lt;TD VALIGN = MIDDLE&gt;802.1Q-REV &lt;/TD&gt;</v>
      </c>
      <c r="M36" s="7" t="str">
        <f>IF(Master!$B36="#","","&lt;/TR&gt;")</f>
        <v>&lt;/TR&gt;</v>
      </c>
    </row>
    <row r="37" spans="1:13" ht="12.75" customHeight="1" x14ac:dyDescent="0.2">
      <c r="A37" s="26" t="str">
        <f>IF(Master!$B37="#","","&lt;TR&gt;")</f>
        <v>&lt;TR&gt;</v>
      </c>
      <c r="B37" s="7" t="str">
        <f>IF(Master!$B37="#","",CONCATENATE("&lt;TD VALIGN = MIDDLE  ALIGN = CENTER&gt;&lt;A HREF=""maint_",Master!A37,".pdf""&gt;",Master!A37,"&lt;/A&gt;"))</f>
        <v>&lt;TD VALIGN = MIDDLE  ALIGN = CENTER&gt;&lt;A HREF="maint_0042.pdf"&gt;0042&lt;/A&gt;</v>
      </c>
      <c r="C37" s="7" t="str">
        <f>IF(Master!$B37="#","", (IF(Totals!AS37="Y","&lt;BR&gt;&lt;SMALL&gt;&lt;B&gt;&lt;FONT COLOR=""#00C000""&gt;Closed&lt;/FONT&gt;&lt;/B&gt;&lt;/SMALL&gt;&lt;/TD&gt;","&lt;/TD&gt;")))</f>
        <v>&lt;/TD&gt;</v>
      </c>
      <c r="D37" s="7" t="str">
        <f>(IF((Master!$B37="#"),(""),(CONCATENATE("&lt;TD VALIGN = MIDDLE  ALIGN = CENTER&gt;&lt;A HREF=""revision_history.html#REQ",Master!A37,"""&gt;",Totals!N37,"&lt;/A&gt;&lt;/TD&gt;"))))</f>
        <v>&lt;TD VALIGN = MIDDLE  ALIGN = CENTER&gt;&lt;A HREF="revision_history.html#REQ0042"&gt;Balloting&lt;/A&gt;&lt;/TD&gt;</v>
      </c>
      <c r="E37" s="7" t="str">
        <f>(IF((Master!$B37="#"),(""),(CONCATENATE("&lt;TD VALIGN = MIDDLE  ALIGN = CENTER&gt;",Master!C37,"&lt;/TD&gt;"))))</f>
        <v>&lt;TD VALIGN = MIDDLE  ALIGN = CENTER&gt;802.1Q-2011&lt;/TD&gt;</v>
      </c>
      <c r="F37" s="7" t="str">
        <f>(IF((Master!$B37="#"),(""),(CONCATENATE("&lt;TD VALIGN = MIDDLE&gt;",Master!D37,"&lt;/TD&gt;"))))</f>
        <v>&lt;TD VALIGN = MIDDLE&gt;10.3&lt;/TD&gt;</v>
      </c>
      <c r="G37" s="13" t="str">
        <f>IF(Master!$B37="#","","&lt;TD VALIGN = MIDDLE NOWRAP&gt;")</f>
        <v>&lt;TD VALIGN = MIDDLE NOWRAP&gt;</v>
      </c>
      <c r="H37" s="13" t="str">
        <f>IF(Master!$B37="#","",Master!B37)</f>
        <v>06-Sep-12</v>
      </c>
      <c r="I37" s="7" t="str">
        <f>IF(Master!$B37="#","","&lt;/TD&gt;")</f>
        <v>&lt;/TD&gt;</v>
      </c>
      <c r="J37" s="7" t="str">
        <f>(IF((Master!$B37="#"),(""),(CONCATENATE("&lt;TD VALIGN = MIDDLE&gt;",Master!E37,"&lt;/TD&gt;"))))</f>
        <v>&lt;TD VALIGN = MIDDLE&gt;MRP Attribute Propagation&lt;/TD&gt;</v>
      </c>
      <c r="K37" s="7" t="str">
        <f>IF(Master!$B37="#","","&lt;/TD&gt;")</f>
        <v>&lt;/TD&gt;</v>
      </c>
      <c r="L37" s="7" t="str">
        <f>(IF((Master!$B37="#"),(""),(CONCATENATE("&lt;TD VALIGN = MIDDLE&gt;",(IF((Master!$F37=""),("&amp;nbsp;"),(Master!$F37)))," &lt;/TD&gt;"))))</f>
        <v>&lt;TD VALIGN = MIDDLE&gt;802.1Q-REV &lt;/TD&gt;</v>
      </c>
      <c r="M37" s="7" t="str">
        <f>IF(Master!$B37="#","","&lt;/TR&gt;")</f>
        <v>&lt;/TR&gt;</v>
      </c>
    </row>
    <row r="38" spans="1:13" ht="12.75" customHeight="1" x14ac:dyDescent="0.2">
      <c r="A38" s="26" t="str">
        <f>IF(Master!$B38="#","","&lt;TR&gt;")</f>
        <v>&lt;TR&gt;</v>
      </c>
      <c r="B38" s="7" t="str">
        <f>IF(Master!$B38="#","",CONCATENATE("&lt;TD VALIGN = MIDDLE  ALIGN = CENTER&gt;&lt;A HREF=""maint_",Master!A38,".pdf""&gt;",Master!A38,"&lt;/A&gt;"))</f>
        <v>&lt;TD VALIGN = MIDDLE  ALIGN = CENTER&gt;&lt;A HREF="maint_0043.pdf"&gt;0043&lt;/A&gt;</v>
      </c>
      <c r="C38" s="7" t="str">
        <f>IF(Master!$B38="#","", (IF(Totals!AS38="Y","&lt;BR&gt;&lt;SMALL&gt;&lt;B&gt;&lt;FONT COLOR=""#00C000""&gt;Closed&lt;/FONT&gt;&lt;/B&gt;&lt;/SMALL&gt;&lt;/TD&gt;","&lt;/TD&gt;")))</f>
        <v>&lt;/TD&gt;</v>
      </c>
      <c r="D38" s="7" t="str">
        <f>(IF((Master!$B38="#"),(""),(CONCATENATE("&lt;TD VALIGN = MIDDLE  ALIGN = CENTER&gt;&lt;A HREF=""revision_history.html#REQ",Master!A38,"""&gt;",Totals!N38,"&lt;/A&gt;&lt;/TD&gt;"))))</f>
        <v>&lt;TD VALIGN = MIDDLE  ALIGN = CENTER&gt;&lt;A HREF="revision_history.html#REQ0043"&gt;Balloting&lt;/A&gt;&lt;/TD&gt;</v>
      </c>
      <c r="E38" s="7" t="str">
        <f>(IF((Master!$B38="#"),(""),(CONCATENATE("&lt;TD VALIGN = MIDDLE  ALIGN = CENTER&gt;",Master!C38,"&lt;/TD&gt;"))))</f>
        <v>&lt;TD VALIGN = MIDDLE  ALIGN = CENTER&gt;802.1Q-2011&lt;/TD&gt;</v>
      </c>
      <c r="F38" s="7" t="str">
        <f>(IF((Master!$B38="#"),(""),(CONCATENATE("&lt;TD VALIGN = MIDDLE&gt;",Master!D38,"&lt;/TD&gt;"))))</f>
        <v>&lt;TD VALIGN = MIDDLE&gt;10.7.6.1&lt;/TD&gt;</v>
      </c>
      <c r="G38" s="13" t="str">
        <f>IF(Master!$B38="#","","&lt;TD VALIGN = MIDDLE NOWRAP&gt;")</f>
        <v>&lt;TD VALIGN = MIDDLE NOWRAP&gt;</v>
      </c>
      <c r="H38" s="13" t="str">
        <f>IF(Master!$B38="#","",Master!B38)</f>
        <v>06-Sep-12</v>
      </c>
      <c r="I38" s="7" t="str">
        <f>IF(Master!$B38="#","","&lt;/TD&gt;")</f>
        <v>&lt;/TD&gt;</v>
      </c>
      <c r="J38" s="7" t="str">
        <f>(IF((Master!$B38="#"),(""),(CONCATENATE("&lt;TD VALIGN = MIDDLE&gt;",Master!E38,"&lt;/TD&gt;"))))</f>
        <v>&lt;TD VALIGN = MIDDLE&gt;MRPDU transmission actions&lt;/TD&gt;</v>
      </c>
      <c r="K38" s="7" t="str">
        <f>IF(Master!$B38="#","","&lt;/TD&gt;")</f>
        <v>&lt;/TD&gt;</v>
      </c>
      <c r="L38" s="7" t="str">
        <f>(IF((Master!$B38="#"),(""),(CONCATENATE("&lt;TD VALIGN = MIDDLE&gt;",(IF((Master!$F38=""),("&amp;nbsp;"),(Master!$F38)))," &lt;/TD&gt;"))))</f>
        <v>&lt;TD VALIGN = MIDDLE&gt;802.1Q-REV &lt;/TD&gt;</v>
      </c>
      <c r="M38" s="7" t="str">
        <f>IF(Master!$B38="#","","&lt;/TR&gt;")</f>
        <v>&lt;/TR&gt;</v>
      </c>
    </row>
    <row r="39" spans="1:13" ht="12.75" customHeight="1" x14ac:dyDescent="0.2">
      <c r="A39" s="26" t="str">
        <f>IF(Master!$B39="#","","&lt;TR&gt;")</f>
        <v>&lt;TR&gt;</v>
      </c>
      <c r="B39" s="7" t="str">
        <f>IF(Master!$B39="#","",CONCATENATE("&lt;TD VALIGN = MIDDLE  ALIGN = CENTER&gt;&lt;A HREF=""maint_",Master!A39,".pdf""&gt;",Master!A39,"&lt;/A&gt;"))</f>
        <v>&lt;TD VALIGN = MIDDLE  ALIGN = CENTER&gt;&lt;A HREF="maint_0044.pdf"&gt;0044&lt;/A&gt;</v>
      </c>
      <c r="C39" s="7" t="str">
        <f>IF(Master!$B39="#","", (IF(Totals!AS39="Y","&lt;BR&gt;&lt;SMALL&gt;&lt;B&gt;&lt;FONT COLOR=""#00C000""&gt;Closed&lt;/FONT&gt;&lt;/B&gt;&lt;/SMALL&gt;&lt;/TD&gt;","&lt;/TD&gt;")))</f>
        <v>&lt;BR&gt;&lt;SMALL&gt;&lt;B&gt;&lt;FONT COLOR="#00C000"&gt;Closed&lt;/FONT&gt;&lt;/B&gt;&lt;/SMALL&gt;&lt;/TD&gt;</v>
      </c>
      <c r="D39" s="7" t="str">
        <f>(IF((Master!$B39="#"),(""),(CONCATENATE("&lt;TD VALIGN = MIDDLE  ALIGN = CENTER&gt;&lt;A HREF=""revision_history.html#REQ",Master!A39,"""&gt;",Totals!N39,"&lt;/A&gt;&lt;/TD&gt;"))))</f>
        <v>&lt;TD VALIGN = MIDDLE  ALIGN = CENTER&gt;&lt;A HREF="revision_history.html#REQ0044"&gt;Rejected&lt;/A&gt;&lt;/TD&gt;</v>
      </c>
      <c r="E39" s="7" t="str">
        <f>(IF((Master!$B39="#"),(""),(CONCATENATE("&lt;TD VALIGN = MIDDLE  ALIGN = CENTER&gt;",Master!C39,"&lt;/TD&gt;"))))</f>
        <v>&lt;TD VALIGN = MIDDLE  ALIGN = CENTER&gt;802.1Q-2011&lt;/TD&gt;</v>
      </c>
      <c r="F39" s="7" t="str">
        <f>(IF((Master!$B39="#"),(""),(CONCATENATE("&lt;TD VALIGN = MIDDLE&gt;",Master!D39,"&lt;/TD&gt;"))))</f>
        <v>&lt;TD VALIGN = MIDDLE&gt;10.7.7&lt;/TD&gt;</v>
      </c>
      <c r="G39" s="13" t="str">
        <f>IF(Master!$B39="#","","&lt;TD VALIGN = MIDDLE NOWRAP&gt;")</f>
        <v>&lt;TD VALIGN = MIDDLE NOWRAP&gt;</v>
      </c>
      <c r="H39" s="13" t="str">
        <f>IF(Master!$B39="#","",Master!B39)</f>
        <v>06-Sep-12</v>
      </c>
      <c r="I39" s="7" t="str">
        <f>IF(Master!$B39="#","","&lt;/TD&gt;")</f>
        <v>&lt;/TD&gt;</v>
      </c>
      <c r="J39" s="7" t="str">
        <f>(IF((Master!$B39="#"),(""),(CONCATENATE("&lt;TD VALIGN = MIDDLE&gt;",Master!E39,"&lt;/TD&gt;"))))</f>
        <v>&lt;TD VALIGN = MIDDLE&gt;Applicant State Machine&lt;/TD&gt;</v>
      </c>
      <c r="K39" s="7" t="str">
        <f>IF(Master!$B39="#","","&lt;/TD&gt;")</f>
        <v>&lt;/TD&gt;</v>
      </c>
      <c r="L39" s="7" t="str">
        <f>(IF((Master!$B39="#"),(""),(CONCATENATE("&lt;TD VALIGN = MIDDLE&gt;",(IF((Master!$F39=""),("&amp;nbsp;"),(Master!$F39)))," &lt;/TD&gt;"))))</f>
        <v>&lt;TD VALIGN = MIDDLE&gt;&amp;nbsp; &lt;/TD&gt;</v>
      </c>
      <c r="M39" s="7" t="str">
        <f>IF(Master!$B39="#","","&lt;/TR&gt;")</f>
        <v>&lt;/TR&gt;</v>
      </c>
    </row>
    <row r="40" spans="1:13" ht="12.75" customHeight="1" x14ac:dyDescent="0.2">
      <c r="A40" s="26" t="str">
        <f>IF(Master!$B40="#","","&lt;TR&gt;")</f>
        <v>&lt;TR&gt;</v>
      </c>
      <c r="B40" s="7" t="str">
        <f>IF(Master!$B40="#","",CONCATENATE("&lt;TD VALIGN = MIDDLE  ALIGN = CENTER&gt;&lt;A HREF=""maint_",Master!A40,".pdf""&gt;",Master!A40,"&lt;/A&gt;"))</f>
        <v>&lt;TD VALIGN = MIDDLE  ALIGN = CENTER&gt;&lt;A HREF="maint_0045.pdf"&gt;0045&lt;/A&gt;</v>
      </c>
      <c r="C40" s="7" t="str">
        <f>IF(Master!$B40="#","", (IF(Totals!AS40="Y","&lt;BR&gt;&lt;SMALL&gt;&lt;B&gt;&lt;FONT COLOR=""#00C000""&gt;Closed&lt;/FONT&gt;&lt;/B&gt;&lt;/SMALL&gt;&lt;/TD&gt;","&lt;/TD&gt;")))</f>
        <v>&lt;/TD&gt;</v>
      </c>
      <c r="D40" s="7" t="str">
        <f>(IF((Master!$B40="#"),(""),(CONCATENATE("&lt;TD VALIGN = MIDDLE  ALIGN = CENTER&gt;&lt;A HREF=""revision_history.html#REQ",Master!A40,"""&gt;",Totals!N40,"&lt;/A&gt;&lt;/TD&gt;"))))</f>
        <v>&lt;TD VALIGN = MIDDLE  ALIGN = CENTER&gt;&lt;A HREF="revision_history.html#REQ0045"&gt;Balloting&lt;/A&gt;&lt;/TD&gt;</v>
      </c>
      <c r="E40" s="7" t="str">
        <f>(IF((Master!$B40="#"),(""),(CONCATENATE("&lt;TD VALIGN = MIDDLE  ALIGN = CENTER&gt;",Master!C40,"&lt;/TD&gt;"))))</f>
        <v>&lt;TD VALIGN = MIDDLE  ALIGN = CENTER&gt;802.1Q-2011&lt;/TD&gt;</v>
      </c>
      <c r="F40" s="7" t="str">
        <f>(IF((Master!$B40="#"),(""),(CONCATENATE("&lt;TD VALIGN = MIDDLE&gt;",Master!D40,"&lt;/TD&gt;"))))</f>
        <v>&lt;TD VALIGN = MIDDLE&gt;10.7.5.2&lt;/TD&gt;</v>
      </c>
      <c r="G40" s="13" t="str">
        <f>IF(Master!$B40="#","","&lt;TD VALIGN = MIDDLE NOWRAP&gt;")</f>
        <v>&lt;TD VALIGN = MIDDLE NOWRAP&gt;</v>
      </c>
      <c r="H40" s="13" t="str">
        <f>IF(Master!$B40="#","",Master!B40)</f>
        <v>06-Sep-12</v>
      </c>
      <c r="I40" s="7" t="str">
        <f>IF(Master!$B40="#","","&lt;/TD&gt;")</f>
        <v>&lt;/TD&gt;</v>
      </c>
      <c r="J40" s="7" t="str">
        <f>(IF((Master!$B40="#"),(""),(CONCATENATE("&lt;TD VALIGN = MIDDLE&gt;",Master!E40,"&lt;/TD&gt;"))))</f>
        <v>&lt;TD VALIGN = MIDDLE&gt;Flush!&lt;/TD&gt;</v>
      </c>
      <c r="K40" s="7" t="str">
        <f>IF(Master!$B40="#","","&lt;/TD&gt;")</f>
        <v>&lt;/TD&gt;</v>
      </c>
      <c r="L40" s="7" t="str">
        <f>(IF((Master!$B40="#"),(""),(CONCATENATE("&lt;TD VALIGN = MIDDLE&gt;",(IF((Master!$F40=""),("&amp;nbsp;"),(Master!$F40)))," &lt;/TD&gt;"))))</f>
        <v>&lt;TD VALIGN = MIDDLE&gt;802.1Q-REV &lt;/TD&gt;</v>
      </c>
      <c r="M40" s="7" t="str">
        <f>IF(Master!$B40="#","","&lt;/TR&gt;")</f>
        <v>&lt;/TR&gt;</v>
      </c>
    </row>
    <row r="41" spans="1:13" ht="12.75" customHeight="1" x14ac:dyDescent="0.2">
      <c r="A41" s="26" t="str">
        <f>IF(Master!$B41="#","","&lt;TR&gt;")</f>
        <v>&lt;TR&gt;</v>
      </c>
      <c r="B41" s="7" t="str">
        <f>IF(Master!$B41="#","",CONCATENATE("&lt;TD VALIGN = MIDDLE  ALIGN = CENTER&gt;&lt;A HREF=""maint_",Master!A41,".pdf""&gt;",Master!A41,"&lt;/A&gt;"))</f>
        <v>&lt;TD VALIGN = MIDDLE  ALIGN = CENTER&gt;&lt;A HREF="maint_0046.pdf"&gt;0046&lt;/A&gt;</v>
      </c>
      <c r="C41" s="7" t="str">
        <f>IF(Master!$B41="#","", (IF(Totals!AS41="Y","&lt;BR&gt;&lt;SMALL&gt;&lt;B&gt;&lt;FONT COLOR=""#00C000""&gt;Closed&lt;/FONT&gt;&lt;/B&gt;&lt;/SMALL&gt;&lt;/TD&gt;","&lt;/TD&gt;")))</f>
        <v>&lt;/TD&gt;</v>
      </c>
      <c r="D41" s="7" t="str">
        <f>(IF((Master!$B41="#"),(""),(CONCATENATE("&lt;TD VALIGN = MIDDLE  ALIGN = CENTER&gt;&lt;A HREF=""revision_history.html#REQ",Master!A41,"""&gt;",Totals!N41,"&lt;/A&gt;&lt;/TD&gt;"))))</f>
        <v>&lt;TD VALIGN = MIDDLE  ALIGN = CENTER&gt;&lt;A HREF="revision_history.html#REQ0046"&gt;Balloting&lt;/A&gt;&lt;/TD&gt;</v>
      </c>
      <c r="E41" s="7" t="str">
        <f>(IF((Master!$B41="#"),(""),(CONCATENATE("&lt;TD VALIGN = MIDDLE  ALIGN = CENTER&gt;",Master!C41,"&lt;/TD&gt;"))))</f>
        <v>&lt;TD VALIGN = MIDDLE  ALIGN = CENTER&gt;802.1Q-2011&lt;/TD&gt;</v>
      </c>
      <c r="F41" s="7" t="str">
        <f>(IF((Master!$B41="#"),(""),(CONCATENATE("&lt;TD VALIGN = MIDDLE&gt;",Master!D41,"&lt;/TD&gt;"))))</f>
        <v>&lt;TD VALIGN = MIDDLE&gt;11.2.3.2.1&lt;/TD&gt;</v>
      </c>
      <c r="G41" s="13" t="str">
        <f>IF(Master!$B41="#","","&lt;TD VALIGN = MIDDLE NOWRAP&gt;")</f>
        <v>&lt;TD VALIGN = MIDDLE NOWRAP&gt;</v>
      </c>
      <c r="H41" s="13" t="str">
        <f>IF(Master!$B41="#","",Master!B41)</f>
        <v>06-Sep-12</v>
      </c>
      <c r="I41" s="7" t="str">
        <f>IF(Master!$B41="#","","&lt;/TD&gt;")</f>
        <v>&lt;/TD&gt;</v>
      </c>
      <c r="J41" s="7" t="str">
        <f>(IF((Master!$B41="#"),(""),(CONCATENATE("&lt;TD VALIGN = MIDDLE&gt;",Master!E41,"&lt;/TD&gt;"))))</f>
        <v>&lt;TD VALIGN = MIDDLE&gt;Initiating VLAN membership declaration&lt;/TD&gt;</v>
      </c>
      <c r="K41" s="7" t="str">
        <f>IF(Master!$B41="#","","&lt;/TD&gt;")</f>
        <v>&lt;/TD&gt;</v>
      </c>
      <c r="L41" s="7" t="str">
        <f>(IF((Master!$B41="#"),(""),(CONCATENATE("&lt;TD VALIGN = MIDDLE&gt;",(IF((Master!$F41=""),("&amp;nbsp;"),(Master!$F41)))," &lt;/TD&gt;"))))</f>
        <v>&lt;TD VALIGN = MIDDLE&gt;802.1Q-REV &lt;/TD&gt;</v>
      </c>
      <c r="M41" s="7" t="str">
        <f>IF(Master!$B41="#","","&lt;/TR&gt;")</f>
        <v>&lt;/TR&gt;</v>
      </c>
    </row>
    <row r="42" spans="1:13" ht="12.75" customHeight="1" x14ac:dyDescent="0.2">
      <c r="A42" s="26" t="str">
        <f>IF(Master!$B42="#","","&lt;TR&gt;")</f>
        <v>&lt;TR&gt;</v>
      </c>
      <c r="B42" s="7" t="str">
        <f>IF(Master!$B42="#","",CONCATENATE("&lt;TD VALIGN = MIDDLE  ALIGN = CENTER&gt;&lt;A HREF=""maint_",Master!A42,".pdf""&gt;",Master!A42,"&lt;/A&gt;"))</f>
        <v>&lt;TD VALIGN = MIDDLE  ALIGN = CENTER&gt;&lt;A HREF="maint_0047.pdf"&gt;0047&lt;/A&gt;</v>
      </c>
      <c r="C42" s="7" t="str">
        <f>IF(Master!$B42="#","", (IF(Totals!AS42="Y","&lt;BR&gt;&lt;SMALL&gt;&lt;B&gt;&lt;FONT COLOR=""#00C000""&gt;Closed&lt;/FONT&gt;&lt;/B&gt;&lt;/SMALL&gt;&lt;/TD&gt;","&lt;/TD&gt;")))</f>
        <v>&lt;/TD&gt;</v>
      </c>
      <c r="D42" s="7" t="str">
        <f>(IF((Master!$B42="#"),(""),(CONCATENATE("&lt;TD VALIGN = MIDDLE  ALIGN = CENTER&gt;&lt;A HREF=""revision_history.html#REQ",Master!A42,"""&gt;",Totals!N42,"&lt;/A&gt;&lt;/TD&gt;"))))</f>
        <v>&lt;TD VALIGN = MIDDLE  ALIGN = CENTER&gt;&lt;A HREF="revision_history.html#REQ0047"&gt;Balloting&lt;/A&gt;&lt;/TD&gt;</v>
      </c>
      <c r="E42" s="7" t="str">
        <f>(IF((Master!$B42="#"),(""),(CONCATENATE("&lt;TD VALIGN = MIDDLE  ALIGN = CENTER&gt;",Master!C42,"&lt;/TD&gt;"))))</f>
        <v>&lt;TD VALIGN = MIDDLE  ALIGN = CENTER&gt;802.1Q-2011&lt;/TD&gt;</v>
      </c>
      <c r="F42" s="7" t="str">
        <f>(IF((Master!$B42="#"),(""),(CONCATENATE("&lt;TD VALIGN = MIDDLE&gt;",Master!D42,"&lt;/TD&gt;"))))</f>
        <v>&lt;TD VALIGN = MIDDLE&gt;10.7.2, 11.2.1.3&lt;/TD&gt;</v>
      </c>
      <c r="G42" s="13" t="str">
        <f>IF(Master!$B42="#","","&lt;TD VALIGN = MIDDLE NOWRAP&gt;")</f>
        <v>&lt;TD VALIGN = MIDDLE NOWRAP&gt;</v>
      </c>
      <c r="H42" s="13" t="str">
        <f>IF(Master!$B42="#","",Master!B42)</f>
        <v>06-Sep-12</v>
      </c>
      <c r="I42" s="7" t="str">
        <f>IF(Master!$B42="#","","&lt;/TD&gt;")</f>
        <v>&lt;/TD&gt;</v>
      </c>
      <c r="J42" s="7" t="str">
        <f>(IF((Master!$B42="#"),(""),(CONCATENATE("&lt;TD VALIGN = MIDDLE&gt;",Master!E42,"&lt;/TD&gt;"))))</f>
        <v>&lt;TD VALIGN = MIDDLE&gt;Registrar Administrative Controls&lt;/TD&gt;</v>
      </c>
      <c r="K42" s="7" t="str">
        <f>IF(Master!$B42="#","","&lt;/TD&gt;")</f>
        <v>&lt;/TD&gt;</v>
      </c>
      <c r="L42" s="7" t="str">
        <f>(IF((Master!$B42="#"),(""),(CONCATENATE("&lt;TD VALIGN = MIDDLE&gt;",(IF((Master!$F42=""),("&amp;nbsp;"),(Master!$F42)))," &lt;/TD&gt;"))))</f>
        <v>&lt;TD VALIGN = MIDDLE&gt;802.1Q-REV &lt;/TD&gt;</v>
      </c>
      <c r="M42" s="7" t="str">
        <f>IF(Master!$B42="#","","&lt;/TR&gt;")</f>
        <v>&lt;/TR&gt;</v>
      </c>
    </row>
    <row r="43" spans="1:13" ht="12.75" customHeight="1" x14ac:dyDescent="0.2">
      <c r="A43" s="26" t="str">
        <f>IF(Master!$B43="#","","&lt;TR&gt;")</f>
        <v>&lt;TR&gt;</v>
      </c>
      <c r="B43" s="7" t="str">
        <f>IF(Master!$B43="#","",CONCATENATE("&lt;TD VALIGN = MIDDLE  ALIGN = CENTER&gt;&lt;A HREF=""maint_",Master!A43,".pdf""&gt;",Master!A43,"&lt;/A&gt;"))</f>
        <v>&lt;TD VALIGN = MIDDLE  ALIGN = CENTER&gt;&lt;A HREF="maint_0048.pdf"&gt;0048&lt;/A&gt;</v>
      </c>
      <c r="C43" s="7" t="str">
        <f>IF(Master!$B43="#","", (IF(Totals!AS43="Y","&lt;BR&gt;&lt;SMALL&gt;&lt;B&gt;&lt;FONT COLOR=""#00C000""&gt;Closed&lt;/FONT&gt;&lt;/B&gt;&lt;/SMALL&gt;&lt;/TD&gt;","&lt;/TD&gt;")))</f>
        <v>&lt;/TD&gt;</v>
      </c>
      <c r="D43" s="7" t="str">
        <f>(IF((Master!$B43="#"),(""),(CONCATENATE("&lt;TD VALIGN = MIDDLE  ALIGN = CENTER&gt;&lt;A HREF=""revision_history.html#REQ",Master!A43,"""&gt;",Totals!N43,"&lt;/A&gt;&lt;/TD&gt;"))))</f>
        <v>&lt;TD VALIGN = MIDDLE  ALIGN = CENTER&gt;&lt;A HREF="revision_history.html#REQ0048"&gt;Balloting&lt;/A&gt;&lt;/TD&gt;</v>
      </c>
      <c r="E43" s="7" t="str">
        <f>(IF((Master!$B43="#"),(""),(CONCATENATE("&lt;TD VALIGN = MIDDLE  ALIGN = CENTER&gt;",Master!C43,"&lt;/TD&gt;"))))</f>
        <v>&lt;TD VALIGN = MIDDLE  ALIGN = CENTER&gt;802.1Q-2011&lt;/TD&gt;</v>
      </c>
      <c r="F43" s="7" t="str">
        <f>(IF((Master!$B43="#"),(""),(CONCATENATE("&lt;TD VALIGN = MIDDLE&gt;",Master!D43,"&lt;/TD&gt;"))))</f>
        <v>&lt;TD VALIGN = MIDDLE&gt;11.2.5&lt;/TD&gt;</v>
      </c>
      <c r="G43" s="13" t="str">
        <f>IF(Master!$B43="#","","&lt;TD VALIGN = MIDDLE NOWRAP&gt;")</f>
        <v>&lt;TD VALIGN = MIDDLE NOWRAP&gt;</v>
      </c>
      <c r="H43" s="13" t="str">
        <f>IF(Master!$B43="#","",Master!B43)</f>
        <v>06-Sep-12</v>
      </c>
      <c r="I43" s="7" t="str">
        <f>IF(Master!$B43="#","","&lt;/TD&gt;")</f>
        <v>&lt;/TD&gt;</v>
      </c>
      <c r="J43" s="7" t="str">
        <f>(IF((Master!$B43="#"),(""),(CONCATENATE("&lt;TD VALIGN = MIDDLE&gt;",Master!E43,"&lt;/TD&gt;"))))</f>
        <v>&lt;TD VALIGN = MIDDLE&gt;Use of "new" declaration capability&lt;/TD&gt;</v>
      </c>
      <c r="K43" s="7" t="str">
        <f>IF(Master!$B43="#","","&lt;/TD&gt;")</f>
        <v>&lt;/TD&gt;</v>
      </c>
      <c r="L43" s="7" t="str">
        <f>(IF((Master!$B43="#"),(""),(CONCATENATE("&lt;TD VALIGN = MIDDLE&gt;",(IF((Master!$F43=""),("&amp;nbsp;"),(Master!$F43)))," &lt;/TD&gt;"))))</f>
        <v>&lt;TD VALIGN = MIDDLE&gt;802.1Q-REV &lt;/TD&gt;</v>
      </c>
      <c r="M43" s="7" t="str">
        <f>IF(Master!$B43="#","","&lt;/TR&gt;")</f>
        <v>&lt;/TR&gt;</v>
      </c>
    </row>
    <row r="44" spans="1:13" ht="12.75" customHeight="1" x14ac:dyDescent="0.2">
      <c r="A44" s="26" t="str">
        <f>IF(Master!$B44="#","","&lt;TR&gt;")</f>
        <v>&lt;TR&gt;</v>
      </c>
      <c r="B44" s="7" t="str">
        <f>IF(Master!$B44="#","",CONCATENATE("&lt;TD VALIGN = MIDDLE  ALIGN = CENTER&gt;&lt;A HREF=""maint_",Master!A44,".pdf""&gt;",Master!A44,"&lt;/A&gt;"))</f>
        <v>&lt;TD VALIGN = MIDDLE  ALIGN = CENTER&gt;&lt;A HREF="maint_0049.pdf"&gt;0049&lt;/A&gt;</v>
      </c>
      <c r="C44" s="7" t="str">
        <f>IF(Master!$B44="#","", (IF(Totals!AS44="Y","&lt;BR&gt;&lt;SMALL&gt;&lt;B&gt;&lt;FONT COLOR=""#00C000""&gt;Closed&lt;/FONT&gt;&lt;/B&gt;&lt;/SMALL&gt;&lt;/TD&gt;","&lt;/TD&gt;")))</f>
        <v>&lt;/TD&gt;</v>
      </c>
      <c r="D44" s="7" t="str">
        <f>(IF((Master!$B44="#"),(""),(CONCATENATE("&lt;TD VALIGN = MIDDLE  ALIGN = CENTER&gt;&lt;A HREF=""revision_history.html#REQ",Master!A44,"""&gt;",Totals!N44,"&lt;/A&gt;&lt;/TD&gt;"))))</f>
        <v>&lt;TD VALIGN = MIDDLE  ALIGN = CENTER&gt;&lt;A HREF="revision_history.html#REQ0049"&gt;Balloting&lt;/A&gt;&lt;/TD&gt;</v>
      </c>
      <c r="E44" s="7" t="str">
        <f>(IF((Master!$B44="#"),(""),(CONCATENATE("&lt;TD VALIGN = MIDDLE  ALIGN = CENTER&gt;",Master!C44,"&lt;/TD&gt;"))))</f>
        <v>&lt;TD VALIGN = MIDDLE  ALIGN = CENTER&gt;802.1Q-2011&lt;/TD&gt;</v>
      </c>
      <c r="F44" s="7" t="str">
        <f>(IF((Master!$B44="#"),(""),(CONCATENATE("&lt;TD VALIGN = MIDDLE&gt;",Master!D44,"&lt;/TD&gt;"))))</f>
        <v>&lt;TD VALIGN = MIDDLE&gt;35.2.4.5&lt;/TD&gt;</v>
      </c>
      <c r="G44" s="13" t="str">
        <f>IF(Master!$B44="#","","&lt;TD VALIGN = MIDDLE NOWRAP&gt;")</f>
        <v>&lt;TD VALIGN = MIDDLE NOWRAP&gt;</v>
      </c>
      <c r="H44" s="13" t="str">
        <f>IF(Master!$B44="#","",Master!B44)</f>
        <v>06-Sep-12</v>
      </c>
      <c r="I44" s="7" t="str">
        <f>IF(Master!$B44="#","","&lt;/TD&gt;")</f>
        <v>&lt;/TD&gt;</v>
      </c>
      <c r="J44" s="7" t="str">
        <f>(IF((Master!$B44="#"),(""),(CONCATENATE("&lt;TD VALIGN = MIDDLE&gt;",Master!E44,"&lt;/TD&gt;"))))</f>
        <v>&lt;TD VALIGN = MIDDLE&gt;MAP Context for MSRP&lt;/TD&gt;</v>
      </c>
      <c r="K44" s="7" t="str">
        <f>IF(Master!$B44="#","","&lt;/TD&gt;")</f>
        <v>&lt;/TD&gt;</v>
      </c>
      <c r="L44" s="7" t="str">
        <f>(IF((Master!$B44="#"),(""),(CONCATENATE("&lt;TD VALIGN = MIDDLE&gt;",(IF((Master!$F44=""),("&amp;nbsp;"),(Master!$F44)))," &lt;/TD&gt;"))))</f>
        <v>&lt;TD VALIGN = MIDDLE&gt;802.1Q-REV &lt;/TD&gt;</v>
      </c>
      <c r="M44" s="7" t="str">
        <f>IF(Master!$B44="#","","&lt;/TR&gt;")</f>
        <v>&lt;/TR&gt;</v>
      </c>
    </row>
    <row r="45" spans="1:13" ht="12.75" customHeight="1" x14ac:dyDescent="0.2">
      <c r="A45" s="26" t="str">
        <f>IF(Master!$B45="#","","&lt;TR&gt;")</f>
        <v>&lt;TR&gt;</v>
      </c>
      <c r="B45" s="7" t="str">
        <f>IF(Master!$B45="#","",CONCATENATE("&lt;TD VALIGN = MIDDLE  ALIGN = CENTER&gt;&lt;A HREF=""maint_",Master!A45,".pdf""&gt;",Master!A45,"&lt;/A&gt;"))</f>
        <v>&lt;TD VALIGN = MIDDLE  ALIGN = CENTER&gt;&lt;A HREF="maint_0050.pdf"&gt;0050&lt;/A&gt;</v>
      </c>
      <c r="C45" s="7" t="str">
        <f>IF(Master!$B45="#","", (IF(Totals!AS45="Y","&lt;BR&gt;&lt;SMALL&gt;&lt;B&gt;&lt;FONT COLOR=""#00C000""&gt;Closed&lt;/FONT&gt;&lt;/B&gt;&lt;/SMALL&gt;&lt;/TD&gt;","&lt;/TD&gt;")))</f>
        <v>&lt;/TD&gt;</v>
      </c>
      <c r="D45" s="7" t="str">
        <f>(IF((Master!$B45="#"),(""),(CONCATENATE("&lt;TD VALIGN = MIDDLE  ALIGN = CENTER&gt;&lt;A HREF=""revision_history.html#REQ",Master!A45,"""&gt;",Totals!N45,"&lt;/A&gt;&lt;/TD&gt;"))))</f>
        <v>&lt;TD VALIGN = MIDDLE  ALIGN = CENTER&gt;&lt;A HREF="revision_history.html#REQ0050"&gt;Balloting&lt;/A&gt;&lt;/TD&gt;</v>
      </c>
      <c r="E45" s="7" t="str">
        <f>(IF((Master!$B45="#"),(""),(CONCATENATE("&lt;TD VALIGN = MIDDLE  ALIGN = CENTER&gt;",Master!C45,"&lt;/TD&gt;"))))</f>
        <v>&lt;TD VALIGN = MIDDLE  ALIGN = CENTER&gt;802.1Q-2011&lt;/TD&gt;</v>
      </c>
      <c r="F45" s="7" t="str">
        <f>(IF((Master!$B45="#"),(""),(CONCATENATE("&lt;TD VALIGN = MIDDLE&gt;",Master!D45,"&lt;/TD&gt;"))))</f>
        <v>&lt;TD VALIGN = MIDDLE&gt;5.4.4, 10.3, 35.2.4&lt;/TD&gt;</v>
      </c>
      <c r="G45" s="13" t="str">
        <f>IF(Master!$B45="#","","&lt;TD VALIGN = MIDDLE NOWRAP&gt;")</f>
        <v>&lt;TD VALIGN = MIDDLE NOWRAP&gt;</v>
      </c>
      <c r="H45" s="13" t="str">
        <f>IF(Master!$B45="#","",Master!B45)</f>
        <v>06-Sep-12</v>
      </c>
      <c r="I45" s="7" t="str">
        <f>IF(Master!$B45="#","","&lt;/TD&gt;")</f>
        <v>&lt;/TD&gt;</v>
      </c>
      <c r="J45" s="7" t="str">
        <f>(IF((Master!$B45="#"),(""),(CONCATENATE("&lt;TD VALIGN = MIDDLE&gt;",Master!E45,"&lt;/TD&gt;"))))</f>
        <v>&lt;TD VALIGN = MIDDLE&gt;MSRP requirements&lt;/TD&gt;</v>
      </c>
      <c r="K45" s="7" t="str">
        <f>IF(Master!$B45="#","","&lt;/TD&gt;")</f>
        <v>&lt;/TD&gt;</v>
      </c>
      <c r="L45" s="7" t="str">
        <f>(IF((Master!$B45="#"),(""),(CONCATENATE("&lt;TD VALIGN = MIDDLE&gt;",(IF((Master!$F45=""),("&amp;nbsp;"),(Master!$F45)))," &lt;/TD&gt;"))))</f>
        <v>&lt;TD VALIGN = MIDDLE&gt;802.1Q-REV &lt;/TD&gt;</v>
      </c>
      <c r="M45" s="7" t="str">
        <f>IF(Master!$B45="#","","&lt;/TR&gt;")</f>
        <v>&lt;/TR&gt;</v>
      </c>
    </row>
    <row r="46" spans="1:13" ht="12.75" customHeight="1" x14ac:dyDescent="0.2">
      <c r="A46" s="26" t="str">
        <f>IF(Master!$B46="#","","&lt;TR&gt;")</f>
        <v>&lt;TR&gt;</v>
      </c>
      <c r="B46" s="7" t="str">
        <f>IF(Master!$B46="#","",CONCATENATE("&lt;TD VALIGN = MIDDLE  ALIGN = CENTER&gt;&lt;A HREF=""maint_",Master!A46,".pdf""&gt;",Master!A46,"&lt;/A&gt;"))</f>
        <v>&lt;TD VALIGN = MIDDLE  ALIGN = CENTER&gt;&lt;A HREF="maint_0051.pdf"&gt;0051&lt;/A&gt;</v>
      </c>
      <c r="C46" s="7" t="str">
        <f>IF(Master!$B46="#","", (IF(Totals!AS46="Y","&lt;BR&gt;&lt;SMALL&gt;&lt;B&gt;&lt;FONT COLOR=""#00C000""&gt;Closed&lt;/FONT&gt;&lt;/B&gt;&lt;/SMALL&gt;&lt;/TD&gt;","&lt;/TD&gt;")))</f>
        <v>&lt;/TD&gt;</v>
      </c>
      <c r="D46" s="7" t="str">
        <f>(IF((Master!$B46="#"),(""),(CONCATENATE("&lt;TD VALIGN = MIDDLE  ALIGN = CENTER&gt;&lt;A HREF=""revision_history.html#REQ",Master!A46,"""&gt;",Totals!N46,"&lt;/A&gt;&lt;/TD&gt;"))))</f>
        <v>&lt;TD VALIGN = MIDDLE  ALIGN = CENTER&gt;&lt;A HREF="revision_history.html#REQ0051"&gt;Balloting&lt;/A&gt;&lt;/TD&gt;</v>
      </c>
      <c r="E46" s="7" t="str">
        <f>(IF((Master!$B46="#"),(""),(CONCATENATE("&lt;TD VALIGN = MIDDLE  ALIGN = CENTER&gt;",Master!C46,"&lt;/TD&gt;"))))</f>
        <v>&lt;TD VALIGN = MIDDLE  ALIGN = CENTER&gt;802.1Q-2011&lt;/TD&gt;</v>
      </c>
      <c r="F46" s="7" t="str">
        <f>(IF((Master!$B46="#"),(""),(CONCATENATE("&lt;TD VALIGN = MIDDLE&gt;",Master!D46,"&lt;/TD&gt;"))))</f>
        <v>&lt;TD VALIGN = MIDDLE&gt;35.2.2.8.7&lt;/TD&gt;</v>
      </c>
      <c r="G46" s="13" t="str">
        <f>IF(Master!$B46="#","","&lt;TD VALIGN = MIDDLE NOWRAP&gt;")</f>
        <v>&lt;TD VALIGN = MIDDLE NOWRAP&gt;</v>
      </c>
      <c r="H46" s="13" t="str">
        <f>IF(Master!$B46="#","",Master!B46)</f>
        <v>06-Sep-12</v>
      </c>
      <c r="I46" s="7" t="str">
        <f>IF(Master!$B46="#","","&lt;/TD&gt;")</f>
        <v>&lt;/TD&gt;</v>
      </c>
      <c r="J46" s="7" t="str">
        <f>(IF((Master!$B46="#"),(""),(CONCATENATE("&lt;TD VALIGN = MIDDLE&gt;",Master!E46,"&lt;/TD&gt;"))))</f>
        <v>&lt;TD VALIGN = MIDDLE&gt;FailureInformation&lt;/TD&gt;</v>
      </c>
      <c r="K46" s="7" t="str">
        <f>IF(Master!$B46="#","","&lt;/TD&gt;")</f>
        <v>&lt;/TD&gt;</v>
      </c>
      <c r="L46" s="7" t="str">
        <f>(IF((Master!$B46="#"),(""),(CONCATENATE("&lt;TD VALIGN = MIDDLE&gt;",(IF((Master!$F46=""),("&amp;nbsp;"),(Master!$F46)))," &lt;/TD&gt;"))))</f>
        <v>&lt;TD VALIGN = MIDDLE&gt;802.1Q-REV &lt;/TD&gt;</v>
      </c>
      <c r="M46" s="7" t="str">
        <f>IF(Master!$B46="#","","&lt;/TR&gt;")</f>
        <v>&lt;/TR&gt;</v>
      </c>
    </row>
    <row r="47" spans="1:13" ht="12.75" customHeight="1" x14ac:dyDescent="0.2">
      <c r="A47" s="26" t="str">
        <f>IF(Master!$B47="#","","&lt;TR&gt;")</f>
        <v>&lt;TR&gt;</v>
      </c>
      <c r="B47" s="7" t="str">
        <f>IF(Master!$B47="#","",CONCATENATE("&lt;TD VALIGN = MIDDLE  ALIGN = CENTER&gt;&lt;A HREF=""maint_",Master!A47,".pdf""&gt;",Master!A47,"&lt;/A&gt;"))</f>
        <v>&lt;TD VALIGN = MIDDLE  ALIGN = CENTER&gt;&lt;A HREF="maint_0052.pdf"&gt;0052&lt;/A&gt;</v>
      </c>
      <c r="C47" s="7" t="str">
        <f>IF(Master!$B47="#","", (IF(Totals!AS47="Y","&lt;BR&gt;&lt;SMALL&gt;&lt;B&gt;&lt;FONT COLOR=""#00C000""&gt;Closed&lt;/FONT&gt;&lt;/B&gt;&lt;/SMALL&gt;&lt;/TD&gt;","&lt;/TD&gt;")))</f>
        <v>&lt;/TD&gt;</v>
      </c>
      <c r="D47" s="7" t="str">
        <f>(IF((Master!$B47="#"),(""),(CONCATENATE("&lt;TD VALIGN = MIDDLE  ALIGN = CENTER&gt;&lt;A HREF=""revision_history.html#REQ",Master!A47,"""&gt;",Totals!N47,"&lt;/A&gt;&lt;/TD&gt;"))))</f>
        <v>&lt;TD VALIGN = MIDDLE  ALIGN = CENTER&gt;&lt;A HREF="revision_history.html#REQ0052"&gt;Balloting&lt;/A&gt;&lt;/TD&gt;</v>
      </c>
      <c r="E47" s="7" t="str">
        <f>(IF((Master!$B47="#"),(""),(CONCATENATE("&lt;TD VALIGN = MIDDLE  ALIGN = CENTER&gt;",Master!C47,"&lt;/TD&gt;"))))</f>
        <v>&lt;TD VALIGN = MIDDLE  ALIGN = CENTER&gt;802.1Q-2011&lt;/TD&gt;</v>
      </c>
      <c r="F47" s="7" t="str">
        <f>(IF((Master!$B47="#"),(""),(CONCATENATE("&lt;TD VALIGN = MIDDLE&gt;",Master!D47,"&lt;/TD&gt;"))))</f>
        <v>&lt;TD VALIGN = MIDDLE&gt;35.2.1.4(c)&lt;/TD&gt;</v>
      </c>
      <c r="G47" s="13" t="str">
        <f>IF(Master!$B47="#","","&lt;TD VALIGN = MIDDLE NOWRAP&gt;")</f>
        <v>&lt;TD VALIGN = MIDDLE NOWRAP&gt;</v>
      </c>
      <c r="H47" s="13" t="str">
        <f>IF(Master!$B47="#","",Master!B47)</f>
        <v>06-Sep-12</v>
      </c>
      <c r="I47" s="7" t="str">
        <f>IF(Master!$B47="#","","&lt;/TD&gt;")</f>
        <v>&lt;/TD&gt;</v>
      </c>
      <c r="J47" s="7" t="str">
        <f>(IF((Master!$B47="#"),(""),(CONCATENATE("&lt;TD VALIGN = MIDDLE&gt;",Master!E47,"&lt;/TD&gt;"))))</f>
        <v>&lt;TD VALIGN = MIDDLE&gt;streamAge&lt;/TD&gt;</v>
      </c>
      <c r="K47" s="7" t="str">
        <f>IF(Master!$B47="#","","&lt;/TD&gt;")</f>
        <v>&lt;/TD&gt;</v>
      </c>
      <c r="L47" s="7" t="str">
        <f>(IF((Master!$B47="#"),(""),(CONCATENATE("&lt;TD VALIGN = MIDDLE&gt;",(IF((Master!$F47=""),("&amp;nbsp;"),(Master!$F47)))," &lt;/TD&gt;"))))</f>
        <v>&lt;TD VALIGN = MIDDLE&gt;802.1Q-REV &lt;/TD&gt;</v>
      </c>
      <c r="M47" s="7" t="str">
        <f>IF(Master!$B47="#","","&lt;/TR&gt;")</f>
        <v>&lt;/TR&gt;</v>
      </c>
    </row>
    <row r="48" spans="1:13" ht="12.75" customHeight="1" x14ac:dyDescent="0.2">
      <c r="A48" s="26" t="str">
        <f>IF(Master!$B48="#","","&lt;TR&gt;")</f>
        <v>&lt;TR&gt;</v>
      </c>
      <c r="B48" s="7" t="str">
        <f>IF(Master!$B48="#","",CONCATENATE("&lt;TD VALIGN = MIDDLE  ALIGN = CENTER&gt;&lt;A HREF=""maint_",Master!A48,".pdf""&gt;",Master!A48,"&lt;/A&gt;"))</f>
        <v>&lt;TD VALIGN = MIDDLE  ALIGN = CENTER&gt;&lt;A HREF="maint_0053.pdf"&gt;0053&lt;/A&gt;</v>
      </c>
      <c r="C48" s="7" t="str">
        <f>IF(Master!$B48="#","", (IF(Totals!AS48="Y","&lt;BR&gt;&lt;SMALL&gt;&lt;B&gt;&lt;FONT COLOR=""#00C000""&gt;Closed&lt;/FONT&gt;&lt;/B&gt;&lt;/SMALL&gt;&lt;/TD&gt;","&lt;/TD&gt;")))</f>
        <v>&lt;/TD&gt;</v>
      </c>
      <c r="D48" s="7" t="str">
        <f>(IF((Master!$B48="#"),(""),(CONCATENATE("&lt;TD VALIGN = MIDDLE  ALIGN = CENTER&gt;&lt;A HREF=""revision_history.html#REQ",Master!A48,"""&gt;",Totals!N48,"&lt;/A&gt;&lt;/TD&gt;"))))</f>
        <v>&lt;TD VALIGN = MIDDLE  ALIGN = CENTER&gt;&lt;A HREF="revision_history.html#REQ0053"&gt;Balloting&lt;/A&gt;&lt;/TD&gt;</v>
      </c>
      <c r="E48" s="7" t="str">
        <f>(IF((Master!$B48="#"),(""),(CONCATENATE("&lt;TD VALIGN = MIDDLE  ALIGN = CENTER&gt;",Master!C48,"&lt;/TD&gt;"))))</f>
        <v>&lt;TD VALIGN = MIDDLE  ALIGN = CENTER&gt;802.1Q-2011&lt;/TD&gt;</v>
      </c>
      <c r="F48" s="7" t="str">
        <f>(IF((Master!$B48="#"),(""),(CONCATENATE("&lt;TD VALIGN = MIDDLE&gt;",Master!D48,"&lt;/TD&gt;"))))</f>
        <v>&lt;TD VALIGN = MIDDLE&gt;17.7.14&lt;/TD&gt;</v>
      </c>
      <c r="G48" s="13" t="str">
        <f>IF(Master!$B48="#","","&lt;TD VALIGN = MIDDLE NOWRAP&gt;")</f>
        <v>&lt;TD VALIGN = MIDDLE NOWRAP&gt;</v>
      </c>
      <c r="H48" s="13" t="str">
        <f>IF(Master!$B48="#","",Master!B48)</f>
        <v>06-Sep-12</v>
      </c>
      <c r="I48" s="7" t="str">
        <f>IF(Master!$B48="#","","&lt;/TD&gt;")</f>
        <v>&lt;/TD&gt;</v>
      </c>
      <c r="J48" s="7" t="str">
        <f>(IF((Master!$B48="#"),(""),(CONCATENATE("&lt;TD VALIGN = MIDDLE&gt;",Master!E48,"&lt;/TD&gt;"))))</f>
        <v>&lt;TD VALIGN = MIDDLE&gt;streamAge in IEEE8021-SRP MIB module&lt;/TD&gt;</v>
      </c>
      <c r="K48" s="7" t="str">
        <f>IF(Master!$B48="#","","&lt;/TD&gt;")</f>
        <v>&lt;/TD&gt;</v>
      </c>
      <c r="L48" s="7" t="str">
        <f>(IF((Master!$B48="#"),(""),(CONCATENATE("&lt;TD VALIGN = MIDDLE&gt;",(IF((Master!$F48=""),("&amp;nbsp;"),(Master!$F48)))," &lt;/TD&gt;"))))</f>
        <v>&lt;TD VALIGN = MIDDLE&gt;802.1Q-REV &lt;/TD&gt;</v>
      </c>
      <c r="M48" s="7" t="str">
        <f>IF(Master!$B48="#","","&lt;/TR&gt;")</f>
        <v>&lt;/TR&gt;</v>
      </c>
    </row>
    <row r="49" spans="1:13" ht="12.75" customHeight="1" x14ac:dyDescent="0.2">
      <c r="A49" s="26" t="str">
        <f>IF(Master!$B49="#","","&lt;TR&gt;")</f>
        <v>&lt;TR&gt;</v>
      </c>
      <c r="B49" s="7" t="str">
        <f>IF(Master!$B49="#","",CONCATENATE("&lt;TD VALIGN = MIDDLE  ALIGN = CENTER&gt;&lt;A HREF=""maint_",Master!A49,".pdf""&gt;",Master!A49,"&lt;/A&gt;"))</f>
        <v>&lt;TD VALIGN = MIDDLE  ALIGN = CENTER&gt;&lt;A HREF="maint_0054.pdf"&gt;0054&lt;/A&gt;</v>
      </c>
      <c r="C49" s="7" t="str">
        <f>IF(Master!$B49="#","", (IF(Totals!AS49="Y","&lt;BR&gt;&lt;SMALL&gt;&lt;B&gt;&lt;FONT COLOR=""#00C000""&gt;Closed&lt;/FONT&gt;&lt;/B&gt;&lt;/SMALL&gt;&lt;/TD&gt;","&lt;/TD&gt;")))</f>
        <v>&lt;/TD&gt;</v>
      </c>
      <c r="D49" s="7" t="str">
        <f>(IF((Master!$B49="#"),(""),(CONCATENATE("&lt;TD VALIGN = MIDDLE  ALIGN = CENTER&gt;&lt;A HREF=""revision_history.html#REQ",Master!A49,"""&gt;",Totals!N49,"&lt;/A&gt;&lt;/TD&gt;"))))</f>
        <v>&lt;TD VALIGN = MIDDLE  ALIGN = CENTER&gt;&lt;A HREF="revision_history.html#REQ0054"&gt;Balloting&lt;/A&gt;&lt;/TD&gt;</v>
      </c>
      <c r="E49" s="7" t="str">
        <f>(IF((Master!$B49="#"),(""),(CONCATENATE("&lt;TD VALIGN = MIDDLE  ALIGN = CENTER&gt;",Master!C49,"&lt;/TD&gt;"))))</f>
        <v>&lt;TD VALIGN = MIDDLE  ALIGN = CENTER&gt;802.1Q-2011&lt;/TD&gt;</v>
      </c>
      <c r="F49" s="7" t="str">
        <f>(IF((Master!$B49="#"),(""),(CONCATENATE("&lt;TD VALIGN = MIDDLE&gt;",Master!D49,"&lt;/TD&gt;"))))</f>
        <v>&lt;TD VALIGN = MIDDLE&gt;35.2.4.5&lt;/TD&gt;</v>
      </c>
      <c r="G49" s="13" t="str">
        <f>IF(Master!$B49="#","","&lt;TD VALIGN = MIDDLE NOWRAP&gt;")</f>
        <v>&lt;TD VALIGN = MIDDLE NOWRAP&gt;</v>
      </c>
      <c r="H49" s="13" t="str">
        <f>IF(Master!$B49="#","",Master!B49)</f>
        <v>06-Sep-12</v>
      </c>
      <c r="I49" s="7" t="str">
        <f>IF(Master!$B49="#","","&lt;/TD&gt;")</f>
        <v>&lt;/TD&gt;</v>
      </c>
      <c r="J49" s="7" t="str">
        <f>(IF((Master!$B49="#"),(""),(CONCATENATE("&lt;TD VALIGN = MIDDLE&gt;",Master!E49,"&lt;/TD&gt;"))))</f>
        <v>&lt;TD VALIGN = MIDDLE&gt;MAP Context for MSRP&lt;/TD&gt;</v>
      </c>
      <c r="K49" s="7" t="str">
        <f>IF(Master!$B49="#","","&lt;/TD&gt;")</f>
        <v>&lt;/TD&gt;</v>
      </c>
      <c r="L49" s="7" t="str">
        <f>(IF((Master!$B49="#"),(""),(CONCATENATE("&lt;TD VALIGN = MIDDLE&gt;",(IF((Master!$F49=""),("&amp;nbsp;"),(Master!$F49)))," &lt;/TD&gt;"))))</f>
        <v>&lt;TD VALIGN = MIDDLE&gt;802.1Q-REV &lt;/TD&gt;</v>
      </c>
      <c r="M49" s="7" t="str">
        <f>IF(Master!$B49="#","","&lt;/TR&gt;")</f>
        <v>&lt;/TR&gt;</v>
      </c>
    </row>
    <row r="50" spans="1:13" ht="12.75" customHeight="1" x14ac:dyDescent="0.2">
      <c r="A50" s="26" t="str">
        <f>IF(Master!$B50="#","","&lt;TR&gt;")</f>
        <v>&lt;TR&gt;</v>
      </c>
      <c r="B50" s="7" t="str">
        <f>IF(Master!$B50="#","",CONCATENATE("&lt;TD VALIGN = MIDDLE  ALIGN = CENTER&gt;&lt;A HREF=""maint_",Master!A50,".pdf""&gt;",Master!A50,"&lt;/A&gt;"))</f>
        <v>&lt;TD VALIGN = MIDDLE  ALIGN = CENTER&gt;&lt;A HREF="maint_0055.pdf"&gt;0055&lt;/A&gt;</v>
      </c>
      <c r="C50" s="7" t="str">
        <f>IF(Master!$B50="#","", (IF(Totals!AS50="Y","&lt;BR&gt;&lt;SMALL&gt;&lt;B&gt;&lt;FONT COLOR=""#00C000""&gt;Closed&lt;/FONT&gt;&lt;/B&gt;&lt;/SMALL&gt;&lt;/TD&gt;","&lt;/TD&gt;")))</f>
        <v>&lt;/TD&gt;</v>
      </c>
      <c r="D50" s="7" t="str">
        <f>(IF((Master!$B50="#"),(""),(CONCATENATE("&lt;TD VALIGN = MIDDLE  ALIGN = CENTER&gt;&lt;A HREF=""revision_history.html#REQ",Master!A50,"""&gt;",Totals!N50,"&lt;/A&gt;&lt;/TD&gt;"))))</f>
        <v>&lt;TD VALIGN = MIDDLE  ALIGN = CENTER&gt;&lt;A HREF="revision_history.html#REQ0055"&gt;Balloting&lt;/A&gt;&lt;/TD&gt;</v>
      </c>
      <c r="E50" s="7" t="str">
        <f>(IF((Master!$B50="#"),(""),(CONCATENATE("&lt;TD VALIGN = MIDDLE  ALIGN = CENTER&gt;",Master!C50,"&lt;/TD&gt;"))))</f>
        <v>&lt;TD VALIGN = MIDDLE  ALIGN = CENTER&gt;802.1Q-2011&lt;/TD&gt;</v>
      </c>
      <c r="F50" s="7" t="str">
        <f>(IF((Master!$B50="#"),(""),(CONCATENATE("&lt;TD VALIGN = MIDDLE&gt;",Master!D50,"&lt;/TD&gt;"))))</f>
        <v>&lt;TD VALIGN = MIDDLE&gt;35.2.4&lt;/TD&gt;</v>
      </c>
      <c r="G50" s="13" t="str">
        <f>IF(Master!$B50="#","","&lt;TD VALIGN = MIDDLE NOWRAP&gt;")</f>
        <v>&lt;TD VALIGN = MIDDLE NOWRAP&gt;</v>
      </c>
      <c r="H50" s="13" t="str">
        <f>IF(Master!$B50="#","",Master!B50)</f>
        <v>06-Sep-12</v>
      </c>
      <c r="I50" s="7" t="str">
        <f>IF(Master!$B50="#","","&lt;/TD&gt;")</f>
        <v>&lt;/TD&gt;</v>
      </c>
      <c r="J50" s="7" t="str">
        <f>(IF((Master!$B50="#"),(""),(CONCATENATE("&lt;TD VALIGN = MIDDLE&gt;",Master!E50,"&lt;/TD&gt;"))))</f>
        <v>&lt;TD VALIGN = MIDDLE&gt;MSRP Attribute Propagation&lt;/TD&gt;</v>
      </c>
      <c r="K50" s="7" t="str">
        <f>IF(Master!$B50="#","","&lt;/TD&gt;")</f>
        <v>&lt;/TD&gt;</v>
      </c>
      <c r="L50" s="7" t="str">
        <f>(IF((Master!$B50="#"),(""),(CONCATENATE("&lt;TD VALIGN = MIDDLE&gt;",(IF((Master!$F50=""),("&amp;nbsp;"),(Master!$F50)))," &lt;/TD&gt;"))))</f>
        <v>&lt;TD VALIGN = MIDDLE&gt;802.1Q-REV &lt;/TD&gt;</v>
      </c>
      <c r="M50" s="7" t="str">
        <f>IF(Master!$B50="#","","&lt;/TR&gt;")</f>
        <v>&lt;/TR&gt;</v>
      </c>
    </row>
    <row r="51" spans="1:13" ht="12.75" customHeight="1" x14ac:dyDescent="0.2">
      <c r="A51" s="26" t="str">
        <f>IF(Master!$B51="#","","&lt;TR&gt;")</f>
        <v>&lt;TR&gt;</v>
      </c>
      <c r="B51" s="7" t="str">
        <f>IF(Master!$B51="#","",CONCATENATE("&lt;TD VALIGN = MIDDLE  ALIGN = CENTER&gt;&lt;A HREF=""maint_",Master!A51,".pdf""&gt;",Master!A51,"&lt;/A&gt;"))</f>
        <v>&lt;TD VALIGN = MIDDLE  ALIGN = CENTER&gt;&lt;A HREF="maint_0056.pdf"&gt;0056&lt;/A&gt;</v>
      </c>
      <c r="C51" s="7" t="str">
        <f>IF(Master!$B51="#","", (IF(Totals!AS51="Y","&lt;BR&gt;&lt;SMALL&gt;&lt;B&gt;&lt;FONT COLOR=""#00C000""&gt;Closed&lt;/FONT&gt;&lt;/B&gt;&lt;/SMALL&gt;&lt;/TD&gt;","&lt;/TD&gt;")))</f>
        <v>&lt;/TD&gt;</v>
      </c>
      <c r="D51" s="7" t="str">
        <f>(IF((Master!$B51="#"),(""),(CONCATENATE("&lt;TD VALIGN = MIDDLE  ALIGN = CENTER&gt;&lt;A HREF=""revision_history.html#REQ",Master!A51,"""&gt;",Totals!N51,"&lt;/A&gt;&lt;/TD&gt;"))))</f>
        <v>&lt;TD VALIGN = MIDDLE  ALIGN = CENTER&gt;&lt;A HREF="revision_history.html#REQ0056"&gt;Balloting&lt;/A&gt;&lt;/TD&gt;</v>
      </c>
      <c r="E51" s="7" t="str">
        <f>(IF((Master!$B51="#"),(""),(CONCATENATE("&lt;TD VALIGN = MIDDLE  ALIGN = CENTER&gt;",Master!C51,"&lt;/TD&gt;"))))</f>
        <v>&lt;TD VALIGN = MIDDLE  ALIGN = CENTER&gt;802.1Q-2011&lt;/TD&gt;</v>
      </c>
      <c r="F51" s="7" t="str">
        <f>(IF((Master!$B51="#"),(""),(CONCATENATE("&lt;TD VALIGN = MIDDLE&gt;",Master!D51,"&lt;/TD&gt;"))))</f>
        <v>&lt;TD VALIGN = MIDDLE&gt;35.2.4&lt;/TD&gt;</v>
      </c>
      <c r="G51" s="13" t="str">
        <f>IF(Master!$B51="#","","&lt;TD VALIGN = MIDDLE NOWRAP&gt;")</f>
        <v>&lt;TD VALIGN = MIDDLE NOWRAP&gt;</v>
      </c>
      <c r="H51" s="13" t="str">
        <f>IF(Master!$B51="#","",Master!B51)</f>
        <v>06-Sep-12</v>
      </c>
      <c r="I51" s="7" t="str">
        <f>IF(Master!$B51="#","","&lt;/TD&gt;")</f>
        <v>&lt;/TD&gt;</v>
      </c>
      <c r="J51" s="7" t="str">
        <f>(IF((Master!$B51="#"),(""),(CONCATENATE("&lt;TD VALIGN = MIDDLE&gt;",Master!E51,"&lt;/TD&gt;"))))</f>
        <v>&lt;TD VALIGN = MIDDLE&gt;MSRP MAP&lt;/TD&gt;</v>
      </c>
      <c r="K51" s="7" t="str">
        <f>IF(Master!$B51="#","","&lt;/TD&gt;")</f>
        <v>&lt;/TD&gt;</v>
      </c>
      <c r="L51" s="7" t="str">
        <f>(IF((Master!$B51="#"),(""),(CONCATENATE("&lt;TD VALIGN = MIDDLE&gt;",(IF((Master!$F51=""),("&amp;nbsp;"),(Master!$F51)))," &lt;/TD&gt;"))))</f>
        <v>&lt;TD VALIGN = MIDDLE&gt;802.1Q-REV &lt;/TD&gt;</v>
      </c>
      <c r="M51" s="7" t="str">
        <f>IF(Master!$B51="#","","&lt;/TR&gt;")</f>
        <v>&lt;/TR&gt;</v>
      </c>
    </row>
    <row r="52" spans="1:13" ht="12.75" customHeight="1" x14ac:dyDescent="0.2">
      <c r="A52" s="26" t="str">
        <f>IF(Master!$B52="#","","&lt;TR&gt;")</f>
        <v>&lt;TR&gt;</v>
      </c>
      <c r="B52" s="7" t="str">
        <f>IF(Master!$B52="#","",CONCATENATE("&lt;TD VALIGN = MIDDLE  ALIGN = CENTER&gt;&lt;A HREF=""maint_",Master!A52,".pdf""&gt;",Master!A52,"&lt;/A&gt;"))</f>
        <v>&lt;TD VALIGN = MIDDLE  ALIGN = CENTER&gt;&lt;A HREF="maint_0057.pdf"&gt;0057&lt;/A&gt;</v>
      </c>
      <c r="C52" s="7" t="str">
        <f>IF(Master!$B52="#","", (IF(Totals!AS52="Y","&lt;BR&gt;&lt;SMALL&gt;&lt;B&gt;&lt;FONT COLOR=""#00C000""&gt;Closed&lt;/FONT&gt;&lt;/B&gt;&lt;/SMALL&gt;&lt;/TD&gt;","&lt;/TD&gt;")))</f>
        <v>&lt;/TD&gt;</v>
      </c>
      <c r="D52" s="7" t="str">
        <f>(IF((Master!$B52="#"),(""),(CONCATENATE("&lt;TD VALIGN = MIDDLE  ALIGN = CENTER&gt;&lt;A HREF=""revision_history.html#REQ",Master!A52,"""&gt;",Totals!N52,"&lt;/A&gt;&lt;/TD&gt;"))))</f>
        <v>&lt;TD VALIGN = MIDDLE  ALIGN = CENTER&gt;&lt;A HREF="revision_history.html#REQ0057"&gt;Balloting&lt;/A&gt;&lt;/TD&gt;</v>
      </c>
      <c r="E52" s="7" t="str">
        <f>(IF((Master!$B52="#"),(""),(CONCATENATE("&lt;TD VALIGN = MIDDLE  ALIGN = CENTER&gt;",Master!C52,"&lt;/TD&gt;"))))</f>
        <v>&lt;TD VALIGN = MIDDLE  ALIGN = CENTER&gt;802.1Q-2011&lt;/TD&gt;</v>
      </c>
      <c r="F52" s="7" t="str">
        <f>(IF((Master!$B52="#"),(""),(CONCATENATE("&lt;TD VALIGN = MIDDLE&gt;",Master!D52,"&lt;/TD&gt;"))))</f>
        <v>&lt;TD VALIGN = MIDDLE&gt;10.3(a)&lt;/TD&gt;</v>
      </c>
      <c r="G52" s="13" t="str">
        <f>IF(Master!$B52="#","","&lt;TD VALIGN = MIDDLE NOWRAP&gt;")</f>
        <v>&lt;TD VALIGN = MIDDLE NOWRAP&gt;</v>
      </c>
      <c r="H52" s="13" t="str">
        <f>IF(Master!$B52="#","",Master!B52)</f>
        <v>06-Sep-12</v>
      </c>
      <c r="I52" s="7" t="str">
        <f>IF(Master!$B52="#","","&lt;/TD&gt;")</f>
        <v>&lt;/TD&gt;</v>
      </c>
      <c r="J52" s="7" t="str">
        <f>(IF((Master!$B52="#"),(""),(CONCATENATE("&lt;TD VALIGN = MIDDLE&gt;",Master!E52,"&lt;/TD&gt;"))))</f>
        <v>&lt;TD VALIGN = MIDDLE&gt;MRP Attribute Propagation&lt;/TD&gt;</v>
      </c>
      <c r="K52" s="7" t="str">
        <f>IF(Master!$B52="#","","&lt;/TD&gt;")</f>
        <v>&lt;/TD&gt;</v>
      </c>
      <c r="L52" s="7" t="str">
        <f>(IF((Master!$B52="#"),(""),(CONCATENATE("&lt;TD VALIGN = MIDDLE&gt;",(IF((Master!$F52=""),("&amp;nbsp;"),(Master!$F52)))," &lt;/TD&gt;"))))</f>
        <v>&lt;TD VALIGN = MIDDLE&gt;802.1Q-REV &lt;/TD&gt;</v>
      </c>
      <c r="M52" s="7" t="str">
        <f>IF(Master!$B52="#","","&lt;/TR&gt;")</f>
        <v>&lt;/TR&gt;</v>
      </c>
    </row>
    <row r="53" spans="1:13" ht="12.75" customHeight="1" x14ac:dyDescent="0.2">
      <c r="A53" s="26" t="str">
        <f>IF(Master!$B53="#","","&lt;TR&gt;")</f>
        <v>&lt;TR&gt;</v>
      </c>
      <c r="B53" s="7" t="str">
        <f>IF(Master!$B53="#","",CONCATENATE("&lt;TD VALIGN = MIDDLE  ALIGN = CENTER&gt;&lt;A HREF=""maint_",Master!A53,".pdf""&gt;",Master!A53,"&lt;/A&gt;"))</f>
        <v>&lt;TD VALIGN = MIDDLE  ALIGN = CENTER&gt;&lt;A HREF="maint_0058.pdf"&gt;0058&lt;/A&gt;</v>
      </c>
      <c r="C53" s="7" t="str">
        <f>IF(Master!$B53="#","", (IF(Totals!AS53="Y","&lt;BR&gt;&lt;SMALL&gt;&lt;B&gt;&lt;FONT COLOR=""#00C000""&gt;Closed&lt;/FONT&gt;&lt;/B&gt;&lt;/SMALL&gt;&lt;/TD&gt;","&lt;/TD&gt;")))</f>
        <v>&lt;BR&gt;&lt;SMALL&gt;&lt;B&gt;&lt;FONT COLOR="#00C000"&gt;Closed&lt;/FONT&gt;&lt;/B&gt;&lt;/SMALL&gt;&lt;/TD&gt;</v>
      </c>
      <c r="D53" s="7" t="str">
        <f>(IF((Master!$B53="#"),(""),(CONCATENATE("&lt;TD VALIGN = MIDDLE  ALIGN = CENTER&gt;&lt;A HREF=""revision_history.html#REQ",Master!A53,"""&gt;",Totals!N53,"&lt;/A&gt;&lt;/TD&gt;"))))</f>
        <v>&lt;TD VALIGN = MIDDLE  ALIGN = CENTER&gt;&lt;A HREF="revision_history.html#REQ0058"&gt;Published&lt;/A&gt;&lt;/TD&gt;</v>
      </c>
      <c r="E53" s="7" t="str">
        <f>(IF((Master!$B53="#"),(""),(CONCATENATE("&lt;TD VALIGN = MIDDLE  ALIGN = CENTER&gt;",Master!C53,"&lt;/TD&gt;"))))</f>
        <v>&lt;TD VALIGN = MIDDLE  ALIGN = CENTER&gt;802.1AS-2011&lt;/TD&gt;</v>
      </c>
      <c r="F53" s="7" t="str">
        <f>(IF((Master!$B53="#"),(""),(CONCATENATE("&lt;TD VALIGN = MIDDLE&gt;",Master!D53,"&lt;/TD&gt;"))))</f>
        <v>&lt;TD VALIGN = MIDDLE&gt;6.3.3.8&lt;/TD&gt;</v>
      </c>
      <c r="G53" s="13" t="str">
        <f>IF(Master!$B53="#","","&lt;TD VALIGN = MIDDLE NOWRAP&gt;")</f>
        <v>&lt;TD VALIGN = MIDDLE NOWRAP&gt;</v>
      </c>
      <c r="H53" s="13" t="str">
        <f>IF(Master!$B53="#","",Master!B53)</f>
        <v>01-Nov-12</v>
      </c>
      <c r="I53" s="7" t="str">
        <f>IF(Master!$B53="#","","&lt;/TD&gt;")</f>
        <v>&lt;/TD&gt;</v>
      </c>
      <c r="J53" s="7" t="str">
        <f>(IF((Master!$B53="#"),(""),(CONCATENATE("&lt;TD VALIGN = MIDDLE&gt;",Master!E53,"&lt;/TD&gt;"))))</f>
        <v>&lt;TD VALIGN = MIDDLE&gt;req58&lt;/TD&gt;</v>
      </c>
      <c r="K53" s="7" t="str">
        <f>IF(Master!$B53="#","","&lt;/TD&gt;")</f>
        <v>&lt;/TD&gt;</v>
      </c>
      <c r="L53" s="7" t="str">
        <f>(IF((Master!$B53="#"),(""),(CONCATENATE("&lt;TD VALIGN = MIDDLE&gt;",(IF((Master!$F53=""),("&amp;nbsp;"),(Master!$F53)))," &lt;/TD&gt;"))))</f>
        <v>&lt;TD VALIGN = MIDDLE&gt;802.1AS-cor-1 &lt;/TD&gt;</v>
      </c>
      <c r="M53" s="7" t="str">
        <f>IF(Master!$B53="#","","&lt;/TR&gt;")</f>
        <v>&lt;/TR&gt;</v>
      </c>
    </row>
    <row r="54" spans="1:13" ht="12.75" customHeight="1" x14ac:dyDescent="0.2">
      <c r="A54" s="26" t="str">
        <f>IF(Master!$B54="#","","&lt;TR&gt;")</f>
        <v>&lt;TR&gt;</v>
      </c>
      <c r="B54" s="7" t="str">
        <f>IF(Master!$B54="#","",CONCATENATE("&lt;TD VALIGN = MIDDLE  ALIGN = CENTER&gt;&lt;A HREF=""maint_",Master!A54,".pdf""&gt;",Master!A54,"&lt;/A&gt;"))</f>
        <v>&lt;TD VALIGN = MIDDLE  ALIGN = CENTER&gt;&lt;A HREF="maint_0059.pdf"&gt;0059&lt;/A&gt;</v>
      </c>
      <c r="C54" s="7" t="str">
        <f>IF(Master!$B54="#","", (IF(Totals!AS54="Y","&lt;BR&gt;&lt;SMALL&gt;&lt;B&gt;&lt;FONT COLOR=""#00C000""&gt;Closed&lt;/FONT&gt;&lt;/B&gt;&lt;/SMALL&gt;&lt;/TD&gt;","&lt;/TD&gt;")))</f>
        <v>&lt;BR&gt;&lt;SMALL&gt;&lt;B&gt;&lt;FONT COLOR="#00C000"&gt;Closed&lt;/FONT&gt;&lt;/B&gt;&lt;/SMALL&gt;&lt;/TD&gt;</v>
      </c>
      <c r="D54" s="7" t="str">
        <f>(IF((Master!$B54="#"),(""),(CONCATENATE("&lt;TD VALIGN = MIDDLE  ALIGN = CENTER&gt;&lt;A HREF=""revision_history.html#REQ",Master!A54,"""&gt;",Totals!N54,"&lt;/A&gt;&lt;/TD&gt;"))))</f>
        <v>&lt;TD VALIGN = MIDDLE  ALIGN = CENTER&gt;&lt;A HREF="revision_history.html#REQ0059"&gt;Published&lt;/A&gt;&lt;/TD&gt;</v>
      </c>
      <c r="E54" s="7" t="str">
        <f>(IF((Master!$B54="#"),(""),(CONCATENATE("&lt;TD VALIGN = MIDDLE  ALIGN = CENTER&gt;",Master!C54,"&lt;/TD&gt;"))))</f>
        <v>&lt;TD VALIGN = MIDDLE  ALIGN = CENTER&gt;802.1AS-2011&lt;/TD&gt;</v>
      </c>
      <c r="F54" s="7" t="str">
        <f>(IF((Master!$B54="#"),(""),(CONCATENATE("&lt;TD VALIGN = MIDDLE&gt;",Master!D54,"&lt;/TD&gt;"))))</f>
        <v>&lt;TD VALIGN = MIDDLE&gt;10.2.2.2.1&lt;/TD&gt;</v>
      </c>
      <c r="G54" s="13" t="str">
        <f>IF(Master!$B54="#","","&lt;TD VALIGN = MIDDLE NOWRAP&gt;")</f>
        <v>&lt;TD VALIGN = MIDDLE NOWRAP&gt;</v>
      </c>
      <c r="H54" s="13" t="str">
        <f>IF(Master!$B54="#","",Master!B54)</f>
        <v>01-Nov-12</v>
      </c>
      <c r="I54" s="7" t="str">
        <f>IF(Master!$B54="#","","&lt;/TD&gt;")</f>
        <v>&lt;/TD&gt;</v>
      </c>
      <c r="J54" s="7" t="str">
        <f>(IF((Master!$B54="#"),(""),(CONCATENATE("&lt;TD VALIGN = MIDDLE&gt;",Master!E54,"&lt;/TD&gt;"))))</f>
        <v>&lt;TD VALIGN = MIDDLE&gt;req59&lt;/TD&gt;</v>
      </c>
      <c r="K54" s="7" t="str">
        <f>IF(Master!$B54="#","","&lt;/TD&gt;")</f>
        <v>&lt;/TD&gt;</v>
      </c>
      <c r="L54" s="7" t="str">
        <f>(IF((Master!$B54="#"),(""),(CONCATENATE("&lt;TD VALIGN = MIDDLE&gt;",(IF((Master!$F54=""),("&amp;nbsp;"),(Master!$F54)))," &lt;/TD&gt;"))))</f>
        <v>&lt;TD VALIGN = MIDDLE&gt;802.1AS-cor-1 &lt;/TD&gt;</v>
      </c>
      <c r="M54" s="7" t="str">
        <f>IF(Master!$B54="#","","&lt;/TR&gt;")</f>
        <v>&lt;/TR&gt;</v>
      </c>
    </row>
    <row r="55" spans="1:13" ht="12.75" customHeight="1" x14ac:dyDescent="0.2">
      <c r="A55" s="26" t="str">
        <f>IF(Master!$B55="#","","&lt;TR&gt;")</f>
        <v>&lt;TR&gt;</v>
      </c>
      <c r="B55" s="7" t="str">
        <f>IF(Master!$B55="#","",CONCATENATE("&lt;TD VALIGN = MIDDLE  ALIGN = CENTER&gt;&lt;A HREF=""maint_",Master!A55,".pdf""&gt;",Master!A55,"&lt;/A&gt;"))</f>
        <v>&lt;TD VALIGN = MIDDLE  ALIGN = CENTER&gt;&lt;A HREF="maint_0060.pdf"&gt;0060&lt;/A&gt;</v>
      </c>
      <c r="C55" s="7" t="str">
        <f>IF(Master!$B55="#","", (IF(Totals!AS55="Y","&lt;BR&gt;&lt;SMALL&gt;&lt;B&gt;&lt;FONT COLOR=""#00C000""&gt;Closed&lt;/FONT&gt;&lt;/B&gt;&lt;/SMALL&gt;&lt;/TD&gt;","&lt;/TD&gt;")))</f>
        <v>&lt;BR&gt;&lt;SMALL&gt;&lt;B&gt;&lt;FONT COLOR="#00C000"&gt;Closed&lt;/FONT&gt;&lt;/B&gt;&lt;/SMALL&gt;&lt;/TD&gt;</v>
      </c>
      <c r="D55" s="7" t="str">
        <f>(IF((Master!$B55="#"),(""),(CONCATENATE("&lt;TD VALIGN = MIDDLE  ALIGN = CENTER&gt;&lt;A HREF=""revision_history.html#REQ",Master!A55,"""&gt;",Totals!N55,"&lt;/A&gt;&lt;/TD&gt;"))))</f>
        <v>&lt;TD VALIGN = MIDDLE  ALIGN = CENTER&gt;&lt;A HREF="revision_history.html#REQ0060"&gt;Rejected&lt;/A&gt;&lt;/TD&gt;</v>
      </c>
      <c r="E55" s="7" t="str">
        <f>(IF((Master!$B55="#"),(""),(CONCATENATE("&lt;TD VALIGN = MIDDLE  ALIGN = CENTER&gt;",Master!C55,"&lt;/TD&gt;"))))</f>
        <v>&lt;TD VALIGN = MIDDLE  ALIGN = CENTER&gt;802.1AS-2011&lt;/TD&gt;</v>
      </c>
      <c r="F55" s="7" t="str">
        <f>(IF((Master!$B55="#"),(""),(CONCATENATE("&lt;TD VALIGN = MIDDLE&gt;",Master!D55,"&lt;/TD&gt;"))))</f>
        <v>&lt;TD VALIGN = MIDDLE&gt;10.2.4.6&lt;/TD&gt;</v>
      </c>
      <c r="G55" s="13" t="str">
        <f>IF(Master!$B55="#","","&lt;TD VALIGN = MIDDLE NOWRAP&gt;")</f>
        <v>&lt;TD VALIGN = MIDDLE NOWRAP&gt;</v>
      </c>
      <c r="H55" s="13" t="str">
        <f>IF(Master!$B55="#","",Master!B55)</f>
        <v>01-Nov-12</v>
      </c>
      <c r="I55" s="7" t="str">
        <f>IF(Master!$B55="#","","&lt;/TD&gt;")</f>
        <v>&lt;/TD&gt;</v>
      </c>
      <c r="J55" s="7" t="str">
        <f>(IF((Master!$B55="#"),(""),(CONCATENATE("&lt;TD VALIGN = MIDDLE&gt;",Master!E55,"&lt;/TD&gt;"))))</f>
        <v>&lt;TD VALIGN = MIDDLE&gt;req60&lt;/TD&gt;</v>
      </c>
      <c r="K55" s="7" t="str">
        <f>IF(Master!$B55="#","","&lt;/TD&gt;")</f>
        <v>&lt;/TD&gt;</v>
      </c>
      <c r="L55" s="7" t="str">
        <f>(IF((Master!$B55="#"),(""),(CONCATENATE("&lt;TD VALIGN = MIDDLE&gt;",(IF((Master!$F55=""),("&amp;nbsp;"),(Master!$F55)))," &lt;/TD&gt;"))))</f>
        <v>&lt;TD VALIGN = MIDDLE&gt;&amp;nbsp; &lt;/TD&gt;</v>
      </c>
      <c r="M55" s="7" t="str">
        <f>IF(Master!$B55="#","","&lt;/TR&gt;")</f>
        <v>&lt;/TR&gt;</v>
      </c>
    </row>
    <row r="56" spans="1:13" ht="12.75" customHeight="1" x14ac:dyDescent="0.2">
      <c r="A56" s="26" t="str">
        <f>IF(Master!$B56="#","","&lt;TR&gt;")</f>
        <v>&lt;TR&gt;</v>
      </c>
      <c r="B56" s="7" t="str">
        <f>IF(Master!$B56="#","",CONCATENATE("&lt;TD VALIGN = MIDDLE  ALIGN = CENTER&gt;&lt;A HREF=""maint_",Master!A56,".pdf""&gt;",Master!A56,"&lt;/A&gt;"))</f>
        <v>&lt;TD VALIGN = MIDDLE  ALIGN = CENTER&gt;&lt;A HREF="maint_0061.pdf"&gt;0061&lt;/A&gt;</v>
      </c>
      <c r="C56" s="7" t="str">
        <f>IF(Master!$B56="#","", (IF(Totals!AS56="Y","&lt;BR&gt;&lt;SMALL&gt;&lt;B&gt;&lt;FONT COLOR=""#00C000""&gt;Closed&lt;/FONT&gt;&lt;/B&gt;&lt;/SMALL&gt;&lt;/TD&gt;","&lt;/TD&gt;")))</f>
        <v>&lt;/TD&gt;</v>
      </c>
      <c r="D56" s="7" t="str">
        <f>(IF((Master!$B56="#"),(""),(CONCATENATE("&lt;TD VALIGN = MIDDLE  ALIGN = CENTER&gt;&lt;A HREF=""revision_history.html#REQ",Master!A56,"""&gt;",Totals!N56,"&lt;/A&gt;&lt;/TD&gt;"))))</f>
        <v>&lt;TD VALIGN = MIDDLE  ALIGN = CENTER&gt;&lt;A HREF="revision_history.html#REQ0061"&gt;Complete&lt;BR&gt;then Ballot&lt;/A&gt;&lt;/TD&gt;</v>
      </c>
      <c r="E56" s="7" t="str">
        <f>(IF((Master!$B56="#"),(""),(CONCATENATE("&lt;TD VALIGN = MIDDLE  ALIGN = CENTER&gt;",Master!C56,"&lt;/TD&gt;"))))</f>
        <v>&lt;TD VALIGN = MIDDLE  ALIGN = CENTER&gt;802.1AS-2011&lt;/TD&gt;</v>
      </c>
      <c r="F56" s="7" t="str">
        <f>(IF((Master!$B56="#"),(""),(CONCATENATE("&lt;TD VALIGN = MIDDLE&gt;",Master!D56,"&lt;/TD&gt;"))))</f>
        <v>&lt;TD VALIGN = MIDDLE&gt;10.2.6.1.1&lt;/TD&gt;</v>
      </c>
      <c r="G56" s="13" t="str">
        <f>IF(Master!$B56="#","","&lt;TD VALIGN = MIDDLE NOWRAP&gt;")</f>
        <v>&lt;TD VALIGN = MIDDLE NOWRAP&gt;</v>
      </c>
      <c r="H56" s="13" t="str">
        <f>IF(Master!$B56="#","",Master!B56)</f>
        <v>01-Nov-12</v>
      </c>
      <c r="I56" s="7" t="str">
        <f>IF(Master!$B56="#","","&lt;/TD&gt;")</f>
        <v>&lt;/TD&gt;</v>
      </c>
      <c r="J56" s="7" t="str">
        <f>(IF((Master!$B56="#"),(""),(CONCATENATE("&lt;TD VALIGN = MIDDLE&gt;",Master!E56,"&lt;/TD&gt;"))))</f>
        <v>&lt;TD VALIGN = MIDDLE&gt;local variables&lt;/TD&gt;</v>
      </c>
      <c r="K56" s="7" t="str">
        <f>IF(Master!$B56="#","","&lt;/TD&gt;")</f>
        <v>&lt;/TD&gt;</v>
      </c>
      <c r="L56" s="7" t="str">
        <f>(IF((Master!$B56="#"),(""),(CONCATENATE("&lt;TD VALIGN = MIDDLE&gt;",(IF((Master!$F56=""),("&amp;nbsp;"),(Master!$F56)))," &lt;/TD&gt;"))))</f>
        <v>&lt;TD VALIGN = MIDDLE&gt;802.1ASbt &lt;/TD&gt;</v>
      </c>
      <c r="M56" s="7" t="str">
        <f>IF(Master!$B56="#","","&lt;/TR&gt;")</f>
        <v>&lt;/TR&gt;</v>
      </c>
    </row>
    <row r="57" spans="1:13" ht="12.75" customHeight="1" x14ac:dyDescent="0.2">
      <c r="A57" s="26" t="str">
        <f>IF(Master!$B57="#","","&lt;TR&gt;")</f>
        <v>&lt;TR&gt;</v>
      </c>
      <c r="B57" s="7" t="str">
        <f>IF(Master!$B57="#","",CONCATENATE("&lt;TD VALIGN = MIDDLE  ALIGN = CENTER&gt;&lt;A HREF=""maint_",Master!A57,".pdf""&gt;",Master!A57,"&lt;/A&gt;"))</f>
        <v>&lt;TD VALIGN = MIDDLE  ALIGN = CENTER&gt;&lt;A HREF="maint_0062.pdf"&gt;0062&lt;/A&gt;</v>
      </c>
      <c r="C57" s="7" t="str">
        <f>IF(Master!$B57="#","", (IF(Totals!AS57="Y","&lt;BR&gt;&lt;SMALL&gt;&lt;B&gt;&lt;FONT COLOR=""#00C000""&gt;Closed&lt;/FONT&gt;&lt;/B&gt;&lt;/SMALL&gt;&lt;/TD&gt;","&lt;/TD&gt;")))</f>
        <v>&lt;BR&gt;&lt;SMALL&gt;&lt;B&gt;&lt;FONT COLOR="#00C000"&gt;Closed&lt;/FONT&gt;&lt;/B&gt;&lt;/SMALL&gt;&lt;/TD&gt;</v>
      </c>
      <c r="D57" s="7" t="str">
        <f>(IF((Master!$B57="#"),(""),(CONCATENATE("&lt;TD VALIGN = MIDDLE  ALIGN = CENTER&gt;&lt;A HREF=""revision_history.html#REQ",Master!A57,"""&gt;",Totals!N57,"&lt;/A&gt;&lt;/TD&gt;"))))</f>
        <v>&lt;TD VALIGN = MIDDLE  ALIGN = CENTER&gt;&lt;A HREF="revision_history.html#REQ0062"&gt;Published&lt;/A&gt;&lt;/TD&gt;</v>
      </c>
      <c r="E57" s="7" t="str">
        <f>(IF((Master!$B57="#"),(""),(CONCATENATE("&lt;TD VALIGN = MIDDLE  ALIGN = CENTER&gt;",Master!C57,"&lt;/TD&gt;"))))</f>
        <v>&lt;TD VALIGN = MIDDLE  ALIGN = CENTER&gt;802.1AS-2011&lt;/TD&gt;</v>
      </c>
      <c r="F57" s="7" t="str">
        <f>(IF((Master!$B57="#"),(""),(CONCATENATE("&lt;TD VALIGN = MIDDLE&gt;",Master!D57,"&lt;/TD&gt;"))))</f>
        <v>&lt;TD VALIGN = MIDDLE&gt;10.3.11.2.1&lt;/TD&gt;</v>
      </c>
      <c r="G57" s="13" t="str">
        <f>IF(Master!$B57="#","","&lt;TD VALIGN = MIDDLE NOWRAP&gt;")</f>
        <v>&lt;TD VALIGN = MIDDLE NOWRAP&gt;</v>
      </c>
      <c r="H57" s="13" t="str">
        <f>IF(Master!$B57="#","",Master!B57)</f>
        <v>01-Nov-12</v>
      </c>
      <c r="I57" s="7" t="str">
        <f>IF(Master!$B57="#","","&lt;/TD&gt;")</f>
        <v>&lt;/TD&gt;</v>
      </c>
      <c r="J57" s="7" t="str">
        <f>(IF((Master!$B57="#"),(""),(CONCATENATE("&lt;TD VALIGN = MIDDLE&gt;",Master!E57,"&lt;/TD&gt;"))))</f>
        <v>&lt;TD VALIGN = MIDDLE&gt;req62&lt;/TD&gt;</v>
      </c>
      <c r="K57" s="7" t="str">
        <f>IF(Master!$B57="#","","&lt;/TD&gt;")</f>
        <v>&lt;/TD&gt;</v>
      </c>
      <c r="L57" s="7" t="str">
        <f>(IF((Master!$B57="#"),(""),(CONCATENATE("&lt;TD VALIGN = MIDDLE&gt;",(IF((Master!$F57=""),("&amp;nbsp;"),(Master!$F57)))," &lt;/TD&gt;"))))</f>
        <v>&lt;TD VALIGN = MIDDLE&gt;802.1AS-cor-1 &lt;/TD&gt;</v>
      </c>
      <c r="M57" s="7" t="str">
        <f>IF(Master!$B57="#","","&lt;/TR&gt;")</f>
        <v>&lt;/TR&gt;</v>
      </c>
    </row>
    <row r="58" spans="1:13" ht="12.75" customHeight="1" x14ac:dyDescent="0.2">
      <c r="A58" s="26" t="str">
        <f>IF(Master!$B58="#","","&lt;TR&gt;")</f>
        <v>&lt;TR&gt;</v>
      </c>
      <c r="B58" s="7" t="str">
        <f>IF(Master!$B58="#","",CONCATENATE("&lt;TD VALIGN = MIDDLE  ALIGN = CENTER&gt;&lt;A HREF=""maint_",Master!A58,".pdf""&gt;",Master!A58,"&lt;/A&gt;"))</f>
        <v>&lt;TD VALIGN = MIDDLE  ALIGN = CENTER&gt;&lt;A HREF="maint_0063.pdf"&gt;0063&lt;/A&gt;</v>
      </c>
      <c r="C58" s="7" t="str">
        <f>IF(Master!$B58="#","", (IF(Totals!AS58="Y","&lt;BR&gt;&lt;SMALL&gt;&lt;B&gt;&lt;FONT COLOR=""#00C000""&gt;Closed&lt;/FONT&gt;&lt;/B&gt;&lt;/SMALL&gt;&lt;/TD&gt;","&lt;/TD&gt;")))</f>
        <v>&lt;BR&gt;&lt;SMALL&gt;&lt;B&gt;&lt;FONT COLOR="#00C000"&gt;Closed&lt;/FONT&gt;&lt;/B&gt;&lt;/SMALL&gt;&lt;/TD&gt;</v>
      </c>
      <c r="D58" s="7" t="str">
        <f>(IF((Master!$B58="#"),(""),(CONCATENATE("&lt;TD VALIGN = MIDDLE  ALIGN = CENTER&gt;&lt;A HREF=""revision_history.html#REQ",Master!A58,"""&gt;",Totals!N58,"&lt;/A&gt;&lt;/TD&gt;"))))</f>
        <v>&lt;TD VALIGN = MIDDLE  ALIGN = CENTER&gt;&lt;A HREF="revision_history.html#REQ0063"&gt;Rejected&lt;/A&gt;&lt;/TD&gt;</v>
      </c>
      <c r="E58" s="7" t="str">
        <f>(IF((Master!$B58="#"),(""),(CONCATENATE("&lt;TD VALIGN = MIDDLE  ALIGN = CENTER&gt;",Master!C58,"&lt;/TD&gt;"))))</f>
        <v>&lt;TD VALIGN = MIDDLE  ALIGN = CENTER&gt;802.1AS-2011&lt;/TD&gt;</v>
      </c>
      <c r="F58" s="7" t="str">
        <f>(IF((Master!$B58="#"),(""),(CONCATENATE("&lt;TD VALIGN = MIDDLE&gt;",Master!D58,"&lt;/TD&gt;"))))</f>
        <v>&lt;TD VALIGN = MIDDLE&gt;10.3.5&lt;/TD&gt;</v>
      </c>
      <c r="G58" s="13" t="str">
        <f>IF(Master!$B58="#","","&lt;TD VALIGN = MIDDLE NOWRAP&gt;")</f>
        <v>&lt;TD VALIGN = MIDDLE NOWRAP&gt;</v>
      </c>
      <c r="H58" s="13" t="str">
        <f>IF(Master!$B58="#","",Master!B58)</f>
        <v>01-Nov-12</v>
      </c>
      <c r="I58" s="7" t="str">
        <f>IF(Master!$B58="#","","&lt;/TD&gt;")</f>
        <v>&lt;/TD&gt;</v>
      </c>
      <c r="J58" s="7" t="str">
        <f>(IF((Master!$B58="#"),(""),(CONCATENATE("&lt;TD VALIGN = MIDDLE&gt;",Master!E58,"&lt;/TD&gt;"))))</f>
        <v>&lt;TD VALIGN = MIDDLE&gt;req63&lt;/TD&gt;</v>
      </c>
      <c r="K58" s="7" t="str">
        <f>IF(Master!$B58="#","","&lt;/TD&gt;")</f>
        <v>&lt;/TD&gt;</v>
      </c>
      <c r="L58" s="7" t="str">
        <f>(IF((Master!$B58="#"),(""),(CONCATENATE("&lt;TD VALIGN = MIDDLE&gt;",(IF((Master!$F58=""),("&amp;nbsp;"),(Master!$F58)))," &lt;/TD&gt;"))))</f>
        <v>&lt;TD VALIGN = MIDDLE&gt;&amp;nbsp; &lt;/TD&gt;</v>
      </c>
      <c r="M58" s="7" t="str">
        <f>IF(Master!$B58="#","","&lt;/TR&gt;")</f>
        <v>&lt;/TR&gt;</v>
      </c>
    </row>
    <row r="59" spans="1:13" ht="12.75" customHeight="1" x14ac:dyDescent="0.2">
      <c r="A59" s="26" t="str">
        <f>IF(Master!$B59="#","","&lt;TR&gt;")</f>
        <v>&lt;TR&gt;</v>
      </c>
      <c r="B59" s="7" t="str">
        <f>IF(Master!$B59="#","",CONCATENATE("&lt;TD VALIGN = MIDDLE  ALIGN = CENTER&gt;&lt;A HREF=""maint_",Master!A59,".pdf""&gt;",Master!A59,"&lt;/A&gt;"))</f>
        <v>&lt;TD VALIGN = MIDDLE  ALIGN = CENTER&gt;&lt;A HREF="maint_0064.pdf"&gt;0064&lt;/A&gt;</v>
      </c>
      <c r="C59" s="7" t="str">
        <f>IF(Master!$B59="#","", (IF(Totals!AS59="Y","&lt;BR&gt;&lt;SMALL&gt;&lt;B&gt;&lt;FONT COLOR=""#00C000""&gt;Closed&lt;/FONT&gt;&lt;/B&gt;&lt;/SMALL&gt;&lt;/TD&gt;","&lt;/TD&gt;")))</f>
        <v>&lt;BR&gt;&lt;SMALL&gt;&lt;B&gt;&lt;FONT COLOR="#00C000"&gt;Closed&lt;/FONT&gt;&lt;/B&gt;&lt;/SMALL&gt;&lt;/TD&gt;</v>
      </c>
      <c r="D59" s="7" t="str">
        <f>(IF((Master!$B59="#"),(""),(CONCATENATE("&lt;TD VALIGN = MIDDLE  ALIGN = CENTER&gt;&lt;A HREF=""revision_history.html#REQ",Master!A59,"""&gt;",Totals!N59,"&lt;/A&gt;&lt;/TD&gt;"))))</f>
        <v>&lt;TD VALIGN = MIDDLE  ALIGN = CENTER&gt;&lt;A HREF="revision_history.html#REQ0064"&gt;Published&lt;/A&gt;&lt;/TD&gt;</v>
      </c>
      <c r="E59" s="7" t="str">
        <f>(IF((Master!$B59="#"),(""),(CONCATENATE("&lt;TD VALIGN = MIDDLE  ALIGN = CENTER&gt;",Master!C59,"&lt;/TD&gt;"))))</f>
        <v>&lt;TD VALIGN = MIDDLE  ALIGN = CENTER&gt;802.1AS-2011&lt;/TD&gt;</v>
      </c>
      <c r="F59" s="7" t="str">
        <f>(IF((Master!$B59="#"),(""),(CONCATENATE("&lt;TD VALIGN = MIDDLE&gt;",Master!D59,"&lt;/TD&gt;"))))</f>
        <v>&lt;TD VALIGN = MIDDLE&gt;10.3.11.3&lt;/TD&gt;</v>
      </c>
      <c r="G59" s="13" t="str">
        <f>IF(Master!$B59="#","","&lt;TD VALIGN = MIDDLE NOWRAP&gt;")</f>
        <v>&lt;TD VALIGN = MIDDLE NOWRAP&gt;</v>
      </c>
      <c r="H59" s="13" t="str">
        <f>IF(Master!$B59="#","",Master!B59)</f>
        <v>01-Nov-12</v>
      </c>
      <c r="I59" s="7" t="str">
        <f>IF(Master!$B59="#","","&lt;/TD&gt;")</f>
        <v>&lt;/TD&gt;</v>
      </c>
      <c r="J59" s="7" t="str">
        <f>(IF((Master!$B59="#"),(""),(CONCATENATE("&lt;TD VALIGN = MIDDLE&gt;",Master!E59,"&lt;/TD&gt;"))))</f>
        <v>&lt;TD VALIGN = MIDDLE&gt;req64&lt;/TD&gt;</v>
      </c>
      <c r="K59" s="7" t="str">
        <f>IF(Master!$B59="#","","&lt;/TD&gt;")</f>
        <v>&lt;/TD&gt;</v>
      </c>
      <c r="L59" s="7" t="str">
        <f>(IF((Master!$B59="#"),(""),(CONCATENATE("&lt;TD VALIGN = MIDDLE&gt;",(IF((Master!$F59=""),("&amp;nbsp;"),(Master!$F59)))," &lt;/TD&gt;"))))</f>
        <v>&lt;TD VALIGN = MIDDLE&gt;802.1AS-cor-1 &lt;/TD&gt;</v>
      </c>
      <c r="M59" s="7" t="str">
        <f>IF(Master!$B59="#","","&lt;/TR&gt;")</f>
        <v>&lt;/TR&gt;</v>
      </c>
    </row>
    <row r="60" spans="1:13" ht="12.75" customHeight="1" x14ac:dyDescent="0.2">
      <c r="A60" s="26" t="str">
        <f>IF(Master!$B60="#","","&lt;TR&gt;")</f>
        <v>&lt;TR&gt;</v>
      </c>
      <c r="B60" s="7" t="str">
        <f>IF(Master!$B60="#","",CONCATENATE("&lt;TD VALIGN = MIDDLE  ALIGN = CENTER&gt;&lt;A HREF=""maint_",Master!A60,".pdf""&gt;",Master!A60,"&lt;/A&gt;"))</f>
        <v>&lt;TD VALIGN = MIDDLE  ALIGN = CENTER&gt;&lt;A HREF="maint_0065.pdf"&gt;0065&lt;/A&gt;</v>
      </c>
      <c r="C60" s="7" t="str">
        <f>IF(Master!$B60="#","", (IF(Totals!AS60="Y","&lt;BR&gt;&lt;SMALL&gt;&lt;B&gt;&lt;FONT COLOR=""#00C000""&gt;Closed&lt;/FONT&gt;&lt;/B&gt;&lt;/SMALL&gt;&lt;/TD&gt;","&lt;/TD&gt;")))</f>
        <v>&lt;BR&gt;&lt;SMALL&gt;&lt;B&gt;&lt;FONT COLOR="#00C000"&gt;Closed&lt;/FONT&gt;&lt;/B&gt;&lt;/SMALL&gt;&lt;/TD&gt;</v>
      </c>
      <c r="D60" s="7" t="str">
        <f>(IF((Master!$B60="#"),(""),(CONCATENATE("&lt;TD VALIGN = MIDDLE  ALIGN = CENTER&gt;&lt;A HREF=""revision_history.html#REQ",Master!A60,"""&gt;",Totals!N60,"&lt;/A&gt;&lt;/TD&gt;"))))</f>
        <v>&lt;TD VALIGN = MIDDLE  ALIGN = CENTER&gt;&lt;A HREF="revision_history.html#REQ0065"&gt;Rejected&lt;/A&gt;&lt;/TD&gt;</v>
      </c>
      <c r="E60" s="7" t="str">
        <f>(IF((Master!$B60="#"),(""),(CONCATENATE("&lt;TD VALIGN = MIDDLE  ALIGN = CENTER&gt;",Master!C60,"&lt;/TD&gt;"))))</f>
        <v>&lt;TD VALIGN = MIDDLE  ALIGN = CENTER&gt;802.1AS-2011&lt;/TD&gt;</v>
      </c>
      <c r="F60" s="7" t="str">
        <f>(IF((Master!$B60="#"),(""),(CONCATENATE("&lt;TD VALIGN = MIDDLE&gt;",Master!D60,"&lt;/TD&gt;"))))</f>
        <v>&lt;TD VALIGN = MIDDLE&gt;10.2.6.3&lt;/TD&gt;</v>
      </c>
      <c r="G60" s="13" t="str">
        <f>IF(Master!$B60="#","","&lt;TD VALIGN = MIDDLE NOWRAP&gt;")</f>
        <v>&lt;TD VALIGN = MIDDLE NOWRAP&gt;</v>
      </c>
      <c r="H60" s="13" t="str">
        <f>IF(Master!$B60="#","",Master!B60)</f>
        <v>01-Nov-12</v>
      </c>
      <c r="I60" s="7" t="str">
        <f>IF(Master!$B60="#","","&lt;/TD&gt;")</f>
        <v>&lt;/TD&gt;</v>
      </c>
      <c r="J60" s="7" t="str">
        <f>(IF((Master!$B60="#"),(""),(CONCATENATE("&lt;TD VALIGN = MIDDLE&gt;",Master!E60,"&lt;/TD&gt;"))))</f>
        <v>&lt;TD VALIGN = MIDDLE&gt;req65&lt;/TD&gt;</v>
      </c>
      <c r="K60" s="7" t="str">
        <f>IF(Master!$B60="#","","&lt;/TD&gt;")</f>
        <v>&lt;/TD&gt;</v>
      </c>
      <c r="L60" s="7" t="str">
        <f>(IF((Master!$B60="#"),(""),(CONCATENATE("&lt;TD VALIGN = MIDDLE&gt;",(IF((Master!$F60=""),("&amp;nbsp;"),(Master!$F60)))," &lt;/TD&gt;"))))</f>
        <v>&lt;TD VALIGN = MIDDLE&gt;&amp;nbsp; &lt;/TD&gt;</v>
      </c>
      <c r="M60" s="7" t="str">
        <f>IF(Master!$B60="#","","&lt;/TR&gt;")</f>
        <v>&lt;/TR&gt;</v>
      </c>
    </row>
    <row r="61" spans="1:13" ht="12.75" customHeight="1" x14ac:dyDescent="0.2">
      <c r="A61" s="26" t="str">
        <f>IF(Master!$B61="#","","&lt;TR&gt;")</f>
        <v>&lt;TR&gt;</v>
      </c>
      <c r="B61" s="7" t="str">
        <f>IF(Master!$B61="#","",CONCATENATE("&lt;TD VALIGN = MIDDLE  ALIGN = CENTER&gt;&lt;A HREF=""maint_",Master!A61,".pdf""&gt;",Master!A61,"&lt;/A&gt;"))</f>
        <v>&lt;TD VALIGN = MIDDLE  ALIGN = CENTER&gt;&lt;A HREF="maint_0066.pdf"&gt;0066&lt;/A&gt;</v>
      </c>
      <c r="C61" s="7" t="str">
        <f>IF(Master!$B61="#","", (IF(Totals!AS61="Y","&lt;BR&gt;&lt;SMALL&gt;&lt;B&gt;&lt;FONT COLOR=""#00C000""&gt;Closed&lt;/FONT&gt;&lt;/B&gt;&lt;/SMALL&gt;&lt;/TD&gt;","&lt;/TD&gt;")))</f>
        <v>&lt;BR&gt;&lt;SMALL&gt;&lt;B&gt;&lt;FONT COLOR="#00C000"&gt;Closed&lt;/FONT&gt;&lt;/B&gt;&lt;/SMALL&gt;&lt;/TD&gt;</v>
      </c>
      <c r="D61" s="7" t="str">
        <f>(IF((Master!$B61="#"),(""),(CONCATENATE("&lt;TD VALIGN = MIDDLE  ALIGN = CENTER&gt;&lt;A HREF=""revision_history.html#REQ",Master!A61,"""&gt;",Totals!N61,"&lt;/A&gt;&lt;/TD&gt;"))))</f>
        <v>&lt;TD VALIGN = MIDDLE  ALIGN = CENTER&gt;&lt;A HREF="revision_history.html#REQ0066"&gt;Published&lt;/A&gt;&lt;/TD&gt;</v>
      </c>
      <c r="E61" s="7" t="str">
        <f>(IF((Master!$B61="#"),(""),(CONCATENATE("&lt;TD VALIGN = MIDDLE  ALIGN = CENTER&gt;",Master!C61,"&lt;/TD&gt;"))))</f>
        <v>&lt;TD VALIGN = MIDDLE  ALIGN = CENTER&gt;802.1AS-2011&lt;/TD&gt;</v>
      </c>
      <c r="F61" s="7" t="str">
        <f>(IF((Master!$B61="#"),(""),(CONCATENATE("&lt;TD VALIGN = MIDDLE&gt;",Master!D61,"&lt;/TD&gt;"))))</f>
        <v>&lt;TD VALIGN = MIDDLE&gt;10.3.11.3&lt;/TD&gt;</v>
      </c>
      <c r="G61" s="13" t="str">
        <f>IF(Master!$B61="#","","&lt;TD VALIGN = MIDDLE NOWRAP&gt;")</f>
        <v>&lt;TD VALIGN = MIDDLE NOWRAP&gt;</v>
      </c>
      <c r="H61" s="13" t="str">
        <f>IF(Master!$B61="#","",Master!B61)</f>
        <v>01-Nov-12</v>
      </c>
      <c r="I61" s="7" t="str">
        <f>IF(Master!$B61="#","","&lt;/TD&gt;")</f>
        <v>&lt;/TD&gt;</v>
      </c>
      <c r="J61" s="7" t="str">
        <f>(IF((Master!$B61="#"),(""),(CONCATENATE("&lt;TD VALIGN = MIDDLE&gt;",Master!E61,"&lt;/TD&gt;"))))</f>
        <v>&lt;TD VALIGN = MIDDLE&gt;req66&lt;/TD&gt;</v>
      </c>
      <c r="K61" s="7" t="str">
        <f>IF(Master!$B61="#","","&lt;/TD&gt;")</f>
        <v>&lt;/TD&gt;</v>
      </c>
      <c r="L61" s="7" t="str">
        <f>(IF((Master!$B61="#"),(""),(CONCATENATE("&lt;TD VALIGN = MIDDLE&gt;",(IF((Master!$F61=""),("&amp;nbsp;"),(Master!$F61)))," &lt;/TD&gt;"))))</f>
        <v>&lt;TD VALIGN = MIDDLE&gt;802.1AS-cor-1 &lt;/TD&gt;</v>
      </c>
      <c r="M61" s="7" t="str">
        <f>IF(Master!$B61="#","","&lt;/TR&gt;")</f>
        <v>&lt;/TR&gt;</v>
      </c>
    </row>
    <row r="62" spans="1:13" ht="12.75" customHeight="1" x14ac:dyDescent="0.2">
      <c r="A62" s="26" t="str">
        <f>IF(Master!$B62="#","","&lt;TR&gt;")</f>
        <v>&lt;TR&gt;</v>
      </c>
      <c r="B62" s="7" t="str">
        <f>IF(Master!$B62="#","",CONCATENATE("&lt;TD VALIGN = MIDDLE  ALIGN = CENTER&gt;&lt;A HREF=""maint_",Master!A62,".pdf""&gt;",Master!A62,"&lt;/A&gt;"))</f>
        <v>&lt;TD VALIGN = MIDDLE  ALIGN = CENTER&gt;&lt;A HREF="maint_0067.pdf"&gt;0067&lt;/A&gt;</v>
      </c>
      <c r="C62" s="7" t="str">
        <f>IF(Master!$B62="#","", (IF(Totals!AS62="Y","&lt;BR&gt;&lt;SMALL&gt;&lt;B&gt;&lt;FONT COLOR=""#00C000""&gt;Closed&lt;/FONT&gt;&lt;/B&gt;&lt;/SMALL&gt;&lt;/TD&gt;","&lt;/TD&gt;")))</f>
        <v>&lt;BR&gt;&lt;SMALL&gt;&lt;B&gt;&lt;FONT COLOR="#00C000"&gt;Closed&lt;/FONT&gt;&lt;/B&gt;&lt;/SMALL&gt;&lt;/TD&gt;</v>
      </c>
      <c r="D62" s="7" t="str">
        <f>(IF((Master!$B62="#"),(""),(CONCATENATE("&lt;TD VALIGN = MIDDLE  ALIGN = CENTER&gt;&lt;A HREF=""revision_history.html#REQ",Master!A62,"""&gt;",Totals!N62,"&lt;/A&gt;&lt;/TD&gt;"))))</f>
        <v>&lt;TD VALIGN = MIDDLE  ALIGN = CENTER&gt;&lt;A HREF="revision_history.html#REQ0067"&gt;Rejected&lt;/A&gt;&lt;/TD&gt;</v>
      </c>
      <c r="E62" s="7" t="str">
        <f>(IF((Master!$B62="#"),(""),(CONCATENATE("&lt;TD VALIGN = MIDDLE  ALIGN = CENTER&gt;",Master!C62,"&lt;/TD&gt;"))))</f>
        <v>&lt;TD VALIGN = MIDDLE  ALIGN = CENTER&gt;802.1AS-2011&lt;/TD&gt;</v>
      </c>
      <c r="F62" s="7" t="str">
        <f>(IF((Master!$B62="#"),(""),(CONCATENATE("&lt;TD VALIGN = MIDDLE&gt;",Master!D62,"&lt;/TD&gt;"))))</f>
        <v>&lt;TD VALIGN = MIDDLE&gt;10.3.12.1.4&lt;/TD&gt;</v>
      </c>
      <c r="G62" s="13" t="str">
        <f>IF(Master!$B62="#","","&lt;TD VALIGN = MIDDLE NOWRAP&gt;")</f>
        <v>&lt;TD VALIGN = MIDDLE NOWRAP&gt;</v>
      </c>
      <c r="H62" s="13" t="str">
        <f>IF(Master!$B62="#","",Master!B62)</f>
        <v>01-Nov-12</v>
      </c>
      <c r="I62" s="7" t="str">
        <f>IF(Master!$B62="#","","&lt;/TD&gt;")</f>
        <v>&lt;/TD&gt;</v>
      </c>
      <c r="J62" s="7" t="str">
        <f>(IF((Master!$B62="#"),(""),(CONCATENATE("&lt;TD VALIGN = MIDDLE&gt;",Master!E62,"&lt;/TD&gt;"))))</f>
        <v>&lt;TD VALIGN = MIDDLE&gt;req67&lt;/TD&gt;</v>
      </c>
      <c r="K62" s="7" t="str">
        <f>IF(Master!$B62="#","","&lt;/TD&gt;")</f>
        <v>&lt;/TD&gt;</v>
      </c>
      <c r="L62" s="7" t="str">
        <f>(IF((Master!$B62="#"),(""),(CONCATENATE("&lt;TD VALIGN = MIDDLE&gt;",(IF((Master!$F62=""),("&amp;nbsp;"),(Master!$F62)))," &lt;/TD&gt;"))))</f>
        <v>&lt;TD VALIGN = MIDDLE&gt;&amp;nbsp; &lt;/TD&gt;</v>
      </c>
      <c r="M62" s="7" t="str">
        <f>IF(Master!$B62="#","","&lt;/TR&gt;")</f>
        <v>&lt;/TR&gt;</v>
      </c>
    </row>
    <row r="63" spans="1:13" ht="12.75" customHeight="1" x14ac:dyDescent="0.2">
      <c r="A63" s="26" t="str">
        <f>IF(Master!$B63="#","","&lt;TR&gt;")</f>
        <v>&lt;TR&gt;</v>
      </c>
      <c r="B63" s="7" t="str">
        <f>IF(Master!$B63="#","",CONCATENATE("&lt;TD VALIGN = MIDDLE  ALIGN = CENTER&gt;&lt;A HREF=""maint_",Master!A63,".pdf""&gt;",Master!A63,"&lt;/A&gt;"))</f>
        <v>&lt;TD VALIGN = MIDDLE  ALIGN = CENTER&gt;&lt;A HREF="maint_0068.pdf"&gt;0068&lt;/A&gt;</v>
      </c>
      <c r="C63" s="7" t="str">
        <f>IF(Master!$B63="#","", (IF(Totals!AS63="Y","&lt;BR&gt;&lt;SMALL&gt;&lt;B&gt;&lt;FONT COLOR=""#00C000""&gt;Closed&lt;/FONT&gt;&lt;/B&gt;&lt;/SMALL&gt;&lt;/TD&gt;","&lt;/TD&gt;")))</f>
        <v>&lt;BR&gt;&lt;SMALL&gt;&lt;B&gt;&lt;FONT COLOR="#00C000"&gt;Closed&lt;/FONT&gt;&lt;/B&gt;&lt;/SMALL&gt;&lt;/TD&gt;</v>
      </c>
      <c r="D63" s="7" t="str">
        <f>(IF((Master!$B63="#"),(""),(CONCATENATE("&lt;TD VALIGN = MIDDLE  ALIGN = CENTER&gt;&lt;A HREF=""revision_history.html#REQ",Master!A63,"""&gt;",Totals!N63,"&lt;/A&gt;&lt;/TD&gt;"))))</f>
        <v>&lt;TD VALIGN = MIDDLE  ALIGN = CENTER&gt;&lt;A HREF="revision_history.html#REQ0068"&gt;Published&lt;/A&gt;&lt;/TD&gt;</v>
      </c>
      <c r="E63" s="7" t="str">
        <f>(IF((Master!$B63="#"),(""),(CONCATENATE("&lt;TD VALIGN = MIDDLE  ALIGN = CENTER&gt;",Master!C63,"&lt;/TD&gt;"))))</f>
        <v>&lt;TD VALIGN = MIDDLE  ALIGN = CENTER&gt;802.1AS-2011&lt;/TD&gt;</v>
      </c>
      <c r="F63" s="7" t="str">
        <f>(IF((Master!$B63="#"),(""),(CONCATENATE("&lt;TD VALIGN = MIDDLE&gt;",Master!D63,"&lt;/TD&gt;"))))</f>
        <v>&lt;TD VALIGN = MIDDLE&gt;8.5.2.2.1&lt;/TD&gt;</v>
      </c>
      <c r="G63" s="13" t="str">
        <f>IF(Master!$B63="#","","&lt;TD VALIGN = MIDDLE NOWRAP&gt;")</f>
        <v>&lt;TD VALIGN = MIDDLE NOWRAP&gt;</v>
      </c>
      <c r="H63" s="13" t="str">
        <f>IF(Master!$B63="#","",Master!B63)</f>
        <v>01-Nov-12</v>
      </c>
      <c r="I63" s="7" t="str">
        <f>IF(Master!$B63="#","","&lt;/TD&gt;")</f>
        <v>&lt;/TD&gt;</v>
      </c>
      <c r="J63" s="7" t="str">
        <f>(IF((Master!$B63="#"),(""),(CONCATENATE("&lt;TD VALIGN = MIDDLE&gt;",Master!E63,"&lt;/TD&gt;"))))</f>
        <v>&lt;TD VALIGN = MIDDLE&gt;req68&lt;/TD&gt;</v>
      </c>
      <c r="K63" s="7" t="str">
        <f>IF(Master!$B63="#","","&lt;/TD&gt;")</f>
        <v>&lt;/TD&gt;</v>
      </c>
      <c r="L63" s="7" t="str">
        <f>(IF((Master!$B63="#"),(""),(CONCATENATE("&lt;TD VALIGN = MIDDLE&gt;",(IF((Master!$F63=""),("&amp;nbsp;"),(Master!$F63)))," &lt;/TD&gt;"))))</f>
        <v>&lt;TD VALIGN = MIDDLE&gt;802.1AS-cor-1 &lt;/TD&gt;</v>
      </c>
      <c r="M63" s="7" t="str">
        <f>IF(Master!$B63="#","","&lt;/TR&gt;")</f>
        <v>&lt;/TR&gt;</v>
      </c>
    </row>
    <row r="64" spans="1:13" ht="12.75" customHeight="1" x14ac:dyDescent="0.2">
      <c r="A64" s="26" t="str">
        <f>IF(Master!$B64="#","","&lt;TR&gt;")</f>
        <v>&lt;TR&gt;</v>
      </c>
      <c r="B64" s="7" t="str">
        <f>IF(Master!$B64="#","",CONCATENATE("&lt;TD VALIGN = MIDDLE  ALIGN = CENTER&gt;&lt;A HREF=""maint_",Master!A64,".pdf""&gt;",Master!A64,"&lt;/A&gt;"))</f>
        <v>&lt;TD VALIGN = MIDDLE  ALIGN = CENTER&gt;&lt;A HREF="maint_0069.pdf"&gt;0069&lt;/A&gt;</v>
      </c>
      <c r="C64" s="7" t="str">
        <f>IF(Master!$B64="#","", (IF(Totals!AS64="Y","&lt;BR&gt;&lt;SMALL&gt;&lt;B&gt;&lt;FONT COLOR=""#00C000""&gt;Closed&lt;/FONT&gt;&lt;/B&gt;&lt;/SMALL&gt;&lt;/TD&gt;","&lt;/TD&gt;")))</f>
        <v>&lt;BR&gt;&lt;SMALL&gt;&lt;B&gt;&lt;FONT COLOR="#00C000"&gt;Closed&lt;/FONT&gt;&lt;/B&gt;&lt;/SMALL&gt;&lt;/TD&gt;</v>
      </c>
      <c r="D64" s="7" t="str">
        <f>(IF((Master!$B64="#"),(""),(CONCATENATE("&lt;TD VALIGN = MIDDLE  ALIGN = CENTER&gt;&lt;A HREF=""revision_history.html#REQ",Master!A64,"""&gt;",Totals!N64,"&lt;/A&gt;&lt;/TD&gt;"))))</f>
        <v>&lt;TD VALIGN = MIDDLE  ALIGN = CENTER&gt;&lt;A HREF="revision_history.html#REQ0069"&gt;Published&lt;/A&gt;&lt;/TD&gt;</v>
      </c>
      <c r="E64" s="7" t="str">
        <f>(IF((Master!$B64="#"),(""),(CONCATENATE("&lt;TD VALIGN = MIDDLE  ALIGN = CENTER&gt;",Master!C64,"&lt;/TD&gt;"))))</f>
        <v>&lt;TD VALIGN = MIDDLE  ALIGN = CENTER&gt;802.1AS-2011&lt;/TD&gt;</v>
      </c>
      <c r="F64" s="7" t="str">
        <f>(IF((Master!$B64="#"),(""),(CONCATENATE("&lt;TD VALIGN = MIDDLE&gt;",Master!D64,"&lt;/TD&gt;"))))</f>
        <v>&lt;TD VALIGN = MIDDLE&gt;10.3.12.1.4&lt;/TD&gt;</v>
      </c>
      <c r="G64" s="13" t="str">
        <f>IF(Master!$B64="#","","&lt;TD VALIGN = MIDDLE NOWRAP&gt;")</f>
        <v>&lt;TD VALIGN = MIDDLE NOWRAP&gt;</v>
      </c>
      <c r="H64" s="13" t="str">
        <f>IF(Master!$B64="#","",Master!B64)</f>
        <v>01-Nov-12</v>
      </c>
      <c r="I64" s="7" t="str">
        <f>IF(Master!$B64="#","","&lt;/TD&gt;")</f>
        <v>&lt;/TD&gt;</v>
      </c>
      <c r="J64" s="7" t="str">
        <f>(IF((Master!$B64="#"),(""),(CONCATENATE("&lt;TD VALIGN = MIDDLE&gt;",Master!E64,"&lt;/TD&gt;"))))</f>
        <v>&lt;TD VALIGN = MIDDLE&gt;req69&lt;/TD&gt;</v>
      </c>
      <c r="K64" s="7" t="str">
        <f>IF(Master!$B64="#","","&lt;/TD&gt;")</f>
        <v>&lt;/TD&gt;</v>
      </c>
      <c r="L64" s="7" t="str">
        <f>(IF((Master!$B64="#"),(""),(CONCATENATE("&lt;TD VALIGN = MIDDLE&gt;",(IF((Master!$F64=""),("&amp;nbsp;"),(Master!$F64)))," &lt;/TD&gt;"))))</f>
        <v>&lt;TD VALIGN = MIDDLE&gt;802.1AS-cor-1 &lt;/TD&gt;</v>
      </c>
      <c r="M64" s="7" t="str">
        <f>IF(Master!$B64="#","","&lt;/TR&gt;")</f>
        <v>&lt;/TR&gt;</v>
      </c>
    </row>
    <row r="65" spans="1:13" ht="12.75" customHeight="1" x14ac:dyDescent="0.2">
      <c r="A65" s="26" t="str">
        <f>IF(Master!$B65="#","","&lt;TR&gt;")</f>
        <v>&lt;TR&gt;</v>
      </c>
      <c r="B65" s="7" t="str">
        <f>IF(Master!$B65="#","",CONCATENATE("&lt;TD VALIGN = MIDDLE  ALIGN = CENTER&gt;&lt;A HREF=""maint_",Master!A65,".pdf""&gt;",Master!A65,"&lt;/A&gt;"))</f>
        <v>&lt;TD VALIGN = MIDDLE  ALIGN = CENTER&gt;&lt;A HREF="maint_0070.pdf"&gt;0070&lt;/A&gt;</v>
      </c>
      <c r="C65" s="7" t="str">
        <f>IF(Master!$B65="#","", (IF(Totals!AS65="Y","&lt;BR&gt;&lt;SMALL&gt;&lt;B&gt;&lt;FONT COLOR=""#00C000""&gt;Closed&lt;/FONT&gt;&lt;/B&gt;&lt;/SMALL&gt;&lt;/TD&gt;","&lt;/TD&gt;")))</f>
        <v>&lt;BR&gt;&lt;SMALL&gt;&lt;B&gt;&lt;FONT COLOR="#00C000"&gt;Closed&lt;/FONT&gt;&lt;/B&gt;&lt;/SMALL&gt;&lt;/TD&gt;</v>
      </c>
      <c r="D65" s="7" t="str">
        <f>(IF((Master!$B65="#"),(""),(CONCATENATE("&lt;TD VALIGN = MIDDLE  ALIGN = CENTER&gt;&lt;A HREF=""revision_history.html#REQ",Master!A65,"""&gt;",Totals!N65,"&lt;/A&gt;&lt;/TD&gt;"))))</f>
        <v>&lt;TD VALIGN = MIDDLE  ALIGN = CENTER&gt;&lt;A HREF="revision_history.html#REQ0070"&gt;Published&lt;/A&gt;&lt;/TD&gt;</v>
      </c>
      <c r="E65" s="7" t="str">
        <f>(IF((Master!$B65="#"),(""),(CONCATENATE("&lt;TD VALIGN = MIDDLE  ALIGN = CENTER&gt;",Master!C65,"&lt;/TD&gt;"))))</f>
        <v>&lt;TD VALIGN = MIDDLE  ALIGN = CENTER&gt;802.1AS-2011&lt;/TD&gt;</v>
      </c>
      <c r="F65" s="7" t="str">
        <f>(IF((Master!$B65="#"),(""),(CONCATENATE("&lt;TD VALIGN = MIDDLE&gt;",Master!D65,"&lt;/TD&gt;"))))</f>
        <v>&lt;TD VALIGN = MIDDLE&gt;10.3.12.1.4&lt;/TD&gt;</v>
      </c>
      <c r="G65" s="13" t="str">
        <f>IF(Master!$B65="#","","&lt;TD VALIGN = MIDDLE NOWRAP&gt;")</f>
        <v>&lt;TD VALIGN = MIDDLE NOWRAP&gt;</v>
      </c>
      <c r="H65" s="13" t="str">
        <f>IF(Master!$B65="#","",Master!B65)</f>
        <v>01-Nov-12</v>
      </c>
      <c r="I65" s="7" t="str">
        <f>IF(Master!$B65="#","","&lt;/TD&gt;")</f>
        <v>&lt;/TD&gt;</v>
      </c>
      <c r="J65" s="7" t="str">
        <f>(IF((Master!$B65="#"),(""),(CONCATENATE("&lt;TD VALIGN = MIDDLE&gt;",Master!E65,"&lt;/TD&gt;"))))</f>
        <v>&lt;TD VALIGN = MIDDLE&gt;req70&lt;/TD&gt;</v>
      </c>
      <c r="K65" s="7" t="str">
        <f>IF(Master!$B65="#","","&lt;/TD&gt;")</f>
        <v>&lt;/TD&gt;</v>
      </c>
      <c r="L65" s="7" t="str">
        <f>(IF((Master!$B65="#"),(""),(CONCATENATE("&lt;TD VALIGN = MIDDLE&gt;",(IF((Master!$F65=""),("&amp;nbsp;"),(Master!$F65)))," &lt;/TD&gt;"))))</f>
        <v>&lt;TD VALIGN = MIDDLE&gt;802.1AS-cor-1 &lt;/TD&gt;</v>
      </c>
      <c r="M65" s="7" t="str">
        <f>IF(Master!$B65="#","","&lt;/TR&gt;")</f>
        <v>&lt;/TR&gt;</v>
      </c>
    </row>
    <row r="66" spans="1:13" ht="12.75" customHeight="1" x14ac:dyDescent="0.2">
      <c r="A66" s="26" t="str">
        <f>IF(Master!$B66="#","","&lt;TR&gt;")</f>
        <v>&lt;TR&gt;</v>
      </c>
      <c r="B66" s="7" t="str">
        <f>IF(Master!$B66="#","",CONCATENATE("&lt;TD VALIGN = MIDDLE  ALIGN = CENTER&gt;&lt;A HREF=""maint_",Master!A66,".pdf""&gt;",Master!A66,"&lt;/A&gt;"))</f>
        <v>&lt;TD VALIGN = MIDDLE  ALIGN = CENTER&gt;&lt;A HREF="maint_0071.pdf"&gt;0071&lt;/A&gt;</v>
      </c>
      <c r="C66" s="7" t="str">
        <f>IF(Master!$B66="#","", (IF(Totals!AS66="Y","&lt;BR&gt;&lt;SMALL&gt;&lt;B&gt;&lt;FONT COLOR=""#00C000""&gt;Closed&lt;/FONT&gt;&lt;/B&gt;&lt;/SMALL&gt;&lt;/TD&gt;","&lt;/TD&gt;")))</f>
        <v>&lt;BR&gt;&lt;SMALL&gt;&lt;B&gt;&lt;FONT COLOR="#00C000"&gt;Closed&lt;/FONT&gt;&lt;/B&gt;&lt;/SMALL&gt;&lt;/TD&gt;</v>
      </c>
      <c r="D66" s="7" t="str">
        <f>(IF((Master!$B66="#"),(""),(CONCATENATE("&lt;TD VALIGN = MIDDLE  ALIGN = CENTER&gt;&lt;A HREF=""revision_history.html#REQ",Master!A66,"""&gt;",Totals!N66,"&lt;/A&gt;&lt;/TD&gt;"))))</f>
        <v>&lt;TD VALIGN = MIDDLE  ALIGN = CENTER&gt;&lt;A HREF="revision_history.html#REQ0071"&gt;Published&lt;/A&gt;&lt;/TD&gt;</v>
      </c>
      <c r="E66" s="7" t="str">
        <f>(IF((Master!$B66="#"),(""),(CONCATENATE("&lt;TD VALIGN = MIDDLE  ALIGN = CENTER&gt;",Master!C66,"&lt;/TD&gt;"))))</f>
        <v>&lt;TD VALIGN = MIDDLE  ALIGN = CENTER&gt;802.1AS-2011&lt;/TD&gt;</v>
      </c>
      <c r="F66" s="7" t="str">
        <f>(IF((Master!$B66="#"),(""),(CONCATENATE("&lt;TD VALIGN = MIDDLE&gt;",Master!D66,"&lt;/TD&gt;"))))</f>
        <v>&lt;TD VALIGN = MIDDLE&gt;10.2.6.2.1&lt;/TD&gt;</v>
      </c>
      <c r="G66" s="13" t="str">
        <f>IF(Master!$B66="#","","&lt;TD VALIGN = MIDDLE NOWRAP&gt;")</f>
        <v>&lt;TD VALIGN = MIDDLE NOWRAP&gt;</v>
      </c>
      <c r="H66" s="13" t="str">
        <f>IF(Master!$B66="#","",Master!B66)</f>
        <v>01-Nov-12</v>
      </c>
      <c r="I66" s="7" t="str">
        <f>IF(Master!$B66="#","","&lt;/TD&gt;")</f>
        <v>&lt;/TD&gt;</v>
      </c>
      <c r="J66" s="7" t="str">
        <f>(IF((Master!$B66="#"),(""),(CONCATENATE("&lt;TD VALIGN = MIDDLE&gt;",Master!E66,"&lt;/TD&gt;"))))</f>
        <v>&lt;TD VALIGN = MIDDLE&gt;req71&lt;/TD&gt;</v>
      </c>
      <c r="K66" s="7" t="str">
        <f>IF(Master!$B66="#","","&lt;/TD&gt;")</f>
        <v>&lt;/TD&gt;</v>
      </c>
      <c r="L66" s="7" t="str">
        <f>(IF((Master!$B66="#"),(""),(CONCATENATE("&lt;TD VALIGN = MIDDLE&gt;",(IF((Master!$F66=""),("&amp;nbsp;"),(Master!$F66)))," &lt;/TD&gt;"))))</f>
        <v>&lt;TD VALIGN = MIDDLE&gt;802.1AS-cor-1 &lt;/TD&gt;</v>
      </c>
      <c r="M66" s="7" t="str">
        <f>IF(Master!$B66="#","","&lt;/TR&gt;")</f>
        <v>&lt;/TR&gt;</v>
      </c>
    </row>
    <row r="67" spans="1:13" ht="12.75" customHeight="1" x14ac:dyDescent="0.2">
      <c r="A67" s="26" t="str">
        <f>IF(Master!$B67="#","","&lt;TR&gt;")</f>
        <v>&lt;TR&gt;</v>
      </c>
      <c r="B67" s="7" t="str">
        <f>IF(Master!$B67="#","",CONCATENATE("&lt;TD VALIGN = MIDDLE  ALIGN = CENTER&gt;&lt;A HREF=""maint_",Master!A67,".pdf""&gt;",Master!A67,"&lt;/A&gt;"))</f>
        <v>&lt;TD VALIGN = MIDDLE  ALIGN = CENTER&gt;&lt;A HREF="maint_0072.pdf"&gt;0072&lt;/A&gt;</v>
      </c>
      <c r="C67" s="7" t="str">
        <f>IF(Master!$B67="#","", (IF(Totals!AS67="Y","&lt;BR&gt;&lt;SMALL&gt;&lt;B&gt;&lt;FONT COLOR=""#00C000""&gt;Closed&lt;/FONT&gt;&lt;/B&gt;&lt;/SMALL&gt;&lt;/TD&gt;","&lt;/TD&gt;")))</f>
        <v>&lt;BR&gt;&lt;SMALL&gt;&lt;B&gt;&lt;FONT COLOR="#00C000"&gt;Closed&lt;/FONT&gt;&lt;/B&gt;&lt;/SMALL&gt;&lt;/TD&gt;</v>
      </c>
      <c r="D67" s="7" t="str">
        <f>(IF((Master!$B67="#"),(""),(CONCATENATE("&lt;TD VALIGN = MIDDLE  ALIGN = CENTER&gt;&lt;A HREF=""revision_history.html#REQ",Master!A67,"""&gt;",Totals!N67,"&lt;/A&gt;&lt;/TD&gt;"))))</f>
        <v>&lt;TD VALIGN = MIDDLE  ALIGN = CENTER&gt;&lt;A HREF="revision_history.html#REQ0072"&gt;Published&lt;/A&gt;&lt;/TD&gt;</v>
      </c>
      <c r="E67" s="7" t="str">
        <f>(IF((Master!$B67="#"),(""),(CONCATENATE("&lt;TD VALIGN = MIDDLE  ALIGN = CENTER&gt;",Master!C67,"&lt;/TD&gt;"))))</f>
        <v>&lt;TD VALIGN = MIDDLE  ALIGN = CENTER&gt;802.1AS-2011&lt;/TD&gt;</v>
      </c>
      <c r="F67" s="7" t="str">
        <f>(IF((Master!$B67="#"),(""),(CONCATENATE("&lt;TD VALIGN = MIDDLE&gt;",Master!D67,"&lt;/TD&gt;"))))</f>
        <v>&lt;TD VALIGN = MIDDLE&gt;11.1.3&lt;/TD&gt;</v>
      </c>
      <c r="G67" s="13" t="str">
        <f>IF(Master!$B67="#","","&lt;TD VALIGN = MIDDLE NOWRAP&gt;")</f>
        <v>&lt;TD VALIGN = MIDDLE NOWRAP&gt;</v>
      </c>
      <c r="H67" s="13" t="str">
        <f>IF(Master!$B67="#","",Master!B67)</f>
        <v>01-Nov-12</v>
      </c>
      <c r="I67" s="7" t="str">
        <f>IF(Master!$B67="#","","&lt;/TD&gt;")</f>
        <v>&lt;/TD&gt;</v>
      </c>
      <c r="J67" s="7" t="str">
        <f>(IF((Master!$B67="#"),(""),(CONCATENATE("&lt;TD VALIGN = MIDDLE&gt;",Master!E67,"&lt;/TD&gt;"))))</f>
        <v>&lt;TD VALIGN = MIDDLE&gt;req72&lt;/TD&gt;</v>
      </c>
      <c r="K67" s="7" t="str">
        <f>IF(Master!$B67="#","","&lt;/TD&gt;")</f>
        <v>&lt;/TD&gt;</v>
      </c>
      <c r="L67" s="7" t="str">
        <f>(IF((Master!$B67="#"),(""),(CONCATENATE("&lt;TD VALIGN = MIDDLE&gt;",(IF((Master!$F67=""),("&amp;nbsp;"),(Master!$F67)))," &lt;/TD&gt;"))))</f>
        <v>&lt;TD VALIGN = MIDDLE&gt;802.1AS-cor-1 &lt;/TD&gt;</v>
      </c>
      <c r="M67" s="7" t="str">
        <f>IF(Master!$B67="#","","&lt;/TR&gt;")</f>
        <v>&lt;/TR&gt;</v>
      </c>
    </row>
    <row r="68" spans="1:13" ht="12.75" customHeight="1" x14ac:dyDescent="0.2">
      <c r="A68" s="26" t="str">
        <f>IF(Master!$B68="#","","&lt;TR&gt;")</f>
        <v>&lt;TR&gt;</v>
      </c>
      <c r="B68" s="7" t="str">
        <f>IF(Master!$B68="#","",CONCATENATE("&lt;TD VALIGN = MIDDLE  ALIGN = CENTER&gt;&lt;A HREF=""maint_",Master!A68,".pdf""&gt;",Master!A68,"&lt;/A&gt;"))</f>
        <v>&lt;TD VALIGN = MIDDLE  ALIGN = CENTER&gt;&lt;A HREF="maint_0073.pdf"&gt;0073&lt;/A&gt;</v>
      </c>
      <c r="C68" s="7" t="str">
        <f>IF(Master!$B68="#","", (IF(Totals!AS68="Y","&lt;BR&gt;&lt;SMALL&gt;&lt;B&gt;&lt;FONT COLOR=""#00C000""&gt;Closed&lt;/FONT&gt;&lt;/B&gt;&lt;/SMALL&gt;&lt;/TD&gt;","&lt;/TD&gt;")))</f>
        <v>&lt;BR&gt;&lt;SMALL&gt;&lt;B&gt;&lt;FONT COLOR="#00C000"&gt;Closed&lt;/FONT&gt;&lt;/B&gt;&lt;/SMALL&gt;&lt;/TD&gt;</v>
      </c>
      <c r="D68" s="7" t="str">
        <f>(IF((Master!$B68="#"),(""),(CONCATENATE("&lt;TD VALIGN = MIDDLE  ALIGN = CENTER&gt;&lt;A HREF=""revision_history.html#REQ",Master!A68,"""&gt;",Totals!N68,"&lt;/A&gt;&lt;/TD&gt;"))))</f>
        <v>&lt;TD VALIGN = MIDDLE  ALIGN = CENTER&gt;&lt;A HREF="revision_history.html#REQ0073"&gt;Published&lt;/A&gt;&lt;/TD&gt;</v>
      </c>
      <c r="E68" s="7" t="str">
        <f>(IF((Master!$B68="#"),(""),(CONCATENATE("&lt;TD VALIGN = MIDDLE  ALIGN = CENTER&gt;",Master!C68,"&lt;/TD&gt;"))))</f>
        <v>&lt;TD VALIGN = MIDDLE  ALIGN = CENTER&gt;802.1AS-2011&lt;/TD&gt;</v>
      </c>
      <c r="F68" s="7" t="str">
        <f>(IF((Master!$B68="#"),(""),(CONCATENATE("&lt;TD VALIGN = MIDDLE&gt;",Master!D68,"&lt;/TD&gt;"))))</f>
        <v>&lt;TD VALIGN = MIDDLE&gt;11.1.3&lt;/TD&gt;</v>
      </c>
      <c r="G68" s="13" t="str">
        <f>IF(Master!$B68="#","","&lt;TD VALIGN = MIDDLE NOWRAP&gt;")</f>
        <v>&lt;TD VALIGN = MIDDLE NOWRAP&gt;</v>
      </c>
      <c r="H68" s="13" t="str">
        <f>IF(Master!$B68="#","",Master!B68)</f>
        <v>01-Nov-12</v>
      </c>
      <c r="I68" s="7" t="str">
        <f>IF(Master!$B68="#","","&lt;/TD&gt;")</f>
        <v>&lt;/TD&gt;</v>
      </c>
      <c r="J68" s="7" t="str">
        <f>(IF((Master!$B68="#"),(""),(CONCATENATE("&lt;TD VALIGN = MIDDLE&gt;",Master!E68,"&lt;/TD&gt;"))))</f>
        <v>&lt;TD VALIGN = MIDDLE&gt;req73&lt;/TD&gt;</v>
      </c>
      <c r="K68" s="7" t="str">
        <f>IF(Master!$B68="#","","&lt;/TD&gt;")</f>
        <v>&lt;/TD&gt;</v>
      </c>
      <c r="L68" s="7" t="str">
        <f>(IF((Master!$B68="#"),(""),(CONCATENATE("&lt;TD VALIGN = MIDDLE&gt;",(IF((Master!$F68=""),("&amp;nbsp;"),(Master!$F68)))," &lt;/TD&gt;"))))</f>
        <v>&lt;TD VALIGN = MIDDLE&gt;802.1AS-cor-1 &lt;/TD&gt;</v>
      </c>
      <c r="M68" s="7" t="str">
        <f>IF(Master!$B68="#","","&lt;/TR&gt;")</f>
        <v>&lt;/TR&gt;</v>
      </c>
    </row>
    <row r="69" spans="1:13" ht="12.75" customHeight="1" x14ac:dyDescent="0.2">
      <c r="A69" s="26" t="str">
        <f>IF(Master!$B69="#","","&lt;TR&gt;")</f>
        <v>&lt;TR&gt;</v>
      </c>
      <c r="B69" s="7" t="str">
        <f>IF(Master!$B69="#","",CONCATENATE("&lt;TD VALIGN = MIDDLE  ALIGN = CENTER&gt;&lt;A HREF=""maint_",Master!A69,".pdf""&gt;",Master!A69,"&lt;/A&gt;"))</f>
        <v>&lt;TD VALIGN = MIDDLE  ALIGN = CENTER&gt;&lt;A HREF="maint_0074.pdf"&gt;0074&lt;/A&gt;</v>
      </c>
      <c r="C69" s="7" t="str">
        <f>IF(Master!$B69="#","", (IF(Totals!AS69="Y","&lt;BR&gt;&lt;SMALL&gt;&lt;B&gt;&lt;FONT COLOR=""#00C000""&gt;Closed&lt;/FONT&gt;&lt;/B&gt;&lt;/SMALL&gt;&lt;/TD&gt;","&lt;/TD&gt;")))</f>
        <v>&lt;BR&gt;&lt;SMALL&gt;&lt;B&gt;&lt;FONT COLOR="#00C000"&gt;Closed&lt;/FONT&gt;&lt;/B&gt;&lt;/SMALL&gt;&lt;/TD&gt;</v>
      </c>
      <c r="D69" s="7" t="str">
        <f>(IF((Master!$B69="#"),(""),(CONCATENATE("&lt;TD VALIGN = MIDDLE  ALIGN = CENTER&gt;&lt;A HREF=""revision_history.html#REQ",Master!A69,"""&gt;",Totals!N69,"&lt;/A&gt;&lt;/TD&gt;"))))</f>
        <v>&lt;TD VALIGN = MIDDLE  ALIGN = CENTER&gt;&lt;A HREF="revision_history.html#REQ0074"&gt;Published&lt;/A&gt;&lt;/TD&gt;</v>
      </c>
      <c r="E69" s="7" t="str">
        <f>(IF((Master!$B69="#"),(""),(CONCATENATE("&lt;TD VALIGN = MIDDLE  ALIGN = CENTER&gt;",Master!C69,"&lt;/TD&gt;"))))</f>
        <v>&lt;TD VALIGN = MIDDLE  ALIGN = CENTER&gt;802.1AS-2011&lt;/TD&gt;</v>
      </c>
      <c r="F69" s="7" t="str">
        <f>(IF((Master!$B69="#"),(""),(CONCATENATE("&lt;TD VALIGN = MIDDLE&gt;",Master!D69,"&lt;/TD&gt;"))))</f>
        <v>&lt;TD VALIGN = MIDDLE&gt;11.2.13.2.1&lt;/TD&gt;</v>
      </c>
      <c r="G69" s="13" t="str">
        <f>IF(Master!$B69="#","","&lt;TD VALIGN = MIDDLE NOWRAP&gt;")</f>
        <v>&lt;TD VALIGN = MIDDLE NOWRAP&gt;</v>
      </c>
      <c r="H69" s="13" t="str">
        <f>IF(Master!$B69="#","",Master!B69)</f>
        <v>01-Nov-12</v>
      </c>
      <c r="I69" s="7" t="str">
        <f>IF(Master!$B69="#","","&lt;/TD&gt;")</f>
        <v>&lt;/TD&gt;</v>
      </c>
      <c r="J69" s="7" t="str">
        <f>(IF((Master!$B69="#"),(""),(CONCATENATE("&lt;TD VALIGN = MIDDLE&gt;",Master!E69,"&lt;/TD&gt;"))))</f>
        <v>&lt;TD VALIGN = MIDDLE&gt;req74&lt;/TD&gt;</v>
      </c>
      <c r="K69" s="7" t="str">
        <f>IF(Master!$B69="#","","&lt;/TD&gt;")</f>
        <v>&lt;/TD&gt;</v>
      </c>
      <c r="L69" s="7" t="str">
        <f>(IF((Master!$B69="#"),(""),(CONCATENATE("&lt;TD VALIGN = MIDDLE&gt;",(IF((Master!$F69=""),("&amp;nbsp;"),(Master!$F69)))," &lt;/TD&gt;"))))</f>
        <v>&lt;TD VALIGN = MIDDLE&gt;802.1AS-cor-1 &lt;/TD&gt;</v>
      </c>
      <c r="M69" s="7" t="str">
        <f>IF(Master!$B69="#","","&lt;/TR&gt;")</f>
        <v>&lt;/TR&gt;</v>
      </c>
    </row>
    <row r="70" spans="1:13" ht="12.75" customHeight="1" x14ac:dyDescent="0.2">
      <c r="A70" s="26" t="str">
        <f>IF(Master!$B70="#","","&lt;TR&gt;")</f>
        <v>&lt;TR&gt;</v>
      </c>
      <c r="B70" s="7" t="str">
        <f>IF(Master!$B70="#","",CONCATENATE("&lt;TD VALIGN = MIDDLE  ALIGN = CENTER&gt;&lt;A HREF=""maint_",Master!A70,".pdf""&gt;",Master!A70,"&lt;/A&gt;"))</f>
        <v>&lt;TD VALIGN = MIDDLE  ALIGN = CENTER&gt;&lt;A HREF="maint_0075.pdf"&gt;0075&lt;/A&gt;</v>
      </c>
      <c r="C70" s="7" t="str">
        <f>IF(Master!$B70="#","", (IF(Totals!AS70="Y","&lt;BR&gt;&lt;SMALL&gt;&lt;B&gt;&lt;FONT COLOR=""#00C000""&gt;Closed&lt;/FONT&gt;&lt;/B&gt;&lt;/SMALL&gt;&lt;/TD&gt;","&lt;/TD&gt;")))</f>
        <v>&lt;BR&gt;&lt;SMALL&gt;&lt;B&gt;&lt;FONT COLOR="#00C000"&gt;Closed&lt;/FONT&gt;&lt;/B&gt;&lt;/SMALL&gt;&lt;/TD&gt;</v>
      </c>
      <c r="D70" s="7" t="str">
        <f>(IF((Master!$B70="#"),(""),(CONCATENATE("&lt;TD VALIGN = MIDDLE  ALIGN = CENTER&gt;&lt;A HREF=""revision_history.html#REQ",Master!A70,"""&gt;",Totals!N70,"&lt;/A&gt;&lt;/TD&gt;"))))</f>
        <v>&lt;TD VALIGN = MIDDLE  ALIGN = CENTER&gt;&lt;A HREF="revision_history.html#REQ0075"&gt;Rejected&lt;/A&gt;&lt;/TD&gt;</v>
      </c>
      <c r="E70" s="7" t="str">
        <f>(IF((Master!$B70="#"),(""),(CONCATENATE("&lt;TD VALIGN = MIDDLE  ALIGN = CENTER&gt;",Master!C70,"&lt;/TD&gt;"))))</f>
        <v>&lt;TD VALIGN = MIDDLE  ALIGN = CENTER&gt;802.1AS-2011&lt;/TD&gt;</v>
      </c>
      <c r="F70" s="7" t="str">
        <f>(IF((Master!$B70="#"),(""),(CONCATENATE("&lt;TD VALIGN = MIDDLE&gt;",Master!D70,"&lt;/TD&gt;"))))</f>
        <v>&lt;TD VALIGN = MIDDLE&gt;11.2.14.1.3&lt;/TD&gt;</v>
      </c>
      <c r="G70" s="13" t="str">
        <f>IF(Master!$B70="#","","&lt;TD VALIGN = MIDDLE NOWRAP&gt;")</f>
        <v>&lt;TD VALIGN = MIDDLE NOWRAP&gt;</v>
      </c>
      <c r="H70" s="13" t="str">
        <f>IF(Master!$B70="#","",Master!B70)</f>
        <v>01-Nov-12</v>
      </c>
      <c r="I70" s="7" t="str">
        <f>IF(Master!$B70="#","","&lt;/TD&gt;")</f>
        <v>&lt;/TD&gt;</v>
      </c>
      <c r="J70" s="7" t="str">
        <f>(IF((Master!$B70="#"),(""),(CONCATENATE("&lt;TD VALIGN = MIDDLE&gt;",Master!E70,"&lt;/TD&gt;"))))</f>
        <v>&lt;TD VALIGN = MIDDLE&gt;req75&lt;/TD&gt;</v>
      </c>
      <c r="K70" s="7" t="str">
        <f>IF(Master!$B70="#","","&lt;/TD&gt;")</f>
        <v>&lt;/TD&gt;</v>
      </c>
      <c r="L70" s="7" t="str">
        <f>(IF((Master!$B70="#"),(""),(CONCATENATE("&lt;TD VALIGN = MIDDLE&gt;",(IF((Master!$F70=""),("&amp;nbsp;"),(Master!$F70)))," &lt;/TD&gt;"))))</f>
        <v>&lt;TD VALIGN = MIDDLE&gt;&amp;nbsp; &lt;/TD&gt;</v>
      </c>
      <c r="M70" s="7" t="str">
        <f>IF(Master!$B70="#","","&lt;/TR&gt;")</f>
        <v>&lt;/TR&gt;</v>
      </c>
    </row>
    <row r="71" spans="1:13" ht="12.75" customHeight="1" x14ac:dyDescent="0.2">
      <c r="A71" s="26" t="str">
        <f>IF(Master!$B71="#","","&lt;TR&gt;")</f>
        <v>&lt;TR&gt;</v>
      </c>
      <c r="B71" s="7" t="str">
        <f>IF(Master!$B71="#","",CONCATENATE("&lt;TD VALIGN = MIDDLE  ALIGN = CENTER&gt;&lt;A HREF=""maint_",Master!A71,".pdf""&gt;",Master!A71,"&lt;/A&gt;"))</f>
        <v>&lt;TD VALIGN = MIDDLE  ALIGN = CENTER&gt;&lt;A HREF="maint_0076.pdf"&gt;0076&lt;/A&gt;</v>
      </c>
      <c r="C71" s="7" t="str">
        <f>IF(Master!$B71="#","", (IF(Totals!AS71="Y","&lt;BR&gt;&lt;SMALL&gt;&lt;B&gt;&lt;FONT COLOR=""#00C000""&gt;Closed&lt;/FONT&gt;&lt;/B&gt;&lt;/SMALL&gt;&lt;/TD&gt;","&lt;/TD&gt;")))</f>
        <v>&lt;BR&gt;&lt;SMALL&gt;&lt;B&gt;&lt;FONT COLOR="#00C000"&gt;Closed&lt;/FONT&gt;&lt;/B&gt;&lt;/SMALL&gt;&lt;/TD&gt;</v>
      </c>
      <c r="D71" s="7" t="str">
        <f>(IF((Master!$B71="#"),(""),(CONCATENATE("&lt;TD VALIGN = MIDDLE  ALIGN = CENTER&gt;&lt;A HREF=""revision_history.html#REQ",Master!A71,"""&gt;",Totals!N71,"&lt;/A&gt;&lt;/TD&gt;"))))</f>
        <v>&lt;TD VALIGN = MIDDLE  ALIGN = CENTER&gt;&lt;A HREF="revision_history.html#REQ0076"&gt;Published&lt;/A&gt;&lt;/TD&gt;</v>
      </c>
      <c r="E71" s="7" t="str">
        <f>(IF((Master!$B71="#"),(""),(CONCATENATE("&lt;TD VALIGN = MIDDLE  ALIGN = CENTER&gt;",Master!C71,"&lt;/TD&gt;"))))</f>
        <v>&lt;TD VALIGN = MIDDLE  ALIGN = CENTER&gt;802.1AS-2011&lt;/TD&gt;</v>
      </c>
      <c r="F71" s="7" t="str">
        <f>(IF((Master!$B71="#"),(""),(CONCATENATE("&lt;TD VALIGN = MIDDLE&gt;",Master!D71,"&lt;/TD&gt;"))))</f>
        <v>&lt;TD VALIGN = MIDDLE&gt;11.2.15.2.3&lt;/TD&gt;</v>
      </c>
      <c r="G71" s="13" t="str">
        <f>IF(Master!$B71="#","","&lt;TD VALIGN = MIDDLE NOWRAP&gt;")</f>
        <v>&lt;TD VALIGN = MIDDLE NOWRAP&gt;</v>
      </c>
      <c r="H71" s="13" t="str">
        <f>IF(Master!$B71="#","",Master!B71)</f>
        <v>01-Nov-12</v>
      </c>
      <c r="I71" s="7" t="str">
        <f>IF(Master!$B71="#","","&lt;/TD&gt;")</f>
        <v>&lt;/TD&gt;</v>
      </c>
      <c r="J71" s="7" t="str">
        <f>(IF((Master!$B71="#"),(""),(CONCATENATE("&lt;TD VALIGN = MIDDLE&gt;",Master!E71,"&lt;/TD&gt;"))))</f>
        <v>&lt;TD VALIGN = MIDDLE&gt;req76&lt;/TD&gt;</v>
      </c>
      <c r="K71" s="7" t="str">
        <f>IF(Master!$B71="#","","&lt;/TD&gt;")</f>
        <v>&lt;/TD&gt;</v>
      </c>
      <c r="L71" s="7" t="str">
        <f>(IF((Master!$B71="#"),(""),(CONCATENATE("&lt;TD VALIGN = MIDDLE&gt;",(IF((Master!$F71=""),("&amp;nbsp;"),(Master!$F71)))," &lt;/TD&gt;"))))</f>
        <v>&lt;TD VALIGN = MIDDLE&gt;802.1AS-cor-1 &lt;/TD&gt;</v>
      </c>
      <c r="M71" s="7" t="str">
        <f>IF(Master!$B71="#","","&lt;/TR&gt;")</f>
        <v>&lt;/TR&gt;</v>
      </c>
    </row>
    <row r="72" spans="1:13" ht="12.75" customHeight="1" x14ac:dyDescent="0.2">
      <c r="A72" s="26" t="str">
        <f>IF(Master!$B72="#","","&lt;TR&gt;")</f>
        <v>&lt;TR&gt;</v>
      </c>
      <c r="B72" s="7" t="str">
        <f>IF(Master!$B72="#","",CONCATENATE("&lt;TD VALIGN = MIDDLE  ALIGN = CENTER&gt;&lt;A HREF=""maint_",Master!A72,".pdf""&gt;",Master!A72,"&lt;/A&gt;"))</f>
        <v>&lt;TD VALIGN = MIDDLE  ALIGN = CENTER&gt;&lt;A HREF="maint_0077.pdf"&gt;0077&lt;/A&gt;</v>
      </c>
      <c r="C72" s="7" t="str">
        <f>IF(Master!$B72="#","", (IF(Totals!AS72="Y","&lt;BR&gt;&lt;SMALL&gt;&lt;B&gt;&lt;FONT COLOR=""#00C000""&gt;Closed&lt;/FONT&gt;&lt;/B&gt;&lt;/SMALL&gt;&lt;/TD&gt;","&lt;/TD&gt;")))</f>
        <v>&lt;BR&gt;&lt;SMALL&gt;&lt;B&gt;&lt;FONT COLOR="#00C000"&gt;Closed&lt;/FONT&gt;&lt;/B&gt;&lt;/SMALL&gt;&lt;/TD&gt;</v>
      </c>
      <c r="D72" s="7" t="str">
        <f>(IF((Master!$B72="#"),(""),(CONCATENATE("&lt;TD VALIGN = MIDDLE  ALIGN = CENTER&gt;&lt;A HREF=""revision_history.html#REQ",Master!A72,"""&gt;",Totals!N72,"&lt;/A&gt;&lt;/TD&gt;"))))</f>
        <v>&lt;TD VALIGN = MIDDLE  ALIGN = CENTER&gt;&lt;A HREF="revision_history.html#REQ0077"&gt;Published&lt;/A&gt;&lt;/TD&gt;</v>
      </c>
      <c r="E72" s="7" t="str">
        <f>(IF((Master!$B72="#"),(""),(CONCATENATE("&lt;TD VALIGN = MIDDLE  ALIGN = CENTER&gt;",Master!C72,"&lt;/TD&gt;"))))</f>
        <v>&lt;TD VALIGN = MIDDLE  ALIGN = CENTER&gt;802.1AS-2011&lt;/TD&gt;</v>
      </c>
      <c r="F72" s="7" t="str">
        <f>(IF((Master!$B72="#"),(""),(CONCATENATE("&lt;TD VALIGN = MIDDLE&gt;",Master!D72,"&lt;/TD&gt;"))))</f>
        <v>&lt;TD VALIGN = MIDDLE&gt;11.2.13.3&lt;/TD&gt;</v>
      </c>
      <c r="G72" s="13" t="str">
        <f>IF(Master!$B72="#","","&lt;TD VALIGN = MIDDLE NOWRAP&gt;")</f>
        <v>&lt;TD VALIGN = MIDDLE NOWRAP&gt;</v>
      </c>
      <c r="H72" s="13" t="str">
        <f>IF(Master!$B72="#","",Master!B72)</f>
        <v>01-Nov-12</v>
      </c>
      <c r="I72" s="7" t="str">
        <f>IF(Master!$B72="#","","&lt;/TD&gt;")</f>
        <v>&lt;/TD&gt;</v>
      </c>
      <c r="J72" s="7" t="str">
        <f>(IF((Master!$B72="#"),(""),(CONCATENATE("&lt;TD VALIGN = MIDDLE&gt;",Master!E72,"&lt;/TD&gt;"))))</f>
        <v>&lt;TD VALIGN = MIDDLE&gt;req77&lt;/TD&gt;</v>
      </c>
      <c r="K72" s="7" t="str">
        <f>IF(Master!$B72="#","","&lt;/TD&gt;")</f>
        <v>&lt;/TD&gt;</v>
      </c>
      <c r="L72" s="7" t="str">
        <f>(IF((Master!$B72="#"),(""),(CONCATENATE("&lt;TD VALIGN = MIDDLE&gt;",(IF((Master!$F72=""),("&amp;nbsp;"),(Master!$F72)))," &lt;/TD&gt;"))))</f>
        <v>&lt;TD VALIGN = MIDDLE&gt;802.1AS-cor-1 &lt;/TD&gt;</v>
      </c>
      <c r="M72" s="7" t="str">
        <f>IF(Master!$B72="#","","&lt;/TR&gt;")</f>
        <v>&lt;/TR&gt;</v>
      </c>
    </row>
    <row r="73" spans="1:13" ht="12.75" customHeight="1" x14ac:dyDescent="0.2">
      <c r="A73" s="26" t="str">
        <f>IF(Master!$B73="#","","&lt;TR&gt;")</f>
        <v>&lt;TR&gt;</v>
      </c>
      <c r="B73" s="7" t="str">
        <f>IF(Master!$B73="#","",CONCATENATE("&lt;TD VALIGN = MIDDLE  ALIGN = CENTER&gt;&lt;A HREF=""maint_",Master!A73,".pdf""&gt;",Master!A73,"&lt;/A&gt;"))</f>
        <v>&lt;TD VALIGN = MIDDLE  ALIGN = CENTER&gt;&lt;A HREF="maint_0078.pdf"&gt;0078&lt;/A&gt;</v>
      </c>
      <c r="C73" s="7" t="str">
        <f>IF(Master!$B73="#","", (IF(Totals!AS73="Y","&lt;BR&gt;&lt;SMALL&gt;&lt;B&gt;&lt;FONT COLOR=""#00C000""&gt;Closed&lt;/FONT&gt;&lt;/B&gt;&lt;/SMALL&gt;&lt;/TD&gt;","&lt;/TD&gt;")))</f>
        <v>&lt;BR&gt;&lt;SMALL&gt;&lt;B&gt;&lt;FONT COLOR="#00C000"&gt;Closed&lt;/FONT&gt;&lt;/B&gt;&lt;/SMALL&gt;&lt;/TD&gt;</v>
      </c>
      <c r="D73" s="7" t="str">
        <f>(IF((Master!$B73="#"),(""),(CONCATENATE("&lt;TD VALIGN = MIDDLE  ALIGN = CENTER&gt;&lt;A HREF=""revision_history.html#REQ",Master!A73,"""&gt;",Totals!N73,"&lt;/A&gt;&lt;/TD&gt;"))))</f>
        <v>&lt;TD VALIGN = MIDDLE  ALIGN = CENTER&gt;&lt;A HREF="revision_history.html#REQ0078"&gt;Published&lt;/A&gt;&lt;/TD&gt;</v>
      </c>
      <c r="E73" s="7" t="str">
        <f>(IF((Master!$B73="#"),(""),(CONCATENATE("&lt;TD VALIGN = MIDDLE  ALIGN = CENTER&gt;",Master!C73,"&lt;/TD&gt;"))))</f>
        <v>&lt;TD VALIGN = MIDDLE  ALIGN = CENTER&gt;802.1AS-2011&lt;/TD&gt;</v>
      </c>
      <c r="F73" s="7" t="str">
        <f>(IF((Master!$B73="#"),(""),(CONCATENATE("&lt;TD VALIGN = MIDDLE&gt;",Master!D73,"&lt;/TD&gt;"))))</f>
        <v>&lt;TD VALIGN = MIDDLE&gt;11.2.15.3&lt;/TD&gt;</v>
      </c>
      <c r="G73" s="13" t="str">
        <f>IF(Master!$B73="#","","&lt;TD VALIGN = MIDDLE NOWRAP&gt;")</f>
        <v>&lt;TD VALIGN = MIDDLE NOWRAP&gt;</v>
      </c>
      <c r="H73" s="13" t="str">
        <f>IF(Master!$B73="#","",Master!B73)</f>
        <v>01-Nov-12</v>
      </c>
      <c r="I73" s="7" t="str">
        <f>IF(Master!$B73="#","","&lt;/TD&gt;")</f>
        <v>&lt;/TD&gt;</v>
      </c>
      <c r="J73" s="7" t="str">
        <f>(IF((Master!$B73="#"),(""),(CONCATENATE("&lt;TD VALIGN = MIDDLE&gt;",Master!E73,"&lt;/TD&gt;"))))</f>
        <v>&lt;TD VALIGN = MIDDLE&gt;req78&lt;/TD&gt;</v>
      </c>
      <c r="K73" s="7" t="str">
        <f>IF(Master!$B73="#","","&lt;/TD&gt;")</f>
        <v>&lt;/TD&gt;</v>
      </c>
      <c r="L73" s="7" t="str">
        <f>(IF((Master!$B73="#"),(""),(CONCATENATE("&lt;TD VALIGN = MIDDLE&gt;",(IF((Master!$F73=""),("&amp;nbsp;"),(Master!$F73)))," &lt;/TD&gt;"))))</f>
        <v>&lt;TD VALIGN = MIDDLE&gt;802.1AS-cor-1 &lt;/TD&gt;</v>
      </c>
      <c r="M73" s="7" t="str">
        <f>IF(Master!$B73="#","","&lt;/TR&gt;")</f>
        <v>&lt;/TR&gt;</v>
      </c>
    </row>
    <row r="74" spans="1:13" ht="12.75" customHeight="1" x14ac:dyDescent="0.2">
      <c r="A74" s="26" t="str">
        <f>IF(Master!$B74="#","","&lt;TR&gt;")</f>
        <v>&lt;TR&gt;</v>
      </c>
      <c r="B74" s="7" t="str">
        <f>IF(Master!$B74="#","",CONCATENATE("&lt;TD VALIGN = MIDDLE  ALIGN = CENTER&gt;&lt;A HREF=""maint_",Master!A74,".pdf""&gt;",Master!A74,"&lt;/A&gt;"))</f>
        <v>&lt;TD VALIGN = MIDDLE  ALIGN = CENTER&gt;&lt;A HREF="maint_0079.pdf"&gt;0079&lt;/A&gt;</v>
      </c>
      <c r="C74" s="7" t="str">
        <f>IF(Master!$B74="#","", (IF(Totals!AS74="Y","&lt;BR&gt;&lt;SMALL&gt;&lt;B&gt;&lt;FONT COLOR=""#00C000""&gt;Closed&lt;/FONT&gt;&lt;/B&gt;&lt;/SMALL&gt;&lt;/TD&gt;","&lt;/TD&gt;")))</f>
        <v>&lt;BR&gt;&lt;SMALL&gt;&lt;B&gt;&lt;FONT COLOR="#00C000"&gt;Closed&lt;/FONT&gt;&lt;/B&gt;&lt;/SMALL&gt;&lt;/TD&gt;</v>
      </c>
      <c r="D74" s="7" t="str">
        <f>(IF((Master!$B74="#"),(""),(CONCATENATE("&lt;TD VALIGN = MIDDLE  ALIGN = CENTER&gt;&lt;A HREF=""revision_history.html#REQ",Master!A74,"""&gt;",Totals!N74,"&lt;/A&gt;&lt;/TD&gt;"))))</f>
        <v>&lt;TD VALIGN = MIDDLE  ALIGN = CENTER&gt;&lt;A HREF="revision_history.html#REQ0079"&gt;Published&lt;/A&gt;&lt;/TD&gt;</v>
      </c>
      <c r="E74" s="7" t="str">
        <f>(IF((Master!$B74="#"),(""),(CONCATENATE("&lt;TD VALIGN = MIDDLE  ALIGN = CENTER&gt;",Master!C74,"&lt;/TD&gt;"))))</f>
        <v>&lt;TD VALIGN = MIDDLE  ALIGN = CENTER&gt;802.1AS-2011&lt;/TD&gt;</v>
      </c>
      <c r="F74" s="7" t="str">
        <f>(IF((Master!$B74="#"),(""),(CONCATENATE("&lt;TD VALIGN = MIDDLE&gt;",Master!D74,"&lt;/TD&gt;"))))</f>
        <v>&lt;TD VALIGN = MIDDLE&gt;11.2.16.1&lt;/TD&gt;</v>
      </c>
      <c r="G74" s="13" t="str">
        <f>IF(Master!$B74="#","","&lt;TD VALIGN = MIDDLE NOWRAP&gt;")</f>
        <v>&lt;TD VALIGN = MIDDLE NOWRAP&gt;</v>
      </c>
      <c r="H74" s="13" t="str">
        <f>IF(Master!$B74="#","",Master!B74)</f>
        <v>01-Nov-12</v>
      </c>
      <c r="I74" s="7" t="str">
        <f>IF(Master!$B74="#","","&lt;/TD&gt;")</f>
        <v>&lt;/TD&gt;</v>
      </c>
      <c r="J74" s="7" t="str">
        <f>(IF((Master!$B74="#"),(""),(CONCATENATE("&lt;TD VALIGN = MIDDLE&gt;",Master!E74,"&lt;/TD&gt;"))))</f>
        <v>&lt;TD VALIGN = MIDDLE&gt;req79&lt;/TD&gt;</v>
      </c>
      <c r="K74" s="7" t="str">
        <f>IF(Master!$B74="#","","&lt;/TD&gt;")</f>
        <v>&lt;/TD&gt;</v>
      </c>
      <c r="L74" s="7" t="str">
        <f>(IF((Master!$B74="#"),(""),(CONCATENATE("&lt;TD VALIGN = MIDDLE&gt;",(IF((Master!$F74=""),("&amp;nbsp;"),(Master!$F74)))," &lt;/TD&gt;"))))</f>
        <v>&lt;TD VALIGN = MIDDLE&gt;802.1AS-cor-1 &lt;/TD&gt;</v>
      </c>
      <c r="M74" s="7" t="str">
        <f>IF(Master!$B74="#","","&lt;/TR&gt;")</f>
        <v>&lt;/TR&gt;</v>
      </c>
    </row>
    <row r="75" spans="1:13" ht="12.75" customHeight="1" x14ac:dyDescent="0.2">
      <c r="A75" s="26" t="str">
        <f>IF(Master!$B75="#","","&lt;TR&gt;")</f>
        <v>&lt;TR&gt;</v>
      </c>
      <c r="B75" s="7" t="str">
        <f>IF(Master!$B75="#","",CONCATENATE("&lt;TD VALIGN = MIDDLE  ALIGN = CENTER&gt;&lt;A HREF=""maint_",Master!A75,".pdf""&gt;",Master!A75,"&lt;/A&gt;"))</f>
        <v>&lt;TD VALIGN = MIDDLE  ALIGN = CENTER&gt;&lt;A HREF="maint_0080.pdf"&gt;0080&lt;/A&gt;</v>
      </c>
      <c r="C75" s="7" t="str">
        <f>IF(Master!$B75="#","", (IF(Totals!AS75="Y","&lt;BR&gt;&lt;SMALL&gt;&lt;B&gt;&lt;FONT COLOR=""#00C000""&gt;Closed&lt;/FONT&gt;&lt;/B&gt;&lt;/SMALL&gt;&lt;/TD&gt;","&lt;/TD&gt;")))</f>
        <v>&lt;BR&gt;&lt;SMALL&gt;&lt;B&gt;&lt;FONT COLOR="#00C000"&gt;Closed&lt;/FONT&gt;&lt;/B&gt;&lt;/SMALL&gt;&lt;/TD&gt;</v>
      </c>
      <c r="D75" s="7" t="str">
        <f>(IF((Master!$B75="#"),(""),(CONCATENATE("&lt;TD VALIGN = MIDDLE  ALIGN = CENTER&gt;&lt;A HREF=""revision_history.html#REQ",Master!A75,"""&gt;",Totals!N75,"&lt;/A&gt;&lt;/TD&gt;"))))</f>
        <v>&lt;TD VALIGN = MIDDLE  ALIGN = CENTER&gt;&lt;A HREF="revision_history.html#REQ0080"&gt;Published&lt;/A&gt;&lt;/TD&gt;</v>
      </c>
      <c r="E75" s="7" t="str">
        <f>(IF((Master!$B75="#"),(""),(CONCATENATE("&lt;TD VALIGN = MIDDLE  ALIGN = CENTER&gt;",Master!C75,"&lt;/TD&gt;"))))</f>
        <v>&lt;TD VALIGN = MIDDLE  ALIGN = CENTER&gt;802.1AS-2011&lt;/TD&gt;</v>
      </c>
      <c r="F75" s="7" t="str">
        <f>(IF((Master!$B75="#"),(""),(CONCATENATE("&lt;TD VALIGN = MIDDLE&gt;",Master!D75,"&lt;/TD&gt;"))))</f>
        <v>&lt;TD VALIGN = MIDDLE&gt;11.4.2.3&lt;/TD&gt;</v>
      </c>
      <c r="G75" s="13" t="str">
        <f>IF(Master!$B75="#","","&lt;TD VALIGN = MIDDLE NOWRAP&gt;")</f>
        <v>&lt;TD VALIGN = MIDDLE NOWRAP&gt;</v>
      </c>
      <c r="H75" s="13" t="str">
        <f>IF(Master!$B75="#","",Master!B75)</f>
        <v>01-Nov-12</v>
      </c>
      <c r="I75" s="7" t="str">
        <f>IF(Master!$B75="#","","&lt;/TD&gt;")</f>
        <v>&lt;/TD&gt;</v>
      </c>
      <c r="J75" s="7" t="str">
        <f>(IF((Master!$B75="#"),(""),(CONCATENATE("&lt;TD VALIGN = MIDDLE&gt;",Master!E75,"&lt;/TD&gt;"))))</f>
        <v>&lt;TD VALIGN = MIDDLE&gt;req80&lt;/TD&gt;</v>
      </c>
      <c r="K75" s="7" t="str">
        <f>IF(Master!$B75="#","","&lt;/TD&gt;")</f>
        <v>&lt;/TD&gt;</v>
      </c>
      <c r="L75" s="7" t="str">
        <f>(IF((Master!$B75="#"),(""),(CONCATENATE("&lt;TD VALIGN = MIDDLE&gt;",(IF((Master!$F75=""),("&amp;nbsp;"),(Master!$F75)))," &lt;/TD&gt;"))))</f>
        <v>&lt;TD VALIGN = MIDDLE&gt;802.1AS-cor-1 &lt;/TD&gt;</v>
      </c>
      <c r="M75" s="7" t="str">
        <f>IF(Master!$B75="#","","&lt;/TR&gt;")</f>
        <v>&lt;/TR&gt;</v>
      </c>
    </row>
    <row r="76" spans="1:13" ht="12.75" customHeight="1" x14ac:dyDescent="0.2">
      <c r="A76" s="26" t="str">
        <f>IF(Master!$B76="#","","&lt;TR&gt;")</f>
        <v>&lt;TR&gt;</v>
      </c>
      <c r="B76" s="7" t="str">
        <f>IF(Master!$B76="#","",CONCATENATE("&lt;TD VALIGN = MIDDLE  ALIGN = CENTER&gt;&lt;A HREF=""maint_",Master!A76,".pdf""&gt;",Master!A76,"&lt;/A&gt;"))</f>
        <v>&lt;TD VALIGN = MIDDLE  ALIGN = CENTER&gt;&lt;A HREF="maint_0081.pdf"&gt;0081&lt;/A&gt;</v>
      </c>
      <c r="C76" s="7" t="str">
        <f>IF(Master!$B76="#","", (IF(Totals!AS76="Y","&lt;BR&gt;&lt;SMALL&gt;&lt;B&gt;&lt;FONT COLOR=""#00C000""&gt;Closed&lt;/FONT&gt;&lt;/B&gt;&lt;/SMALL&gt;&lt;/TD&gt;","&lt;/TD&gt;")))</f>
        <v>&lt;BR&gt;&lt;SMALL&gt;&lt;B&gt;&lt;FONT COLOR="#00C000"&gt;Closed&lt;/FONT&gt;&lt;/B&gt;&lt;/SMALL&gt;&lt;/TD&gt;</v>
      </c>
      <c r="D76" s="7" t="str">
        <f>(IF((Master!$B76="#"),(""),(CONCATENATE("&lt;TD VALIGN = MIDDLE  ALIGN = CENTER&gt;&lt;A HREF=""revision_history.html#REQ",Master!A76,"""&gt;",Totals!N76,"&lt;/A&gt;&lt;/TD&gt;"))))</f>
        <v>&lt;TD VALIGN = MIDDLE  ALIGN = CENTER&gt;&lt;A HREF="revision_history.html#REQ0081"&gt;Published&lt;/A&gt;&lt;/TD&gt;</v>
      </c>
      <c r="E76" s="7" t="str">
        <f>(IF((Master!$B76="#"),(""),(CONCATENATE("&lt;TD VALIGN = MIDDLE  ALIGN = CENTER&gt;",Master!C76,"&lt;/TD&gt;"))))</f>
        <v>&lt;TD VALIGN = MIDDLE  ALIGN = CENTER&gt;802.1AS-2011&lt;/TD&gt;</v>
      </c>
      <c r="F76" s="7" t="str">
        <f>(IF((Master!$B76="#"),(""),(CONCATENATE("&lt;TD VALIGN = MIDDLE&gt;",Master!D76,"&lt;/TD&gt;"))))</f>
        <v>&lt;TD VALIGN = MIDDLE&gt;14.6.25&lt;/TD&gt;</v>
      </c>
      <c r="G76" s="13" t="str">
        <f>IF(Master!$B76="#","","&lt;TD VALIGN = MIDDLE NOWRAP&gt;")</f>
        <v>&lt;TD VALIGN = MIDDLE NOWRAP&gt;</v>
      </c>
      <c r="H76" s="13" t="str">
        <f>IF(Master!$B76="#","",Master!B76)</f>
        <v>01-Nov-12</v>
      </c>
      <c r="I76" s="7" t="str">
        <f>IF(Master!$B76="#","","&lt;/TD&gt;")</f>
        <v>&lt;/TD&gt;</v>
      </c>
      <c r="J76" s="7" t="str">
        <f>(IF((Master!$B76="#"),(""),(CONCATENATE("&lt;TD VALIGN = MIDDLE&gt;",Master!E76,"&lt;/TD&gt;"))))</f>
        <v>&lt;TD VALIGN = MIDDLE&gt;req81&lt;/TD&gt;</v>
      </c>
      <c r="K76" s="7" t="str">
        <f>IF(Master!$B76="#","","&lt;/TD&gt;")</f>
        <v>&lt;/TD&gt;</v>
      </c>
      <c r="L76" s="7" t="str">
        <f>(IF((Master!$B76="#"),(""),(CONCATENATE("&lt;TD VALIGN = MIDDLE&gt;",(IF((Master!$F76=""),("&amp;nbsp;"),(Master!$F76)))," &lt;/TD&gt;"))))</f>
        <v>&lt;TD VALIGN = MIDDLE&gt;802.1AS-cor-1 &lt;/TD&gt;</v>
      </c>
      <c r="M76" s="7" t="str">
        <f>IF(Master!$B76="#","","&lt;/TR&gt;")</f>
        <v>&lt;/TR&gt;</v>
      </c>
    </row>
    <row r="77" spans="1:13" ht="12.75" customHeight="1" x14ac:dyDescent="0.2">
      <c r="A77" s="26" t="str">
        <f>IF(Master!$B77="#","","&lt;TR&gt;")</f>
        <v>&lt;TR&gt;</v>
      </c>
      <c r="B77" s="7" t="str">
        <f>IF(Master!$B77="#","",CONCATENATE("&lt;TD VALIGN = MIDDLE  ALIGN = CENTER&gt;&lt;A HREF=""maint_",Master!A77,".pdf""&gt;",Master!A77,"&lt;/A&gt;"))</f>
        <v>&lt;TD VALIGN = MIDDLE  ALIGN = CENTER&gt;&lt;A HREF="maint_0082.pdf"&gt;0082&lt;/A&gt;</v>
      </c>
      <c r="C77" s="7" t="str">
        <f>IF(Master!$B77="#","", (IF(Totals!AS77="Y","&lt;BR&gt;&lt;SMALL&gt;&lt;B&gt;&lt;FONT COLOR=""#00C000""&gt;Closed&lt;/FONT&gt;&lt;/B&gt;&lt;/SMALL&gt;&lt;/TD&gt;","&lt;/TD&gt;")))</f>
        <v>&lt;BR&gt;&lt;SMALL&gt;&lt;B&gt;&lt;FONT COLOR="#00C000"&gt;Closed&lt;/FONT&gt;&lt;/B&gt;&lt;/SMALL&gt;&lt;/TD&gt;</v>
      </c>
      <c r="D77" s="7" t="str">
        <f>(IF((Master!$B77="#"),(""),(CONCATENATE("&lt;TD VALIGN = MIDDLE  ALIGN = CENTER&gt;&lt;A HREF=""revision_history.html#REQ",Master!A77,"""&gt;",Totals!N77,"&lt;/A&gt;&lt;/TD&gt;"))))</f>
        <v>&lt;TD VALIGN = MIDDLE  ALIGN = CENTER&gt;&lt;A HREF="revision_history.html#REQ0082"&gt;Published&lt;/A&gt;&lt;/TD&gt;</v>
      </c>
      <c r="E77" s="7" t="str">
        <f>(IF((Master!$B77="#"),(""),(CONCATENATE("&lt;TD VALIGN = MIDDLE  ALIGN = CENTER&gt;",Master!C77,"&lt;/TD&gt;"))))</f>
        <v>&lt;TD VALIGN = MIDDLE  ALIGN = CENTER&gt;802.1AS-2011&lt;/TD&gt;</v>
      </c>
      <c r="F77" s="7" t="str">
        <f>(IF((Master!$B77="#"),(""),(CONCATENATE("&lt;TD VALIGN = MIDDLE&gt;",Master!D77,"&lt;/TD&gt;"))))</f>
        <v>&lt;TD VALIGN = MIDDLE&gt;14.7.9&lt;/TD&gt;</v>
      </c>
      <c r="G77" s="13" t="str">
        <f>IF(Master!$B77="#","","&lt;TD VALIGN = MIDDLE NOWRAP&gt;")</f>
        <v>&lt;TD VALIGN = MIDDLE NOWRAP&gt;</v>
      </c>
      <c r="H77" s="13" t="str">
        <f>IF(Master!$B77="#","",Master!B77)</f>
        <v>01-Nov-12</v>
      </c>
      <c r="I77" s="7" t="str">
        <f>IF(Master!$B77="#","","&lt;/TD&gt;")</f>
        <v>&lt;/TD&gt;</v>
      </c>
      <c r="J77" s="7" t="str">
        <f>(IF((Master!$B77="#"),(""),(CONCATENATE("&lt;TD VALIGN = MIDDLE&gt;",Master!E77,"&lt;/TD&gt;"))))</f>
        <v>&lt;TD VALIGN = MIDDLE&gt;req82&lt;/TD&gt;</v>
      </c>
      <c r="K77" s="7" t="str">
        <f>IF(Master!$B77="#","","&lt;/TD&gt;")</f>
        <v>&lt;/TD&gt;</v>
      </c>
      <c r="L77" s="7" t="str">
        <f>(IF((Master!$B77="#"),(""),(CONCATENATE("&lt;TD VALIGN = MIDDLE&gt;",(IF((Master!$F77=""),("&amp;nbsp;"),(Master!$F77)))," &lt;/TD&gt;"))))</f>
        <v>&lt;TD VALIGN = MIDDLE&gt;802.1AS-cor-1 &lt;/TD&gt;</v>
      </c>
      <c r="M77" s="7" t="str">
        <f>IF(Master!$B77="#","","&lt;/TR&gt;")</f>
        <v>&lt;/TR&gt;</v>
      </c>
    </row>
    <row r="78" spans="1:13" ht="12.75" customHeight="1" x14ac:dyDescent="0.2">
      <c r="A78" s="26" t="str">
        <f>IF(Master!$B78="#","","&lt;TR&gt;")</f>
        <v>&lt;TR&gt;</v>
      </c>
      <c r="B78" s="7" t="str">
        <f>IF(Master!$B78="#","",CONCATENATE("&lt;TD VALIGN = MIDDLE  ALIGN = CENTER&gt;&lt;A HREF=""maint_",Master!A78,".pdf""&gt;",Master!A78,"&lt;/A&gt;"))</f>
        <v>&lt;TD VALIGN = MIDDLE  ALIGN = CENTER&gt;&lt;A HREF="maint_0083.pdf"&gt;0083&lt;/A&gt;</v>
      </c>
      <c r="C78" s="7" t="str">
        <f>IF(Master!$B78="#","", (IF(Totals!AS78="Y","&lt;BR&gt;&lt;SMALL&gt;&lt;B&gt;&lt;FONT COLOR=""#00C000""&gt;Closed&lt;/FONT&gt;&lt;/B&gt;&lt;/SMALL&gt;&lt;/TD&gt;","&lt;/TD&gt;")))</f>
        <v>&lt;BR&gt;&lt;SMALL&gt;&lt;B&gt;&lt;FONT COLOR="#00C000"&gt;Closed&lt;/FONT&gt;&lt;/B&gt;&lt;/SMALL&gt;&lt;/TD&gt;</v>
      </c>
      <c r="D78" s="7" t="str">
        <f>(IF((Master!$B78="#"),(""),(CONCATENATE("&lt;TD VALIGN = MIDDLE  ALIGN = CENTER&gt;&lt;A HREF=""revision_history.html#REQ",Master!A78,"""&gt;",Totals!N78,"&lt;/A&gt;&lt;/TD&gt;"))))</f>
        <v>&lt;TD VALIGN = MIDDLE  ALIGN = CENTER&gt;&lt;A HREF="revision_history.html#REQ0083"&gt;Rejected&lt;/A&gt;&lt;/TD&gt;</v>
      </c>
      <c r="E78" s="7" t="str">
        <f>(IF((Master!$B78="#"),(""),(CONCATENATE("&lt;TD VALIGN = MIDDLE  ALIGN = CENTER&gt;",Master!C78,"&lt;/TD&gt;"))))</f>
        <v>&lt;TD VALIGN = MIDDLE  ALIGN = CENTER&gt;802.1AS-2011&lt;/TD&gt;</v>
      </c>
      <c r="F78" s="7" t="str">
        <f>(IF((Master!$B78="#"),(""),(CONCATENATE("&lt;TD VALIGN = MIDDLE&gt;",Master!D78,"&lt;/TD&gt;"))))</f>
        <v>&lt;TD VALIGN = MIDDLE&gt;A.5&lt;/TD&gt;</v>
      </c>
      <c r="G78" s="13" t="str">
        <f>IF(Master!$B78="#","","&lt;TD VALIGN = MIDDLE NOWRAP&gt;")</f>
        <v>&lt;TD VALIGN = MIDDLE NOWRAP&gt;</v>
      </c>
      <c r="H78" s="13" t="str">
        <f>IF(Master!$B78="#","",Master!B78)</f>
        <v>01-Nov-12</v>
      </c>
      <c r="I78" s="7" t="str">
        <f>IF(Master!$B78="#","","&lt;/TD&gt;")</f>
        <v>&lt;/TD&gt;</v>
      </c>
      <c r="J78" s="7" t="str">
        <f>(IF((Master!$B78="#"),(""),(CONCATENATE("&lt;TD VALIGN = MIDDLE&gt;",Master!E78,"&lt;/TD&gt;"))))</f>
        <v>&lt;TD VALIGN = MIDDLE&gt;req83&lt;/TD&gt;</v>
      </c>
      <c r="K78" s="7" t="str">
        <f>IF(Master!$B78="#","","&lt;/TD&gt;")</f>
        <v>&lt;/TD&gt;</v>
      </c>
      <c r="L78" s="7" t="str">
        <f>(IF((Master!$B78="#"),(""),(CONCATENATE("&lt;TD VALIGN = MIDDLE&gt;",(IF((Master!$F78=""),("&amp;nbsp;"),(Master!$F78)))," &lt;/TD&gt;"))))</f>
        <v>&lt;TD VALIGN = MIDDLE&gt;&amp;nbsp; &lt;/TD&gt;</v>
      </c>
      <c r="M78" s="7" t="str">
        <f>IF(Master!$B78="#","","&lt;/TR&gt;")</f>
        <v>&lt;/TR&gt;</v>
      </c>
    </row>
    <row r="79" spans="1:13" ht="12.75" customHeight="1" x14ac:dyDescent="0.2">
      <c r="A79" s="26" t="str">
        <f>IF(Master!$B79="#","","&lt;TR&gt;")</f>
        <v>&lt;TR&gt;</v>
      </c>
      <c r="B79" s="7" t="str">
        <f>IF(Master!$B79="#","",CONCATENATE("&lt;TD VALIGN = MIDDLE  ALIGN = CENTER&gt;&lt;A HREF=""maint_",Master!A79,".pdf""&gt;",Master!A79,"&lt;/A&gt;"))</f>
        <v>&lt;TD VALIGN = MIDDLE  ALIGN = CENTER&gt;&lt;A HREF="maint_0084.pdf"&gt;0084&lt;/A&gt;</v>
      </c>
      <c r="C79" s="7" t="str">
        <f>IF(Master!$B79="#","", (IF(Totals!AS79="Y","&lt;BR&gt;&lt;SMALL&gt;&lt;B&gt;&lt;FONT COLOR=""#00C000""&gt;Closed&lt;/FONT&gt;&lt;/B&gt;&lt;/SMALL&gt;&lt;/TD&gt;","&lt;/TD&gt;")))</f>
        <v>&lt;BR&gt;&lt;SMALL&gt;&lt;B&gt;&lt;FONT COLOR="#00C000"&gt;Closed&lt;/FONT&gt;&lt;/B&gt;&lt;/SMALL&gt;&lt;/TD&gt;</v>
      </c>
      <c r="D79" s="7" t="str">
        <f>(IF((Master!$B79="#"),(""),(CONCATENATE("&lt;TD VALIGN = MIDDLE  ALIGN = CENTER&gt;&lt;A HREF=""revision_history.html#REQ",Master!A79,"""&gt;",Totals!N79,"&lt;/A&gt;&lt;/TD&gt;"))))</f>
        <v>&lt;TD VALIGN = MIDDLE  ALIGN = CENTER&gt;&lt;A HREF="revision_history.html#REQ0084"&gt;Rejected&lt;/A&gt;&lt;/TD&gt;</v>
      </c>
      <c r="E79" s="7" t="str">
        <f>(IF((Master!$B79="#"),(""),(CONCATENATE("&lt;TD VALIGN = MIDDLE  ALIGN = CENTER&gt;",Master!C79,"&lt;/TD&gt;"))))</f>
        <v>&lt;TD VALIGN = MIDDLE  ALIGN = CENTER&gt;802.1AS-2011&lt;/TD&gt;</v>
      </c>
      <c r="F79" s="7" t="str">
        <f>(IF((Master!$B79="#"),(""),(CONCATENATE("&lt;TD VALIGN = MIDDLE&gt;",Master!D79,"&lt;/TD&gt;"))))</f>
        <v>&lt;TD VALIGN = MIDDLE&gt;General&lt;/TD&gt;</v>
      </c>
      <c r="G79" s="13" t="str">
        <f>IF(Master!$B79="#","","&lt;TD VALIGN = MIDDLE NOWRAP&gt;")</f>
        <v>&lt;TD VALIGN = MIDDLE NOWRAP&gt;</v>
      </c>
      <c r="H79" s="13" t="str">
        <f>IF(Master!$B79="#","",Master!B79)</f>
        <v>01-Nov-12</v>
      </c>
      <c r="I79" s="7" t="str">
        <f>IF(Master!$B79="#","","&lt;/TD&gt;")</f>
        <v>&lt;/TD&gt;</v>
      </c>
      <c r="J79" s="7" t="str">
        <f>(IF((Master!$B79="#"),(""),(CONCATENATE("&lt;TD VALIGN = MIDDLE&gt;",Master!E79,"&lt;/TD&gt;"))))</f>
        <v>&lt;TD VALIGN = MIDDLE&gt;req84&lt;/TD&gt;</v>
      </c>
      <c r="K79" s="7" t="str">
        <f>IF(Master!$B79="#","","&lt;/TD&gt;")</f>
        <v>&lt;/TD&gt;</v>
      </c>
      <c r="L79" s="7" t="str">
        <f>(IF((Master!$B79="#"),(""),(CONCATENATE("&lt;TD VALIGN = MIDDLE&gt;",(IF((Master!$F79=""),("&amp;nbsp;"),(Master!$F79)))," &lt;/TD&gt;"))))</f>
        <v>&lt;TD VALIGN = MIDDLE&gt;&amp;nbsp; &lt;/TD&gt;</v>
      </c>
      <c r="M79" s="7" t="str">
        <f>IF(Master!$B79="#","","&lt;/TR&gt;")</f>
        <v>&lt;/TR&gt;</v>
      </c>
    </row>
    <row r="80" spans="1:13" ht="12.75" customHeight="1" x14ac:dyDescent="0.2">
      <c r="A80" s="26" t="str">
        <f>IF(Master!$B80="#","","&lt;TR&gt;")</f>
        <v>&lt;TR&gt;</v>
      </c>
      <c r="B80" s="7" t="str">
        <f>IF(Master!$B80="#","",CONCATENATE("&lt;TD VALIGN = MIDDLE  ALIGN = CENTER&gt;&lt;A HREF=""maint_",Master!A80,".pdf""&gt;",Master!A80,"&lt;/A&gt;"))</f>
        <v>&lt;TD VALIGN = MIDDLE  ALIGN = CENTER&gt;&lt;A HREF="maint_0085.pdf"&gt;0085&lt;/A&gt;</v>
      </c>
      <c r="C80" s="7" t="str">
        <f>IF(Master!$B80="#","", (IF(Totals!AS80="Y","&lt;BR&gt;&lt;SMALL&gt;&lt;B&gt;&lt;FONT COLOR=""#00C000""&gt;Closed&lt;/FONT&gt;&lt;/B&gt;&lt;/SMALL&gt;&lt;/TD&gt;","&lt;/TD&gt;")))</f>
        <v>&lt;BR&gt;&lt;SMALL&gt;&lt;B&gt;&lt;FONT COLOR="#00C000"&gt;Closed&lt;/FONT&gt;&lt;/B&gt;&lt;/SMALL&gt;&lt;/TD&gt;</v>
      </c>
      <c r="D80" s="7" t="str">
        <f>(IF((Master!$B80="#"),(""),(CONCATENATE("&lt;TD VALIGN = MIDDLE  ALIGN = CENTER&gt;&lt;A HREF=""revision_history.html#REQ",Master!A80,"""&gt;",Totals!N80,"&lt;/A&gt;&lt;/TD&gt;"))))</f>
        <v>&lt;TD VALIGN = MIDDLE  ALIGN = CENTER&gt;&lt;A HREF="revision_history.html#REQ0085"&gt;Rejected&lt;/A&gt;&lt;/TD&gt;</v>
      </c>
      <c r="E80" s="7" t="str">
        <f>(IF((Master!$B80="#"),(""),(CONCATENATE("&lt;TD VALIGN = MIDDLE  ALIGN = CENTER&gt;",Master!C80,"&lt;/TD&gt;"))))</f>
        <v>&lt;TD VALIGN = MIDDLE  ALIGN = CENTER&gt;802.1AS-2011&lt;/TD&gt;</v>
      </c>
      <c r="F80" s="7" t="str">
        <f>(IF((Master!$B80="#"),(""),(CONCATENATE("&lt;TD VALIGN = MIDDLE&gt;",Master!D80,"&lt;/TD&gt;"))))</f>
        <v>&lt;TD VALIGN = MIDDLE&gt;General&lt;/TD&gt;</v>
      </c>
      <c r="G80" s="13" t="str">
        <f>IF(Master!$B80="#","","&lt;TD VALIGN = MIDDLE NOWRAP&gt;")</f>
        <v>&lt;TD VALIGN = MIDDLE NOWRAP&gt;</v>
      </c>
      <c r="H80" s="13" t="str">
        <f>IF(Master!$B80="#","",Master!B80)</f>
        <v>01-Nov-12</v>
      </c>
      <c r="I80" s="7" t="str">
        <f>IF(Master!$B80="#","","&lt;/TD&gt;")</f>
        <v>&lt;/TD&gt;</v>
      </c>
      <c r="J80" s="7" t="str">
        <f>(IF((Master!$B80="#"),(""),(CONCATENATE("&lt;TD VALIGN = MIDDLE&gt;",Master!E80,"&lt;/TD&gt;"))))</f>
        <v>&lt;TD VALIGN = MIDDLE&gt;req85&lt;/TD&gt;</v>
      </c>
      <c r="K80" s="7" t="str">
        <f>IF(Master!$B80="#","","&lt;/TD&gt;")</f>
        <v>&lt;/TD&gt;</v>
      </c>
      <c r="L80" s="7" t="str">
        <f>(IF((Master!$B80="#"),(""),(CONCATENATE("&lt;TD VALIGN = MIDDLE&gt;",(IF((Master!$F80=""),("&amp;nbsp;"),(Master!$F80)))," &lt;/TD&gt;"))))</f>
        <v>&lt;TD VALIGN = MIDDLE&gt;&amp;nbsp; &lt;/TD&gt;</v>
      </c>
      <c r="M80" s="7" t="str">
        <f>IF(Master!$B80="#","","&lt;/TR&gt;")</f>
        <v>&lt;/TR&gt;</v>
      </c>
    </row>
    <row r="81" spans="1:13" ht="12.75" customHeight="1" x14ac:dyDescent="0.2">
      <c r="A81" s="26" t="str">
        <f>IF(Master!$B81="#","","&lt;TR&gt;")</f>
        <v>&lt;TR&gt;</v>
      </c>
      <c r="B81" s="7" t="str">
        <f>IF(Master!$B81="#","",CONCATENATE("&lt;TD VALIGN = MIDDLE  ALIGN = CENTER&gt;&lt;A HREF=""maint_",Master!A81,".pdf""&gt;",Master!A81,"&lt;/A&gt;"))</f>
        <v>&lt;TD VALIGN = MIDDLE  ALIGN = CENTER&gt;&lt;A HREF="maint_0086.pdf"&gt;0086&lt;/A&gt;</v>
      </c>
      <c r="C81" s="7" t="str">
        <f>IF(Master!$B81="#","", (IF(Totals!AS81="Y","&lt;BR&gt;&lt;SMALL&gt;&lt;B&gt;&lt;FONT COLOR=""#00C000""&gt;Closed&lt;/FONT&gt;&lt;/B&gt;&lt;/SMALL&gt;&lt;/TD&gt;","&lt;/TD&gt;")))</f>
        <v>&lt;/TD&gt;</v>
      </c>
      <c r="D81" s="7" t="str">
        <f>(IF((Master!$B81="#"),(""),(CONCATENATE("&lt;TD VALIGN = MIDDLE  ALIGN = CENTER&gt;&lt;A HREF=""revision_history.html#REQ",Master!A81,"""&gt;",Totals!N81,"&lt;/A&gt;&lt;/TD&gt;"))))</f>
        <v>&lt;TD VALIGN = MIDDLE  ALIGN = CENTER&gt;&lt;A HREF="revision_history.html#REQ0086"&gt;Balloting&lt;/A&gt;&lt;/TD&gt;</v>
      </c>
      <c r="E81" s="7" t="str">
        <f>(IF((Master!$B81="#"),(""),(CONCATENATE("&lt;TD VALIGN = MIDDLE  ALIGN = CENTER&gt;",Master!C81,"&lt;/TD&gt;"))))</f>
        <v>&lt;TD VALIGN = MIDDLE  ALIGN = CENTER&gt;802.1Qbg-2012&lt;/TD&gt;</v>
      </c>
      <c r="F81" s="7" t="str">
        <f>(IF((Master!$B81="#"),(""),(CONCATENATE("&lt;TD VALIGN = MIDDLE&gt;",Master!D81,"&lt;/TD&gt;"))))</f>
        <v>&lt;TD VALIGN = MIDDLE&gt;Annex D.2.13&lt;/TD&gt;</v>
      </c>
      <c r="G81" s="13" t="str">
        <f>IF(Master!$B81="#","","&lt;TD VALIGN = MIDDLE NOWRAP&gt;")</f>
        <v>&lt;TD VALIGN = MIDDLE NOWRAP&gt;</v>
      </c>
      <c r="H81" s="13" t="str">
        <f>IF(Master!$B81="#","",Master!B81)</f>
        <v>09-Jan-13</v>
      </c>
      <c r="I81" s="7" t="str">
        <f>IF(Master!$B81="#","","&lt;/TD&gt;")</f>
        <v>&lt;/TD&gt;</v>
      </c>
      <c r="J81" s="7" t="str">
        <f>(IF((Master!$B81="#"),(""),(CONCATENATE("&lt;TD VALIGN = MIDDLE&gt;",Master!E81,"&lt;/TD&gt;"))))</f>
        <v>&lt;TD VALIGN = MIDDLE&gt; EVB LTV&lt;/TD&gt;</v>
      </c>
      <c r="K81" s="7" t="str">
        <f>IF(Master!$B81="#","","&lt;/TD&gt;")</f>
        <v>&lt;/TD&gt;</v>
      </c>
      <c r="L81" s="7" t="str">
        <f>(IF((Master!$B81="#"),(""),(CONCATENATE("&lt;TD VALIGN = MIDDLE&gt;",(IF((Master!$F81=""),("&amp;nbsp;"),(Master!$F81)))," &lt;/TD&gt;"))))</f>
        <v>&lt;TD VALIGN = MIDDLE&gt;802.1Q-REV &lt;/TD&gt;</v>
      </c>
      <c r="M81" s="7" t="str">
        <f>IF(Master!$B81="#","","&lt;/TR&gt;")</f>
        <v>&lt;/TR&gt;</v>
      </c>
    </row>
    <row r="82" spans="1:13" ht="12.75" customHeight="1" x14ac:dyDescent="0.2">
      <c r="A82" s="26" t="str">
        <f>IF(Master!$B82="#","","&lt;TR&gt;")</f>
        <v>&lt;TR&gt;</v>
      </c>
      <c r="B82" s="7" t="str">
        <f>IF(Master!$B82="#","",CONCATENATE("&lt;TD VALIGN = MIDDLE  ALIGN = CENTER&gt;&lt;A HREF=""maint_",Master!A82,".pdf""&gt;",Master!A82,"&lt;/A&gt;"))</f>
        <v>&lt;TD VALIGN = MIDDLE  ALIGN = CENTER&gt;&lt;A HREF="maint_0087.pdf"&gt;0087&lt;/A&gt;</v>
      </c>
      <c r="C82" s="7" t="str">
        <f>IF(Master!$B82="#","", (IF(Totals!AS82="Y","&lt;BR&gt;&lt;SMALL&gt;&lt;B&gt;&lt;FONT COLOR=""#00C000""&gt;Closed&lt;/FONT&gt;&lt;/B&gt;&lt;/SMALL&gt;&lt;/TD&gt;","&lt;/TD&gt;")))</f>
        <v>&lt;/TD&gt;</v>
      </c>
      <c r="D82" s="7" t="str">
        <f>(IF((Master!$B82="#"),(""),(CONCATENATE("&lt;TD VALIGN = MIDDLE  ALIGN = CENTER&gt;&lt;A HREF=""revision_history.html#REQ",Master!A82,"""&gt;",Totals!N82,"&lt;/A&gt;&lt;/TD&gt;"))))</f>
        <v>&lt;TD VALIGN = MIDDLE  ALIGN = CENTER&gt;&lt;A HREF="revision_history.html#REQ0087"&gt;Balloting&lt;/A&gt;&lt;/TD&gt;</v>
      </c>
      <c r="E82" s="7" t="str">
        <f>(IF((Master!$B82="#"),(""),(CONCATENATE("&lt;TD VALIGN = MIDDLE  ALIGN = CENTER&gt;",Master!C82,"&lt;/TD&gt;"))))</f>
        <v>&lt;TD VALIGN = MIDDLE  ALIGN = CENTER&gt;802.1Q-2011&lt;/TD&gt;</v>
      </c>
      <c r="F82" s="7" t="str">
        <f>(IF((Master!$B82="#"),(""),(CONCATENATE("&lt;TD VALIGN = MIDDLE&gt;",Master!D82,"&lt;/TD&gt;"))))</f>
        <v>&lt;TD VALIGN = MIDDLE&gt;17.7.7.1&lt;/TD&gt;</v>
      </c>
      <c r="G82" s="13" t="str">
        <f>IF(Master!$B82="#","","&lt;TD VALIGN = MIDDLE NOWRAP&gt;")</f>
        <v>&lt;TD VALIGN = MIDDLE NOWRAP&gt;</v>
      </c>
      <c r="H82" s="13" t="str">
        <f>IF(Master!$B82="#","",Master!B82)</f>
        <v>09-Jan-13</v>
      </c>
      <c r="I82" s="7" t="str">
        <f>IF(Master!$B82="#","","&lt;/TD&gt;")</f>
        <v>&lt;/TD&gt;</v>
      </c>
      <c r="J82" s="7" t="str">
        <f>(IF((Master!$B82="#"),(""),(CONCATENATE("&lt;TD VALIGN = MIDDLE&gt;",Master!E82,"&lt;/TD&gt;"))))</f>
        <v>&lt;TD VALIGN = MIDDLE&gt;Definitions for the IEEE8021-CFM MIB module&lt;/TD&gt;</v>
      </c>
      <c r="K82" s="7" t="str">
        <f>IF(Master!$B82="#","","&lt;/TD&gt;")</f>
        <v>&lt;/TD&gt;</v>
      </c>
      <c r="L82" s="7" t="str">
        <f>(IF((Master!$B82="#"),(""),(CONCATENATE("&lt;TD VALIGN = MIDDLE&gt;",(IF((Master!$F82=""),("&amp;nbsp;"),(Master!$F82)))," &lt;/TD&gt;"))))</f>
        <v>&lt;TD VALIGN = MIDDLE&gt;802.1Q-REV &lt;/TD&gt;</v>
      </c>
      <c r="M82" s="7" t="str">
        <f>IF(Master!$B82="#","","&lt;/TR&gt;")</f>
        <v>&lt;/TR&gt;</v>
      </c>
    </row>
    <row r="83" spans="1:13" ht="12.75" customHeight="1" x14ac:dyDescent="0.2">
      <c r="A83" s="26" t="str">
        <f>IF(Master!$B83="#","","&lt;TR&gt;")</f>
        <v>&lt;TR&gt;</v>
      </c>
      <c r="B83" s="7" t="str">
        <f>IF(Master!$B83="#","",CONCATENATE("&lt;TD VALIGN = MIDDLE  ALIGN = CENTER&gt;&lt;A HREF=""maint_",Master!A83,".pdf""&gt;",Master!A83,"&lt;/A&gt;"))</f>
        <v>&lt;TD VALIGN = MIDDLE  ALIGN = CENTER&gt;&lt;A HREF="maint_0088.pdf"&gt;0088&lt;/A&gt;</v>
      </c>
      <c r="C83" s="7" t="str">
        <f>IF(Master!$B83="#","", (IF(Totals!AS83="Y","&lt;BR&gt;&lt;SMALL&gt;&lt;B&gt;&lt;FONT COLOR=""#00C000""&gt;Closed&lt;/FONT&gt;&lt;/B&gt;&lt;/SMALL&gt;&lt;/TD&gt;","&lt;/TD&gt;")))</f>
        <v>&lt;/TD&gt;</v>
      </c>
      <c r="D83" s="7" t="str">
        <f>(IF((Master!$B83="#"),(""),(CONCATENATE("&lt;TD VALIGN = MIDDLE  ALIGN = CENTER&gt;&lt;A HREF=""revision_history.html#REQ",Master!A83,"""&gt;",Totals!N83,"&lt;/A&gt;&lt;/TD&gt;"))))</f>
        <v>&lt;TD VALIGN = MIDDLE  ALIGN = CENTER&gt;&lt;A HREF="revision_history.html#REQ0088"&gt;Balloting&lt;/A&gt;&lt;/TD&gt;</v>
      </c>
      <c r="E83" s="7" t="str">
        <f>(IF((Master!$B83="#"),(""),(CONCATENATE("&lt;TD VALIGN = MIDDLE  ALIGN = CENTER&gt;",Master!C83,"&lt;/TD&gt;"))))</f>
        <v>&lt;TD VALIGN = MIDDLE  ALIGN = CENTER&gt;802.1Q-2011&lt;/TD&gt;</v>
      </c>
      <c r="F83" s="7" t="str">
        <f>(IF((Master!$B83="#"),(""),(CONCATENATE("&lt;TD VALIGN = MIDDLE&gt;",Master!D83,"&lt;/TD&gt;"))))</f>
        <v>&lt;TD VALIGN = MIDDLE&gt;Annex D&lt;/TD&gt;</v>
      </c>
      <c r="G83" s="13" t="str">
        <f>IF(Master!$B83="#","","&lt;TD VALIGN = MIDDLE NOWRAP&gt;")</f>
        <v>&lt;TD VALIGN = MIDDLE NOWRAP&gt;</v>
      </c>
      <c r="H83" s="13" t="str">
        <f>IF(Master!$B83="#","",Master!B83)</f>
        <v>09-Jan-13</v>
      </c>
      <c r="I83" s="7" t="str">
        <f>IF(Master!$B83="#","","&lt;/TD&gt;")</f>
        <v>&lt;/TD&gt;</v>
      </c>
      <c r="J83" s="7" t="str">
        <f>(IF((Master!$B83="#"),(""),(CONCATENATE("&lt;TD VALIGN = MIDDLE&gt;",Master!E83,"&lt;/TD&gt;"))))</f>
        <v>&lt;TD VALIGN = MIDDLE&gt;IEEE 802.1 Organizationally Specific TLVs&lt;/TD&gt;</v>
      </c>
      <c r="K83" s="7" t="str">
        <f>IF(Master!$B83="#","","&lt;/TD&gt;")</f>
        <v>&lt;/TD&gt;</v>
      </c>
      <c r="L83" s="7" t="str">
        <f>(IF((Master!$B83="#"),(""),(CONCATENATE("&lt;TD VALIGN = MIDDLE&gt;",(IF((Master!$F83=""),("&amp;nbsp;"),(Master!$F83)))," &lt;/TD&gt;"))))</f>
        <v>&lt;TD VALIGN = MIDDLE&gt;802.1Q-REV &lt;/TD&gt;</v>
      </c>
      <c r="M83" s="7" t="str">
        <f>IF(Master!$B83="#","","&lt;/TR&gt;")</f>
        <v>&lt;/TR&gt;</v>
      </c>
    </row>
    <row r="84" spans="1:13" ht="12.75" customHeight="1" x14ac:dyDescent="0.2">
      <c r="A84" s="26" t="str">
        <f>IF(Master!$B84="#","","&lt;TR&gt;")</f>
        <v>&lt;TR&gt;</v>
      </c>
      <c r="B84" s="7" t="str">
        <f>IF(Master!$B84="#","",CONCATENATE("&lt;TD VALIGN = MIDDLE  ALIGN = CENTER&gt;&lt;A HREF=""maint_",Master!A84,".pdf""&gt;",Master!A84,"&lt;/A&gt;"))</f>
        <v>&lt;TD VALIGN = MIDDLE  ALIGN = CENTER&gt;&lt;A HREF="maint_0089.pdf"&gt;0089&lt;/A&gt;</v>
      </c>
      <c r="C84" s="7" t="str">
        <f>IF(Master!$B84="#","", (IF(Totals!AS84="Y","&lt;BR&gt;&lt;SMALL&gt;&lt;B&gt;&lt;FONT COLOR=""#00C000""&gt;Closed&lt;/FONT&gt;&lt;/B&gt;&lt;/SMALL&gt;&lt;/TD&gt;","&lt;/TD&gt;")))</f>
        <v>&lt;/TD&gt;</v>
      </c>
      <c r="D84" s="7" t="str">
        <f>(IF((Master!$B84="#"),(""),(CONCATENATE("&lt;TD VALIGN = MIDDLE  ALIGN = CENTER&gt;&lt;A HREF=""revision_history.html#REQ",Master!A84,"""&gt;",Totals!N84,"&lt;/A&gt;&lt;/TD&gt;"))))</f>
        <v>&lt;TD VALIGN = MIDDLE  ALIGN = CENTER&gt;&lt;A HREF="revision_history.html#REQ0089"&gt;Balloting&lt;/A&gt;&lt;/TD&gt;</v>
      </c>
      <c r="E84" s="7" t="str">
        <f>(IF((Master!$B84="#"),(""),(CONCATENATE("&lt;TD VALIGN = MIDDLE  ALIGN = CENTER&gt;",Master!C84,"&lt;/TD&gt;"))))</f>
        <v>&lt;TD VALIGN = MIDDLE  ALIGN = CENTER&gt;802.1Q-2011&lt;/TD&gt;</v>
      </c>
      <c r="F84" s="7" t="str">
        <f>(IF((Master!$B84="#"),(""),(CONCATENATE("&lt;TD VALIGN = MIDDLE&gt;",Master!D84,"&lt;/TD&gt;"))))</f>
        <v>&lt;TD VALIGN = MIDDLE&gt;Annex D&lt;/TD&gt;</v>
      </c>
      <c r="G84" s="13" t="str">
        <f>IF(Master!$B84="#","","&lt;TD VALIGN = MIDDLE NOWRAP&gt;")</f>
        <v>&lt;TD VALIGN = MIDDLE NOWRAP&gt;</v>
      </c>
      <c r="H84" s="13" t="str">
        <f>IF(Master!$B84="#","",Master!B84)</f>
        <v>09-Jan-13</v>
      </c>
      <c r="I84" s="7" t="str">
        <f>IF(Master!$B84="#","","&lt;/TD&gt;")</f>
        <v>&lt;/TD&gt;</v>
      </c>
      <c r="J84" s="7" t="str">
        <f>(IF((Master!$B84="#"),(""),(CONCATENATE("&lt;TD VALIGN = MIDDLE&gt;",Master!E84,"&lt;/TD&gt;"))))</f>
        <v>&lt;TD VALIGN = MIDDLE&gt;IEEE 802.1Q TLV VID length&lt;/TD&gt;</v>
      </c>
      <c r="K84" s="7" t="str">
        <f>IF(Master!$B84="#","","&lt;/TD&gt;")</f>
        <v>&lt;/TD&gt;</v>
      </c>
      <c r="L84" s="7" t="str">
        <f>(IF((Master!$B84="#"),(""),(CONCATENATE("&lt;TD VALIGN = MIDDLE&gt;",(IF((Master!$F84=""),("&amp;nbsp;"),(Master!$F84)))," &lt;/TD&gt;"))))</f>
        <v>&lt;TD VALIGN = MIDDLE&gt;802.1Q-REV &lt;/TD&gt;</v>
      </c>
      <c r="M84" s="7" t="str">
        <f>IF(Master!$B84="#","","&lt;/TR&gt;")</f>
        <v>&lt;/TR&gt;</v>
      </c>
    </row>
    <row r="85" spans="1:13" ht="12.75" customHeight="1" x14ac:dyDescent="0.2">
      <c r="A85" s="26" t="str">
        <f>IF(Master!$B85="#","","&lt;TR&gt;")</f>
        <v>&lt;TR&gt;</v>
      </c>
      <c r="B85" s="7" t="str">
        <f>IF(Master!$B85="#","",CONCATENATE("&lt;TD VALIGN = MIDDLE  ALIGN = CENTER&gt;&lt;A HREF=""maint_",Master!A85,".pdf""&gt;",Master!A85,"&lt;/A&gt;"))</f>
        <v>&lt;TD VALIGN = MIDDLE  ALIGN = CENTER&gt;&lt;A HREF="maint_0090.pdf"&gt;0090&lt;/A&gt;</v>
      </c>
      <c r="C85" s="7" t="str">
        <f>IF(Master!$B85="#","", (IF(Totals!AS85="Y","&lt;BR&gt;&lt;SMALL&gt;&lt;B&gt;&lt;FONT COLOR=""#00C000""&gt;Closed&lt;/FONT&gt;&lt;/B&gt;&lt;/SMALL&gt;&lt;/TD&gt;","&lt;/TD&gt;")))</f>
        <v>&lt;/TD&gt;</v>
      </c>
      <c r="D85" s="7" t="str">
        <f>(IF((Master!$B85="#"),(""),(CONCATENATE("&lt;TD VALIGN = MIDDLE  ALIGN = CENTER&gt;&lt;A HREF=""revision_history.html#REQ",Master!A85,"""&gt;",Totals!N85,"&lt;/A&gt;&lt;/TD&gt;"))))</f>
        <v>&lt;TD VALIGN = MIDDLE  ALIGN = CENTER&gt;&lt;A HREF="revision_history.html#REQ0090"&gt;Balloting&lt;/A&gt;&lt;/TD&gt;</v>
      </c>
      <c r="E85" s="7" t="str">
        <f>(IF((Master!$B85="#"),(""),(CONCATENATE("&lt;TD VALIGN = MIDDLE  ALIGN = CENTER&gt;",Master!C85,"&lt;/TD&gt;"))))</f>
        <v>&lt;TD VALIGN = MIDDLE  ALIGN = CENTER&gt;802.1Q-2011&lt;/TD&gt;</v>
      </c>
      <c r="F85" s="7" t="str">
        <f>(IF((Master!$B85="#"),(""),(CONCATENATE("&lt;TD VALIGN = MIDDLE&gt;",Master!D85,"&lt;/TD&gt;"))))</f>
        <v>&lt;TD VALIGN = MIDDLE&gt;Annex D&lt;/TD&gt;</v>
      </c>
      <c r="G85" s="13" t="str">
        <f>IF(Master!$B85="#","","&lt;TD VALIGN = MIDDLE NOWRAP&gt;")</f>
        <v>&lt;TD VALIGN = MIDDLE NOWRAP&gt;</v>
      </c>
      <c r="H85" s="13" t="str">
        <f>IF(Master!$B85="#","",Master!B85)</f>
        <v>09-Jan-13</v>
      </c>
      <c r="I85" s="7" t="str">
        <f>IF(Master!$B85="#","","&lt;/TD&gt;")</f>
        <v>&lt;/TD&gt;</v>
      </c>
      <c r="J85" s="7" t="str">
        <f>(IF((Master!$B85="#"),(""),(CONCATENATE("&lt;TD VALIGN = MIDDLE&gt;",Master!E85,"&lt;/TD&gt;"))))</f>
        <v>&lt;TD VALIGN = MIDDLE&gt;IEEE 802.1AB LLDP TLVs&lt;/TD&gt;</v>
      </c>
      <c r="K85" s="7" t="str">
        <f>IF(Master!$B85="#","","&lt;/TD&gt;")</f>
        <v>&lt;/TD&gt;</v>
      </c>
      <c r="L85" s="7" t="str">
        <f>(IF((Master!$B85="#"),(""),(CONCATENATE("&lt;TD VALIGN = MIDDLE&gt;",(IF((Master!$F85=""),("&amp;nbsp;"),(Master!$F85)))," &lt;/TD&gt;"))))</f>
        <v>&lt;TD VALIGN = MIDDLE&gt;802.1Q-REV &lt;/TD&gt;</v>
      </c>
      <c r="M85" s="7" t="str">
        <f>IF(Master!$B85="#","","&lt;/TR&gt;")</f>
        <v>&lt;/TR&gt;</v>
      </c>
    </row>
    <row r="86" spans="1:13" ht="12.75" customHeight="1" x14ac:dyDescent="0.2">
      <c r="A86" s="26" t="str">
        <f>IF(Master!$B86="#","","&lt;TR&gt;")</f>
        <v>&lt;TR&gt;</v>
      </c>
      <c r="B86" s="7" t="str">
        <f>IF(Master!$B86="#","",CONCATENATE("&lt;TD VALIGN = MIDDLE  ALIGN = CENTER&gt;&lt;A HREF=""maint_",Master!A86,".pdf""&gt;",Master!A86,"&lt;/A&gt;"))</f>
        <v>&lt;TD VALIGN = MIDDLE  ALIGN = CENTER&gt;&lt;A HREF="maint_0091.pdf"&gt;0091&lt;/A&gt;</v>
      </c>
      <c r="C86" s="7" t="str">
        <f>IF(Master!$B86="#","", (IF(Totals!AS86="Y","&lt;BR&gt;&lt;SMALL&gt;&lt;B&gt;&lt;FONT COLOR=""#00C000""&gt;Closed&lt;/FONT&gt;&lt;/B&gt;&lt;/SMALL&gt;&lt;/TD&gt;","&lt;/TD&gt;")))</f>
        <v>&lt;/TD&gt;</v>
      </c>
      <c r="D86" s="7" t="str">
        <f>(IF((Master!$B86="#"),(""),(CONCATENATE("&lt;TD VALIGN = MIDDLE  ALIGN = CENTER&gt;&lt;A HREF=""revision_history.html#REQ",Master!A86,"""&gt;",Totals!N86,"&lt;/A&gt;&lt;/TD&gt;"))))</f>
        <v>&lt;TD VALIGN = MIDDLE  ALIGN = CENTER&gt;&lt;A HREF="revision_history.html#REQ0091"&gt;Balloting&lt;/A&gt;&lt;/TD&gt;</v>
      </c>
      <c r="E86" s="7" t="str">
        <f>(IF((Master!$B86="#"),(""),(CONCATENATE("&lt;TD VALIGN = MIDDLE  ALIGN = CENTER&gt;",Master!C86,"&lt;/TD&gt;"))))</f>
        <v>&lt;TD VALIGN = MIDDLE  ALIGN = CENTER&gt;802.1Qbg-2012&lt;/TD&gt;</v>
      </c>
      <c r="F86" s="7" t="str">
        <f>(IF((Master!$B86="#"),(""),(CONCATENATE("&lt;TD VALIGN = MIDDLE&gt;",Master!D86,"&lt;/TD&gt;"))))</f>
        <v>&lt;TD VALIGN = MIDDLE&gt;41.5.5&lt;/TD&gt;</v>
      </c>
      <c r="G86" s="13" t="str">
        <f>IF(Master!$B86="#","","&lt;TD VALIGN = MIDDLE NOWRAP&gt;")</f>
        <v>&lt;TD VALIGN = MIDDLE NOWRAP&gt;</v>
      </c>
      <c r="H86" s="13" t="str">
        <f>IF(Master!$B86="#","",Master!B86)</f>
        <v>09-Jan-13</v>
      </c>
      <c r="I86" s="7" t="str">
        <f>IF(Master!$B86="#","","&lt;/TD&gt;")</f>
        <v>&lt;/TD&gt;</v>
      </c>
      <c r="J86" s="7" t="str">
        <f>(IF((Master!$B86="#"),(""),(CONCATENATE("&lt;TD VALIGN = MIDDLE&gt;",Master!E86,"&lt;/TD&gt;"))))</f>
        <v>&lt;TD VALIGN = MIDDLE&gt;VDP state machine variables and parameters&lt;/TD&gt;</v>
      </c>
      <c r="K86" s="7" t="str">
        <f>IF(Master!$B86="#","","&lt;/TD&gt;")</f>
        <v>&lt;/TD&gt;</v>
      </c>
      <c r="L86" s="7" t="str">
        <f>(IF((Master!$B86="#"),(""),(CONCATENATE("&lt;TD VALIGN = MIDDLE&gt;",(IF((Master!$F86=""),("&amp;nbsp;"),(Master!$F86)))," &lt;/TD&gt;"))))</f>
        <v>&lt;TD VALIGN = MIDDLE&gt;802.1Q-REV &lt;/TD&gt;</v>
      </c>
      <c r="M86" s="7" t="str">
        <f>IF(Master!$B86="#","","&lt;/TR&gt;")</f>
        <v>&lt;/TR&gt;</v>
      </c>
    </row>
    <row r="87" spans="1:13" ht="12.75" customHeight="1" x14ac:dyDescent="0.2">
      <c r="A87" s="26" t="str">
        <f>IF(Master!$B87="#","","&lt;TR&gt;")</f>
        <v>&lt;TR&gt;</v>
      </c>
      <c r="B87" s="7" t="str">
        <f>IF(Master!$B87="#","",CONCATENATE("&lt;TD VALIGN = MIDDLE  ALIGN = CENTER&gt;&lt;A HREF=""maint_",Master!A87,".pdf""&gt;",Master!A87,"&lt;/A&gt;"))</f>
        <v>&lt;TD VALIGN = MIDDLE  ALIGN = CENTER&gt;&lt;A HREF="maint_0092.pdf"&gt;0092&lt;/A&gt;</v>
      </c>
      <c r="C87" s="7" t="str">
        <f>IF(Master!$B87="#","", (IF(Totals!AS87="Y","&lt;BR&gt;&lt;SMALL&gt;&lt;B&gt;&lt;FONT COLOR=""#00C000""&gt;Closed&lt;/FONT&gt;&lt;/B&gt;&lt;/SMALL&gt;&lt;/TD&gt;","&lt;/TD&gt;")))</f>
        <v>&lt;/TD&gt;</v>
      </c>
      <c r="D87" s="7" t="str">
        <f>(IF((Master!$B87="#"),(""),(CONCATENATE("&lt;TD VALIGN = MIDDLE  ALIGN = CENTER&gt;&lt;A HREF=""revision_history.html#REQ",Master!A87,"""&gt;",Totals!N87,"&lt;/A&gt;&lt;/TD&gt;"))))</f>
        <v>&lt;TD VALIGN = MIDDLE  ALIGN = CENTER&gt;&lt;A HREF="revision_history.html#REQ0092"&gt;Balloting&lt;/A&gt;&lt;/TD&gt;</v>
      </c>
      <c r="E87" s="7" t="str">
        <f>(IF((Master!$B87="#"),(""),(CONCATENATE("&lt;TD VALIGN = MIDDLE  ALIGN = CENTER&gt;",Master!C87,"&lt;/TD&gt;"))))</f>
        <v>&lt;TD VALIGN = MIDDLE  ALIGN = CENTER&gt;802.1Qbg-2012&lt;/TD&gt;</v>
      </c>
      <c r="F87" s="7" t="str">
        <f>(IF((Master!$B87="#"),(""),(CONCATENATE("&lt;TD VALIGN = MIDDLE&gt;",Master!D87,"&lt;/TD&gt;"))))</f>
        <v>&lt;TD VALIGN = MIDDLE&gt;41.5.2&lt;/TD&gt;</v>
      </c>
      <c r="G87" s="13" t="str">
        <f>IF(Master!$B87="#","","&lt;TD VALIGN = MIDDLE NOWRAP&gt;")</f>
        <v>&lt;TD VALIGN = MIDDLE NOWRAP&gt;</v>
      </c>
      <c r="H87" s="13" t="str">
        <f>IF(Master!$B87="#","",Master!B87)</f>
        <v>09-Jan-13</v>
      </c>
      <c r="I87" s="7" t="str">
        <f>IF(Master!$B87="#","","&lt;/TD&gt;")</f>
        <v>&lt;/TD&gt;</v>
      </c>
      <c r="J87" s="7" t="str">
        <f>(IF((Master!$B87="#"),(""),(CONCATENATE("&lt;TD VALIGN = MIDDLE&gt;",Master!E87,"&lt;/TD&gt;"))))</f>
        <v>&lt;TD VALIGN = MIDDLE&gt;Bridge VDP state machine&lt;/TD&gt;</v>
      </c>
      <c r="K87" s="7" t="str">
        <f>IF(Master!$B87="#","","&lt;/TD&gt;")</f>
        <v>&lt;/TD&gt;</v>
      </c>
      <c r="L87" s="7" t="str">
        <f>(IF((Master!$B87="#"),(""),(CONCATENATE("&lt;TD VALIGN = MIDDLE&gt;",(IF((Master!$F87=""),("&amp;nbsp;"),(Master!$F87)))," &lt;/TD&gt;"))))</f>
        <v>&lt;TD VALIGN = MIDDLE&gt;802.1Q-REV &lt;/TD&gt;</v>
      </c>
      <c r="M87" s="7" t="str">
        <f>IF(Master!$B87="#","","&lt;/TR&gt;")</f>
        <v>&lt;/TR&gt;</v>
      </c>
    </row>
    <row r="88" spans="1:13" ht="12.75" customHeight="1" x14ac:dyDescent="0.2">
      <c r="A88" s="26" t="str">
        <f>IF(Master!$B88="#","","&lt;TR&gt;")</f>
        <v>&lt;TR&gt;</v>
      </c>
      <c r="B88" s="7" t="str">
        <f>IF(Master!$B88="#","",CONCATENATE("&lt;TD VALIGN = MIDDLE  ALIGN = CENTER&gt;&lt;A HREF=""maint_",Master!A88,".pdf""&gt;",Master!A88,"&lt;/A&gt;"))</f>
        <v>&lt;TD VALIGN = MIDDLE  ALIGN = CENTER&gt;&lt;A HREF="maint_0093.pdf"&gt;0093&lt;/A&gt;</v>
      </c>
      <c r="C88" s="7" t="str">
        <f>IF(Master!$B88="#","", (IF(Totals!AS88="Y","&lt;BR&gt;&lt;SMALL&gt;&lt;B&gt;&lt;FONT COLOR=""#00C000""&gt;Closed&lt;/FONT&gt;&lt;/B&gt;&lt;/SMALL&gt;&lt;/TD&gt;","&lt;/TD&gt;")))</f>
        <v>&lt;/TD&gt;</v>
      </c>
      <c r="D88" s="7" t="str">
        <f>(IF((Master!$B88="#"),(""),(CONCATENATE("&lt;TD VALIGN = MIDDLE  ALIGN = CENTER&gt;&lt;A HREF=""revision_history.html#REQ",Master!A88,"""&gt;",Totals!N88,"&lt;/A&gt;&lt;/TD&gt;"))))</f>
        <v>&lt;TD VALIGN = MIDDLE  ALIGN = CENTER&gt;&lt;A HREF="revision_history.html#REQ0093"&gt;Balloting&lt;/A&gt;&lt;/TD&gt;</v>
      </c>
      <c r="E88" s="7" t="str">
        <f>(IF((Master!$B88="#"),(""),(CONCATENATE("&lt;TD VALIGN = MIDDLE  ALIGN = CENTER&gt;",Master!C88,"&lt;/TD&gt;"))))</f>
        <v>&lt;TD VALIGN = MIDDLE  ALIGN = CENTER&gt;802.1Qbg-2012&lt;/TD&gt;</v>
      </c>
      <c r="F88" s="7" t="str">
        <f>(IF((Master!$B88="#"),(""),(CONCATENATE("&lt;TD VALIGN = MIDDLE&gt;",Master!D88,"&lt;/TD&gt;"))))</f>
        <v>&lt;TD VALIGN = MIDDLE&gt;43.3.7.4, 43.3.4,12.26.1,12.27.1,41.5.5.9,41.5.5.13 &lt;/TD&gt;</v>
      </c>
      <c r="G88" s="13" t="str">
        <f>IF(Master!$B88="#","","&lt;TD VALIGN = MIDDLE NOWRAP&gt;")</f>
        <v>&lt;TD VALIGN = MIDDLE NOWRAP&gt;</v>
      </c>
      <c r="H88" s="13" t="str">
        <f>IF(Master!$B88="#","",Master!B88)</f>
        <v>09-Jan-13</v>
      </c>
      <c r="I88" s="7" t="str">
        <f>IF(Master!$B88="#","","&lt;/TD&gt;")</f>
        <v>&lt;/TD&gt;</v>
      </c>
      <c r="J88" s="7" t="str">
        <f>(IF((Master!$B88="#"),(""),(CONCATENATE("&lt;TD VALIGN = MIDDLE&gt;",Master!E88,"&lt;/TD&gt;"))))</f>
        <v>&lt;TD VALIGN = MIDDLE&gt;ECP State Machine Variables&lt;/TD&gt;</v>
      </c>
      <c r="K88" s="7" t="str">
        <f>IF(Master!$B88="#","","&lt;/TD&gt;")</f>
        <v>&lt;/TD&gt;</v>
      </c>
      <c r="L88" s="7" t="str">
        <f>(IF((Master!$B88="#"),(""),(CONCATENATE("&lt;TD VALIGN = MIDDLE&gt;",(IF((Master!$F88=""),("&amp;nbsp;"),(Master!$F88)))," &lt;/TD&gt;"))))</f>
        <v>&lt;TD VALIGN = MIDDLE&gt;802.1Q-REV &lt;/TD&gt;</v>
      </c>
      <c r="M88" s="7" t="str">
        <f>IF(Master!$B88="#","","&lt;/TR&gt;")</f>
        <v>&lt;/TR&gt;</v>
      </c>
    </row>
    <row r="89" spans="1:13" ht="12.75" customHeight="1" x14ac:dyDescent="0.2">
      <c r="A89" s="26" t="str">
        <f>IF(Master!$B89="#","","&lt;TR&gt;")</f>
        <v>&lt;TR&gt;</v>
      </c>
      <c r="B89" s="7" t="str">
        <f>IF(Master!$B89="#","",CONCATENATE("&lt;TD VALIGN = MIDDLE  ALIGN = CENTER&gt;&lt;A HREF=""maint_",Master!A89,".pdf""&gt;",Master!A89,"&lt;/A&gt;"))</f>
        <v>&lt;TD VALIGN = MIDDLE  ALIGN = CENTER&gt;&lt;A HREF="maint_0094.pdf"&gt;0094&lt;/A&gt;</v>
      </c>
      <c r="C89" s="7" t="str">
        <f>IF(Master!$B89="#","", (IF(Totals!AS89="Y","&lt;BR&gt;&lt;SMALL&gt;&lt;B&gt;&lt;FONT COLOR=""#00C000""&gt;Closed&lt;/FONT&gt;&lt;/B&gt;&lt;/SMALL&gt;&lt;/TD&gt;","&lt;/TD&gt;")))</f>
        <v>&lt;/TD&gt;</v>
      </c>
      <c r="D89" s="7" t="str">
        <f>(IF((Master!$B89="#"),(""),(CONCATENATE("&lt;TD VALIGN = MIDDLE  ALIGN = CENTER&gt;&lt;A HREF=""revision_history.html#REQ",Master!A89,"""&gt;",Totals!N89,"&lt;/A&gt;&lt;/TD&gt;"))))</f>
        <v>&lt;TD VALIGN = MIDDLE  ALIGN = CENTER&gt;&lt;A HREF="revision_history.html#REQ0094"&gt;Balloting&lt;/A&gt;&lt;/TD&gt;</v>
      </c>
      <c r="E89" s="7" t="str">
        <f>(IF((Master!$B89="#"),(""),(CONCATENATE("&lt;TD VALIGN = MIDDLE  ALIGN = CENTER&gt;",Master!C89,"&lt;/TD&gt;"))))</f>
        <v>&lt;TD VALIGN = MIDDLE  ALIGN = CENTER&gt;802.1Q-2011&lt;/TD&gt;</v>
      </c>
      <c r="F89" s="7" t="str">
        <f>(IF((Master!$B89="#"),(""),(CONCATENATE("&lt;TD VALIGN = MIDDLE&gt;",Master!D89,"&lt;/TD&gt;"))))</f>
        <v>&lt;TD VALIGN = MIDDLE&gt;17.7.7.1&lt;/TD&gt;</v>
      </c>
      <c r="G89" s="13" t="str">
        <f>IF(Master!$B89="#","","&lt;TD VALIGN = MIDDLE NOWRAP&gt;")</f>
        <v>&lt;TD VALIGN = MIDDLE NOWRAP&gt;</v>
      </c>
      <c r="H89" s="13" t="str">
        <f>IF(Master!$B89="#","",Master!B89)</f>
        <v>09-Jan-13</v>
      </c>
      <c r="I89" s="7" t="str">
        <f>IF(Master!$B89="#","","&lt;/TD&gt;")</f>
        <v>&lt;/TD&gt;</v>
      </c>
      <c r="J89" s="7" t="str">
        <f>(IF((Master!$B89="#"),(""),(CONCATENATE("&lt;TD VALIGN = MIDDLE&gt;",Master!E89,"&lt;/TD&gt;"))))</f>
        <v>&lt;TD VALIGN = MIDDLE&gt;Definitions for the IEEE8021-CFM MIB module&lt;/TD&gt;</v>
      </c>
      <c r="K89" s="7" t="str">
        <f>IF(Master!$B89="#","","&lt;/TD&gt;")</f>
        <v>&lt;/TD&gt;</v>
      </c>
      <c r="L89" s="7" t="str">
        <f>(IF((Master!$B89="#"),(""),(CONCATENATE("&lt;TD VALIGN = MIDDLE&gt;",(IF((Master!$F89=""),("&amp;nbsp;"),(Master!$F89)))," &lt;/TD&gt;"))))</f>
        <v>&lt;TD VALIGN = MIDDLE&gt;802.1Q-REV &lt;/TD&gt;</v>
      </c>
      <c r="M89" s="7" t="str">
        <f>IF(Master!$B89="#","","&lt;/TR&gt;")</f>
        <v>&lt;/TR&gt;</v>
      </c>
    </row>
    <row r="90" spans="1:13" ht="12.75" customHeight="1" x14ac:dyDescent="0.2">
      <c r="A90" s="26" t="str">
        <f>IF(Master!$B90="#","","&lt;TR&gt;")</f>
        <v>&lt;TR&gt;</v>
      </c>
      <c r="B90" s="7" t="str">
        <f>IF(Master!$B90="#","",CONCATENATE("&lt;TD VALIGN = MIDDLE  ALIGN = CENTER&gt;&lt;A HREF=""maint_",Master!A90,".pdf""&gt;",Master!A90,"&lt;/A&gt;"))</f>
        <v>&lt;TD VALIGN = MIDDLE  ALIGN = CENTER&gt;&lt;A HREF="maint_0096.pdf"&gt;0096&lt;/A&gt;</v>
      </c>
      <c r="C90" s="7" t="str">
        <f>IF(Master!$B90="#","", (IF(Totals!AS90="Y","&lt;BR&gt;&lt;SMALL&gt;&lt;B&gt;&lt;FONT COLOR=""#00C000""&gt;Closed&lt;/FONT&gt;&lt;/B&gt;&lt;/SMALL&gt;&lt;/TD&gt;","&lt;/TD&gt;")))</f>
        <v>&lt;/TD&gt;</v>
      </c>
      <c r="D90" s="7" t="str">
        <f>(IF((Master!$B90="#"),(""),(CONCATENATE("&lt;TD VALIGN = MIDDLE  ALIGN = CENTER&gt;&lt;A HREF=""revision_history.html#REQ",Master!A90,"""&gt;",Totals!N90,"&lt;/A&gt;&lt;/TD&gt;"))))</f>
        <v>&lt;TD VALIGN = MIDDLE  ALIGN = CENTER&gt;&lt;A HREF="revision_history.html#REQ0096"&gt;Balloting&lt;/A&gt;&lt;/TD&gt;</v>
      </c>
      <c r="E90" s="7" t="str">
        <f>(IF((Master!$B90="#"),(""),(CONCATENATE("&lt;TD VALIGN = MIDDLE  ALIGN = CENTER&gt;",Master!C90,"&lt;/TD&gt;"))))</f>
        <v>&lt;TD VALIGN = MIDDLE  ALIGN = CENTER&gt;802.1Q-2012&lt;/TD&gt;</v>
      </c>
      <c r="F90" s="7" t="str">
        <f>(IF((Master!$B90="#"),(""),(CONCATENATE("&lt;TD VALIGN = MIDDLE&gt;",Master!D90,"&lt;/TD&gt;"))))</f>
        <v>&lt;TD VALIGN = MIDDLE&gt;17.7.6&lt;/TD&gt;</v>
      </c>
      <c r="G90" s="13" t="str">
        <f>IF(Master!$B90="#","","&lt;TD VALIGN = MIDDLE NOWRAP&gt;")</f>
        <v>&lt;TD VALIGN = MIDDLE NOWRAP&gt;</v>
      </c>
      <c r="H90" s="13" t="str">
        <f>IF(Master!$B90="#","",Master!B90)</f>
        <v>18-Jan-13</v>
      </c>
      <c r="I90" s="7" t="str">
        <f>IF(Master!$B90="#","","&lt;/TD&gt;")</f>
        <v>&lt;/TD&gt;</v>
      </c>
      <c r="J90" s="7" t="str">
        <f>(IF((Master!$B90="#"),(""),(CONCATENATE("&lt;TD VALIGN = MIDDLE&gt;",Master!E90,"&lt;/TD&gt;"))))</f>
        <v>&lt;TD VALIGN = MIDDLE&gt;Definitions for the IEEE8021-MSTP MIB module&lt;/TD&gt;</v>
      </c>
      <c r="K90" s="7" t="str">
        <f>IF(Master!$B90="#","","&lt;/TD&gt;")</f>
        <v>&lt;/TD&gt;</v>
      </c>
      <c r="L90" s="7" t="str">
        <f>(IF((Master!$B90="#"),(""),(CONCATENATE("&lt;TD VALIGN = MIDDLE&gt;",(IF((Master!$F90=""),("&amp;nbsp;"),(Master!$F90)))," &lt;/TD&gt;"))))</f>
        <v>&lt;TD VALIGN = MIDDLE&gt;802.1Q-REV &lt;/TD&gt;</v>
      </c>
      <c r="M90" s="7" t="str">
        <f>IF(Master!$B90="#","","&lt;/TR&gt;")</f>
        <v>&lt;/TR&gt;</v>
      </c>
    </row>
    <row r="91" spans="1:13" ht="12.75" customHeight="1" x14ac:dyDescent="0.2">
      <c r="A91" s="26" t="str">
        <f>IF(Master!$B91="#","","&lt;TR&gt;")</f>
        <v>&lt;TR&gt;</v>
      </c>
      <c r="B91" s="7" t="str">
        <f>IF(Master!$B91="#","",CONCATENATE("&lt;TD VALIGN = MIDDLE  ALIGN = CENTER&gt;&lt;A HREF=""maint_",Master!A91,".pdf""&gt;",Master!A91,"&lt;/A&gt;"))</f>
        <v>&lt;TD VALIGN = MIDDLE  ALIGN = CENTER&gt;&lt;A HREF="maint_0097.pdf"&gt;0097&lt;/A&gt;</v>
      </c>
      <c r="C91" s="7" t="str">
        <f>IF(Master!$B91="#","", (IF(Totals!AS91="Y","&lt;BR&gt;&lt;SMALL&gt;&lt;B&gt;&lt;FONT COLOR=""#00C000""&gt;Closed&lt;/FONT&gt;&lt;/B&gt;&lt;/SMALL&gt;&lt;/TD&gt;","&lt;/TD&gt;")))</f>
        <v>&lt;/TD&gt;</v>
      </c>
      <c r="D91" s="7" t="str">
        <f>(IF((Master!$B91="#"),(""),(CONCATENATE("&lt;TD VALIGN = MIDDLE  ALIGN = CENTER&gt;&lt;A HREF=""revision_history.html#REQ",Master!A91,"""&gt;",Totals!N91,"&lt;/A&gt;&lt;/TD&gt;"))))</f>
        <v>&lt;TD VALIGN = MIDDLE  ALIGN = CENTER&gt;&lt;A HREF="revision_history.html#REQ0097"&gt;Balloting&lt;/A&gt;&lt;/TD&gt;</v>
      </c>
      <c r="E91" s="7" t="str">
        <f>(IF((Master!$B91="#"),(""),(CONCATENATE("&lt;TD VALIGN = MIDDLE  ALIGN = CENTER&gt;",Master!C91,"&lt;/TD&gt;"))))</f>
        <v>&lt;TD VALIGN = MIDDLE  ALIGN = CENTER&gt;802.1Q-2012,802.1D-2004&lt;/TD&gt;</v>
      </c>
      <c r="F91" s="7" t="str">
        <f>(IF((Master!$B91="#"),(""),(CONCATENATE("&lt;TD VALIGN = MIDDLE&gt;",Master!D91,"&lt;/TD&gt;"))))</f>
        <v>&lt;TD VALIGN = MIDDLE&gt;17.7.6, 13.25,17.14&lt;/TD&gt;</v>
      </c>
      <c r="G91" s="13" t="str">
        <f>IF(Master!$B91="#","","&lt;TD VALIGN = MIDDLE NOWRAP&gt;")</f>
        <v>&lt;TD VALIGN = MIDDLE NOWRAP&gt;</v>
      </c>
      <c r="H91" s="13" t="str">
        <f>IF(Master!$B91="#","",Master!B91)</f>
        <v>18-Jan-13</v>
      </c>
      <c r="I91" s="7" t="str">
        <f>IF(Master!$B91="#","","&lt;/TD&gt;")</f>
        <v>&lt;/TD&gt;</v>
      </c>
      <c r="J91" s="7" t="str">
        <f>(IF((Master!$B91="#"),(""),(CONCATENATE("&lt;TD VALIGN = MIDDLE&gt;",Master!E91,"&lt;/TD&gt;"))))</f>
        <v>&lt;TD VALIGN = MIDDLE&gt;Definitions for the IEEE8021-MSTP MIB module, State machine timers and Performance parameter management&lt;/TD&gt;</v>
      </c>
      <c r="K91" s="7" t="str">
        <f>IF(Master!$B91="#","","&lt;/TD&gt;")</f>
        <v>&lt;/TD&gt;</v>
      </c>
      <c r="L91" s="7" t="str">
        <f>(IF((Master!$B91="#"),(""),(CONCATENATE("&lt;TD VALIGN = MIDDLE&gt;",(IF((Master!$F91=""),("&amp;nbsp;"),(Master!$F91)))," &lt;/TD&gt;"))))</f>
        <v>&lt;TD VALIGN = MIDDLE&gt;802.1Q-REV &lt;/TD&gt;</v>
      </c>
      <c r="M91" s="7" t="str">
        <f>IF(Master!$B91="#","","&lt;/TR&gt;")</f>
        <v>&lt;/TR&gt;</v>
      </c>
    </row>
    <row r="92" spans="1:13" ht="12.75" customHeight="1" x14ac:dyDescent="0.2">
      <c r="A92" s="26" t="str">
        <f>IF(Master!$B92="#","","&lt;TR&gt;")</f>
        <v>&lt;TR&gt;</v>
      </c>
      <c r="B92" s="7" t="str">
        <f>IF(Master!$B92="#","",CONCATENATE("&lt;TD VALIGN = MIDDLE  ALIGN = CENTER&gt;&lt;A HREF=""maint_",Master!A92,".pdf""&gt;",Master!A92,"&lt;/A&gt;"))</f>
        <v>&lt;TD VALIGN = MIDDLE  ALIGN = CENTER&gt;&lt;A HREF="maint_0098.pdf"&gt;0098&lt;/A&gt;</v>
      </c>
      <c r="C92" s="7" t="str">
        <f>IF(Master!$B92="#","", (IF(Totals!AS92="Y","&lt;BR&gt;&lt;SMALL&gt;&lt;B&gt;&lt;FONT COLOR=""#00C000""&gt;Closed&lt;/FONT&gt;&lt;/B&gt;&lt;/SMALL&gt;&lt;/TD&gt;","&lt;/TD&gt;")))</f>
        <v>&lt;/TD&gt;</v>
      </c>
      <c r="D92" s="7" t="str">
        <f>(IF((Master!$B92="#"),(""),(CONCATENATE("&lt;TD VALIGN = MIDDLE  ALIGN = CENTER&gt;&lt;A HREF=""revision_history.html#REQ",Master!A92,"""&gt;",Totals!N92,"&lt;/A&gt;&lt;/TD&gt;"))))</f>
        <v>&lt;TD VALIGN = MIDDLE  ALIGN = CENTER&gt;&lt;A HREF="revision_history.html#REQ0098"&gt;Balloting&lt;/A&gt;&lt;/TD&gt;</v>
      </c>
      <c r="E92" s="7" t="str">
        <f>(IF((Master!$B92="#"),(""),(CONCATENATE("&lt;TD VALIGN = MIDDLE  ALIGN = CENTER&gt;",Master!C92,"&lt;/TD&gt;"))))</f>
        <v>&lt;TD VALIGN = MIDDLE  ALIGN = CENTER&gt;802.1Q-2012&lt;/TD&gt;</v>
      </c>
      <c r="F92" s="7" t="str">
        <f>(IF((Master!$B92="#"),(""),(CONCATENATE("&lt;TD VALIGN = MIDDLE&gt;",Master!D92,"&lt;/TD&gt;"))))</f>
        <v>&lt;TD VALIGN = MIDDLE&gt;17.7.6&lt;/TD&gt;</v>
      </c>
      <c r="G92" s="13" t="str">
        <f>IF(Master!$B92="#","","&lt;TD VALIGN = MIDDLE NOWRAP&gt;")</f>
        <v>&lt;TD VALIGN = MIDDLE NOWRAP&gt;</v>
      </c>
      <c r="H92" s="13" t="str">
        <f>IF(Master!$B92="#","",Master!B92)</f>
        <v>18-Jan-13</v>
      </c>
      <c r="I92" s="7" t="str">
        <f>IF(Master!$B92="#","","&lt;/TD&gt;")</f>
        <v>&lt;/TD&gt;</v>
      </c>
      <c r="J92" s="7" t="str">
        <f>(IF((Master!$B92="#"),(""),(CONCATENATE("&lt;TD VALIGN = MIDDLE&gt;",Master!E92,"&lt;/TD&gt;"))))</f>
        <v>&lt;TD VALIGN = MIDDLE&gt;Definitions for the IEEE8021-MSTP MIB module&lt;/TD&gt;</v>
      </c>
      <c r="K92" s="7" t="str">
        <f>IF(Master!$B92="#","","&lt;/TD&gt;")</f>
        <v>&lt;/TD&gt;</v>
      </c>
      <c r="L92" s="7" t="str">
        <f>(IF((Master!$B92="#"),(""),(CONCATENATE("&lt;TD VALIGN = MIDDLE&gt;",(IF((Master!$F92=""),("&amp;nbsp;"),(Master!$F92)))," &lt;/TD&gt;"))))</f>
        <v>&lt;TD VALIGN = MIDDLE&gt;802.1Q-REV &lt;/TD&gt;</v>
      </c>
      <c r="M92" s="7" t="str">
        <f>IF(Master!$B92="#","","&lt;/TR&gt;")</f>
        <v>&lt;/TR&gt;</v>
      </c>
    </row>
    <row r="93" spans="1:13" ht="12.75" customHeight="1" x14ac:dyDescent="0.2">
      <c r="A93" s="26" t="str">
        <f>IF(Master!$B93="#","","&lt;TR&gt;")</f>
        <v>&lt;TR&gt;</v>
      </c>
      <c r="B93" s="7" t="str">
        <f>IF(Master!$B93="#","",CONCATENATE("&lt;TD VALIGN = MIDDLE  ALIGN = CENTER&gt;&lt;A HREF=""maint_",Master!A93,".pdf""&gt;",Master!A93,"&lt;/A&gt;"))</f>
        <v>&lt;TD VALIGN = MIDDLE  ALIGN = CENTER&gt;&lt;A HREF="maint_0099.pdf"&gt;0099&lt;/A&gt;</v>
      </c>
      <c r="C93" s="7" t="str">
        <f>IF(Master!$B93="#","", (IF(Totals!AS93="Y","&lt;BR&gt;&lt;SMALL&gt;&lt;B&gt;&lt;FONT COLOR=""#00C000""&gt;Closed&lt;/FONT&gt;&lt;/B&gt;&lt;/SMALL&gt;&lt;/TD&gt;","&lt;/TD&gt;")))</f>
        <v>&lt;/TD&gt;</v>
      </c>
      <c r="D93" s="7" t="str">
        <f>(IF((Master!$B93="#"),(""),(CONCATENATE("&lt;TD VALIGN = MIDDLE  ALIGN = CENTER&gt;&lt;A HREF=""revision_history.html#REQ",Master!A93,"""&gt;",Totals!N93,"&lt;/A&gt;&lt;/TD&gt;"))))</f>
        <v>&lt;TD VALIGN = MIDDLE  ALIGN = CENTER&gt;&lt;A HREF="revision_history.html#REQ0099"&gt;Balloting&lt;/A&gt;&lt;/TD&gt;</v>
      </c>
      <c r="E93" s="7" t="str">
        <f>(IF((Master!$B93="#"),(""),(CONCATENATE("&lt;TD VALIGN = MIDDLE  ALIGN = CENTER&gt;",Master!C93,"&lt;/TD&gt;"))))</f>
        <v>&lt;TD VALIGN = MIDDLE  ALIGN = CENTER&gt;802.1Q-2012&lt;/TD&gt;</v>
      </c>
      <c r="F93" s="7" t="str">
        <f>(IF((Master!$B93="#"),(""),(CONCATENATE("&lt;TD VALIGN = MIDDLE&gt;",Master!D93,"&lt;/TD&gt;"))))</f>
        <v>&lt;TD VALIGN = MIDDLE&gt;17.7.6, 13.27.1&lt;/TD&gt;</v>
      </c>
      <c r="G93" s="13" t="str">
        <f>IF(Master!$B93="#","","&lt;TD VALIGN = MIDDLE NOWRAP&gt;")</f>
        <v>&lt;TD VALIGN = MIDDLE NOWRAP&gt;</v>
      </c>
      <c r="H93" s="13" t="str">
        <f>IF(Master!$B93="#","",Master!B93)</f>
        <v>18-Jan-13</v>
      </c>
      <c r="I93" s="7" t="str">
        <f>IF(Master!$B93="#","","&lt;/TD&gt;")</f>
        <v>&lt;/TD&gt;</v>
      </c>
      <c r="J93" s="7" t="str">
        <f>(IF((Master!$B93="#"),(""),(CONCATENATE("&lt;TD VALIGN = MIDDLE&gt;",Master!E93,"&lt;/TD&gt;"))))</f>
        <v>&lt;TD VALIGN = MIDDLE&gt;Definitions for the IEEE8021-MSTP MIB module, AdminEdge&lt;/TD&gt;</v>
      </c>
      <c r="K93" s="7" t="str">
        <f>IF(Master!$B93="#","","&lt;/TD&gt;")</f>
        <v>&lt;/TD&gt;</v>
      </c>
      <c r="L93" s="7" t="str">
        <f>(IF((Master!$B93="#"),(""),(CONCATENATE("&lt;TD VALIGN = MIDDLE&gt;",(IF((Master!$F93=""),("&amp;nbsp;"),(Master!$F93)))," &lt;/TD&gt;"))))</f>
        <v>&lt;TD VALIGN = MIDDLE&gt;802.1Q-REV &lt;/TD&gt;</v>
      </c>
      <c r="M93" s="7" t="str">
        <f>IF(Master!$B93="#","","&lt;/TR&gt;")</f>
        <v>&lt;/TR&gt;</v>
      </c>
    </row>
    <row r="94" spans="1:13" ht="12.75" customHeight="1" x14ac:dyDescent="0.2">
      <c r="A94" s="26" t="str">
        <f>IF(Master!$B94="#","","&lt;TR&gt;")</f>
        <v>&lt;TR&gt;</v>
      </c>
      <c r="B94" s="7" t="str">
        <f>IF(Master!$B94="#","",CONCATENATE("&lt;TD VALIGN = MIDDLE  ALIGN = CENTER&gt;&lt;A HREF=""maint_",Master!A94,".pdf""&gt;",Master!A94,"&lt;/A&gt;"))</f>
        <v>&lt;TD VALIGN = MIDDLE  ALIGN = CENTER&gt;&lt;A HREF="maint_0100.pdf"&gt;0100&lt;/A&gt;</v>
      </c>
      <c r="C94" s="7" t="str">
        <f>IF(Master!$B94="#","", (IF(Totals!AS94="Y","&lt;BR&gt;&lt;SMALL&gt;&lt;B&gt;&lt;FONT COLOR=""#00C000""&gt;Closed&lt;/FONT&gt;&lt;/B&gt;&lt;/SMALL&gt;&lt;/TD&gt;","&lt;/TD&gt;")))</f>
        <v>&lt;/TD&gt;</v>
      </c>
      <c r="D94" s="7" t="str">
        <f>(IF((Master!$B94="#"),(""),(CONCATENATE("&lt;TD VALIGN = MIDDLE  ALIGN = CENTER&gt;&lt;A HREF=""revision_history.html#REQ",Master!A94,"""&gt;",Totals!N94,"&lt;/A&gt;&lt;/TD&gt;"))))</f>
        <v>&lt;TD VALIGN = MIDDLE  ALIGN = CENTER&gt;&lt;A HREF="revision_history.html#REQ0100"&gt;Balloting&lt;/A&gt;&lt;/TD&gt;</v>
      </c>
      <c r="E94" s="7" t="str">
        <f>(IF((Master!$B94="#"),(""),(CONCATENATE("&lt;TD VALIGN = MIDDLE  ALIGN = CENTER&gt;",Master!C94,"&lt;/TD&gt;"))))</f>
        <v>&lt;TD VALIGN = MIDDLE  ALIGN = CENTER&gt;802.1Q-2012&lt;/TD&gt;</v>
      </c>
      <c r="F94" s="7" t="str">
        <f>(IF((Master!$B94="#"),(""),(CONCATENATE("&lt;TD VALIGN = MIDDLE&gt;",Master!D94,"&lt;/TD&gt;"))))</f>
        <v>&lt;TD VALIGN = MIDDLE&gt;17.7.6&lt;/TD&gt;</v>
      </c>
      <c r="G94" s="13" t="str">
        <f>IF(Master!$B94="#","","&lt;TD VALIGN = MIDDLE NOWRAP&gt;")</f>
        <v>&lt;TD VALIGN = MIDDLE NOWRAP&gt;</v>
      </c>
      <c r="H94" s="13" t="str">
        <f>IF(Master!$B94="#","",Master!B94)</f>
        <v>18-Jan-13</v>
      </c>
      <c r="I94" s="7" t="str">
        <f>IF(Master!$B94="#","","&lt;/TD&gt;")</f>
        <v>&lt;/TD&gt;</v>
      </c>
      <c r="J94" s="7" t="str">
        <f>(IF((Master!$B94="#"),(""),(CONCATENATE("&lt;TD VALIGN = MIDDLE&gt;",Master!E94,"&lt;/TD&gt;"))))</f>
        <v>&lt;TD VALIGN = MIDDLE&gt;Definitions for the IEEE8021-MSTP MIB module&lt;/TD&gt;</v>
      </c>
      <c r="K94" s="7" t="str">
        <f>IF(Master!$B94="#","","&lt;/TD&gt;")</f>
        <v>&lt;/TD&gt;</v>
      </c>
      <c r="L94" s="7" t="str">
        <f>(IF((Master!$B94="#"),(""),(CONCATENATE("&lt;TD VALIGN = MIDDLE&gt;",(IF((Master!$F94=""),("&amp;nbsp;"),(Master!$F94)))," &lt;/TD&gt;"))))</f>
        <v>&lt;TD VALIGN = MIDDLE&gt;802.1Q-REV &lt;/TD&gt;</v>
      </c>
      <c r="M94" s="7" t="str">
        <f>IF(Master!$B94="#","","&lt;/TR&gt;")</f>
        <v>&lt;/TR&gt;</v>
      </c>
    </row>
    <row r="95" spans="1:13" ht="12.75" customHeight="1" x14ac:dyDescent="0.2">
      <c r="A95" s="26" t="str">
        <f>IF(Master!$B95="#","","&lt;TR&gt;")</f>
        <v>&lt;TR&gt;</v>
      </c>
      <c r="B95" s="7" t="str">
        <f>IF(Master!$B95="#","",CONCATENATE("&lt;TD VALIGN = MIDDLE  ALIGN = CENTER&gt;&lt;A HREF=""maint_",Master!A95,".pdf""&gt;",Master!A95,"&lt;/A&gt;"))</f>
        <v>&lt;TD VALIGN = MIDDLE  ALIGN = CENTER&gt;&lt;A HREF="maint_0101.pdf"&gt;0101&lt;/A&gt;</v>
      </c>
      <c r="C95" s="7" t="str">
        <f>IF(Master!$B95="#","", (IF(Totals!AS95="Y","&lt;BR&gt;&lt;SMALL&gt;&lt;B&gt;&lt;FONT COLOR=""#00C000""&gt;Closed&lt;/FONT&gt;&lt;/B&gt;&lt;/SMALL&gt;&lt;/TD&gt;","&lt;/TD&gt;")))</f>
        <v>&lt;/TD&gt;</v>
      </c>
      <c r="D95" s="7" t="str">
        <f>(IF((Master!$B95="#"),(""),(CONCATENATE("&lt;TD VALIGN = MIDDLE  ALIGN = CENTER&gt;&lt;A HREF=""revision_history.html#REQ",Master!A95,"""&gt;",Totals!N95,"&lt;/A&gt;&lt;/TD&gt;"))))</f>
        <v>&lt;TD VALIGN = MIDDLE  ALIGN = CENTER&gt;&lt;A HREF="revision_history.html#REQ0101"&gt;Balloting&lt;/A&gt;&lt;/TD&gt;</v>
      </c>
      <c r="E95" s="7" t="str">
        <f>(IF((Master!$B95="#"),(""),(CONCATENATE("&lt;TD VALIGN = MIDDLE  ALIGN = CENTER&gt;",Master!C95,"&lt;/TD&gt;"))))</f>
        <v>&lt;TD VALIGN = MIDDLE  ALIGN = CENTER&gt;802.1Qbg&lt;/TD&gt;</v>
      </c>
      <c r="F95" s="7" t="str">
        <f>(IF((Master!$B95="#"),(""),(CONCATENATE("&lt;TD VALIGN = MIDDLE&gt;",Master!D95,"&lt;/TD&gt;"))))</f>
        <v>&lt;TD VALIGN = MIDDLE&gt;17&lt;/TD&gt;</v>
      </c>
      <c r="G95" s="13" t="str">
        <f>IF(Master!$B95="#","","&lt;TD VALIGN = MIDDLE NOWRAP&gt;")</f>
        <v>&lt;TD VALIGN = MIDDLE NOWRAP&gt;</v>
      </c>
      <c r="H95" s="13" t="str">
        <f>IF(Master!$B95="#","",Master!B95)</f>
        <v>09-Mar-13</v>
      </c>
      <c r="I95" s="7" t="str">
        <f>IF(Master!$B95="#","","&lt;/TD&gt;")</f>
        <v>&lt;/TD&gt;</v>
      </c>
      <c r="J95" s="7" t="str">
        <f>(IF((Master!$B95="#"),(""),(CONCATENATE("&lt;TD VALIGN = MIDDLE&gt;",Master!E95,"&lt;/TD&gt;"))))</f>
        <v>&lt;TD VALIGN = MIDDLE&gt;EVB Management Protocol&lt;/TD&gt;</v>
      </c>
      <c r="K95" s="7" t="str">
        <f>IF(Master!$B95="#","","&lt;/TD&gt;")</f>
        <v>&lt;/TD&gt;</v>
      </c>
      <c r="L95" s="7" t="str">
        <f>(IF((Master!$B95="#"),(""),(CONCATENATE("&lt;TD VALIGN = MIDDLE&gt;",(IF((Master!$F95=""),("&amp;nbsp;"),(Master!$F95)))," &lt;/TD&gt;"))))</f>
        <v>&lt;TD VALIGN = MIDDLE&gt;802.1Q-REV &lt;/TD&gt;</v>
      </c>
      <c r="M95" s="7" t="str">
        <f>IF(Master!$B95="#","","&lt;/TR&gt;")</f>
        <v>&lt;/TR&gt;</v>
      </c>
    </row>
    <row r="96" spans="1:13" ht="12.75" customHeight="1" x14ac:dyDescent="0.2">
      <c r="A96" s="26" t="str">
        <f>IF(Master!$B96="#","","&lt;TR&gt;")</f>
        <v>&lt;TR&gt;</v>
      </c>
      <c r="B96" s="7" t="str">
        <f>IF(Master!$B96="#","",CONCATENATE("&lt;TD VALIGN = MIDDLE  ALIGN = CENTER&gt;&lt;A HREF=""maint_",Master!A96,".pdf""&gt;",Master!A96,"&lt;/A&gt;"))</f>
        <v>&lt;TD VALIGN = MIDDLE  ALIGN = CENTER&gt;&lt;A HREF="maint_0102.pdf"&gt;0102&lt;/A&gt;</v>
      </c>
      <c r="C96" s="7" t="str">
        <f>IF(Master!$B96="#","", (IF(Totals!AS96="Y","&lt;BR&gt;&lt;SMALL&gt;&lt;B&gt;&lt;FONT COLOR=""#00C000""&gt;Closed&lt;/FONT&gt;&lt;/B&gt;&lt;/SMALL&gt;&lt;/TD&gt;","&lt;/TD&gt;")))</f>
        <v>&lt;/TD&gt;</v>
      </c>
      <c r="D96" s="7" t="str">
        <f>(IF((Master!$B96="#"),(""),(CONCATENATE("&lt;TD VALIGN = MIDDLE  ALIGN = CENTER&gt;&lt;A HREF=""revision_history.html#REQ",Master!A96,"""&gt;",Totals!N96,"&lt;/A&gt;&lt;/TD&gt;"))))</f>
        <v>&lt;TD VALIGN = MIDDLE  ALIGN = CENTER&gt;&lt;A HREF="revision_history.html#REQ0102"&gt;Balloting&lt;/A&gt;&lt;/TD&gt;</v>
      </c>
      <c r="E96" s="7" t="str">
        <f>(IF((Master!$B96="#"),(""),(CONCATENATE("&lt;TD VALIGN = MIDDLE  ALIGN = CENTER&gt;",Master!C96,"&lt;/TD&gt;"))))</f>
        <v>&lt;TD VALIGN = MIDDLE  ALIGN = CENTER&gt;802.1Qbg&lt;/TD&gt;</v>
      </c>
      <c r="F96" s="7" t="str">
        <f>(IF((Master!$B96="#"),(""),(CONCATENATE("&lt;TD VALIGN = MIDDLE&gt;",Master!D96,"&lt;/TD&gt;"))))</f>
        <v>&lt;TD VALIGN = MIDDLE&gt;42.4&lt;/TD&gt;</v>
      </c>
      <c r="G96" s="13" t="str">
        <f>IF(Master!$B96="#","","&lt;TD VALIGN = MIDDLE NOWRAP&gt;")</f>
        <v>&lt;TD VALIGN = MIDDLE NOWRAP&gt;</v>
      </c>
      <c r="H96" s="13" t="str">
        <f>IF(Master!$B96="#","",Master!B96)</f>
        <v>09-Mar-13</v>
      </c>
      <c r="I96" s="7" t="str">
        <f>IF(Master!$B96="#","","&lt;/TD&gt;")</f>
        <v>&lt;/TD&gt;</v>
      </c>
      <c r="J96" s="7" t="str">
        <f>(IF((Master!$B96="#"),(""),(CONCATENATE("&lt;TD VALIGN = MIDDLE&gt;",Master!E96,"&lt;/TD&gt;"))))</f>
        <v>&lt;TD VALIGN = MIDDLE&gt;CDCP configuration variables&lt;/TD&gt;</v>
      </c>
      <c r="K96" s="7" t="str">
        <f>IF(Master!$B96="#","","&lt;/TD&gt;")</f>
        <v>&lt;/TD&gt;</v>
      </c>
      <c r="L96" s="7" t="str">
        <f>(IF((Master!$B96="#"),(""),(CONCATENATE("&lt;TD VALIGN = MIDDLE&gt;",(IF((Master!$F96=""),("&amp;nbsp;"),(Master!$F96)))," &lt;/TD&gt;"))))</f>
        <v>&lt;TD VALIGN = MIDDLE&gt;802.1Q-REV &lt;/TD&gt;</v>
      </c>
      <c r="M96" s="7" t="str">
        <f>IF(Master!$B96="#","","&lt;/TR&gt;")</f>
        <v>&lt;/TR&gt;</v>
      </c>
    </row>
    <row r="97" spans="1:13" ht="12.75" customHeight="1" x14ac:dyDescent="0.2">
      <c r="A97" s="26" t="str">
        <f>IF(Master!$B97="#","","&lt;TR&gt;")</f>
        <v>&lt;TR&gt;</v>
      </c>
      <c r="B97" s="7" t="str">
        <f>IF(Master!$B97="#","",CONCATENATE("&lt;TD VALIGN = MIDDLE  ALIGN = CENTER&gt;&lt;A HREF=""maint_",Master!A97,".pdf""&gt;",Master!A97,"&lt;/A&gt;"))</f>
        <v>&lt;TD VALIGN = MIDDLE  ALIGN = CENTER&gt;&lt;A HREF="maint_0103.pdf"&gt;0103&lt;/A&gt;</v>
      </c>
      <c r="C97" s="7" t="str">
        <f>IF(Master!$B97="#","", (IF(Totals!AS97="Y","&lt;BR&gt;&lt;SMALL&gt;&lt;B&gt;&lt;FONT COLOR=""#00C000""&gt;Closed&lt;/FONT&gt;&lt;/B&gt;&lt;/SMALL&gt;&lt;/TD&gt;","&lt;/TD&gt;")))</f>
        <v>&lt;/TD&gt;</v>
      </c>
      <c r="D97" s="7" t="str">
        <f>(IF((Master!$B97="#"),(""),(CONCATENATE("&lt;TD VALIGN = MIDDLE  ALIGN = CENTER&gt;&lt;A HREF=""revision_history.html#REQ",Master!A97,"""&gt;",Totals!N97,"&lt;/A&gt;&lt;/TD&gt;"))))</f>
        <v>&lt;TD VALIGN = MIDDLE  ALIGN = CENTER&gt;&lt;A HREF="revision_history.html#REQ0103"&gt;Balloting&lt;/A&gt;&lt;/TD&gt;</v>
      </c>
      <c r="E97" s="7" t="str">
        <f>(IF((Master!$B97="#"),(""),(CONCATENATE("&lt;TD VALIGN = MIDDLE  ALIGN = CENTER&gt;",Master!C97,"&lt;/TD&gt;"))))</f>
        <v>&lt;TD VALIGN = MIDDLE  ALIGN = CENTER&gt;802.1Q-2012&lt;/TD&gt;</v>
      </c>
      <c r="F97" s="7" t="str">
        <f>(IF((Master!$B97="#"),(""),(CONCATENATE("&lt;TD VALIGN = MIDDLE&gt;",Master!D97,"&lt;/TD&gt;"))))</f>
        <v>&lt;TD VALIGN = MIDDLE&gt;6.13, 6.15&lt;/TD&gt;</v>
      </c>
      <c r="G97" s="13" t="str">
        <f>IF(Master!$B97="#","","&lt;TD VALIGN = MIDDLE NOWRAP&gt;")</f>
        <v>&lt;TD VALIGN = MIDDLE NOWRAP&gt;</v>
      </c>
      <c r="H97" s="13" t="str">
        <f>IF(Master!$B97="#","",Master!B97)</f>
        <v>09-Mar-13</v>
      </c>
      <c r="I97" s="7" t="str">
        <f>IF(Master!$B97="#","","&lt;/TD&gt;")</f>
        <v>&lt;/TD&gt;</v>
      </c>
      <c r="J97" s="7" t="str">
        <f>(IF((Master!$B97="#"),(""),(CONCATENATE("&lt;TD VALIGN = MIDDLE&gt;",Master!E97,"&lt;/TD&gt;"))))</f>
        <v>&lt;TD VALIGN = MIDDLE&gt;Support of the ISS for attachment to a Provider Bridged Network and Support for the ISS by additional technologies&lt;/TD&gt;</v>
      </c>
      <c r="K97" s="7" t="str">
        <f>IF(Master!$B97="#","","&lt;/TD&gt;")</f>
        <v>&lt;/TD&gt;</v>
      </c>
      <c r="L97" s="7" t="str">
        <f>(IF((Master!$B97="#"),(""),(CONCATENATE("&lt;TD VALIGN = MIDDLE&gt;",(IF((Master!$F97=""),("&amp;nbsp;"),(Master!$F97)))," &lt;/TD&gt;"))))</f>
        <v>&lt;TD VALIGN = MIDDLE&gt;802.1Q-REV &lt;/TD&gt;</v>
      </c>
      <c r="M97" s="7" t="str">
        <f>IF(Master!$B97="#","","&lt;/TR&gt;")</f>
        <v>&lt;/TR&gt;</v>
      </c>
    </row>
    <row r="98" spans="1:13" ht="12.75" customHeight="1" x14ac:dyDescent="0.2">
      <c r="A98" s="26" t="str">
        <f>IF(Master!$B98="#","","&lt;TR&gt;")</f>
        <v>&lt;TR&gt;</v>
      </c>
      <c r="B98" s="7" t="str">
        <f>IF(Master!$B98="#","",CONCATENATE("&lt;TD VALIGN = MIDDLE  ALIGN = CENTER&gt;&lt;A HREF=""maint_",Master!A98,".pdf""&gt;",Master!A98,"&lt;/A&gt;"))</f>
        <v>&lt;TD VALIGN = MIDDLE  ALIGN = CENTER&gt;&lt;A HREF="maint_0104.pdf"&gt;0104&lt;/A&gt;</v>
      </c>
      <c r="C98" s="7" t="str">
        <f>IF(Master!$B98="#","", (IF(Totals!AS98="Y","&lt;BR&gt;&lt;SMALL&gt;&lt;B&gt;&lt;FONT COLOR=""#00C000""&gt;Closed&lt;/FONT&gt;&lt;/B&gt;&lt;/SMALL&gt;&lt;/TD&gt;","&lt;/TD&gt;")))</f>
        <v>&lt;/TD&gt;</v>
      </c>
      <c r="D98" s="7" t="str">
        <f>(IF((Master!$B98="#"),(""),(CONCATENATE("&lt;TD VALIGN = MIDDLE  ALIGN = CENTER&gt;&lt;A HREF=""revision_history.html#REQ",Master!A98,"""&gt;",Totals!N98,"&lt;/A&gt;&lt;/TD&gt;"))))</f>
        <v>&lt;TD VALIGN = MIDDLE  ALIGN = CENTER&gt;&lt;A HREF="revision_history.html#REQ0104"&gt;Balloting&lt;/A&gt;&lt;/TD&gt;</v>
      </c>
      <c r="E98" s="7" t="str">
        <f>(IF((Master!$B98="#"),(""),(CONCATENATE("&lt;TD VALIGN = MIDDLE  ALIGN = CENTER&gt;",Master!C98,"&lt;/TD&gt;"))))</f>
        <v>&lt;TD VALIGN = MIDDLE  ALIGN = CENTER&gt;802.1Q-2012&lt;/TD&gt;</v>
      </c>
      <c r="F98" s="7" t="str">
        <f>(IF((Master!$B98="#"),(""),(CONCATENATE("&lt;TD VALIGN = MIDDLE&gt;",Master!D98,"&lt;/TD&gt;"))))</f>
        <v>&lt;TD VALIGN = MIDDLE&gt;17.7.18&lt;/TD&gt;</v>
      </c>
      <c r="G98" s="13" t="str">
        <f>IF(Master!$B98="#","","&lt;TD VALIGN = MIDDLE NOWRAP&gt;")</f>
        <v>&lt;TD VALIGN = MIDDLE NOWRAP&gt;</v>
      </c>
      <c r="H98" s="13" t="str">
        <f>IF(Master!$B98="#","",Master!B98)</f>
        <v>09-Mar-13</v>
      </c>
      <c r="I98" s="7" t="str">
        <f>IF(Master!$B98="#","","&lt;/TD&gt;")</f>
        <v>&lt;/TD&gt;</v>
      </c>
      <c r="J98" s="7" t="str">
        <f>(IF((Master!$B98="#"),(""),(CONCATENATE("&lt;TD VALIGN = MIDDLE&gt;",Master!E98,"&lt;/TD&gt;"))))</f>
        <v>&lt;TD VALIGN = MIDDLE&gt;OID root for the IEEE8021-TEIPS MIB module&lt;/TD&gt;</v>
      </c>
      <c r="K98" s="7" t="str">
        <f>IF(Master!$B98="#","","&lt;/TD&gt;")</f>
        <v>&lt;/TD&gt;</v>
      </c>
      <c r="L98" s="7" t="str">
        <f>(IF((Master!$B98="#"),(""),(CONCATENATE("&lt;TD VALIGN = MIDDLE&gt;",(IF((Master!$F98=""),("&amp;nbsp;"),(Master!$F98)))," &lt;/TD&gt;"))))</f>
        <v>&lt;TD VALIGN = MIDDLE&gt;802.1Q-REV &lt;/TD&gt;</v>
      </c>
      <c r="M98" s="7" t="str">
        <f>IF(Master!$B98="#","","&lt;/TR&gt;")</f>
        <v>&lt;/TR&gt;</v>
      </c>
    </row>
    <row r="99" spans="1:13" ht="12.75" customHeight="1" x14ac:dyDescent="0.2">
      <c r="A99" s="26" t="str">
        <f>IF(Master!$B99="#","","&lt;TR&gt;")</f>
        <v>&lt;TR&gt;</v>
      </c>
      <c r="B99" s="7" t="str">
        <f>IF(Master!$B99="#","",CONCATENATE("&lt;TD VALIGN = MIDDLE  ALIGN = CENTER&gt;&lt;A HREF=""maint_",Master!A99,".pdf""&gt;",Master!A99,"&lt;/A&gt;"))</f>
        <v>&lt;TD VALIGN = MIDDLE  ALIGN = CENTER&gt;&lt;A HREF="maint_0105.pdf"&gt;0105&lt;/A&gt;</v>
      </c>
      <c r="C99" s="7" t="str">
        <f>IF(Master!$B99="#","", (IF(Totals!AS99="Y","&lt;BR&gt;&lt;SMALL&gt;&lt;B&gt;&lt;FONT COLOR=""#00C000""&gt;Closed&lt;/FONT&gt;&lt;/B&gt;&lt;/SMALL&gt;&lt;/TD&gt;","&lt;/TD&gt;")))</f>
        <v>&lt;/TD&gt;</v>
      </c>
      <c r="D99" s="7" t="str">
        <f>(IF((Master!$B99="#"),(""),(CONCATENATE("&lt;TD VALIGN = MIDDLE  ALIGN = CENTER&gt;&lt;A HREF=""revision_history.html#REQ",Master!A99,"""&gt;",Totals!N99,"&lt;/A&gt;&lt;/TD&gt;"))))</f>
        <v>&lt;TD VALIGN = MIDDLE  ALIGN = CENTER&gt;&lt;A HREF="revision_history.html#REQ0105"&gt;Balloting&lt;/A&gt;&lt;/TD&gt;</v>
      </c>
      <c r="E99" s="7" t="str">
        <f>(IF((Master!$B99="#"),(""),(CONCATENATE("&lt;TD VALIGN = MIDDLE  ALIGN = CENTER&gt;",Master!C99,"&lt;/TD&gt;"))))</f>
        <v>&lt;TD VALIGN = MIDDLE  ALIGN = CENTER&gt;802.1Qbg&lt;/TD&gt;</v>
      </c>
      <c r="F99" s="7" t="str">
        <f>(IF((Master!$B99="#"),(""),(CONCATENATE("&lt;TD VALIGN = MIDDLE&gt;",Master!D99,"&lt;/TD&gt;"))))</f>
        <v>&lt;TD VALIGN = MIDDLE&gt;17&lt;/TD&gt;</v>
      </c>
      <c r="G99" s="13" t="str">
        <f>IF(Master!$B99="#","","&lt;TD VALIGN = MIDDLE NOWRAP&gt;")</f>
        <v>&lt;TD VALIGN = MIDDLE NOWRAP&gt;</v>
      </c>
      <c r="H99" s="13" t="str">
        <f>IF(Master!$B99="#","",Master!B99)</f>
        <v>19-Mar-13</v>
      </c>
      <c r="I99" s="7" t="str">
        <f>IF(Master!$B99="#","","&lt;/TD&gt;")</f>
        <v>&lt;/TD&gt;</v>
      </c>
      <c r="J99" s="7" t="str">
        <f>(IF((Master!$B99="#"),(""),(CONCATENATE("&lt;TD VALIGN = MIDDLE&gt;",Master!E99,"&lt;/TD&gt;"))))</f>
        <v>&lt;TD VALIGN = MIDDLE&gt;EVB Management Protocol&lt;/TD&gt;</v>
      </c>
      <c r="K99" s="7" t="str">
        <f>IF(Master!$B99="#","","&lt;/TD&gt;")</f>
        <v>&lt;/TD&gt;</v>
      </c>
      <c r="L99" s="7" t="str">
        <f>(IF((Master!$B99="#"),(""),(CONCATENATE("&lt;TD VALIGN = MIDDLE&gt;",(IF((Master!$F99=""),("&amp;nbsp;"),(Master!$F99)))," &lt;/TD&gt;"))))</f>
        <v>&lt;TD VALIGN = MIDDLE&gt;802.1Q-REV &lt;/TD&gt;</v>
      </c>
      <c r="M99" s="7" t="str">
        <f>IF(Master!$B99="#","","&lt;/TR&gt;")</f>
        <v>&lt;/TR&gt;</v>
      </c>
    </row>
    <row r="100" spans="1:13" ht="12.75" customHeight="1" x14ac:dyDescent="0.2">
      <c r="A100" s="26" t="str">
        <f>IF(Master!$B100="#","","&lt;TR&gt;")</f>
        <v>&lt;TR&gt;</v>
      </c>
      <c r="B100" s="7" t="str">
        <f>IF(Master!$B100="#","",CONCATENATE("&lt;TD VALIGN = MIDDLE  ALIGN = CENTER&gt;&lt;A HREF=""maint_",Master!A100,".pdf""&gt;",Master!A100,"&lt;/A&gt;"))</f>
        <v>&lt;TD VALIGN = MIDDLE  ALIGN = CENTER&gt;&lt;A HREF="maint_0106.pdf"&gt;0106&lt;/A&gt;</v>
      </c>
      <c r="C100" s="7" t="str">
        <f>IF(Master!$B100="#","", (IF(Totals!AS100="Y","&lt;BR&gt;&lt;SMALL&gt;&lt;B&gt;&lt;FONT COLOR=""#00C000""&gt;Closed&lt;/FONT&gt;&lt;/B&gt;&lt;/SMALL&gt;&lt;/TD&gt;","&lt;/TD&gt;")))</f>
        <v>&lt;/TD&gt;</v>
      </c>
      <c r="D100" s="7" t="str">
        <f>(IF((Master!$B100="#"),(""),(CONCATENATE("&lt;TD VALIGN = MIDDLE  ALIGN = CENTER&gt;&lt;A HREF=""revision_history.html#REQ",Master!A100,"""&gt;",Totals!N100,"&lt;/A&gt;&lt;/TD&gt;"))))</f>
        <v>&lt;TD VALIGN = MIDDLE  ALIGN = CENTER&gt;&lt;A HREF="revision_history.html#REQ0106"&gt;Balloting&lt;/A&gt;&lt;/TD&gt;</v>
      </c>
      <c r="E100" s="7" t="str">
        <f>(IF((Master!$B100="#"),(""),(CONCATENATE("&lt;TD VALIGN = MIDDLE  ALIGN = CENTER&gt;",Master!C100,"&lt;/TD&gt;"))))</f>
        <v>&lt;TD VALIGN = MIDDLE  ALIGN = CENTER&gt;802.1Qbg&lt;/TD&gt;</v>
      </c>
      <c r="F100" s="7" t="str">
        <f>(IF((Master!$B100="#"),(""),(CONCATENATE("&lt;TD VALIGN = MIDDLE&gt;",Master!D100,"&lt;/TD&gt;"))))</f>
        <v>&lt;TD VALIGN = MIDDLE&gt;17&lt;/TD&gt;</v>
      </c>
      <c r="G100" s="13" t="str">
        <f>IF(Master!$B100="#","","&lt;TD VALIGN = MIDDLE NOWRAP&gt;")</f>
        <v>&lt;TD VALIGN = MIDDLE NOWRAP&gt;</v>
      </c>
      <c r="H100" s="13" t="str">
        <f>IF(Master!$B100="#","",Master!B100)</f>
        <v>19-Mar-13</v>
      </c>
      <c r="I100" s="7" t="str">
        <f>IF(Master!$B100="#","","&lt;/TD&gt;")</f>
        <v>&lt;/TD&gt;</v>
      </c>
      <c r="J100" s="7" t="str">
        <f>(IF((Master!$B100="#"),(""),(CONCATENATE("&lt;TD VALIGN = MIDDLE&gt;",Master!E100,"&lt;/TD&gt;"))))</f>
        <v>&lt;TD VALIGN = MIDDLE&gt;EVB Management Protocol&lt;/TD&gt;</v>
      </c>
      <c r="K100" s="7" t="str">
        <f>IF(Master!$B100="#","","&lt;/TD&gt;")</f>
        <v>&lt;/TD&gt;</v>
      </c>
      <c r="L100" s="7" t="str">
        <f>(IF((Master!$B100="#"),(""),(CONCATENATE("&lt;TD VALIGN = MIDDLE&gt;",(IF((Master!$F100=""),("&amp;nbsp;"),(Master!$F100)))," &lt;/TD&gt;"))))</f>
        <v>&lt;TD VALIGN = MIDDLE&gt;802.1Q-REV &lt;/TD&gt;</v>
      </c>
      <c r="M100" s="7" t="str">
        <f>IF(Master!$B100="#","","&lt;/TR&gt;")</f>
        <v>&lt;/TR&gt;</v>
      </c>
    </row>
    <row r="101" spans="1:13" ht="12.75" customHeight="1" x14ac:dyDescent="0.2">
      <c r="A101" s="26" t="str">
        <f>IF(Master!$B101="#","","&lt;TR&gt;")</f>
        <v>&lt;TR&gt;</v>
      </c>
      <c r="B101" s="7" t="str">
        <f>IF(Master!$B101="#","",CONCATENATE("&lt;TD VALIGN = MIDDLE  ALIGN = CENTER&gt;&lt;A HREF=""maint_",Master!A101,".pdf""&gt;",Master!A101,"&lt;/A&gt;"))</f>
        <v>&lt;TD VALIGN = MIDDLE  ALIGN = CENTER&gt;&lt;A HREF="maint_0107.pdf"&gt;0107&lt;/A&gt;</v>
      </c>
      <c r="C101" s="7" t="str">
        <f>IF(Master!$B101="#","", (IF(Totals!AS101="Y","&lt;BR&gt;&lt;SMALL&gt;&lt;B&gt;&lt;FONT COLOR=""#00C000""&gt;Closed&lt;/FONT&gt;&lt;/B&gt;&lt;/SMALL&gt;&lt;/TD&gt;","&lt;/TD&gt;")))</f>
        <v>&lt;/TD&gt;</v>
      </c>
      <c r="D101" s="7" t="str">
        <f>(IF((Master!$B101="#"),(""),(CONCATENATE("&lt;TD VALIGN = MIDDLE  ALIGN = CENTER&gt;&lt;A HREF=""revision_history.html#REQ",Master!A101,"""&gt;",Totals!N101,"&lt;/A&gt;&lt;/TD&gt;"))))</f>
        <v>&lt;TD VALIGN = MIDDLE  ALIGN = CENTER&gt;&lt;A HREF="revision_history.html#REQ0107"&gt;Balloting&lt;/A&gt;&lt;/TD&gt;</v>
      </c>
      <c r="E101" s="7" t="str">
        <f>(IF((Master!$B101="#"),(""),(CONCATENATE("&lt;TD VALIGN = MIDDLE  ALIGN = CENTER&gt;",Master!C101,"&lt;/TD&gt;"))))</f>
        <v>&lt;TD VALIGN = MIDDLE  ALIGN = CENTER&gt;802.1Qbg&lt;/TD&gt;</v>
      </c>
      <c r="F101" s="7" t="str">
        <f>(IF((Master!$B101="#"),(""),(CONCATENATE("&lt;TD VALIGN = MIDDLE&gt;",Master!D101,"&lt;/TD&gt;"))))</f>
        <v>&lt;TD VALIGN = MIDDLE&gt;12, 17&lt;/TD&gt;</v>
      </c>
      <c r="G101" s="13" t="str">
        <f>IF(Master!$B101="#","","&lt;TD VALIGN = MIDDLE NOWRAP&gt;")</f>
        <v>&lt;TD VALIGN = MIDDLE NOWRAP&gt;</v>
      </c>
      <c r="H101" s="13" t="str">
        <f>IF(Master!$B101="#","",Master!B101)</f>
        <v>19-Mar-13</v>
      </c>
      <c r="I101" s="7" t="str">
        <f>IF(Master!$B101="#","","&lt;/TD&gt;")</f>
        <v>&lt;/TD&gt;</v>
      </c>
      <c r="J101" s="7" t="str">
        <f>(IF((Master!$B101="#"),(""),(CONCATENATE("&lt;TD VALIGN = MIDDLE&gt;",Master!E101,"&lt;/TD&gt;"))))</f>
        <v>&lt;TD VALIGN = MIDDLE&gt;EVB Management Protocol&lt;/TD&gt;</v>
      </c>
      <c r="K101" s="7" t="str">
        <f>IF(Master!$B101="#","","&lt;/TD&gt;")</f>
        <v>&lt;/TD&gt;</v>
      </c>
      <c r="L101" s="7" t="str">
        <f>(IF((Master!$B101="#"),(""),(CONCATENATE("&lt;TD VALIGN = MIDDLE&gt;",(IF((Master!$F101=""),("&amp;nbsp;"),(Master!$F101)))," &lt;/TD&gt;"))))</f>
        <v>&lt;TD VALIGN = MIDDLE&gt;802.1Q-REV &lt;/TD&gt;</v>
      </c>
      <c r="M101" s="7" t="str">
        <f>IF(Master!$B101="#","","&lt;/TR&gt;")</f>
        <v>&lt;/TR&gt;</v>
      </c>
    </row>
    <row r="102" spans="1:13" ht="12.75" customHeight="1" x14ac:dyDescent="0.2">
      <c r="A102" s="26" t="str">
        <f>IF(Master!$B102="#","","&lt;TR&gt;")</f>
        <v>&lt;TR&gt;</v>
      </c>
      <c r="B102" s="7" t="str">
        <f>IF(Master!$B102="#","",CONCATENATE("&lt;TD VALIGN = MIDDLE  ALIGN = CENTER&gt;&lt;A HREF=""maint_",Master!A102,".pdf""&gt;",Master!A102,"&lt;/A&gt;"))</f>
        <v>&lt;TD VALIGN = MIDDLE  ALIGN = CENTER&gt;&lt;A HREF="maint_0108.pdf"&gt;0108&lt;/A&gt;</v>
      </c>
      <c r="C102" s="7" t="str">
        <f>IF(Master!$B102="#","", (IF(Totals!AS102="Y","&lt;BR&gt;&lt;SMALL&gt;&lt;B&gt;&lt;FONT COLOR=""#00C000""&gt;Closed&lt;/FONT&gt;&lt;/B&gt;&lt;/SMALL&gt;&lt;/TD&gt;","&lt;/TD&gt;")))</f>
        <v>&lt;/TD&gt;</v>
      </c>
      <c r="D102" s="7" t="str">
        <f>(IF((Master!$B102="#"),(""),(CONCATENATE("&lt;TD VALIGN = MIDDLE  ALIGN = CENTER&gt;&lt;A HREF=""revision_history.html#REQ",Master!A102,"""&gt;",Totals!N102,"&lt;/A&gt;&lt;/TD&gt;"))))</f>
        <v>&lt;TD VALIGN = MIDDLE  ALIGN = CENTER&gt;&lt;A HREF="revision_history.html#REQ0108"&gt;Balloting&lt;/A&gt;&lt;/TD&gt;</v>
      </c>
      <c r="E102" s="7" t="str">
        <f>(IF((Master!$B102="#"),(""),(CONCATENATE("&lt;TD VALIGN = MIDDLE  ALIGN = CENTER&gt;",Master!C102,"&lt;/TD&gt;"))))</f>
        <v>&lt;TD VALIGN = MIDDLE  ALIGN = CENTER&gt;802.1Q-2012&lt;/TD&gt;</v>
      </c>
      <c r="F102" s="7" t="str">
        <f>(IF((Master!$B102="#"),(""),(CONCATENATE("&lt;TD VALIGN = MIDDLE&gt;",Master!D102,"&lt;/TD&gt;"))))</f>
        <v>&lt;TD VALIGN = MIDDLE&gt;17.7.6, 17.2.6 (table 17-10), 13.27.25, 13.27.33&lt;/TD&gt;</v>
      </c>
      <c r="G102" s="13" t="str">
        <f>IF(Master!$B102="#","","&lt;TD VALIGN = MIDDLE NOWRAP&gt;")</f>
        <v>&lt;TD VALIGN = MIDDLE NOWRAP&gt;</v>
      </c>
      <c r="H102" s="13" t="str">
        <f>IF(Master!$B102="#","",Master!B102)</f>
        <v>06-May-13</v>
      </c>
      <c r="I102" s="7" t="str">
        <f>IF(Master!$B102="#","","&lt;/TD&gt;")</f>
        <v>&lt;/TD&gt;</v>
      </c>
      <c r="J102" s="7" t="str">
        <f>(IF((Master!$B102="#"),(""),(CONCATENATE("&lt;TD VALIGN = MIDDLE&gt;",Master!E102,"&lt;/TD&gt;"))))</f>
        <v>&lt;TD VALIGN = MIDDLE&gt;IEEE8021-MSTP MIB module - ExternalPortPathCost, InternalPortPathCost&lt;/TD&gt;</v>
      </c>
      <c r="K102" s="7" t="str">
        <f>IF(Master!$B102="#","","&lt;/TD&gt;")</f>
        <v>&lt;/TD&gt;</v>
      </c>
      <c r="L102" s="7" t="str">
        <f>(IF((Master!$B102="#"),(""),(CONCATENATE("&lt;TD VALIGN = MIDDLE&gt;",(IF((Master!$F102=""),("&amp;nbsp;"),(Master!$F102)))," &lt;/TD&gt;"))))</f>
        <v>&lt;TD VALIGN = MIDDLE&gt;802.1Q-REV &lt;/TD&gt;</v>
      </c>
      <c r="M102" s="7" t="str">
        <f>IF(Master!$B102="#","","&lt;/TR&gt;")</f>
        <v>&lt;/TR&gt;</v>
      </c>
    </row>
    <row r="103" spans="1:13" ht="12.75" customHeight="1" x14ac:dyDescent="0.2">
      <c r="A103" s="26" t="str">
        <f>IF(Master!$B103="#","","&lt;TR&gt;")</f>
        <v>&lt;TR&gt;</v>
      </c>
      <c r="B103" s="7" t="str">
        <f>IF(Master!$B103="#","",CONCATENATE("&lt;TD VALIGN = MIDDLE  ALIGN = CENTER&gt;&lt;A HREF=""maint_",Master!A103,".pdf""&gt;",Master!A103,"&lt;/A&gt;"))</f>
        <v>&lt;TD VALIGN = MIDDLE  ALIGN = CENTER&gt;&lt;A HREF="maint_0109.pdf"&gt;0109&lt;/A&gt;</v>
      </c>
      <c r="C103" s="7" t="str">
        <f>IF(Master!$B103="#","", (IF(Totals!AS103="Y","&lt;BR&gt;&lt;SMALL&gt;&lt;B&gt;&lt;FONT COLOR=""#00C000""&gt;Closed&lt;/FONT&gt;&lt;/B&gt;&lt;/SMALL&gt;&lt;/TD&gt;","&lt;/TD&gt;")))</f>
        <v>&lt;/TD&gt;</v>
      </c>
      <c r="D103" s="7" t="str">
        <f>(IF((Master!$B103="#"),(""),(CONCATENATE("&lt;TD VALIGN = MIDDLE  ALIGN = CENTER&gt;&lt;A HREF=""revision_history.html#REQ",Master!A103,"""&gt;",Totals!N103,"&lt;/A&gt;&lt;/TD&gt;"))))</f>
        <v>&lt;TD VALIGN = MIDDLE  ALIGN = CENTER&gt;&lt;A HREF="revision_history.html#REQ0109"&gt;Balloting&lt;/A&gt;&lt;/TD&gt;</v>
      </c>
      <c r="E103" s="7" t="str">
        <f>(IF((Master!$B103="#"),(""),(CONCATENATE("&lt;TD VALIGN = MIDDLE  ALIGN = CENTER&gt;",Master!C103,"&lt;/TD&gt;"))))</f>
        <v>&lt;TD VALIGN = MIDDLE  ALIGN = CENTER&gt;802.1Q-2012&lt;/TD&gt;</v>
      </c>
      <c r="F103" s="7" t="str">
        <f>(IF((Master!$B103="#"),(""),(CONCATENATE("&lt;TD VALIGN = MIDDLE&gt;",Master!D103,"&lt;/TD&gt;"))))</f>
        <v>&lt;TD VALIGN = MIDDLE&gt;17.7.3, 17.4.3&lt;/TD&gt;</v>
      </c>
      <c r="G103" s="13" t="str">
        <f>IF(Master!$B103="#","","&lt;TD VALIGN = MIDDLE NOWRAP&gt;")</f>
        <v>&lt;TD VALIGN = MIDDLE NOWRAP&gt;</v>
      </c>
      <c r="H103" s="13" t="str">
        <f>IF(Master!$B103="#","",Master!B103)</f>
        <v>06-May-13</v>
      </c>
      <c r="I103" s="7" t="str">
        <f>IF(Master!$B103="#","","&lt;/TD&gt;")</f>
        <v>&lt;/TD&gt;</v>
      </c>
      <c r="J103" s="7" t="str">
        <f>(IF((Master!$B103="#"),(""),(CONCATENATE("&lt;TD VALIGN = MIDDLE&gt;",Master!E103,"&lt;/TD&gt;"))))</f>
        <v>&lt;TD VALIGN = MIDDLE&gt;IEEE8021-SPANNING-TREE MIB module - PathCost&lt;/TD&gt;</v>
      </c>
      <c r="K103" s="7" t="str">
        <f>IF(Master!$B103="#","","&lt;/TD&gt;")</f>
        <v>&lt;/TD&gt;</v>
      </c>
      <c r="L103" s="7" t="str">
        <f>(IF((Master!$B103="#"),(""),(CONCATENATE("&lt;TD VALIGN = MIDDLE&gt;",(IF((Master!$F103=""),("&amp;nbsp;"),(Master!$F103)))," &lt;/TD&gt;"))))</f>
        <v>&lt;TD VALIGN = MIDDLE&gt;802.1Q-REV &lt;/TD&gt;</v>
      </c>
      <c r="M103" s="7" t="str">
        <f>IF(Master!$B103="#","","&lt;/TR&gt;")</f>
        <v>&lt;/TR&gt;</v>
      </c>
    </row>
    <row r="104" spans="1:13" ht="12.75" customHeight="1" x14ac:dyDescent="0.2">
      <c r="A104" s="26" t="str">
        <f>IF(Master!$B104="#","","&lt;TR&gt;")</f>
        <v>&lt;TR&gt;</v>
      </c>
      <c r="B104" s="7" t="str">
        <f>IF(Master!$B104="#","",CONCATENATE("&lt;TD VALIGN = MIDDLE  ALIGN = CENTER&gt;&lt;A HREF=""maint_",Master!A104,".pdf""&gt;",Master!A104,"&lt;/A&gt;"))</f>
        <v>&lt;TD VALIGN = MIDDLE  ALIGN = CENTER&gt;&lt;A HREF="maint_0110.pdf"&gt;0110&lt;/A&gt;</v>
      </c>
      <c r="C104" s="7" t="str">
        <f>IF(Master!$B104="#","", (IF(Totals!AS104="Y","&lt;BR&gt;&lt;SMALL&gt;&lt;B&gt;&lt;FONT COLOR=""#00C000""&gt;Closed&lt;/FONT&gt;&lt;/B&gt;&lt;/SMALL&gt;&lt;/TD&gt;","&lt;/TD&gt;")))</f>
        <v>&lt;/TD&gt;</v>
      </c>
      <c r="D104" s="7" t="str">
        <f>(IF((Master!$B104="#"),(""),(CONCATENATE("&lt;TD VALIGN = MIDDLE  ALIGN = CENTER&gt;&lt;A HREF=""revision_history.html#REQ",Master!A104,"""&gt;",Totals!N104,"&lt;/A&gt;&lt;/TD&gt;"))))</f>
        <v>&lt;TD VALIGN = MIDDLE  ALIGN = CENTER&gt;&lt;A HREF="revision_history.html#REQ0110"&gt;Balloting&lt;/A&gt;&lt;/TD&gt;</v>
      </c>
      <c r="E104" s="7" t="str">
        <f>(IF((Master!$B104="#"),(""),(CONCATENATE("&lt;TD VALIGN = MIDDLE  ALIGN = CENTER&gt;",Master!C104,"&lt;/TD&gt;"))))</f>
        <v>&lt;TD VALIGN = MIDDLE  ALIGN = CENTER&gt;802.1Q-2012&lt;/TD&gt;</v>
      </c>
      <c r="F104" s="7" t="str">
        <f>(IF((Master!$B104="#"),(""),(CONCATENATE("&lt;TD VALIGN = MIDDLE&gt;",Master!D104,"&lt;/TD&gt;"))))</f>
        <v>&lt;TD VALIGN = MIDDLE&gt;17.7.6&lt;/TD&gt;</v>
      </c>
      <c r="G104" s="13" t="str">
        <f>IF(Master!$B104="#","","&lt;TD VALIGN = MIDDLE NOWRAP&gt;")</f>
        <v>&lt;TD VALIGN = MIDDLE NOWRAP&gt;</v>
      </c>
      <c r="H104" s="13" t="str">
        <f>IF(Master!$B104="#","",Master!B104)</f>
        <v>06-May-13</v>
      </c>
      <c r="I104" s="7" t="str">
        <f>IF(Master!$B104="#","","&lt;/TD&gt;")</f>
        <v>&lt;/TD&gt;</v>
      </c>
      <c r="J104" s="7" t="str">
        <f>(IF((Master!$B104="#"),(""),(CONCATENATE("&lt;TD VALIGN = MIDDLE&gt;",Master!E104,"&lt;/TD&gt;"))))</f>
        <v>&lt;TD VALIGN = MIDDLE&gt;IEEE8021-MSTP MIB module - MSTID&lt;/TD&gt;</v>
      </c>
      <c r="K104" s="7" t="str">
        <f>IF(Master!$B104="#","","&lt;/TD&gt;")</f>
        <v>&lt;/TD&gt;</v>
      </c>
      <c r="L104" s="7" t="str">
        <f>(IF((Master!$B104="#"),(""),(CONCATENATE("&lt;TD VALIGN = MIDDLE&gt;",(IF((Master!$F104=""),("&amp;nbsp;"),(Master!$F104)))," &lt;/TD&gt;"))))</f>
        <v>&lt;TD VALIGN = MIDDLE&gt;802.1Q-REV &lt;/TD&gt;</v>
      </c>
      <c r="M104" s="7" t="str">
        <f>IF(Master!$B104="#","","&lt;/TR&gt;")</f>
        <v>&lt;/TR&gt;</v>
      </c>
    </row>
    <row r="105" spans="1:13" ht="12.75" customHeight="1" x14ac:dyDescent="0.2">
      <c r="A105" s="26" t="str">
        <f>IF(Master!$B105="#","","&lt;TR&gt;")</f>
        <v>&lt;TR&gt;</v>
      </c>
      <c r="B105" s="7" t="str">
        <f>IF(Master!$B105="#","",CONCATENATE("&lt;TD VALIGN = MIDDLE  ALIGN = CENTER&gt;&lt;A HREF=""maint_",Master!A105,".pdf""&gt;",Master!A105,"&lt;/A&gt;"))</f>
        <v>&lt;TD VALIGN = MIDDLE  ALIGN = CENTER&gt;&lt;A HREF="maint_0111.pdf"&gt;0111&lt;/A&gt;</v>
      </c>
      <c r="C105" s="7" t="str">
        <f>IF(Master!$B105="#","", (IF(Totals!AS105="Y","&lt;BR&gt;&lt;SMALL&gt;&lt;B&gt;&lt;FONT COLOR=""#00C000""&gt;Closed&lt;/FONT&gt;&lt;/B&gt;&lt;/SMALL&gt;&lt;/TD&gt;","&lt;/TD&gt;")))</f>
        <v>&lt;/TD&gt;</v>
      </c>
      <c r="D105" s="7" t="str">
        <f>(IF((Master!$B105="#"),(""),(CONCATENATE("&lt;TD VALIGN = MIDDLE  ALIGN = CENTER&gt;&lt;A HREF=""revision_history.html#REQ",Master!A105,"""&gt;",Totals!N105,"&lt;/A&gt;&lt;/TD&gt;"))))</f>
        <v>&lt;TD VALIGN = MIDDLE  ALIGN = CENTER&gt;&lt;A HREF="revision_history.html#REQ0111"&gt;Balloting&lt;/A&gt;&lt;/TD&gt;</v>
      </c>
      <c r="E105" s="7" t="str">
        <f>(IF((Master!$B105="#"),(""),(CONCATENATE("&lt;TD VALIGN = MIDDLE  ALIGN = CENTER&gt;",Master!C105,"&lt;/TD&gt;"))))</f>
        <v>&lt;TD VALIGN = MIDDLE  ALIGN = CENTER&gt;802.1Q-2012&lt;/TD&gt;</v>
      </c>
      <c r="F105" s="7" t="str">
        <f>(IF((Master!$B105="#"),(""),(CONCATENATE("&lt;TD VALIGN = MIDDLE&gt;",Master!D105,"&lt;/TD&gt;"))))</f>
        <v>&lt;TD VALIGN = MIDDLE&gt;12.16.3, 12.16.5 (and MIB)&lt;/TD&gt;</v>
      </c>
      <c r="G105" s="13" t="str">
        <f>IF(Master!$B105="#","","&lt;TD VALIGN = MIDDLE NOWRAP&gt;")</f>
        <v>&lt;TD VALIGN = MIDDLE NOWRAP&gt;</v>
      </c>
      <c r="H105" s="13" t="str">
        <f>IF(Master!$B105="#","",Master!B105)</f>
        <v>06-May-13</v>
      </c>
      <c r="I105" s="7" t="str">
        <f>IF(Master!$B105="#","","&lt;/TD&gt;")</f>
        <v>&lt;/TD&gt;</v>
      </c>
      <c r="J105" s="7" t="str">
        <f>(IF((Master!$B105="#"),(""),(CONCATENATE("&lt;TD VALIGN = MIDDLE&gt;",Master!E105,"&lt;/TD&gt;"))))</f>
        <v>&lt;TD VALIGN = MIDDLE&gt;IEEE8021-PBB-MIB - ingerss/egress bits&lt;/TD&gt;</v>
      </c>
      <c r="K105" s="7" t="str">
        <f>IF(Master!$B105="#","","&lt;/TD&gt;")</f>
        <v>&lt;/TD&gt;</v>
      </c>
      <c r="L105" s="7" t="str">
        <f>(IF((Master!$B105="#"),(""),(CONCATENATE("&lt;TD VALIGN = MIDDLE&gt;",(IF((Master!$F105=""),("&amp;nbsp;"),(Master!$F105)))," &lt;/TD&gt;"))))</f>
        <v>&lt;TD VALIGN = MIDDLE&gt;802.1Q-REV &lt;/TD&gt;</v>
      </c>
      <c r="M105" s="7" t="str">
        <f>IF(Master!$B105="#","","&lt;/TR&gt;")</f>
        <v>&lt;/TR&gt;</v>
      </c>
    </row>
    <row r="106" spans="1:13" ht="12.75" customHeight="1" x14ac:dyDescent="0.2">
      <c r="A106" s="26" t="str">
        <f>IF(Master!$B106="#","","&lt;TR&gt;")</f>
        <v>&lt;TR&gt;</v>
      </c>
      <c r="B106" s="7" t="str">
        <f>IF(Master!$B106="#","",CONCATENATE("&lt;TD VALIGN = MIDDLE  ALIGN = CENTER&gt;&lt;A HREF=""maint_",Master!A106,".pdf""&gt;",Master!A106,"&lt;/A&gt;"))</f>
        <v>&lt;TD VALIGN = MIDDLE  ALIGN = CENTER&gt;&lt;A HREF="maint_0112.pdf"&gt;0112&lt;/A&gt;</v>
      </c>
      <c r="C106" s="7" t="str">
        <f>IF(Master!$B106="#","", (IF(Totals!AS106="Y","&lt;BR&gt;&lt;SMALL&gt;&lt;B&gt;&lt;FONT COLOR=""#00C000""&gt;Closed&lt;/FONT&gt;&lt;/B&gt;&lt;/SMALL&gt;&lt;/TD&gt;","&lt;/TD&gt;")))</f>
        <v>&lt;/TD&gt;</v>
      </c>
      <c r="D106" s="7" t="str">
        <f>(IF((Master!$B106="#"),(""),(CONCATENATE("&lt;TD VALIGN = MIDDLE  ALIGN = CENTER&gt;&lt;A HREF=""revision_history.html#REQ",Master!A106,"""&gt;",Totals!N106,"&lt;/A&gt;&lt;/TD&gt;"))))</f>
        <v>&lt;TD VALIGN = MIDDLE  ALIGN = CENTER&gt;&lt;A HREF="revision_history.html#REQ0112"&gt;Balloting&lt;/A&gt;&lt;/TD&gt;</v>
      </c>
      <c r="E106" s="7" t="str">
        <f>(IF((Master!$B106="#"),(""),(CONCATENATE("&lt;TD VALIGN = MIDDLE  ALIGN = CENTER&gt;",Master!C106,"&lt;/TD&gt;"))))</f>
        <v>&lt;TD VALIGN = MIDDLE  ALIGN = CENTER&gt;802.1Q-2012&lt;/TD&gt;</v>
      </c>
      <c r="F106" s="7" t="str">
        <f>(IF((Master!$B106="#"),(""),(CONCATENATE("&lt;TD VALIGN = MIDDLE&gt;",Master!D106,"&lt;/TD&gt;"))))</f>
        <v>&lt;TD VALIGN = MIDDLE&gt;17.2.10 (and MIB)&lt;/TD&gt;</v>
      </c>
      <c r="G106" s="13" t="str">
        <f>IF(Master!$B106="#","","&lt;TD VALIGN = MIDDLE NOWRAP&gt;")</f>
        <v>&lt;TD VALIGN = MIDDLE NOWRAP&gt;</v>
      </c>
      <c r="H106" s="13" t="str">
        <f>IF(Master!$B106="#","",Master!B106)</f>
        <v>06-May-13</v>
      </c>
      <c r="I106" s="7" t="str">
        <f>IF(Master!$B106="#","","&lt;/TD&gt;")</f>
        <v>&lt;/TD&gt;</v>
      </c>
      <c r="J106" s="7" t="str">
        <f>(IF((Master!$B106="#"),(""),(CONCATENATE("&lt;TD VALIGN = MIDDLE&gt;",Master!E106,"&lt;/TD&gt;"))))</f>
        <v>&lt;TD VALIGN = MIDDLE&gt;IEEE8021-PBBTE MIB - ieee8021PbbTeTeSidTable&lt;/TD&gt;</v>
      </c>
      <c r="K106" s="7" t="str">
        <f>IF(Master!$B106="#","","&lt;/TD&gt;")</f>
        <v>&lt;/TD&gt;</v>
      </c>
      <c r="L106" s="7" t="str">
        <f>(IF((Master!$B106="#"),(""),(CONCATENATE("&lt;TD VALIGN = MIDDLE&gt;",(IF((Master!$F106=""),("&amp;nbsp;"),(Master!$F106)))," &lt;/TD&gt;"))))</f>
        <v>&lt;TD VALIGN = MIDDLE&gt;802.1Q-REV &lt;/TD&gt;</v>
      </c>
      <c r="M106" s="7" t="str">
        <f>IF(Master!$B106="#","","&lt;/TR&gt;")</f>
        <v>&lt;/TR&gt;</v>
      </c>
    </row>
    <row r="107" spans="1:13" ht="12.75" customHeight="1" x14ac:dyDescent="0.2">
      <c r="A107" s="26" t="str">
        <f>IF(Master!$B107="#","","&lt;TR&gt;")</f>
        <v>&lt;TR&gt;</v>
      </c>
      <c r="B107" s="7" t="str">
        <f>IF(Master!$B107="#","",CONCATENATE("&lt;TD VALIGN = MIDDLE  ALIGN = CENTER&gt;&lt;A HREF=""maint_",Master!A107,".pdf""&gt;",Master!A107,"&lt;/A&gt;"))</f>
        <v>&lt;TD VALIGN = MIDDLE  ALIGN = CENTER&gt;&lt;A HREF="maint_0115.pdf"&gt;0115&lt;/A&gt;</v>
      </c>
      <c r="C107" s="7" t="str">
        <f>IF(Master!$B107="#","", (IF(Totals!AS107="Y","&lt;BR&gt;&lt;SMALL&gt;&lt;B&gt;&lt;FONT COLOR=""#00C000""&gt;Closed&lt;/FONT&gt;&lt;/B&gt;&lt;/SMALL&gt;&lt;/TD&gt;","&lt;/TD&gt;")))</f>
        <v>&lt;/TD&gt;</v>
      </c>
      <c r="D107" s="7" t="str">
        <f>(IF((Master!$B107="#"),(""),(CONCATENATE("&lt;TD VALIGN = MIDDLE  ALIGN = CENTER&gt;&lt;A HREF=""revision_history.html#REQ",Master!A107,"""&gt;",Totals!N107,"&lt;/A&gt;&lt;/TD&gt;"))))</f>
        <v>&lt;TD VALIGN = MIDDLE  ALIGN = CENTER&gt;&lt;A HREF="revision_history.html#REQ0115"&gt;Ready for&lt;BR&gt;Ballot&lt;/A&gt;&lt;/TD&gt;</v>
      </c>
      <c r="E107" s="7" t="str">
        <f>(IF((Master!$B107="#"),(""),(CONCATENATE("&lt;TD VALIGN = MIDDLE  ALIGN = CENTER&gt;",Master!C107,"&lt;/TD&gt;"))))</f>
        <v>&lt;TD VALIGN = MIDDLE  ALIGN = CENTER&gt;802.1AS&lt;/TD&gt;</v>
      </c>
      <c r="F107" s="7" t="str">
        <f>(IF((Master!$B107="#"),(""),(CONCATENATE("&lt;TD VALIGN = MIDDLE&gt;",Master!D107,"&lt;/TD&gt;"))))</f>
        <v>&lt;TD VALIGN = MIDDLE&gt;11.4.2.4&lt;/TD&gt;</v>
      </c>
      <c r="G107" s="13" t="str">
        <f>IF(Master!$B107="#","","&lt;TD VALIGN = MIDDLE NOWRAP&gt;")</f>
        <v>&lt;TD VALIGN = MIDDLE NOWRAP&gt;</v>
      </c>
      <c r="H107" s="13" t="str">
        <f>IF(Master!$B107="#","",Master!B107)</f>
        <v>10-Jul-13</v>
      </c>
      <c r="I107" s="7" t="str">
        <f>IF(Master!$B107="#","","&lt;/TD&gt;")</f>
        <v>&lt;/TD&gt;</v>
      </c>
      <c r="J107" s="7" t="str">
        <f>(IF((Master!$B107="#"),(""),(CONCATENATE("&lt;TD VALIGN = MIDDLE&gt;",Master!E107,"&lt;/TD&gt;"))))</f>
        <v>&lt;TD VALIGN = MIDDLE&gt;correctionField (Integer64)&lt;/TD&gt;</v>
      </c>
      <c r="K107" s="7" t="str">
        <f>IF(Master!$B107="#","","&lt;/TD&gt;")</f>
        <v>&lt;/TD&gt;</v>
      </c>
      <c r="L107" s="7" t="str">
        <f>(IF((Master!$B107="#"),(""),(CONCATENATE("&lt;TD VALIGN = MIDDLE&gt;",(IF((Master!$F107=""),("&amp;nbsp;"),(Master!$F107)))," &lt;/TD&gt;"))))</f>
        <v>&lt;TD VALIGN = MIDDLE&gt;802.1ASbt &lt;/TD&gt;</v>
      </c>
      <c r="M107" s="7" t="str">
        <f>IF(Master!$B107="#","","&lt;/TR&gt;")</f>
        <v>&lt;/TR&gt;</v>
      </c>
    </row>
    <row r="108" spans="1:13" ht="12.75" customHeight="1" x14ac:dyDescent="0.2">
      <c r="A108" s="26" t="str">
        <f>IF(Master!$B108="#","","&lt;TR&gt;")</f>
        <v>&lt;TR&gt;</v>
      </c>
      <c r="B108" s="7" t="str">
        <f>IF(Master!$B108="#","",CONCATENATE("&lt;TD VALIGN = MIDDLE  ALIGN = CENTER&gt;&lt;A HREF=""maint_",Master!A108,".pdf""&gt;",Master!A108,"&lt;/A&gt;"))</f>
        <v>&lt;TD VALIGN = MIDDLE  ALIGN = CENTER&gt;&lt;A HREF="maint_0116.pdf"&gt;0116&lt;/A&gt;</v>
      </c>
      <c r="C108" s="7" t="str">
        <f>IF(Master!$B108="#","", (IF(Totals!AS108="Y","&lt;BR&gt;&lt;SMALL&gt;&lt;B&gt;&lt;FONT COLOR=""#00C000""&gt;Closed&lt;/FONT&gt;&lt;/B&gt;&lt;/SMALL&gt;&lt;/TD&gt;","&lt;/TD&gt;")))</f>
        <v>&lt;/TD&gt;</v>
      </c>
      <c r="D108" s="7" t="str">
        <f>(IF((Master!$B108="#"),(""),(CONCATENATE("&lt;TD VALIGN = MIDDLE  ALIGN = CENTER&gt;&lt;A HREF=""revision_history.html#REQ",Master!A108,"""&gt;",Totals!N108,"&lt;/A&gt;&lt;/TD&gt;"))))</f>
        <v>&lt;TD VALIGN = MIDDLE  ALIGN = CENTER&gt;&lt;A HREF="revision_history.html#REQ0116"&gt;Ready for&lt;BR&gt;Ballot&lt;/A&gt;&lt;/TD&gt;</v>
      </c>
      <c r="E108" s="7" t="str">
        <f>(IF((Master!$B108="#"),(""),(CONCATENATE("&lt;TD VALIGN = MIDDLE  ALIGN = CENTER&gt;",Master!C108,"&lt;/TD&gt;"))))</f>
        <v>&lt;TD VALIGN = MIDDLE  ALIGN = CENTER&gt;802.1AS&lt;/TD&gt;</v>
      </c>
      <c r="F108" s="7" t="str">
        <f>(IF((Master!$B108="#"),(""),(CONCATENATE("&lt;TD VALIGN = MIDDLE&gt;",Master!D108,"&lt;/TD&gt;"))))</f>
        <v>&lt;TD VALIGN = MIDDLE&gt;11.4.2.4&lt;/TD&gt;</v>
      </c>
      <c r="G108" s="13" t="str">
        <f>IF(Master!$B108="#","","&lt;TD VALIGN = MIDDLE NOWRAP&gt;")</f>
        <v>&lt;TD VALIGN = MIDDLE NOWRAP&gt;</v>
      </c>
      <c r="H108" s="13" t="str">
        <f>IF(Master!$B108="#","",Master!B108)</f>
        <v>10-Jul-13</v>
      </c>
      <c r="I108" s="7" t="str">
        <f>IF(Master!$B108="#","","&lt;/TD&gt;")</f>
        <v>&lt;/TD&gt;</v>
      </c>
      <c r="J108" s="7" t="str">
        <f>(IF((Master!$B108="#"),(""),(CONCATENATE("&lt;TD VALIGN = MIDDLE&gt;",Master!E108,"&lt;/TD&gt;"))))</f>
        <v>&lt;TD VALIGN = MIDDLE&gt;correctionField (Integer64)&lt;/TD&gt;</v>
      </c>
      <c r="K108" s="7" t="str">
        <f>IF(Master!$B108="#","","&lt;/TD&gt;")</f>
        <v>&lt;/TD&gt;</v>
      </c>
      <c r="L108" s="7" t="str">
        <f>(IF((Master!$B108="#"),(""),(CONCATENATE("&lt;TD VALIGN = MIDDLE&gt;",(IF((Master!$F108=""),("&amp;nbsp;"),(Master!$F108)))," &lt;/TD&gt;"))))</f>
        <v>&lt;TD VALIGN = MIDDLE&gt;802.1ASbt &lt;/TD&gt;</v>
      </c>
      <c r="M108" s="7" t="str">
        <f>IF(Master!$B108="#","","&lt;/TR&gt;")</f>
        <v>&lt;/TR&gt;</v>
      </c>
    </row>
    <row r="109" spans="1:13" ht="12.75" customHeight="1" x14ac:dyDescent="0.2">
      <c r="A109" s="26" t="str">
        <f>IF(Master!$B109="#","","&lt;TR&gt;")</f>
        <v>&lt;TR&gt;</v>
      </c>
      <c r="B109" s="7" t="str">
        <f>IF(Master!$B109="#","",CONCATENATE("&lt;TD VALIGN = MIDDLE  ALIGN = CENTER&gt;&lt;A HREF=""maint_",Master!A109,".pdf""&gt;",Master!A109,"&lt;/A&gt;"))</f>
        <v>&lt;TD VALIGN = MIDDLE  ALIGN = CENTER&gt;&lt;A HREF="maint_0117.pdf"&gt;0117&lt;/A&gt;</v>
      </c>
      <c r="C109" s="7" t="str">
        <f>IF(Master!$B109="#","", (IF(Totals!AS109="Y","&lt;BR&gt;&lt;SMALL&gt;&lt;B&gt;&lt;FONT COLOR=""#00C000""&gt;Closed&lt;/FONT&gt;&lt;/B&gt;&lt;/SMALL&gt;&lt;/TD&gt;","&lt;/TD&gt;")))</f>
        <v>&lt;/TD&gt;</v>
      </c>
      <c r="D109" s="7" t="str">
        <f>(IF((Master!$B109="#"),(""),(CONCATENATE("&lt;TD VALIGN = MIDDLE  ALIGN = CENTER&gt;&lt;A HREF=""revision_history.html#REQ",Master!A109,"""&gt;",Totals!N109,"&lt;/A&gt;&lt;/TD&gt;"))))</f>
        <v>&lt;TD VALIGN = MIDDLE  ALIGN = CENTER&gt;&lt;A HREF="revision_history.html#REQ0117"&gt;Ready for&lt;BR&gt;Ballot&lt;/A&gt;&lt;/TD&gt;</v>
      </c>
      <c r="E109" s="7" t="str">
        <f>(IF((Master!$B109="#"),(""),(CONCATENATE("&lt;TD VALIGN = MIDDLE  ALIGN = CENTER&gt;",Master!C109,"&lt;/TD&gt;"))))</f>
        <v>&lt;TD VALIGN = MIDDLE  ALIGN = CENTER&gt;802.1AS&lt;/TD&gt;</v>
      </c>
      <c r="F109" s="7" t="str">
        <f>(IF((Master!$B109="#"),(""),(CONCATENATE("&lt;TD VALIGN = MIDDLE&gt;",Master!D109,"&lt;/TD&gt;"))))</f>
        <v>&lt;TD VALIGN = MIDDLE&gt;B.2&lt;/TD&gt;</v>
      </c>
      <c r="G109" s="13" t="str">
        <f>IF(Master!$B109="#","","&lt;TD VALIGN = MIDDLE NOWRAP&gt;")</f>
        <v>&lt;TD VALIGN = MIDDLE NOWRAP&gt;</v>
      </c>
      <c r="H109" s="13" t="str">
        <f>IF(Master!$B109="#","",Master!B109)</f>
        <v>10-Jul-13</v>
      </c>
      <c r="I109" s="7" t="str">
        <f>IF(Master!$B109="#","","&lt;/TD&gt;")</f>
        <v>&lt;/TD&gt;</v>
      </c>
      <c r="J109" s="7" t="str">
        <f>(IF((Master!$B109="#"),(""),(CONCATENATE("&lt;TD VALIGN = MIDDLE&gt;",Master!E109,"&lt;/TD&gt;"))))</f>
        <v>&lt;TD VALIGN = MIDDLE&gt;Time-aware system requirements&lt;/TD&gt;</v>
      </c>
      <c r="K109" s="7" t="str">
        <f>IF(Master!$B109="#","","&lt;/TD&gt;")</f>
        <v>&lt;/TD&gt;</v>
      </c>
      <c r="L109" s="7" t="str">
        <f>(IF((Master!$B109="#"),(""),(CONCATENATE("&lt;TD VALIGN = MIDDLE&gt;",(IF((Master!$F109=""),("&amp;nbsp;"),(Master!$F109)))," &lt;/TD&gt;"))))</f>
        <v>&lt;TD VALIGN = MIDDLE&gt;802.1ASbt &lt;/TD&gt;</v>
      </c>
      <c r="M109" s="7" t="str">
        <f>IF(Master!$B109="#","","&lt;/TR&gt;")</f>
        <v>&lt;/TR&gt;</v>
      </c>
    </row>
    <row r="110" spans="1:13" ht="12.75" customHeight="1" x14ac:dyDescent="0.2">
      <c r="A110" s="26" t="str">
        <f>IF(Master!$B110="#","","&lt;TR&gt;")</f>
        <v>&lt;TR&gt;</v>
      </c>
      <c r="B110" s="7" t="str">
        <f>IF(Master!$B110="#","",CONCATENATE("&lt;TD VALIGN = MIDDLE  ALIGN = CENTER&gt;&lt;A HREF=""maint_",Master!A110,".pdf""&gt;",Master!A110,"&lt;/A&gt;"))</f>
        <v>&lt;TD VALIGN = MIDDLE  ALIGN = CENTER&gt;&lt;A HREF="maint_0118.pdf"&gt;0118&lt;/A&gt;</v>
      </c>
      <c r="C110" s="7" t="str">
        <f>IF(Master!$B110="#","", (IF(Totals!AS110="Y","&lt;BR&gt;&lt;SMALL&gt;&lt;B&gt;&lt;FONT COLOR=""#00C000""&gt;Closed&lt;/FONT&gt;&lt;/B&gt;&lt;/SMALL&gt;&lt;/TD&gt;","&lt;/TD&gt;")))</f>
        <v>&lt;/TD&gt;</v>
      </c>
      <c r="D110" s="7" t="str">
        <f>(IF((Master!$B110="#"),(""),(CONCATENATE("&lt;TD VALIGN = MIDDLE  ALIGN = CENTER&gt;&lt;A HREF=""revision_history.html#REQ",Master!A110,"""&gt;",Totals!N110,"&lt;/A&gt;&lt;/TD&gt;"))))</f>
        <v>&lt;TD VALIGN = MIDDLE  ALIGN = CENTER&gt;&lt;A HREF="revision_history.html#REQ0118"&gt;Ready for&lt;BR&gt;Ballot&lt;/A&gt;&lt;/TD&gt;</v>
      </c>
      <c r="E110" s="7" t="str">
        <f>(IF((Master!$B110="#"),(""),(CONCATENATE("&lt;TD VALIGN = MIDDLE  ALIGN = CENTER&gt;",Master!C110,"&lt;/TD&gt;"))))</f>
        <v>&lt;TD VALIGN = MIDDLE  ALIGN = CENTER&gt;802.1AS&lt;/TD&gt;</v>
      </c>
      <c r="F110" s="7" t="str">
        <f>(IF((Master!$B110="#"),(""),(CONCATENATE("&lt;TD VALIGN = MIDDLE&gt;",Master!D110,"&lt;/TD&gt;"))))</f>
        <v>&lt;TD VALIGN = MIDDLE&gt;B.1.3.2&lt;/TD&gt;</v>
      </c>
      <c r="G110" s="13" t="str">
        <f>IF(Master!$B110="#","","&lt;TD VALIGN = MIDDLE NOWRAP&gt;")</f>
        <v>&lt;TD VALIGN = MIDDLE NOWRAP&gt;</v>
      </c>
      <c r="H110" s="13" t="str">
        <f>IF(Master!$B110="#","",Master!B110)</f>
        <v>10-Jul-13</v>
      </c>
      <c r="I110" s="7" t="str">
        <f>IF(Master!$B110="#","","&lt;/TD&gt;")</f>
        <v>&lt;/TD&gt;</v>
      </c>
      <c r="J110" s="7" t="str">
        <f>(IF((Master!$B110="#"),(""),(CONCATENATE("&lt;TD VALIGN = MIDDLE&gt;",Master!E110,"&lt;/TD&gt;"))))</f>
        <v>&lt;TD VALIGN = MIDDLE&gt;Allan variance vertical axis units incorrect&lt;/TD&gt;</v>
      </c>
      <c r="K110" s="7" t="str">
        <f>IF(Master!$B110="#","","&lt;/TD&gt;")</f>
        <v>&lt;/TD&gt;</v>
      </c>
      <c r="L110" s="7" t="str">
        <f>(IF((Master!$B110="#"),(""),(CONCATENATE("&lt;TD VALIGN = MIDDLE&gt;",(IF((Master!$F110=""),("&amp;nbsp;"),(Master!$F110)))," &lt;/TD&gt;"))))</f>
        <v>&lt;TD VALIGN = MIDDLE&gt;802.1ASbt &lt;/TD&gt;</v>
      </c>
      <c r="M110" s="7" t="str">
        <f>IF(Master!$B110="#","","&lt;/TR&gt;")</f>
        <v>&lt;/TR&gt;</v>
      </c>
    </row>
    <row r="111" spans="1:13" ht="12.75" customHeight="1" x14ac:dyDescent="0.2">
      <c r="A111" s="26" t="str">
        <f>IF(Master!$B111="#","","&lt;TR&gt;")</f>
        <v>&lt;TR&gt;</v>
      </c>
      <c r="B111" s="7" t="str">
        <f>IF(Master!$B111="#","",CONCATENATE("&lt;TD VALIGN = MIDDLE  ALIGN = CENTER&gt;&lt;A HREF=""maint_",Master!A111,".pdf""&gt;",Master!A111,"&lt;/A&gt;"))</f>
        <v>&lt;TD VALIGN = MIDDLE  ALIGN = CENTER&gt;&lt;A HREF="maint_0119.pdf"&gt;0119&lt;/A&gt;</v>
      </c>
      <c r="C111" s="7" t="str">
        <f>IF(Master!$B111="#","", (IF(Totals!AS111="Y","&lt;BR&gt;&lt;SMALL&gt;&lt;B&gt;&lt;FONT COLOR=""#00C000""&gt;Closed&lt;/FONT&gt;&lt;/B&gt;&lt;/SMALL&gt;&lt;/TD&gt;","&lt;/TD&gt;")))</f>
        <v>&lt;/TD&gt;</v>
      </c>
      <c r="D111" s="7" t="str">
        <f>(IF((Master!$B111="#"),(""),(CONCATENATE("&lt;TD VALIGN = MIDDLE  ALIGN = CENTER&gt;&lt;A HREF=""revision_history.html#REQ",Master!A111,"""&gt;",Totals!N111,"&lt;/A&gt;&lt;/TD&gt;"))))</f>
        <v>&lt;TD VALIGN = MIDDLE  ALIGN = CENTER&gt;&lt;A HREF="revision_history.html#REQ0119"&gt;Ready for&lt;BR&gt;Ballot&lt;/A&gt;&lt;/TD&gt;</v>
      </c>
      <c r="E111" s="7" t="str">
        <f>(IF((Master!$B111="#"),(""),(CONCATENATE("&lt;TD VALIGN = MIDDLE  ALIGN = CENTER&gt;",Master!C111,"&lt;/TD&gt;"))))</f>
        <v>&lt;TD VALIGN = MIDDLE  ALIGN = CENTER&gt;802.1AS&lt;/TD&gt;</v>
      </c>
      <c r="F111" s="7" t="str">
        <f>(IF((Master!$B111="#"),(""),(CONCATENATE("&lt;TD VALIGN = MIDDLE&gt;",Master!D111,"&lt;/TD&gt;"))))</f>
        <v>&lt;TD VALIGN = MIDDLE&gt;10.3.11.3&lt;/TD&gt;</v>
      </c>
      <c r="G111" s="13" t="str">
        <f>IF(Master!$B111="#","","&lt;TD VALIGN = MIDDLE NOWRAP&gt;")</f>
        <v>&lt;TD VALIGN = MIDDLE NOWRAP&gt;</v>
      </c>
      <c r="H111" s="13" t="str">
        <f>IF(Master!$B111="#","",Master!B111)</f>
        <v>10-Jul-13</v>
      </c>
      <c r="I111" s="7" t="str">
        <f>IF(Master!$B111="#","","&lt;/TD&gt;")</f>
        <v>&lt;/TD&gt;</v>
      </c>
      <c r="J111" s="7" t="str">
        <f>(IF((Master!$B111="#"),(""),(CONCATENATE("&lt;TD VALIGN = MIDDLE&gt;",Master!E111,"&lt;/TD&gt;"))))</f>
        <v>&lt;TD VALIGN = MIDDLE&gt;BMCA - PortAnnounceInformation state machine - downgraded information&lt;/TD&gt;</v>
      </c>
      <c r="K111" s="7" t="str">
        <f>IF(Master!$B111="#","","&lt;/TD&gt;")</f>
        <v>&lt;/TD&gt;</v>
      </c>
      <c r="L111" s="7" t="str">
        <f>(IF((Master!$B111="#"),(""),(CONCATENATE("&lt;TD VALIGN = MIDDLE&gt;",(IF((Master!$F111=""),("&amp;nbsp;"),(Master!$F111)))," &lt;/TD&gt;"))))</f>
        <v>&lt;TD VALIGN = MIDDLE&gt;&amp;nbsp; &lt;/TD&gt;</v>
      </c>
      <c r="M111" s="7" t="str">
        <f>IF(Master!$B111="#","","&lt;/TR&gt;")</f>
        <v>&lt;/TR&gt;</v>
      </c>
    </row>
    <row r="112" spans="1:13" ht="12.75" customHeight="1" x14ac:dyDescent="0.2">
      <c r="A112" s="26" t="str">
        <f>IF(Master!$B112="#","","&lt;TR&gt;")</f>
        <v>&lt;TR&gt;</v>
      </c>
      <c r="B112" s="7" t="str">
        <f>IF(Master!$B112="#","",CONCATENATE("&lt;TD VALIGN = MIDDLE  ALIGN = CENTER&gt;&lt;A HREF=""maint_",Master!A112,".pdf""&gt;",Master!A112,"&lt;/A&gt;"))</f>
        <v>&lt;TD VALIGN = MIDDLE  ALIGN = CENTER&gt;&lt;A HREF="maint_0120.pdf"&gt;0120&lt;/A&gt;</v>
      </c>
      <c r="C112" s="7" t="str">
        <f>IF(Master!$B112="#","", (IF(Totals!AS112="Y","&lt;BR&gt;&lt;SMALL&gt;&lt;B&gt;&lt;FONT COLOR=""#00C000""&gt;Closed&lt;/FONT&gt;&lt;/B&gt;&lt;/SMALL&gt;&lt;/TD&gt;","&lt;/TD&gt;")))</f>
        <v>&lt;/TD&gt;</v>
      </c>
      <c r="D112" s="7" t="str">
        <f>(IF((Master!$B112="#"),(""),(CONCATENATE("&lt;TD VALIGN = MIDDLE  ALIGN = CENTER&gt;&lt;A HREF=""revision_history.html#REQ",Master!A112,"""&gt;",Totals!N112,"&lt;/A&gt;&lt;/TD&gt;"))))</f>
        <v>&lt;TD VALIGN = MIDDLE  ALIGN = CENTER&gt;&lt;A HREF="revision_history.html#REQ0120"&gt;Ready for&lt;BR&gt;Ballot&lt;/A&gt;&lt;/TD&gt;</v>
      </c>
      <c r="E112" s="7" t="str">
        <f>(IF((Master!$B112="#"),(""),(CONCATENATE("&lt;TD VALIGN = MIDDLE  ALIGN = CENTER&gt;",Master!C112,"&lt;/TD&gt;"))))</f>
        <v>&lt;TD VALIGN = MIDDLE  ALIGN = CENTER&gt;802.1AS&lt;/TD&gt;</v>
      </c>
      <c r="F112" s="7" t="str">
        <f>(IF((Master!$B112="#"),(""),(CONCATENATE("&lt;TD VALIGN = MIDDLE&gt;",Master!D112,"&lt;/TD&gt;"))))</f>
        <v>&lt;TD VALIGN = MIDDLE&gt;11.2.13.3&lt;/TD&gt;</v>
      </c>
      <c r="G112" s="13" t="str">
        <f>IF(Master!$B112="#","","&lt;TD VALIGN = MIDDLE NOWRAP&gt;")</f>
        <v>&lt;TD VALIGN = MIDDLE NOWRAP&gt;</v>
      </c>
      <c r="H112" s="13" t="str">
        <f>IF(Master!$B112="#","",Master!B112)</f>
        <v>10-Jul-13</v>
      </c>
      <c r="I112" s="7" t="str">
        <f>IF(Master!$B112="#","","&lt;/TD&gt;")</f>
        <v>&lt;/TD&gt;</v>
      </c>
      <c r="J112" s="7" t="str">
        <f>(IF((Master!$B112="#"),(""),(CONCATENATE("&lt;TD VALIGN = MIDDLE&gt;",Master!E112,"&lt;/TD&gt;"))))</f>
        <v>&lt;TD VALIGN = MIDDLE&gt;Sync receipt timeout due to loss of single Follow_Up message&lt;/TD&gt;</v>
      </c>
      <c r="K112" s="7" t="str">
        <f>IF(Master!$B112="#","","&lt;/TD&gt;")</f>
        <v>&lt;/TD&gt;</v>
      </c>
      <c r="L112" s="7" t="str">
        <f>(IF((Master!$B112="#"),(""),(CONCATENATE("&lt;TD VALIGN = MIDDLE&gt;",(IF((Master!$F112=""),("&amp;nbsp;"),(Master!$F112)))," &lt;/TD&gt;"))))</f>
        <v>&lt;TD VALIGN = MIDDLE&gt;802.1ASbt &lt;/TD&gt;</v>
      </c>
      <c r="M112" s="7" t="str">
        <f>IF(Master!$B112="#","","&lt;/TR&gt;")</f>
        <v>&lt;/TR&gt;</v>
      </c>
    </row>
    <row r="113" spans="1:13" ht="12.75" customHeight="1" x14ac:dyDescent="0.2">
      <c r="A113" s="26" t="str">
        <f>IF(Master!$B113="#","","&lt;TR&gt;")</f>
        <v>&lt;TR&gt;</v>
      </c>
      <c r="B113" s="7" t="str">
        <f>IF(Master!$B113="#","",CONCATENATE("&lt;TD VALIGN = MIDDLE  ALIGN = CENTER&gt;&lt;A HREF=""maint_",Master!A113,".pdf""&gt;",Master!A113,"&lt;/A&gt;"))</f>
        <v>&lt;TD VALIGN = MIDDLE  ALIGN = CENTER&gt;&lt;A HREF="maint_0121.pdf"&gt;0121&lt;/A&gt;</v>
      </c>
      <c r="C113" s="7" t="str">
        <f>IF(Master!$B113="#","", (IF(Totals!AS113="Y","&lt;BR&gt;&lt;SMALL&gt;&lt;B&gt;&lt;FONT COLOR=""#00C000""&gt;Closed&lt;/FONT&gt;&lt;/B&gt;&lt;/SMALL&gt;&lt;/TD&gt;","&lt;/TD&gt;")))</f>
        <v>&lt;/TD&gt;</v>
      </c>
      <c r="D113" s="7" t="str">
        <f>(IF((Master!$B113="#"),(""),(CONCATENATE("&lt;TD VALIGN = MIDDLE  ALIGN = CENTER&gt;&lt;A HREF=""revision_history.html#REQ",Master!A113,"""&gt;",Totals!N113,"&lt;/A&gt;&lt;/TD&gt;"))))</f>
        <v>&lt;TD VALIGN = MIDDLE  ALIGN = CENTER&gt;&lt;A HREF="revision_history.html#REQ0121"&gt;Complete&lt;BR&gt;then Ballot&lt;/A&gt;&lt;/TD&gt;</v>
      </c>
      <c r="E113" s="7" t="str">
        <f>(IF((Master!$B113="#"),(""),(CONCATENATE("&lt;TD VALIGN = MIDDLE  ALIGN = CENTER&gt;",Master!C113,"&lt;/TD&gt;"))))</f>
        <v>&lt;TD VALIGN = MIDDLE  ALIGN = CENTER&gt;IEEE 802.1AB-2009&lt;/TD&gt;</v>
      </c>
      <c r="F113" s="7" t="str">
        <f>(IF((Master!$B113="#"),(""),(CONCATENATE("&lt;TD VALIGN = MIDDLE&gt;",Master!D113,"&lt;/TD&gt;"))))</f>
        <v>&lt;TD VALIGN = MIDDLE&gt;8.5.8, 11.2, 11.5.2&lt;/TD&gt;</v>
      </c>
      <c r="G113" s="13" t="str">
        <f>IF(Master!$B113="#","","&lt;TD VALIGN = MIDDLE NOWRAP&gt;")</f>
        <v>&lt;TD VALIGN = MIDDLE NOWRAP&gt;</v>
      </c>
      <c r="H113" s="13" t="str">
        <f>IF(Master!$B113="#","",Master!B113)</f>
        <v>10-Jul-13</v>
      </c>
      <c r="I113" s="7" t="str">
        <f>IF(Master!$B113="#","","&lt;/TD&gt;")</f>
        <v>&lt;/TD&gt;</v>
      </c>
      <c r="J113" s="7" t="str">
        <f>(IF((Master!$B113="#"),(""),(CONCATENATE("&lt;TD VALIGN = MIDDLE&gt;",Master!E113,"&lt;/TD&gt;"))))</f>
        <v>&lt;TD VALIGN = MIDDLE&gt;System Capabilities TLV, Structure of the LLDP MIB, LLDP MIB module - version 2&lt;/TD&gt;</v>
      </c>
      <c r="K113" s="7" t="str">
        <f>IF(Master!$B113="#","","&lt;/TD&gt;")</f>
        <v>&lt;/TD&gt;</v>
      </c>
      <c r="L113" s="7" t="str">
        <f>(IF((Master!$B113="#"),(""),(CONCATENATE("&lt;TD VALIGN = MIDDLE&gt;",(IF((Master!$F113=""),("&amp;nbsp;"),(Master!$F113)))," &lt;/TD&gt;"))))</f>
        <v>&lt;TD VALIGN = MIDDLE&gt;802.1AB-cor-2 &lt;/TD&gt;</v>
      </c>
      <c r="M113" s="7" t="str">
        <f>IF(Master!$B113="#","","&lt;/TR&gt;")</f>
        <v>&lt;/TR&gt;</v>
      </c>
    </row>
    <row r="114" spans="1:13" ht="12.75" customHeight="1" x14ac:dyDescent="0.2">
      <c r="A114" s="26" t="str">
        <f>IF(Master!$B114="#","","&lt;TR&gt;")</f>
        <v>&lt;TR&gt;</v>
      </c>
      <c r="B114" s="7" t="str">
        <f>IF(Master!$B114="#","",CONCATENATE("&lt;TD VALIGN = MIDDLE  ALIGN = CENTER&gt;&lt;A HREF=""maint_",Master!A114,".pdf""&gt;",Master!A114,"&lt;/A&gt;"))</f>
        <v>&lt;TD VALIGN = MIDDLE  ALIGN = CENTER&gt;&lt;A HREF="maint_0122.pdf"&gt;0122&lt;/A&gt;</v>
      </c>
      <c r="C114" s="7" t="str">
        <f>IF(Master!$B114="#","", (IF(Totals!AS114="Y","&lt;BR&gt;&lt;SMALL&gt;&lt;B&gt;&lt;FONT COLOR=""#00C000""&gt;Closed&lt;/FONT&gt;&lt;/B&gt;&lt;/SMALL&gt;&lt;/TD&gt;","&lt;/TD&gt;")))</f>
        <v>&lt;/TD&gt;</v>
      </c>
      <c r="D114" s="7" t="str">
        <f>(IF((Master!$B114="#"),(""),(CONCATENATE("&lt;TD VALIGN = MIDDLE  ALIGN = CENTER&gt;&lt;A HREF=""revision_history.html#REQ",Master!A114,"""&gt;",Totals!N114,"&lt;/A&gt;&lt;/TD&gt;"))))</f>
        <v>&lt;TD VALIGN = MIDDLE  ALIGN = CENTER&gt;&lt;A HREF="revision_history.html#REQ0122"&gt;Ready for&lt;BR&gt;Ballot&lt;/A&gt;&lt;/TD&gt;</v>
      </c>
      <c r="E114" s="7" t="str">
        <f>(IF((Master!$B114="#"),(""),(CONCATENATE("&lt;TD VALIGN = MIDDLE  ALIGN = CENTER&gt;",Master!C114,"&lt;/TD&gt;"))))</f>
        <v>&lt;TD VALIGN = MIDDLE  ALIGN = CENTER&gt;802.1BA&lt;/TD&gt;</v>
      </c>
      <c r="F114" s="7" t="str">
        <f>(IF((Master!$B114="#"),(""),(CONCATENATE("&lt;TD VALIGN = MIDDLE&gt;",Master!D114,"&lt;/TD&gt;"))))</f>
        <v>&lt;TD VALIGN = MIDDLE&gt;6.7.2&lt;/TD&gt;</v>
      </c>
      <c r="G114" s="13" t="str">
        <f>IF(Master!$B114="#","","&lt;TD VALIGN = MIDDLE NOWRAP&gt;")</f>
        <v>&lt;TD VALIGN = MIDDLE NOWRAP&gt;</v>
      </c>
      <c r="H114" s="13" t="str">
        <f>IF(Master!$B114="#","",Master!B114)</f>
        <v>10-Jul-13</v>
      </c>
      <c r="I114" s="7" t="str">
        <f>IF(Master!$B114="#","","&lt;/TD&gt;")</f>
        <v>&lt;/TD&gt;</v>
      </c>
      <c r="J114" s="7" t="str">
        <f>(IF((Master!$B114="#"),(""),(CONCATENATE("&lt;TD VALIGN = MIDDLE&gt;",Master!E114,"&lt;/TD&gt;"))))</f>
        <v>&lt;TD VALIGN = MIDDLE&gt;Basic support for streams in Talkers&lt;/TD&gt;</v>
      </c>
      <c r="K114" s="7" t="str">
        <f>IF(Master!$B114="#","","&lt;/TD&gt;")</f>
        <v>&lt;/TD&gt;</v>
      </c>
      <c r="L114" s="7" t="str">
        <f>(IF((Master!$B114="#"),(""),(CONCATENATE("&lt;TD VALIGN = MIDDLE&gt;",(IF((Master!$F114=""),("&amp;nbsp;"),(Master!$F114)))," &lt;/TD&gt;"))))</f>
        <v>&lt;TD VALIGN = MIDDLE&gt;&amp;nbsp; &lt;/TD&gt;</v>
      </c>
      <c r="M114" s="7" t="str">
        <f>IF(Master!$B114="#","","&lt;/TR&gt;")</f>
        <v>&lt;/TR&gt;</v>
      </c>
    </row>
    <row r="115" spans="1:13" ht="12.75" customHeight="1" x14ac:dyDescent="0.2">
      <c r="A115" s="26" t="str">
        <f>IF(Master!$B115="#","","&lt;TR&gt;")</f>
        <v>&lt;TR&gt;</v>
      </c>
      <c r="B115" s="7" t="str">
        <f>IF(Master!$B115="#","",CONCATENATE("&lt;TD VALIGN = MIDDLE  ALIGN = CENTER&gt;&lt;A HREF=""maint_",Master!A115,".pdf""&gt;",Master!A115,"&lt;/A&gt;"))</f>
        <v>&lt;TD VALIGN = MIDDLE  ALIGN = CENTER&gt;&lt;A HREF="maint_0125.pdf"&gt;0125&lt;/A&gt;</v>
      </c>
      <c r="C115" s="7" t="str">
        <f>IF(Master!$B115="#","", (IF(Totals!AS115="Y","&lt;BR&gt;&lt;SMALL&gt;&lt;B&gt;&lt;FONT COLOR=""#00C000""&gt;Closed&lt;/FONT&gt;&lt;/B&gt;&lt;/SMALL&gt;&lt;/TD&gt;","&lt;/TD&gt;")))</f>
        <v>&lt;/TD&gt;</v>
      </c>
      <c r="D115" s="7" t="str">
        <f>(IF((Master!$B115="#"),(""),(CONCATENATE("&lt;TD VALIGN = MIDDLE  ALIGN = CENTER&gt;&lt;A HREF=""revision_history.html#REQ",Master!A115,"""&gt;",Totals!N115,"&lt;/A&gt;&lt;/TD&gt;"))))</f>
        <v>&lt;TD VALIGN = MIDDLE  ALIGN = CENTER&gt;&lt;A HREF="revision_history.html#REQ0125"&gt;Complete&lt;BR&gt;then Ballot&lt;/A&gt;&lt;/TD&gt;</v>
      </c>
      <c r="E115" s="7" t="str">
        <f>(IF((Master!$B115="#"),(""),(CONCATENATE("&lt;TD VALIGN = MIDDLE  ALIGN = CENTER&gt;",Master!C115,"&lt;/TD&gt;"))))</f>
        <v>&lt;TD VALIGN = MIDDLE  ALIGN = CENTER&gt;802.1Q and 802.1AC&lt;/TD&gt;</v>
      </c>
      <c r="F115" s="7" t="str">
        <f>(IF((Master!$B115="#"),(""),(CONCATENATE("&lt;TD VALIGN = MIDDLE&gt;",Master!D115,"&lt;/TD&gt;"))))</f>
        <v>&lt;TD VALIGN = MIDDLE&gt;6.6, 6.7 and 12 (802.1AC)&lt;/TD&gt;</v>
      </c>
      <c r="G115" s="13" t="str">
        <f>IF(Master!$B115="#","","&lt;TD VALIGN = MIDDLE NOWRAP&gt;")</f>
        <v>&lt;TD VALIGN = MIDDLE NOWRAP&gt;</v>
      </c>
      <c r="H115" s="13" t="str">
        <f>IF(Master!$B115="#","",Master!B115)</f>
        <v>09-Sep-13</v>
      </c>
      <c r="I115" s="7" t="str">
        <f>IF(Master!$B115="#","","&lt;/TD&gt;")</f>
        <v>&lt;/TD&gt;</v>
      </c>
      <c r="J115" s="7" t="str">
        <f>(IF((Master!$B115="#"),(""),(CONCATENATE("&lt;TD VALIGN = MIDDLE&gt;",Master!E115,"&lt;/TD&gt;"))))</f>
        <v>&lt;TD VALIGN = MIDDLE&gt;Internal Sublayer Service&lt;/TD&gt;</v>
      </c>
      <c r="K115" s="7" t="str">
        <f>IF(Master!$B115="#","","&lt;/TD&gt;")</f>
        <v>&lt;/TD&gt;</v>
      </c>
      <c r="L115" s="7" t="str">
        <f>(IF((Master!$B115="#"),(""),(CONCATENATE("&lt;TD VALIGN = MIDDLE&gt;",(IF((Master!$F115=""),("&amp;nbsp;"),(Master!$F115)))," &lt;/TD&gt;"))))</f>
        <v>&lt;TD VALIGN = MIDDLE&gt;802.1Q-REV, 802.1AC-REV &lt;/TD&gt;</v>
      </c>
      <c r="M115" s="7" t="str">
        <f>IF(Master!$B115="#","","&lt;/TR&gt;")</f>
        <v>&lt;/TR&gt;</v>
      </c>
    </row>
    <row r="116" spans="1:13" ht="12.75" customHeight="1" x14ac:dyDescent="0.2">
      <c r="A116" s="26" t="str">
        <f>IF(Master!$B116="#","","&lt;TR&gt;")</f>
        <v>&lt;TR&gt;</v>
      </c>
      <c r="B116" s="7" t="str">
        <f>IF(Master!$B116="#","",CONCATENATE("&lt;TD VALIGN = MIDDLE  ALIGN = CENTER&gt;&lt;A HREF=""maint_",Master!A116,".pdf""&gt;",Master!A116,"&lt;/A&gt;"))</f>
        <v>&lt;TD VALIGN = MIDDLE  ALIGN = CENTER&gt;&lt;A HREF="maint_0126.pdf"&gt;0126&lt;/A&gt;</v>
      </c>
      <c r="C116" s="7" t="str">
        <f>IF(Master!$B116="#","", (IF(Totals!AS116="Y","&lt;BR&gt;&lt;SMALL&gt;&lt;B&gt;&lt;FONT COLOR=""#00C000""&gt;Closed&lt;/FONT&gt;&lt;/B&gt;&lt;/SMALL&gt;&lt;/TD&gt;","&lt;/TD&gt;")))</f>
        <v>&lt;/TD&gt;</v>
      </c>
      <c r="D116" s="7" t="str">
        <f>(IF((Master!$B116="#"),(""),(CONCATENATE("&lt;TD VALIGN = MIDDLE  ALIGN = CENTER&gt;&lt;A HREF=""revision_history.html#REQ",Master!A116,"""&gt;",Totals!N116,"&lt;/A&gt;&lt;/TD&gt;"))))</f>
        <v>&lt;TD VALIGN = MIDDLE  ALIGN = CENTER&gt;&lt;A HREF="revision_history.html#REQ0126"&gt;Balloting&lt;/A&gt;&lt;/TD&gt;</v>
      </c>
      <c r="E116" s="7" t="str">
        <f>(IF((Master!$B116="#"),(""),(CONCATENATE("&lt;TD VALIGN = MIDDLE  ALIGN = CENTER&gt;",Master!C116,"&lt;/TD&gt;"))))</f>
        <v>&lt;TD VALIGN = MIDDLE  ALIGN = CENTER&gt;802.1AX-2008&lt;/TD&gt;</v>
      </c>
      <c r="F116" s="7" t="str">
        <f>(IF((Master!$B116="#"),(""),(CONCATENATE("&lt;TD VALIGN = MIDDLE&gt;",Master!D116,"&lt;/TD&gt;"))))</f>
        <v>&lt;TD VALIGN = MIDDLE&gt;Appendix C.6&lt;/TD&gt;</v>
      </c>
      <c r="G116" s="13" t="str">
        <f>IF(Master!$B116="#","","&lt;TD VALIGN = MIDDLE NOWRAP&gt;")</f>
        <v>&lt;TD VALIGN = MIDDLE NOWRAP&gt;</v>
      </c>
      <c r="H116" s="13" t="str">
        <f>IF(Master!$B116="#","",Master!B116)</f>
        <v>03-Oct-13</v>
      </c>
      <c r="I116" s="7" t="str">
        <f>IF(Master!$B116="#","","&lt;/TD&gt;")</f>
        <v>&lt;/TD&gt;</v>
      </c>
      <c r="J116" s="7" t="str">
        <f>(IF((Master!$B116="#"),(""),(CONCATENATE("&lt;TD VALIGN = MIDDLE&gt;",Master!E116,"&lt;/TD&gt;"))))</f>
        <v>&lt;TD VALIGN = MIDDLE&gt;dot3adAggPortActorOperKey&lt;/TD&gt;</v>
      </c>
      <c r="K116" s="7" t="str">
        <f>IF(Master!$B116="#","","&lt;/TD&gt;")</f>
        <v>&lt;/TD&gt;</v>
      </c>
      <c r="L116" s="7" t="str">
        <f>(IF((Master!$B116="#"),(""),(CONCATENATE("&lt;TD VALIGN = MIDDLE&gt;",(IF((Master!$F116=""),("&amp;nbsp;"),(Master!$F116)))," &lt;/TD&gt;"))))</f>
        <v>&lt;TD VALIGN = MIDDLE&gt;802.1AX-REV &lt;/TD&gt;</v>
      </c>
      <c r="M116" s="7" t="str">
        <f>IF(Master!$B116="#","","&lt;/TR&gt;")</f>
        <v>&lt;/TR&gt;</v>
      </c>
    </row>
    <row r="117" spans="1:13" ht="12.75" customHeight="1" x14ac:dyDescent="0.2">
      <c r="A117" s="26" t="str">
        <f>IF(Master!$B117="#","","&lt;TR&gt;")</f>
        <v>&lt;TR&gt;</v>
      </c>
      <c r="B117" s="7" t="str">
        <f>IF(Master!$B117="#","",CONCATENATE("&lt;TD VALIGN = MIDDLE  ALIGN = CENTER&gt;&lt;A HREF=""maint_",Master!A117,".pdf""&gt;",Master!A117,"&lt;/A&gt;"))</f>
        <v>&lt;TD VALIGN = MIDDLE  ALIGN = CENTER&gt;&lt;A HREF="maint_0127.pdf"&gt;0127&lt;/A&gt;</v>
      </c>
      <c r="C117" s="7" t="str">
        <f>IF(Master!$B117="#","", (IF(Totals!AS117="Y","&lt;BR&gt;&lt;SMALL&gt;&lt;B&gt;&lt;FONT COLOR=""#00C000""&gt;Closed&lt;/FONT&gt;&lt;/B&gt;&lt;/SMALL&gt;&lt;/TD&gt;","&lt;/TD&gt;")))</f>
        <v>&lt;/TD&gt;</v>
      </c>
      <c r="D117" s="7" t="str">
        <f>(IF((Master!$B117="#"),(""),(CONCATENATE("&lt;TD VALIGN = MIDDLE  ALIGN = CENTER&gt;&lt;A HREF=""revision_history.html#REQ",Master!A117,"""&gt;",Totals!N117,"&lt;/A&gt;&lt;/TD&gt;"))))</f>
        <v>&lt;TD VALIGN = MIDDLE  ALIGN = CENTER&gt;&lt;A HREF="revision_history.html#REQ0127"&gt;Complete&lt;BR&gt;then Ballot&lt;/A&gt;&lt;/TD&gt;</v>
      </c>
      <c r="E117" s="7" t="str">
        <f>(IF((Master!$B117="#"),(""),(CONCATENATE("&lt;TD VALIGN = MIDDLE  ALIGN = CENTER&gt;",Master!C117,"&lt;/TD&gt;"))))</f>
        <v>&lt;TD VALIGN = MIDDLE  ALIGN = CENTER&gt;802.1AB-2009&lt;/TD&gt;</v>
      </c>
      <c r="F117" s="7" t="str">
        <f>(IF((Master!$B117="#"),(""),(CONCATENATE("&lt;TD VALIGN = MIDDLE&gt;",Master!D117,"&lt;/TD&gt;"))))</f>
        <v>&lt;TD VALIGN = MIDDLE&gt;Section 9.2.7.12, 9.2.8, 9.2.10&lt;/TD&gt;</v>
      </c>
      <c r="G117" s="13" t="str">
        <f>IF(Master!$B117="#","","&lt;TD VALIGN = MIDDLE NOWRAP&gt;")</f>
        <v>&lt;TD VALIGN = MIDDLE NOWRAP&gt;</v>
      </c>
      <c r="H117" s="13" t="str">
        <f>IF(Master!$B117="#","",Master!B117)</f>
        <v>04-Oct-13</v>
      </c>
      <c r="I117" s="7" t="str">
        <f>IF(Master!$B117="#","","&lt;/TD&gt;")</f>
        <v>&lt;/TD&gt;</v>
      </c>
      <c r="J117" s="7" t="str">
        <f>(IF((Master!$B117="#"),(""),(CONCATENATE("&lt;TD VALIGN = MIDDLE&gt;",Master!E117,"&lt;/TD&gt;"))))</f>
        <v>&lt;TD VALIGN = MIDDLE&gt;txInitializeLLDP, Transmit State Machine, Transmit timer state machine&lt;/TD&gt;</v>
      </c>
      <c r="K117" s="7" t="str">
        <f>IF(Master!$B117="#","","&lt;/TD&gt;")</f>
        <v>&lt;/TD&gt;</v>
      </c>
      <c r="L117" s="7" t="str">
        <f>(IF((Master!$B117="#"),(""),(CONCATENATE("&lt;TD VALIGN = MIDDLE&gt;",(IF((Master!$F117=""),("&amp;nbsp;"),(Master!$F117)))," &lt;/TD&gt;"))))</f>
        <v>&lt;TD VALIGN = MIDDLE&gt;802.1AB-cor-2 &lt;/TD&gt;</v>
      </c>
      <c r="M117" s="7" t="str">
        <f>IF(Master!$B117="#","","&lt;/TR&gt;")</f>
        <v>&lt;/TR&gt;</v>
      </c>
    </row>
    <row r="118" spans="1:13" ht="12.75" customHeight="1" x14ac:dyDescent="0.2">
      <c r="A118" s="112" t="str">
        <f>IF(Master!$B118="#","","&lt;TR&gt;")</f>
        <v>&lt;TR&gt;</v>
      </c>
      <c r="B118" s="7" t="str">
        <f>IF(Master!$B118="#","",CONCATENATE("&lt;TD VALIGN = MIDDLE  ALIGN = CENTER&gt;&lt;A HREF=""maint_",Master!A118,".pdf""&gt;",Master!A118,"&lt;/A&gt;"))</f>
        <v>&lt;TD VALIGN = MIDDLE  ALIGN = CENTER&gt;&lt;A HREF="maint_0128.pdf"&gt;0128&lt;/A&gt;</v>
      </c>
      <c r="C118" s="7" t="str">
        <f>IF(Master!$B118="#","", (IF(Totals!AS118="Y","&lt;BR&gt;&lt;SMALL&gt;&lt;B&gt;&lt;FONT COLOR=""#00C000""&gt;Closed&lt;/FONT&gt;&lt;/B&gt;&lt;/SMALL&gt;&lt;/TD&gt;","&lt;/TD&gt;")))</f>
        <v>&lt;/TD&gt;</v>
      </c>
      <c r="D118" s="7" t="str">
        <f>(IF((Master!$B118="#"),(""),(CONCATENATE("&lt;TD VALIGN = MIDDLE  ALIGN = CENTER&gt;&lt;A HREF=""revision_history.html#REQ",Master!A118,"""&gt;",Totals!N118,"&lt;/A&gt;&lt;/TD&gt;"))))</f>
        <v>&lt;TD VALIGN = MIDDLE  ALIGN = CENTER&gt;&lt;A HREF="revision_history.html#REQ0128"&gt;Ready for&lt;BR&gt;Ballot&lt;/A&gt;&lt;/TD&gt;</v>
      </c>
      <c r="E118" s="7" t="str">
        <f>(IF((Master!$B118="#"),(""),(CONCATENATE("&lt;TD VALIGN = MIDDLE  ALIGN = CENTER&gt;",Master!C118,"&lt;/TD&gt;"))))</f>
        <v>&lt;TD VALIGN = MIDDLE  ALIGN = CENTER&gt;IEEE Std 802.1Q-2011 (or 2012 Edition)&lt;/TD&gt;</v>
      </c>
      <c r="F118" s="7" t="str">
        <f>(IF((Master!$B118="#"),(""),(CONCATENATE("&lt;TD VALIGN = MIDDLE&gt;",Master!D118,"&lt;/TD&gt;"))))</f>
        <v>&lt;TD VALIGN = MIDDLE&gt;Annex O&lt;/TD&gt;</v>
      </c>
      <c r="G118" s="13" t="str">
        <f>IF(Master!$B118="#","","&lt;TD VALIGN = MIDDLE NOWRAP&gt;")</f>
        <v>&lt;TD VALIGN = MIDDLE NOWRAP&gt;</v>
      </c>
      <c r="H118" s="13" t="str">
        <f>IF(Master!$B118="#","",Master!B118)</f>
        <v>1-Mar-14</v>
      </c>
      <c r="I118" s="7" t="str">
        <f>IF(Master!$B118="#","","&lt;/TD&gt;")</f>
        <v>&lt;/TD&gt;</v>
      </c>
      <c r="J118" s="7" t="str">
        <f>(IF((Master!$B118="#"),(""),(CONCATENATE("&lt;TD VALIGN = MIDDLE&gt;",Master!E118,"&lt;/TD&gt;"))))</f>
        <v>&lt;TD VALIGN = MIDDLE&gt;Bibliography&lt;/TD&gt;</v>
      </c>
      <c r="K118" s="7" t="str">
        <f>IF(Master!$B118="#","","&lt;/TD&gt;")</f>
        <v>&lt;/TD&gt;</v>
      </c>
      <c r="L118" s="7" t="str">
        <f>(IF((Master!$B118="#"),(""),(CONCATENATE("&lt;TD VALIGN = MIDDLE&gt;",(IF((Master!$F118=""),("&amp;nbsp;"),(Master!$F118)))," &lt;/TD&gt;"))))</f>
        <v>&lt;TD VALIGN = MIDDLE&gt;802.1Q-REV &lt;/TD&gt;</v>
      </c>
      <c r="M118" s="7" t="str">
        <f>IF(Master!$B118="#","","&lt;/TR&gt;")</f>
        <v>&lt;/TR&gt;</v>
      </c>
    </row>
    <row r="119" spans="1:13" ht="12.75" customHeight="1" x14ac:dyDescent="0.2">
      <c r="A119" s="112" t="str">
        <f>IF(Master!$B119="#","","&lt;TR&gt;")</f>
        <v>&lt;TR&gt;</v>
      </c>
      <c r="B119" s="7" t="str">
        <f>IF(Master!$B119="#","",CONCATENATE("&lt;TD VALIGN = MIDDLE  ALIGN = CENTER&gt;&lt;A HREF=""maint_",Master!A119,".pdf""&gt;",Master!A119,"&lt;/A&gt;"))</f>
        <v>&lt;TD VALIGN = MIDDLE  ALIGN = CENTER&gt;&lt;A HREF="maint_0131.pdf"&gt;0131&lt;/A&gt;</v>
      </c>
      <c r="C119" s="7" t="str">
        <f>IF(Master!$B119="#","", (IF(Totals!AS119="Y","&lt;BR&gt;&lt;SMALL&gt;&lt;B&gt;&lt;FONT COLOR=""#00C000""&gt;Closed&lt;/FONT&gt;&lt;/B&gt;&lt;/SMALL&gt;&lt;/TD&gt;","&lt;/TD&gt;")))</f>
        <v>&lt;/TD&gt;</v>
      </c>
      <c r="D119" s="7" t="str">
        <f>(IF((Master!$B119="#"),(""),(CONCATENATE("&lt;TD VALIGN = MIDDLE  ALIGN = CENTER&gt;&lt;A HREF=""revision_history.html#REQ",Master!A119,"""&gt;",Totals!N119,"&lt;/A&gt;&lt;/TD&gt;"))))</f>
        <v>&lt;TD VALIGN = MIDDLE  ALIGN = CENTER&gt;&lt;A HREF="revision_history.html#REQ0131"&gt;Ready for&lt;BR&gt;Ballot&lt;/A&gt;&lt;/TD&gt;</v>
      </c>
      <c r="E119" s="7" t="str">
        <f>(IF((Master!$B119="#"),(""),(CONCATENATE("&lt;TD VALIGN = MIDDLE  ALIGN = CENTER&gt;",Master!C119,"&lt;/TD&gt;"))))</f>
        <v>&lt;TD VALIGN = MIDDLE  ALIGN = CENTER&gt;IEEE 802.1AB-2009&lt;/TD&gt;</v>
      </c>
      <c r="F119" s="7" t="str">
        <f>(IF((Master!$B119="#"),(""),(CONCATENATE("&lt;TD VALIGN = MIDDLE&gt;",Master!D119,"&lt;/TD&gt;"))))</f>
        <v>&lt;TD VALIGN = MIDDLE&gt;E.1&lt;/TD&gt;</v>
      </c>
      <c r="G119" s="13" t="str">
        <f>IF(Master!$B119="#","","&lt;TD VALIGN = MIDDLE NOWRAP&gt;")</f>
        <v>&lt;TD VALIGN = MIDDLE NOWRAP&gt;</v>
      </c>
      <c r="H119" s="13" t="str">
        <f>IF(Master!$B119="#","",Master!B119)</f>
        <v>18-Mar-14</v>
      </c>
      <c r="I119" s="7" t="str">
        <f>IF(Master!$B119="#","","&lt;/TD&gt;")</f>
        <v>&lt;/TD&gt;</v>
      </c>
      <c r="J119" s="7" t="str">
        <f>(IF((Master!$B119="#"),(""),(CONCATENATE("&lt;TD VALIGN = MIDDLE&gt;",Master!E119,"&lt;/TD&gt;"))))</f>
        <v>&lt;TD VALIGN = MIDDLE&gt;Requirements of the IEEE 802.1 Organizationally Specific TLV set&lt;/TD&gt;</v>
      </c>
      <c r="K119" s="7" t="str">
        <f>IF(Master!$B119="#","","&lt;/TD&gt;")</f>
        <v>&lt;/TD&gt;</v>
      </c>
      <c r="L119" s="7" t="str">
        <f>(IF((Master!$B119="#"),(""),(CONCATENATE("&lt;TD VALIGN = MIDDLE&gt;",(IF((Master!$F119=""),("&amp;nbsp;"),(Master!$F119)))," &lt;/TD&gt;"))))</f>
        <v>&lt;TD VALIGN = MIDDLE&gt;802.1AB-cor-2 &lt;/TD&gt;</v>
      </c>
      <c r="M119" s="7" t="str">
        <f>IF(Master!$B119="#","","&lt;/TR&gt;")</f>
        <v>&lt;/TR&gt;</v>
      </c>
    </row>
    <row r="120" spans="1:13" ht="12.75" customHeight="1" x14ac:dyDescent="0.2">
      <c r="A120" s="112" t="str">
        <f>IF(Master!$B120="#","","&lt;TR&gt;")</f>
        <v>&lt;TR&gt;</v>
      </c>
      <c r="B120" s="7" t="str">
        <f>IF(Master!$B120="#","",CONCATENATE("&lt;TD VALIGN = MIDDLE  ALIGN = CENTER&gt;&lt;A HREF=""maint_",Master!A120,".pdf""&gt;",Master!A120,"&lt;/A&gt;"))</f>
        <v>&lt;TD VALIGN = MIDDLE  ALIGN = CENTER&gt;&lt;A HREF="maint_0132.pdf"&gt;0132&lt;/A&gt;</v>
      </c>
      <c r="C120" s="7" t="str">
        <f>IF(Master!$B120="#","", (IF(Totals!AS120="Y","&lt;BR&gt;&lt;SMALL&gt;&lt;B&gt;&lt;FONT COLOR=""#00C000""&gt;Closed&lt;/FONT&gt;&lt;/B&gt;&lt;/SMALL&gt;&lt;/TD&gt;","&lt;/TD&gt;")))</f>
        <v>&lt;/TD&gt;</v>
      </c>
      <c r="D120" s="7" t="str">
        <f>(IF((Master!$B120="#"),(""),(CONCATENATE("&lt;TD VALIGN = MIDDLE  ALIGN = CENTER&gt;&lt;A HREF=""revision_history.html#REQ",Master!A120,"""&gt;",Totals!N120,"&lt;/A&gt;&lt;/TD&gt;"))))</f>
        <v>&lt;TD VALIGN = MIDDLE  ALIGN = CENTER&gt;&lt;A HREF="revision_history.html#REQ0132"&gt;Ready for&lt;BR&gt;Ballot&lt;/A&gt;&lt;/TD&gt;</v>
      </c>
      <c r="E120" s="7" t="str">
        <f>(IF((Master!$B120="#"),(""),(CONCATENATE("&lt;TD VALIGN = MIDDLE  ALIGN = CENTER&gt;",Master!C120,"&lt;/TD&gt;"))))</f>
        <v>&lt;TD VALIGN = MIDDLE  ALIGN = CENTER&gt;802.1Q-REV D2.0&lt;/TD&gt;</v>
      </c>
      <c r="F120" s="7" t="str">
        <f>(IF((Master!$B120="#"),(""),(CONCATENATE("&lt;TD VALIGN = MIDDLE&gt;",Master!D120,"&lt;/TD&gt;"))))</f>
        <v>&lt;TD VALIGN = MIDDLE&gt;D.2.7.1&lt;/TD&gt;</v>
      </c>
      <c r="G120" s="13" t="str">
        <f>IF(Master!$B120="#","","&lt;TD VALIGN = MIDDLE NOWRAP&gt;")</f>
        <v>&lt;TD VALIGN = MIDDLE NOWRAP&gt;</v>
      </c>
      <c r="H120" s="13" t="str">
        <f>IF(Master!$B120="#","",Master!B120)</f>
        <v>18-Mar-14</v>
      </c>
      <c r="I120" s="7" t="str">
        <f>IF(Master!$B120="#","","&lt;/TD&gt;")</f>
        <v>&lt;/TD&gt;</v>
      </c>
      <c r="J120" s="7" t="str">
        <f>(IF((Master!$B120="#"),(""),(CONCATENATE("&lt;TD VALIGN = MIDDLE&gt;",Master!E120,"&lt;/TD&gt;"))))</f>
        <v>&lt;TD VALIGN = MIDDLE&gt;aggregation status&lt;/TD&gt;</v>
      </c>
      <c r="K120" s="7" t="str">
        <f>IF(Master!$B120="#","","&lt;/TD&gt;")</f>
        <v>&lt;/TD&gt;</v>
      </c>
      <c r="L120" s="7" t="str">
        <f>(IF((Master!$B120="#"),(""),(CONCATENATE("&lt;TD VALIGN = MIDDLE&gt;",(IF((Master!$F120=""),("&amp;nbsp;"),(Master!$F120)))," &lt;/TD&gt;"))))</f>
        <v>&lt;TD VALIGN = MIDDLE&gt;802.1Q-REV &lt;/TD&gt;</v>
      </c>
      <c r="M120" s="7" t="str">
        <f>IF(Master!$B120="#","","&lt;/TR&gt;")</f>
        <v>&lt;/TR&gt;</v>
      </c>
    </row>
    <row r="121" spans="1:13" ht="12.75" customHeight="1" x14ac:dyDescent="0.2">
      <c r="A121" s="112" t="str">
        <f>IF(Master!$B121="#","","&lt;TR&gt;")</f>
        <v>&lt;TR&gt;</v>
      </c>
      <c r="B121" s="7" t="str">
        <f>IF(Master!$B121="#","",CONCATENATE("&lt;TD VALIGN = MIDDLE  ALIGN = CENTER&gt;&lt;A HREF=""maint_",Master!A121,".pdf""&gt;",Master!A121,"&lt;/A&gt;"))</f>
        <v>&lt;TD VALIGN = MIDDLE  ALIGN = CENTER&gt;&lt;A HREF="maint_0133.pdf"&gt;0133&lt;/A&gt;</v>
      </c>
      <c r="C121" s="7" t="str">
        <f>IF(Master!$B121="#","", (IF(Totals!AS121="Y","&lt;BR&gt;&lt;SMALL&gt;&lt;B&gt;&lt;FONT COLOR=""#00C000""&gt;Closed&lt;/FONT&gt;&lt;/B&gt;&lt;/SMALL&gt;&lt;/TD&gt;","&lt;/TD&gt;")))</f>
        <v>&lt;/TD&gt;</v>
      </c>
      <c r="D121" s="7" t="str">
        <f>(IF((Master!$B121="#"),(""),(CONCATENATE("&lt;TD VALIGN = MIDDLE  ALIGN = CENTER&gt;&lt;A HREF=""revision_history.html#REQ",Master!A121,"""&gt;",Totals!N121,"&lt;/A&gt;&lt;/TD&gt;"))))</f>
        <v>&lt;TD VALIGN = MIDDLE  ALIGN = CENTER&gt;&lt;A HREF="revision_history.html#REQ0133"&gt;Ready for&lt;BR&gt;Ballot&lt;/A&gt;&lt;/TD&gt;</v>
      </c>
      <c r="E121" s="7" t="str">
        <f>(IF((Master!$B121="#"),(""),(CONCATENATE("&lt;TD VALIGN = MIDDLE  ALIGN = CENTER&gt;",Master!C121,"&lt;/TD&gt;"))))</f>
        <v>&lt;TD VALIGN = MIDDLE  ALIGN = CENTER&gt;802.1AB-2009&lt;/TD&gt;</v>
      </c>
      <c r="F121" s="7" t="str">
        <f>(IF((Master!$B121="#"),(""),(CONCATENATE("&lt;TD VALIGN = MIDDLE&gt;",Master!D121,"&lt;/TD&gt;"))))</f>
        <v>&lt;TD VALIGN = MIDDLE&gt;E.8.1&lt;/TD&gt;</v>
      </c>
      <c r="G121" s="13" t="str">
        <f>IF(Master!$B121="#","","&lt;TD VALIGN = MIDDLE NOWRAP&gt;")</f>
        <v>&lt;TD VALIGN = MIDDLE NOWRAP&gt;</v>
      </c>
      <c r="H121" s="13" t="str">
        <f>IF(Master!$B121="#","",Master!B121)</f>
        <v>18-Mar-14</v>
      </c>
      <c r="I121" s="7" t="str">
        <f>IF(Master!$B121="#","","&lt;/TD&gt;")</f>
        <v>&lt;/TD&gt;</v>
      </c>
      <c r="J121" s="7" t="str">
        <f>(IF((Master!$B121="#"),(""),(CONCATENATE("&lt;TD VALIGN = MIDDLE&gt;",Master!E121,"&lt;/TD&gt;"))))</f>
        <v>&lt;TD VALIGN = MIDDLE&gt;aggregation status&lt;/TD&gt;</v>
      </c>
      <c r="K121" s="7" t="str">
        <f>IF(Master!$B121="#","","&lt;/TD&gt;")</f>
        <v>&lt;/TD&gt;</v>
      </c>
      <c r="L121" s="7" t="str">
        <f>(IF((Master!$B121="#"),(""),(CONCATENATE("&lt;TD VALIGN = MIDDLE&gt;",(IF((Master!$F121=""),("&amp;nbsp;"),(Master!$F121)))," &lt;/TD&gt;"))))</f>
        <v>&lt;TD VALIGN = MIDDLE&gt;802.1AB-cor-2 &lt;/TD&gt;</v>
      </c>
      <c r="M121" s="7" t="str">
        <f>IF(Master!$B121="#","","&lt;/TR&gt;")</f>
        <v>&lt;/TR&gt;</v>
      </c>
    </row>
    <row r="122" spans="1:13" ht="12.75" customHeight="1" x14ac:dyDescent="0.2">
      <c r="A122" s="112" t="str">
        <f>IF(Master!$B122="#","","&lt;TR&gt;")</f>
        <v>&lt;TR&gt;</v>
      </c>
      <c r="B122" s="7" t="str">
        <f>IF(Master!$B122="#","",CONCATENATE("&lt;TD VALIGN = MIDDLE  ALIGN = CENTER&gt;&lt;A HREF=""maint_",Master!A122,".pdf""&gt;",Master!A122,"&lt;/A&gt;"))</f>
        <v>&lt;TD VALIGN = MIDDLE  ALIGN = CENTER&gt;&lt;A HREF="maint_0134.pdf"&gt;0134&lt;/A&gt;</v>
      </c>
      <c r="C122" s="7" t="str">
        <f>IF(Master!$B122="#","", (IF(Totals!AS122="Y","&lt;BR&gt;&lt;SMALL&gt;&lt;B&gt;&lt;FONT COLOR=""#00C000""&gt;Closed&lt;/FONT&gt;&lt;/B&gt;&lt;/SMALL&gt;&lt;/TD&gt;","&lt;/TD&gt;")))</f>
        <v>&lt;/TD&gt;</v>
      </c>
      <c r="D122" s="7" t="str">
        <f>(IF((Master!$B122="#"),(""),(CONCATENATE("&lt;TD VALIGN = MIDDLE  ALIGN = CENTER&gt;&lt;A HREF=""revision_history.html#REQ",Master!A122,"""&gt;",Totals!N122,"&lt;/A&gt;&lt;/TD&gt;"))))</f>
        <v>&lt;TD VALIGN = MIDDLE  ALIGN = CENTER&gt;&lt;A HREF="revision_history.html#REQ0134"&gt;Complete&lt;BR&gt;then Ballot&lt;/A&gt;&lt;/TD&gt;</v>
      </c>
      <c r="E122" s="7" t="str">
        <f>(IF((Master!$B122="#"),(""),(CONCATENATE("&lt;TD VALIGN = MIDDLE  ALIGN = CENTER&gt;",Master!C122,"&lt;/TD&gt;"))))</f>
        <v>&lt;TD VALIGN = MIDDLE  ALIGN = CENTER&gt;IEEE 802.1AB-2009&lt;/TD&gt;</v>
      </c>
      <c r="F122" s="7" t="str">
        <f>(IF((Master!$B122="#"),(""),(CONCATENATE("&lt;TD VALIGN = MIDDLE&gt;",Master!D122,"&lt;/TD&gt;"))))</f>
        <v>&lt;TD VALIGN = MIDDLE&gt;E &amp; F&lt;/TD&gt;</v>
      </c>
      <c r="G122" s="13" t="str">
        <f>IF(Master!$B122="#","","&lt;TD VALIGN = MIDDLE NOWRAP&gt;")</f>
        <v>&lt;TD VALIGN = MIDDLE NOWRAP&gt;</v>
      </c>
      <c r="H122" s="13" t="str">
        <f>IF(Master!$B122="#","",Master!B122)</f>
        <v>18-Mar-14</v>
      </c>
      <c r="I122" s="7" t="str">
        <f>IF(Master!$B122="#","","&lt;/TD&gt;")</f>
        <v>&lt;/TD&gt;</v>
      </c>
      <c r="J122" s="7" t="str">
        <f>(IF((Master!$B122="#"),(""),(CONCATENATE("&lt;TD VALIGN = MIDDLE&gt;",Master!E122,"&lt;/TD&gt;"))))</f>
        <v>&lt;TD VALIGN = MIDDLE&gt;IEEE 802.1 Organizationally Specific TLVs&lt;/TD&gt;</v>
      </c>
      <c r="K122" s="7" t="str">
        <f>IF(Master!$B122="#","","&lt;/TD&gt;")</f>
        <v>&lt;/TD&gt;</v>
      </c>
      <c r="L122" s="7" t="str">
        <f>(IF((Master!$B122="#"),(""),(CONCATENATE("&lt;TD VALIGN = MIDDLE&gt;",(IF((Master!$F122=""),("&amp;nbsp;"),(Master!$F122)))," &lt;/TD&gt;"))))</f>
        <v>&lt;TD VALIGN = MIDDLE&gt;&amp;nbsp; &lt;/TD&gt;</v>
      </c>
      <c r="M122" s="7" t="str">
        <f>IF(Master!$B122="#","","&lt;/TR&gt;")</f>
        <v>&lt;/TR&gt;</v>
      </c>
    </row>
    <row r="123" spans="1:13" ht="12.75" customHeight="1" x14ac:dyDescent="0.2">
      <c r="A123" s="112" t="str">
        <f>IF(Master!$B123="#","","&lt;TR&gt;")</f>
        <v/>
      </c>
      <c r="B123" s="7" t="str">
        <f>IF(Master!$B123="#","",CONCATENATE("&lt;TD VALIGN = MIDDLE  ALIGN = CENTER&gt;&lt;A HREF=""maint_",Master!A123,".pdf""&gt;",Master!A123,"&lt;/A&gt;"))</f>
        <v/>
      </c>
      <c r="C123" s="7" t="str">
        <f>IF(Master!$B123="#","", (IF(Totals!AS123="Y","&lt;BR&gt;&lt;SMALL&gt;&lt;B&gt;&lt;FONT COLOR=""#00C000""&gt;Closed&lt;/FONT&gt;&lt;/B&gt;&lt;/SMALL&gt;&lt;/TD&gt;","&lt;/TD&gt;")))</f>
        <v/>
      </c>
      <c r="D123" s="7" t="str">
        <f>(IF((Master!$B123="#"),(""),(CONCATENATE("&lt;TD VALIGN = MIDDLE  ALIGN = CENTER&gt;&lt;A HREF=""revision_history.html#REQ",Master!A123,"""&gt;",Totals!N123,"&lt;/A&gt;&lt;/TD&gt;"))))</f>
        <v/>
      </c>
      <c r="E123" s="7" t="str">
        <f>(IF((Master!$B123="#"),(""),(CONCATENATE("&lt;TD VALIGN = MIDDLE  ALIGN = CENTER&gt;",Master!C123,"&lt;/TD&gt;"))))</f>
        <v/>
      </c>
      <c r="F123" s="7" t="str">
        <f>(IF((Master!$B123="#"),(""),(CONCATENATE("&lt;TD VALIGN = MIDDLE&gt;",Master!D123,"&lt;/TD&gt;"))))</f>
        <v/>
      </c>
      <c r="G123" s="13" t="str">
        <f>IF(Master!$B123="#","","&lt;TD VALIGN = MIDDLE NOWRAP&gt;")</f>
        <v/>
      </c>
      <c r="H123" s="13" t="str">
        <f>IF(Master!$B123="#","",Master!B123)</f>
        <v/>
      </c>
      <c r="I123" s="7" t="str">
        <f>IF(Master!$B123="#","","&lt;/TD&gt;")</f>
        <v/>
      </c>
      <c r="J123" s="7" t="str">
        <f>(IF((Master!$B123="#"),(""),(CONCATENATE("&lt;TD VALIGN = MIDDLE&gt;",Master!E123,"&lt;/TD&gt;"))))</f>
        <v/>
      </c>
      <c r="K123" s="7" t="str">
        <f>IF(Master!$B123="#","","&lt;/TD&gt;")</f>
        <v/>
      </c>
      <c r="L123" s="7" t="str">
        <f>(IF((Master!$B123="#"),(""),(CONCATENATE("&lt;TD VALIGN = MIDDLE&gt;",(IF((Master!$F123=""),("&amp;nbsp;"),(Master!$F123)))," &lt;/TD&gt;"))))</f>
        <v/>
      </c>
      <c r="M123" s="7" t="str">
        <f>IF(Master!$B123="#","","&lt;/TR&gt;")</f>
        <v/>
      </c>
    </row>
    <row r="124" spans="1:13" ht="12.75" customHeight="1" x14ac:dyDescent="0.2">
      <c r="A124" s="112" t="str">
        <f>IF(Master!$B124="#","","&lt;TR&gt;")</f>
        <v/>
      </c>
      <c r="B124" s="7" t="str">
        <f>IF(Master!$B124="#","",CONCATENATE("&lt;TD VALIGN = MIDDLE  ALIGN = CENTER&gt;&lt;A HREF=""maint_",Master!A124,".pdf""&gt;",Master!A124,"&lt;/A&gt;"))</f>
        <v/>
      </c>
      <c r="C124" s="7" t="str">
        <f>IF(Master!$B124="#","", (IF(Totals!AS124="Y","&lt;BR&gt;&lt;SMALL&gt;&lt;B&gt;&lt;FONT COLOR=""#00C000""&gt;Closed&lt;/FONT&gt;&lt;/B&gt;&lt;/SMALL&gt;&lt;/TD&gt;","&lt;/TD&gt;")))</f>
        <v/>
      </c>
      <c r="D124" s="7" t="str">
        <f>(IF((Master!$B124="#"),(""),(CONCATENATE("&lt;TD VALIGN = MIDDLE  ALIGN = CENTER&gt;&lt;A HREF=""revision_history.html#REQ",Master!A124,"""&gt;",Totals!N124,"&lt;/A&gt;&lt;/TD&gt;"))))</f>
        <v/>
      </c>
      <c r="E124" s="7" t="str">
        <f>(IF((Master!$B124="#"),(""),(CONCATENATE("&lt;TD VALIGN = MIDDLE  ALIGN = CENTER&gt;",Master!C124,"&lt;/TD&gt;"))))</f>
        <v/>
      </c>
      <c r="F124" s="7" t="str">
        <f>(IF((Master!$B124="#"),(""),(CONCATENATE("&lt;TD VALIGN = MIDDLE&gt;",Master!D124,"&lt;/TD&gt;"))))</f>
        <v/>
      </c>
      <c r="G124" s="13" t="str">
        <f>IF(Master!$B124="#","","&lt;TD VALIGN = MIDDLE NOWRAP&gt;")</f>
        <v/>
      </c>
      <c r="H124" s="13" t="str">
        <f>IF(Master!$B124="#","",Master!B124)</f>
        <v/>
      </c>
      <c r="I124" s="7" t="str">
        <f>IF(Master!$B124="#","","&lt;/TD&gt;")</f>
        <v/>
      </c>
      <c r="J124" s="7" t="str">
        <f>(IF((Master!$B124="#"),(""),(CONCATENATE("&lt;TD VALIGN = MIDDLE&gt;",Master!E124,"&lt;/TD&gt;"))))</f>
        <v/>
      </c>
      <c r="K124" s="7" t="str">
        <f>IF(Master!$B124="#","","&lt;/TD&gt;")</f>
        <v/>
      </c>
      <c r="L124" s="7" t="str">
        <f>(IF((Master!$B124="#"),(""),(CONCATENATE("&lt;TD VALIGN = MIDDLE&gt;",(IF((Master!$F124=""),("&amp;nbsp;"),(Master!$F124)))," &lt;/TD&gt;"))))</f>
        <v/>
      </c>
      <c r="M124" s="7" t="str">
        <f>IF(Master!$B124="#","","&lt;/TR&gt;")</f>
        <v/>
      </c>
    </row>
    <row r="125" spans="1:13" ht="12.75" customHeight="1" x14ac:dyDescent="0.2">
      <c r="A125" s="112" t="str">
        <f>IF(Master!$B125="#","","&lt;TR&gt;")</f>
        <v/>
      </c>
      <c r="B125" s="7" t="str">
        <f>IF(Master!$B125="#","",CONCATENATE("&lt;TD VALIGN = MIDDLE  ALIGN = CENTER&gt;&lt;A HREF=""maint_",Master!A125,".pdf""&gt;",Master!A125,"&lt;/A&gt;"))</f>
        <v/>
      </c>
      <c r="C125" s="7" t="str">
        <f>IF(Master!$B125="#","", (IF(Totals!AS125="Y","&lt;BR&gt;&lt;SMALL&gt;&lt;B&gt;&lt;FONT COLOR=""#00C000""&gt;Closed&lt;/FONT&gt;&lt;/B&gt;&lt;/SMALL&gt;&lt;/TD&gt;","&lt;/TD&gt;")))</f>
        <v/>
      </c>
      <c r="D125" s="7" t="str">
        <f>(IF((Master!$B125="#"),(""),(CONCATENATE("&lt;TD VALIGN = MIDDLE  ALIGN = CENTER&gt;&lt;A HREF=""revision_history.html#REQ",Master!A125,"""&gt;",Totals!N125,"&lt;/A&gt;&lt;/TD&gt;"))))</f>
        <v/>
      </c>
      <c r="E125" s="7" t="str">
        <f>(IF((Master!$B125="#"),(""),(CONCATENATE("&lt;TD VALIGN = MIDDLE  ALIGN = CENTER&gt;",Master!C125,"&lt;/TD&gt;"))))</f>
        <v/>
      </c>
      <c r="F125" s="7" t="str">
        <f>(IF((Master!$B125="#"),(""),(CONCATENATE("&lt;TD VALIGN = MIDDLE&gt;",Master!D125,"&lt;/TD&gt;"))))</f>
        <v/>
      </c>
      <c r="G125" s="13" t="str">
        <f>IF(Master!$B125="#","","&lt;TD VALIGN = MIDDLE NOWRAP&gt;")</f>
        <v/>
      </c>
      <c r="H125" s="13" t="str">
        <f>IF(Master!$B125="#","",Master!B125)</f>
        <v/>
      </c>
      <c r="I125" s="7" t="str">
        <f>IF(Master!$B125="#","","&lt;/TD&gt;")</f>
        <v/>
      </c>
      <c r="J125" s="7" t="str">
        <f>(IF((Master!$B125="#"),(""),(CONCATENATE("&lt;TD VALIGN = MIDDLE&gt;",Master!E125,"&lt;/TD&gt;"))))</f>
        <v/>
      </c>
      <c r="K125" s="7" t="str">
        <f>IF(Master!$B125="#","","&lt;/TD&gt;")</f>
        <v/>
      </c>
      <c r="L125" s="7" t="str">
        <f>(IF((Master!$B125="#"),(""),(CONCATENATE("&lt;TD VALIGN = MIDDLE&gt;",(IF((Master!$F125=""),("&amp;nbsp;"),(Master!$F125)))," &lt;/TD&gt;"))))</f>
        <v/>
      </c>
      <c r="M125" s="7" t="str">
        <f>IF(Master!$B125="#","","&lt;/TR&gt;")</f>
        <v/>
      </c>
    </row>
    <row r="126" spans="1:13" ht="12.75" customHeight="1" x14ac:dyDescent="0.2">
      <c r="A126" s="112" t="str">
        <f>IF(Master!$B126="#","","&lt;TR&gt;")</f>
        <v/>
      </c>
      <c r="B126" s="7" t="str">
        <f>IF(Master!$B126="#","",CONCATENATE("&lt;TD VALIGN = MIDDLE  ALIGN = CENTER&gt;&lt;A HREF=""maint_",Master!A126,".pdf""&gt;",Master!A126,"&lt;/A&gt;"))</f>
        <v/>
      </c>
      <c r="C126" s="7" t="str">
        <f>IF(Master!$B126="#","", (IF(Totals!AS126="Y","&lt;BR&gt;&lt;SMALL&gt;&lt;B&gt;&lt;FONT COLOR=""#00C000""&gt;Closed&lt;/FONT&gt;&lt;/B&gt;&lt;/SMALL&gt;&lt;/TD&gt;","&lt;/TD&gt;")))</f>
        <v/>
      </c>
      <c r="D126" s="7" t="str">
        <f>(IF((Master!$B126="#"),(""),(CONCATENATE("&lt;TD VALIGN = MIDDLE  ALIGN = CENTER&gt;&lt;A HREF=""revision_history.html#REQ",Master!A126,"""&gt;",Totals!N126,"&lt;/A&gt;&lt;/TD&gt;"))))</f>
        <v/>
      </c>
      <c r="E126" s="7" t="str">
        <f>(IF((Master!$B126="#"),(""),(CONCATENATE("&lt;TD VALIGN = MIDDLE  ALIGN = CENTER&gt;",Master!C126,"&lt;/TD&gt;"))))</f>
        <v/>
      </c>
      <c r="F126" s="7" t="str">
        <f>(IF((Master!$B126="#"),(""),(CONCATENATE("&lt;TD VALIGN = MIDDLE&gt;",Master!D126,"&lt;/TD&gt;"))))</f>
        <v/>
      </c>
      <c r="G126" s="13" t="str">
        <f>IF(Master!$B126="#","","&lt;TD VALIGN = MIDDLE NOWRAP&gt;")</f>
        <v/>
      </c>
      <c r="H126" s="13" t="str">
        <f>IF(Master!$B126="#","",Master!B126)</f>
        <v/>
      </c>
      <c r="I126" s="7" t="str">
        <f>IF(Master!$B126="#","","&lt;/TD&gt;")</f>
        <v/>
      </c>
      <c r="J126" s="7" t="str">
        <f>(IF((Master!$B126="#"),(""),(CONCATENATE("&lt;TD VALIGN = MIDDLE&gt;",Master!E126,"&lt;/TD&gt;"))))</f>
        <v/>
      </c>
      <c r="K126" s="7" t="str">
        <f>IF(Master!$B126="#","","&lt;/TD&gt;")</f>
        <v/>
      </c>
      <c r="L126" s="7" t="str">
        <f>(IF((Master!$B126="#"),(""),(CONCATENATE("&lt;TD VALIGN = MIDDLE&gt;",(IF((Master!$F126=""),("&amp;nbsp;"),(Master!$F126)))," &lt;/TD&gt;"))))</f>
        <v/>
      </c>
      <c r="M126" s="7" t="str">
        <f>IF(Master!$B126="#","","&lt;/TR&gt;")</f>
        <v/>
      </c>
    </row>
    <row r="127" spans="1:13" ht="12.75" customHeight="1" x14ac:dyDescent="0.2">
      <c r="A127" s="112" t="str">
        <f>IF(Master!$B127="#","","&lt;TR&gt;")</f>
        <v/>
      </c>
      <c r="B127" s="7" t="str">
        <f>IF(Master!$B127="#","",CONCATENATE("&lt;TD VALIGN = MIDDLE  ALIGN = CENTER&gt;&lt;A HREF=""maint_",Master!A127,".pdf""&gt;",Master!A127,"&lt;/A&gt;"))</f>
        <v/>
      </c>
      <c r="C127" s="7" t="str">
        <f>IF(Master!$B127="#","", (IF(Totals!AS127="Y","&lt;BR&gt;&lt;SMALL&gt;&lt;B&gt;&lt;FONT COLOR=""#00C000""&gt;Closed&lt;/FONT&gt;&lt;/B&gt;&lt;/SMALL&gt;&lt;/TD&gt;","&lt;/TD&gt;")))</f>
        <v/>
      </c>
      <c r="D127" s="7" t="str">
        <f>(IF((Master!$B127="#"),(""),(CONCATENATE("&lt;TD VALIGN = MIDDLE  ALIGN = CENTER&gt;&lt;A HREF=""revision_history.html#REQ",Master!A127,"""&gt;",Totals!N127,"&lt;/A&gt;&lt;/TD&gt;"))))</f>
        <v/>
      </c>
      <c r="E127" s="7" t="str">
        <f>(IF((Master!$B127="#"),(""),(CONCATENATE("&lt;TD VALIGN = MIDDLE  ALIGN = CENTER&gt;",Master!C127,"&lt;/TD&gt;"))))</f>
        <v/>
      </c>
      <c r="F127" s="7" t="str">
        <f>(IF((Master!$B127="#"),(""),(CONCATENATE("&lt;TD VALIGN = MIDDLE&gt;",Master!D127,"&lt;/TD&gt;"))))</f>
        <v/>
      </c>
      <c r="G127" s="13" t="str">
        <f>IF(Master!$B127="#","","&lt;TD VALIGN = MIDDLE NOWRAP&gt;")</f>
        <v/>
      </c>
      <c r="H127" s="13" t="str">
        <f>IF(Master!$B127="#","",Master!B127)</f>
        <v/>
      </c>
      <c r="I127" s="7" t="str">
        <f>IF(Master!$B127="#","","&lt;/TD&gt;")</f>
        <v/>
      </c>
      <c r="J127" s="7" t="str">
        <f>(IF((Master!$B127="#"),(""),(CONCATENATE("&lt;TD VALIGN = MIDDLE&gt;",Master!E127,"&lt;/TD&gt;"))))</f>
        <v/>
      </c>
      <c r="K127" s="7" t="str">
        <f>IF(Master!$B127="#","","&lt;/TD&gt;")</f>
        <v/>
      </c>
      <c r="L127" s="7" t="str">
        <f>(IF((Master!$B127="#"),(""),(CONCATENATE("&lt;TD VALIGN = MIDDLE&gt;",(IF((Master!$F127=""),("&amp;nbsp;"),(Master!$F127)))," &lt;/TD&gt;"))))</f>
        <v/>
      </c>
      <c r="M127" s="7" t="str">
        <f>IF(Master!$B127="#","","&lt;/TR&gt;")</f>
        <v/>
      </c>
    </row>
    <row r="128" spans="1:13" ht="12.75" customHeight="1" x14ac:dyDescent="0.2">
      <c r="A128" s="112" t="str">
        <f>IF(Master!$B128="#","","&lt;TR&gt;")</f>
        <v/>
      </c>
      <c r="B128" s="7" t="str">
        <f>IF(Master!$B128="#","",CONCATENATE("&lt;TD VALIGN = MIDDLE  ALIGN = CENTER&gt;&lt;A HREF=""maint_",Master!A128,".pdf""&gt;",Master!A128,"&lt;/A&gt;"))</f>
        <v/>
      </c>
      <c r="C128" s="7" t="str">
        <f>IF(Master!$B128="#","", (IF(Totals!AS128="Y","&lt;BR&gt;&lt;SMALL&gt;&lt;B&gt;&lt;FONT COLOR=""#00C000""&gt;Closed&lt;/FONT&gt;&lt;/B&gt;&lt;/SMALL&gt;&lt;/TD&gt;","&lt;/TD&gt;")))</f>
        <v/>
      </c>
      <c r="D128" s="7" t="str">
        <f>(IF((Master!$B128="#"),(""),(CONCATENATE("&lt;TD VALIGN = MIDDLE  ALIGN = CENTER&gt;&lt;A HREF=""revision_history.html#REQ",Master!A128,"""&gt;",Totals!N128,"&lt;/A&gt;&lt;/TD&gt;"))))</f>
        <v/>
      </c>
      <c r="E128" s="7" t="str">
        <f>(IF((Master!$B128="#"),(""),(CONCATENATE("&lt;TD VALIGN = MIDDLE  ALIGN = CENTER&gt;",Master!C128,"&lt;/TD&gt;"))))</f>
        <v/>
      </c>
      <c r="F128" s="7" t="str">
        <f>(IF((Master!$B128="#"),(""),(CONCATENATE("&lt;TD VALIGN = MIDDLE&gt;",Master!D128,"&lt;/TD&gt;"))))</f>
        <v/>
      </c>
      <c r="G128" s="13" t="str">
        <f>IF(Master!$B128="#","","&lt;TD VALIGN = MIDDLE NOWRAP&gt;")</f>
        <v/>
      </c>
      <c r="H128" s="13" t="str">
        <f>IF(Master!$B128="#","",Master!B128)</f>
        <v/>
      </c>
      <c r="I128" s="7" t="str">
        <f>IF(Master!$B128="#","","&lt;/TD&gt;")</f>
        <v/>
      </c>
      <c r="J128" s="7" t="str">
        <f>(IF((Master!$B128="#"),(""),(CONCATENATE("&lt;TD VALIGN = MIDDLE&gt;",Master!E128,"&lt;/TD&gt;"))))</f>
        <v/>
      </c>
      <c r="K128" s="7" t="str">
        <f>IF(Master!$B128="#","","&lt;/TD&gt;")</f>
        <v/>
      </c>
      <c r="L128" s="7" t="str">
        <f>(IF((Master!$B128="#"),(""),(CONCATENATE("&lt;TD VALIGN = MIDDLE&gt;",(IF((Master!$F128=""),("&amp;nbsp;"),(Master!$F128)))," &lt;/TD&gt;"))))</f>
        <v/>
      </c>
      <c r="M128" s="7" t="str">
        <f>IF(Master!$B128="#","","&lt;/TR&gt;")</f>
        <v/>
      </c>
    </row>
    <row r="129" spans="1:13" ht="12.75" customHeight="1" x14ac:dyDescent="0.2">
      <c r="A129" s="112" t="str">
        <f>IF(Master!$B129="#","","&lt;TR&gt;")</f>
        <v/>
      </c>
      <c r="B129" s="7" t="str">
        <f>IF(Master!$B129="#","",CONCATENATE("&lt;TD VALIGN = MIDDLE  ALIGN = CENTER&gt;&lt;A HREF=""maint_",Master!A129,".pdf""&gt;",Master!A129,"&lt;/A&gt;"))</f>
        <v/>
      </c>
      <c r="C129" s="7" t="str">
        <f>IF(Master!$B129="#","", (IF(Totals!AS129="Y","&lt;BR&gt;&lt;SMALL&gt;&lt;B&gt;&lt;FONT COLOR=""#00C000""&gt;Closed&lt;/FONT&gt;&lt;/B&gt;&lt;/SMALL&gt;&lt;/TD&gt;","&lt;/TD&gt;")))</f>
        <v/>
      </c>
      <c r="D129" s="7" t="str">
        <f>(IF((Master!$B129="#"),(""),(CONCATENATE("&lt;TD VALIGN = MIDDLE  ALIGN = CENTER&gt;&lt;A HREF=""revision_history.html#REQ",Master!A129,"""&gt;",Totals!N129,"&lt;/A&gt;&lt;/TD&gt;"))))</f>
        <v/>
      </c>
      <c r="E129" s="7" t="str">
        <f>(IF((Master!$B129="#"),(""),(CONCATENATE("&lt;TD VALIGN = MIDDLE  ALIGN = CENTER&gt;",Master!C129,"&lt;/TD&gt;"))))</f>
        <v/>
      </c>
      <c r="F129" s="7" t="str">
        <f>(IF((Master!$B129="#"),(""),(CONCATENATE("&lt;TD VALIGN = MIDDLE&gt;",Master!D129,"&lt;/TD&gt;"))))</f>
        <v/>
      </c>
      <c r="G129" s="13" t="str">
        <f>IF(Master!$B129="#","","&lt;TD VALIGN = MIDDLE NOWRAP&gt;")</f>
        <v/>
      </c>
      <c r="H129" s="13" t="str">
        <f>IF(Master!$B129="#","",Master!B129)</f>
        <v/>
      </c>
      <c r="I129" s="7" t="str">
        <f>IF(Master!$B129="#","","&lt;/TD&gt;")</f>
        <v/>
      </c>
      <c r="J129" s="7" t="str">
        <f>(IF((Master!$B129="#"),(""),(CONCATENATE("&lt;TD VALIGN = MIDDLE&gt;",Master!E129,"&lt;/TD&gt;"))))</f>
        <v/>
      </c>
      <c r="K129" s="7" t="str">
        <f>IF(Master!$B129="#","","&lt;/TD&gt;")</f>
        <v/>
      </c>
      <c r="L129" s="7" t="str">
        <f>(IF((Master!$B129="#"),(""),(CONCATENATE("&lt;TD VALIGN = MIDDLE&gt;",(IF((Master!$F129=""),("&amp;nbsp;"),(Master!$F129)))," &lt;/TD&gt;"))))</f>
        <v/>
      </c>
      <c r="M129" s="7" t="str">
        <f>IF(Master!$B129="#","","&lt;/TR&gt;")</f>
        <v/>
      </c>
    </row>
    <row r="130" spans="1:13" ht="12.75" customHeight="1" x14ac:dyDescent="0.2">
      <c r="A130" s="112" t="str">
        <f>IF(Master!$B130="#","","&lt;TR&gt;")</f>
        <v/>
      </c>
      <c r="B130" s="7" t="str">
        <f>IF(Master!$B130="#","",CONCATENATE("&lt;TD VALIGN = MIDDLE  ALIGN = CENTER&gt;&lt;A HREF=""maint_",Master!A130,".pdf""&gt;",Master!A130,"&lt;/A&gt;"))</f>
        <v/>
      </c>
      <c r="C130" s="7" t="str">
        <f>IF(Master!$B130="#","", (IF(Totals!AS130="Y","&lt;BR&gt;&lt;SMALL&gt;&lt;B&gt;&lt;FONT COLOR=""#00C000""&gt;Closed&lt;/FONT&gt;&lt;/B&gt;&lt;/SMALL&gt;&lt;/TD&gt;","&lt;/TD&gt;")))</f>
        <v/>
      </c>
      <c r="D130" s="7" t="str">
        <f>(IF((Master!$B130="#"),(""),(CONCATENATE("&lt;TD VALIGN = MIDDLE  ALIGN = CENTER&gt;&lt;A HREF=""revision_history.html#REQ",Master!A130,"""&gt;",Totals!N130,"&lt;/A&gt;&lt;/TD&gt;"))))</f>
        <v/>
      </c>
      <c r="E130" s="7" t="str">
        <f>(IF((Master!$B130="#"),(""),(CONCATENATE("&lt;TD VALIGN = MIDDLE  ALIGN = CENTER&gt;",Master!C130,"&lt;/TD&gt;"))))</f>
        <v/>
      </c>
      <c r="F130" s="7" t="str">
        <f>(IF((Master!$B130="#"),(""),(CONCATENATE("&lt;TD VALIGN = MIDDLE&gt;",Master!D130,"&lt;/TD&gt;"))))</f>
        <v/>
      </c>
      <c r="G130" s="13" t="str">
        <f>IF(Master!$B130="#","","&lt;TD VALIGN = MIDDLE NOWRAP&gt;")</f>
        <v/>
      </c>
      <c r="H130" s="13" t="str">
        <f>IF(Master!$B130="#","",Master!B130)</f>
        <v/>
      </c>
      <c r="I130" s="7" t="str">
        <f>IF(Master!$B130="#","","&lt;/TD&gt;")</f>
        <v/>
      </c>
      <c r="J130" s="7" t="str">
        <f>(IF((Master!$B130="#"),(""),(CONCATENATE("&lt;TD VALIGN = MIDDLE&gt;",Master!E130,"&lt;/TD&gt;"))))</f>
        <v/>
      </c>
      <c r="K130" s="7" t="str">
        <f>IF(Master!$B130="#","","&lt;/TD&gt;")</f>
        <v/>
      </c>
      <c r="L130" s="7" t="str">
        <f>(IF((Master!$B130="#"),(""),(CONCATENATE("&lt;TD VALIGN = MIDDLE&gt;",(IF((Master!$F130=""),("&amp;nbsp;"),(Master!$F130)))," &lt;/TD&gt;"))))</f>
        <v/>
      </c>
      <c r="M130" s="7" t="str">
        <f>IF(Master!$B130="#","","&lt;/TR&gt;")</f>
        <v/>
      </c>
    </row>
    <row r="131" spans="1:13" ht="12.75" customHeight="1" x14ac:dyDescent="0.2">
      <c r="A131" s="112" t="str">
        <f>IF(Master!$B131="#","","&lt;TR&gt;")</f>
        <v/>
      </c>
      <c r="B131" s="7" t="str">
        <f>IF(Master!$B131="#","",CONCATENATE("&lt;TD VALIGN = MIDDLE  ALIGN = CENTER&gt;&lt;A HREF=""maint_",Master!A131,".pdf""&gt;",Master!A131,"&lt;/A&gt;"))</f>
        <v/>
      </c>
      <c r="C131" s="7" t="str">
        <f>IF(Master!$B131="#","", (IF(Totals!AS131="Y","&lt;BR&gt;&lt;SMALL&gt;&lt;B&gt;&lt;FONT COLOR=""#00C000""&gt;Closed&lt;/FONT&gt;&lt;/B&gt;&lt;/SMALL&gt;&lt;/TD&gt;","&lt;/TD&gt;")))</f>
        <v/>
      </c>
      <c r="D131" s="7" t="str">
        <f>(IF((Master!$B131="#"),(""),(CONCATENATE("&lt;TD VALIGN = MIDDLE  ALIGN = CENTER&gt;&lt;A HREF=""revision_history.html#REQ",Master!A131,"""&gt;",Totals!N131,"&lt;/A&gt;&lt;/TD&gt;"))))</f>
        <v/>
      </c>
      <c r="E131" s="7" t="str">
        <f>(IF((Master!$B131="#"),(""),(CONCATENATE("&lt;TD VALIGN = MIDDLE  ALIGN = CENTER&gt;",Master!C131,"&lt;/TD&gt;"))))</f>
        <v/>
      </c>
      <c r="F131" s="7" t="str">
        <f>(IF((Master!$B131="#"),(""),(CONCATENATE("&lt;TD VALIGN = MIDDLE&gt;",Master!D131,"&lt;/TD&gt;"))))</f>
        <v/>
      </c>
      <c r="G131" s="13" t="str">
        <f>IF(Master!$B131="#","","&lt;TD VALIGN = MIDDLE NOWRAP&gt;")</f>
        <v/>
      </c>
      <c r="H131" s="13" t="str">
        <f>IF(Master!$B131="#","",Master!B131)</f>
        <v/>
      </c>
      <c r="I131" s="7" t="str">
        <f>IF(Master!$B131="#","","&lt;/TD&gt;")</f>
        <v/>
      </c>
      <c r="J131" s="7" t="str">
        <f>(IF((Master!$B131="#"),(""),(CONCATENATE("&lt;TD VALIGN = MIDDLE&gt;",Master!E131,"&lt;/TD&gt;"))))</f>
        <v/>
      </c>
      <c r="K131" s="7" t="str">
        <f>IF(Master!$B131="#","","&lt;/TD&gt;")</f>
        <v/>
      </c>
      <c r="L131" s="7" t="str">
        <f>(IF((Master!$B131="#"),(""),(CONCATENATE("&lt;TD VALIGN = MIDDLE&gt;",(IF((Master!$F131=""),("&amp;nbsp;"),(Master!$F131)))," &lt;/TD&gt;"))))</f>
        <v/>
      </c>
      <c r="M131" s="7" t="str">
        <f>IF(Master!$B131="#","","&lt;/TR&gt;")</f>
        <v/>
      </c>
    </row>
    <row r="132" spans="1:13" ht="12.75" customHeight="1" x14ac:dyDescent="0.2">
      <c r="A132" s="112" t="str">
        <f>IF(Master!$B132="#","","&lt;TR&gt;")</f>
        <v/>
      </c>
      <c r="B132" s="7" t="str">
        <f>IF(Master!$B132="#","",CONCATENATE("&lt;TD VALIGN = MIDDLE  ALIGN = CENTER&gt;&lt;A HREF=""maint_",Master!A132,".pdf""&gt;",Master!A132,"&lt;/A&gt;"))</f>
        <v/>
      </c>
      <c r="C132" s="7" t="str">
        <f>IF(Master!$B132="#","", (IF(Totals!AS132="Y","&lt;BR&gt;&lt;SMALL&gt;&lt;B&gt;&lt;FONT COLOR=""#00C000""&gt;Closed&lt;/FONT&gt;&lt;/B&gt;&lt;/SMALL&gt;&lt;/TD&gt;","&lt;/TD&gt;")))</f>
        <v/>
      </c>
      <c r="D132" s="7" t="str">
        <f>(IF((Master!$B132="#"),(""),(CONCATENATE("&lt;TD VALIGN = MIDDLE  ALIGN = CENTER&gt;&lt;A HREF=""revision_history.html#REQ",Master!A132,"""&gt;",Totals!N132,"&lt;/A&gt;&lt;/TD&gt;"))))</f>
        <v/>
      </c>
      <c r="E132" s="7" t="str">
        <f>(IF((Master!$B132="#"),(""),(CONCATENATE("&lt;TD VALIGN = MIDDLE  ALIGN = CENTER&gt;",Master!C132,"&lt;/TD&gt;"))))</f>
        <v/>
      </c>
      <c r="F132" s="7" t="str">
        <f>(IF((Master!$B132="#"),(""),(CONCATENATE("&lt;TD VALIGN = MIDDLE&gt;",Master!D132,"&lt;/TD&gt;"))))</f>
        <v/>
      </c>
      <c r="G132" s="13" t="str">
        <f>IF(Master!$B132="#","","&lt;TD VALIGN = MIDDLE NOWRAP&gt;")</f>
        <v/>
      </c>
      <c r="H132" s="13" t="str">
        <f>IF(Master!$B132="#","",Master!B132)</f>
        <v/>
      </c>
      <c r="I132" s="7" t="str">
        <f>IF(Master!$B132="#","","&lt;/TD&gt;")</f>
        <v/>
      </c>
      <c r="J132" s="7" t="str">
        <f>(IF((Master!$B132="#"),(""),(CONCATENATE("&lt;TD VALIGN = MIDDLE&gt;",Master!E132,"&lt;/TD&gt;"))))</f>
        <v/>
      </c>
      <c r="K132" s="7" t="str">
        <f>IF(Master!$B132="#","","&lt;/TD&gt;")</f>
        <v/>
      </c>
      <c r="L132" s="7" t="str">
        <f>(IF((Master!$B132="#"),(""),(CONCATENATE("&lt;TD VALIGN = MIDDLE&gt;",(IF((Master!$F132=""),("&amp;nbsp;"),(Master!$F132)))," &lt;/TD&gt;"))))</f>
        <v/>
      </c>
      <c r="M132" s="7" t="str">
        <f>IF(Master!$B132="#","","&lt;/TR&gt;")</f>
        <v/>
      </c>
    </row>
    <row r="133" spans="1:13" ht="12.75" customHeight="1" x14ac:dyDescent="0.2">
      <c r="A133" s="112" t="str">
        <f>IF(Master!$B133="#","","&lt;TR&gt;")</f>
        <v/>
      </c>
      <c r="B133" s="7" t="str">
        <f>IF(Master!$B133="#","",CONCATENATE("&lt;TD VALIGN = MIDDLE  ALIGN = CENTER&gt;&lt;A HREF=""maint_",Master!A133,".pdf""&gt;",Master!A133,"&lt;/A&gt;"))</f>
        <v/>
      </c>
      <c r="C133" s="7" t="str">
        <f>IF(Master!$B133="#","", (IF(Totals!AS133="Y","&lt;BR&gt;&lt;SMALL&gt;&lt;B&gt;&lt;FONT COLOR=""#00C000""&gt;Closed&lt;/FONT&gt;&lt;/B&gt;&lt;/SMALL&gt;&lt;/TD&gt;","&lt;/TD&gt;")))</f>
        <v/>
      </c>
      <c r="D133" s="7" t="str">
        <f>(IF((Master!$B133="#"),(""),(CONCATENATE("&lt;TD VALIGN = MIDDLE  ALIGN = CENTER&gt;&lt;A HREF=""revision_history.html#REQ",Master!A133,"""&gt;",Totals!N133,"&lt;/A&gt;&lt;/TD&gt;"))))</f>
        <v/>
      </c>
      <c r="E133" s="7" t="str">
        <f>(IF((Master!$B133="#"),(""),(CONCATENATE("&lt;TD VALIGN = MIDDLE  ALIGN = CENTER&gt;",Master!C133,"&lt;/TD&gt;"))))</f>
        <v/>
      </c>
      <c r="F133" s="7" t="str">
        <f>(IF((Master!$B133="#"),(""),(CONCATENATE("&lt;TD VALIGN = MIDDLE&gt;",Master!D133,"&lt;/TD&gt;"))))</f>
        <v/>
      </c>
      <c r="G133" s="13" t="str">
        <f>IF(Master!$B133="#","","&lt;TD VALIGN = MIDDLE NOWRAP&gt;")</f>
        <v/>
      </c>
      <c r="H133" s="13" t="str">
        <f>IF(Master!$B133="#","",Master!B133)</f>
        <v/>
      </c>
      <c r="I133" s="7" t="str">
        <f>IF(Master!$B133="#","","&lt;/TD&gt;")</f>
        <v/>
      </c>
      <c r="J133" s="7" t="str">
        <f>(IF((Master!$B133="#"),(""),(CONCATENATE("&lt;TD VALIGN = MIDDLE&gt;",Master!E133,"&lt;/TD&gt;"))))</f>
        <v/>
      </c>
      <c r="K133" s="7" t="str">
        <f>IF(Master!$B133="#","","&lt;/TD&gt;")</f>
        <v/>
      </c>
      <c r="L133" s="7" t="str">
        <f>(IF((Master!$B133="#"),(""),(CONCATENATE("&lt;TD VALIGN = MIDDLE&gt;",(IF((Master!$F133=""),("&amp;nbsp;"),(Master!$F133)))," &lt;/TD&gt;"))))</f>
        <v/>
      </c>
      <c r="M133" s="7" t="str">
        <f>IF(Master!$B133="#","","&lt;/TR&gt;")</f>
        <v/>
      </c>
    </row>
    <row r="134" spans="1:13" ht="12.75" customHeight="1" x14ac:dyDescent="0.2">
      <c r="A134" s="112" t="str">
        <f>IF(Master!$B134="#","","&lt;TR&gt;")</f>
        <v/>
      </c>
      <c r="B134" s="7" t="str">
        <f>IF(Master!$B134="#","",CONCATENATE("&lt;TD VALIGN = MIDDLE  ALIGN = CENTER&gt;&lt;A HREF=""maint_",Master!A134,".pdf""&gt;",Master!A134,"&lt;/A&gt;"))</f>
        <v/>
      </c>
      <c r="C134" s="7" t="str">
        <f>IF(Master!$B134="#","", (IF(Totals!AS134="Y","&lt;BR&gt;&lt;SMALL&gt;&lt;B&gt;&lt;FONT COLOR=""#00C000""&gt;Closed&lt;/FONT&gt;&lt;/B&gt;&lt;/SMALL&gt;&lt;/TD&gt;","&lt;/TD&gt;")))</f>
        <v/>
      </c>
      <c r="D134" s="7" t="str">
        <f>(IF((Master!$B134="#"),(""),(CONCATENATE("&lt;TD VALIGN = MIDDLE  ALIGN = CENTER&gt;&lt;A HREF=""revision_history.html#REQ",Master!A134,"""&gt;",Totals!N134,"&lt;/A&gt;&lt;/TD&gt;"))))</f>
        <v/>
      </c>
      <c r="E134" s="7" t="str">
        <f>(IF((Master!$B134="#"),(""),(CONCATENATE("&lt;TD VALIGN = MIDDLE  ALIGN = CENTER&gt;",Master!C134,"&lt;/TD&gt;"))))</f>
        <v/>
      </c>
      <c r="F134" s="7" t="str">
        <f>(IF((Master!$B134="#"),(""),(CONCATENATE("&lt;TD VALIGN = MIDDLE&gt;",Master!D134,"&lt;/TD&gt;"))))</f>
        <v/>
      </c>
      <c r="G134" s="13" t="str">
        <f>IF(Master!$B134="#","","&lt;TD VALIGN = MIDDLE NOWRAP&gt;")</f>
        <v/>
      </c>
      <c r="H134" s="13" t="str">
        <f>IF(Master!$B134="#","",Master!B134)</f>
        <v/>
      </c>
      <c r="I134" s="7" t="str">
        <f>IF(Master!$B134="#","","&lt;/TD&gt;")</f>
        <v/>
      </c>
      <c r="J134" s="7" t="str">
        <f>(IF((Master!$B134="#"),(""),(CONCATENATE("&lt;TD VALIGN = MIDDLE&gt;",Master!E134,"&lt;/TD&gt;"))))</f>
        <v/>
      </c>
      <c r="K134" s="7" t="str">
        <f>IF(Master!$B134="#","","&lt;/TD&gt;")</f>
        <v/>
      </c>
      <c r="L134" s="7" t="str">
        <f>(IF((Master!$B134="#"),(""),(CONCATENATE("&lt;TD VALIGN = MIDDLE&gt;",(IF((Master!$F134=""),("&amp;nbsp;"),(Master!$F134)))," &lt;/TD&gt;"))))</f>
        <v/>
      </c>
      <c r="M134" s="7" t="str">
        <f>IF(Master!$B134="#","","&lt;/TR&gt;")</f>
        <v/>
      </c>
    </row>
    <row r="135" spans="1:13" ht="12.75" customHeight="1" x14ac:dyDescent="0.2">
      <c r="A135" s="112" t="str">
        <f>IF(Master!$B135="#","","&lt;TR&gt;")</f>
        <v/>
      </c>
      <c r="B135" s="7" t="str">
        <f>IF(Master!$B135="#","",CONCATENATE("&lt;TD VALIGN = MIDDLE  ALIGN = CENTER&gt;&lt;A HREF=""maint_",Master!A135,".pdf""&gt;",Master!A135,"&lt;/A&gt;"))</f>
        <v/>
      </c>
      <c r="C135" s="7" t="str">
        <f>IF(Master!$B135="#","", (IF(Totals!AS135="Y","&lt;BR&gt;&lt;SMALL&gt;&lt;B&gt;&lt;FONT COLOR=""#00C000""&gt;Closed&lt;/FONT&gt;&lt;/B&gt;&lt;/SMALL&gt;&lt;/TD&gt;","&lt;/TD&gt;")))</f>
        <v/>
      </c>
      <c r="D135" s="7" t="str">
        <f>(IF((Master!$B135="#"),(""),(CONCATENATE("&lt;TD VALIGN = MIDDLE  ALIGN = CENTER&gt;&lt;A HREF=""revision_history.html#REQ",Master!A135,"""&gt;",Totals!N135,"&lt;/A&gt;&lt;/TD&gt;"))))</f>
        <v/>
      </c>
      <c r="E135" s="7" t="str">
        <f>(IF((Master!$B135="#"),(""),(CONCATENATE("&lt;TD VALIGN = MIDDLE  ALIGN = CENTER&gt;",Master!C135,"&lt;/TD&gt;"))))</f>
        <v/>
      </c>
      <c r="F135" s="7" t="str">
        <f>(IF((Master!$B135="#"),(""),(CONCATENATE("&lt;TD VALIGN = MIDDLE&gt;",Master!D135,"&lt;/TD&gt;"))))</f>
        <v/>
      </c>
      <c r="G135" s="13" t="str">
        <f>IF(Master!$B135="#","","&lt;TD VALIGN = MIDDLE NOWRAP&gt;")</f>
        <v/>
      </c>
      <c r="H135" s="13" t="str">
        <f>IF(Master!$B135="#","",Master!B135)</f>
        <v/>
      </c>
      <c r="I135" s="7" t="str">
        <f>IF(Master!$B135="#","","&lt;/TD&gt;")</f>
        <v/>
      </c>
      <c r="J135" s="7" t="str">
        <f>(IF((Master!$B135="#"),(""),(CONCATENATE("&lt;TD VALIGN = MIDDLE&gt;",Master!E135,"&lt;/TD&gt;"))))</f>
        <v/>
      </c>
      <c r="K135" s="7" t="str">
        <f>IF(Master!$B135="#","","&lt;/TD&gt;")</f>
        <v/>
      </c>
      <c r="L135" s="7" t="str">
        <f>(IF((Master!$B135="#"),(""),(CONCATENATE("&lt;TD VALIGN = MIDDLE&gt;",(IF((Master!$F135=""),("&amp;nbsp;"),(Master!$F135)))," &lt;/TD&gt;"))))</f>
        <v/>
      </c>
      <c r="M135" s="7" t="str">
        <f>IF(Master!$B135="#","","&lt;/TR&gt;")</f>
        <v/>
      </c>
    </row>
    <row r="136" spans="1:13" ht="12.75" customHeight="1" x14ac:dyDescent="0.2">
      <c r="A136" s="112" t="str">
        <f>IF(Master!$B136="#","","&lt;TR&gt;")</f>
        <v/>
      </c>
      <c r="B136" s="7" t="str">
        <f>IF(Master!$B136="#","",CONCATENATE("&lt;TD VALIGN = MIDDLE  ALIGN = CENTER&gt;&lt;A HREF=""maint_",Master!A136,".pdf""&gt;",Master!A136,"&lt;/A&gt;"))</f>
        <v/>
      </c>
      <c r="C136" s="7" t="str">
        <f>IF(Master!$B136="#","", (IF(Totals!AS136="Y","&lt;BR&gt;&lt;SMALL&gt;&lt;B&gt;&lt;FONT COLOR=""#00C000""&gt;Closed&lt;/FONT&gt;&lt;/B&gt;&lt;/SMALL&gt;&lt;/TD&gt;","&lt;/TD&gt;")))</f>
        <v/>
      </c>
      <c r="D136" s="7" t="str">
        <f>(IF((Master!$B136="#"),(""),(CONCATENATE("&lt;TD VALIGN = MIDDLE  ALIGN = CENTER&gt;&lt;A HREF=""revision_history.html#REQ",Master!A136,"""&gt;",Totals!N136,"&lt;/A&gt;&lt;/TD&gt;"))))</f>
        <v/>
      </c>
      <c r="E136" s="7" t="str">
        <f>(IF((Master!$B136="#"),(""),(CONCATENATE("&lt;TD VALIGN = MIDDLE  ALIGN = CENTER&gt;",Master!C136,"&lt;/TD&gt;"))))</f>
        <v/>
      </c>
      <c r="F136" s="7" t="str">
        <f>(IF((Master!$B136="#"),(""),(CONCATENATE("&lt;TD VALIGN = MIDDLE&gt;",Master!D136,"&lt;/TD&gt;"))))</f>
        <v/>
      </c>
      <c r="G136" s="13" t="str">
        <f>IF(Master!$B136="#","","&lt;TD VALIGN = MIDDLE NOWRAP&gt;")</f>
        <v/>
      </c>
      <c r="H136" s="13" t="str">
        <f>IF(Master!$B136="#","",Master!B136)</f>
        <v/>
      </c>
      <c r="I136" s="7" t="str">
        <f>IF(Master!$B136="#","","&lt;/TD&gt;")</f>
        <v/>
      </c>
      <c r="J136" s="7" t="str">
        <f>(IF((Master!$B136="#"),(""),(CONCATENATE("&lt;TD VALIGN = MIDDLE&gt;",Master!E136,"&lt;/TD&gt;"))))</f>
        <v/>
      </c>
      <c r="K136" s="7" t="str">
        <f>IF(Master!$B136="#","","&lt;/TD&gt;")</f>
        <v/>
      </c>
      <c r="L136" s="7" t="str">
        <f>(IF((Master!$B136="#"),(""),(CONCATENATE("&lt;TD VALIGN = MIDDLE&gt;",(IF((Master!$F136=""),("&amp;nbsp;"),(Master!$F136)))," &lt;/TD&gt;"))))</f>
        <v/>
      </c>
      <c r="M136" s="7" t="str">
        <f>IF(Master!$B136="#","","&lt;/TR&gt;")</f>
        <v/>
      </c>
    </row>
    <row r="137" spans="1:13" ht="12.75" customHeight="1" x14ac:dyDescent="0.2">
      <c r="A137" s="112" t="str">
        <f>IF(Master!$B137="#","","&lt;TR&gt;")</f>
        <v/>
      </c>
      <c r="B137" s="7" t="str">
        <f>IF(Master!$B137="#","",CONCATENATE("&lt;TD VALIGN = MIDDLE  ALIGN = CENTER&gt;&lt;A HREF=""maint_",Master!A137,".pdf""&gt;",Master!A137,"&lt;/A&gt;"))</f>
        <v/>
      </c>
      <c r="C137" s="7" t="str">
        <f>IF(Master!$B137="#","", (IF(Totals!AS137="Y","&lt;BR&gt;&lt;SMALL&gt;&lt;B&gt;&lt;FONT COLOR=""#00C000""&gt;Closed&lt;/FONT&gt;&lt;/B&gt;&lt;/SMALL&gt;&lt;/TD&gt;","&lt;/TD&gt;")))</f>
        <v/>
      </c>
      <c r="D137" s="7" t="str">
        <f>(IF((Master!$B137="#"),(""),(CONCATENATE("&lt;TD VALIGN = MIDDLE  ALIGN = CENTER&gt;&lt;A HREF=""revision_history.html#REQ",Master!A137,"""&gt;",Totals!N137,"&lt;/A&gt;&lt;/TD&gt;"))))</f>
        <v/>
      </c>
      <c r="E137" s="7" t="str">
        <f>(IF((Master!$B137="#"),(""),(CONCATENATE("&lt;TD VALIGN = MIDDLE  ALIGN = CENTER&gt;",Master!C137,"&lt;/TD&gt;"))))</f>
        <v/>
      </c>
      <c r="F137" s="7" t="str">
        <f>(IF((Master!$B137="#"),(""),(CONCATENATE("&lt;TD VALIGN = MIDDLE&gt;",Master!D137,"&lt;/TD&gt;"))))</f>
        <v/>
      </c>
      <c r="G137" s="13" t="str">
        <f>IF(Master!$B137="#","","&lt;TD VALIGN = MIDDLE NOWRAP&gt;")</f>
        <v/>
      </c>
      <c r="H137" s="13" t="str">
        <f>IF(Master!$B137="#","",Master!B137)</f>
        <v/>
      </c>
      <c r="I137" s="7" t="str">
        <f>IF(Master!$B137="#","","&lt;/TD&gt;")</f>
        <v/>
      </c>
      <c r="J137" s="7" t="str">
        <f>(IF((Master!$B137="#"),(""),(CONCATENATE("&lt;TD VALIGN = MIDDLE&gt;",Master!E137,"&lt;/TD&gt;"))))</f>
        <v/>
      </c>
      <c r="K137" s="7" t="str">
        <f>IF(Master!$B137="#","","&lt;/TD&gt;")</f>
        <v/>
      </c>
      <c r="L137" s="7" t="str">
        <f>(IF((Master!$B137="#"),(""),(CONCATENATE("&lt;TD VALIGN = MIDDLE&gt;",(IF((Master!$F137=""),("&amp;nbsp;"),(Master!$F137)))," &lt;/TD&gt;"))))</f>
        <v/>
      </c>
      <c r="M137" s="7" t="str">
        <f>IF(Master!$B137="#","","&lt;/TR&gt;")</f>
        <v/>
      </c>
    </row>
    <row r="138" spans="1:13" ht="12.75" customHeight="1" x14ac:dyDescent="0.2">
      <c r="A138" s="112" t="str">
        <f>IF(Master!$B138="#","","&lt;TR&gt;")</f>
        <v/>
      </c>
      <c r="B138" s="7" t="str">
        <f>IF(Master!$B138="#","",CONCATENATE("&lt;TD VALIGN = MIDDLE  ALIGN = CENTER&gt;&lt;A HREF=""maint_",Master!A138,".pdf""&gt;",Master!A138,"&lt;/A&gt;"))</f>
        <v/>
      </c>
      <c r="C138" s="7" t="str">
        <f>IF(Master!$B138="#","", (IF(Totals!AS138="Y","&lt;BR&gt;&lt;SMALL&gt;&lt;B&gt;&lt;FONT COLOR=""#00C000""&gt;Closed&lt;/FONT&gt;&lt;/B&gt;&lt;/SMALL&gt;&lt;/TD&gt;","&lt;/TD&gt;")))</f>
        <v/>
      </c>
      <c r="D138" s="7" t="str">
        <f>(IF((Master!$B138="#"),(""),(CONCATENATE("&lt;TD VALIGN = MIDDLE  ALIGN = CENTER&gt;&lt;A HREF=""revision_history.html#REQ",Master!A138,"""&gt;",Totals!N138,"&lt;/A&gt;&lt;/TD&gt;"))))</f>
        <v/>
      </c>
      <c r="E138" s="7" t="str">
        <f>(IF((Master!$B138="#"),(""),(CONCATENATE("&lt;TD VALIGN = MIDDLE  ALIGN = CENTER&gt;",Master!C138,"&lt;/TD&gt;"))))</f>
        <v/>
      </c>
      <c r="F138" s="7" t="str">
        <f>(IF((Master!$B138="#"),(""),(CONCATENATE("&lt;TD VALIGN = MIDDLE&gt;",Master!D138,"&lt;/TD&gt;"))))</f>
        <v/>
      </c>
      <c r="G138" s="13" t="str">
        <f>IF(Master!$B138="#","","&lt;TD VALIGN = MIDDLE NOWRAP&gt;")</f>
        <v/>
      </c>
      <c r="H138" s="13" t="str">
        <f>IF(Master!$B138="#","",Master!B138)</f>
        <v/>
      </c>
      <c r="I138" s="7" t="str">
        <f>IF(Master!$B138="#","","&lt;/TD&gt;")</f>
        <v/>
      </c>
      <c r="J138" s="7" t="str">
        <f>(IF((Master!$B138="#"),(""),(CONCATENATE("&lt;TD VALIGN = MIDDLE&gt;",Master!E138,"&lt;/TD&gt;"))))</f>
        <v/>
      </c>
      <c r="K138" s="7" t="str">
        <f>IF(Master!$B138="#","","&lt;/TD&gt;")</f>
        <v/>
      </c>
      <c r="L138" s="7" t="str">
        <f>(IF((Master!$B138="#"),(""),(CONCATENATE("&lt;TD VALIGN = MIDDLE&gt;",(IF((Master!$F138=""),("&amp;nbsp;"),(Master!$F138)))," &lt;/TD&gt;"))))</f>
        <v/>
      </c>
      <c r="M138" s="7" t="str">
        <f>IF(Master!$B138="#","","&lt;/TR&gt;")</f>
        <v/>
      </c>
    </row>
    <row r="139" spans="1:13" ht="12.75" customHeight="1" x14ac:dyDescent="0.2">
      <c r="A139" s="112" t="str">
        <f>IF(Master!$B139="#","","&lt;TR&gt;")</f>
        <v/>
      </c>
      <c r="B139" s="7" t="str">
        <f>IF(Master!$B139="#","",CONCATENATE("&lt;TD VALIGN = MIDDLE  ALIGN = CENTER&gt;&lt;A HREF=""maint_",Master!A139,".pdf""&gt;",Master!A139,"&lt;/A&gt;"))</f>
        <v/>
      </c>
      <c r="C139" s="7" t="str">
        <f>IF(Master!$B139="#","", (IF(Totals!AS139="Y","&lt;BR&gt;&lt;SMALL&gt;&lt;B&gt;&lt;FONT COLOR=""#00C000""&gt;Closed&lt;/FONT&gt;&lt;/B&gt;&lt;/SMALL&gt;&lt;/TD&gt;","&lt;/TD&gt;")))</f>
        <v/>
      </c>
      <c r="D139" s="7" t="str">
        <f>(IF((Master!$B139="#"),(""),(CONCATENATE("&lt;TD VALIGN = MIDDLE  ALIGN = CENTER&gt;&lt;A HREF=""revision_history.html#REQ",Master!A139,"""&gt;",Totals!N139,"&lt;/A&gt;&lt;/TD&gt;"))))</f>
        <v/>
      </c>
      <c r="E139" s="7" t="str">
        <f>(IF((Master!$B139="#"),(""),(CONCATENATE("&lt;TD VALIGN = MIDDLE  ALIGN = CENTER&gt;",Master!C139,"&lt;/TD&gt;"))))</f>
        <v/>
      </c>
      <c r="F139" s="7" t="str">
        <f>(IF((Master!$B139="#"),(""),(CONCATENATE("&lt;TD VALIGN = MIDDLE&gt;",Master!D139,"&lt;/TD&gt;"))))</f>
        <v/>
      </c>
      <c r="G139" s="13" t="str">
        <f>IF(Master!$B139="#","","&lt;TD VALIGN = MIDDLE NOWRAP&gt;")</f>
        <v/>
      </c>
      <c r="H139" s="13" t="str">
        <f>IF(Master!$B139="#","",Master!B139)</f>
        <v/>
      </c>
      <c r="I139" s="7" t="str">
        <f>IF(Master!$B139="#","","&lt;/TD&gt;")</f>
        <v/>
      </c>
      <c r="J139" s="7" t="str">
        <f>(IF((Master!$B139="#"),(""),(CONCATENATE("&lt;TD VALIGN = MIDDLE&gt;",Master!E139,"&lt;/TD&gt;"))))</f>
        <v/>
      </c>
      <c r="K139" s="7" t="str">
        <f>IF(Master!$B139="#","","&lt;/TD&gt;")</f>
        <v/>
      </c>
      <c r="L139" s="7" t="str">
        <f>(IF((Master!$B139="#"),(""),(CONCATENATE("&lt;TD VALIGN = MIDDLE&gt;",(IF((Master!$F139=""),("&amp;nbsp;"),(Master!$F139)))," &lt;/TD&gt;"))))</f>
        <v/>
      </c>
      <c r="M139" s="7" t="str">
        <f>IF(Master!$B139="#","","&lt;/TR&gt;")</f>
        <v/>
      </c>
    </row>
    <row r="140" spans="1:13" ht="12.75" customHeight="1" x14ac:dyDescent="0.2">
      <c r="A140" s="112" t="str">
        <f>IF(Master!$B140="#","","&lt;TR&gt;")</f>
        <v/>
      </c>
      <c r="B140" s="7" t="str">
        <f>IF(Master!$B140="#","",CONCATENATE("&lt;TD VALIGN = MIDDLE  ALIGN = CENTER&gt;&lt;A HREF=""maint_",Master!A140,".pdf""&gt;",Master!A140,"&lt;/A&gt;"))</f>
        <v/>
      </c>
      <c r="C140" s="7" t="str">
        <f>IF(Master!$B140="#","", (IF(Totals!AS140="Y","&lt;BR&gt;&lt;SMALL&gt;&lt;B&gt;&lt;FONT COLOR=""#00C000""&gt;Closed&lt;/FONT&gt;&lt;/B&gt;&lt;/SMALL&gt;&lt;/TD&gt;","&lt;/TD&gt;")))</f>
        <v/>
      </c>
      <c r="D140" s="7" t="str">
        <f>(IF((Master!$B140="#"),(""),(CONCATENATE("&lt;TD VALIGN = MIDDLE  ALIGN = CENTER&gt;&lt;A HREF=""revision_history.html#REQ",Master!A140,"""&gt;",Totals!N140,"&lt;/A&gt;&lt;/TD&gt;"))))</f>
        <v/>
      </c>
      <c r="E140" s="7" t="str">
        <f>(IF((Master!$B140="#"),(""),(CONCATENATE("&lt;TD VALIGN = MIDDLE  ALIGN = CENTER&gt;",Master!C140,"&lt;/TD&gt;"))))</f>
        <v/>
      </c>
      <c r="F140" s="7" t="str">
        <f>(IF((Master!$B140="#"),(""),(CONCATENATE("&lt;TD VALIGN = MIDDLE&gt;",Master!D140,"&lt;/TD&gt;"))))</f>
        <v/>
      </c>
      <c r="G140" s="13" t="str">
        <f>IF(Master!$B140="#","","&lt;TD VALIGN = MIDDLE NOWRAP&gt;")</f>
        <v/>
      </c>
      <c r="H140" s="13" t="str">
        <f>IF(Master!$B140="#","",Master!B140)</f>
        <v/>
      </c>
      <c r="I140" s="7" t="str">
        <f>IF(Master!$B140="#","","&lt;/TD&gt;")</f>
        <v/>
      </c>
      <c r="J140" s="7" t="str">
        <f>(IF((Master!$B140="#"),(""),(CONCATENATE("&lt;TD VALIGN = MIDDLE&gt;",Master!E140,"&lt;/TD&gt;"))))</f>
        <v/>
      </c>
      <c r="K140" s="7" t="str">
        <f>IF(Master!$B140="#","","&lt;/TD&gt;")</f>
        <v/>
      </c>
      <c r="L140" s="7" t="str">
        <f>(IF((Master!$B140="#"),(""),(CONCATENATE("&lt;TD VALIGN = MIDDLE&gt;",(IF((Master!$F140=""),("&amp;nbsp;"),(Master!$F140)))," &lt;/TD&gt;"))))</f>
        <v/>
      </c>
      <c r="M140" s="7" t="str">
        <f>IF(Master!$B140="#","","&lt;/TR&gt;")</f>
        <v/>
      </c>
    </row>
    <row r="141" spans="1:13" ht="12.75" customHeight="1" x14ac:dyDescent="0.2">
      <c r="A141" s="112" t="str">
        <f>IF(Master!$B141="#","","&lt;TR&gt;")</f>
        <v/>
      </c>
      <c r="B141" s="7" t="str">
        <f>IF(Master!$B141="#","",CONCATENATE("&lt;TD VALIGN = MIDDLE  ALIGN = CENTER&gt;&lt;A HREF=""maint_",Master!A141,".pdf""&gt;",Master!A141,"&lt;/A&gt;"))</f>
        <v/>
      </c>
      <c r="C141" s="7" t="str">
        <f>IF(Master!$B141="#","", (IF(Totals!AS141="Y","&lt;BR&gt;&lt;SMALL&gt;&lt;B&gt;&lt;FONT COLOR=""#00C000""&gt;Closed&lt;/FONT&gt;&lt;/B&gt;&lt;/SMALL&gt;&lt;/TD&gt;","&lt;/TD&gt;")))</f>
        <v/>
      </c>
      <c r="D141" s="7" t="str">
        <f>(IF((Master!$B141="#"),(""),(CONCATENATE("&lt;TD VALIGN = MIDDLE  ALIGN = CENTER&gt;&lt;A HREF=""revision_history.html#REQ",Master!A141,"""&gt;",Totals!N141,"&lt;/A&gt;&lt;/TD&gt;"))))</f>
        <v/>
      </c>
      <c r="E141" s="7" t="str">
        <f>(IF((Master!$B141="#"),(""),(CONCATENATE("&lt;TD VALIGN = MIDDLE  ALIGN = CENTER&gt;",Master!C141,"&lt;/TD&gt;"))))</f>
        <v/>
      </c>
      <c r="F141" s="7" t="str">
        <f>(IF((Master!$B141="#"),(""),(CONCATENATE("&lt;TD VALIGN = MIDDLE&gt;",Master!D141,"&lt;/TD&gt;"))))</f>
        <v/>
      </c>
      <c r="G141" s="13" t="str">
        <f>IF(Master!$B141="#","","&lt;TD VALIGN = MIDDLE NOWRAP&gt;")</f>
        <v/>
      </c>
      <c r="H141" s="13" t="str">
        <f>IF(Master!$B141="#","",Master!B141)</f>
        <v/>
      </c>
      <c r="I141" s="7" t="str">
        <f>IF(Master!$B141="#","","&lt;/TD&gt;")</f>
        <v/>
      </c>
      <c r="J141" s="7" t="str">
        <f>(IF((Master!$B141="#"),(""),(CONCATENATE("&lt;TD VALIGN = MIDDLE&gt;",Master!E141,"&lt;/TD&gt;"))))</f>
        <v/>
      </c>
      <c r="K141" s="7" t="str">
        <f>IF(Master!$B141="#","","&lt;/TD&gt;")</f>
        <v/>
      </c>
      <c r="L141" s="7" t="str">
        <f>(IF((Master!$B141="#"),(""),(CONCATENATE("&lt;TD VALIGN = MIDDLE&gt;",(IF((Master!$F141=""),("&amp;nbsp;"),(Master!$F141)))," &lt;/TD&gt;"))))</f>
        <v/>
      </c>
      <c r="M141" s="7" t="str">
        <f>IF(Master!$B141="#","","&lt;/TR&gt;")</f>
        <v/>
      </c>
    </row>
    <row r="142" spans="1:13" ht="12.75" customHeight="1" x14ac:dyDescent="0.2">
      <c r="A142" s="112" t="str">
        <f>IF(Master!$B142="#","","&lt;TR&gt;")</f>
        <v/>
      </c>
      <c r="B142" s="7" t="str">
        <f>IF(Master!$B142="#","",CONCATENATE("&lt;TD VALIGN = MIDDLE  ALIGN = CENTER&gt;&lt;A HREF=""maint_",Master!A142,".pdf""&gt;",Master!A142,"&lt;/A&gt;"))</f>
        <v/>
      </c>
      <c r="C142" s="7" t="str">
        <f>IF(Master!$B142="#","", (IF(Totals!AS142="Y","&lt;BR&gt;&lt;SMALL&gt;&lt;B&gt;&lt;FONT COLOR=""#00C000""&gt;Closed&lt;/FONT&gt;&lt;/B&gt;&lt;/SMALL&gt;&lt;/TD&gt;","&lt;/TD&gt;")))</f>
        <v/>
      </c>
      <c r="D142" s="7" t="str">
        <f>(IF((Master!$B142="#"),(""),(CONCATENATE("&lt;TD VALIGN = MIDDLE  ALIGN = CENTER&gt;&lt;A HREF=""revision_history.html#REQ",Master!A142,"""&gt;",Totals!N142,"&lt;/A&gt;&lt;/TD&gt;"))))</f>
        <v/>
      </c>
      <c r="E142" s="7" t="str">
        <f>(IF((Master!$B142="#"),(""),(CONCATENATE("&lt;TD VALIGN = MIDDLE  ALIGN = CENTER&gt;",Master!C142,"&lt;/TD&gt;"))))</f>
        <v/>
      </c>
      <c r="F142" s="7" t="str">
        <f>(IF((Master!$B142="#"),(""),(CONCATENATE("&lt;TD VALIGN = MIDDLE&gt;",Master!D142,"&lt;/TD&gt;"))))</f>
        <v/>
      </c>
      <c r="G142" s="13" t="str">
        <f>IF(Master!$B142="#","","&lt;TD VALIGN = MIDDLE NOWRAP&gt;")</f>
        <v/>
      </c>
      <c r="H142" s="13" t="str">
        <f>IF(Master!$B142="#","",Master!B142)</f>
        <v/>
      </c>
      <c r="I142" s="7" t="str">
        <f>IF(Master!$B142="#","","&lt;/TD&gt;")</f>
        <v/>
      </c>
      <c r="J142" s="7" t="str">
        <f>(IF((Master!$B142="#"),(""),(CONCATENATE("&lt;TD VALIGN = MIDDLE&gt;",Master!E142,"&lt;/TD&gt;"))))</f>
        <v/>
      </c>
      <c r="K142" s="7" t="str">
        <f>IF(Master!$B142="#","","&lt;/TD&gt;")</f>
        <v/>
      </c>
      <c r="L142" s="7" t="str">
        <f>(IF((Master!$B142="#"),(""),(CONCATENATE("&lt;TD VALIGN = MIDDLE&gt;",(IF((Master!$F142=""),("&amp;nbsp;"),(Master!$F142)))," &lt;/TD&gt;"))))</f>
        <v/>
      </c>
      <c r="M142" s="7" t="str">
        <f>IF(Master!$B142="#","","&lt;/TR&gt;")</f>
        <v/>
      </c>
    </row>
    <row r="143" spans="1:13" ht="12.75" customHeight="1" x14ac:dyDescent="0.2">
      <c r="A143" s="112" t="str">
        <f>IF(Master!$B143="#","","&lt;TR&gt;")</f>
        <v/>
      </c>
      <c r="B143" s="7" t="str">
        <f>IF(Master!$B143="#","",CONCATENATE("&lt;TD VALIGN = MIDDLE  ALIGN = CENTER&gt;&lt;A HREF=""maint_",Master!A143,".pdf""&gt;",Master!A143,"&lt;/A&gt;"))</f>
        <v/>
      </c>
      <c r="C143" s="7" t="str">
        <f>IF(Master!$B143="#","", (IF(Totals!AS143="Y","&lt;BR&gt;&lt;SMALL&gt;&lt;B&gt;&lt;FONT COLOR=""#00C000""&gt;Closed&lt;/FONT&gt;&lt;/B&gt;&lt;/SMALL&gt;&lt;/TD&gt;","&lt;/TD&gt;")))</f>
        <v/>
      </c>
      <c r="D143" s="7" t="str">
        <f>(IF((Master!$B143="#"),(""),(CONCATENATE("&lt;TD VALIGN = MIDDLE  ALIGN = CENTER&gt;&lt;A HREF=""revision_history.html#REQ",Master!A143,"""&gt;",Totals!N143,"&lt;/A&gt;&lt;/TD&gt;"))))</f>
        <v/>
      </c>
      <c r="E143" s="7" t="str">
        <f>(IF((Master!$B143="#"),(""),(CONCATENATE("&lt;TD VALIGN = MIDDLE  ALIGN = CENTER&gt;",Master!C143,"&lt;/TD&gt;"))))</f>
        <v/>
      </c>
      <c r="F143" s="7" t="str">
        <f>(IF((Master!$B143="#"),(""),(CONCATENATE("&lt;TD VALIGN = MIDDLE&gt;",Master!D143,"&lt;/TD&gt;"))))</f>
        <v/>
      </c>
      <c r="G143" s="13" t="str">
        <f>IF(Master!$B143="#","","&lt;TD VALIGN = MIDDLE NOWRAP&gt;")</f>
        <v/>
      </c>
      <c r="H143" s="13" t="str">
        <f>IF(Master!$B143="#","",Master!B143)</f>
        <v/>
      </c>
      <c r="I143" s="7" t="str">
        <f>IF(Master!$B143="#","","&lt;/TD&gt;")</f>
        <v/>
      </c>
      <c r="J143" s="7" t="str">
        <f>(IF((Master!$B143="#"),(""),(CONCATENATE("&lt;TD VALIGN = MIDDLE&gt;",Master!E143,"&lt;/TD&gt;"))))</f>
        <v/>
      </c>
      <c r="K143" s="7" t="str">
        <f>IF(Master!$B143="#","","&lt;/TD&gt;")</f>
        <v/>
      </c>
      <c r="L143" s="7" t="str">
        <f>(IF((Master!$B143="#"),(""),(CONCATENATE("&lt;TD VALIGN = MIDDLE&gt;",(IF((Master!$F143=""),("&amp;nbsp;"),(Master!$F143)))," &lt;/TD&gt;"))))</f>
        <v/>
      </c>
      <c r="M143" s="7" t="str">
        <f>IF(Master!$B143="#","","&lt;/TR&gt;")</f>
        <v/>
      </c>
    </row>
    <row r="144" spans="1:13" ht="12.75" customHeight="1" x14ac:dyDescent="0.2">
      <c r="A144" s="112" t="str">
        <f>IF(Master!$B144="#","","&lt;TR&gt;")</f>
        <v/>
      </c>
      <c r="B144" s="7" t="str">
        <f>IF(Master!$B144="#","",CONCATENATE("&lt;TD VALIGN = MIDDLE  ALIGN = CENTER&gt;&lt;A HREF=""maint_",Master!A144,".pdf""&gt;",Master!A144,"&lt;/A&gt;"))</f>
        <v/>
      </c>
      <c r="C144" s="7" t="str">
        <f>IF(Master!$B144="#","", (IF(Totals!AS144="Y","&lt;BR&gt;&lt;SMALL&gt;&lt;B&gt;&lt;FONT COLOR=""#00C000""&gt;Closed&lt;/FONT&gt;&lt;/B&gt;&lt;/SMALL&gt;&lt;/TD&gt;","&lt;/TD&gt;")))</f>
        <v/>
      </c>
      <c r="D144" s="7" t="str">
        <f>(IF((Master!$B144="#"),(""),(CONCATENATE("&lt;TD VALIGN = MIDDLE  ALIGN = CENTER&gt;&lt;A HREF=""revision_history.html#REQ",Master!A144,"""&gt;",Totals!N144,"&lt;/A&gt;&lt;/TD&gt;"))))</f>
        <v/>
      </c>
      <c r="E144" s="7" t="str">
        <f>(IF((Master!$B144="#"),(""),(CONCATENATE("&lt;TD VALIGN = MIDDLE  ALIGN = CENTER&gt;",Master!C144,"&lt;/TD&gt;"))))</f>
        <v/>
      </c>
      <c r="F144" s="7" t="str">
        <f>(IF((Master!$B144="#"),(""),(CONCATENATE("&lt;TD VALIGN = MIDDLE&gt;",Master!D144,"&lt;/TD&gt;"))))</f>
        <v/>
      </c>
      <c r="G144" s="13" t="str">
        <f>IF(Master!$B144="#","","&lt;TD VALIGN = MIDDLE NOWRAP&gt;")</f>
        <v/>
      </c>
      <c r="H144" s="13" t="str">
        <f>IF(Master!$B144="#","",Master!B144)</f>
        <v/>
      </c>
      <c r="I144" s="7" t="str">
        <f>IF(Master!$B144="#","","&lt;/TD&gt;")</f>
        <v/>
      </c>
      <c r="J144" s="7" t="str">
        <f>(IF((Master!$B144="#"),(""),(CONCATENATE("&lt;TD VALIGN = MIDDLE&gt;",Master!E144,"&lt;/TD&gt;"))))</f>
        <v/>
      </c>
      <c r="K144" s="7" t="str">
        <f>IF(Master!$B144="#","","&lt;/TD&gt;")</f>
        <v/>
      </c>
      <c r="L144" s="7" t="str">
        <f>(IF((Master!$B144="#"),(""),(CONCATENATE("&lt;TD VALIGN = MIDDLE&gt;",(IF((Master!$F144=""),("&amp;nbsp;"),(Master!$F144)))," &lt;/TD&gt;"))))</f>
        <v/>
      </c>
      <c r="M144" s="7" t="str">
        <f>IF(Master!$B144="#","","&lt;/TR&gt;")</f>
        <v/>
      </c>
    </row>
    <row r="145" spans="1:13" ht="12.75" customHeight="1" x14ac:dyDescent="0.2">
      <c r="A145" s="112" t="str">
        <f>IF(Master!$B145="#","","&lt;TR&gt;")</f>
        <v/>
      </c>
      <c r="B145" s="7" t="str">
        <f>IF(Master!$B145="#","",CONCATENATE("&lt;TD VALIGN = MIDDLE  ALIGN = CENTER&gt;&lt;A HREF=""maint_",Master!A145,".pdf""&gt;",Master!A145,"&lt;/A&gt;"))</f>
        <v/>
      </c>
      <c r="C145" s="7" t="str">
        <f>IF(Master!$B145="#","", (IF(Totals!AS145="Y","&lt;BR&gt;&lt;SMALL&gt;&lt;B&gt;&lt;FONT COLOR=""#00C000""&gt;Closed&lt;/FONT&gt;&lt;/B&gt;&lt;/SMALL&gt;&lt;/TD&gt;","&lt;/TD&gt;")))</f>
        <v/>
      </c>
      <c r="D145" s="7" t="str">
        <f>(IF((Master!$B145="#"),(""),(CONCATENATE("&lt;TD VALIGN = MIDDLE  ALIGN = CENTER&gt;&lt;A HREF=""revision_history.html#REQ",Master!A145,"""&gt;",Totals!N145,"&lt;/A&gt;&lt;/TD&gt;"))))</f>
        <v/>
      </c>
      <c r="E145" s="7" t="str">
        <f>(IF((Master!$B145="#"),(""),(CONCATENATE("&lt;TD VALIGN = MIDDLE  ALIGN = CENTER&gt;",Master!C145,"&lt;/TD&gt;"))))</f>
        <v/>
      </c>
      <c r="F145" s="7" t="str">
        <f>(IF((Master!$B145="#"),(""),(CONCATENATE("&lt;TD VALIGN = MIDDLE&gt;",Master!D145,"&lt;/TD&gt;"))))</f>
        <v/>
      </c>
      <c r="G145" s="13" t="str">
        <f>IF(Master!$B145="#","","&lt;TD VALIGN = MIDDLE NOWRAP&gt;")</f>
        <v/>
      </c>
      <c r="H145" s="13" t="str">
        <f>IF(Master!$B145="#","",Master!B145)</f>
        <v/>
      </c>
      <c r="I145" s="7" t="str">
        <f>IF(Master!$B145="#","","&lt;/TD&gt;")</f>
        <v/>
      </c>
      <c r="J145" s="7" t="str">
        <f>(IF((Master!$B145="#"),(""),(CONCATENATE("&lt;TD VALIGN = MIDDLE&gt;",Master!E145,"&lt;/TD&gt;"))))</f>
        <v/>
      </c>
      <c r="K145" s="7" t="str">
        <f>IF(Master!$B145="#","","&lt;/TD&gt;")</f>
        <v/>
      </c>
      <c r="L145" s="7" t="str">
        <f>(IF((Master!$B145="#"),(""),(CONCATENATE("&lt;TD VALIGN = MIDDLE&gt;",(IF((Master!$F145=""),("&amp;nbsp;"),(Master!$F145)))," &lt;/TD&gt;"))))</f>
        <v/>
      </c>
      <c r="M145" s="7" t="str">
        <f>IF(Master!$B145="#","","&lt;/TR&gt;")</f>
        <v/>
      </c>
    </row>
    <row r="146" spans="1:13" ht="12.75" customHeight="1" x14ac:dyDescent="0.2">
      <c r="A146" s="112" t="str">
        <f>IF(Master!$B146="#","","&lt;TR&gt;")</f>
        <v/>
      </c>
      <c r="B146" s="7" t="str">
        <f>IF(Master!$B146="#","",CONCATENATE("&lt;TD VALIGN = MIDDLE  ALIGN = CENTER&gt;&lt;A HREF=""maint_",Master!A146,".pdf""&gt;",Master!A146,"&lt;/A&gt;"))</f>
        <v/>
      </c>
      <c r="C146" s="7" t="str">
        <f>IF(Master!$B146="#","", (IF(Totals!AS146="Y","&lt;BR&gt;&lt;SMALL&gt;&lt;B&gt;&lt;FONT COLOR=""#00C000""&gt;Closed&lt;/FONT&gt;&lt;/B&gt;&lt;/SMALL&gt;&lt;/TD&gt;","&lt;/TD&gt;")))</f>
        <v/>
      </c>
      <c r="D146" s="7" t="str">
        <f>(IF((Master!$B146="#"),(""),(CONCATENATE("&lt;TD VALIGN = MIDDLE  ALIGN = CENTER&gt;&lt;A HREF=""revision_history.html#REQ",Master!A146,"""&gt;",Totals!N146,"&lt;/A&gt;&lt;/TD&gt;"))))</f>
        <v/>
      </c>
      <c r="E146" s="7" t="str">
        <f>(IF((Master!$B146="#"),(""),(CONCATENATE("&lt;TD VALIGN = MIDDLE  ALIGN = CENTER&gt;",Master!C146,"&lt;/TD&gt;"))))</f>
        <v/>
      </c>
      <c r="F146" s="7" t="str">
        <f>(IF((Master!$B146="#"),(""),(CONCATENATE("&lt;TD VALIGN = MIDDLE&gt;",Master!D146,"&lt;/TD&gt;"))))</f>
        <v/>
      </c>
      <c r="G146" s="13" t="str">
        <f>IF(Master!$B146="#","","&lt;TD VALIGN = MIDDLE NOWRAP&gt;")</f>
        <v/>
      </c>
      <c r="H146" s="13" t="str">
        <f>IF(Master!$B146="#","",Master!B146)</f>
        <v/>
      </c>
      <c r="I146" s="7" t="str">
        <f>IF(Master!$B146="#","","&lt;/TD&gt;")</f>
        <v/>
      </c>
      <c r="J146" s="7" t="str">
        <f>(IF((Master!$B146="#"),(""),(CONCATENATE("&lt;TD VALIGN = MIDDLE&gt;",Master!E146,"&lt;/TD&gt;"))))</f>
        <v/>
      </c>
      <c r="K146" s="7" t="str">
        <f>IF(Master!$B146="#","","&lt;/TD&gt;")</f>
        <v/>
      </c>
      <c r="L146" s="7" t="str">
        <f>(IF((Master!$B146="#"),(""),(CONCATENATE("&lt;TD VALIGN = MIDDLE&gt;",(IF((Master!$F146=""),("&amp;nbsp;"),(Master!$F146)))," &lt;/TD&gt;"))))</f>
        <v/>
      </c>
      <c r="M146" s="7" t="str">
        <f>IF(Master!$B146="#","","&lt;/TR&gt;")</f>
        <v/>
      </c>
    </row>
    <row r="147" spans="1:13" ht="12.75" customHeight="1" x14ac:dyDescent="0.2">
      <c r="A147" s="112" t="str">
        <f>IF(Master!$B147="#","","&lt;TR&gt;")</f>
        <v/>
      </c>
      <c r="B147" s="7" t="str">
        <f>IF(Master!$B147="#","",CONCATENATE("&lt;TD VALIGN = MIDDLE  ALIGN = CENTER&gt;&lt;A HREF=""maint_",Master!A147,".pdf""&gt;",Master!A147,"&lt;/A&gt;"))</f>
        <v/>
      </c>
      <c r="C147" s="7" t="str">
        <f>IF(Master!$B147="#","", (IF(Totals!AS147="Y","&lt;BR&gt;&lt;SMALL&gt;&lt;B&gt;&lt;FONT COLOR=""#00C000""&gt;Closed&lt;/FONT&gt;&lt;/B&gt;&lt;/SMALL&gt;&lt;/TD&gt;","&lt;/TD&gt;")))</f>
        <v/>
      </c>
      <c r="D147" s="7" t="str">
        <f>(IF((Master!$B147="#"),(""),(CONCATENATE("&lt;TD VALIGN = MIDDLE  ALIGN = CENTER&gt;&lt;A HREF=""revision_history.html#REQ",Master!A147,"""&gt;",Totals!N147,"&lt;/A&gt;&lt;/TD&gt;"))))</f>
        <v/>
      </c>
      <c r="E147" s="7" t="str">
        <f>(IF((Master!$B147="#"),(""),(CONCATENATE("&lt;TD VALIGN = MIDDLE  ALIGN = CENTER&gt;",Master!C147,"&lt;/TD&gt;"))))</f>
        <v/>
      </c>
      <c r="F147" s="7" t="str">
        <f>(IF((Master!$B147="#"),(""),(CONCATENATE("&lt;TD VALIGN = MIDDLE&gt;",Master!D147,"&lt;/TD&gt;"))))</f>
        <v/>
      </c>
      <c r="G147" s="13" t="str">
        <f>IF(Master!$B147="#","","&lt;TD VALIGN = MIDDLE NOWRAP&gt;")</f>
        <v/>
      </c>
      <c r="H147" s="13" t="str">
        <f>IF(Master!$B147="#","",Master!B147)</f>
        <v/>
      </c>
      <c r="I147" s="7" t="str">
        <f>IF(Master!$B147="#","","&lt;/TD&gt;")</f>
        <v/>
      </c>
      <c r="J147" s="7" t="str">
        <f>(IF((Master!$B147="#"),(""),(CONCATENATE("&lt;TD VALIGN = MIDDLE&gt;",Master!E147,"&lt;/TD&gt;"))))</f>
        <v/>
      </c>
      <c r="K147" s="7" t="str">
        <f>IF(Master!$B147="#","","&lt;/TD&gt;")</f>
        <v/>
      </c>
      <c r="L147" s="7" t="str">
        <f>(IF((Master!$B147="#"),(""),(CONCATENATE("&lt;TD VALIGN = MIDDLE&gt;",(IF((Master!$F147=""),("&amp;nbsp;"),(Master!$F147)))," &lt;/TD&gt;"))))</f>
        <v/>
      </c>
      <c r="M147" s="7" t="str">
        <f>IF(Master!$B147="#","","&lt;/TR&gt;")</f>
        <v/>
      </c>
    </row>
    <row r="148" spans="1:13" ht="12.75" customHeight="1" x14ac:dyDescent="0.2">
      <c r="A148" s="112" t="str">
        <f>IF(Master!$B148="#","","&lt;TR&gt;")</f>
        <v/>
      </c>
      <c r="B148" s="7" t="str">
        <f>IF(Master!$B148="#","",CONCATENATE("&lt;TD VALIGN = MIDDLE  ALIGN = CENTER&gt;&lt;A HREF=""maint_",Master!A148,".pdf""&gt;",Master!A148,"&lt;/A&gt;"))</f>
        <v/>
      </c>
      <c r="C148" s="7" t="str">
        <f>IF(Master!$B148="#","", (IF(Totals!AS148="Y","&lt;BR&gt;&lt;SMALL&gt;&lt;B&gt;&lt;FONT COLOR=""#00C000""&gt;Closed&lt;/FONT&gt;&lt;/B&gt;&lt;/SMALL&gt;&lt;/TD&gt;","&lt;/TD&gt;")))</f>
        <v/>
      </c>
      <c r="D148" s="7" t="str">
        <f>(IF((Master!$B148="#"),(""),(CONCATENATE("&lt;TD VALIGN = MIDDLE  ALIGN = CENTER&gt;&lt;A HREF=""revision_history.html#REQ",Master!A148,"""&gt;",Totals!N148,"&lt;/A&gt;&lt;/TD&gt;"))))</f>
        <v/>
      </c>
      <c r="E148" s="7" t="str">
        <f>(IF((Master!$B148="#"),(""),(CONCATENATE("&lt;TD VALIGN = MIDDLE  ALIGN = CENTER&gt;",Master!C148,"&lt;/TD&gt;"))))</f>
        <v/>
      </c>
      <c r="F148" s="7" t="str">
        <f>(IF((Master!$B148="#"),(""),(CONCATENATE("&lt;TD VALIGN = MIDDLE&gt;",Master!D148,"&lt;/TD&gt;"))))</f>
        <v/>
      </c>
      <c r="G148" s="13" t="str">
        <f>IF(Master!$B148="#","","&lt;TD VALIGN = MIDDLE NOWRAP&gt;")</f>
        <v/>
      </c>
      <c r="H148" s="13" t="str">
        <f>IF(Master!$B148="#","",Master!B148)</f>
        <v/>
      </c>
      <c r="I148" s="7" t="str">
        <f>IF(Master!$B148="#","","&lt;/TD&gt;")</f>
        <v/>
      </c>
      <c r="J148" s="7" t="str">
        <f>(IF((Master!$B148="#"),(""),(CONCATENATE("&lt;TD VALIGN = MIDDLE&gt;",Master!E148,"&lt;/TD&gt;"))))</f>
        <v/>
      </c>
      <c r="K148" s="7" t="str">
        <f>IF(Master!$B148="#","","&lt;/TD&gt;")</f>
        <v/>
      </c>
      <c r="L148" s="7" t="str">
        <f>(IF((Master!$B148="#"),(""),(CONCATENATE("&lt;TD VALIGN = MIDDLE&gt;",(IF((Master!$F148=""),("&amp;nbsp;"),(Master!$F148)))," &lt;/TD&gt;"))))</f>
        <v/>
      </c>
      <c r="M148" s="7" t="str">
        <f>IF(Master!$B148="#","","&lt;/TR&gt;")</f>
        <v/>
      </c>
    </row>
    <row r="149" spans="1:13" ht="12.75" customHeight="1" x14ac:dyDescent="0.2">
      <c r="A149" s="112" t="str">
        <f>IF(Master!$B149="#","","&lt;TR&gt;")</f>
        <v/>
      </c>
      <c r="B149" s="7" t="str">
        <f>IF(Master!$B149="#","",CONCATENATE("&lt;TD VALIGN = MIDDLE  ALIGN = CENTER&gt;&lt;A HREF=""maint_",Master!A149,".pdf""&gt;",Master!A149,"&lt;/A&gt;"))</f>
        <v/>
      </c>
      <c r="C149" s="7" t="str">
        <f>IF(Master!$B149="#","", (IF(Totals!AS149="Y","&lt;BR&gt;&lt;SMALL&gt;&lt;B&gt;&lt;FONT COLOR=""#00C000""&gt;Closed&lt;/FONT&gt;&lt;/B&gt;&lt;/SMALL&gt;&lt;/TD&gt;","&lt;/TD&gt;")))</f>
        <v/>
      </c>
      <c r="D149" s="7" t="str">
        <f>(IF((Master!$B149="#"),(""),(CONCATENATE("&lt;TD VALIGN = MIDDLE  ALIGN = CENTER&gt;&lt;A HREF=""revision_history.html#REQ",Master!A149,"""&gt;",Totals!N149,"&lt;/A&gt;&lt;/TD&gt;"))))</f>
        <v/>
      </c>
      <c r="E149" s="7" t="str">
        <f>(IF((Master!$B149="#"),(""),(CONCATENATE("&lt;TD VALIGN = MIDDLE  ALIGN = CENTER&gt;",Master!C149,"&lt;/TD&gt;"))))</f>
        <v/>
      </c>
      <c r="F149" s="7" t="str">
        <f>(IF((Master!$B149="#"),(""),(CONCATENATE("&lt;TD VALIGN = MIDDLE&gt;",Master!D149,"&lt;/TD&gt;"))))</f>
        <v/>
      </c>
      <c r="G149" s="13" t="str">
        <f>IF(Master!$B149="#","","&lt;TD VALIGN = MIDDLE NOWRAP&gt;")</f>
        <v/>
      </c>
      <c r="H149" s="13" t="str">
        <f>IF(Master!$B149="#","",Master!B149)</f>
        <v/>
      </c>
      <c r="I149" s="7" t="str">
        <f>IF(Master!$B149="#","","&lt;/TD&gt;")</f>
        <v/>
      </c>
      <c r="J149" s="7" t="str">
        <f>(IF((Master!$B149="#"),(""),(CONCATENATE("&lt;TD VALIGN = MIDDLE&gt;",Master!E149,"&lt;/TD&gt;"))))</f>
        <v/>
      </c>
      <c r="K149" s="7" t="str">
        <f>IF(Master!$B149="#","","&lt;/TD&gt;")</f>
        <v/>
      </c>
      <c r="L149" s="7" t="str">
        <f>(IF((Master!$B149="#"),(""),(CONCATENATE("&lt;TD VALIGN = MIDDLE&gt;",(IF((Master!$F149=""),("&amp;nbsp;"),(Master!$F149)))," &lt;/TD&gt;"))))</f>
        <v/>
      </c>
      <c r="M149" s="7" t="str">
        <f>IF(Master!$B149="#","","&lt;/TR&gt;")</f>
        <v/>
      </c>
    </row>
    <row r="150" spans="1:13" ht="12.75" customHeight="1" x14ac:dyDescent="0.2">
      <c r="A150" s="112" t="str">
        <f>IF(Master!$B150="#","","&lt;TR&gt;")</f>
        <v/>
      </c>
      <c r="B150" s="7" t="str">
        <f>IF(Master!$B150="#","",CONCATENATE("&lt;TD VALIGN = MIDDLE  ALIGN = CENTER&gt;&lt;A HREF=""maint_",Master!A150,".pdf""&gt;",Master!A150,"&lt;/A&gt;"))</f>
        <v/>
      </c>
      <c r="C150" s="7" t="str">
        <f>IF(Master!$B150="#","", (IF(Totals!AS150="Y","&lt;BR&gt;&lt;SMALL&gt;&lt;B&gt;&lt;FONT COLOR=""#00C000""&gt;Closed&lt;/FONT&gt;&lt;/B&gt;&lt;/SMALL&gt;&lt;/TD&gt;","&lt;/TD&gt;")))</f>
        <v/>
      </c>
      <c r="D150" s="7" t="str">
        <f>(IF((Master!$B150="#"),(""),(CONCATENATE("&lt;TD VALIGN = MIDDLE  ALIGN = CENTER&gt;&lt;A HREF=""revision_history.html#REQ",Master!A150,"""&gt;",Totals!N150,"&lt;/A&gt;&lt;/TD&gt;"))))</f>
        <v/>
      </c>
      <c r="E150" s="7" t="str">
        <f>(IF((Master!$B150="#"),(""),(CONCATENATE("&lt;TD VALIGN = MIDDLE  ALIGN = CENTER&gt;",Master!C150,"&lt;/TD&gt;"))))</f>
        <v/>
      </c>
      <c r="F150" s="7" t="str">
        <f>(IF((Master!$B150="#"),(""),(CONCATENATE("&lt;TD VALIGN = MIDDLE&gt;",Master!D150,"&lt;/TD&gt;"))))</f>
        <v/>
      </c>
      <c r="G150" s="13" t="str">
        <f>IF(Master!$B150="#","","&lt;TD VALIGN = MIDDLE NOWRAP&gt;")</f>
        <v/>
      </c>
      <c r="H150" s="13" t="str">
        <f>IF(Master!$B150="#","",Master!B150)</f>
        <v/>
      </c>
      <c r="I150" s="7" t="str">
        <f>IF(Master!$B150="#","","&lt;/TD&gt;")</f>
        <v/>
      </c>
      <c r="J150" s="7" t="str">
        <f>(IF((Master!$B150="#"),(""),(CONCATENATE("&lt;TD VALIGN = MIDDLE&gt;",Master!E150,"&lt;/TD&gt;"))))</f>
        <v/>
      </c>
      <c r="K150" s="7" t="str">
        <f>IF(Master!$B150="#","","&lt;/TD&gt;")</f>
        <v/>
      </c>
      <c r="L150" s="7" t="str">
        <f>(IF((Master!$B150="#"),(""),(CONCATENATE("&lt;TD VALIGN = MIDDLE&gt;",(IF((Master!$F150=""),("&amp;nbsp;"),(Master!$F150)))," &lt;/TD&gt;"))))</f>
        <v/>
      </c>
      <c r="M150" s="7" t="str">
        <f>IF(Master!$B150="#","","&lt;/TR&gt;")</f>
        <v/>
      </c>
    </row>
    <row r="151" spans="1:13" ht="12.75" customHeight="1" x14ac:dyDescent="0.2">
      <c r="A151" s="112" t="str">
        <f>IF(Master!$B151="#","","&lt;TR&gt;")</f>
        <v/>
      </c>
      <c r="B151" s="7" t="str">
        <f>IF(Master!$B151="#","",CONCATENATE("&lt;TD VALIGN = MIDDLE  ALIGN = CENTER&gt;&lt;A HREF=""maint_",Master!A151,".pdf""&gt;",Master!A151,"&lt;/A&gt;"))</f>
        <v/>
      </c>
      <c r="C151" s="7" t="str">
        <f>IF(Master!$B151="#","", (IF(Totals!AS151="Y","&lt;BR&gt;&lt;SMALL&gt;&lt;B&gt;&lt;FONT COLOR=""#00C000""&gt;Closed&lt;/FONT&gt;&lt;/B&gt;&lt;/SMALL&gt;&lt;/TD&gt;","&lt;/TD&gt;")))</f>
        <v/>
      </c>
      <c r="D151" s="7" t="str">
        <f>(IF((Master!$B151="#"),(""),(CONCATENATE("&lt;TD VALIGN = MIDDLE  ALIGN = CENTER&gt;&lt;A HREF=""revision_history.html#REQ",Master!A151,"""&gt;",Totals!N151,"&lt;/A&gt;&lt;/TD&gt;"))))</f>
        <v/>
      </c>
      <c r="E151" s="7" t="str">
        <f>(IF((Master!$B151="#"),(""),(CONCATENATE("&lt;TD VALIGN = MIDDLE  ALIGN = CENTER&gt;",Master!C151,"&lt;/TD&gt;"))))</f>
        <v/>
      </c>
      <c r="F151" s="7" t="str">
        <f>(IF((Master!$B151="#"),(""),(CONCATENATE("&lt;TD VALIGN = MIDDLE&gt;",Master!D151,"&lt;/TD&gt;"))))</f>
        <v/>
      </c>
      <c r="G151" s="13" t="str">
        <f>IF(Master!$B151="#","","&lt;TD VALIGN = MIDDLE NOWRAP&gt;")</f>
        <v/>
      </c>
      <c r="H151" s="13" t="str">
        <f>IF(Master!$B151="#","",Master!B151)</f>
        <v/>
      </c>
      <c r="I151" s="7" t="str">
        <f>IF(Master!$B151="#","","&lt;/TD&gt;")</f>
        <v/>
      </c>
      <c r="J151" s="7" t="str">
        <f>(IF((Master!$B151="#"),(""),(CONCATENATE("&lt;TD VALIGN = MIDDLE&gt;",Master!E151,"&lt;/TD&gt;"))))</f>
        <v/>
      </c>
      <c r="K151" s="7" t="str">
        <f>IF(Master!$B151="#","","&lt;/TD&gt;")</f>
        <v/>
      </c>
      <c r="L151" s="7" t="str">
        <f>(IF((Master!$B151="#"),(""),(CONCATENATE("&lt;TD VALIGN = MIDDLE&gt;",(IF((Master!$F151=""),("&amp;nbsp;"),(Master!$F151)))," &lt;/TD&gt;"))))</f>
        <v/>
      </c>
      <c r="M151" s="7" t="str">
        <f>IF(Master!$B151="#","","&lt;/TR&gt;")</f>
        <v/>
      </c>
    </row>
    <row r="152" spans="1:13" ht="12.75" customHeight="1" x14ac:dyDescent="0.2">
      <c r="A152" s="112" t="str">
        <f>IF(Master!$B152="#","","&lt;TR&gt;")</f>
        <v/>
      </c>
      <c r="B152" s="7" t="str">
        <f>IF(Master!$B152="#","",CONCATENATE("&lt;TD VALIGN = MIDDLE  ALIGN = CENTER&gt;&lt;A HREF=""maint_",Master!A152,".pdf""&gt;",Master!A152,"&lt;/A&gt;"))</f>
        <v/>
      </c>
      <c r="C152" s="7" t="str">
        <f>IF(Master!$B152="#","", (IF(Totals!AS152="Y","&lt;BR&gt;&lt;SMALL&gt;&lt;B&gt;&lt;FONT COLOR=""#00C000""&gt;Closed&lt;/FONT&gt;&lt;/B&gt;&lt;/SMALL&gt;&lt;/TD&gt;","&lt;/TD&gt;")))</f>
        <v/>
      </c>
      <c r="D152" s="7" t="str">
        <f>(IF((Master!$B152="#"),(""),(CONCATENATE("&lt;TD VALIGN = MIDDLE  ALIGN = CENTER&gt;&lt;A HREF=""revision_history.html#REQ",Master!A152,"""&gt;",Totals!N152,"&lt;/A&gt;&lt;/TD&gt;"))))</f>
        <v/>
      </c>
      <c r="E152" s="7" t="str">
        <f>(IF((Master!$B152="#"),(""),(CONCATENATE("&lt;TD VALIGN = MIDDLE  ALIGN = CENTER&gt;",Master!C152,"&lt;/TD&gt;"))))</f>
        <v/>
      </c>
      <c r="F152" s="7" t="str">
        <f>(IF((Master!$B152="#"),(""),(CONCATENATE("&lt;TD VALIGN = MIDDLE&gt;",Master!D152,"&lt;/TD&gt;"))))</f>
        <v/>
      </c>
      <c r="G152" s="13" t="str">
        <f>IF(Master!$B152="#","","&lt;TD VALIGN = MIDDLE NOWRAP&gt;")</f>
        <v/>
      </c>
      <c r="H152" s="13" t="str">
        <f>IF(Master!$B152="#","",Master!B152)</f>
        <v/>
      </c>
      <c r="I152" s="7" t="str">
        <f>IF(Master!$B152="#","","&lt;/TD&gt;")</f>
        <v/>
      </c>
      <c r="J152" s="7" t="str">
        <f>(IF((Master!$B152="#"),(""),(CONCATENATE("&lt;TD VALIGN = MIDDLE&gt;",Master!E152,"&lt;/TD&gt;"))))</f>
        <v/>
      </c>
      <c r="K152" s="7" t="str">
        <f>IF(Master!$B152="#","","&lt;/TD&gt;")</f>
        <v/>
      </c>
      <c r="L152" s="7" t="str">
        <f>(IF((Master!$B152="#"),(""),(CONCATENATE("&lt;TD VALIGN = MIDDLE&gt;",(IF((Master!$F152=""),("&amp;nbsp;"),(Master!$F152)))," &lt;/TD&gt;"))))</f>
        <v/>
      </c>
      <c r="M152" s="7" t="str">
        <f>IF(Master!$B152="#","","&lt;/TR&gt;")</f>
        <v/>
      </c>
    </row>
    <row r="153" spans="1:13" ht="12.75" customHeight="1" x14ac:dyDescent="0.2">
      <c r="A153" s="112" t="str">
        <f>IF(Master!$B153="#","","&lt;TR&gt;")</f>
        <v/>
      </c>
      <c r="B153" s="7" t="str">
        <f>IF(Master!$B153="#","",CONCATENATE("&lt;TD VALIGN = MIDDLE  ALIGN = CENTER&gt;&lt;A HREF=""maint_",Master!A153,".pdf""&gt;",Master!A153,"&lt;/A&gt;"))</f>
        <v/>
      </c>
      <c r="C153" s="7" t="str">
        <f>IF(Master!$B153="#","", (IF(Totals!AS153="Y","&lt;BR&gt;&lt;SMALL&gt;&lt;B&gt;&lt;FONT COLOR=""#00C000""&gt;Closed&lt;/FONT&gt;&lt;/B&gt;&lt;/SMALL&gt;&lt;/TD&gt;","&lt;/TD&gt;")))</f>
        <v/>
      </c>
      <c r="D153" s="7" t="str">
        <f>(IF((Master!$B153="#"),(""),(CONCATENATE("&lt;TD VALIGN = MIDDLE  ALIGN = CENTER&gt;&lt;A HREF=""revision_history.html#REQ",Master!A153,"""&gt;",Totals!N153,"&lt;/A&gt;&lt;/TD&gt;"))))</f>
        <v/>
      </c>
      <c r="E153" s="7" t="str">
        <f>(IF((Master!$B153="#"),(""),(CONCATENATE("&lt;TD VALIGN = MIDDLE  ALIGN = CENTER&gt;",Master!C153,"&lt;/TD&gt;"))))</f>
        <v/>
      </c>
      <c r="F153" s="7" t="str">
        <f>(IF((Master!$B153="#"),(""),(CONCATENATE("&lt;TD VALIGN = MIDDLE&gt;",Master!D153,"&lt;/TD&gt;"))))</f>
        <v/>
      </c>
      <c r="G153" s="13" t="str">
        <f>IF(Master!$B153="#","","&lt;TD VALIGN = MIDDLE NOWRAP&gt;")</f>
        <v/>
      </c>
      <c r="H153" s="13" t="str">
        <f>IF(Master!$B153="#","",Master!B153)</f>
        <v/>
      </c>
      <c r="I153" s="7" t="str">
        <f>IF(Master!$B153="#","","&lt;/TD&gt;")</f>
        <v/>
      </c>
      <c r="J153" s="7" t="str">
        <f>(IF((Master!$B153="#"),(""),(CONCATENATE("&lt;TD VALIGN = MIDDLE&gt;",Master!E153,"&lt;/TD&gt;"))))</f>
        <v/>
      </c>
      <c r="K153" s="7" t="str">
        <f>IF(Master!$B153="#","","&lt;/TD&gt;")</f>
        <v/>
      </c>
      <c r="L153" s="7" t="str">
        <f>(IF((Master!$B153="#"),(""),(CONCATENATE("&lt;TD VALIGN = MIDDLE&gt;",(IF((Master!$F153=""),("&amp;nbsp;"),(Master!$F153)))," &lt;/TD&gt;"))))</f>
        <v/>
      </c>
      <c r="M153" s="7" t="str">
        <f>IF(Master!$B153="#","","&lt;/TR&gt;")</f>
        <v/>
      </c>
    </row>
    <row r="154" spans="1:13" ht="12.75" customHeight="1" x14ac:dyDescent="0.2">
      <c r="A154" s="112" t="str">
        <f>IF(Master!$B154="#","","&lt;TR&gt;")</f>
        <v/>
      </c>
      <c r="B154" s="7" t="str">
        <f>IF(Master!$B154="#","",CONCATENATE("&lt;TD VALIGN = MIDDLE  ALIGN = CENTER&gt;&lt;A HREF=""maint_",Master!A154,".pdf""&gt;",Master!A154,"&lt;/A&gt;"))</f>
        <v/>
      </c>
      <c r="C154" s="7" t="str">
        <f>IF(Master!$B154="#","", (IF(Totals!AS154="Y","&lt;BR&gt;&lt;SMALL&gt;&lt;B&gt;&lt;FONT COLOR=""#00C000""&gt;Closed&lt;/FONT&gt;&lt;/B&gt;&lt;/SMALL&gt;&lt;/TD&gt;","&lt;/TD&gt;")))</f>
        <v/>
      </c>
      <c r="D154" s="7" t="str">
        <f>(IF((Master!$B154="#"),(""),(CONCATENATE("&lt;TD VALIGN = MIDDLE  ALIGN = CENTER&gt;&lt;A HREF=""revision_history.html#REQ",Master!A154,"""&gt;",Totals!N154,"&lt;/A&gt;&lt;/TD&gt;"))))</f>
        <v/>
      </c>
      <c r="E154" s="7" t="str">
        <f>(IF((Master!$B154="#"),(""),(CONCATENATE("&lt;TD VALIGN = MIDDLE  ALIGN = CENTER&gt;",Master!C154,"&lt;/TD&gt;"))))</f>
        <v/>
      </c>
      <c r="F154" s="7" t="str">
        <f>(IF((Master!$B154="#"),(""),(CONCATENATE("&lt;TD VALIGN = MIDDLE&gt;",Master!D154,"&lt;/TD&gt;"))))</f>
        <v/>
      </c>
      <c r="G154" s="13" t="str">
        <f>IF(Master!$B154="#","","&lt;TD VALIGN = MIDDLE NOWRAP&gt;")</f>
        <v/>
      </c>
      <c r="H154" s="13" t="str">
        <f>IF(Master!$B154="#","",Master!B154)</f>
        <v/>
      </c>
      <c r="I154" s="7" t="str">
        <f>IF(Master!$B154="#","","&lt;/TD&gt;")</f>
        <v/>
      </c>
      <c r="J154" s="7" t="str">
        <f>(IF((Master!$B154="#"),(""),(CONCATENATE("&lt;TD VALIGN = MIDDLE&gt;",Master!E154,"&lt;/TD&gt;"))))</f>
        <v/>
      </c>
      <c r="K154" s="7" t="str">
        <f>IF(Master!$B154="#","","&lt;/TD&gt;")</f>
        <v/>
      </c>
      <c r="L154" s="7" t="str">
        <f>(IF((Master!$B154="#"),(""),(CONCATENATE("&lt;TD VALIGN = MIDDLE&gt;",(IF((Master!$F154=""),("&amp;nbsp;"),(Master!$F154)))," &lt;/TD&gt;"))))</f>
        <v/>
      </c>
      <c r="M154" s="7" t="str">
        <f>IF(Master!$B154="#","","&lt;/TR&gt;")</f>
        <v/>
      </c>
    </row>
    <row r="155" spans="1:13" ht="12.75" customHeight="1" x14ac:dyDescent="0.2">
      <c r="A155" s="112" t="str">
        <f>IF(Master!$B155="#","","&lt;TR&gt;")</f>
        <v/>
      </c>
      <c r="B155" s="7" t="str">
        <f>IF(Master!$B155="#","",CONCATENATE("&lt;TD VALIGN = MIDDLE  ALIGN = CENTER&gt;&lt;A HREF=""maint_",Master!A155,".pdf""&gt;",Master!A155,"&lt;/A&gt;"))</f>
        <v/>
      </c>
      <c r="C155" s="7" t="str">
        <f>IF(Master!$B155="#","", (IF(Totals!AS155="Y","&lt;BR&gt;&lt;SMALL&gt;&lt;B&gt;&lt;FONT COLOR=""#00C000""&gt;Closed&lt;/FONT&gt;&lt;/B&gt;&lt;/SMALL&gt;&lt;/TD&gt;","&lt;/TD&gt;")))</f>
        <v/>
      </c>
      <c r="D155" s="7" t="str">
        <f>(IF((Master!$B155="#"),(""),(CONCATENATE("&lt;TD VALIGN = MIDDLE  ALIGN = CENTER&gt;&lt;A HREF=""revision_history.html#REQ",Master!A155,"""&gt;",Totals!N155,"&lt;/A&gt;&lt;/TD&gt;"))))</f>
        <v/>
      </c>
      <c r="E155" s="7" t="str">
        <f>(IF((Master!$B155="#"),(""),(CONCATENATE("&lt;TD VALIGN = MIDDLE  ALIGN = CENTER&gt;",Master!C155,"&lt;/TD&gt;"))))</f>
        <v/>
      </c>
      <c r="F155" s="7" t="str">
        <f>(IF((Master!$B155="#"),(""),(CONCATENATE("&lt;TD VALIGN = MIDDLE&gt;",Master!D155,"&lt;/TD&gt;"))))</f>
        <v/>
      </c>
      <c r="G155" s="13" t="str">
        <f>IF(Master!$B155="#","","&lt;TD VALIGN = MIDDLE NOWRAP&gt;")</f>
        <v/>
      </c>
      <c r="H155" s="13" t="str">
        <f>IF(Master!$B155="#","",Master!B155)</f>
        <v/>
      </c>
      <c r="I155" s="7" t="str">
        <f>IF(Master!$B155="#","","&lt;/TD&gt;")</f>
        <v/>
      </c>
      <c r="J155" s="7" t="str">
        <f>(IF((Master!$B155="#"),(""),(CONCATENATE("&lt;TD VALIGN = MIDDLE&gt;",Master!E155,"&lt;/TD&gt;"))))</f>
        <v/>
      </c>
      <c r="K155" s="7" t="str">
        <f>IF(Master!$B155="#","","&lt;/TD&gt;")</f>
        <v/>
      </c>
      <c r="L155" s="7" t="str">
        <f>(IF((Master!$B155="#"),(""),(CONCATENATE("&lt;TD VALIGN = MIDDLE&gt;",(IF((Master!$F155=""),("&amp;nbsp;"),(Master!$F155)))," &lt;/TD&gt;"))))</f>
        <v/>
      </c>
      <c r="M155" s="7" t="str">
        <f>IF(Master!$B155="#","","&lt;/TR&gt;")</f>
        <v/>
      </c>
    </row>
    <row r="156" spans="1:13" ht="12.75" customHeight="1" x14ac:dyDescent="0.2">
      <c r="A156" s="112" t="str">
        <f>IF(Master!$B156="#","","&lt;TR&gt;")</f>
        <v/>
      </c>
      <c r="B156" s="7" t="str">
        <f>IF(Master!$B156="#","",CONCATENATE("&lt;TD VALIGN = MIDDLE  ALIGN = CENTER&gt;&lt;A HREF=""maint_",Master!A156,".pdf""&gt;",Master!A156,"&lt;/A&gt;"))</f>
        <v/>
      </c>
      <c r="C156" s="7" t="str">
        <f>IF(Master!$B156="#","", (IF(Totals!AS156="Y","&lt;BR&gt;&lt;SMALL&gt;&lt;B&gt;&lt;FONT COLOR=""#00C000""&gt;Closed&lt;/FONT&gt;&lt;/B&gt;&lt;/SMALL&gt;&lt;/TD&gt;","&lt;/TD&gt;")))</f>
        <v/>
      </c>
      <c r="D156" s="7" t="str">
        <f>(IF((Master!$B156="#"),(""),(CONCATENATE("&lt;TD VALIGN = MIDDLE  ALIGN = CENTER&gt;&lt;A HREF=""revision_history.html#REQ",Master!A156,"""&gt;",Totals!N156,"&lt;/A&gt;&lt;/TD&gt;"))))</f>
        <v/>
      </c>
      <c r="E156" s="7" t="str">
        <f>(IF((Master!$B156="#"),(""),(CONCATENATE("&lt;TD VALIGN = MIDDLE  ALIGN = CENTER&gt;",Master!C156,"&lt;/TD&gt;"))))</f>
        <v/>
      </c>
      <c r="F156" s="7" t="str">
        <f>(IF((Master!$B156="#"),(""),(CONCATENATE("&lt;TD VALIGN = MIDDLE&gt;",Master!D156,"&lt;/TD&gt;"))))</f>
        <v/>
      </c>
      <c r="G156" s="13" t="str">
        <f>IF(Master!$B156="#","","&lt;TD VALIGN = MIDDLE NOWRAP&gt;")</f>
        <v/>
      </c>
      <c r="H156" s="13" t="str">
        <f>IF(Master!$B156="#","",Master!B156)</f>
        <v/>
      </c>
      <c r="I156" s="7" t="str">
        <f>IF(Master!$B156="#","","&lt;/TD&gt;")</f>
        <v/>
      </c>
      <c r="J156" s="7" t="str">
        <f>(IF((Master!$B156="#"),(""),(CONCATENATE("&lt;TD VALIGN = MIDDLE&gt;",Master!E156,"&lt;/TD&gt;"))))</f>
        <v/>
      </c>
      <c r="K156" s="7" t="str">
        <f>IF(Master!$B156="#","","&lt;/TD&gt;")</f>
        <v/>
      </c>
      <c r="L156" s="7" t="str">
        <f>(IF((Master!$B156="#"),(""),(CONCATENATE("&lt;TD VALIGN = MIDDLE&gt;",(IF((Master!$F156=""),("&amp;nbsp;"),(Master!$F156)))," &lt;/TD&gt;"))))</f>
        <v/>
      </c>
      <c r="M156" s="7" t="str">
        <f>IF(Master!$B156="#","","&lt;/TR&gt;")</f>
        <v/>
      </c>
    </row>
    <row r="157" spans="1:13" ht="12.75" customHeight="1" x14ac:dyDescent="0.2">
      <c r="A157" s="112" t="str">
        <f>IF(Master!$B157="#","","&lt;TR&gt;")</f>
        <v/>
      </c>
      <c r="B157" s="7" t="str">
        <f>IF(Master!$B157="#","",CONCATENATE("&lt;TD VALIGN = MIDDLE  ALIGN = CENTER&gt;&lt;A HREF=""maint_",Master!A157,".pdf""&gt;",Master!A157,"&lt;/A&gt;"))</f>
        <v/>
      </c>
      <c r="C157" s="7" t="str">
        <f>IF(Master!$B157="#","", (IF(Totals!AS157="Y","&lt;BR&gt;&lt;SMALL&gt;&lt;B&gt;&lt;FONT COLOR=""#00C000""&gt;Closed&lt;/FONT&gt;&lt;/B&gt;&lt;/SMALL&gt;&lt;/TD&gt;","&lt;/TD&gt;")))</f>
        <v/>
      </c>
      <c r="D157" s="7" t="str">
        <f>(IF((Master!$B157="#"),(""),(CONCATENATE("&lt;TD VALIGN = MIDDLE  ALIGN = CENTER&gt;&lt;A HREF=""revision_history.html#REQ",Master!A157,"""&gt;",Totals!N157,"&lt;/A&gt;&lt;/TD&gt;"))))</f>
        <v/>
      </c>
      <c r="E157" s="7" t="str">
        <f>(IF((Master!$B157="#"),(""),(CONCATENATE("&lt;TD VALIGN = MIDDLE  ALIGN = CENTER&gt;",Master!C157,"&lt;/TD&gt;"))))</f>
        <v/>
      </c>
      <c r="F157" s="7" t="str">
        <f>(IF((Master!$B157="#"),(""),(CONCATENATE("&lt;TD VALIGN = MIDDLE&gt;",Master!D157,"&lt;/TD&gt;"))))</f>
        <v/>
      </c>
      <c r="G157" s="13" t="str">
        <f>IF(Master!$B157="#","","&lt;TD VALIGN = MIDDLE NOWRAP&gt;")</f>
        <v/>
      </c>
      <c r="H157" s="13" t="str">
        <f>IF(Master!$B157="#","",Master!B157)</f>
        <v/>
      </c>
      <c r="I157" s="7" t="str">
        <f>IF(Master!$B157="#","","&lt;/TD&gt;")</f>
        <v/>
      </c>
      <c r="J157" s="7" t="str">
        <f>(IF((Master!$B157="#"),(""),(CONCATENATE("&lt;TD VALIGN = MIDDLE&gt;",Master!E157,"&lt;/TD&gt;"))))</f>
        <v/>
      </c>
      <c r="K157" s="7" t="str">
        <f>IF(Master!$B157="#","","&lt;/TD&gt;")</f>
        <v/>
      </c>
      <c r="L157" s="7" t="str">
        <f>(IF((Master!$B157="#"),(""),(CONCATENATE("&lt;TD VALIGN = MIDDLE&gt;",(IF((Master!$F157=""),("&amp;nbsp;"),(Master!$F157)))," &lt;/TD&gt;"))))</f>
        <v/>
      </c>
      <c r="M157" s="7" t="str">
        <f>IF(Master!$B157="#","","&lt;/TR&gt;")</f>
        <v/>
      </c>
    </row>
    <row r="158" spans="1:13" ht="12.75" customHeight="1" x14ac:dyDescent="0.2">
      <c r="A158" s="112" t="str">
        <f>IF(Master!$B158="#","","&lt;TR&gt;")</f>
        <v/>
      </c>
      <c r="B158" s="7" t="str">
        <f>IF(Master!$B158="#","",CONCATENATE("&lt;TD VALIGN = MIDDLE  ALIGN = CENTER&gt;&lt;A HREF=""maint_",Master!A158,".pdf""&gt;",Master!A158,"&lt;/A&gt;"))</f>
        <v/>
      </c>
      <c r="C158" s="7" t="str">
        <f>IF(Master!$B158="#","", (IF(Totals!AS158="Y","&lt;BR&gt;&lt;SMALL&gt;&lt;B&gt;&lt;FONT COLOR=""#00C000""&gt;Closed&lt;/FONT&gt;&lt;/B&gt;&lt;/SMALL&gt;&lt;/TD&gt;","&lt;/TD&gt;")))</f>
        <v/>
      </c>
      <c r="D158" s="7" t="str">
        <f>(IF((Master!$B158="#"),(""),(CONCATENATE("&lt;TD VALIGN = MIDDLE  ALIGN = CENTER&gt;&lt;A HREF=""revision_history.html#REQ",Master!A158,"""&gt;",Totals!N158,"&lt;/A&gt;&lt;/TD&gt;"))))</f>
        <v/>
      </c>
      <c r="E158" s="7" t="str">
        <f>(IF((Master!$B158="#"),(""),(CONCATENATE("&lt;TD VALIGN = MIDDLE  ALIGN = CENTER&gt;",Master!C158,"&lt;/TD&gt;"))))</f>
        <v/>
      </c>
      <c r="F158" s="7" t="str">
        <f>(IF((Master!$B158="#"),(""),(CONCATENATE("&lt;TD VALIGN = MIDDLE&gt;",Master!D158,"&lt;/TD&gt;"))))</f>
        <v/>
      </c>
      <c r="G158" s="13" t="str">
        <f>IF(Master!$B158="#","","&lt;TD VALIGN = MIDDLE NOWRAP&gt;")</f>
        <v/>
      </c>
      <c r="H158" s="13" t="str">
        <f>IF(Master!$B158="#","",Master!B158)</f>
        <v/>
      </c>
      <c r="I158" s="7" t="str">
        <f>IF(Master!$B158="#","","&lt;/TD&gt;")</f>
        <v/>
      </c>
      <c r="J158" s="7" t="str">
        <f>(IF((Master!$B158="#"),(""),(CONCATENATE("&lt;TD VALIGN = MIDDLE&gt;",Master!E158,"&lt;/TD&gt;"))))</f>
        <v/>
      </c>
      <c r="K158" s="7" t="str">
        <f>IF(Master!$B158="#","","&lt;/TD&gt;")</f>
        <v/>
      </c>
      <c r="L158" s="7" t="str">
        <f>(IF((Master!$B158="#"),(""),(CONCATENATE("&lt;TD VALIGN = MIDDLE&gt;",(IF((Master!$F158=""),("&amp;nbsp;"),(Master!$F158)))," &lt;/TD&gt;"))))</f>
        <v/>
      </c>
      <c r="M158" s="7" t="str">
        <f>IF(Master!$B158="#","","&lt;/TR&gt;")</f>
        <v/>
      </c>
    </row>
    <row r="159" spans="1:13" ht="12.75" customHeight="1" x14ac:dyDescent="0.2">
      <c r="A159" s="112" t="str">
        <f>IF(Master!$B159="#","","&lt;TR&gt;")</f>
        <v/>
      </c>
      <c r="B159" s="7" t="str">
        <f>IF(Master!$B159="#","",CONCATENATE("&lt;TD VALIGN = MIDDLE  ALIGN = CENTER&gt;&lt;A HREF=""maint_",Master!A159,".pdf""&gt;",Master!A159,"&lt;/A&gt;"))</f>
        <v/>
      </c>
      <c r="C159" s="7" t="str">
        <f>IF(Master!$B159="#","", (IF(Totals!AS159="Y","&lt;BR&gt;&lt;SMALL&gt;&lt;B&gt;&lt;FONT COLOR=""#00C000""&gt;Closed&lt;/FONT&gt;&lt;/B&gt;&lt;/SMALL&gt;&lt;/TD&gt;","&lt;/TD&gt;")))</f>
        <v/>
      </c>
      <c r="D159" s="7" t="str">
        <f>(IF((Master!$B159="#"),(""),(CONCATENATE("&lt;TD VALIGN = MIDDLE  ALIGN = CENTER&gt;&lt;A HREF=""revision_history.html#REQ",Master!A159,"""&gt;",Totals!N159,"&lt;/A&gt;&lt;/TD&gt;"))))</f>
        <v/>
      </c>
      <c r="E159" s="7" t="str">
        <f>(IF((Master!$B159="#"),(""),(CONCATENATE("&lt;TD VALIGN = MIDDLE  ALIGN = CENTER&gt;",Master!C159,"&lt;/TD&gt;"))))</f>
        <v/>
      </c>
      <c r="F159" s="7" t="str">
        <f>(IF((Master!$B159="#"),(""),(CONCATENATE("&lt;TD VALIGN = MIDDLE&gt;",Master!D159,"&lt;/TD&gt;"))))</f>
        <v/>
      </c>
      <c r="G159" s="13" t="str">
        <f>IF(Master!$B159="#","","&lt;TD VALIGN = MIDDLE NOWRAP&gt;")</f>
        <v/>
      </c>
      <c r="H159" s="13" t="str">
        <f>IF(Master!$B159="#","",Master!B159)</f>
        <v/>
      </c>
      <c r="I159" s="7" t="str">
        <f>IF(Master!$B159="#","","&lt;/TD&gt;")</f>
        <v/>
      </c>
      <c r="J159" s="7" t="str">
        <f>(IF((Master!$B159="#"),(""),(CONCATENATE("&lt;TD VALIGN = MIDDLE&gt;",Master!E159,"&lt;/TD&gt;"))))</f>
        <v/>
      </c>
      <c r="K159" s="7" t="str">
        <f>IF(Master!$B159="#","","&lt;/TD&gt;")</f>
        <v/>
      </c>
      <c r="L159" s="7" t="str">
        <f>(IF((Master!$B159="#"),(""),(CONCATENATE("&lt;TD VALIGN = MIDDLE&gt;",(IF((Master!$F159=""),("&amp;nbsp;"),(Master!$F159)))," &lt;/TD&gt;"))))</f>
        <v/>
      </c>
      <c r="M159" s="7" t="str">
        <f>IF(Master!$B159="#","","&lt;/TR&gt;")</f>
        <v/>
      </c>
    </row>
    <row r="160" spans="1:13" ht="12.75" customHeight="1" x14ac:dyDescent="0.2">
      <c r="A160" s="112" t="str">
        <f>IF(Master!$B160="#","","&lt;TR&gt;")</f>
        <v/>
      </c>
      <c r="B160" s="7" t="str">
        <f>IF(Master!$B160="#","",CONCATENATE("&lt;TD VALIGN = MIDDLE  ALIGN = CENTER&gt;&lt;A HREF=""maint_",Master!A160,".pdf""&gt;",Master!A160,"&lt;/A&gt;"))</f>
        <v/>
      </c>
      <c r="C160" s="7" t="str">
        <f>IF(Master!$B160="#","", (IF(Totals!AS160="Y","&lt;BR&gt;&lt;SMALL&gt;&lt;B&gt;&lt;FONT COLOR=""#00C000""&gt;Closed&lt;/FONT&gt;&lt;/B&gt;&lt;/SMALL&gt;&lt;/TD&gt;","&lt;/TD&gt;")))</f>
        <v/>
      </c>
      <c r="D160" s="7" t="str">
        <f>(IF((Master!$B160="#"),(""),(CONCATENATE("&lt;TD VALIGN = MIDDLE  ALIGN = CENTER&gt;&lt;A HREF=""revision_history.html#REQ",Master!A160,"""&gt;",Totals!N160,"&lt;/A&gt;&lt;/TD&gt;"))))</f>
        <v/>
      </c>
      <c r="E160" s="7" t="str">
        <f>(IF((Master!$B160="#"),(""),(CONCATENATE("&lt;TD VALIGN = MIDDLE  ALIGN = CENTER&gt;",Master!C160,"&lt;/TD&gt;"))))</f>
        <v/>
      </c>
      <c r="F160" s="7" t="str">
        <f>(IF((Master!$B160="#"),(""),(CONCATENATE("&lt;TD VALIGN = MIDDLE&gt;",Master!D160,"&lt;/TD&gt;"))))</f>
        <v/>
      </c>
      <c r="G160" s="13" t="str">
        <f>IF(Master!$B160="#","","&lt;TD VALIGN = MIDDLE NOWRAP&gt;")</f>
        <v/>
      </c>
      <c r="H160" s="13" t="str">
        <f>IF(Master!$B160="#","",Master!B160)</f>
        <v/>
      </c>
      <c r="I160" s="7" t="str">
        <f>IF(Master!$B160="#","","&lt;/TD&gt;")</f>
        <v/>
      </c>
      <c r="J160" s="7" t="str">
        <f>(IF((Master!$B160="#"),(""),(CONCATENATE("&lt;TD VALIGN = MIDDLE&gt;",Master!E160,"&lt;/TD&gt;"))))</f>
        <v/>
      </c>
      <c r="K160" s="7" t="str">
        <f>IF(Master!$B160="#","","&lt;/TD&gt;")</f>
        <v/>
      </c>
      <c r="L160" s="7" t="str">
        <f>(IF((Master!$B160="#"),(""),(CONCATENATE("&lt;TD VALIGN = MIDDLE&gt;",(IF((Master!$F160=""),("&amp;nbsp;"),(Master!$F160)))," &lt;/TD&gt;"))))</f>
        <v/>
      </c>
      <c r="M160" s="7" t="str">
        <f>IF(Master!$B160="#","","&lt;/TR&gt;")</f>
        <v/>
      </c>
    </row>
    <row r="161" spans="1:13" ht="12.75" customHeight="1" x14ac:dyDescent="0.2">
      <c r="A161" s="112" t="str">
        <f>IF(Master!$B161="#","","&lt;TR&gt;")</f>
        <v/>
      </c>
      <c r="B161" s="7" t="str">
        <f>IF(Master!$B161="#","",CONCATENATE("&lt;TD VALIGN = MIDDLE  ALIGN = CENTER&gt;&lt;A HREF=""maint_",Master!A161,".pdf""&gt;",Master!A161,"&lt;/A&gt;"))</f>
        <v/>
      </c>
      <c r="C161" s="7" t="str">
        <f>IF(Master!$B161="#","", (IF(Totals!AS161="Y","&lt;BR&gt;&lt;SMALL&gt;&lt;B&gt;&lt;FONT COLOR=""#00C000""&gt;Closed&lt;/FONT&gt;&lt;/B&gt;&lt;/SMALL&gt;&lt;/TD&gt;","&lt;/TD&gt;")))</f>
        <v/>
      </c>
      <c r="D161" s="7" t="str">
        <f>(IF((Master!$B161="#"),(""),(CONCATENATE("&lt;TD VALIGN = MIDDLE  ALIGN = CENTER&gt;&lt;A HREF=""revision_history.html#REQ",Master!A161,"""&gt;",Totals!N161,"&lt;/A&gt;&lt;/TD&gt;"))))</f>
        <v/>
      </c>
      <c r="E161" s="7" t="str">
        <f>(IF((Master!$B161="#"),(""),(CONCATENATE("&lt;TD VALIGN = MIDDLE  ALIGN = CENTER&gt;",Master!C161,"&lt;/TD&gt;"))))</f>
        <v/>
      </c>
      <c r="F161" s="7" t="str">
        <f>(IF((Master!$B161="#"),(""),(CONCATENATE("&lt;TD VALIGN = MIDDLE&gt;",Master!D161,"&lt;/TD&gt;"))))</f>
        <v/>
      </c>
      <c r="G161" s="13" t="str">
        <f>IF(Master!$B161="#","","&lt;TD VALIGN = MIDDLE NOWRAP&gt;")</f>
        <v/>
      </c>
      <c r="H161" s="13" t="str">
        <f>IF(Master!$B161="#","",Master!B161)</f>
        <v/>
      </c>
      <c r="I161" s="7" t="str">
        <f>IF(Master!$B161="#","","&lt;/TD&gt;")</f>
        <v/>
      </c>
      <c r="J161" s="7" t="str">
        <f>(IF((Master!$B161="#"),(""),(CONCATENATE("&lt;TD VALIGN = MIDDLE&gt;",Master!E161,"&lt;/TD&gt;"))))</f>
        <v/>
      </c>
      <c r="K161" s="7" t="str">
        <f>IF(Master!$B161="#","","&lt;/TD&gt;")</f>
        <v/>
      </c>
      <c r="L161" s="7" t="str">
        <f>(IF((Master!$B161="#"),(""),(CONCATENATE("&lt;TD VALIGN = MIDDLE&gt;",(IF((Master!$F161=""),("&amp;nbsp;"),(Master!$F161)))," &lt;/TD&gt;"))))</f>
        <v/>
      </c>
      <c r="M161" s="7" t="str">
        <f>IF(Master!$B161="#","","&lt;/TR&gt;")</f>
        <v/>
      </c>
    </row>
    <row r="162" spans="1:13" ht="12.75" customHeight="1" x14ac:dyDescent="0.2">
      <c r="A162" s="112" t="str">
        <f>IF(Master!$B162="#","","&lt;TR&gt;")</f>
        <v/>
      </c>
      <c r="B162" s="7" t="str">
        <f>IF(Master!$B162="#","",CONCATENATE("&lt;TD VALIGN = MIDDLE  ALIGN = CENTER&gt;&lt;A HREF=""maint_",Master!A162,".pdf""&gt;",Master!A162,"&lt;/A&gt;"))</f>
        <v/>
      </c>
      <c r="C162" s="7" t="str">
        <f>IF(Master!$B162="#","", (IF(Totals!AS162="Y","&lt;BR&gt;&lt;SMALL&gt;&lt;B&gt;&lt;FONT COLOR=""#00C000""&gt;Closed&lt;/FONT&gt;&lt;/B&gt;&lt;/SMALL&gt;&lt;/TD&gt;","&lt;/TD&gt;")))</f>
        <v/>
      </c>
      <c r="D162" s="7" t="str">
        <f>(IF((Master!$B162="#"),(""),(CONCATENATE("&lt;TD VALIGN = MIDDLE  ALIGN = CENTER&gt;&lt;A HREF=""revision_history.html#REQ",Master!A162,"""&gt;",Totals!N162,"&lt;/A&gt;&lt;/TD&gt;"))))</f>
        <v/>
      </c>
      <c r="E162" s="7" t="str">
        <f>(IF((Master!$B162="#"),(""),(CONCATENATE("&lt;TD VALIGN = MIDDLE  ALIGN = CENTER&gt;",Master!C162,"&lt;/TD&gt;"))))</f>
        <v/>
      </c>
      <c r="F162" s="7" t="str">
        <f>(IF((Master!$B162="#"),(""),(CONCATENATE("&lt;TD VALIGN = MIDDLE&gt;",Master!D162,"&lt;/TD&gt;"))))</f>
        <v/>
      </c>
      <c r="G162" s="13" t="str">
        <f>IF(Master!$B162="#","","&lt;TD VALIGN = MIDDLE NOWRAP&gt;")</f>
        <v/>
      </c>
      <c r="H162" s="13" t="str">
        <f>IF(Master!$B162="#","",Master!B162)</f>
        <v/>
      </c>
      <c r="I162" s="7" t="str">
        <f>IF(Master!$B162="#","","&lt;/TD&gt;")</f>
        <v/>
      </c>
      <c r="J162" s="7" t="str">
        <f>(IF((Master!$B162="#"),(""),(CONCATENATE("&lt;TD VALIGN = MIDDLE&gt;",Master!E162,"&lt;/TD&gt;"))))</f>
        <v/>
      </c>
      <c r="K162" s="7" t="str">
        <f>IF(Master!$B162="#","","&lt;/TD&gt;")</f>
        <v/>
      </c>
      <c r="L162" s="7" t="str">
        <f>(IF((Master!$B162="#"),(""),(CONCATENATE("&lt;TD VALIGN = MIDDLE&gt;",(IF((Master!$F162=""),("&amp;nbsp;"),(Master!$F162)))," &lt;/TD&gt;"))))</f>
        <v/>
      </c>
      <c r="M162" s="7" t="str">
        <f>IF(Master!$B162="#","","&lt;/TR&gt;")</f>
        <v/>
      </c>
    </row>
    <row r="163" spans="1:13" ht="12.75" customHeight="1" x14ac:dyDescent="0.2">
      <c r="A163" s="112" t="str">
        <f>IF(Master!$B163="#","","&lt;TR&gt;")</f>
        <v/>
      </c>
      <c r="B163" s="7" t="str">
        <f>IF(Master!$B163="#","",CONCATENATE("&lt;TD VALIGN = MIDDLE  ALIGN = CENTER&gt;&lt;A HREF=""maint_",Master!A163,".pdf""&gt;",Master!A163,"&lt;/A&gt;"))</f>
        <v/>
      </c>
      <c r="C163" s="7" t="str">
        <f>IF(Master!$B163="#","", (IF(Totals!AS163="Y","&lt;BR&gt;&lt;SMALL&gt;&lt;B&gt;&lt;FONT COLOR=""#00C000""&gt;Closed&lt;/FONT&gt;&lt;/B&gt;&lt;/SMALL&gt;&lt;/TD&gt;","&lt;/TD&gt;")))</f>
        <v/>
      </c>
      <c r="D163" s="7" t="str">
        <f>(IF((Master!$B163="#"),(""),(CONCATENATE("&lt;TD VALIGN = MIDDLE  ALIGN = CENTER&gt;&lt;A HREF=""revision_history.html#REQ",Master!A163,"""&gt;",Totals!N163,"&lt;/A&gt;&lt;/TD&gt;"))))</f>
        <v/>
      </c>
      <c r="E163" s="7" t="str">
        <f>(IF((Master!$B163="#"),(""),(CONCATENATE("&lt;TD VALIGN = MIDDLE  ALIGN = CENTER&gt;",Master!C163,"&lt;/TD&gt;"))))</f>
        <v/>
      </c>
      <c r="F163" s="7" t="str">
        <f>(IF((Master!$B163="#"),(""),(CONCATENATE("&lt;TD VALIGN = MIDDLE&gt;",Master!D163,"&lt;/TD&gt;"))))</f>
        <v/>
      </c>
      <c r="G163" s="13" t="str">
        <f>IF(Master!$B163="#","","&lt;TD VALIGN = MIDDLE NOWRAP&gt;")</f>
        <v/>
      </c>
      <c r="H163" s="13" t="str">
        <f>IF(Master!$B163="#","",Master!B163)</f>
        <v/>
      </c>
      <c r="I163" s="7" t="str">
        <f>IF(Master!$B163="#","","&lt;/TD&gt;")</f>
        <v/>
      </c>
      <c r="J163" s="7" t="str">
        <f>(IF((Master!$B163="#"),(""),(CONCATENATE("&lt;TD VALIGN = MIDDLE&gt;",Master!E163,"&lt;/TD&gt;"))))</f>
        <v/>
      </c>
      <c r="K163" s="7" t="str">
        <f>IF(Master!$B163="#","","&lt;/TD&gt;")</f>
        <v/>
      </c>
      <c r="L163" s="7" t="str">
        <f>(IF((Master!$B163="#"),(""),(CONCATENATE("&lt;TD VALIGN = MIDDLE&gt;",(IF((Master!$F163=""),("&amp;nbsp;"),(Master!$F163)))," &lt;/TD&gt;"))))</f>
        <v/>
      </c>
      <c r="M163" s="7" t="str">
        <f>IF(Master!$B163="#","","&lt;/TR&gt;")</f>
        <v/>
      </c>
    </row>
    <row r="164" spans="1:13" ht="12.75" customHeight="1" x14ac:dyDescent="0.2">
      <c r="A164" s="112" t="str">
        <f>IF(Master!$B164="#","","&lt;TR&gt;")</f>
        <v/>
      </c>
      <c r="B164" s="7" t="str">
        <f>IF(Master!$B164="#","",CONCATENATE("&lt;TD VALIGN = MIDDLE  ALIGN = CENTER&gt;&lt;A HREF=""maint_",Master!A164,".pdf""&gt;",Master!A164,"&lt;/A&gt;"))</f>
        <v/>
      </c>
      <c r="C164" s="7" t="str">
        <f>IF(Master!$B164="#","", (IF(Totals!AS164="Y","&lt;BR&gt;&lt;SMALL&gt;&lt;B&gt;&lt;FONT COLOR=""#00C000""&gt;Closed&lt;/FONT&gt;&lt;/B&gt;&lt;/SMALL&gt;&lt;/TD&gt;","&lt;/TD&gt;")))</f>
        <v/>
      </c>
      <c r="D164" s="7" t="str">
        <f>(IF((Master!$B164="#"),(""),(CONCATENATE("&lt;TD VALIGN = MIDDLE  ALIGN = CENTER&gt;&lt;A HREF=""revision_history.html#REQ",Master!A164,"""&gt;",Totals!N164,"&lt;/A&gt;&lt;/TD&gt;"))))</f>
        <v/>
      </c>
      <c r="E164" s="7" t="str">
        <f>(IF((Master!$B164="#"),(""),(CONCATENATE("&lt;TD VALIGN = MIDDLE  ALIGN = CENTER&gt;",Master!C164,"&lt;/TD&gt;"))))</f>
        <v/>
      </c>
      <c r="F164" s="7" t="str">
        <f>(IF((Master!$B164="#"),(""),(CONCATENATE("&lt;TD VALIGN = MIDDLE&gt;",Master!D164,"&lt;/TD&gt;"))))</f>
        <v/>
      </c>
      <c r="G164" s="13" t="str">
        <f>IF(Master!$B164="#","","&lt;TD VALIGN = MIDDLE NOWRAP&gt;")</f>
        <v/>
      </c>
      <c r="H164" s="13" t="str">
        <f>IF(Master!$B164="#","",Master!B164)</f>
        <v/>
      </c>
      <c r="I164" s="7" t="str">
        <f>IF(Master!$B164="#","","&lt;/TD&gt;")</f>
        <v/>
      </c>
      <c r="J164" s="7" t="str">
        <f>(IF((Master!$B164="#"),(""),(CONCATENATE("&lt;TD VALIGN = MIDDLE&gt;",Master!E164,"&lt;/TD&gt;"))))</f>
        <v/>
      </c>
      <c r="K164" s="7" t="str">
        <f>IF(Master!$B164="#","","&lt;/TD&gt;")</f>
        <v/>
      </c>
      <c r="L164" s="7" t="str">
        <f>(IF((Master!$B164="#"),(""),(CONCATENATE("&lt;TD VALIGN = MIDDLE&gt;",(IF((Master!$F164=""),("&amp;nbsp;"),(Master!$F164)))," &lt;/TD&gt;"))))</f>
        <v/>
      </c>
      <c r="M164" s="7" t="str">
        <f>IF(Master!$B164="#","","&lt;/TR&gt;")</f>
        <v/>
      </c>
    </row>
    <row r="165" spans="1:13" ht="12.75" customHeight="1" x14ac:dyDescent="0.2">
      <c r="A165" s="112" t="str">
        <f>IF(Master!$B165="#","","&lt;TR&gt;")</f>
        <v/>
      </c>
      <c r="B165" s="7" t="str">
        <f>IF(Master!$B165="#","",CONCATENATE("&lt;TD VALIGN = MIDDLE  ALIGN = CENTER&gt;&lt;A HREF=""maint_",Master!A165,".pdf""&gt;",Master!A165,"&lt;/A&gt;"))</f>
        <v/>
      </c>
      <c r="C165" s="7" t="str">
        <f>IF(Master!$B165="#","", (IF(Totals!AS165="Y","&lt;BR&gt;&lt;SMALL&gt;&lt;B&gt;&lt;FONT COLOR=""#00C000""&gt;Closed&lt;/FONT&gt;&lt;/B&gt;&lt;/SMALL&gt;&lt;/TD&gt;","&lt;/TD&gt;")))</f>
        <v/>
      </c>
      <c r="D165" s="7" t="str">
        <f>(IF((Master!$B165="#"),(""),(CONCATENATE("&lt;TD VALIGN = MIDDLE  ALIGN = CENTER&gt;&lt;A HREF=""revision_history.html#REQ",Master!A165,"""&gt;",Totals!N165,"&lt;/A&gt;&lt;/TD&gt;"))))</f>
        <v/>
      </c>
      <c r="E165" s="7" t="str">
        <f>(IF((Master!$B165="#"),(""),(CONCATENATE("&lt;TD VALIGN = MIDDLE  ALIGN = CENTER&gt;",Master!C165,"&lt;/TD&gt;"))))</f>
        <v/>
      </c>
      <c r="F165" s="7" t="str">
        <f>(IF((Master!$B165="#"),(""),(CONCATENATE("&lt;TD VALIGN = MIDDLE&gt;",Master!D165,"&lt;/TD&gt;"))))</f>
        <v/>
      </c>
      <c r="G165" s="13" t="str">
        <f>IF(Master!$B165="#","","&lt;TD VALIGN = MIDDLE NOWRAP&gt;")</f>
        <v/>
      </c>
      <c r="H165" s="13" t="str">
        <f>IF(Master!$B165="#","",Master!B165)</f>
        <v/>
      </c>
      <c r="I165" s="7" t="str">
        <f>IF(Master!$B165="#","","&lt;/TD&gt;")</f>
        <v/>
      </c>
      <c r="J165" s="7" t="str">
        <f>(IF((Master!$B165="#"),(""),(CONCATENATE("&lt;TD VALIGN = MIDDLE&gt;",Master!E165,"&lt;/TD&gt;"))))</f>
        <v/>
      </c>
      <c r="K165" s="7" t="str">
        <f>IF(Master!$B165="#","","&lt;/TD&gt;")</f>
        <v/>
      </c>
      <c r="L165" s="7" t="str">
        <f>(IF((Master!$B165="#"),(""),(CONCATENATE("&lt;TD VALIGN = MIDDLE&gt;",(IF((Master!$F165=""),("&amp;nbsp;"),(Master!$F165)))," &lt;/TD&gt;"))))</f>
        <v/>
      </c>
      <c r="M165" s="7" t="str">
        <f>IF(Master!$B165="#","","&lt;/TR&gt;")</f>
        <v/>
      </c>
    </row>
    <row r="166" spans="1:13" ht="12.75" customHeight="1" x14ac:dyDescent="0.2">
      <c r="A166" s="112" t="str">
        <f>IF(Master!$B166="#","","&lt;TR&gt;")</f>
        <v/>
      </c>
      <c r="B166" s="7" t="str">
        <f>IF(Master!$B166="#","",CONCATENATE("&lt;TD VALIGN = MIDDLE  ALIGN = CENTER&gt;&lt;A HREF=""maint_",Master!A166,".pdf""&gt;",Master!A166,"&lt;/A&gt;"))</f>
        <v/>
      </c>
      <c r="C166" s="7" t="str">
        <f>IF(Master!$B166="#","", (IF(Totals!AS166="Y","&lt;BR&gt;&lt;SMALL&gt;&lt;B&gt;&lt;FONT COLOR=""#00C000""&gt;Closed&lt;/FONT&gt;&lt;/B&gt;&lt;/SMALL&gt;&lt;/TD&gt;","&lt;/TD&gt;")))</f>
        <v/>
      </c>
      <c r="D166" s="7" t="str">
        <f>(IF((Master!$B166="#"),(""),(CONCATENATE("&lt;TD VALIGN = MIDDLE  ALIGN = CENTER&gt;&lt;A HREF=""revision_history.html#REQ",Master!A166,"""&gt;",Totals!N166,"&lt;/A&gt;&lt;/TD&gt;"))))</f>
        <v/>
      </c>
      <c r="E166" s="7" t="str">
        <f>(IF((Master!$B166="#"),(""),(CONCATENATE("&lt;TD VALIGN = MIDDLE  ALIGN = CENTER&gt;",Master!C166,"&lt;/TD&gt;"))))</f>
        <v/>
      </c>
      <c r="F166" s="7" t="str">
        <f>(IF((Master!$B166="#"),(""),(CONCATENATE("&lt;TD VALIGN = MIDDLE&gt;",Master!D166,"&lt;/TD&gt;"))))</f>
        <v/>
      </c>
      <c r="G166" s="13" t="str">
        <f>IF(Master!$B166="#","","&lt;TD VALIGN = MIDDLE NOWRAP&gt;")</f>
        <v/>
      </c>
      <c r="H166" s="13" t="str">
        <f>IF(Master!$B166="#","",Master!B166)</f>
        <v/>
      </c>
      <c r="I166" s="7" t="str">
        <f>IF(Master!$B166="#","","&lt;/TD&gt;")</f>
        <v/>
      </c>
      <c r="J166" s="7" t="str">
        <f>(IF((Master!$B166="#"),(""),(CONCATENATE("&lt;TD VALIGN = MIDDLE&gt;",Master!E166,"&lt;/TD&gt;"))))</f>
        <v/>
      </c>
      <c r="K166" s="7" t="str">
        <f>IF(Master!$B166="#","","&lt;/TD&gt;")</f>
        <v/>
      </c>
      <c r="L166" s="7" t="str">
        <f>(IF((Master!$B166="#"),(""),(CONCATENATE("&lt;TD VALIGN = MIDDLE&gt;",(IF((Master!$F166=""),("&amp;nbsp;"),(Master!$F166)))," &lt;/TD&gt;"))))</f>
        <v/>
      </c>
      <c r="M166" s="7" t="str">
        <f>IF(Master!$B166="#","","&lt;/TR&gt;")</f>
        <v/>
      </c>
    </row>
    <row r="167" spans="1:13" ht="12.75" customHeight="1" x14ac:dyDescent="0.2">
      <c r="A167" s="112" t="str">
        <f>IF(Master!$B167="#","","&lt;TR&gt;")</f>
        <v/>
      </c>
      <c r="B167" s="7" t="str">
        <f>IF(Master!$B167="#","",CONCATENATE("&lt;TD VALIGN = MIDDLE  ALIGN = CENTER&gt;&lt;A HREF=""maint_",Master!A167,".pdf""&gt;",Master!A167,"&lt;/A&gt;"))</f>
        <v/>
      </c>
      <c r="C167" s="7" t="str">
        <f>IF(Master!$B167="#","", (IF(Totals!AS167="Y","&lt;BR&gt;&lt;SMALL&gt;&lt;B&gt;&lt;FONT COLOR=""#00C000""&gt;Closed&lt;/FONT&gt;&lt;/B&gt;&lt;/SMALL&gt;&lt;/TD&gt;","&lt;/TD&gt;")))</f>
        <v/>
      </c>
      <c r="D167" s="7" t="str">
        <f>(IF((Master!$B167="#"),(""),(CONCATENATE("&lt;TD VALIGN = MIDDLE  ALIGN = CENTER&gt;&lt;A HREF=""revision_history.html#REQ",Master!A167,"""&gt;",Totals!N167,"&lt;/A&gt;&lt;/TD&gt;"))))</f>
        <v/>
      </c>
      <c r="E167" s="7" t="str">
        <f>(IF((Master!$B167="#"),(""),(CONCATENATE("&lt;TD VALIGN = MIDDLE  ALIGN = CENTER&gt;",Master!C167,"&lt;/TD&gt;"))))</f>
        <v/>
      </c>
      <c r="F167" s="7" t="str">
        <f>(IF((Master!$B167="#"),(""),(CONCATENATE("&lt;TD VALIGN = MIDDLE&gt;",Master!D167,"&lt;/TD&gt;"))))</f>
        <v/>
      </c>
      <c r="G167" s="13" t="str">
        <f>IF(Master!$B167="#","","&lt;TD VALIGN = MIDDLE NOWRAP&gt;")</f>
        <v/>
      </c>
      <c r="H167" s="13" t="str">
        <f>IF(Master!$B167="#","",Master!B167)</f>
        <v/>
      </c>
      <c r="I167" s="7" t="str">
        <f>IF(Master!$B167="#","","&lt;/TD&gt;")</f>
        <v/>
      </c>
      <c r="J167" s="7" t="str">
        <f>(IF((Master!$B167="#"),(""),(CONCATENATE("&lt;TD VALIGN = MIDDLE&gt;",Master!E167,"&lt;/TD&gt;"))))</f>
        <v/>
      </c>
      <c r="K167" s="7" t="str">
        <f>IF(Master!$B167="#","","&lt;/TD&gt;")</f>
        <v/>
      </c>
      <c r="L167" s="7" t="str">
        <f>(IF((Master!$B167="#"),(""),(CONCATENATE("&lt;TD VALIGN = MIDDLE&gt;",(IF((Master!$F167=""),("&amp;nbsp;"),(Master!$F167)))," &lt;/TD&gt;"))))</f>
        <v/>
      </c>
      <c r="M167" s="7" t="str">
        <f>IF(Master!$B167="#","","&lt;/TR&gt;")</f>
        <v/>
      </c>
    </row>
    <row r="168" spans="1:13" ht="12.75" customHeight="1" x14ac:dyDescent="0.2">
      <c r="A168" s="112" t="str">
        <f>IF(Master!$B168="#","","&lt;TR&gt;")</f>
        <v/>
      </c>
      <c r="B168" s="7" t="str">
        <f>IF(Master!$B168="#","",CONCATENATE("&lt;TD VALIGN = MIDDLE  ALIGN = CENTER&gt;&lt;A HREF=""maint_",Master!A168,".pdf""&gt;",Master!A168,"&lt;/A&gt;"))</f>
        <v/>
      </c>
      <c r="C168" s="7" t="str">
        <f>IF(Master!$B168="#","", (IF(Totals!AS168="Y","&lt;BR&gt;&lt;SMALL&gt;&lt;B&gt;&lt;FONT COLOR=""#00C000""&gt;Closed&lt;/FONT&gt;&lt;/B&gt;&lt;/SMALL&gt;&lt;/TD&gt;","&lt;/TD&gt;")))</f>
        <v/>
      </c>
      <c r="D168" s="7" t="str">
        <f>(IF((Master!$B168="#"),(""),(CONCATENATE("&lt;TD VALIGN = MIDDLE  ALIGN = CENTER&gt;&lt;A HREF=""revision_history.html#REQ",Master!A168,"""&gt;",Totals!N168,"&lt;/A&gt;&lt;/TD&gt;"))))</f>
        <v/>
      </c>
      <c r="E168" s="7" t="str">
        <f>(IF((Master!$B168="#"),(""),(CONCATENATE("&lt;TD VALIGN = MIDDLE  ALIGN = CENTER&gt;",Master!C168,"&lt;/TD&gt;"))))</f>
        <v/>
      </c>
      <c r="F168" s="7" t="str">
        <f>(IF((Master!$B168="#"),(""),(CONCATENATE("&lt;TD VALIGN = MIDDLE&gt;",Master!D168,"&lt;/TD&gt;"))))</f>
        <v/>
      </c>
      <c r="G168" s="13" t="str">
        <f>IF(Master!$B168="#","","&lt;TD VALIGN = MIDDLE NOWRAP&gt;")</f>
        <v/>
      </c>
      <c r="H168" s="13" t="str">
        <f>IF(Master!$B168="#","",Master!B168)</f>
        <v/>
      </c>
      <c r="I168" s="7" t="str">
        <f>IF(Master!$B168="#","","&lt;/TD&gt;")</f>
        <v/>
      </c>
      <c r="J168" s="7" t="str">
        <f>(IF((Master!$B168="#"),(""),(CONCATENATE("&lt;TD VALIGN = MIDDLE&gt;",Master!E168,"&lt;/TD&gt;"))))</f>
        <v/>
      </c>
      <c r="K168" s="7" t="str">
        <f>IF(Master!$B168="#","","&lt;/TD&gt;")</f>
        <v/>
      </c>
      <c r="L168" s="7" t="str">
        <f>(IF((Master!$B168="#"),(""),(CONCATENATE("&lt;TD VALIGN = MIDDLE&gt;",(IF((Master!$F168=""),("&amp;nbsp;"),(Master!$F168)))," &lt;/TD&gt;"))))</f>
        <v/>
      </c>
      <c r="M168" s="7" t="str">
        <f>IF(Master!$B168="#","","&lt;/TR&gt;")</f>
        <v/>
      </c>
    </row>
    <row r="169" spans="1:13" ht="12.75" customHeight="1" x14ac:dyDescent="0.2">
      <c r="A169" s="112" t="str">
        <f>IF(Master!$B169="#","","&lt;TR&gt;")</f>
        <v/>
      </c>
      <c r="B169" s="7" t="str">
        <f>IF(Master!$B169="#","",CONCATENATE("&lt;TD VALIGN = MIDDLE  ALIGN = CENTER&gt;&lt;A HREF=""maint_",Master!A169,".pdf""&gt;",Master!A169,"&lt;/A&gt;"))</f>
        <v/>
      </c>
      <c r="C169" s="7" t="str">
        <f>IF(Master!$B169="#","", (IF(Totals!AS169="Y","&lt;BR&gt;&lt;SMALL&gt;&lt;B&gt;&lt;FONT COLOR=""#00C000""&gt;Closed&lt;/FONT&gt;&lt;/B&gt;&lt;/SMALL&gt;&lt;/TD&gt;","&lt;/TD&gt;")))</f>
        <v/>
      </c>
      <c r="D169" s="7" t="str">
        <f>(IF((Master!$B169="#"),(""),(CONCATENATE("&lt;TD VALIGN = MIDDLE  ALIGN = CENTER&gt;&lt;A HREF=""revision_history.html#REQ",Master!A169,"""&gt;",Totals!N169,"&lt;/A&gt;&lt;/TD&gt;"))))</f>
        <v/>
      </c>
      <c r="E169" s="7" t="str">
        <f>(IF((Master!$B169="#"),(""),(CONCATENATE("&lt;TD VALIGN = MIDDLE  ALIGN = CENTER&gt;",Master!C169,"&lt;/TD&gt;"))))</f>
        <v/>
      </c>
      <c r="F169" s="7" t="str">
        <f>(IF((Master!$B169="#"),(""),(CONCATENATE("&lt;TD VALIGN = MIDDLE&gt;",Master!D169,"&lt;/TD&gt;"))))</f>
        <v/>
      </c>
      <c r="G169" s="13" t="str">
        <f>IF(Master!$B169="#","","&lt;TD VALIGN = MIDDLE NOWRAP&gt;")</f>
        <v/>
      </c>
      <c r="H169" s="13" t="str">
        <f>IF(Master!$B169="#","",Master!B169)</f>
        <v/>
      </c>
      <c r="I169" s="7" t="str">
        <f>IF(Master!$B169="#","","&lt;/TD&gt;")</f>
        <v/>
      </c>
      <c r="J169" s="7" t="str">
        <f>(IF((Master!$B169="#"),(""),(CONCATENATE("&lt;TD VALIGN = MIDDLE&gt;",Master!E169,"&lt;/TD&gt;"))))</f>
        <v/>
      </c>
      <c r="K169" s="7" t="str">
        <f>IF(Master!$B169="#","","&lt;/TD&gt;")</f>
        <v/>
      </c>
      <c r="L169" s="7" t="str">
        <f>(IF((Master!$B169="#"),(""),(CONCATENATE("&lt;TD VALIGN = MIDDLE&gt;",(IF((Master!$F169=""),("&amp;nbsp;"),(Master!$F169)))," &lt;/TD&gt;"))))</f>
        <v/>
      </c>
      <c r="M169" s="7" t="str">
        <f>IF(Master!$B169="#","","&lt;/TR&gt;")</f>
        <v/>
      </c>
    </row>
    <row r="170" spans="1:13" ht="12.75" customHeight="1" x14ac:dyDescent="0.2">
      <c r="A170" s="112" t="str">
        <f>IF(Master!$B170="#","","&lt;TR&gt;")</f>
        <v/>
      </c>
      <c r="B170" s="7" t="str">
        <f>IF(Master!$B170="#","",CONCATENATE("&lt;TD VALIGN = MIDDLE  ALIGN = CENTER&gt;&lt;A HREF=""maint_",Master!A170,".pdf""&gt;",Master!A170,"&lt;/A&gt;"))</f>
        <v/>
      </c>
      <c r="C170" s="7" t="str">
        <f>IF(Master!$B170="#","", (IF(Totals!AS170="Y","&lt;BR&gt;&lt;SMALL&gt;&lt;B&gt;&lt;FONT COLOR=""#00C000""&gt;Closed&lt;/FONT&gt;&lt;/B&gt;&lt;/SMALL&gt;&lt;/TD&gt;","&lt;/TD&gt;")))</f>
        <v/>
      </c>
      <c r="D170" s="7" t="str">
        <f>(IF((Master!$B170="#"),(""),(CONCATENATE("&lt;TD VALIGN = MIDDLE  ALIGN = CENTER&gt;&lt;A HREF=""revision_history.html#REQ",Master!A170,"""&gt;",Totals!N170,"&lt;/A&gt;&lt;/TD&gt;"))))</f>
        <v/>
      </c>
      <c r="E170" s="7" t="str">
        <f>(IF((Master!$B170="#"),(""),(CONCATENATE("&lt;TD VALIGN = MIDDLE  ALIGN = CENTER&gt;",Master!C170,"&lt;/TD&gt;"))))</f>
        <v/>
      </c>
      <c r="F170" s="7" t="str">
        <f>(IF((Master!$B170="#"),(""),(CONCATENATE("&lt;TD VALIGN = MIDDLE&gt;",Master!D170,"&lt;/TD&gt;"))))</f>
        <v/>
      </c>
      <c r="G170" s="13" t="str">
        <f>IF(Master!$B170="#","","&lt;TD VALIGN = MIDDLE NOWRAP&gt;")</f>
        <v/>
      </c>
      <c r="H170" s="13" t="str">
        <f>IF(Master!$B170="#","",Master!B170)</f>
        <v/>
      </c>
      <c r="I170" s="7" t="str">
        <f>IF(Master!$B170="#","","&lt;/TD&gt;")</f>
        <v/>
      </c>
      <c r="J170" s="7" t="str">
        <f>(IF((Master!$B170="#"),(""),(CONCATENATE("&lt;TD VALIGN = MIDDLE&gt;",Master!E170,"&lt;/TD&gt;"))))</f>
        <v/>
      </c>
      <c r="K170" s="7" t="str">
        <f>IF(Master!$B170="#","","&lt;/TD&gt;")</f>
        <v/>
      </c>
      <c r="L170" s="7" t="str">
        <f>(IF((Master!$B170="#"),(""),(CONCATENATE("&lt;TD VALIGN = MIDDLE&gt;",(IF((Master!$F170=""),("&amp;nbsp;"),(Master!$F170)))," &lt;/TD&gt;"))))</f>
        <v/>
      </c>
      <c r="M170" s="7" t="str">
        <f>IF(Master!$B170="#","","&lt;/TR&gt;")</f>
        <v/>
      </c>
    </row>
    <row r="171" spans="1:13" ht="12.75" customHeight="1" x14ac:dyDescent="0.2">
      <c r="A171" s="112" t="str">
        <f>IF(Master!$B171="#","","&lt;TR&gt;")</f>
        <v/>
      </c>
      <c r="B171" s="7" t="str">
        <f>IF(Master!$B171="#","",CONCATENATE("&lt;TD VALIGN = MIDDLE  ALIGN = CENTER&gt;&lt;A HREF=""maint_",Master!A171,".pdf""&gt;",Master!A171,"&lt;/A&gt;"))</f>
        <v/>
      </c>
      <c r="C171" s="7" t="str">
        <f>IF(Master!$B171="#","", (IF(Totals!AS171="Y","&lt;BR&gt;&lt;SMALL&gt;&lt;B&gt;&lt;FONT COLOR=""#00C000""&gt;Closed&lt;/FONT&gt;&lt;/B&gt;&lt;/SMALL&gt;&lt;/TD&gt;","&lt;/TD&gt;")))</f>
        <v/>
      </c>
      <c r="D171" s="7" t="str">
        <f>(IF((Master!$B171="#"),(""),(CONCATENATE("&lt;TD VALIGN = MIDDLE  ALIGN = CENTER&gt;&lt;A HREF=""revision_history.html#REQ",Master!A171,"""&gt;",Totals!N171,"&lt;/A&gt;&lt;/TD&gt;"))))</f>
        <v/>
      </c>
      <c r="E171" s="7" t="str">
        <f>(IF((Master!$B171="#"),(""),(CONCATENATE("&lt;TD VALIGN = MIDDLE  ALIGN = CENTER&gt;",Master!C171,"&lt;/TD&gt;"))))</f>
        <v/>
      </c>
      <c r="F171" s="7" t="str">
        <f>(IF((Master!$B171="#"),(""),(CONCATENATE("&lt;TD VALIGN = MIDDLE&gt;",Master!D171,"&lt;/TD&gt;"))))</f>
        <v/>
      </c>
      <c r="G171" s="13" t="str">
        <f>IF(Master!$B171="#","","&lt;TD VALIGN = MIDDLE NOWRAP&gt;")</f>
        <v/>
      </c>
      <c r="H171" s="13" t="str">
        <f>IF(Master!$B171="#","",Master!B171)</f>
        <v/>
      </c>
      <c r="I171" s="7" t="str">
        <f>IF(Master!$B171="#","","&lt;/TD&gt;")</f>
        <v/>
      </c>
      <c r="J171" s="7" t="str">
        <f>(IF((Master!$B171="#"),(""),(CONCATENATE("&lt;TD VALIGN = MIDDLE&gt;",Master!E171,"&lt;/TD&gt;"))))</f>
        <v/>
      </c>
      <c r="K171" s="7" t="str">
        <f>IF(Master!$B171="#","","&lt;/TD&gt;")</f>
        <v/>
      </c>
      <c r="L171" s="7" t="str">
        <f>(IF((Master!$B171="#"),(""),(CONCATENATE("&lt;TD VALIGN = MIDDLE&gt;",(IF((Master!$F171=""),("&amp;nbsp;"),(Master!$F171)))," &lt;/TD&gt;"))))</f>
        <v/>
      </c>
      <c r="M171" s="7" t="str">
        <f>IF(Master!$B171="#","","&lt;/TR&gt;")</f>
        <v/>
      </c>
    </row>
    <row r="172" spans="1:13" ht="12.75" customHeight="1" x14ac:dyDescent="0.2">
      <c r="A172" s="112" t="str">
        <f>IF(Master!$B172="#","","&lt;TR&gt;")</f>
        <v/>
      </c>
      <c r="B172" s="7" t="str">
        <f>IF(Master!$B172="#","",CONCATENATE("&lt;TD VALIGN = MIDDLE  ALIGN = CENTER&gt;&lt;A HREF=""maint_",Master!A172,".pdf""&gt;",Master!A172,"&lt;/A&gt;"))</f>
        <v/>
      </c>
      <c r="C172" s="7" t="str">
        <f>IF(Master!$B172="#","", (IF(Totals!AS172="Y","&lt;BR&gt;&lt;SMALL&gt;&lt;B&gt;&lt;FONT COLOR=""#00C000""&gt;Closed&lt;/FONT&gt;&lt;/B&gt;&lt;/SMALL&gt;&lt;/TD&gt;","&lt;/TD&gt;")))</f>
        <v/>
      </c>
      <c r="D172" s="7" t="str">
        <f>(IF((Master!$B172="#"),(""),(CONCATENATE("&lt;TD VALIGN = MIDDLE  ALIGN = CENTER&gt;&lt;A HREF=""revision_history.html#REQ",Master!A172,"""&gt;",Totals!N172,"&lt;/A&gt;&lt;/TD&gt;"))))</f>
        <v/>
      </c>
      <c r="E172" s="7" t="str">
        <f>(IF((Master!$B172="#"),(""),(CONCATENATE("&lt;TD VALIGN = MIDDLE  ALIGN = CENTER&gt;",Master!C172,"&lt;/TD&gt;"))))</f>
        <v/>
      </c>
      <c r="F172" s="7" t="str">
        <f>(IF((Master!$B172="#"),(""),(CONCATENATE("&lt;TD VALIGN = MIDDLE&gt;",Master!D172,"&lt;/TD&gt;"))))</f>
        <v/>
      </c>
      <c r="G172" s="13" t="str">
        <f>IF(Master!$B172="#","","&lt;TD VALIGN = MIDDLE NOWRAP&gt;")</f>
        <v/>
      </c>
      <c r="H172" s="13" t="str">
        <f>IF(Master!$B172="#","",Master!B172)</f>
        <v/>
      </c>
      <c r="I172" s="7" t="str">
        <f>IF(Master!$B172="#","","&lt;/TD&gt;")</f>
        <v/>
      </c>
      <c r="J172" s="7" t="str">
        <f>(IF((Master!$B172="#"),(""),(CONCATENATE("&lt;TD VALIGN = MIDDLE&gt;",Master!E172,"&lt;/TD&gt;"))))</f>
        <v/>
      </c>
      <c r="K172" s="7" t="str">
        <f>IF(Master!$B172="#","","&lt;/TD&gt;")</f>
        <v/>
      </c>
      <c r="L172" s="7" t="str">
        <f>(IF((Master!$B172="#"),(""),(CONCATENATE("&lt;TD VALIGN = MIDDLE&gt;",(IF((Master!$F172=""),("&amp;nbsp;"),(Master!$F172)))," &lt;/TD&gt;"))))</f>
        <v/>
      </c>
      <c r="M172" s="7" t="str">
        <f>IF(Master!$B172="#","","&lt;/TR&gt;")</f>
        <v/>
      </c>
    </row>
    <row r="173" spans="1:13" ht="12.75" customHeight="1" x14ac:dyDescent="0.2">
      <c r="A173" s="112" t="str">
        <f>IF(Master!$B173="#","","&lt;TR&gt;")</f>
        <v/>
      </c>
      <c r="B173" s="7" t="str">
        <f>IF(Master!$B173="#","",CONCATENATE("&lt;TD VALIGN = MIDDLE  ALIGN = CENTER&gt;&lt;A HREF=""maint_",Master!A173,".pdf""&gt;",Master!A173,"&lt;/A&gt;"))</f>
        <v/>
      </c>
      <c r="C173" s="7" t="str">
        <f>IF(Master!$B173="#","", (IF(Totals!AS173="Y","&lt;BR&gt;&lt;SMALL&gt;&lt;B&gt;&lt;FONT COLOR=""#00C000""&gt;Closed&lt;/FONT&gt;&lt;/B&gt;&lt;/SMALL&gt;&lt;/TD&gt;","&lt;/TD&gt;")))</f>
        <v/>
      </c>
      <c r="D173" s="7" t="str">
        <f>(IF((Master!$B173="#"),(""),(CONCATENATE("&lt;TD VALIGN = MIDDLE  ALIGN = CENTER&gt;&lt;A HREF=""revision_history.html#REQ",Master!A173,"""&gt;",Totals!N173,"&lt;/A&gt;&lt;/TD&gt;"))))</f>
        <v/>
      </c>
      <c r="E173" s="7" t="str">
        <f>(IF((Master!$B173="#"),(""),(CONCATENATE("&lt;TD VALIGN = MIDDLE  ALIGN = CENTER&gt;",Master!C173,"&lt;/TD&gt;"))))</f>
        <v/>
      </c>
      <c r="F173" s="7" t="str">
        <f>(IF((Master!$B173="#"),(""),(CONCATENATE("&lt;TD VALIGN = MIDDLE&gt;",Master!D173,"&lt;/TD&gt;"))))</f>
        <v/>
      </c>
      <c r="G173" s="13" t="str">
        <f>IF(Master!$B173="#","","&lt;TD VALIGN = MIDDLE NOWRAP&gt;")</f>
        <v/>
      </c>
      <c r="H173" s="13" t="str">
        <f>IF(Master!$B173="#","",Master!B173)</f>
        <v/>
      </c>
      <c r="I173" s="7" t="str">
        <f>IF(Master!$B173="#","","&lt;/TD&gt;")</f>
        <v/>
      </c>
      <c r="J173" s="7" t="str">
        <f>(IF((Master!$B173="#"),(""),(CONCATENATE("&lt;TD VALIGN = MIDDLE&gt;",Master!E173,"&lt;/TD&gt;"))))</f>
        <v/>
      </c>
      <c r="K173" s="7" t="str">
        <f>IF(Master!$B173="#","","&lt;/TD&gt;")</f>
        <v/>
      </c>
      <c r="L173" s="7" t="str">
        <f>(IF((Master!$B173="#"),(""),(CONCATENATE("&lt;TD VALIGN = MIDDLE&gt;",(IF((Master!$F173=""),("&amp;nbsp;"),(Master!$F173)))," &lt;/TD&gt;"))))</f>
        <v/>
      </c>
      <c r="M173" s="7" t="str">
        <f>IF(Master!$B173="#","","&lt;/TR&gt;")</f>
        <v/>
      </c>
    </row>
    <row r="174" spans="1:13" ht="12.75" customHeight="1" x14ac:dyDescent="0.2">
      <c r="A174" s="112" t="str">
        <f>IF(Master!$B174="#","","&lt;TR&gt;")</f>
        <v/>
      </c>
      <c r="B174" s="7" t="str">
        <f>IF(Master!$B174="#","",CONCATENATE("&lt;TD VALIGN = MIDDLE  ALIGN = CENTER&gt;&lt;A HREF=""maint_",Master!A174,".pdf""&gt;",Master!A174,"&lt;/A&gt;"))</f>
        <v/>
      </c>
      <c r="C174" s="7" t="str">
        <f>IF(Master!$B174="#","", (IF(Totals!AS174="Y","&lt;BR&gt;&lt;SMALL&gt;&lt;B&gt;&lt;FONT COLOR=""#00C000""&gt;Closed&lt;/FONT&gt;&lt;/B&gt;&lt;/SMALL&gt;&lt;/TD&gt;","&lt;/TD&gt;")))</f>
        <v/>
      </c>
      <c r="D174" s="7" t="str">
        <f>(IF((Master!$B174="#"),(""),(CONCATENATE("&lt;TD VALIGN = MIDDLE  ALIGN = CENTER&gt;&lt;A HREF=""revision_history.html#REQ",Master!A174,"""&gt;",Totals!N174,"&lt;/A&gt;&lt;/TD&gt;"))))</f>
        <v/>
      </c>
      <c r="E174" s="7" t="str">
        <f>(IF((Master!$B174="#"),(""),(CONCATENATE("&lt;TD VALIGN = MIDDLE  ALIGN = CENTER&gt;",Master!C174,"&lt;/TD&gt;"))))</f>
        <v/>
      </c>
      <c r="F174" s="7" t="str">
        <f>(IF((Master!$B174="#"),(""),(CONCATENATE("&lt;TD VALIGN = MIDDLE&gt;",Master!D174,"&lt;/TD&gt;"))))</f>
        <v/>
      </c>
      <c r="G174" s="13" t="str">
        <f>IF(Master!$B174="#","","&lt;TD VALIGN = MIDDLE NOWRAP&gt;")</f>
        <v/>
      </c>
      <c r="H174" s="13" t="str">
        <f>IF(Master!$B174="#","",Master!B174)</f>
        <v/>
      </c>
      <c r="I174" s="7" t="str">
        <f>IF(Master!$B174="#","","&lt;/TD&gt;")</f>
        <v/>
      </c>
      <c r="J174" s="7" t="str">
        <f>(IF((Master!$B174="#"),(""),(CONCATENATE("&lt;TD VALIGN = MIDDLE&gt;",Master!E174,"&lt;/TD&gt;"))))</f>
        <v/>
      </c>
      <c r="K174" s="7" t="str">
        <f>IF(Master!$B174="#","","&lt;/TD&gt;")</f>
        <v/>
      </c>
      <c r="L174" s="7" t="str">
        <f>(IF((Master!$B174="#"),(""),(CONCATENATE("&lt;TD VALIGN = MIDDLE&gt;",(IF((Master!$F174=""),("&amp;nbsp;"),(Master!$F174)))," &lt;/TD&gt;"))))</f>
        <v/>
      </c>
      <c r="M174" s="7" t="str">
        <f>IF(Master!$B174="#","","&lt;/TR&gt;")</f>
        <v/>
      </c>
    </row>
    <row r="175" spans="1:13" ht="12.75" customHeight="1" x14ac:dyDescent="0.2">
      <c r="A175" s="112" t="str">
        <f>IF(Master!$B175="#","","&lt;TR&gt;")</f>
        <v/>
      </c>
      <c r="B175" s="7" t="str">
        <f>IF(Master!$B175="#","",CONCATENATE("&lt;TD VALIGN = MIDDLE  ALIGN = CENTER&gt;&lt;A HREF=""maint_",Master!A175,".pdf""&gt;",Master!A175,"&lt;/A&gt;"))</f>
        <v/>
      </c>
      <c r="C175" s="7" t="str">
        <f>IF(Master!$B175="#","", (IF(Totals!AS175="Y","&lt;BR&gt;&lt;SMALL&gt;&lt;B&gt;&lt;FONT COLOR=""#00C000""&gt;Closed&lt;/FONT&gt;&lt;/B&gt;&lt;/SMALL&gt;&lt;/TD&gt;","&lt;/TD&gt;")))</f>
        <v/>
      </c>
      <c r="D175" s="7" t="str">
        <f>(IF((Master!$B175="#"),(""),(CONCATENATE("&lt;TD VALIGN = MIDDLE  ALIGN = CENTER&gt;&lt;A HREF=""revision_history.html#REQ",Master!A175,"""&gt;",Totals!N175,"&lt;/A&gt;&lt;/TD&gt;"))))</f>
        <v/>
      </c>
      <c r="E175" s="7" t="str">
        <f>(IF((Master!$B175="#"),(""),(CONCATENATE("&lt;TD VALIGN = MIDDLE  ALIGN = CENTER&gt;",Master!C175,"&lt;/TD&gt;"))))</f>
        <v/>
      </c>
      <c r="F175" s="7" t="str">
        <f>(IF((Master!$B175="#"),(""),(CONCATENATE("&lt;TD VALIGN = MIDDLE&gt;",Master!D175,"&lt;/TD&gt;"))))</f>
        <v/>
      </c>
      <c r="G175" s="13" t="str">
        <f>IF(Master!$B175="#","","&lt;TD VALIGN = MIDDLE NOWRAP&gt;")</f>
        <v/>
      </c>
      <c r="H175" s="13" t="str">
        <f>IF(Master!$B175="#","",Master!B175)</f>
        <v/>
      </c>
      <c r="I175" s="7" t="str">
        <f>IF(Master!$B175="#","","&lt;/TD&gt;")</f>
        <v/>
      </c>
      <c r="J175" s="7" t="str">
        <f>(IF((Master!$B175="#"),(""),(CONCATENATE("&lt;TD VALIGN = MIDDLE&gt;",Master!E175,"&lt;/TD&gt;"))))</f>
        <v/>
      </c>
      <c r="K175" s="7" t="str">
        <f>IF(Master!$B175="#","","&lt;/TD&gt;")</f>
        <v/>
      </c>
      <c r="L175" s="7" t="str">
        <f>(IF((Master!$B175="#"),(""),(CONCATENATE("&lt;TD VALIGN = MIDDLE&gt;",(IF((Master!$F175=""),("&amp;nbsp;"),(Master!$F175)))," &lt;/TD&gt;"))))</f>
        <v/>
      </c>
      <c r="M175" s="7" t="str">
        <f>IF(Master!$B175="#","","&lt;/TR&gt;")</f>
        <v/>
      </c>
    </row>
    <row r="176" spans="1:13" ht="12.75" customHeight="1" x14ac:dyDescent="0.2">
      <c r="A176" s="112" t="str">
        <f>IF(Master!$B176="#","","&lt;TR&gt;")</f>
        <v/>
      </c>
      <c r="B176" s="7" t="str">
        <f>IF(Master!$B176="#","",CONCATENATE("&lt;TD VALIGN = MIDDLE  ALIGN = CENTER&gt;&lt;A HREF=""maint_",Master!A176,".pdf""&gt;",Master!A176,"&lt;/A&gt;"))</f>
        <v/>
      </c>
      <c r="C176" s="7" t="str">
        <f>IF(Master!$B176="#","", (IF(Totals!AS176="Y","&lt;BR&gt;&lt;SMALL&gt;&lt;B&gt;&lt;FONT COLOR=""#00C000""&gt;Closed&lt;/FONT&gt;&lt;/B&gt;&lt;/SMALL&gt;&lt;/TD&gt;","&lt;/TD&gt;")))</f>
        <v/>
      </c>
      <c r="D176" s="7" t="str">
        <f>(IF((Master!$B176="#"),(""),(CONCATENATE("&lt;TD VALIGN = MIDDLE  ALIGN = CENTER&gt;&lt;A HREF=""revision_history.html#REQ",Master!A176,"""&gt;",Totals!N176,"&lt;/A&gt;&lt;/TD&gt;"))))</f>
        <v/>
      </c>
      <c r="E176" s="7" t="str">
        <f>(IF((Master!$B176="#"),(""),(CONCATENATE("&lt;TD VALIGN = MIDDLE  ALIGN = CENTER&gt;",Master!C176,"&lt;/TD&gt;"))))</f>
        <v/>
      </c>
      <c r="F176" s="7" t="str">
        <f>(IF((Master!$B176="#"),(""),(CONCATENATE("&lt;TD VALIGN = MIDDLE&gt;",Master!D176,"&lt;/TD&gt;"))))</f>
        <v/>
      </c>
      <c r="G176" s="13" t="str">
        <f>IF(Master!$B176="#","","&lt;TD VALIGN = MIDDLE NOWRAP&gt;")</f>
        <v/>
      </c>
      <c r="H176" s="13" t="str">
        <f>IF(Master!$B176="#","",Master!B176)</f>
        <v/>
      </c>
      <c r="I176" s="7" t="str">
        <f>IF(Master!$B176="#","","&lt;/TD&gt;")</f>
        <v/>
      </c>
      <c r="J176" s="7" t="str">
        <f>(IF((Master!$B176="#"),(""),(CONCATENATE("&lt;TD VALIGN = MIDDLE&gt;",Master!E176,"&lt;/TD&gt;"))))</f>
        <v/>
      </c>
      <c r="K176" s="7" t="str">
        <f>IF(Master!$B176="#","","&lt;/TD&gt;")</f>
        <v/>
      </c>
      <c r="L176" s="7" t="str">
        <f>(IF((Master!$B176="#"),(""),(CONCATENATE("&lt;TD VALIGN = MIDDLE&gt;",(IF((Master!$F176=""),("&amp;nbsp;"),(Master!$F176)))," &lt;/TD&gt;"))))</f>
        <v/>
      </c>
      <c r="M176" s="7" t="str">
        <f>IF(Master!$B176="#","","&lt;/TR&gt;")</f>
        <v/>
      </c>
    </row>
    <row r="177" spans="1:13" ht="12.75" customHeight="1" x14ac:dyDescent="0.2">
      <c r="A177" s="112" t="str">
        <f>IF(Master!$B177="#","","&lt;TR&gt;")</f>
        <v/>
      </c>
      <c r="B177" s="7" t="str">
        <f>IF(Master!$B177="#","",CONCATENATE("&lt;TD VALIGN = MIDDLE  ALIGN = CENTER&gt;&lt;A HREF=""maint_",Master!A177,".pdf""&gt;",Master!A177,"&lt;/A&gt;"))</f>
        <v/>
      </c>
      <c r="C177" s="7" t="str">
        <f>IF(Master!$B177="#","", (IF(Totals!AS177="Y","&lt;BR&gt;&lt;SMALL&gt;&lt;B&gt;&lt;FONT COLOR=""#00C000""&gt;Closed&lt;/FONT&gt;&lt;/B&gt;&lt;/SMALL&gt;&lt;/TD&gt;","&lt;/TD&gt;")))</f>
        <v/>
      </c>
      <c r="D177" s="7" t="str">
        <f>(IF((Master!$B177="#"),(""),(CONCATENATE("&lt;TD VALIGN = MIDDLE  ALIGN = CENTER&gt;&lt;A HREF=""revision_history.html#REQ",Master!A177,"""&gt;",Totals!N177,"&lt;/A&gt;&lt;/TD&gt;"))))</f>
        <v/>
      </c>
      <c r="E177" s="7" t="str">
        <f>(IF((Master!$B177="#"),(""),(CONCATENATE("&lt;TD VALIGN = MIDDLE  ALIGN = CENTER&gt;",Master!C177,"&lt;/TD&gt;"))))</f>
        <v/>
      </c>
      <c r="F177" s="7" t="str">
        <f>(IF((Master!$B177="#"),(""),(CONCATENATE("&lt;TD VALIGN = MIDDLE&gt;",Master!D177,"&lt;/TD&gt;"))))</f>
        <v/>
      </c>
      <c r="G177" s="13" t="str">
        <f>IF(Master!$B177="#","","&lt;TD VALIGN = MIDDLE NOWRAP&gt;")</f>
        <v/>
      </c>
      <c r="H177" s="13" t="str">
        <f>IF(Master!$B177="#","",Master!B177)</f>
        <v/>
      </c>
      <c r="I177" s="7" t="str">
        <f>IF(Master!$B177="#","","&lt;/TD&gt;")</f>
        <v/>
      </c>
      <c r="J177" s="7" t="str">
        <f>(IF((Master!$B177="#"),(""),(CONCATENATE("&lt;TD VALIGN = MIDDLE&gt;",Master!E177,"&lt;/TD&gt;"))))</f>
        <v/>
      </c>
      <c r="K177" s="7" t="str">
        <f>IF(Master!$B177="#","","&lt;/TD&gt;")</f>
        <v/>
      </c>
      <c r="L177" s="7" t="str">
        <f>(IF((Master!$B177="#"),(""),(CONCATENATE("&lt;TD VALIGN = MIDDLE&gt;",(IF((Master!$F177=""),("&amp;nbsp;"),(Master!$F177)))," &lt;/TD&gt;"))))</f>
        <v/>
      </c>
      <c r="M177" s="7" t="str">
        <f>IF(Master!$B177="#","","&lt;/TR&gt;")</f>
        <v/>
      </c>
    </row>
    <row r="178" spans="1:13" ht="12.75" customHeight="1" x14ac:dyDescent="0.2">
      <c r="A178" s="112" t="str">
        <f>IF(Master!$B178="#","","&lt;TR&gt;")</f>
        <v/>
      </c>
      <c r="B178" s="7" t="str">
        <f>IF(Master!$B178="#","",CONCATENATE("&lt;TD VALIGN = MIDDLE  ALIGN = CENTER&gt;&lt;A HREF=""maint_",Master!A178,".pdf""&gt;",Master!A178,"&lt;/A&gt;"))</f>
        <v/>
      </c>
      <c r="C178" s="7" t="str">
        <f>IF(Master!$B178="#","", (IF(Totals!AS178="Y","&lt;BR&gt;&lt;SMALL&gt;&lt;B&gt;&lt;FONT COLOR=""#00C000""&gt;Closed&lt;/FONT&gt;&lt;/B&gt;&lt;/SMALL&gt;&lt;/TD&gt;","&lt;/TD&gt;")))</f>
        <v/>
      </c>
      <c r="D178" s="7" t="str">
        <f>(IF((Master!$B178="#"),(""),(CONCATENATE("&lt;TD VALIGN = MIDDLE  ALIGN = CENTER&gt;&lt;A HREF=""revision_history.html#REQ",Master!A178,"""&gt;",Totals!N178,"&lt;/A&gt;&lt;/TD&gt;"))))</f>
        <v/>
      </c>
      <c r="E178" s="7" t="str">
        <f>(IF((Master!$B178="#"),(""),(CONCATENATE("&lt;TD VALIGN = MIDDLE  ALIGN = CENTER&gt;",Master!C178,"&lt;/TD&gt;"))))</f>
        <v/>
      </c>
      <c r="F178" s="7" t="str">
        <f>(IF((Master!$B178="#"),(""),(CONCATENATE("&lt;TD VALIGN = MIDDLE&gt;",Master!D178,"&lt;/TD&gt;"))))</f>
        <v/>
      </c>
      <c r="G178" s="13" t="str">
        <f>IF(Master!$B178="#","","&lt;TD VALIGN = MIDDLE NOWRAP&gt;")</f>
        <v/>
      </c>
      <c r="H178" s="13" t="str">
        <f>IF(Master!$B178="#","",Master!B178)</f>
        <v/>
      </c>
      <c r="I178" s="7" t="str">
        <f>IF(Master!$B178="#","","&lt;/TD&gt;")</f>
        <v/>
      </c>
      <c r="J178" s="7" t="str">
        <f>(IF((Master!$B178="#"),(""),(CONCATENATE("&lt;TD VALIGN = MIDDLE&gt;",Master!E178,"&lt;/TD&gt;"))))</f>
        <v/>
      </c>
      <c r="K178" s="7" t="str">
        <f>IF(Master!$B178="#","","&lt;/TD&gt;")</f>
        <v/>
      </c>
      <c r="L178" s="7" t="str">
        <f>(IF((Master!$B178="#"),(""),(CONCATENATE("&lt;TD VALIGN = MIDDLE&gt;",(IF((Master!$F178=""),("&amp;nbsp;"),(Master!$F178)))," &lt;/TD&gt;"))))</f>
        <v/>
      </c>
      <c r="M178" s="7" t="str">
        <f>IF(Master!$B178="#","","&lt;/TR&gt;")</f>
        <v/>
      </c>
    </row>
    <row r="179" spans="1:13" ht="12.75" customHeight="1" x14ac:dyDescent="0.2">
      <c r="A179" s="112" t="str">
        <f>IF(Master!$B179="#","","&lt;TR&gt;")</f>
        <v/>
      </c>
      <c r="B179" s="7" t="str">
        <f>IF(Master!$B179="#","",CONCATENATE("&lt;TD VALIGN = MIDDLE  ALIGN = CENTER&gt;&lt;A HREF=""maint_",Master!A179,".pdf""&gt;",Master!A179,"&lt;/A&gt;"))</f>
        <v/>
      </c>
      <c r="C179" s="7" t="str">
        <f>IF(Master!$B179="#","", (IF(Totals!AS179="Y","&lt;BR&gt;&lt;SMALL&gt;&lt;B&gt;&lt;FONT COLOR=""#00C000""&gt;Closed&lt;/FONT&gt;&lt;/B&gt;&lt;/SMALL&gt;&lt;/TD&gt;","&lt;/TD&gt;")))</f>
        <v/>
      </c>
      <c r="D179" s="7" t="str">
        <f>(IF((Master!$B179="#"),(""),(CONCATENATE("&lt;TD VALIGN = MIDDLE  ALIGN = CENTER&gt;&lt;A HREF=""revision_history.html#REQ",Master!A179,"""&gt;",Totals!N179,"&lt;/A&gt;&lt;/TD&gt;"))))</f>
        <v/>
      </c>
      <c r="E179" s="7" t="str">
        <f>(IF((Master!$B179="#"),(""),(CONCATENATE("&lt;TD VALIGN = MIDDLE  ALIGN = CENTER&gt;",Master!C179,"&lt;/TD&gt;"))))</f>
        <v/>
      </c>
      <c r="F179" s="7" t="str">
        <f>(IF((Master!$B179="#"),(""),(CONCATENATE("&lt;TD VALIGN = MIDDLE&gt;",Master!D179,"&lt;/TD&gt;"))))</f>
        <v/>
      </c>
      <c r="G179" s="13" t="str">
        <f>IF(Master!$B179="#","","&lt;TD VALIGN = MIDDLE NOWRAP&gt;")</f>
        <v/>
      </c>
      <c r="H179" s="13" t="str">
        <f>IF(Master!$B179="#","",Master!B179)</f>
        <v/>
      </c>
      <c r="I179" s="7" t="str">
        <f>IF(Master!$B179="#","","&lt;/TD&gt;")</f>
        <v/>
      </c>
      <c r="J179" s="7" t="str">
        <f>(IF((Master!$B179="#"),(""),(CONCATENATE("&lt;TD VALIGN = MIDDLE&gt;",Master!E179,"&lt;/TD&gt;"))))</f>
        <v/>
      </c>
      <c r="K179" s="7" t="str">
        <f>IF(Master!$B179="#","","&lt;/TD&gt;")</f>
        <v/>
      </c>
      <c r="L179" s="7" t="str">
        <f>(IF((Master!$B179="#"),(""),(CONCATENATE("&lt;TD VALIGN = MIDDLE&gt;",(IF((Master!$F179=""),("&amp;nbsp;"),(Master!$F179)))," &lt;/TD&gt;"))))</f>
        <v/>
      </c>
      <c r="M179" s="7" t="str">
        <f>IF(Master!$B179="#","","&lt;/TR&gt;")</f>
        <v/>
      </c>
    </row>
    <row r="180" spans="1:13" ht="12.75" customHeight="1" x14ac:dyDescent="0.2">
      <c r="A180" s="112" t="str">
        <f>IF(Master!$B180="#","","&lt;TR&gt;")</f>
        <v/>
      </c>
      <c r="B180" s="7" t="str">
        <f>IF(Master!$B180="#","",CONCATENATE("&lt;TD VALIGN = MIDDLE  ALIGN = CENTER&gt;&lt;A HREF=""maint_",Master!A180,".pdf""&gt;",Master!A180,"&lt;/A&gt;"))</f>
        <v/>
      </c>
      <c r="C180" s="7" t="str">
        <f>IF(Master!$B180="#","", (IF(Totals!AS180="Y","&lt;BR&gt;&lt;SMALL&gt;&lt;B&gt;&lt;FONT COLOR=""#00C000""&gt;Closed&lt;/FONT&gt;&lt;/B&gt;&lt;/SMALL&gt;&lt;/TD&gt;","&lt;/TD&gt;")))</f>
        <v/>
      </c>
      <c r="D180" s="7" t="str">
        <f>(IF((Master!$B180="#"),(""),(CONCATENATE("&lt;TD VALIGN = MIDDLE  ALIGN = CENTER&gt;&lt;A HREF=""revision_history.html#REQ",Master!A180,"""&gt;",Totals!N180,"&lt;/A&gt;&lt;/TD&gt;"))))</f>
        <v/>
      </c>
      <c r="E180" s="7" t="str">
        <f>(IF((Master!$B180="#"),(""),(CONCATENATE("&lt;TD VALIGN = MIDDLE  ALIGN = CENTER&gt;",Master!C180,"&lt;/TD&gt;"))))</f>
        <v/>
      </c>
      <c r="F180" s="7" t="str">
        <f>(IF((Master!$B180="#"),(""),(CONCATENATE("&lt;TD VALIGN = MIDDLE&gt;",Master!D180,"&lt;/TD&gt;"))))</f>
        <v/>
      </c>
      <c r="G180" s="13" t="str">
        <f>IF(Master!$B180="#","","&lt;TD VALIGN = MIDDLE NOWRAP&gt;")</f>
        <v/>
      </c>
      <c r="H180" s="13" t="str">
        <f>IF(Master!$B180="#","",Master!B180)</f>
        <v/>
      </c>
      <c r="I180" s="7" t="str">
        <f>IF(Master!$B180="#","","&lt;/TD&gt;")</f>
        <v/>
      </c>
      <c r="J180" s="7" t="str">
        <f>(IF((Master!$B180="#"),(""),(CONCATENATE("&lt;TD VALIGN = MIDDLE&gt;",Master!E180,"&lt;/TD&gt;"))))</f>
        <v/>
      </c>
      <c r="K180" s="7" t="str">
        <f>IF(Master!$B180="#","","&lt;/TD&gt;")</f>
        <v/>
      </c>
      <c r="L180" s="7" t="str">
        <f>(IF((Master!$B180="#"),(""),(CONCATENATE("&lt;TD VALIGN = MIDDLE&gt;",(IF((Master!$F180=""),("&amp;nbsp;"),(Master!$F180)))," &lt;/TD&gt;"))))</f>
        <v/>
      </c>
      <c r="M180" s="7" t="str">
        <f>IF(Master!$B180="#","","&lt;/TR&gt;")</f>
        <v/>
      </c>
    </row>
    <row r="181" spans="1:13" ht="12.75" customHeight="1" x14ac:dyDescent="0.2">
      <c r="A181" s="112" t="str">
        <f>IF(Master!$B181="#","","&lt;TR&gt;")</f>
        <v/>
      </c>
      <c r="B181" s="7" t="str">
        <f>IF(Master!$B181="#","",CONCATENATE("&lt;TD VALIGN = MIDDLE  ALIGN = CENTER&gt;&lt;A HREF=""maint_",Master!A181,".pdf""&gt;",Master!A181,"&lt;/A&gt;"))</f>
        <v/>
      </c>
      <c r="C181" s="7" t="str">
        <f>IF(Master!$B181="#","", (IF(Totals!AS181="Y","&lt;BR&gt;&lt;SMALL&gt;&lt;B&gt;&lt;FONT COLOR=""#00C000""&gt;Closed&lt;/FONT&gt;&lt;/B&gt;&lt;/SMALL&gt;&lt;/TD&gt;","&lt;/TD&gt;")))</f>
        <v/>
      </c>
      <c r="D181" s="7" t="str">
        <f>(IF((Master!$B181="#"),(""),(CONCATENATE("&lt;TD VALIGN = MIDDLE  ALIGN = CENTER&gt;&lt;A HREF=""revision_history.html#REQ",Master!A181,"""&gt;",Totals!N181,"&lt;/A&gt;&lt;/TD&gt;"))))</f>
        <v/>
      </c>
      <c r="E181" s="7" t="str">
        <f>(IF((Master!$B181="#"),(""),(CONCATENATE("&lt;TD VALIGN = MIDDLE  ALIGN = CENTER&gt;",Master!C181,"&lt;/TD&gt;"))))</f>
        <v/>
      </c>
      <c r="F181" s="7" t="str">
        <f>(IF((Master!$B181="#"),(""),(CONCATENATE("&lt;TD VALIGN = MIDDLE&gt;",Master!D181,"&lt;/TD&gt;"))))</f>
        <v/>
      </c>
      <c r="G181" s="13" t="str">
        <f>IF(Master!$B181="#","","&lt;TD VALIGN = MIDDLE NOWRAP&gt;")</f>
        <v/>
      </c>
      <c r="H181" s="13" t="str">
        <f>IF(Master!$B181="#","",Master!B181)</f>
        <v/>
      </c>
      <c r="I181" s="7" t="str">
        <f>IF(Master!$B181="#","","&lt;/TD&gt;")</f>
        <v/>
      </c>
      <c r="J181" s="7" t="str">
        <f>(IF((Master!$B181="#"),(""),(CONCATENATE("&lt;TD VALIGN = MIDDLE&gt;",Master!E181,"&lt;/TD&gt;"))))</f>
        <v/>
      </c>
      <c r="K181" s="7" t="str">
        <f>IF(Master!$B181="#","","&lt;/TD&gt;")</f>
        <v/>
      </c>
      <c r="L181" s="7" t="str">
        <f>(IF((Master!$B181="#"),(""),(CONCATENATE("&lt;TD VALIGN = MIDDLE&gt;",(IF((Master!$F181=""),("&amp;nbsp;"),(Master!$F181)))," &lt;/TD&gt;"))))</f>
        <v/>
      </c>
      <c r="M181" s="7" t="str">
        <f>IF(Master!$B181="#","","&lt;/TR&gt;")</f>
        <v/>
      </c>
    </row>
    <row r="182" spans="1:13" ht="12.75" customHeight="1" x14ac:dyDescent="0.2">
      <c r="A182" s="112" t="str">
        <f>IF(Master!$B182="#","","&lt;TR&gt;")</f>
        <v/>
      </c>
      <c r="B182" s="7" t="str">
        <f>IF(Master!$B182="#","",CONCATENATE("&lt;TD VALIGN = MIDDLE  ALIGN = CENTER&gt;&lt;A HREF=""maint_",Master!A182,".pdf""&gt;",Master!A182,"&lt;/A&gt;"))</f>
        <v/>
      </c>
      <c r="C182" s="7" t="str">
        <f>IF(Master!$B182="#","", (IF(Totals!AS182="Y","&lt;BR&gt;&lt;SMALL&gt;&lt;B&gt;&lt;FONT COLOR=""#00C000""&gt;Closed&lt;/FONT&gt;&lt;/B&gt;&lt;/SMALL&gt;&lt;/TD&gt;","&lt;/TD&gt;")))</f>
        <v/>
      </c>
      <c r="D182" s="7" t="str">
        <f>(IF((Master!$B182="#"),(""),(CONCATENATE("&lt;TD VALIGN = MIDDLE  ALIGN = CENTER&gt;&lt;A HREF=""revision_history.html#REQ",Master!A182,"""&gt;",Totals!N182,"&lt;/A&gt;&lt;/TD&gt;"))))</f>
        <v/>
      </c>
      <c r="E182" s="7" t="str">
        <f>(IF((Master!$B182="#"),(""),(CONCATENATE("&lt;TD VALIGN = MIDDLE  ALIGN = CENTER&gt;",Master!C182,"&lt;/TD&gt;"))))</f>
        <v/>
      </c>
      <c r="F182" s="7" t="str">
        <f>(IF((Master!$B182="#"),(""),(CONCATENATE("&lt;TD VALIGN = MIDDLE&gt;",Master!D182,"&lt;/TD&gt;"))))</f>
        <v/>
      </c>
      <c r="G182" s="13" t="str">
        <f>IF(Master!$B182="#","","&lt;TD VALIGN = MIDDLE NOWRAP&gt;")</f>
        <v/>
      </c>
      <c r="H182" s="13" t="str">
        <f>IF(Master!$B182="#","",Master!B182)</f>
        <v/>
      </c>
      <c r="I182" s="7" t="str">
        <f>IF(Master!$B182="#","","&lt;/TD&gt;")</f>
        <v/>
      </c>
      <c r="J182" s="7" t="str">
        <f>(IF((Master!$B182="#"),(""),(CONCATENATE("&lt;TD VALIGN = MIDDLE&gt;",Master!E182,"&lt;/TD&gt;"))))</f>
        <v/>
      </c>
      <c r="K182" s="7" t="str">
        <f>IF(Master!$B182="#","","&lt;/TD&gt;")</f>
        <v/>
      </c>
      <c r="L182" s="7" t="str">
        <f>(IF((Master!$B182="#"),(""),(CONCATENATE("&lt;TD VALIGN = MIDDLE&gt;",(IF((Master!$F182=""),("&amp;nbsp;"),(Master!$F182)))," &lt;/TD&gt;"))))</f>
        <v/>
      </c>
      <c r="M182" s="7" t="str">
        <f>IF(Master!$B182="#","","&lt;/TR&gt;")</f>
        <v/>
      </c>
    </row>
    <row r="183" spans="1:13" ht="12.75" customHeight="1" x14ac:dyDescent="0.2">
      <c r="A183" s="112" t="str">
        <f>IF(Master!$B183="#","","&lt;TR&gt;")</f>
        <v/>
      </c>
      <c r="B183" s="7" t="str">
        <f>IF(Master!$B183="#","",CONCATENATE("&lt;TD VALIGN = MIDDLE  ALIGN = CENTER&gt;&lt;A HREF=""maint_",Master!A183,".pdf""&gt;",Master!A183,"&lt;/A&gt;"))</f>
        <v/>
      </c>
      <c r="C183" s="7" t="str">
        <f>IF(Master!$B183="#","", (IF(Totals!AS183="Y","&lt;BR&gt;&lt;SMALL&gt;&lt;B&gt;&lt;FONT COLOR=""#00C000""&gt;Closed&lt;/FONT&gt;&lt;/B&gt;&lt;/SMALL&gt;&lt;/TD&gt;","&lt;/TD&gt;")))</f>
        <v/>
      </c>
      <c r="D183" s="7" t="str">
        <f>(IF((Master!$B183="#"),(""),(CONCATENATE("&lt;TD VALIGN = MIDDLE  ALIGN = CENTER&gt;&lt;A HREF=""revision_history.html#REQ",Master!A183,"""&gt;",Totals!N183,"&lt;/A&gt;&lt;/TD&gt;"))))</f>
        <v/>
      </c>
      <c r="E183" s="7" t="str">
        <f>(IF((Master!$B183="#"),(""),(CONCATENATE("&lt;TD VALIGN = MIDDLE  ALIGN = CENTER&gt;",Master!C183,"&lt;/TD&gt;"))))</f>
        <v/>
      </c>
      <c r="F183" s="7" t="str">
        <f>(IF((Master!$B183="#"),(""),(CONCATENATE("&lt;TD VALIGN = MIDDLE&gt;",Master!D183,"&lt;/TD&gt;"))))</f>
        <v/>
      </c>
      <c r="G183" s="13" t="str">
        <f>IF(Master!$B183="#","","&lt;TD VALIGN = MIDDLE NOWRAP&gt;")</f>
        <v/>
      </c>
      <c r="H183" s="13" t="str">
        <f>IF(Master!$B183="#","",Master!B183)</f>
        <v/>
      </c>
      <c r="I183" s="7" t="str">
        <f>IF(Master!$B183="#","","&lt;/TD&gt;")</f>
        <v/>
      </c>
      <c r="J183" s="7" t="str">
        <f>(IF((Master!$B183="#"),(""),(CONCATENATE("&lt;TD VALIGN = MIDDLE&gt;",Master!E183,"&lt;/TD&gt;"))))</f>
        <v/>
      </c>
      <c r="K183" s="7" t="str">
        <f>IF(Master!$B183="#","","&lt;/TD&gt;")</f>
        <v/>
      </c>
      <c r="L183" s="7" t="str">
        <f>(IF((Master!$B183="#"),(""),(CONCATENATE("&lt;TD VALIGN = MIDDLE&gt;",(IF((Master!$F183=""),("&amp;nbsp;"),(Master!$F183)))," &lt;/TD&gt;"))))</f>
        <v/>
      </c>
      <c r="M183" s="7" t="str">
        <f>IF(Master!$B183="#","","&lt;/TR&gt;")</f>
        <v/>
      </c>
    </row>
    <row r="184" spans="1:13" ht="12.75" customHeight="1" x14ac:dyDescent="0.2">
      <c r="A184" s="112" t="str">
        <f>IF(Master!$B184="#","","&lt;TR&gt;")</f>
        <v/>
      </c>
      <c r="B184" s="7" t="str">
        <f>IF(Master!$B184="#","",CONCATENATE("&lt;TD VALIGN = MIDDLE  ALIGN = CENTER&gt;&lt;A HREF=""maint_",Master!A184,".pdf""&gt;",Master!A184,"&lt;/A&gt;"))</f>
        <v/>
      </c>
      <c r="C184" s="7" t="str">
        <f>IF(Master!$B184="#","", (IF(Totals!AS184="Y","&lt;BR&gt;&lt;SMALL&gt;&lt;B&gt;&lt;FONT COLOR=""#00C000""&gt;Closed&lt;/FONT&gt;&lt;/B&gt;&lt;/SMALL&gt;&lt;/TD&gt;","&lt;/TD&gt;")))</f>
        <v/>
      </c>
      <c r="D184" s="7" t="str">
        <f>(IF((Master!$B184="#"),(""),(CONCATENATE("&lt;TD VALIGN = MIDDLE  ALIGN = CENTER&gt;&lt;A HREF=""revision_history.html#REQ",Master!A184,"""&gt;",Totals!N184,"&lt;/A&gt;&lt;/TD&gt;"))))</f>
        <v/>
      </c>
      <c r="E184" s="7" t="str">
        <f>(IF((Master!$B184="#"),(""),(CONCATENATE("&lt;TD VALIGN = MIDDLE  ALIGN = CENTER&gt;",Master!C184,"&lt;/TD&gt;"))))</f>
        <v/>
      </c>
      <c r="F184" s="7" t="str">
        <f>(IF((Master!$B184="#"),(""),(CONCATENATE("&lt;TD VALIGN = MIDDLE&gt;",Master!D184,"&lt;/TD&gt;"))))</f>
        <v/>
      </c>
      <c r="G184" s="13" t="str">
        <f>IF(Master!$B184="#","","&lt;TD VALIGN = MIDDLE NOWRAP&gt;")</f>
        <v/>
      </c>
      <c r="H184" s="13" t="str">
        <f>IF(Master!$B184="#","",Master!B184)</f>
        <v/>
      </c>
      <c r="I184" s="7" t="str">
        <f>IF(Master!$B184="#","","&lt;/TD&gt;")</f>
        <v/>
      </c>
      <c r="J184" s="7" t="str">
        <f>(IF((Master!$B184="#"),(""),(CONCATENATE("&lt;TD VALIGN = MIDDLE&gt;",Master!E184,"&lt;/TD&gt;"))))</f>
        <v/>
      </c>
      <c r="K184" s="7" t="str">
        <f>IF(Master!$B184="#","","&lt;/TD&gt;")</f>
        <v/>
      </c>
      <c r="L184" s="7" t="str">
        <f>(IF((Master!$B184="#"),(""),(CONCATENATE("&lt;TD VALIGN = MIDDLE&gt;",(IF((Master!$F184=""),("&amp;nbsp;"),(Master!$F184)))," &lt;/TD&gt;"))))</f>
        <v/>
      </c>
      <c r="M184" s="7" t="str">
        <f>IF(Master!$B184="#","","&lt;/TR&gt;")</f>
        <v/>
      </c>
    </row>
    <row r="185" spans="1:13" ht="12.75" customHeight="1" x14ac:dyDescent="0.2">
      <c r="A185" s="112" t="str">
        <f>IF(Master!$B185="#","","&lt;TR&gt;")</f>
        <v/>
      </c>
      <c r="B185" s="7" t="str">
        <f>IF(Master!$B185="#","",CONCATENATE("&lt;TD VALIGN = MIDDLE  ALIGN = CENTER&gt;&lt;A HREF=""maint_",Master!A185,".pdf""&gt;",Master!A185,"&lt;/A&gt;"))</f>
        <v/>
      </c>
      <c r="C185" s="7" t="str">
        <f>IF(Master!$B185="#","", (IF(Totals!AS185="Y","&lt;BR&gt;&lt;SMALL&gt;&lt;B&gt;&lt;FONT COLOR=""#00C000""&gt;Closed&lt;/FONT&gt;&lt;/B&gt;&lt;/SMALL&gt;&lt;/TD&gt;","&lt;/TD&gt;")))</f>
        <v/>
      </c>
      <c r="D185" s="7" t="str">
        <f>(IF((Master!$B185="#"),(""),(CONCATENATE("&lt;TD VALIGN = MIDDLE  ALIGN = CENTER&gt;&lt;A HREF=""revision_history.html#REQ",Master!A185,"""&gt;",Totals!N185,"&lt;/A&gt;&lt;/TD&gt;"))))</f>
        <v/>
      </c>
      <c r="E185" s="7" t="str">
        <f>(IF((Master!$B185="#"),(""),(CONCATENATE("&lt;TD VALIGN = MIDDLE  ALIGN = CENTER&gt;",Master!C185,"&lt;/TD&gt;"))))</f>
        <v/>
      </c>
      <c r="F185" s="7" t="str">
        <f>(IF((Master!$B185="#"),(""),(CONCATENATE("&lt;TD VALIGN = MIDDLE&gt;",Master!D185,"&lt;/TD&gt;"))))</f>
        <v/>
      </c>
      <c r="G185" s="13" t="str">
        <f>IF(Master!$B185="#","","&lt;TD VALIGN = MIDDLE NOWRAP&gt;")</f>
        <v/>
      </c>
      <c r="H185" s="13" t="str">
        <f>IF(Master!$B185="#","",Master!B185)</f>
        <v/>
      </c>
      <c r="I185" s="7" t="str">
        <f>IF(Master!$B185="#","","&lt;/TD&gt;")</f>
        <v/>
      </c>
      <c r="J185" s="7" t="str">
        <f>(IF((Master!$B185="#"),(""),(CONCATENATE("&lt;TD VALIGN = MIDDLE&gt;",Master!E185,"&lt;/TD&gt;"))))</f>
        <v/>
      </c>
      <c r="K185" s="7" t="str">
        <f>IF(Master!$B185="#","","&lt;/TD&gt;")</f>
        <v/>
      </c>
      <c r="L185" s="7" t="str">
        <f>(IF((Master!$B185="#"),(""),(CONCATENATE("&lt;TD VALIGN = MIDDLE&gt;",(IF((Master!$F185=""),("&amp;nbsp;"),(Master!$F185)))," &lt;/TD&gt;"))))</f>
        <v/>
      </c>
      <c r="M185" s="7" t="str">
        <f>IF(Master!$B185="#","","&lt;/TR&gt;")</f>
        <v/>
      </c>
    </row>
    <row r="186" spans="1:13" ht="12.75" customHeight="1" x14ac:dyDescent="0.2">
      <c r="A186" s="112" t="str">
        <f>IF(Master!$B186="#","","&lt;TR&gt;")</f>
        <v/>
      </c>
      <c r="B186" s="7" t="str">
        <f>IF(Master!$B186="#","",CONCATENATE("&lt;TD VALIGN = MIDDLE  ALIGN = CENTER&gt;&lt;A HREF=""maint_",Master!A186,".pdf""&gt;",Master!A186,"&lt;/A&gt;"))</f>
        <v/>
      </c>
      <c r="C186" s="7" t="str">
        <f>IF(Master!$B186="#","", (IF(Totals!AS186="Y","&lt;BR&gt;&lt;SMALL&gt;&lt;B&gt;&lt;FONT COLOR=""#00C000""&gt;Closed&lt;/FONT&gt;&lt;/B&gt;&lt;/SMALL&gt;&lt;/TD&gt;","&lt;/TD&gt;")))</f>
        <v/>
      </c>
      <c r="D186" s="7" t="str">
        <f>(IF((Master!$B186="#"),(""),(CONCATENATE("&lt;TD VALIGN = MIDDLE  ALIGN = CENTER&gt;&lt;A HREF=""revision_history.html#REQ",Master!A186,"""&gt;",Totals!N186,"&lt;/A&gt;&lt;/TD&gt;"))))</f>
        <v/>
      </c>
      <c r="E186" s="7" t="str">
        <f>(IF((Master!$B186="#"),(""),(CONCATENATE("&lt;TD VALIGN = MIDDLE  ALIGN = CENTER&gt;",Master!C186,"&lt;/TD&gt;"))))</f>
        <v/>
      </c>
      <c r="F186" s="7" t="str">
        <f>(IF((Master!$B186="#"),(""),(CONCATENATE("&lt;TD VALIGN = MIDDLE&gt;",Master!D186,"&lt;/TD&gt;"))))</f>
        <v/>
      </c>
      <c r="G186" s="13" t="str">
        <f>IF(Master!$B186="#","","&lt;TD VALIGN = MIDDLE NOWRAP&gt;")</f>
        <v/>
      </c>
      <c r="H186" s="13" t="str">
        <f>IF(Master!$B186="#","",Master!B186)</f>
        <v/>
      </c>
      <c r="I186" s="7" t="str">
        <f>IF(Master!$B186="#","","&lt;/TD&gt;")</f>
        <v/>
      </c>
      <c r="J186" s="7" t="str">
        <f>(IF((Master!$B186="#"),(""),(CONCATENATE("&lt;TD VALIGN = MIDDLE&gt;",Master!E186,"&lt;/TD&gt;"))))</f>
        <v/>
      </c>
      <c r="K186" s="7" t="str">
        <f>IF(Master!$B186="#","","&lt;/TD&gt;")</f>
        <v/>
      </c>
      <c r="L186" s="7" t="str">
        <f>(IF((Master!$B186="#"),(""),(CONCATENATE("&lt;TD VALIGN = MIDDLE&gt;",(IF((Master!$F186=""),("&amp;nbsp;"),(Master!$F186)))," &lt;/TD&gt;"))))</f>
        <v/>
      </c>
      <c r="M186" s="7" t="str">
        <f>IF(Master!$B186="#","","&lt;/TR&gt;")</f>
        <v/>
      </c>
    </row>
    <row r="187" spans="1:13" ht="12.75" customHeight="1" x14ac:dyDescent="0.2">
      <c r="A187" s="112" t="str">
        <f>IF(Master!$B187="#","","&lt;TR&gt;")</f>
        <v/>
      </c>
      <c r="B187" s="7" t="str">
        <f>IF(Master!$B187="#","",CONCATENATE("&lt;TD VALIGN = MIDDLE  ALIGN = CENTER&gt;&lt;A HREF=""maint_",Master!A187,".pdf""&gt;",Master!A187,"&lt;/A&gt;"))</f>
        <v/>
      </c>
      <c r="C187" s="7" t="str">
        <f>IF(Master!$B187="#","", (IF(Totals!AS187="Y","&lt;BR&gt;&lt;SMALL&gt;&lt;B&gt;&lt;FONT COLOR=""#00C000""&gt;Closed&lt;/FONT&gt;&lt;/B&gt;&lt;/SMALL&gt;&lt;/TD&gt;","&lt;/TD&gt;")))</f>
        <v/>
      </c>
      <c r="D187" s="7" t="str">
        <f>(IF((Master!$B187="#"),(""),(CONCATENATE("&lt;TD VALIGN = MIDDLE  ALIGN = CENTER&gt;&lt;A HREF=""revision_history.html#REQ",Master!A187,"""&gt;",Totals!N187,"&lt;/A&gt;&lt;/TD&gt;"))))</f>
        <v/>
      </c>
      <c r="E187" s="7" t="str">
        <f>(IF((Master!$B187="#"),(""),(CONCATENATE("&lt;TD VALIGN = MIDDLE  ALIGN = CENTER&gt;",Master!C187,"&lt;/TD&gt;"))))</f>
        <v/>
      </c>
      <c r="F187" s="7" t="str">
        <f>(IF((Master!$B187="#"),(""),(CONCATENATE("&lt;TD VALIGN = MIDDLE&gt;",Master!D187,"&lt;/TD&gt;"))))</f>
        <v/>
      </c>
      <c r="G187" s="13" t="str">
        <f>IF(Master!$B187="#","","&lt;TD VALIGN = MIDDLE NOWRAP&gt;")</f>
        <v/>
      </c>
      <c r="H187" s="13" t="str">
        <f>IF(Master!$B187="#","",Master!B187)</f>
        <v/>
      </c>
      <c r="I187" s="7" t="str">
        <f>IF(Master!$B187="#","","&lt;/TD&gt;")</f>
        <v/>
      </c>
      <c r="J187" s="7" t="str">
        <f>(IF((Master!$B187="#"),(""),(CONCATENATE("&lt;TD VALIGN = MIDDLE&gt;",Master!E187,"&lt;/TD&gt;"))))</f>
        <v/>
      </c>
      <c r="K187" s="7" t="str">
        <f>IF(Master!$B187="#","","&lt;/TD&gt;")</f>
        <v/>
      </c>
      <c r="L187" s="7" t="str">
        <f>(IF((Master!$B187="#"),(""),(CONCATENATE("&lt;TD VALIGN = MIDDLE&gt;",(IF((Master!$F187=""),("&amp;nbsp;"),(Master!$F187)))," &lt;/TD&gt;"))))</f>
        <v/>
      </c>
      <c r="M187" s="7" t="str">
        <f>IF(Master!$B187="#","","&lt;/TR&gt;")</f>
        <v/>
      </c>
    </row>
    <row r="188" spans="1:13" ht="12.75" customHeight="1" x14ac:dyDescent="0.2">
      <c r="A188" s="112" t="str">
        <f>IF(Master!$B188="#","","&lt;TR&gt;")</f>
        <v/>
      </c>
      <c r="B188" s="7" t="str">
        <f>IF(Master!$B188="#","",CONCATENATE("&lt;TD VALIGN = MIDDLE  ALIGN = CENTER&gt;&lt;A HREF=""maint_",Master!A188,".pdf""&gt;",Master!A188,"&lt;/A&gt;"))</f>
        <v/>
      </c>
      <c r="C188" s="7" t="str">
        <f>IF(Master!$B188="#","", (IF(Totals!AS188="Y","&lt;BR&gt;&lt;SMALL&gt;&lt;B&gt;&lt;FONT COLOR=""#00C000""&gt;Closed&lt;/FONT&gt;&lt;/B&gt;&lt;/SMALL&gt;&lt;/TD&gt;","&lt;/TD&gt;")))</f>
        <v/>
      </c>
      <c r="D188" s="7" t="str">
        <f>(IF((Master!$B188="#"),(""),(CONCATENATE("&lt;TD VALIGN = MIDDLE  ALIGN = CENTER&gt;&lt;A HREF=""revision_history.html#REQ",Master!A188,"""&gt;",Totals!N188,"&lt;/A&gt;&lt;/TD&gt;"))))</f>
        <v/>
      </c>
      <c r="E188" s="7" t="str">
        <f>(IF((Master!$B188="#"),(""),(CONCATENATE("&lt;TD VALIGN = MIDDLE  ALIGN = CENTER&gt;",Master!C188,"&lt;/TD&gt;"))))</f>
        <v/>
      </c>
      <c r="F188" s="7" t="str">
        <f>(IF((Master!$B188="#"),(""),(CONCATENATE("&lt;TD VALIGN = MIDDLE&gt;",Master!D188,"&lt;/TD&gt;"))))</f>
        <v/>
      </c>
      <c r="G188" s="13" t="str">
        <f>IF(Master!$B188="#","","&lt;TD VALIGN = MIDDLE NOWRAP&gt;")</f>
        <v/>
      </c>
      <c r="H188" s="13" t="str">
        <f>IF(Master!$B188="#","",Master!B188)</f>
        <v/>
      </c>
      <c r="I188" s="7" t="str">
        <f>IF(Master!$B188="#","","&lt;/TD&gt;")</f>
        <v/>
      </c>
      <c r="J188" s="7" t="str">
        <f>(IF((Master!$B188="#"),(""),(CONCATENATE("&lt;TD VALIGN = MIDDLE&gt;",Master!E188,"&lt;/TD&gt;"))))</f>
        <v/>
      </c>
      <c r="K188" s="7" t="str">
        <f>IF(Master!$B188="#","","&lt;/TD&gt;")</f>
        <v/>
      </c>
      <c r="L188" s="7" t="str">
        <f>(IF((Master!$B188="#"),(""),(CONCATENATE("&lt;TD VALIGN = MIDDLE&gt;",(IF((Master!$F188=""),("&amp;nbsp;"),(Master!$F188)))," &lt;/TD&gt;"))))</f>
        <v/>
      </c>
      <c r="M188" s="7" t="str">
        <f>IF(Master!$B188="#","","&lt;/TR&gt;")</f>
        <v/>
      </c>
    </row>
    <row r="189" spans="1:13" ht="12.75" customHeight="1" x14ac:dyDescent="0.2">
      <c r="A189" s="112" t="str">
        <f>IF(Master!$B189="#","","&lt;TR&gt;")</f>
        <v/>
      </c>
      <c r="B189" s="7" t="str">
        <f>IF(Master!$B189="#","",CONCATENATE("&lt;TD VALIGN = MIDDLE  ALIGN = CENTER&gt;&lt;A HREF=""maint_",Master!A189,".pdf""&gt;",Master!A189,"&lt;/A&gt;"))</f>
        <v/>
      </c>
      <c r="C189" s="7" t="str">
        <f>IF(Master!$B189="#","", (IF(Totals!AS189="Y","&lt;BR&gt;&lt;SMALL&gt;&lt;B&gt;&lt;FONT COLOR=""#00C000""&gt;Closed&lt;/FONT&gt;&lt;/B&gt;&lt;/SMALL&gt;&lt;/TD&gt;","&lt;/TD&gt;")))</f>
        <v/>
      </c>
      <c r="D189" s="7" t="str">
        <f>(IF((Master!$B189="#"),(""),(CONCATENATE("&lt;TD VALIGN = MIDDLE  ALIGN = CENTER&gt;&lt;A HREF=""revision_history.html#REQ",Master!A189,"""&gt;",Totals!N189,"&lt;/A&gt;&lt;/TD&gt;"))))</f>
        <v/>
      </c>
      <c r="E189" s="7" t="str">
        <f>(IF((Master!$B189="#"),(""),(CONCATENATE("&lt;TD VALIGN = MIDDLE  ALIGN = CENTER&gt;",Master!C189,"&lt;/TD&gt;"))))</f>
        <v/>
      </c>
      <c r="F189" s="7" t="str">
        <f>(IF((Master!$B189="#"),(""),(CONCATENATE("&lt;TD VALIGN = MIDDLE&gt;",Master!D189,"&lt;/TD&gt;"))))</f>
        <v/>
      </c>
      <c r="G189" s="13" t="str">
        <f>IF(Master!$B189="#","","&lt;TD VALIGN = MIDDLE NOWRAP&gt;")</f>
        <v/>
      </c>
      <c r="H189" s="13" t="str">
        <f>IF(Master!$B189="#","",Master!B189)</f>
        <v/>
      </c>
      <c r="I189" s="7" t="str">
        <f>IF(Master!$B189="#","","&lt;/TD&gt;")</f>
        <v/>
      </c>
      <c r="J189" s="7" t="str">
        <f>(IF((Master!$B189="#"),(""),(CONCATENATE("&lt;TD VALIGN = MIDDLE&gt;",Master!E189,"&lt;/TD&gt;"))))</f>
        <v/>
      </c>
      <c r="K189" s="7" t="str">
        <f>IF(Master!$B189="#","","&lt;/TD&gt;")</f>
        <v/>
      </c>
      <c r="L189" s="7" t="str">
        <f>(IF((Master!$B189="#"),(""),(CONCATENATE("&lt;TD VALIGN = MIDDLE&gt;",(IF((Master!$F189=""),("&amp;nbsp;"),(Master!$F189)))," &lt;/TD&gt;"))))</f>
        <v/>
      </c>
      <c r="M189" s="7" t="str">
        <f>IF(Master!$B189="#","","&lt;/TR&gt;")</f>
        <v/>
      </c>
    </row>
    <row r="190" spans="1:13" ht="12.75" customHeight="1" x14ac:dyDescent="0.2">
      <c r="A190" s="112" t="str">
        <f>IF(Master!$B190="#","","&lt;TR&gt;")</f>
        <v/>
      </c>
      <c r="B190" s="7" t="str">
        <f>IF(Master!$B190="#","",CONCATENATE("&lt;TD VALIGN = MIDDLE  ALIGN = CENTER&gt;&lt;A HREF=""maint_",Master!A190,".pdf""&gt;",Master!A190,"&lt;/A&gt;"))</f>
        <v/>
      </c>
      <c r="C190" s="7" t="str">
        <f>IF(Master!$B190="#","", (IF(Totals!AS190="Y","&lt;BR&gt;&lt;SMALL&gt;&lt;B&gt;&lt;FONT COLOR=""#00C000""&gt;Closed&lt;/FONT&gt;&lt;/B&gt;&lt;/SMALL&gt;&lt;/TD&gt;","&lt;/TD&gt;")))</f>
        <v/>
      </c>
      <c r="D190" s="7" t="str">
        <f>(IF((Master!$B190="#"),(""),(CONCATENATE("&lt;TD VALIGN = MIDDLE  ALIGN = CENTER&gt;&lt;A HREF=""revision_history.html#REQ",Master!A190,"""&gt;",Totals!N190,"&lt;/A&gt;&lt;/TD&gt;"))))</f>
        <v/>
      </c>
      <c r="E190" s="7" t="str">
        <f>(IF((Master!$B190="#"),(""),(CONCATENATE("&lt;TD VALIGN = MIDDLE  ALIGN = CENTER&gt;",Master!C190,"&lt;/TD&gt;"))))</f>
        <v/>
      </c>
      <c r="F190" s="7" t="str">
        <f>(IF((Master!$B190="#"),(""),(CONCATENATE("&lt;TD VALIGN = MIDDLE&gt;",Master!D190,"&lt;/TD&gt;"))))</f>
        <v/>
      </c>
      <c r="G190" s="13" t="str">
        <f>IF(Master!$B190="#","","&lt;TD VALIGN = MIDDLE NOWRAP&gt;")</f>
        <v/>
      </c>
      <c r="H190" s="13" t="str">
        <f>IF(Master!$B190="#","",Master!B190)</f>
        <v/>
      </c>
      <c r="I190" s="7" t="str">
        <f>IF(Master!$B190="#","","&lt;/TD&gt;")</f>
        <v/>
      </c>
      <c r="J190" s="7" t="str">
        <f>(IF((Master!$B190="#"),(""),(CONCATENATE("&lt;TD VALIGN = MIDDLE&gt;",Master!E190,"&lt;/TD&gt;"))))</f>
        <v/>
      </c>
      <c r="K190" s="7" t="str">
        <f>IF(Master!$B190="#","","&lt;/TD&gt;")</f>
        <v/>
      </c>
      <c r="L190" s="7" t="str">
        <f>(IF((Master!$B190="#"),(""),(CONCATENATE("&lt;TD VALIGN = MIDDLE&gt;",(IF((Master!$F190=""),("&amp;nbsp;"),(Master!$F190)))," &lt;/TD&gt;"))))</f>
        <v/>
      </c>
      <c r="M190" s="7" t="str">
        <f>IF(Master!$B190="#","","&lt;/TR&gt;")</f>
        <v/>
      </c>
    </row>
    <row r="191" spans="1:13" ht="12.75" customHeight="1" x14ac:dyDescent="0.2">
      <c r="A191" s="112" t="str">
        <f>IF(Master!$B191="#","","&lt;TR&gt;")</f>
        <v/>
      </c>
      <c r="B191" s="7" t="str">
        <f>IF(Master!$B191="#","",CONCATENATE("&lt;TD VALIGN = MIDDLE  ALIGN = CENTER&gt;&lt;A HREF=""maint_",Master!A191,".pdf""&gt;",Master!A191,"&lt;/A&gt;"))</f>
        <v/>
      </c>
      <c r="C191" s="7" t="str">
        <f>IF(Master!$B191="#","", (IF(Totals!AS191="Y","&lt;BR&gt;&lt;SMALL&gt;&lt;B&gt;&lt;FONT COLOR=""#00C000""&gt;Closed&lt;/FONT&gt;&lt;/B&gt;&lt;/SMALL&gt;&lt;/TD&gt;","&lt;/TD&gt;")))</f>
        <v/>
      </c>
      <c r="D191" s="7" t="str">
        <f>(IF((Master!$B191="#"),(""),(CONCATENATE("&lt;TD VALIGN = MIDDLE  ALIGN = CENTER&gt;&lt;A HREF=""revision_history.html#REQ",Master!A191,"""&gt;",Totals!N191,"&lt;/A&gt;&lt;/TD&gt;"))))</f>
        <v/>
      </c>
      <c r="E191" s="7" t="str">
        <f>(IF((Master!$B191="#"),(""),(CONCATENATE("&lt;TD VALIGN = MIDDLE  ALIGN = CENTER&gt;",Master!C191,"&lt;/TD&gt;"))))</f>
        <v/>
      </c>
      <c r="F191" s="7" t="str">
        <f>(IF((Master!$B191="#"),(""),(CONCATENATE("&lt;TD VALIGN = MIDDLE&gt;",Master!D191,"&lt;/TD&gt;"))))</f>
        <v/>
      </c>
      <c r="G191" s="13" t="str">
        <f>IF(Master!$B191="#","","&lt;TD VALIGN = MIDDLE NOWRAP&gt;")</f>
        <v/>
      </c>
      <c r="H191" s="13" t="str">
        <f>IF(Master!$B191="#","",Master!B191)</f>
        <v/>
      </c>
      <c r="I191" s="7" t="str">
        <f>IF(Master!$B191="#","","&lt;/TD&gt;")</f>
        <v/>
      </c>
      <c r="J191" s="7" t="str">
        <f>(IF((Master!$B191="#"),(""),(CONCATENATE("&lt;TD VALIGN = MIDDLE&gt;",Master!E191,"&lt;/TD&gt;"))))</f>
        <v/>
      </c>
      <c r="K191" s="7" t="str">
        <f>IF(Master!$B191="#","","&lt;/TD&gt;")</f>
        <v/>
      </c>
      <c r="L191" s="7" t="str">
        <f>(IF((Master!$B191="#"),(""),(CONCATENATE("&lt;TD VALIGN = MIDDLE&gt;",(IF((Master!$F191=""),("&amp;nbsp;"),(Master!$F191)))," &lt;/TD&gt;"))))</f>
        <v/>
      </c>
      <c r="M191" s="7" t="str">
        <f>IF(Master!$B191="#","","&lt;/TR&gt;")</f>
        <v/>
      </c>
    </row>
    <row r="192" spans="1:13" ht="12.75" customHeight="1" x14ac:dyDescent="0.2">
      <c r="A192" s="112" t="str">
        <f>IF(Master!$B192="#","","&lt;TR&gt;")</f>
        <v/>
      </c>
      <c r="B192" s="7" t="str">
        <f>IF(Master!$B192="#","",CONCATENATE("&lt;TD VALIGN = MIDDLE  ALIGN = CENTER&gt;&lt;A HREF=""maint_",Master!A192,".pdf""&gt;",Master!A192,"&lt;/A&gt;"))</f>
        <v/>
      </c>
      <c r="C192" s="7" t="str">
        <f>IF(Master!$B192="#","", (IF(Totals!AS192="Y","&lt;BR&gt;&lt;SMALL&gt;&lt;B&gt;&lt;FONT COLOR=""#00C000""&gt;Closed&lt;/FONT&gt;&lt;/B&gt;&lt;/SMALL&gt;&lt;/TD&gt;","&lt;/TD&gt;")))</f>
        <v/>
      </c>
      <c r="D192" s="7" t="str">
        <f>(IF((Master!$B192="#"),(""),(CONCATENATE("&lt;TD VALIGN = MIDDLE  ALIGN = CENTER&gt;&lt;A HREF=""revision_history.html#REQ",Master!A192,"""&gt;",Totals!N192,"&lt;/A&gt;&lt;/TD&gt;"))))</f>
        <v/>
      </c>
      <c r="E192" s="7" t="str">
        <f>(IF((Master!$B192="#"),(""),(CONCATENATE("&lt;TD VALIGN = MIDDLE  ALIGN = CENTER&gt;",Master!C192,"&lt;/TD&gt;"))))</f>
        <v/>
      </c>
      <c r="F192" s="7" t="str">
        <f>(IF((Master!$B192="#"),(""),(CONCATENATE("&lt;TD VALIGN = MIDDLE&gt;",Master!D192,"&lt;/TD&gt;"))))</f>
        <v/>
      </c>
      <c r="G192" s="13" t="str">
        <f>IF(Master!$B192="#","","&lt;TD VALIGN = MIDDLE NOWRAP&gt;")</f>
        <v/>
      </c>
      <c r="H192" s="13" t="str">
        <f>IF(Master!$B192="#","",Master!B192)</f>
        <v/>
      </c>
      <c r="I192" s="7" t="str">
        <f>IF(Master!$B192="#","","&lt;/TD&gt;")</f>
        <v/>
      </c>
      <c r="J192" s="7" t="str">
        <f>(IF((Master!$B192="#"),(""),(CONCATENATE("&lt;TD VALIGN = MIDDLE&gt;",Master!E192,"&lt;/TD&gt;"))))</f>
        <v/>
      </c>
      <c r="K192" s="7" t="str">
        <f>IF(Master!$B192="#","","&lt;/TD&gt;")</f>
        <v/>
      </c>
      <c r="L192" s="7" t="str">
        <f>(IF((Master!$B192="#"),(""),(CONCATENATE("&lt;TD VALIGN = MIDDLE&gt;",(IF((Master!$F192=""),("&amp;nbsp;"),(Master!$F192)))," &lt;/TD&gt;"))))</f>
        <v/>
      </c>
      <c r="M192" s="7" t="str">
        <f>IF(Master!$B192="#","","&lt;/TR&gt;")</f>
        <v/>
      </c>
    </row>
    <row r="193" spans="1:13" ht="12.75" customHeight="1" x14ac:dyDescent="0.2">
      <c r="A193" s="112" t="str">
        <f>IF(Master!$B193="#","","&lt;TR&gt;")</f>
        <v/>
      </c>
      <c r="B193" s="7" t="str">
        <f>IF(Master!$B193="#","",CONCATENATE("&lt;TD VALIGN = MIDDLE  ALIGN = CENTER&gt;&lt;A HREF=""maint_",Master!A193,".pdf""&gt;",Master!A193,"&lt;/A&gt;"))</f>
        <v/>
      </c>
      <c r="C193" s="7" t="str">
        <f>IF(Master!$B193="#","", (IF(Totals!AS193="Y","&lt;BR&gt;&lt;SMALL&gt;&lt;B&gt;&lt;FONT COLOR=""#00C000""&gt;Closed&lt;/FONT&gt;&lt;/B&gt;&lt;/SMALL&gt;&lt;/TD&gt;","&lt;/TD&gt;")))</f>
        <v/>
      </c>
      <c r="D193" s="7" t="str">
        <f>(IF((Master!$B193="#"),(""),(CONCATENATE("&lt;TD VALIGN = MIDDLE  ALIGN = CENTER&gt;&lt;A HREF=""revision_history.html#REQ",Master!A193,"""&gt;",Totals!N193,"&lt;/A&gt;&lt;/TD&gt;"))))</f>
        <v/>
      </c>
      <c r="E193" s="7" t="str">
        <f>(IF((Master!$B193="#"),(""),(CONCATENATE("&lt;TD VALIGN = MIDDLE  ALIGN = CENTER&gt;",Master!C193,"&lt;/TD&gt;"))))</f>
        <v/>
      </c>
      <c r="F193" s="7" t="str">
        <f>(IF((Master!$B193="#"),(""),(CONCATENATE("&lt;TD VALIGN = MIDDLE&gt;",Master!D193,"&lt;/TD&gt;"))))</f>
        <v/>
      </c>
      <c r="G193" s="13" t="str">
        <f>IF(Master!$B193="#","","&lt;TD VALIGN = MIDDLE NOWRAP&gt;")</f>
        <v/>
      </c>
      <c r="H193" s="13" t="str">
        <f>IF(Master!$B193="#","",Master!B193)</f>
        <v/>
      </c>
      <c r="I193" s="7" t="str">
        <f>IF(Master!$B193="#","","&lt;/TD&gt;")</f>
        <v/>
      </c>
      <c r="J193" s="7" t="str">
        <f>(IF((Master!$B193="#"),(""),(CONCATENATE("&lt;TD VALIGN = MIDDLE&gt;",Master!E193,"&lt;/TD&gt;"))))</f>
        <v/>
      </c>
      <c r="K193" s="7" t="str">
        <f>IF(Master!$B193="#","","&lt;/TD&gt;")</f>
        <v/>
      </c>
      <c r="L193" s="7" t="str">
        <f>(IF((Master!$B193="#"),(""),(CONCATENATE("&lt;TD VALIGN = MIDDLE&gt;",(IF((Master!$F193=""),("&amp;nbsp;"),(Master!$F193)))," &lt;/TD&gt;"))))</f>
        <v/>
      </c>
      <c r="M193" s="7" t="str">
        <f>IF(Master!$B193="#","","&lt;/TR&gt;")</f>
        <v/>
      </c>
    </row>
    <row r="194" spans="1:13" ht="12.75" customHeight="1" x14ac:dyDescent="0.2">
      <c r="A194" s="112" t="str">
        <f>IF(Master!$B194="#","","&lt;TR&gt;")</f>
        <v/>
      </c>
      <c r="B194" s="7" t="str">
        <f>IF(Master!$B194="#","",CONCATENATE("&lt;TD VALIGN = MIDDLE  ALIGN = CENTER&gt;&lt;A HREF=""maint_",Master!A194,".pdf""&gt;",Master!A194,"&lt;/A&gt;"))</f>
        <v/>
      </c>
      <c r="C194" s="7" t="str">
        <f>IF(Master!$B194="#","", (IF(Totals!AS194="Y","&lt;BR&gt;&lt;SMALL&gt;&lt;B&gt;&lt;FONT COLOR=""#00C000""&gt;Closed&lt;/FONT&gt;&lt;/B&gt;&lt;/SMALL&gt;&lt;/TD&gt;","&lt;/TD&gt;")))</f>
        <v/>
      </c>
      <c r="D194" s="7" t="str">
        <f>(IF((Master!$B194="#"),(""),(CONCATENATE("&lt;TD VALIGN = MIDDLE  ALIGN = CENTER&gt;&lt;A HREF=""revision_history.html#REQ",Master!A194,"""&gt;",Totals!N194,"&lt;/A&gt;&lt;/TD&gt;"))))</f>
        <v/>
      </c>
      <c r="E194" s="7" t="str">
        <f>(IF((Master!$B194="#"),(""),(CONCATENATE("&lt;TD VALIGN = MIDDLE  ALIGN = CENTER&gt;",Master!C194,"&lt;/TD&gt;"))))</f>
        <v/>
      </c>
      <c r="F194" s="7" t="str">
        <f>(IF((Master!$B194="#"),(""),(CONCATENATE("&lt;TD VALIGN = MIDDLE&gt;",Master!D194,"&lt;/TD&gt;"))))</f>
        <v/>
      </c>
      <c r="G194" s="13" t="str">
        <f>IF(Master!$B194="#","","&lt;TD VALIGN = MIDDLE NOWRAP&gt;")</f>
        <v/>
      </c>
      <c r="H194" s="13" t="str">
        <f>IF(Master!$B194="#","",Master!B194)</f>
        <v/>
      </c>
      <c r="I194" s="7" t="str">
        <f>IF(Master!$B194="#","","&lt;/TD&gt;")</f>
        <v/>
      </c>
      <c r="J194" s="7" t="str">
        <f>(IF((Master!$B194="#"),(""),(CONCATENATE("&lt;TD VALIGN = MIDDLE&gt;",Master!E194,"&lt;/TD&gt;"))))</f>
        <v/>
      </c>
      <c r="K194" s="7" t="str">
        <f>IF(Master!$B194="#","","&lt;/TD&gt;")</f>
        <v/>
      </c>
      <c r="L194" s="7" t="str">
        <f>(IF((Master!$B194="#"),(""),(CONCATENATE("&lt;TD VALIGN = MIDDLE&gt;",(IF((Master!$F194=""),("&amp;nbsp;"),(Master!$F194)))," &lt;/TD&gt;"))))</f>
        <v/>
      </c>
      <c r="M194" s="7" t="str">
        <f>IF(Master!$B194="#","","&lt;/TR&gt;")</f>
        <v/>
      </c>
    </row>
    <row r="195" spans="1:13" ht="12.75" customHeight="1" x14ac:dyDescent="0.2">
      <c r="A195" s="112" t="str">
        <f>IF(Master!$B195="#","","&lt;TR&gt;")</f>
        <v/>
      </c>
      <c r="B195" s="7" t="str">
        <f>IF(Master!$B195="#","",CONCATENATE("&lt;TD VALIGN = MIDDLE  ALIGN = CENTER&gt;&lt;A HREF=""maint_",Master!A195,".pdf""&gt;",Master!A195,"&lt;/A&gt;"))</f>
        <v/>
      </c>
      <c r="C195" s="7" t="str">
        <f>IF(Master!$B195="#","", (IF(Totals!AS195="Y","&lt;BR&gt;&lt;SMALL&gt;&lt;B&gt;&lt;FONT COLOR=""#00C000""&gt;Closed&lt;/FONT&gt;&lt;/B&gt;&lt;/SMALL&gt;&lt;/TD&gt;","&lt;/TD&gt;")))</f>
        <v/>
      </c>
      <c r="D195" s="7" t="str">
        <f>(IF((Master!$B195="#"),(""),(CONCATENATE("&lt;TD VALIGN = MIDDLE  ALIGN = CENTER&gt;&lt;A HREF=""revision_history.html#REQ",Master!A195,"""&gt;",Totals!N195,"&lt;/A&gt;&lt;/TD&gt;"))))</f>
        <v/>
      </c>
      <c r="E195" s="7" t="str">
        <f>(IF((Master!$B195="#"),(""),(CONCATENATE("&lt;TD VALIGN = MIDDLE  ALIGN = CENTER&gt;",Master!C195,"&lt;/TD&gt;"))))</f>
        <v/>
      </c>
      <c r="F195" s="7" t="str">
        <f>(IF((Master!$B195="#"),(""),(CONCATENATE("&lt;TD VALIGN = MIDDLE&gt;",Master!D195,"&lt;/TD&gt;"))))</f>
        <v/>
      </c>
      <c r="G195" s="13" t="str">
        <f>IF(Master!$B195="#","","&lt;TD VALIGN = MIDDLE NOWRAP&gt;")</f>
        <v/>
      </c>
      <c r="H195" s="13" t="str">
        <f>IF(Master!$B195="#","",Master!B195)</f>
        <v/>
      </c>
      <c r="I195" s="7" t="str">
        <f>IF(Master!$B195="#","","&lt;/TD&gt;")</f>
        <v/>
      </c>
      <c r="J195" s="7" t="str">
        <f>(IF((Master!$B195="#"),(""),(CONCATENATE("&lt;TD VALIGN = MIDDLE&gt;",Master!E195,"&lt;/TD&gt;"))))</f>
        <v/>
      </c>
      <c r="K195" s="7" t="str">
        <f>IF(Master!$B195="#","","&lt;/TD&gt;")</f>
        <v/>
      </c>
      <c r="L195" s="7" t="str">
        <f>(IF((Master!$B195="#"),(""),(CONCATENATE("&lt;TD VALIGN = MIDDLE&gt;",(IF((Master!$F195=""),("&amp;nbsp;"),(Master!$F195)))," &lt;/TD&gt;"))))</f>
        <v/>
      </c>
      <c r="M195" s="7" t="str">
        <f>IF(Master!$B195="#","","&lt;/TR&gt;")</f>
        <v/>
      </c>
    </row>
    <row r="196" spans="1:13" ht="12.75" customHeight="1" x14ac:dyDescent="0.2">
      <c r="A196" s="112" t="str">
        <f>IF(Master!$B196="#","","&lt;TR&gt;")</f>
        <v/>
      </c>
      <c r="B196" s="7" t="str">
        <f>IF(Master!$B196="#","",CONCATENATE("&lt;TD VALIGN = MIDDLE  ALIGN = CENTER&gt;&lt;A HREF=""maint_",Master!A196,".pdf""&gt;",Master!A196,"&lt;/A&gt;"))</f>
        <v/>
      </c>
      <c r="C196" s="7" t="str">
        <f>IF(Master!$B196="#","", (IF(Totals!AS196="Y","&lt;BR&gt;&lt;SMALL&gt;&lt;B&gt;&lt;FONT COLOR=""#00C000""&gt;Closed&lt;/FONT&gt;&lt;/B&gt;&lt;/SMALL&gt;&lt;/TD&gt;","&lt;/TD&gt;")))</f>
        <v/>
      </c>
      <c r="D196" s="7" t="str">
        <f>(IF((Master!$B196="#"),(""),(CONCATENATE("&lt;TD VALIGN = MIDDLE  ALIGN = CENTER&gt;&lt;A HREF=""revision_history.html#REQ",Master!A196,"""&gt;",Totals!N196,"&lt;/A&gt;&lt;/TD&gt;"))))</f>
        <v/>
      </c>
      <c r="E196" s="7" t="str">
        <f>(IF((Master!$B196="#"),(""),(CONCATENATE("&lt;TD VALIGN = MIDDLE  ALIGN = CENTER&gt;",Master!C196,"&lt;/TD&gt;"))))</f>
        <v/>
      </c>
      <c r="F196" s="7" t="str">
        <f>(IF((Master!$B196="#"),(""),(CONCATENATE("&lt;TD VALIGN = MIDDLE&gt;",Master!D196,"&lt;/TD&gt;"))))</f>
        <v/>
      </c>
      <c r="G196" s="13" t="str">
        <f>IF(Master!$B196="#","","&lt;TD VALIGN = MIDDLE NOWRAP&gt;")</f>
        <v/>
      </c>
      <c r="H196" s="13" t="str">
        <f>IF(Master!$B196="#","",Master!B196)</f>
        <v/>
      </c>
      <c r="I196" s="7" t="str">
        <f>IF(Master!$B196="#","","&lt;/TD&gt;")</f>
        <v/>
      </c>
      <c r="J196" s="7" t="str">
        <f>(IF((Master!$B196="#"),(""),(CONCATENATE("&lt;TD VALIGN = MIDDLE&gt;",Master!E196,"&lt;/TD&gt;"))))</f>
        <v/>
      </c>
      <c r="K196" s="7" t="str">
        <f>IF(Master!$B196="#","","&lt;/TD&gt;")</f>
        <v/>
      </c>
      <c r="L196" s="7" t="str">
        <f>(IF((Master!$B196="#"),(""),(CONCATENATE("&lt;TD VALIGN = MIDDLE&gt;",(IF((Master!$F196=""),("&amp;nbsp;"),(Master!$F196)))," &lt;/TD&gt;"))))</f>
        <v/>
      </c>
      <c r="M196" s="7" t="str">
        <f>IF(Master!$B196="#","","&lt;/TR&gt;")</f>
        <v/>
      </c>
    </row>
    <row r="197" spans="1:13" ht="12.75" customHeight="1" x14ac:dyDescent="0.2">
      <c r="A197" s="112" t="str">
        <f>IF(Master!$B197="#","","&lt;TR&gt;")</f>
        <v/>
      </c>
      <c r="B197" s="7" t="str">
        <f>IF(Master!$B197="#","",CONCATENATE("&lt;TD VALIGN = MIDDLE  ALIGN = CENTER&gt;&lt;A HREF=""maint_",Master!A197,".pdf""&gt;",Master!A197,"&lt;/A&gt;"))</f>
        <v/>
      </c>
      <c r="C197" s="7" t="str">
        <f>IF(Master!$B197="#","", (IF(Totals!AS197="Y","&lt;BR&gt;&lt;SMALL&gt;&lt;B&gt;&lt;FONT COLOR=""#00C000""&gt;Closed&lt;/FONT&gt;&lt;/B&gt;&lt;/SMALL&gt;&lt;/TD&gt;","&lt;/TD&gt;")))</f>
        <v/>
      </c>
      <c r="D197" s="7" t="str">
        <f>(IF((Master!$B197="#"),(""),(CONCATENATE("&lt;TD VALIGN = MIDDLE  ALIGN = CENTER&gt;&lt;A HREF=""revision_history.html#REQ",Master!A197,"""&gt;",Totals!N197,"&lt;/A&gt;&lt;/TD&gt;"))))</f>
        <v/>
      </c>
      <c r="E197" s="7" t="str">
        <f>(IF((Master!$B197="#"),(""),(CONCATENATE("&lt;TD VALIGN = MIDDLE  ALIGN = CENTER&gt;",Master!C197,"&lt;/TD&gt;"))))</f>
        <v/>
      </c>
      <c r="F197" s="7" t="str">
        <f>(IF((Master!$B197="#"),(""),(CONCATENATE("&lt;TD VALIGN = MIDDLE&gt;",Master!D197,"&lt;/TD&gt;"))))</f>
        <v/>
      </c>
      <c r="G197" s="13" t="str">
        <f>IF(Master!$B197="#","","&lt;TD VALIGN = MIDDLE NOWRAP&gt;")</f>
        <v/>
      </c>
      <c r="H197" s="13" t="str">
        <f>IF(Master!$B197="#","",Master!B197)</f>
        <v/>
      </c>
      <c r="I197" s="7" t="str">
        <f>IF(Master!$B197="#","","&lt;/TD&gt;")</f>
        <v/>
      </c>
      <c r="J197" s="7" t="str">
        <f>(IF((Master!$B197="#"),(""),(CONCATENATE("&lt;TD VALIGN = MIDDLE&gt;",Master!E197,"&lt;/TD&gt;"))))</f>
        <v/>
      </c>
      <c r="K197" s="7" t="str">
        <f>IF(Master!$B197="#","","&lt;/TD&gt;")</f>
        <v/>
      </c>
      <c r="L197" s="7" t="str">
        <f>(IF((Master!$B197="#"),(""),(CONCATENATE("&lt;TD VALIGN = MIDDLE&gt;",(IF((Master!$F197=""),("&amp;nbsp;"),(Master!$F197)))," &lt;/TD&gt;"))))</f>
        <v/>
      </c>
      <c r="M197" s="7" t="str">
        <f>IF(Master!$B197="#","","&lt;/TR&gt;")</f>
        <v/>
      </c>
    </row>
    <row r="198" spans="1:13" ht="12.75" customHeight="1" x14ac:dyDescent="0.2">
      <c r="A198" s="112" t="str">
        <f>IF(Master!$B198="#","","&lt;TR&gt;")</f>
        <v/>
      </c>
      <c r="B198" s="7" t="str">
        <f>IF(Master!$B198="#","",CONCATENATE("&lt;TD VALIGN = MIDDLE  ALIGN = CENTER&gt;&lt;A HREF=""maint_",Master!A198,".pdf""&gt;",Master!A198,"&lt;/A&gt;"))</f>
        <v/>
      </c>
      <c r="C198" s="7" t="str">
        <f>IF(Master!$B198="#","", (IF(Totals!AS198="Y","&lt;BR&gt;&lt;SMALL&gt;&lt;B&gt;&lt;FONT COLOR=""#00C000""&gt;Closed&lt;/FONT&gt;&lt;/B&gt;&lt;/SMALL&gt;&lt;/TD&gt;","&lt;/TD&gt;")))</f>
        <v/>
      </c>
      <c r="D198" s="7" t="str">
        <f>(IF((Master!$B198="#"),(""),(CONCATENATE("&lt;TD VALIGN = MIDDLE  ALIGN = CENTER&gt;&lt;A HREF=""revision_history.html#REQ",Master!A198,"""&gt;",Totals!N198,"&lt;/A&gt;&lt;/TD&gt;"))))</f>
        <v/>
      </c>
      <c r="E198" s="7" t="str">
        <f>(IF((Master!$B198="#"),(""),(CONCATENATE("&lt;TD VALIGN = MIDDLE  ALIGN = CENTER&gt;",Master!C198,"&lt;/TD&gt;"))))</f>
        <v/>
      </c>
      <c r="F198" s="7" t="str">
        <f>(IF((Master!$B198="#"),(""),(CONCATENATE("&lt;TD VALIGN = MIDDLE&gt;",Master!D198,"&lt;/TD&gt;"))))</f>
        <v/>
      </c>
      <c r="G198" s="13" t="str">
        <f>IF(Master!$B198="#","","&lt;TD VALIGN = MIDDLE NOWRAP&gt;")</f>
        <v/>
      </c>
      <c r="H198" s="13" t="str">
        <f>IF(Master!$B198="#","",Master!B198)</f>
        <v/>
      </c>
      <c r="I198" s="7" t="str">
        <f>IF(Master!$B198="#","","&lt;/TD&gt;")</f>
        <v/>
      </c>
      <c r="J198" s="7" t="str">
        <f>(IF((Master!$B198="#"),(""),(CONCATENATE("&lt;TD VALIGN = MIDDLE&gt;",Master!E198,"&lt;/TD&gt;"))))</f>
        <v/>
      </c>
      <c r="K198" s="7" t="str">
        <f>IF(Master!$B198="#","","&lt;/TD&gt;")</f>
        <v/>
      </c>
      <c r="L198" s="7" t="str">
        <f>(IF((Master!$B198="#"),(""),(CONCATENATE("&lt;TD VALIGN = MIDDLE&gt;",(IF((Master!$F198=""),("&amp;nbsp;"),(Master!$F198)))," &lt;/TD&gt;"))))</f>
        <v/>
      </c>
      <c r="M198" s="7" t="str">
        <f>IF(Master!$B198="#","","&lt;/TR&gt;")</f>
        <v/>
      </c>
    </row>
    <row r="199" spans="1:13" ht="12.75" customHeight="1" x14ac:dyDescent="0.2">
      <c r="A199" s="112" t="str">
        <f>IF(Master!$B199="#","","&lt;TR&gt;")</f>
        <v/>
      </c>
      <c r="B199" s="7" t="str">
        <f>IF(Master!$B199="#","",CONCATENATE("&lt;TD VALIGN = MIDDLE  ALIGN = CENTER&gt;&lt;A HREF=""maint_",Master!A199,".pdf""&gt;",Master!A199,"&lt;/A&gt;"))</f>
        <v/>
      </c>
      <c r="C199" s="7" t="str">
        <f>IF(Master!$B199="#","", (IF(Totals!AS199="Y","&lt;BR&gt;&lt;SMALL&gt;&lt;B&gt;&lt;FONT COLOR=""#00C000""&gt;Closed&lt;/FONT&gt;&lt;/B&gt;&lt;/SMALL&gt;&lt;/TD&gt;","&lt;/TD&gt;")))</f>
        <v/>
      </c>
      <c r="D199" s="7" t="str">
        <f>(IF((Master!$B199="#"),(""),(CONCATENATE("&lt;TD VALIGN = MIDDLE  ALIGN = CENTER&gt;&lt;A HREF=""revision_history.html#REQ",Master!A199,"""&gt;",Totals!N199,"&lt;/A&gt;&lt;/TD&gt;"))))</f>
        <v/>
      </c>
      <c r="E199" s="7" t="str">
        <f>(IF((Master!$B199="#"),(""),(CONCATENATE("&lt;TD VALIGN = MIDDLE  ALIGN = CENTER&gt;",Master!C199,"&lt;/TD&gt;"))))</f>
        <v/>
      </c>
      <c r="F199" s="7" t="str">
        <f>(IF((Master!$B199="#"),(""),(CONCATENATE("&lt;TD VALIGN = MIDDLE&gt;",Master!D199,"&lt;/TD&gt;"))))</f>
        <v/>
      </c>
      <c r="G199" s="13" t="str">
        <f>IF(Master!$B199="#","","&lt;TD VALIGN = MIDDLE NOWRAP&gt;")</f>
        <v/>
      </c>
      <c r="H199" s="13" t="str">
        <f>IF(Master!$B199="#","",Master!B199)</f>
        <v/>
      </c>
      <c r="I199" s="7" t="str">
        <f>IF(Master!$B199="#","","&lt;/TD&gt;")</f>
        <v/>
      </c>
      <c r="J199" s="7" t="str">
        <f>(IF((Master!$B199="#"),(""),(CONCATENATE("&lt;TD VALIGN = MIDDLE&gt;",Master!E199,"&lt;/TD&gt;"))))</f>
        <v/>
      </c>
      <c r="K199" s="7" t="str">
        <f>IF(Master!$B199="#","","&lt;/TD&gt;")</f>
        <v/>
      </c>
      <c r="L199" s="7" t="str">
        <f>(IF((Master!$B199="#"),(""),(CONCATENATE("&lt;TD VALIGN = MIDDLE&gt;",(IF((Master!$F199=""),("&amp;nbsp;"),(Master!$F199)))," &lt;/TD&gt;"))))</f>
        <v/>
      </c>
      <c r="M199" s="7" t="str">
        <f>IF(Master!$B199="#","","&lt;/TR&gt;")</f>
        <v/>
      </c>
    </row>
    <row r="200" spans="1:13" ht="12.75" customHeight="1" x14ac:dyDescent="0.2">
      <c r="A200" s="112"/>
      <c r="B200" s="7"/>
      <c r="C200" s="7"/>
      <c r="D200" s="7"/>
      <c r="E200" s="7"/>
      <c r="F200" s="7"/>
      <c r="G200" s="13"/>
      <c r="H200" s="13"/>
      <c r="I200" s="7"/>
      <c r="J200" s="7"/>
      <c r="K200" s="7"/>
      <c r="L200" s="7"/>
      <c r="M200" s="7"/>
    </row>
    <row r="201" spans="1:13" ht="12.75" customHeight="1" x14ac:dyDescent="0.2">
      <c r="A201" s="112"/>
      <c r="B201" s="7"/>
      <c r="C201" s="7"/>
      <c r="D201" s="7"/>
      <c r="E201" s="7"/>
      <c r="F201" s="7"/>
      <c r="G201" s="13"/>
      <c r="H201" s="13"/>
      <c r="I201" s="7"/>
      <c r="J201" s="7"/>
      <c r="K201" s="7"/>
      <c r="L201" s="7"/>
      <c r="M201" s="7"/>
    </row>
    <row r="202" spans="1:13" ht="12.75" customHeight="1" x14ac:dyDescent="0.2">
      <c r="A202" s="112"/>
      <c r="B202" s="7"/>
      <c r="C202" s="7"/>
      <c r="D202" s="7"/>
      <c r="E202" s="7"/>
      <c r="F202" s="7"/>
      <c r="G202" s="13"/>
      <c r="H202" s="13"/>
      <c r="I202" s="7"/>
      <c r="J202" s="7"/>
      <c r="K202" s="7"/>
      <c r="L202" s="7"/>
      <c r="M202" s="7"/>
    </row>
    <row r="203" spans="1:13" ht="12.75" customHeight="1" x14ac:dyDescent="0.2">
      <c r="A203" s="112"/>
      <c r="B203" s="7"/>
      <c r="C203" s="7"/>
      <c r="D203" s="7"/>
      <c r="E203" s="7"/>
      <c r="F203" s="7"/>
      <c r="G203" s="13"/>
      <c r="H203" s="13"/>
      <c r="I203" s="7"/>
      <c r="J203" s="7"/>
      <c r="K203" s="7"/>
      <c r="L203" s="7"/>
      <c r="M203" s="7"/>
    </row>
    <row r="204" spans="1:13" ht="12.75" customHeight="1" x14ac:dyDescent="0.2">
      <c r="A204" s="112"/>
      <c r="B204" s="7"/>
      <c r="C204" s="7"/>
      <c r="D204" s="7"/>
      <c r="E204" s="7"/>
      <c r="F204" s="7"/>
      <c r="G204" s="13"/>
      <c r="H204" s="13"/>
      <c r="I204" s="7"/>
      <c r="J204" s="7"/>
      <c r="K204" s="7"/>
      <c r="L204" s="7"/>
      <c r="M204" s="7"/>
    </row>
    <row r="205" spans="1:13" ht="12.75" customHeight="1" x14ac:dyDescent="0.2">
      <c r="A205" s="112"/>
      <c r="B205" s="7"/>
      <c r="C205" s="7"/>
      <c r="D205" s="7"/>
      <c r="E205" s="7"/>
      <c r="F205" s="7"/>
      <c r="G205" s="13"/>
      <c r="H205" s="13"/>
      <c r="I205" s="7"/>
      <c r="J205" s="7"/>
      <c r="K205" s="7"/>
      <c r="L205" s="7"/>
      <c r="M205" s="7"/>
    </row>
    <row r="206" spans="1:13" ht="12.75" customHeight="1" x14ac:dyDescent="0.2">
      <c r="A206" s="112"/>
      <c r="B206" s="7"/>
      <c r="C206" s="7"/>
      <c r="D206" s="7"/>
      <c r="E206" s="7"/>
      <c r="F206" s="7"/>
      <c r="G206" s="13"/>
      <c r="H206" s="13"/>
      <c r="I206" s="7"/>
      <c r="J206" s="7"/>
      <c r="K206" s="7"/>
      <c r="L206" s="7"/>
      <c r="M206" s="7"/>
    </row>
    <row r="207" spans="1:13" ht="12.75" customHeight="1" x14ac:dyDescent="0.2">
      <c r="A207" s="112"/>
      <c r="B207" s="7"/>
      <c r="C207" s="7"/>
      <c r="D207" s="7"/>
      <c r="E207" s="7"/>
      <c r="F207" s="7"/>
      <c r="G207" s="13"/>
      <c r="H207" s="13"/>
      <c r="I207" s="7"/>
      <c r="J207" s="7"/>
      <c r="K207" s="7"/>
      <c r="L207" s="7"/>
      <c r="M207" s="7"/>
    </row>
    <row r="208" spans="1:13" ht="12.75" customHeight="1" x14ac:dyDescent="0.2">
      <c r="A208" s="112"/>
      <c r="B208" s="7"/>
      <c r="C208" s="7"/>
      <c r="D208" s="7"/>
      <c r="E208" s="7"/>
      <c r="F208" s="7"/>
      <c r="G208" s="13"/>
      <c r="H208" s="13"/>
      <c r="I208" s="7"/>
      <c r="J208" s="7"/>
      <c r="K208" s="7"/>
      <c r="L208" s="7"/>
      <c r="M208" s="7"/>
    </row>
    <row r="209" spans="1:13" ht="12.75" customHeight="1" x14ac:dyDescent="0.2">
      <c r="A209" s="112"/>
      <c r="B209" s="7"/>
      <c r="C209" s="7"/>
      <c r="D209" s="7"/>
      <c r="E209" s="7"/>
      <c r="F209" s="7"/>
      <c r="G209" s="13"/>
      <c r="H209" s="13"/>
      <c r="I209" s="7"/>
      <c r="J209" s="7"/>
      <c r="K209" s="7"/>
      <c r="L209" s="7"/>
      <c r="M209" s="7"/>
    </row>
    <row r="210" spans="1:13" ht="12.75" customHeight="1" x14ac:dyDescent="0.2">
      <c r="A210" s="112"/>
      <c r="B210" s="7"/>
      <c r="C210" s="7"/>
      <c r="D210" s="7"/>
      <c r="E210" s="7"/>
      <c r="F210" s="7"/>
      <c r="G210" s="13"/>
      <c r="H210" s="13"/>
      <c r="I210" s="7"/>
      <c r="J210" s="7"/>
      <c r="K210" s="7"/>
      <c r="L210" s="7"/>
      <c r="M210" s="7"/>
    </row>
    <row r="211" spans="1:13" ht="12.75" customHeight="1" x14ac:dyDescent="0.2">
      <c r="A211" s="112"/>
      <c r="B211" s="7"/>
      <c r="C211" s="7"/>
      <c r="D211" s="7"/>
      <c r="E211" s="7"/>
      <c r="F211" s="7"/>
      <c r="G211" s="13"/>
      <c r="H211" s="13"/>
      <c r="I211" s="7"/>
      <c r="J211" s="7"/>
      <c r="K211" s="7"/>
      <c r="L211" s="7"/>
      <c r="M211" s="7"/>
    </row>
    <row r="212" spans="1:13" ht="12.75" customHeight="1" x14ac:dyDescent="0.2">
      <c r="A212" s="112"/>
      <c r="B212" s="7"/>
      <c r="C212" s="7"/>
      <c r="D212" s="7"/>
      <c r="E212" s="7"/>
      <c r="F212" s="7"/>
      <c r="G212" s="13"/>
      <c r="H212" s="13"/>
      <c r="I212" s="7"/>
      <c r="J212" s="7"/>
      <c r="K212" s="7"/>
      <c r="L212" s="7"/>
      <c r="M212" s="7"/>
    </row>
    <row r="213" spans="1:13" ht="12.75" customHeight="1" x14ac:dyDescent="0.2">
      <c r="A213" s="112"/>
      <c r="B213" s="7"/>
      <c r="C213" s="7"/>
      <c r="D213" s="7"/>
      <c r="E213" s="7"/>
      <c r="F213" s="7"/>
      <c r="G213" s="13"/>
      <c r="H213" s="13"/>
      <c r="I213" s="7"/>
      <c r="J213" s="7"/>
      <c r="K213" s="7"/>
      <c r="L213" s="7"/>
      <c r="M213" s="7"/>
    </row>
    <row r="214" spans="1:13" ht="12.75" customHeight="1" x14ac:dyDescent="0.2">
      <c r="A214" s="112"/>
      <c r="B214" s="7"/>
      <c r="C214" s="7"/>
      <c r="D214" s="7"/>
      <c r="E214" s="7"/>
      <c r="F214" s="7"/>
      <c r="G214" s="13"/>
      <c r="H214" s="13"/>
      <c r="I214" s="7"/>
      <c r="J214" s="7"/>
      <c r="K214" s="7"/>
      <c r="L214" s="7"/>
      <c r="M214" s="7"/>
    </row>
    <row r="215" spans="1:13" ht="12.75" customHeight="1" x14ac:dyDescent="0.2">
      <c r="A215" s="112"/>
      <c r="B215" s="7"/>
      <c r="C215" s="7"/>
      <c r="D215" s="7"/>
      <c r="E215" s="7"/>
      <c r="F215" s="7"/>
      <c r="G215" s="13"/>
      <c r="H215" s="13"/>
      <c r="I215" s="7"/>
      <c r="J215" s="7"/>
      <c r="K215" s="7"/>
      <c r="L215" s="7"/>
      <c r="M215" s="7"/>
    </row>
    <row r="216" spans="1:13" ht="12.75" customHeight="1" x14ac:dyDescent="0.2">
      <c r="A216" s="112"/>
      <c r="B216" s="7"/>
      <c r="C216" s="7"/>
      <c r="D216" s="7"/>
      <c r="E216" s="7"/>
      <c r="F216" s="7"/>
      <c r="G216" s="13"/>
      <c r="H216" s="13"/>
      <c r="I216" s="7"/>
      <c r="J216" s="7"/>
      <c r="K216" s="7"/>
      <c r="L216" s="7"/>
      <c r="M216" s="7"/>
    </row>
    <row r="217" spans="1:13" ht="12.75" customHeight="1" x14ac:dyDescent="0.2">
      <c r="A217" s="112"/>
      <c r="B217" s="7"/>
      <c r="C217" s="7"/>
      <c r="D217" s="7"/>
      <c r="E217" s="7"/>
      <c r="F217" s="7"/>
      <c r="G217" s="13"/>
      <c r="H217" s="13"/>
      <c r="I217" s="7"/>
      <c r="J217" s="7"/>
      <c r="K217" s="7"/>
      <c r="L217" s="7"/>
      <c r="M217" s="7"/>
    </row>
    <row r="218" spans="1:13" ht="12.75" customHeight="1" x14ac:dyDescent="0.2">
      <c r="A218" s="112"/>
      <c r="B218" s="7"/>
      <c r="C218" s="7"/>
      <c r="D218" s="7"/>
      <c r="E218" s="7"/>
      <c r="F218" s="7"/>
      <c r="G218" s="13"/>
      <c r="H218" s="13"/>
      <c r="I218" s="7"/>
      <c r="J218" s="7"/>
      <c r="K218" s="7"/>
      <c r="L218" s="7"/>
      <c r="M218" s="7"/>
    </row>
    <row r="219" spans="1:13" ht="12.75" customHeight="1" x14ac:dyDescent="0.2">
      <c r="A219" s="112"/>
      <c r="B219" s="7"/>
      <c r="C219" s="7"/>
      <c r="D219" s="7"/>
      <c r="E219" s="7"/>
      <c r="F219" s="7"/>
      <c r="G219" s="13"/>
      <c r="H219" s="13"/>
      <c r="I219" s="7"/>
      <c r="J219" s="7"/>
      <c r="K219" s="7"/>
      <c r="L219" s="7"/>
      <c r="M219" s="7"/>
    </row>
    <row r="220" spans="1:13" ht="12.75" customHeight="1" x14ac:dyDescent="0.2">
      <c r="A220" s="112"/>
      <c r="B220" s="7"/>
      <c r="C220" s="7"/>
      <c r="D220" s="7"/>
      <c r="E220" s="7"/>
      <c r="F220" s="7"/>
      <c r="G220" s="13"/>
      <c r="H220" s="13"/>
      <c r="I220" s="7"/>
      <c r="J220" s="7"/>
      <c r="K220" s="7"/>
      <c r="L220" s="7"/>
      <c r="M220" s="7"/>
    </row>
    <row r="221" spans="1:13" ht="12.75" customHeight="1" x14ac:dyDescent="0.2">
      <c r="A221" s="112"/>
      <c r="B221" s="7"/>
      <c r="C221" s="7"/>
      <c r="D221" s="7"/>
      <c r="E221" s="7"/>
      <c r="F221" s="7"/>
      <c r="G221" s="13"/>
      <c r="H221" s="13"/>
      <c r="I221" s="7"/>
      <c r="J221" s="7"/>
      <c r="K221" s="7"/>
      <c r="L221" s="7"/>
      <c r="M221" s="7"/>
    </row>
    <row r="222" spans="1:13" ht="12.75" customHeight="1" x14ac:dyDescent="0.2">
      <c r="A222" s="112"/>
      <c r="B222" s="7"/>
      <c r="C222" s="7"/>
      <c r="D222" s="7"/>
      <c r="E222" s="7"/>
      <c r="F222" s="7"/>
      <c r="G222" s="13"/>
      <c r="H222" s="13"/>
      <c r="I222" s="7"/>
      <c r="J222" s="7"/>
      <c r="K222" s="7"/>
      <c r="L222" s="7"/>
      <c r="M222" s="7"/>
    </row>
    <row r="223" spans="1:13" ht="12.75" customHeight="1" x14ac:dyDescent="0.2">
      <c r="A223" s="112"/>
      <c r="B223" s="7"/>
      <c r="C223" s="7"/>
      <c r="D223" s="7"/>
      <c r="E223" s="7"/>
      <c r="F223" s="7"/>
      <c r="G223" s="13"/>
      <c r="H223" s="13"/>
      <c r="I223" s="7"/>
      <c r="J223" s="7"/>
      <c r="K223" s="7"/>
      <c r="L223" s="7"/>
      <c r="M223" s="7"/>
    </row>
    <row r="224" spans="1:13" ht="12.75" customHeight="1" x14ac:dyDescent="0.2">
      <c r="A224" s="112"/>
      <c r="B224" s="7"/>
      <c r="C224" s="7"/>
      <c r="D224" s="7"/>
      <c r="E224" s="7"/>
      <c r="F224" s="7"/>
      <c r="G224" s="13"/>
      <c r="H224" s="13"/>
      <c r="I224" s="7"/>
      <c r="J224" s="7"/>
      <c r="K224" s="7"/>
      <c r="L224" s="7"/>
      <c r="M224" s="7"/>
    </row>
    <row r="225" spans="1:13" ht="12.75" customHeight="1" x14ac:dyDescent="0.2">
      <c r="A225" s="112"/>
      <c r="B225" s="7"/>
      <c r="C225" s="7"/>
      <c r="D225" s="7"/>
      <c r="E225" s="7"/>
      <c r="F225" s="7"/>
      <c r="G225" s="13"/>
      <c r="H225" s="13"/>
      <c r="I225" s="7"/>
      <c r="J225" s="7"/>
      <c r="K225" s="7"/>
      <c r="L225" s="7"/>
      <c r="M225" s="7"/>
    </row>
    <row r="226" spans="1:13" ht="12.75" customHeight="1" x14ac:dyDescent="0.2">
      <c r="A226" s="112"/>
      <c r="B226" s="7"/>
      <c r="C226" s="7"/>
      <c r="D226" s="7"/>
      <c r="E226" s="7"/>
      <c r="F226" s="7"/>
      <c r="G226" s="13"/>
      <c r="H226" s="13"/>
      <c r="I226" s="7"/>
      <c r="J226" s="7"/>
      <c r="K226" s="7"/>
      <c r="L226" s="7"/>
      <c r="M226" s="7"/>
    </row>
    <row r="227" spans="1:13" ht="12.75" customHeight="1" x14ac:dyDescent="0.2">
      <c r="A227" s="112"/>
      <c r="B227" s="7"/>
      <c r="C227" s="7"/>
      <c r="D227" s="7"/>
      <c r="E227" s="7"/>
      <c r="F227" s="7"/>
      <c r="G227" s="13"/>
      <c r="H227" s="13"/>
      <c r="I227" s="7"/>
      <c r="J227" s="7"/>
      <c r="K227" s="7"/>
      <c r="L227" s="7"/>
      <c r="M227" s="7"/>
    </row>
    <row r="228" spans="1:13" ht="12.75" customHeight="1" x14ac:dyDescent="0.2">
      <c r="A228" s="112"/>
      <c r="B228" s="7"/>
      <c r="C228" s="7"/>
      <c r="D228" s="7"/>
      <c r="E228" s="7"/>
      <c r="F228" s="7"/>
      <c r="G228" s="13"/>
      <c r="H228" s="13"/>
      <c r="I228" s="7"/>
      <c r="J228" s="7"/>
      <c r="K228" s="7"/>
      <c r="L228" s="7"/>
      <c r="M228" s="7"/>
    </row>
    <row r="229" spans="1:13" ht="12.75" customHeight="1" x14ac:dyDescent="0.2">
      <c r="A229" s="112"/>
      <c r="B229" s="7"/>
      <c r="C229" s="7"/>
      <c r="D229" s="7"/>
      <c r="E229" s="7"/>
      <c r="F229" s="7"/>
      <c r="G229" s="13"/>
      <c r="H229" s="13"/>
      <c r="I229" s="7"/>
      <c r="J229" s="7"/>
      <c r="K229" s="7"/>
      <c r="L229" s="7"/>
      <c r="M229" s="7"/>
    </row>
    <row r="230" spans="1:13" ht="12.75" customHeight="1" x14ac:dyDescent="0.2">
      <c r="A230" s="112"/>
      <c r="B230" s="7"/>
      <c r="C230" s="7"/>
      <c r="D230" s="7"/>
      <c r="E230" s="7"/>
      <c r="F230" s="7"/>
      <c r="G230" s="13"/>
      <c r="H230" s="13"/>
      <c r="I230" s="7"/>
      <c r="J230" s="7"/>
      <c r="K230" s="7"/>
      <c r="L230" s="7"/>
      <c r="M230" s="7"/>
    </row>
    <row r="231" spans="1:13" ht="12.75" customHeight="1" x14ac:dyDescent="0.2">
      <c r="A231" s="112"/>
      <c r="B231" s="7"/>
      <c r="C231" s="7"/>
      <c r="D231" s="7"/>
      <c r="E231" s="7"/>
      <c r="F231" s="7"/>
      <c r="G231" s="13"/>
      <c r="H231" s="13"/>
      <c r="I231" s="7"/>
      <c r="J231" s="7"/>
      <c r="K231" s="7"/>
      <c r="L231" s="7"/>
      <c r="M231" s="7"/>
    </row>
    <row r="232" spans="1:13" ht="12.75" customHeight="1" x14ac:dyDescent="0.2">
      <c r="A232" s="112"/>
      <c r="B232" s="7"/>
      <c r="C232" s="7"/>
      <c r="D232" s="7"/>
      <c r="E232" s="7"/>
      <c r="F232" s="7"/>
      <c r="G232" s="13"/>
      <c r="H232" s="13"/>
      <c r="I232" s="7"/>
      <c r="J232" s="7"/>
      <c r="K232" s="7"/>
      <c r="L232" s="7"/>
      <c r="M232" s="7"/>
    </row>
    <row r="233" spans="1:13" ht="12.75" customHeight="1" x14ac:dyDescent="0.2">
      <c r="A233" s="112"/>
      <c r="B233" s="7"/>
      <c r="C233" s="7"/>
      <c r="D233" s="7"/>
      <c r="E233" s="7"/>
      <c r="F233" s="7"/>
      <c r="G233" s="13"/>
      <c r="H233" s="13"/>
      <c r="I233" s="7"/>
      <c r="J233" s="7"/>
      <c r="K233" s="7"/>
      <c r="L233" s="7"/>
      <c r="M233" s="7"/>
    </row>
    <row r="234" spans="1:13" ht="12.75" customHeight="1" x14ac:dyDescent="0.2">
      <c r="A234" s="112"/>
      <c r="B234" s="7"/>
      <c r="C234" s="7"/>
      <c r="D234" s="7"/>
      <c r="E234" s="7"/>
      <c r="F234" s="7"/>
      <c r="G234" s="13"/>
      <c r="H234" s="13"/>
      <c r="I234" s="7"/>
      <c r="J234" s="7"/>
      <c r="K234" s="7"/>
      <c r="L234" s="7"/>
      <c r="M234" s="7"/>
    </row>
    <row r="235" spans="1:13" ht="12.75" customHeight="1" x14ac:dyDescent="0.2">
      <c r="A235" s="112"/>
      <c r="B235" s="7"/>
      <c r="C235" s="7"/>
      <c r="D235" s="7"/>
      <c r="E235" s="7"/>
      <c r="F235" s="7"/>
      <c r="G235" s="13"/>
      <c r="H235" s="13"/>
      <c r="I235" s="7"/>
      <c r="J235" s="7"/>
      <c r="K235" s="7"/>
      <c r="L235" s="7"/>
      <c r="M235" s="7"/>
    </row>
    <row r="236" spans="1:13" ht="12.75" customHeight="1" x14ac:dyDescent="0.2">
      <c r="A236" s="112"/>
      <c r="B236" s="7"/>
      <c r="C236" s="7"/>
      <c r="D236" s="7"/>
      <c r="E236" s="7"/>
      <c r="F236" s="7"/>
      <c r="G236" s="13"/>
      <c r="H236" s="13"/>
      <c r="I236" s="7"/>
      <c r="J236" s="7"/>
      <c r="K236" s="7"/>
      <c r="L236" s="7"/>
      <c r="M236" s="7"/>
    </row>
    <row r="237" spans="1:13" ht="12.75" customHeight="1" x14ac:dyDescent="0.2">
      <c r="A237" s="112"/>
      <c r="B237" s="7"/>
      <c r="C237" s="7"/>
      <c r="D237" s="7"/>
      <c r="E237" s="7"/>
      <c r="F237" s="7"/>
      <c r="G237" s="13"/>
      <c r="H237" s="13"/>
      <c r="I237" s="7"/>
      <c r="J237" s="7"/>
      <c r="K237" s="7"/>
      <c r="L237" s="7"/>
      <c r="M237" s="7"/>
    </row>
    <row r="238" spans="1:13" ht="12.75" customHeight="1" x14ac:dyDescent="0.2">
      <c r="A238" s="112"/>
      <c r="B238" s="7"/>
      <c r="C238" s="7"/>
      <c r="D238" s="7"/>
      <c r="E238" s="7"/>
      <c r="F238" s="7"/>
      <c r="G238" s="13"/>
      <c r="H238" s="13"/>
      <c r="I238" s="7"/>
      <c r="J238" s="7"/>
      <c r="K238" s="7"/>
      <c r="L238" s="7"/>
      <c r="M238" s="7"/>
    </row>
    <row r="239" spans="1:13" ht="12.75" customHeight="1" x14ac:dyDescent="0.2">
      <c r="A239" s="112"/>
      <c r="B239" s="7"/>
      <c r="C239" s="7"/>
      <c r="D239" s="7"/>
      <c r="E239" s="7"/>
      <c r="F239" s="7"/>
      <c r="G239" s="13"/>
      <c r="H239" s="13"/>
      <c r="I239" s="7"/>
      <c r="J239" s="7"/>
      <c r="K239" s="7"/>
      <c r="L239" s="7"/>
      <c r="M239" s="7"/>
    </row>
    <row r="240" spans="1:13" ht="12.75" customHeight="1" x14ac:dyDescent="0.2">
      <c r="A240" s="112"/>
      <c r="B240" s="7"/>
      <c r="C240" s="7"/>
      <c r="D240" s="7"/>
      <c r="E240" s="7"/>
      <c r="F240" s="7"/>
      <c r="G240" s="13"/>
      <c r="H240" s="13"/>
      <c r="I240" s="7"/>
      <c r="J240" s="7"/>
      <c r="K240" s="7"/>
      <c r="L240" s="7"/>
      <c r="M240" s="7"/>
    </row>
    <row r="241" spans="1:13" ht="12.75" customHeight="1" x14ac:dyDescent="0.2">
      <c r="A241" s="112"/>
      <c r="B241" s="7"/>
      <c r="C241" s="7"/>
      <c r="D241" s="7"/>
      <c r="E241" s="7"/>
      <c r="F241" s="7"/>
      <c r="G241" s="13"/>
      <c r="H241" s="13"/>
      <c r="I241" s="7"/>
      <c r="J241" s="7"/>
      <c r="K241" s="7"/>
      <c r="L241" s="7"/>
      <c r="M241" s="7"/>
    </row>
    <row r="242" spans="1:13" ht="12.75" customHeight="1" x14ac:dyDescent="0.2">
      <c r="A242" s="112"/>
      <c r="B242" s="7"/>
      <c r="C242" s="7"/>
      <c r="D242" s="7"/>
      <c r="E242" s="7"/>
      <c r="F242" s="7"/>
      <c r="G242" s="13"/>
      <c r="H242" s="13"/>
      <c r="I242" s="7"/>
      <c r="J242" s="7"/>
      <c r="K242" s="7"/>
      <c r="L242" s="7"/>
      <c r="M242" s="7"/>
    </row>
    <row r="243" spans="1:13" ht="12.75" customHeight="1" x14ac:dyDescent="0.2">
      <c r="A243" s="112"/>
      <c r="B243" s="7"/>
      <c r="C243" s="7"/>
      <c r="D243" s="7"/>
      <c r="E243" s="7"/>
      <c r="F243" s="7"/>
      <c r="G243" s="13"/>
      <c r="H243" s="13"/>
      <c r="I243" s="7"/>
      <c r="J243" s="7"/>
      <c r="K243" s="7"/>
      <c r="L243" s="7"/>
      <c r="M243" s="7"/>
    </row>
    <row r="244" spans="1:13" ht="12.75" customHeight="1" x14ac:dyDescent="0.2">
      <c r="A244" s="112"/>
      <c r="B244" s="7"/>
      <c r="C244" s="7"/>
      <c r="D244" s="7"/>
      <c r="E244" s="7"/>
      <c r="F244" s="7"/>
      <c r="G244" s="13"/>
      <c r="H244" s="13"/>
      <c r="I244" s="7"/>
      <c r="J244" s="7"/>
      <c r="K244" s="7"/>
      <c r="L244" s="7"/>
      <c r="M244" s="7"/>
    </row>
    <row r="245" spans="1:13" ht="12.75" customHeight="1" x14ac:dyDescent="0.2">
      <c r="A245" s="112"/>
      <c r="B245" s="7"/>
      <c r="C245" s="7"/>
      <c r="D245" s="7"/>
      <c r="E245" s="7"/>
      <c r="F245" s="7"/>
      <c r="G245" s="13"/>
      <c r="H245" s="13"/>
      <c r="I245" s="7"/>
      <c r="J245" s="7"/>
      <c r="K245" s="7"/>
      <c r="L245" s="7"/>
      <c r="M245" s="7"/>
    </row>
    <row r="246" spans="1:13" ht="12.75" customHeight="1" x14ac:dyDescent="0.2">
      <c r="A246" s="112"/>
      <c r="B246" s="7"/>
      <c r="C246" s="7"/>
      <c r="D246" s="7"/>
      <c r="E246" s="7"/>
      <c r="F246" s="7"/>
      <c r="G246" s="13"/>
      <c r="H246" s="13"/>
      <c r="I246" s="7"/>
      <c r="J246" s="7"/>
      <c r="K246" s="7"/>
      <c r="L246" s="7"/>
      <c r="M246" s="7"/>
    </row>
    <row r="247" spans="1:13" ht="12.75" customHeight="1" x14ac:dyDescent="0.2">
      <c r="A247" s="112"/>
      <c r="B247" s="7"/>
      <c r="C247" s="7"/>
      <c r="D247" s="7"/>
      <c r="E247" s="7"/>
      <c r="F247" s="7"/>
      <c r="G247" s="13"/>
      <c r="H247" s="13"/>
      <c r="I247" s="7"/>
      <c r="J247" s="7"/>
      <c r="K247" s="7"/>
      <c r="L247" s="7"/>
      <c r="M247" s="7"/>
    </row>
    <row r="248" spans="1:13" ht="12.75" customHeight="1" x14ac:dyDescent="0.2">
      <c r="A248" s="112"/>
      <c r="B248" s="7"/>
      <c r="C248" s="7"/>
      <c r="D248" s="7"/>
      <c r="E248" s="7"/>
      <c r="F248" s="7"/>
      <c r="G248" s="13"/>
      <c r="H248" s="13"/>
      <c r="I248" s="7"/>
      <c r="J248" s="7"/>
      <c r="K248" s="7"/>
      <c r="L248" s="7"/>
      <c r="M248" s="7"/>
    </row>
    <row r="249" spans="1:13" ht="12.75" customHeight="1" x14ac:dyDescent="0.2">
      <c r="A249" s="112"/>
      <c r="B249" s="7"/>
      <c r="C249" s="7"/>
      <c r="D249" s="7"/>
      <c r="E249" s="7"/>
      <c r="F249" s="7"/>
      <c r="G249" s="13"/>
      <c r="H249" s="13"/>
      <c r="I249" s="7"/>
      <c r="J249" s="7"/>
      <c r="K249" s="7"/>
      <c r="L249" s="7"/>
      <c r="M249" s="7"/>
    </row>
    <row r="250" spans="1:13" ht="12.75" customHeight="1" x14ac:dyDescent="0.2">
      <c r="A250" s="112"/>
      <c r="B250" s="7"/>
      <c r="C250" s="7"/>
      <c r="D250" s="7"/>
      <c r="E250" s="7"/>
      <c r="F250" s="7"/>
      <c r="G250" s="13"/>
      <c r="H250" s="13"/>
      <c r="I250" s="7"/>
      <c r="J250" s="7"/>
      <c r="K250" s="7"/>
      <c r="L250" s="7"/>
      <c r="M250" s="7"/>
    </row>
    <row r="251" spans="1:13" ht="12.75" customHeight="1" x14ac:dyDescent="0.2">
      <c r="A251" s="112"/>
      <c r="B251" s="7"/>
      <c r="C251" s="7"/>
      <c r="D251" s="7"/>
      <c r="E251" s="7"/>
      <c r="F251" s="7"/>
      <c r="G251" s="13"/>
      <c r="H251" s="13"/>
      <c r="I251" s="7"/>
      <c r="J251" s="7"/>
      <c r="K251" s="7"/>
      <c r="L251" s="7"/>
      <c r="M251" s="7"/>
    </row>
    <row r="252" spans="1:13" ht="12.75" customHeight="1" x14ac:dyDescent="0.2">
      <c r="A252" s="112"/>
      <c r="B252" s="7"/>
      <c r="C252" s="7"/>
      <c r="D252" s="7"/>
      <c r="E252" s="7"/>
      <c r="F252" s="7"/>
      <c r="G252" s="13"/>
      <c r="H252" s="13"/>
      <c r="I252" s="7"/>
      <c r="J252" s="7"/>
      <c r="K252" s="7"/>
      <c r="L252" s="7"/>
      <c r="M252" s="7"/>
    </row>
    <row r="253" spans="1:13" ht="12.75" customHeight="1" x14ac:dyDescent="0.2">
      <c r="A253" s="112"/>
      <c r="B253" s="7"/>
      <c r="C253" s="7"/>
      <c r="D253" s="7"/>
      <c r="E253" s="7"/>
      <c r="F253" s="7"/>
      <c r="G253" s="13"/>
      <c r="H253" s="13"/>
      <c r="I253" s="7"/>
      <c r="J253" s="7"/>
      <c r="K253" s="7"/>
      <c r="L253" s="7"/>
      <c r="M253" s="7"/>
    </row>
    <row r="254" spans="1:13" ht="12.75" customHeight="1" x14ac:dyDescent="0.2">
      <c r="A254" s="112"/>
      <c r="B254" s="7"/>
      <c r="C254" s="7"/>
      <c r="D254" s="7"/>
      <c r="E254" s="7"/>
      <c r="F254" s="7"/>
      <c r="G254" s="13"/>
      <c r="H254" s="13"/>
      <c r="I254" s="7"/>
      <c r="J254" s="7"/>
      <c r="K254" s="7"/>
      <c r="L254" s="7"/>
      <c r="M254" s="7"/>
    </row>
    <row r="255" spans="1:13" ht="12.75" customHeight="1" x14ac:dyDescent="0.2">
      <c r="A255" s="112"/>
      <c r="B255" s="7"/>
      <c r="C255" s="7"/>
      <c r="D255" s="7"/>
      <c r="E255" s="7"/>
      <c r="F255" s="7"/>
      <c r="G255" s="13"/>
      <c r="H255" s="13"/>
      <c r="I255" s="7"/>
      <c r="J255" s="7"/>
      <c r="K255" s="7"/>
      <c r="L255" s="7"/>
      <c r="M255" s="7"/>
    </row>
    <row r="256" spans="1:13" ht="12.75" customHeight="1" x14ac:dyDescent="0.2">
      <c r="A256" s="112"/>
      <c r="B256" s="7"/>
      <c r="C256" s="7"/>
      <c r="D256" s="7"/>
      <c r="E256" s="7"/>
      <c r="F256" s="7"/>
      <c r="G256" s="13"/>
      <c r="H256" s="13"/>
      <c r="I256" s="7"/>
      <c r="J256" s="7"/>
      <c r="K256" s="7"/>
      <c r="L256" s="7"/>
      <c r="M256" s="7"/>
    </row>
    <row r="257" spans="1:13" ht="12.75" customHeight="1" x14ac:dyDescent="0.2">
      <c r="A257" s="112"/>
      <c r="B257" s="7"/>
      <c r="C257" s="7"/>
      <c r="D257" s="7"/>
      <c r="E257" s="7"/>
      <c r="F257" s="7"/>
      <c r="G257" s="13"/>
      <c r="H257" s="13"/>
      <c r="I257" s="7"/>
      <c r="J257" s="7"/>
      <c r="K257" s="7"/>
      <c r="L257" s="7"/>
      <c r="M257" s="7"/>
    </row>
    <row r="258" spans="1:13" ht="12.75" customHeight="1" x14ac:dyDescent="0.2">
      <c r="A258" s="112"/>
      <c r="B258" s="7"/>
      <c r="C258" s="7"/>
      <c r="D258" s="7"/>
      <c r="E258" s="7"/>
      <c r="F258" s="7"/>
      <c r="G258" s="13"/>
      <c r="H258" s="13"/>
      <c r="I258" s="7"/>
      <c r="J258" s="7"/>
      <c r="K258" s="7"/>
      <c r="L258" s="7"/>
      <c r="M258" s="7"/>
    </row>
    <row r="259" spans="1:13" ht="12.75" customHeight="1" x14ac:dyDescent="0.2">
      <c r="A259" s="112"/>
      <c r="B259" s="7"/>
      <c r="C259" s="7"/>
      <c r="D259" s="7"/>
      <c r="E259" s="7"/>
      <c r="F259" s="7"/>
      <c r="G259" s="13"/>
      <c r="H259" s="13"/>
      <c r="I259" s="7"/>
      <c r="J259" s="7"/>
      <c r="K259" s="7"/>
      <c r="L259" s="7"/>
      <c r="M259" s="7"/>
    </row>
    <row r="260" spans="1:13" ht="12.75" customHeight="1" x14ac:dyDescent="0.2">
      <c r="A260" s="112"/>
      <c r="B260" s="7"/>
      <c r="C260" s="7"/>
      <c r="D260" s="7"/>
      <c r="E260" s="7"/>
      <c r="F260" s="7"/>
      <c r="G260" s="13"/>
      <c r="H260" s="13"/>
      <c r="I260" s="7"/>
      <c r="J260" s="7"/>
      <c r="K260" s="7"/>
      <c r="L260" s="7"/>
      <c r="M260" s="7"/>
    </row>
    <row r="261" spans="1:13" ht="12.75" customHeight="1" x14ac:dyDescent="0.2">
      <c r="A261" s="112"/>
      <c r="B261" s="7"/>
      <c r="C261" s="7"/>
      <c r="D261" s="7"/>
      <c r="E261" s="7"/>
      <c r="F261" s="7"/>
      <c r="G261" s="13"/>
      <c r="H261" s="13"/>
      <c r="I261" s="7"/>
      <c r="J261" s="7"/>
      <c r="K261" s="7"/>
      <c r="L261" s="7"/>
      <c r="M261" s="7"/>
    </row>
    <row r="262" spans="1:13" ht="12.75" customHeight="1" x14ac:dyDescent="0.2">
      <c r="A262" s="112"/>
      <c r="B262" s="7"/>
      <c r="C262" s="7"/>
      <c r="D262" s="7"/>
      <c r="E262" s="7"/>
      <c r="F262" s="7"/>
      <c r="G262" s="13"/>
      <c r="H262" s="13"/>
      <c r="I262" s="7"/>
      <c r="J262" s="7"/>
      <c r="K262" s="7"/>
      <c r="L262" s="7"/>
      <c r="M262" s="7"/>
    </row>
    <row r="263" spans="1:13" ht="12.75" customHeight="1" x14ac:dyDescent="0.2">
      <c r="A263" s="112"/>
      <c r="B263" s="7"/>
      <c r="C263" s="7"/>
      <c r="D263" s="7"/>
      <c r="E263" s="7"/>
      <c r="F263" s="7"/>
      <c r="G263" s="13"/>
      <c r="H263" s="13"/>
      <c r="I263" s="7"/>
      <c r="J263" s="7"/>
      <c r="K263" s="7"/>
      <c r="L263" s="7"/>
      <c r="M263" s="7"/>
    </row>
    <row r="264" spans="1:13" ht="12.75" customHeight="1" x14ac:dyDescent="0.2">
      <c r="A264" s="112"/>
      <c r="B264" s="7"/>
      <c r="C264" s="7"/>
      <c r="D264" s="7"/>
      <c r="E264" s="7"/>
      <c r="F264" s="7"/>
      <c r="G264" s="13"/>
      <c r="H264" s="13"/>
      <c r="I264" s="7"/>
      <c r="J264" s="7"/>
      <c r="K264" s="7"/>
      <c r="L264" s="7"/>
      <c r="M264" s="7"/>
    </row>
    <row r="265" spans="1:13" ht="12.75" customHeight="1" x14ac:dyDescent="0.2">
      <c r="A265" s="112"/>
      <c r="B265" s="7"/>
      <c r="C265" s="7"/>
      <c r="D265" s="7"/>
      <c r="E265" s="7"/>
      <c r="F265" s="7"/>
      <c r="G265" s="13"/>
      <c r="H265" s="13"/>
      <c r="I265" s="7"/>
      <c r="J265" s="7"/>
      <c r="K265" s="7"/>
      <c r="L265" s="7"/>
      <c r="M265" s="7"/>
    </row>
    <row r="266" spans="1:13" ht="12.75" customHeight="1" x14ac:dyDescent="0.2">
      <c r="A266" s="112"/>
      <c r="B266" s="7"/>
      <c r="C266" s="7"/>
      <c r="D266" s="7"/>
      <c r="E266" s="7"/>
      <c r="F266" s="7"/>
      <c r="G266" s="13"/>
      <c r="H266" s="13"/>
      <c r="I266" s="7"/>
      <c r="J266" s="7"/>
      <c r="K266" s="7"/>
      <c r="L266" s="7"/>
      <c r="M266" s="7"/>
    </row>
    <row r="267" spans="1:13" ht="12.75" customHeight="1" x14ac:dyDescent="0.2">
      <c r="A267" s="112"/>
      <c r="B267" s="7"/>
      <c r="C267" s="7"/>
      <c r="D267" s="7"/>
      <c r="E267" s="7"/>
      <c r="F267" s="7"/>
      <c r="G267" s="13"/>
      <c r="H267" s="13"/>
      <c r="I267" s="7"/>
      <c r="J267" s="7"/>
      <c r="K267" s="7"/>
      <c r="L267" s="7"/>
      <c r="M267" s="7"/>
    </row>
    <row r="268" spans="1:13" ht="12.75" customHeight="1" x14ac:dyDescent="0.2">
      <c r="A268" s="112"/>
      <c r="B268" s="7"/>
      <c r="C268" s="7"/>
      <c r="D268" s="7"/>
      <c r="E268" s="7"/>
      <c r="F268" s="7"/>
      <c r="G268" s="13"/>
      <c r="H268" s="13"/>
      <c r="I268" s="7"/>
      <c r="J268" s="7"/>
      <c r="K268" s="7"/>
      <c r="L268" s="7"/>
      <c r="M268" s="7"/>
    </row>
    <row r="269" spans="1:13" ht="12.75" customHeight="1" x14ac:dyDescent="0.2">
      <c r="A269" s="112"/>
      <c r="B269" s="7"/>
      <c r="C269" s="7"/>
      <c r="D269" s="7"/>
      <c r="E269" s="7"/>
      <c r="F269" s="7"/>
      <c r="G269" s="13"/>
      <c r="H269" s="13"/>
      <c r="I269" s="7"/>
      <c r="J269" s="7"/>
      <c r="K269" s="7"/>
      <c r="L269" s="7"/>
      <c r="M269" s="7"/>
    </row>
    <row r="270" spans="1:13" ht="12.75" customHeight="1" x14ac:dyDescent="0.2">
      <c r="A270" s="112"/>
      <c r="B270" s="7"/>
      <c r="C270" s="7"/>
      <c r="D270" s="7"/>
      <c r="E270" s="7"/>
      <c r="F270" s="7"/>
      <c r="G270" s="13"/>
      <c r="H270" s="13"/>
      <c r="I270" s="7"/>
      <c r="J270" s="7"/>
      <c r="K270" s="7"/>
      <c r="L270" s="7"/>
      <c r="M270" s="7"/>
    </row>
    <row r="271" spans="1:13" ht="12.75" customHeight="1" x14ac:dyDescent="0.2">
      <c r="A271" s="112"/>
      <c r="B271" s="7"/>
      <c r="C271" s="7"/>
      <c r="D271" s="7"/>
      <c r="E271" s="7"/>
      <c r="F271" s="7"/>
      <c r="G271" s="13"/>
      <c r="H271" s="13"/>
      <c r="I271" s="7"/>
      <c r="J271" s="7"/>
      <c r="K271" s="7"/>
      <c r="L271" s="7"/>
      <c r="M271" s="7"/>
    </row>
    <row r="272" spans="1:13" ht="12.75" customHeight="1" x14ac:dyDescent="0.2">
      <c r="A272" s="112"/>
      <c r="B272" s="7"/>
      <c r="C272" s="7"/>
      <c r="D272" s="7"/>
      <c r="E272" s="7"/>
      <c r="F272" s="7"/>
      <c r="G272" s="13"/>
      <c r="H272" s="13"/>
      <c r="I272" s="7"/>
      <c r="J272" s="7"/>
      <c r="K272" s="7"/>
      <c r="L272" s="7"/>
      <c r="M272" s="7"/>
    </row>
    <row r="273" spans="1:13" ht="12.75" customHeight="1" x14ac:dyDescent="0.2">
      <c r="A273" s="112"/>
      <c r="B273" s="7"/>
      <c r="C273" s="7"/>
      <c r="D273" s="7"/>
      <c r="E273" s="7"/>
      <c r="F273" s="7"/>
      <c r="G273" s="13"/>
      <c r="H273" s="13"/>
      <c r="I273" s="7"/>
      <c r="J273" s="7"/>
      <c r="K273" s="7"/>
      <c r="L273" s="7"/>
      <c r="M273" s="7"/>
    </row>
    <row r="274" spans="1:13" ht="12.75" customHeight="1" x14ac:dyDescent="0.2">
      <c r="A274" s="112"/>
      <c r="B274" s="7"/>
      <c r="C274" s="7"/>
      <c r="D274" s="7"/>
      <c r="E274" s="7"/>
      <c r="F274" s="7"/>
      <c r="G274" s="13"/>
      <c r="H274" s="13"/>
      <c r="I274" s="7"/>
      <c r="J274" s="7"/>
      <c r="K274" s="7"/>
      <c r="L274" s="7"/>
      <c r="M274" s="7"/>
    </row>
    <row r="275" spans="1:13" ht="12.75" customHeight="1" x14ac:dyDescent="0.2">
      <c r="A275" s="112"/>
      <c r="B275" s="7"/>
      <c r="C275" s="7"/>
      <c r="D275" s="7"/>
      <c r="E275" s="7"/>
      <c r="F275" s="7"/>
      <c r="G275" s="13"/>
      <c r="H275" s="13"/>
      <c r="I275" s="7"/>
      <c r="J275" s="7"/>
      <c r="K275" s="7"/>
      <c r="L275" s="7"/>
      <c r="M275" s="7"/>
    </row>
    <row r="276" spans="1:13" ht="12.75" customHeight="1" x14ac:dyDescent="0.2">
      <c r="A276" s="112"/>
      <c r="B276" s="7"/>
      <c r="C276" s="7"/>
      <c r="D276" s="7"/>
      <c r="E276" s="7"/>
      <c r="F276" s="7"/>
      <c r="G276" s="13"/>
      <c r="H276" s="13"/>
      <c r="I276" s="7"/>
      <c r="J276" s="7"/>
      <c r="K276" s="7"/>
      <c r="L276" s="7"/>
      <c r="M276" s="7"/>
    </row>
    <row r="277" spans="1:13" ht="12.75" customHeight="1" x14ac:dyDescent="0.2">
      <c r="A277" s="112"/>
      <c r="B277" s="7"/>
      <c r="C277" s="7"/>
      <c r="D277" s="7"/>
      <c r="E277" s="7"/>
      <c r="F277" s="7"/>
      <c r="G277" s="13"/>
      <c r="H277" s="13"/>
      <c r="I277" s="7"/>
      <c r="J277" s="7"/>
      <c r="K277" s="7"/>
      <c r="L277" s="7"/>
      <c r="M277" s="7"/>
    </row>
    <row r="278" spans="1:13" ht="12.75" customHeight="1" x14ac:dyDescent="0.2">
      <c r="A278" s="112"/>
      <c r="B278" s="7"/>
      <c r="C278" s="7"/>
      <c r="D278" s="7"/>
      <c r="E278" s="7"/>
      <c r="F278" s="7"/>
      <c r="G278" s="13"/>
      <c r="H278" s="13"/>
      <c r="I278" s="7"/>
      <c r="J278" s="7"/>
      <c r="K278" s="7"/>
      <c r="L278" s="7"/>
      <c r="M278" s="7"/>
    </row>
    <row r="279" spans="1:13" ht="12.75" customHeight="1" x14ac:dyDescent="0.2">
      <c r="A279" s="112"/>
      <c r="B279" s="7"/>
      <c r="C279" s="7"/>
      <c r="D279" s="7"/>
      <c r="E279" s="7"/>
      <c r="F279" s="7"/>
      <c r="G279" s="13"/>
      <c r="H279" s="13"/>
      <c r="I279" s="7"/>
      <c r="J279" s="7"/>
      <c r="K279" s="7"/>
      <c r="L279" s="7"/>
      <c r="M279" s="7"/>
    </row>
    <row r="280" spans="1:13" ht="12.75" customHeight="1" x14ac:dyDescent="0.2">
      <c r="A280" s="112"/>
      <c r="B280" s="7"/>
      <c r="C280" s="7"/>
      <c r="D280" s="7"/>
      <c r="E280" s="7"/>
      <c r="F280" s="7"/>
      <c r="G280" s="13"/>
      <c r="H280" s="13"/>
      <c r="I280" s="7"/>
      <c r="J280" s="7"/>
      <c r="K280" s="7"/>
      <c r="L280" s="7"/>
      <c r="M280" s="7"/>
    </row>
    <row r="281" spans="1:13" ht="12.75" customHeight="1" x14ac:dyDescent="0.2">
      <c r="A281" s="112"/>
      <c r="B281" s="7"/>
      <c r="C281" s="7"/>
      <c r="D281" s="7"/>
      <c r="E281" s="7"/>
      <c r="F281" s="7"/>
      <c r="G281" s="13"/>
      <c r="H281" s="13"/>
      <c r="I281" s="7"/>
      <c r="J281" s="7"/>
      <c r="K281" s="7"/>
      <c r="L281" s="7"/>
      <c r="M281" s="7"/>
    </row>
    <row r="282" spans="1:13" ht="12.75" customHeight="1" x14ac:dyDescent="0.2">
      <c r="A282" s="112"/>
      <c r="B282" s="7"/>
      <c r="C282" s="7"/>
      <c r="D282" s="7"/>
      <c r="E282" s="7"/>
      <c r="F282" s="7"/>
      <c r="G282" s="13"/>
      <c r="H282" s="13"/>
      <c r="I282" s="7"/>
      <c r="J282" s="7"/>
      <c r="K282" s="7"/>
      <c r="L282" s="7"/>
      <c r="M282" s="7"/>
    </row>
    <row r="283" spans="1:13" ht="12.75" customHeight="1" x14ac:dyDescent="0.2">
      <c r="A283" s="112"/>
      <c r="B283" s="7"/>
      <c r="C283" s="7"/>
      <c r="D283" s="7"/>
      <c r="E283" s="7"/>
      <c r="F283" s="7"/>
      <c r="G283" s="13"/>
      <c r="H283" s="13"/>
      <c r="I283" s="7"/>
      <c r="J283" s="7"/>
      <c r="K283" s="7"/>
      <c r="L283" s="7"/>
      <c r="M283" s="7"/>
    </row>
    <row r="284" spans="1:13" ht="12.75" customHeight="1" x14ac:dyDescent="0.2">
      <c r="A284" s="112"/>
      <c r="B284" s="7"/>
      <c r="C284" s="7"/>
      <c r="D284" s="7"/>
      <c r="E284" s="7"/>
      <c r="F284" s="7"/>
      <c r="G284" s="13"/>
      <c r="H284" s="13"/>
      <c r="I284" s="7"/>
      <c r="J284" s="7"/>
      <c r="K284" s="7"/>
      <c r="L284" s="7"/>
      <c r="M284" s="7"/>
    </row>
    <row r="285" spans="1:13" ht="12.75" customHeight="1" x14ac:dyDescent="0.2">
      <c r="A285" s="112"/>
      <c r="B285" s="7"/>
      <c r="C285" s="7"/>
      <c r="D285" s="7"/>
      <c r="E285" s="7"/>
      <c r="F285" s="7"/>
      <c r="G285" s="13"/>
      <c r="H285" s="13"/>
      <c r="I285" s="7"/>
      <c r="J285" s="7"/>
      <c r="K285" s="7"/>
      <c r="L285" s="7"/>
      <c r="M285" s="7"/>
    </row>
    <row r="286" spans="1:13" ht="12.75" customHeight="1" x14ac:dyDescent="0.2">
      <c r="A286" s="112"/>
      <c r="B286" s="7"/>
      <c r="C286" s="7"/>
      <c r="D286" s="7"/>
      <c r="E286" s="7"/>
      <c r="F286" s="7"/>
      <c r="G286" s="13"/>
      <c r="H286" s="13"/>
      <c r="I286" s="7"/>
      <c r="J286" s="7"/>
      <c r="K286" s="7"/>
      <c r="L286" s="7"/>
      <c r="M286" s="7"/>
    </row>
    <row r="287" spans="1:13" ht="12.75" customHeight="1" x14ac:dyDescent="0.2">
      <c r="A287" s="112"/>
      <c r="B287" s="7"/>
      <c r="C287" s="7"/>
      <c r="D287" s="7"/>
      <c r="E287" s="7"/>
      <c r="F287" s="7"/>
      <c r="G287" s="13"/>
      <c r="H287" s="13"/>
      <c r="I287" s="7"/>
      <c r="J287" s="7"/>
      <c r="K287" s="7"/>
      <c r="L287" s="7"/>
      <c r="M287" s="7"/>
    </row>
    <row r="288" spans="1:13" ht="12.75" customHeight="1" x14ac:dyDescent="0.2">
      <c r="A288" s="112"/>
      <c r="B288" s="7"/>
      <c r="C288" s="7"/>
      <c r="D288" s="7"/>
      <c r="E288" s="7"/>
      <c r="F288" s="7"/>
      <c r="G288" s="13"/>
      <c r="H288" s="13"/>
      <c r="I288" s="7"/>
      <c r="J288" s="7"/>
      <c r="K288" s="7"/>
      <c r="L288" s="7"/>
      <c r="M288" s="7"/>
    </row>
    <row r="289" spans="1:13" ht="12.75" customHeight="1" x14ac:dyDescent="0.2">
      <c r="A289" s="112"/>
      <c r="B289" s="7"/>
      <c r="C289" s="7"/>
      <c r="D289" s="7"/>
      <c r="E289" s="7"/>
      <c r="F289" s="7"/>
      <c r="G289" s="13"/>
      <c r="H289" s="13"/>
      <c r="I289" s="7"/>
      <c r="J289" s="7"/>
      <c r="K289" s="7"/>
      <c r="L289" s="7"/>
      <c r="M289" s="7"/>
    </row>
    <row r="290" spans="1:13" ht="12.75" customHeight="1" x14ac:dyDescent="0.2">
      <c r="A290" s="112"/>
      <c r="B290" s="7"/>
      <c r="C290" s="7"/>
      <c r="D290" s="7"/>
      <c r="E290" s="7"/>
      <c r="F290" s="7"/>
      <c r="G290" s="13"/>
      <c r="H290" s="13"/>
      <c r="I290" s="7"/>
      <c r="J290" s="7"/>
      <c r="K290" s="7"/>
      <c r="L290" s="7"/>
      <c r="M290" s="7"/>
    </row>
    <row r="291" spans="1:13" ht="12.75" customHeight="1" x14ac:dyDescent="0.2">
      <c r="A291" s="112"/>
      <c r="B291" s="7"/>
      <c r="C291" s="7"/>
      <c r="D291" s="7"/>
      <c r="E291" s="7"/>
      <c r="F291" s="7"/>
      <c r="G291" s="13"/>
      <c r="H291" s="13"/>
      <c r="I291" s="7"/>
      <c r="J291" s="7"/>
      <c r="K291" s="7"/>
      <c r="L291" s="7"/>
      <c r="M291" s="7"/>
    </row>
    <row r="292" spans="1:13" ht="12.75" customHeight="1" x14ac:dyDescent="0.2">
      <c r="A292" s="112"/>
      <c r="B292" s="7"/>
      <c r="C292" s="7"/>
      <c r="D292" s="7"/>
      <c r="E292" s="7"/>
      <c r="F292" s="7"/>
      <c r="G292" s="13"/>
      <c r="H292" s="13"/>
      <c r="I292" s="7"/>
      <c r="J292" s="7"/>
      <c r="K292" s="7"/>
      <c r="L292" s="7"/>
      <c r="M292" s="7"/>
    </row>
    <row r="293" spans="1:13" ht="12.75" customHeight="1" x14ac:dyDescent="0.2">
      <c r="A293" s="112"/>
      <c r="B293" s="7"/>
      <c r="C293" s="7"/>
      <c r="D293" s="7"/>
      <c r="E293" s="7"/>
      <c r="F293" s="7"/>
      <c r="G293" s="13"/>
      <c r="H293" s="13"/>
      <c r="I293" s="7"/>
      <c r="J293" s="7"/>
      <c r="K293" s="7"/>
      <c r="L293" s="7"/>
      <c r="M293" s="7"/>
    </row>
    <row r="294" spans="1:13" ht="12.75" customHeight="1" x14ac:dyDescent="0.2">
      <c r="A294" s="112"/>
      <c r="B294" s="7"/>
      <c r="C294" s="7"/>
      <c r="D294" s="7"/>
      <c r="E294" s="7"/>
      <c r="F294" s="7"/>
      <c r="G294" s="13"/>
      <c r="H294" s="13"/>
      <c r="I294" s="7"/>
      <c r="J294" s="7"/>
      <c r="K294" s="7"/>
      <c r="L294" s="7"/>
      <c r="M294" s="7"/>
    </row>
    <row r="295" spans="1:13" ht="12.75" customHeight="1" x14ac:dyDescent="0.2">
      <c r="A295" s="112"/>
      <c r="B295" s="7"/>
      <c r="C295" s="7"/>
      <c r="D295" s="7"/>
      <c r="E295" s="7"/>
      <c r="F295" s="7"/>
      <c r="G295" s="13"/>
      <c r="H295" s="13"/>
      <c r="I295" s="7"/>
      <c r="J295" s="7"/>
      <c r="K295" s="7"/>
      <c r="L295" s="7"/>
      <c r="M295" s="7"/>
    </row>
    <row r="296" spans="1:13" ht="12.75" customHeight="1" x14ac:dyDescent="0.2">
      <c r="A296" s="112"/>
      <c r="B296" s="7"/>
      <c r="C296" s="7"/>
      <c r="D296" s="7"/>
      <c r="E296" s="7"/>
      <c r="F296" s="7"/>
      <c r="G296" s="13"/>
      <c r="H296" s="13"/>
      <c r="I296" s="7"/>
      <c r="J296" s="7"/>
      <c r="K296" s="7"/>
      <c r="L296" s="7"/>
      <c r="M296" s="7"/>
    </row>
    <row r="297" spans="1:13" ht="12.75" customHeight="1" x14ac:dyDescent="0.2">
      <c r="A297" s="112"/>
      <c r="B297" s="7"/>
      <c r="C297" s="7"/>
      <c r="D297" s="7"/>
      <c r="E297" s="7"/>
      <c r="F297" s="7"/>
      <c r="G297" s="13"/>
      <c r="H297" s="13"/>
      <c r="I297" s="7"/>
      <c r="J297" s="7"/>
      <c r="K297" s="7"/>
      <c r="L297" s="7"/>
      <c r="M297" s="7"/>
    </row>
    <row r="298" spans="1:13" ht="12.75" customHeight="1" x14ac:dyDescent="0.2">
      <c r="A298" s="112"/>
      <c r="B298" s="7"/>
      <c r="C298" s="7"/>
      <c r="D298" s="7"/>
      <c r="E298" s="7"/>
      <c r="F298" s="7"/>
      <c r="G298" s="13"/>
      <c r="H298" s="13"/>
      <c r="I298" s="7"/>
      <c r="J298" s="7"/>
      <c r="K298" s="7"/>
      <c r="L298" s="7"/>
      <c r="M298" s="7"/>
    </row>
    <row r="299" spans="1:13" ht="12.75" customHeight="1" x14ac:dyDescent="0.2">
      <c r="A299" s="112"/>
      <c r="B299" s="7"/>
      <c r="C299" s="7"/>
      <c r="D299" s="7"/>
      <c r="E299" s="7"/>
      <c r="F299" s="7"/>
      <c r="G299" s="13"/>
      <c r="H299" s="13"/>
      <c r="I299" s="7"/>
      <c r="J299" s="7"/>
      <c r="K299" s="7"/>
      <c r="L299" s="7"/>
      <c r="M299" s="7"/>
    </row>
    <row r="300" spans="1:13" ht="12.75" customHeight="1" x14ac:dyDescent="0.2">
      <c r="A300" s="112"/>
      <c r="B300" s="7"/>
      <c r="C300" s="7"/>
      <c r="D300" s="7"/>
      <c r="E300" s="7"/>
      <c r="F300" s="7"/>
      <c r="G300" s="13"/>
      <c r="H300" s="13"/>
      <c r="I300" s="7"/>
      <c r="J300" s="7"/>
      <c r="K300" s="7"/>
      <c r="L300" s="7"/>
      <c r="M300" s="7"/>
    </row>
    <row r="301" spans="1:13" ht="12.75" customHeight="1" x14ac:dyDescent="0.2">
      <c r="A301" s="112"/>
      <c r="B301" s="7"/>
      <c r="C301" s="7"/>
      <c r="D301" s="7"/>
      <c r="E301" s="7"/>
      <c r="F301" s="7"/>
      <c r="G301" s="13"/>
      <c r="H301" s="13"/>
      <c r="I301" s="7"/>
      <c r="J301" s="7"/>
      <c r="K301" s="7"/>
      <c r="L301" s="7"/>
      <c r="M301" s="7"/>
    </row>
    <row r="302" spans="1:13" ht="12.75" customHeight="1" x14ac:dyDescent="0.2">
      <c r="A302" s="112"/>
      <c r="B302" s="7"/>
      <c r="C302" s="7"/>
      <c r="D302" s="7"/>
      <c r="E302" s="7"/>
      <c r="F302" s="7"/>
      <c r="G302" s="13"/>
      <c r="H302" s="13"/>
      <c r="I302" s="7"/>
      <c r="J302" s="7"/>
      <c r="K302" s="7"/>
      <c r="L302" s="7"/>
      <c r="M302" s="7"/>
    </row>
    <row r="303" spans="1:13" ht="12.75" customHeight="1" x14ac:dyDescent="0.2">
      <c r="A303" s="112"/>
      <c r="B303" s="7"/>
      <c r="C303" s="7"/>
      <c r="D303" s="7"/>
      <c r="E303" s="7"/>
      <c r="F303" s="7"/>
      <c r="G303" s="13"/>
      <c r="H303" s="13"/>
      <c r="I303" s="7"/>
      <c r="J303" s="7"/>
      <c r="K303" s="7"/>
      <c r="L303" s="7"/>
      <c r="M303" s="7"/>
    </row>
    <row r="304" spans="1:13" ht="12.75" customHeight="1" x14ac:dyDescent="0.2">
      <c r="A304" s="112"/>
      <c r="B304" s="7"/>
      <c r="C304" s="7"/>
      <c r="D304" s="7"/>
      <c r="E304" s="7"/>
      <c r="F304" s="7"/>
      <c r="G304" s="13"/>
      <c r="H304" s="13"/>
      <c r="I304" s="7"/>
      <c r="J304" s="7"/>
      <c r="K304" s="7"/>
      <c r="L304" s="7"/>
      <c r="M304" s="7"/>
    </row>
    <row r="305" spans="1:13" ht="12.75" customHeight="1" x14ac:dyDescent="0.2">
      <c r="A305" s="112"/>
      <c r="B305" s="7"/>
      <c r="C305" s="7"/>
      <c r="D305" s="7"/>
      <c r="E305" s="7"/>
      <c r="F305" s="7"/>
      <c r="G305" s="13"/>
      <c r="H305" s="13"/>
      <c r="I305" s="7"/>
      <c r="J305" s="7"/>
      <c r="K305" s="7"/>
      <c r="L305" s="7"/>
      <c r="M305" s="7"/>
    </row>
    <row r="306" spans="1:13" ht="12.75" customHeight="1" x14ac:dyDescent="0.2">
      <c r="A306" s="112"/>
      <c r="B306" s="7"/>
      <c r="C306" s="7"/>
      <c r="D306" s="7"/>
      <c r="E306" s="7"/>
      <c r="F306" s="7"/>
      <c r="G306" s="13"/>
      <c r="H306" s="13"/>
      <c r="I306" s="7"/>
      <c r="J306" s="7"/>
      <c r="K306" s="7"/>
      <c r="L306" s="7"/>
      <c r="M306" s="7"/>
    </row>
    <row r="307" spans="1:13" ht="12.75" customHeight="1" x14ac:dyDescent="0.2">
      <c r="A307" s="112"/>
      <c r="B307" s="7"/>
      <c r="C307" s="7"/>
      <c r="D307" s="7"/>
      <c r="E307" s="7"/>
      <c r="F307" s="7"/>
      <c r="G307" s="13"/>
      <c r="H307" s="13"/>
      <c r="I307" s="7"/>
      <c r="J307" s="7"/>
      <c r="K307" s="7"/>
      <c r="L307" s="7"/>
      <c r="M307" s="7"/>
    </row>
    <row r="308" spans="1:13" ht="12.75" customHeight="1" x14ac:dyDescent="0.2">
      <c r="A308" s="112"/>
      <c r="B308" s="7"/>
      <c r="C308" s="7"/>
      <c r="D308" s="7"/>
      <c r="E308" s="7"/>
      <c r="F308" s="7"/>
      <c r="G308" s="13"/>
      <c r="H308" s="13"/>
      <c r="I308" s="7"/>
      <c r="J308" s="7"/>
      <c r="K308" s="7"/>
      <c r="L308" s="7"/>
      <c r="M308" s="7"/>
    </row>
    <row r="309" spans="1:13" ht="12.75" customHeight="1" x14ac:dyDescent="0.2">
      <c r="A309" s="112"/>
      <c r="B309" s="7"/>
      <c r="C309" s="7"/>
      <c r="D309" s="7"/>
      <c r="E309" s="7"/>
      <c r="F309" s="7"/>
      <c r="G309" s="13"/>
      <c r="H309" s="13"/>
      <c r="I309" s="7"/>
      <c r="J309" s="7"/>
      <c r="K309" s="7"/>
      <c r="L309" s="7"/>
      <c r="M309" s="7"/>
    </row>
    <row r="310" spans="1:13" ht="12.75" customHeight="1" x14ac:dyDescent="0.2">
      <c r="A310" s="112"/>
      <c r="B310" s="7"/>
      <c r="C310" s="7"/>
      <c r="D310" s="7"/>
      <c r="E310" s="7"/>
      <c r="F310" s="7"/>
      <c r="G310" s="13"/>
      <c r="H310" s="13"/>
      <c r="I310" s="7"/>
      <c r="J310" s="7"/>
      <c r="K310" s="7"/>
      <c r="L310" s="7"/>
      <c r="M310" s="7"/>
    </row>
    <row r="311" spans="1:13" ht="12.75" customHeight="1" x14ac:dyDescent="0.2">
      <c r="A311" s="112"/>
      <c r="B311" s="7"/>
      <c r="C311" s="7"/>
      <c r="D311" s="7"/>
      <c r="E311" s="7"/>
      <c r="F311" s="7"/>
      <c r="G311" s="13"/>
      <c r="H311" s="13"/>
      <c r="I311" s="7"/>
      <c r="J311" s="7"/>
      <c r="K311" s="7"/>
      <c r="L311" s="7"/>
      <c r="M311" s="7"/>
    </row>
    <row r="312" spans="1:13" ht="12.75" customHeight="1" x14ac:dyDescent="0.2">
      <c r="A312" s="112"/>
      <c r="B312" s="7"/>
      <c r="C312" s="7"/>
      <c r="D312" s="7"/>
      <c r="E312" s="7"/>
      <c r="F312" s="7"/>
      <c r="G312" s="13"/>
      <c r="H312" s="13"/>
      <c r="I312" s="7"/>
      <c r="J312" s="7"/>
      <c r="K312" s="7"/>
      <c r="L312" s="7"/>
      <c r="M312" s="7"/>
    </row>
    <row r="313" spans="1:13" ht="12.75" customHeight="1" x14ac:dyDescent="0.2">
      <c r="A313" s="112"/>
      <c r="B313" s="7"/>
      <c r="C313" s="7"/>
      <c r="D313" s="7"/>
      <c r="E313" s="7"/>
      <c r="F313" s="7"/>
      <c r="G313" s="13"/>
      <c r="H313" s="13"/>
      <c r="I313" s="7"/>
      <c r="J313" s="7"/>
      <c r="K313" s="7"/>
      <c r="L313" s="7"/>
      <c r="M313" s="7"/>
    </row>
    <row r="314" spans="1:13" ht="12.75" customHeight="1" x14ac:dyDescent="0.2">
      <c r="A314" s="112"/>
      <c r="B314" s="7"/>
      <c r="C314" s="7"/>
      <c r="D314" s="7"/>
      <c r="E314" s="7"/>
      <c r="F314" s="7"/>
      <c r="G314" s="13"/>
      <c r="H314" s="13"/>
      <c r="I314" s="7"/>
      <c r="J314" s="7"/>
      <c r="K314" s="7"/>
      <c r="L314" s="7"/>
      <c r="M314" s="7"/>
    </row>
    <row r="315" spans="1:13" ht="12.75" customHeight="1" x14ac:dyDescent="0.2">
      <c r="A315" s="112"/>
      <c r="B315" s="7"/>
      <c r="C315" s="7"/>
      <c r="D315" s="7"/>
      <c r="E315" s="7"/>
      <c r="F315" s="7"/>
      <c r="G315" s="13"/>
      <c r="H315" s="13"/>
      <c r="I315" s="7"/>
      <c r="J315" s="7"/>
      <c r="K315" s="7"/>
      <c r="L315" s="7"/>
      <c r="M315" s="7"/>
    </row>
    <row r="316" spans="1:13" ht="12.75" customHeight="1" x14ac:dyDescent="0.2">
      <c r="A316" s="112"/>
      <c r="B316" s="7"/>
      <c r="C316" s="7"/>
      <c r="D316" s="7"/>
      <c r="E316" s="7"/>
      <c r="F316" s="7"/>
      <c r="G316" s="13"/>
      <c r="H316" s="13"/>
      <c r="I316" s="7"/>
      <c r="J316" s="7"/>
      <c r="K316" s="7"/>
      <c r="L316" s="7"/>
      <c r="M316" s="7"/>
    </row>
    <row r="317" spans="1:13" ht="12.75" customHeight="1" x14ac:dyDescent="0.2">
      <c r="A317" s="112"/>
      <c r="B317" s="7"/>
      <c r="C317" s="7"/>
      <c r="D317" s="7"/>
      <c r="E317" s="7"/>
      <c r="F317" s="7"/>
      <c r="G317" s="13"/>
      <c r="H317" s="13"/>
      <c r="I317" s="7"/>
      <c r="J317" s="7"/>
      <c r="K317" s="7"/>
      <c r="L317" s="7"/>
      <c r="M317" s="7"/>
    </row>
    <row r="318" spans="1:13" ht="12.75" customHeight="1" x14ac:dyDescent="0.2">
      <c r="A318" s="112"/>
      <c r="B318" s="7"/>
      <c r="C318" s="7"/>
      <c r="D318" s="7"/>
      <c r="E318" s="7"/>
      <c r="F318" s="7"/>
      <c r="G318" s="13"/>
      <c r="H318" s="13"/>
      <c r="I318" s="7"/>
      <c r="J318" s="7"/>
      <c r="K318" s="7"/>
      <c r="L318" s="7"/>
      <c r="M318" s="7"/>
    </row>
    <row r="319" spans="1:13" ht="12.75" customHeight="1" x14ac:dyDescent="0.2">
      <c r="A319" s="112"/>
      <c r="B319" s="7"/>
      <c r="C319" s="7"/>
      <c r="D319" s="7"/>
      <c r="E319" s="7"/>
      <c r="F319" s="7"/>
      <c r="G319" s="13"/>
      <c r="H319" s="13"/>
      <c r="I319" s="7"/>
      <c r="J319" s="7"/>
      <c r="K319" s="7"/>
      <c r="L319" s="7"/>
      <c r="M319" s="7"/>
    </row>
    <row r="320" spans="1:13" ht="12.75" customHeight="1" x14ac:dyDescent="0.2">
      <c r="A320" s="112"/>
      <c r="B320" s="7"/>
      <c r="C320" s="7"/>
      <c r="D320" s="7"/>
      <c r="E320" s="7"/>
      <c r="F320" s="7"/>
      <c r="G320" s="13"/>
      <c r="H320" s="13"/>
      <c r="I320" s="7"/>
      <c r="J320" s="7"/>
      <c r="K320" s="7"/>
      <c r="L320" s="7"/>
      <c r="M320" s="7"/>
    </row>
    <row r="321" spans="1:13" ht="12.75" customHeight="1" x14ac:dyDescent="0.2">
      <c r="A321" s="112"/>
      <c r="B321" s="7"/>
      <c r="C321" s="7"/>
      <c r="D321" s="7"/>
      <c r="E321" s="7"/>
      <c r="F321" s="7"/>
      <c r="G321" s="13"/>
      <c r="H321" s="13"/>
      <c r="I321" s="7"/>
      <c r="J321" s="7"/>
      <c r="K321" s="7"/>
      <c r="L321" s="7"/>
      <c r="M321" s="7"/>
    </row>
    <row r="322" spans="1:13" ht="12.75" customHeight="1" x14ac:dyDescent="0.2">
      <c r="A322" s="112"/>
      <c r="B322" s="7"/>
      <c r="C322" s="7"/>
      <c r="D322" s="7"/>
      <c r="E322" s="7"/>
      <c r="F322" s="7"/>
      <c r="G322" s="13"/>
      <c r="H322" s="13"/>
      <c r="I322" s="7"/>
      <c r="J322" s="7"/>
      <c r="K322" s="7"/>
      <c r="L322" s="7"/>
      <c r="M322" s="7"/>
    </row>
    <row r="323" spans="1:13" ht="12.75" customHeight="1" x14ac:dyDescent="0.2">
      <c r="A323" s="112"/>
      <c r="B323" s="7"/>
      <c r="C323" s="7"/>
      <c r="D323" s="7"/>
      <c r="E323" s="7"/>
      <c r="F323" s="7"/>
      <c r="G323" s="13"/>
      <c r="H323" s="13"/>
      <c r="I323" s="7"/>
      <c r="J323" s="7"/>
      <c r="K323" s="7"/>
      <c r="L323" s="7"/>
      <c r="M323" s="7"/>
    </row>
    <row r="324" spans="1:13" ht="12.75" customHeight="1" x14ac:dyDescent="0.2">
      <c r="A324" s="112"/>
      <c r="B324" s="7"/>
      <c r="C324" s="7"/>
      <c r="D324" s="7"/>
      <c r="E324" s="7"/>
      <c r="F324" s="7"/>
      <c r="G324" s="13"/>
      <c r="H324" s="13"/>
      <c r="I324" s="7"/>
      <c r="J324" s="7"/>
      <c r="K324" s="7"/>
      <c r="L324" s="7"/>
      <c r="M324" s="7"/>
    </row>
    <row r="325" spans="1:13" ht="12.75" customHeight="1" x14ac:dyDescent="0.2">
      <c r="A325" s="112"/>
      <c r="B325" s="7"/>
      <c r="C325" s="7"/>
      <c r="D325" s="7"/>
      <c r="E325" s="7"/>
      <c r="F325" s="7"/>
      <c r="G325" s="13"/>
      <c r="H325" s="13"/>
      <c r="I325" s="7"/>
      <c r="J325" s="7"/>
      <c r="K325" s="7"/>
      <c r="L325" s="7"/>
      <c r="M325" s="7"/>
    </row>
    <row r="326" spans="1:13" ht="12.75" customHeight="1" x14ac:dyDescent="0.2">
      <c r="A326" s="112"/>
      <c r="B326" s="7"/>
      <c r="C326" s="7"/>
      <c r="D326" s="7"/>
      <c r="E326" s="7"/>
      <c r="F326" s="7"/>
      <c r="G326" s="13"/>
      <c r="H326" s="13"/>
      <c r="I326" s="7"/>
      <c r="J326" s="7"/>
      <c r="K326" s="7"/>
      <c r="L326" s="7"/>
      <c r="M326" s="7"/>
    </row>
    <row r="327" spans="1:13" ht="12.75" customHeight="1" x14ac:dyDescent="0.2">
      <c r="A327" s="112"/>
      <c r="B327" s="7"/>
      <c r="C327" s="7"/>
      <c r="D327" s="7"/>
      <c r="E327" s="7"/>
      <c r="F327" s="7"/>
      <c r="G327" s="13"/>
      <c r="H327" s="13"/>
      <c r="I327" s="7"/>
      <c r="J327" s="7"/>
      <c r="K327" s="7"/>
      <c r="L327" s="7"/>
      <c r="M327" s="7"/>
    </row>
    <row r="328" spans="1:13" ht="12.75" customHeight="1" x14ac:dyDescent="0.2">
      <c r="A328" s="112"/>
      <c r="B328" s="7"/>
      <c r="C328" s="7"/>
      <c r="D328" s="7"/>
      <c r="E328" s="7"/>
      <c r="F328" s="7"/>
      <c r="G328" s="13"/>
      <c r="H328" s="13"/>
      <c r="I328" s="7"/>
      <c r="J328" s="7"/>
      <c r="K328" s="7"/>
      <c r="L328" s="7"/>
      <c r="M328" s="7"/>
    </row>
    <row r="329" spans="1:13" ht="12.75" customHeight="1" x14ac:dyDescent="0.2">
      <c r="A329" s="112"/>
      <c r="B329" s="7"/>
      <c r="C329" s="7"/>
      <c r="D329" s="7"/>
      <c r="E329" s="7"/>
      <c r="F329" s="7"/>
      <c r="G329" s="13"/>
      <c r="H329" s="13"/>
      <c r="I329" s="7"/>
      <c r="J329" s="7"/>
      <c r="K329" s="7"/>
      <c r="L329" s="7"/>
      <c r="M329" s="7"/>
    </row>
    <row r="330" spans="1:13" ht="12.75" customHeight="1" x14ac:dyDescent="0.2">
      <c r="A330" s="112"/>
      <c r="B330" s="7"/>
      <c r="C330" s="7"/>
      <c r="D330" s="7"/>
      <c r="E330" s="7"/>
      <c r="F330" s="7"/>
      <c r="G330" s="13"/>
      <c r="H330" s="13"/>
      <c r="I330" s="7"/>
      <c r="J330" s="7"/>
      <c r="K330" s="7"/>
      <c r="L330" s="7"/>
      <c r="M330" s="7"/>
    </row>
    <row r="331" spans="1:13" ht="12.75" customHeight="1" x14ac:dyDescent="0.2">
      <c r="A331" s="112"/>
      <c r="B331" s="7"/>
      <c r="C331" s="7"/>
      <c r="D331" s="7"/>
      <c r="E331" s="7"/>
      <c r="F331" s="7"/>
      <c r="G331" s="13"/>
      <c r="H331" s="13"/>
      <c r="I331" s="7"/>
      <c r="J331" s="7"/>
      <c r="K331" s="7"/>
      <c r="L331" s="7"/>
      <c r="M331" s="7"/>
    </row>
    <row r="332" spans="1:13" ht="12.75" customHeight="1" x14ac:dyDescent="0.2">
      <c r="A332" s="112"/>
      <c r="B332" s="7"/>
      <c r="C332" s="7"/>
      <c r="D332" s="7"/>
      <c r="E332" s="7"/>
      <c r="F332" s="7"/>
      <c r="G332" s="13"/>
      <c r="H332" s="13"/>
      <c r="I332" s="7"/>
      <c r="J332" s="7"/>
      <c r="K332" s="7"/>
      <c r="L332" s="7"/>
      <c r="M332" s="7"/>
    </row>
    <row r="333" spans="1:13" ht="12.75" customHeight="1" x14ac:dyDescent="0.2">
      <c r="A333" s="112"/>
      <c r="B333" s="7"/>
      <c r="C333" s="7"/>
      <c r="D333" s="7"/>
      <c r="E333" s="7"/>
      <c r="F333" s="7"/>
      <c r="G333" s="13"/>
      <c r="H333" s="13"/>
      <c r="I333" s="7"/>
      <c r="J333" s="7"/>
      <c r="K333" s="7"/>
      <c r="L333" s="7"/>
      <c r="M333" s="7"/>
    </row>
    <row r="334" spans="1:13" ht="12.75" customHeight="1" x14ac:dyDescent="0.2">
      <c r="A334" s="112"/>
      <c r="B334" s="7"/>
      <c r="C334" s="7"/>
      <c r="D334" s="7"/>
      <c r="E334" s="7"/>
      <c r="F334" s="7"/>
      <c r="G334" s="13"/>
      <c r="H334" s="13"/>
      <c r="I334" s="7"/>
      <c r="J334" s="7"/>
      <c r="K334" s="7"/>
      <c r="L334" s="7"/>
      <c r="M334" s="7"/>
    </row>
    <row r="335" spans="1:13" ht="12.75" customHeight="1" x14ac:dyDescent="0.2">
      <c r="A335" s="112"/>
      <c r="B335" s="7"/>
      <c r="C335" s="7"/>
      <c r="D335" s="7"/>
      <c r="E335" s="7"/>
      <c r="F335" s="7"/>
      <c r="G335" s="13"/>
      <c r="H335" s="13"/>
      <c r="I335" s="7"/>
      <c r="J335" s="7"/>
      <c r="K335" s="7"/>
      <c r="L335" s="7"/>
      <c r="M335" s="7"/>
    </row>
    <row r="336" spans="1:13" ht="12.75" customHeight="1" x14ac:dyDescent="0.2">
      <c r="A336" s="112"/>
      <c r="B336" s="7"/>
      <c r="C336" s="7"/>
      <c r="D336" s="7"/>
      <c r="E336" s="7"/>
      <c r="F336" s="7"/>
      <c r="G336" s="13"/>
      <c r="H336" s="13"/>
      <c r="I336" s="7"/>
      <c r="J336" s="7"/>
      <c r="K336" s="7"/>
      <c r="L336" s="7"/>
      <c r="M336" s="7"/>
    </row>
    <row r="337" spans="1:13" ht="12.75" customHeight="1" x14ac:dyDescent="0.2">
      <c r="A337" s="112"/>
      <c r="B337" s="7"/>
      <c r="C337" s="7"/>
      <c r="D337" s="7"/>
      <c r="E337" s="7"/>
      <c r="F337" s="7"/>
      <c r="G337" s="13"/>
      <c r="H337" s="13"/>
      <c r="I337" s="7"/>
      <c r="J337" s="7"/>
      <c r="K337" s="7"/>
      <c r="L337" s="7"/>
      <c r="M337" s="7"/>
    </row>
    <row r="338" spans="1:13" ht="12.75" customHeight="1" x14ac:dyDescent="0.2">
      <c r="A338" s="112"/>
      <c r="B338" s="7"/>
      <c r="C338" s="7"/>
      <c r="D338" s="7"/>
      <c r="E338" s="7"/>
      <c r="F338" s="7"/>
      <c r="G338" s="13"/>
      <c r="H338" s="13"/>
      <c r="I338" s="7"/>
      <c r="J338" s="7"/>
      <c r="K338" s="7"/>
      <c r="L338" s="7"/>
      <c r="M338" s="7"/>
    </row>
    <row r="339" spans="1:13" ht="12.75" customHeight="1" x14ac:dyDescent="0.2">
      <c r="A339" s="112"/>
      <c r="B339" s="7"/>
      <c r="C339" s="7"/>
      <c r="D339" s="7"/>
      <c r="E339" s="7"/>
      <c r="F339" s="7"/>
      <c r="G339" s="13"/>
      <c r="H339" s="13"/>
      <c r="I339" s="7"/>
      <c r="J339" s="7"/>
      <c r="K339" s="7"/>
      <c r="L339" s="7"/>
      <c r="M339" s="7"/>
    </row>
    <row r="340" spans="1:13" ht="12.75" customHeight="1" x14ac:dyDescent="0.2">
      <c r="A340" s="112"/>
      <c r="B340" s="7"/>
      <c r="C340" s="7"/>
      <c r="D340" s="7"/>
      <c r="E340" s="7"/>
      <c r="F340" s="7"/>
      <c r="G340" s="13"/>
      <c r="H340" s="13"/>
      <c r="I340" s="7"/>
      <c r="J340" s="7"/>
      <c r="K340" s="7"/>
      <c r="L340" s="7"/>
      <c r="M340" s="7"/>
    </row>
    <row r="341" spans="1:13" ht="12.75" customHeight="1" x14ac:dyDescent="0.2">
      <c r="A341" s="112"/>
      <c r="B341" s="7"/>
      <c r="C341" s="7"/>
      <c r="D341" s="7"/>
      <c r="E341" s="7"/>
      <c r="F341" s="7"/>
      <c r="G341" s="13"/>
      <c r="H341" s="13"/>
      <c r="I341" s="7"/>
      <c r="J341" s="7"/>
      <c r="K341" s="7"/>
      <c r="L341" s="7"/>
      <c r="M341" s="7"/>
    </row>
    <row r="342" spans="1:13" ht="12.75" customHeight="1" x14ac:dyDescent="0.2">
      <c r="A342" s="112"/>
      <c r="B342" s="7"/>
      <c r="C342" s="7"/>
      <c r="D342" s="7"/>
      <c r="E342" s="7"/>
      <c r="F342" s="7"/>
      <c r="G342" s="13"/>
      <c r="H342" s="13"/>
      <c r="I342" s="7"/>
      <c r="J342" s="7"/>
      <c r="K342" s="7"/>
      <c r="L342" s="7"/>
      <c r="M342" s="7"/>
    </row>
    <row r="343" spans="1:13" ht="12.75" customHeight="1" x14ac:dyDescent="0.2">
      <c r="A343" s="112"/>
      <c r="B343" s="7"/>
      <c r="C343" s="7"/>
      <c r="D343" s="7"/>
      <c r="E343" s="7"/>
      <c r="F343" s="7"/>
      <c r="G343" s="13"/>
      <c r="H343" s="13"/>
      <c r="I343" s="7"/>
      <c r="J343" s="7"/>
      <c r="K343" s="7"/>
      <c r="L343" s="7"/>
      <c r="M343" s="7"/>
    </row>
    <row r="344" spans="1:13" ht="12.75" customHeight="1" x14ac:dyDescent="0.2">
      <c r="A344" s="112"/>
      <c r="B344" s="7"/>
      <c r="C344" s="7"/>
      <c r="D344" s="7"/>
      <c r="E344" s="7"/>
      <c r="F344" s="7"/>
      <c r="G344" s="13"/>
      <c r="H344" s="13"/>
      <c r="I344" s="7"/>
      <c r="J344" s="7"/>
      <c r="K344" s="7"/>
      <c r="L344" s="7"/>
      <c r="M344" s="7"/>
    </row>
    <row r="345" spans="1:13" ht="12.75" customHeight="1" x14ac:dyDescent="0.2">
      <c r="A345" s="112"/>
      <c r="B345" s="7"/>
      <c r="C345" s="7"/>
      <c r="D345" s="7"/>
      <c r="E345" s="7"/>
      <c r="F345" s="7"/>
      <c r="G345" s="13"/>
      <c r="H345" s="13"/>
      <c r="I345" s="7"/>
      <c r="J345" s="7"/>
      <c r="K345" s="7"/>
      <c r="L345" s="7"/>
      <c r="M345" s="7"/>
    </row>
    <row r="346" spans="1:13" ht="12.75" customHeight="1" x14ac:dyDescent="0.2">
      <c r="A346" s="112"/>
      <c r="B346" s="7"/>
      <c r="C346" s="7"/>
      <c r="D346" s="7"/>
      <c r="E346" s="7"/>
      <c r="F346" s="7"/>
      <c r="G346" s="13"/>
      <c r="H346" s="13"/>
      <c r="I346" s="7"/>
      <c r="J346" s="7"/>
      <c r="K346" s="7"/>
      <c r="L346" s="7"/>
      <c r="M346" s="7"/>
    </row>
    <row r="347" spans="1:13" ht="12.75" customHeight="1" x14ac:dyDescent="0.2">
      <c r="A347" s="112"/>
      <c r="B347" s="7"/>
      <c r="C347" s="7"/>
      <c r="D347" s="7"/>
      <c r="E347" s="7"/>
      <c r="F347" s="7"/>
      <c r="G347" s="13"/>
      <c r="H347" s="13"/>
      <c r="I347" s="7"/>
      <c r="J347" s="7"/>
      <c r="K347" s="7"/>
      <c r="L347" s="7"/>
      <c r="M347" s="7"/>
    </row>
    <row r="348" spans="1:13" ht="12.75" customHeight="1" x14ac:dyDescent="0.2">
      <c r="A348" s="112"/>
      <c r="B348" s="7"/>
      <c r="C348" s="7"/>
      <c r="D348" s="7"/>
      <c r="E348" s="7"/>
      <c r="F348" s="7"/>
      <c r="G348" s="13"/>
      <c r="H348" s="13"/>
      <c r="I348" s="7"/>
      <c r="J348" s="7"/>
      <c r="K348" s="7"/>
      <c r="L348" s="7"/>
      <c r="M348" s="7"/>
    </row>
    <row r="349" spans="1:13" ht="12.75" customHeight="1" x14ac:dyDescent="0.2">
      <c r="A349" s="112"/>
      <c r="B349" s="7"/>
      <c r="C349" s="7"/>
      <c r="D349" s="7"/>
      <c r="E349" s="7"/>
      <c r="F349" s="7"/>
      <c r="G349" s="13"/>
      <c r="H349" s="13"/>
      <c r="I349" s="7"/>
      <c r="J349" s="7"/>
      <c r="K349" s="7"/>
      <c r="L349" s="7"/>
      <c r="M349" s="7"/>
    </row>
    <row r="350" spans="1:13" ht="12.75" customHeight="1" x14ac:dyDescent="0.2">
      <c r="A350" s="112"/>
      <c r="B350" s="7"/>
      <c r="C350" s="7"/>
      <c r="D350" s="7"/>
      <c r="E350" s="7"/>
      <c r="F350" s="7"/>
      <c r="G350" s="13"/>
      <c r="H350" s="13"/>
      <c r="I350" s="7"/>
      <c r="J350" s="7"/>
      <c r="K350" s="7"/>
      <c r="L350" s="7"/>
      <c r="M350" s="7"/>
    </row>
    <row r="351" spans="1:13" ht="12.75" customHeight="1" x14ac:dyDescent="0.2">
      <c r="A351" s="112"/>
      <c r="B351" s="7"/>
      <c r="C351" s="7"/>
      <c r="D351" s="7"/>
      <c r="E351" s="7"/>
      <c r="F351" s="7"/>
      <c r="G351" s="13"/>
      <c r="H351" s="13"/>
      <c r="I351" s="7"/>
      <c r="J351" s="7"/>
      <c r="K351" s="7"/>
      <c r="L351" s="7"/>
      <c r="M351" s="7"/>
    </row>
    <row r="352" spans="1:13" ht="12.75" customHeight="1" x14ac:dyDescent="0.2">
      <c r="A352" s="112"/>
      <c r="B352" s="7"/>
      <c r="C352" s="7"/>
      <c r="D352" s="7"/>
      <c r="E352" s="7"/>
      <c r="F352" s="7"/>
      <c r="G352" s="13"/>
      <c r="H352" s="13"/>
      <c r="I352" s="7"/>
      <c r="J352" s="7"/>
      <c r="K352" s="7"/>
      <c r="L352" s="7"/>
      <c r="M352" s="7"/>
    </row>
    <row r="353" spans="1:13" ht="12.75" customHeight="1" x14ac:dyDescent="0.2">
      <c r="A353" s="112"/>
      <c r="B353" s="7"/>
      <c r="C353" s="7"/>
      <c r="D353" s="7"/>
      <c r="E353" s="7"/>
      <c r="F353" s="7"/>
      <c r="G353" s="13"/>
      <c r="H353" s="13"/>
      <c r="I353" s="7"/>
      <c r="J353" s="7"/>
      <c r="K353" s="7"/>
      <c r="L353" s="7"/>
      <c r="M353" s="7"/>
    </row>
    <row r="354" spans="1:13" ht="12.75" customHeight="1" x14ac:dyDescent="0.2">
      <c r="A354" s="112"/>
      <c r="B354" s="7"/>
      <c r="C354" s="7"/>
      <c r="D354" s="7"/>
      <c r="E354" s="7"/>
      <c r="F354" s="7"/>
      <c r="G354" s="13"/>
      <c r="H354" s="13"/>
      <c r="I354" s="7"/>
      <c r="J354" s="7"/>
      <c r="K354" s="7"/>
      <c r="L354" s="7"/>
      <c r="M354" s="7"/>
    </row>
    <row r="355" spans="1:13" ht="12.75" customHeight="1" x14ac:dyDescent="0.2">
      <c r="A355" s="112"/>
      <c r="B355" s="7"/>
      <c r="C355" s="7"/>
      <c r="D355" s="7"/>
      <c r="E355" s="7"/>
      <c r="F355" s="7"/>
      <c r="G355" s="13"/>
      <c r="H355" s="13"/>
      <c r="I355" s="7"/>
      <c r="J355" s="7"/>
      <c r="K355" s="7"/>
      <c r="L355" s="7"/>
      <c r="M355" s="7"/>
    </row>
    <row r="356" spans="1:13" ht="12.75" customHeight="1" x14ac:dyDescent="0.2">
      <c r="A356" s="112"/>
      <c r="B356" s="7"/>
      <c r="C356" s="7"/>
      <c r="D356" s="7"/>
      <c r="E356" s="7"/>
      <c r="F356" s="7"/>
      <c r="G356" s="13"/>
      <c r="H356" s="13"/>
      <c r="I356" s="7"/>
      <c r="J356" s="7"/>
      <c r="K356" s="7"/>
      <c r="L356" s="7"/>
      <c r="M356" s="7"/>
    </row>
    <row r="357" spans="1:13" ht="12.75" customHeight="1" x14ac:dyDescent="0.2">
      <c r="A357" s="112"/>
      <c r="B357" s="7"/>
      <c r="C357" s="7"/>
      <c r="D357" s="7"/>
      <c r="E357" s="7"/>
      <c r="F357" s="7"/>
      <c r="G357" s="13"/>
      <c r="H357" s="13"/>
      <c r="I357" s="7"/>
      <c r="J357" s="7"/>
      <c r="K357" s="7"/>
      <c r="L357" s="7"/>
      <c r="M357" s="7"/>
    </row>
    <row r="358" spans="1:13" ht="12.75" customHeight="1" x14ac:dyDescent="0.2">
      <c r="A358" s="112"/>
      <c r="B358" s="7"/>
      <c r="C358" s="7"/>
      <c r="D358" s="7"/>
      <c r="E358" s="7"/>
      <c r="F358" s="7"/>
      <c r="G358" s="13"/>
      <c r="H358" s="13"/>
      <c r="I358" s="7"/>
      <c r="J358" s="7"/>
      <c r="K358" s="7"/>
      <c r="L358" s="7"/>
      <c r="M358" s="7"/>
    </row>
    <row r="359" spans="1:13" ht="12.75" customHeight="1" x14ac:dyDescent="0.2">
      <c r="A359" s="112"/>
      <c r="B359" s="7"/>
      <c r="C359" s="7"/>
      <c r="D359" s="7"/>
      <c r="E359" s="7"/>
      <c r="F359" s="7"/>
      <c r="G359" s="13"/>
      <c r="H359" s="13"/>
      <c r="I359" s="7"/>
      <c r="J359" s="7"/>
      <c r="K359" s="7"/>
      <c r="L359" s="7"/>
      <c r="M359" s="7"/>
    </row>
    <row r="360" spans="1:13" ht="12.75" customHeight="1" x14ac:dyDescent="0.2">
      <c r="A360" s="112"/>
      <c r="B360" s="7"/>
      <c r="C360" s="7"/>
      <c r="D360" s="7"/>
      <c r="E360" s="7"/>
      <c r="F360" s="7"/>
      <c r="G360" s="13"/>
      <c r="H360" s="13"/>
      <c r="I360" s="7"/>
      <c r="J360" s="7"/>
      <c r="K360" s="7"/>
      <c r="L360" s="7"/>
      <c r="M360" s="7"/>
    </row>
    <row r="361" spans="1:13" ht="12.75" customHeight="1" x14ac:dyDescent="0.2">
      <c r="A361" s="112"/>
      <c r="B361" s="7"/>
      <c r="C361" s="7"/>
      <c r="D361" s="7"/>
      <c r="E361" s="7"/>
      <c r="F361" s="7"/>
      <c r="G361" s="13"/>
      <c r="H361" s="13"/>
      <c r="I361" s="7"/>
      <c r="J361" s="7"/>
      <c r="K361" s="7"/>
      <c r="L361" s="7"/>
      <c r="M361" s="7"/>
    </row>
    <row r="362" spans="1:13" ht="12.75" customHeight="1" x14ac:dyDescent="0.2">
      <c r="A362" s="112"/>
      <c r="B362" s="7"/>
      <c r="C362" s="7"/>
      <c r="D362" s="7"/>
      <c r="E362" s="7"/>
      <c r="F362" s="7"/>
      <c r="G362" s="13"/>
      <c r="H362" s="13"/>
      <c r="I362" s="7"/>
      <c r="J362" s="7"/>
      <c r="K362" s="7"/>
      <c r="L362" s="7"/>
      <c r="M362" s="7"/>
    </row>
    <row r="363" spans="1:13" ht="12.75" customHeight="1" x14ac:dyDescent="0.2">
      <c r="A363" s="112"/>
      <c r="B363" s="7"/>
      <c r="C363" s="7"/>
      <c r="D363" s="7"/>
      <c r="E363" s="7"/>
      <c r="F363" s="7"/>
      <c r="G363" s="13"/>
      <c r="H363" s="13"/>
      <c r="I363" s="7"/>
      <c r="J363" s="7"/>
      <c r="K363" s="7"/>
      <c r="L363" s="7"/>
      <c r="M363" s="7"/>
    </row>
    <row r="364" spans="1:13" ht="12.75" customHeight="1" x14ac:dyDescent="0.2">
      <c r="A364" s="112"/>
      <c r="B364" s="7"/>
      <c r="C364" s="7"/>
      <c r="D364" s="7"/>
      <c r="E364" s="7"/>
      <c r="F364" s="7"/>
      <c r="G364" s="13"/>
      <c r="H364" s="13"/>
      <c r="I364" s="7"/>
      <c r="J364" s="7"/>
      <c r="K364" s="7"/>
      <c r="L364" s="7"/>
      <c r="M364" s="7"/>
    </row>
    <row r="365" spans="1:13" ht="12.75" customHeight="1" x14ac:dyDescent="0.2">
      <c r="A365" s="112"/>
      <c r="B365" s="7"/>
      <c r="C365" s="7"/>
      <c r="D365" s="7"/>
      <c r="E365" s="7"/>
      <c r="F365" s="7"/>
      <c r="G365" s="13"/>
      <c r="H365" s="13"/>
      <c r="I365" s="7"/>
      <c r="J365" s="7"/>
      <c r="K365" s="7"/>
      <c r="L365" s="7"/>
      <c r="M365" s="7"/>
    </row>
    <row r="366" spans="1:13" ht="12.75" customHeight="1" x14ac:dyDescent="0.2">
      <c r="A366" s="112"/>
      <c r="B366" s="7"/>
      <c r="C366" s="7"/>
      <c r="D366" s="7"/>
      <c r="E366" s="7"/>
      <c r="F366" s="7"/>
      <c r="G366" s="13"/>
      <c r="H366" s="13"/>
      <c r="I366" s="7"/>
      <c r="J366" s="7"/>
      <c r="K366" s="7"/>
      <c r="L366" s="7"/>
      <c r="M366" s="7"/>
    </row>
    <row r="367" spans="1:13" ht="12.75" customHeight="1" x14ac:dyDescent="0.2">
      <c r="A367" s="112"/>
      <c r="B367" s="7"/>
      <c r="C367" s="7"/>
      <c r="D367" s="7"/>
      <c r="E367" s="7"/>
      <c r="F367" s="7"/>
      <c r="G367" s="13"/>
      <c r="H367" s="13"/>
      <c r="I367" s="7"/>
      <c r="J367" s="7"/>
      <c r="K367" s="7"/>
      <c r="L367" s="7"/>
      <c r="M367" s="7"/>
    </row>
    <row r="368" spans="1:13" ht="12.75" customHeight="1" x14ac:dyDescent="0.2">
      <c r="A368" s="112"/>
      <c r="B368" s="7"/>
      <c r="C368" s="7"/>
      <c r="D368" s="7"/>
      <c r="E368" s="7"/>
      <c r="F368" s="7"/>
      <c r="G368" s="13"/>
      <c r="H368" s="13"/>
      <c r="I368" s="7"/>
      <c r="J368" s="7"/>
      <c r="K368" s="7"/>
      <c r="L368" s="7"/>
      <c r="M368" s="7"/>
    </row>
    <row r="369" spans="1:13" ht="12.75" customHeight="1" x14ac:dyDescent="0.2">
      <c r="A369" s="112"/>
      <c r="B369" s="7"/>
      <c r="C369" s="7"/>
      <c r="D369" s="7"/>
      <c r="E369" s="7"/>
      <c r="F369" s="7"/>
      <c r="G369" s="13"/>
      <c r="H369" s="13"/>
      <c r="I369" s="7"/>
      <c r="J369" s="7"/>
      <c r="K369" s="7"/>
      <c r="L369" s="7"/>
      <c r="M369" s="7"/>
    </row>
    <row r="370" spans="1:13" ht="12.75" customHeight="1" x14ac:dyDescent="0.2">
      <c r="A370" s="112"/>
      <c r="B370" s="7"/>
      <c r="C370" s="7"/>
      <c r="D370" s="7"/>
      <c r="E370" s="7"/>
      <c r="F370" s="7"/>
      <c r="G370" s="13"/>
      <c r="H370" s="13"/>
      <c r="I370" s="7"/>
      <c r="J370" s="7"/>
      <c r="K370" s="7"/>
      <c r="L370" s="7"/>
      <c r="M370" s="7"/>
    </row>
    <row r="371" spans="1:13" ht="12.75" customHeight="1" x14ac:dyDescent="0.2">
      <c r="A371" s="112"/>
      <c r="B371" s="7"/>
      <c r="C371" s="7"/>
      <c r="D371" s="7"/>
      <c r="E371" s="7"/>
      <c r="F371" s="7"/>
      <c r="G371" s="13"/>
      <c r="H371" s="13"/>
      <c r="I371" s="7"/>
      <c r="J371" s="7"/>
      <c r="K371" s="7"/>
      <c r="L371" s="7"/>
      <c r="M371" s="7"/>
    </row>
    <row r="372" spans="1:13" ht="12.75" customHeight="1" x14ac:dyDescent="0.2">
      <c r="A372" s="112"/>
      <c r="B372" s="7"/>
      <c r="C372" s="7"/>
      <c r="D372" s="7"/>
      <c r="E372" s="7"/>
      <c r="F372" s="7"/>
      <c r="G372" s="13"/>
      <c r="H372" s="13"/>
      <c r="I372" s="7"/>
      <c r="J372" s="7"/>
      <c r="K372" s="7"/>
      <c r="L372" s="7"/>
      <c r="M372" s="7"/>
    </row>
    <row r="373" spans="1:13" ht="12.75" customHeight="1" x14ac:dyDescent="0.2">
      <c r="A373" s="112"/>
      <c r="B373" s="7"/>
      <c r="C373" s="7"/>
      <c r="D373" s="7"/>
      <c r="E373" s="7"/>
      <c r="F373" s="7"/>
      <c r="G373" s="13"/>
      <c r="H373" s="13"/>
      <c r="I373" s="7"/>
      <c r="J373" s="7"/>
      <c r="K373" s="7"/>
      <c r="L373" s="7"/>
      <c r="M373" s="7"/>
    </row>
    <row r="374" spans="1:13" ht="12.75" customHeight="1" x14ac:dyDescent="0.2">
      <c r="A374" s="112"/>
      <c r="B374" s="7"/>
      <c r="C374" s="7"/>
      <c r="D374" s="7"/>
      <c r="E374" s="7"/>
      <c r="F374" s="7"/>
      <c r="G374" s="13"/>
      <c r="H374" s="13"/>
      <c r="I374" s="7"/>
      <c r="J374" s="7"/>
      <c r="K374" s="7"/>
      <c r="L374" s="7"/>
      <c r="M374" s="7"/>
    </row>
    <row r="375" spans="1:13" ht="12.75" customHeight="1" x14ac:dyDescent="0.2">
      <c r="A375" s="112"/>
      <c r="B375" s="7"/>
      <c r="C375" s="7"/>
      <c r="D375" s="7"/>
      <c r="E375" s="7"/>
      <c r="F375" s="7"/>
      <c r="G375" s="13"/>
      <c r="H375" s="13"/>
      <c r="I375" s="7"/>
      <c r="J375" s="7"/>
      <c r="K375" s="7"/>
      <c r="L375" s="7"/>
      <c r="M375" s="7"/>
    </row>
    <row r="376" spans="1:13" ht="12.75" customHeight="1" x14ac:dyDescent="0.2">
      <c r="A376" s="112"/>
      <c r="B376" s="7"/>
      <c r="C376" s="7"/>
      <c r="D376" s="7"/>
      <c r="E376" s="7"/>
      <c r="F376" s="7"/>
      <c r="G376" s="13"/>
      <c r="H376" s="13"/>
      <c r="I376" s="7"/>
      <c r="J376" s="7"/>
      <c r="K376" s="7"/>
      <c r="L376" s="7"/>
      <c r="M376" s="7"/>
    </row>
    <row r="377" spans="1:13" ht="12.75" customHeight="1" x14ac:dyDescent="0.2">
      <c r="A377" s="112"/>
      <c r="B377" s="7"/>
      <c r="C377" s="7"/>
      <c r="D377" s="7"/>
      <c r="E377" s="7"/>
      <c r="F377" s="7"/>
      <c r="G377" s="13"/>
      <c r="H377" s="13"/>
      <c r="I377" s="7"/>
      <c r="J377" s="7"/>
      <c r="K377" s="7"/>
      <c r="L377" s="7"/>
      <c r="M377" s="7"/>
    </row>
    <row r="378" spans="1:13" ht="12.75" customHeight="1" x14ac:dyDescent="0.2">
      <c r="A378" s="112"/>
      <c r="B378" s="7"/>
      <c r="C378" s="7"/>
      <c r="D378" s="7"/>
      <c r="E378" s="7"/>
      <c r="F378" s="7"/>
      <c r="G378" s="13"/>
      <c r="H378" s="13"/>
      <c r="I378" s="7"/>
      <c r="J378" s="7"/>
      <c r="K378" s="7"/>
      <c r="L378" s="7"/>
      <c r="M378" s="7"/>
    </row>
    <row r="379" spans="1:13" ht="12.75" customHeight="1" x14ac:dyDescent="0.2">
      <c r="A379" s="112"/>
      <c r="B379" s="7"/>
      <c r="C379" s="7"/>
      <c r="D379" s="7"/>
      <c r="E379" s="7"/>
      <c r="F379" s="7"/>
      <c r="G379" s="13"/>
      <c r="H379" s="13"/>
      <c r="I379" s="7"/>
      <c r="J379" s="7"/>
      <c r="K379" s="7"/>
      <c r="L379" s="7"/>
      <c r="M379" s="7"/>
    </row>
    <row r="380" spans="1:13" ht="12.75" customHeight="1" x14ac:dyDescent="0.2">
      <c r="A380" s="112"/>
      <c r="B380" s="7"/>
      <c r="C380" s="7"/>
      <c r="D380" s="7"/>
      <c r="E380" s="7"/>
      <c r="F380" s="7"/>
      <c r="G380" s="13"/>
      <c r="H380" s="13"/>
      <c r="I380" s="7"/>
      <c r="J380" s="7"/>
      <c r="K380" s="7"/>
      <c r="L380" s="7"/>
      <c r="M380" s="7"/>
    </row>
    <row r="381" spans="1:13" ht="12.75" customHeight="1" x14ac:dyDescent="0.2">
      <c r="A381" s="112"/>
      <c r="B381" s="7"/>
      <c r="C381" s="7"/>
      <c r="D381" s="7"/>
      <c r="E381" s="7"/>
      <c r="F381" s="7"/>
      <c r="G381" s="13"/>
      <c r="H381" s="13"/>
      <c r="I381" s="7"/>
      <c r="J381" s="7"/>
      <c r="K381" s="7"/>
      <c r="L381" s="7"/>
      <c r="M381" s="7"/>
    </row>
    <row r="382" spans="1:13" ht="12.75" customHeight="1" x14ac:dyDescent="0.2">
      <c r="A382" s="112"/>
      <c r="B382" s="7"/>
      <c r="C382" s="7"/>
      <c r="D382" s="7"/>
      <c r="E382" s="7"/>
      <c r="F382" s="7"/>
      <c r="G382" s="13"/>
      <c r="H382" s="13"/>
      <c r="I382" s="7"/>
      <c r="J382" s="7"/>
      <c r="K382" s="7"/>
      <c r="L382" s="7"/>
      <c r="M382" s="7"/>
    </row>
    <row r="383" spans="1:13" ht="12.75" customHeight="1" x14ac:dyDescent="0.2">
      <c r="A383" s="112"/>
      <c r="B383" s="7"/>
      <c r="C383" s="7"/>
      <c r="D383" s="7"/>
      <c r="E383" s="7"/>
      <c r="F383" s="7"/>
      <c r="G383" s="13"/>
      <c r="H383" s="13"/>
      <c r="I383" s="7"/>
      <c r="J383" s="7"/>
      <c r="K383" s="7"/>
      <c r="L383" s="7"/>
      <c r="M383" s="7"/>
    </row>
    <row r="384" spans="1:13" ht="12.75" customHeight="1" x14ac:dyDescent="0.2">
      <c r="A384" s="112"/>
      <c r="B384" s="7"/>
      <c r="C384" s="7"/>
      <c r="D384" s="7"/>
      <c r="E384" s="7"/>
      <c r="F384" s="7"/>
      <c r="G384" s="13"/>
      <c r="H384" s="13"/>
      <c r="I384" s="7"/>
      <c r="J384" s="7"/>
      <c r="K384" s="7"/>
      <c r="L384" s="7"/>
      <c r="M384" s="7"/>
    </row>
    <row r="385" spans="1:13" ht="12.75" customHeight="1" x14ac:dyDescent="0.2">
      <c r="A385" s="112"/>
      <c r="B385" s="7"/>
      <c r="C385" s="7"/>
      <c r="D385" s="7"/>
      <c r="E385" s="7"/>
      <c r="F385" s="7"/>
      <c r="G385" s="13"/>
      <c r="H385" s="13"/>
      <c r="I385" s="7"/>
      <c r="J385" s="7"/>
      <c r="K385" s="7"/>
      <c r="L385" s="7"/>
      <c r="M385" s="7"/>
    </row>
    <row r="386" spans="1:13" ht="12.75" customHeight="1" x14ac:dyDescent="0.2">
      <c r="A386" s="112"/>
      <c r="B386" s="7"/>
      <c r="C386" s="7"/>
      <c r="D386" s="7"/>
      <c r="E386" s="7"/>
      <c r="F386" s="7"/>
      <c r="G386" s="13"/>
      <c r="H386" s="13"/>
      <c r="I386" s="7"/>
      <c r="J386" s="7"/>
      <c r="K386" s="7"/>
      <c r="L386" s="7"/>
      <c r="M386" s="7"/>
    </row>
    <row r="387" spans="1:13" ht="12.75" customHeight="1" x14ac:dyDescent="0.2">
      <c r="A387" s="112"/>
      <c r="B387" s="7"/>
      <c r="C387" s="7"/>
      <c r="D387" s="7"/>
      <c r="E387" s="7"/>
      <c r="F387" s="7"/>
      <c r="G387" s="13"/>
      <c r="H387" s="13"/>
      <c r="I387" s="7"/>
      <c r="J387" s="7"/>
      <c r="K387" s="7"/>
      <c r="L387" s="7"/>
      <c r="M387" s="7"/>
    </row>
    <row r="388" spans="1:13" ht="12.75" customHeight="1" x14ac:dyDescent="0.2">
      <c r="A388" s="112"/>
      <c r="B388" s="7"/>
      <c r="C388" s="7"/>
      <c r="D388" s="7"/>
      <c r="E388" s="7"/>
      <c r="F388" s="7"/>
      <c r="G388" s="13"/>
      <c r="H388" s="13"/>
      <c r="I388" s="7"/>
      <c r="J388" s="7"/>
      <c r="K388" s="7"/>
      <c r="L388" s="7"/>
      <c r="M388" s="7"/>
    </row>
    <row r="389" spans="1:13" ht="12.75" customHeight="1" x14ac:dyDescent="0.2">
      <c r="A389" s="112"/>
      <c r="B389" s="7"/>
      <c r="C389" s="7"/>
      <c r="D389" s="7"/>
      <c r="E389" s="7"/>
      <c r="F389" s="7"/>
      <c r="G389" s="13"/>
      <c r="H389" s="13"/>
      <c r="I389" s="7"/>
      <c r="J389" s="7"/>
      <c r="K389" s="7"/>
      <c r="L389" s="7"/>
      <c r="M389" s="7"/>
    </row>
    <row r="390" spans="1:13" ht="12.75" customHeight="1" x14ac:dyDescent="0.2">
      <c r="A390" s="112"/>
      <c r="B390" s="7"/>
      <c r="C390" s="7"/>
      <c r="D390" s="7"/>
      <c r="E390" s="7"/>
      <c r="F390" s="7"/>
      <c r="G390" s="13"/>
      <c r="H390" s="13"/>
      <c r="I390" s="7"/>
      <c r="J390" s="7"/>
      <c r="K390" s="7"/>
      <c r="L390" s="7"/>
      <c r="M390" s="7"/>
    </row>
    <row r="391" spans="1:13" ht="12.75" customHeight="1" x14ac:dyDescent="0.2">
      <c r="A391" s="112"/>
      <c r="B391" s="7"/>
      <c r="C391" s="7"/>
      <c r="D391" s="7"/>
      <c r="E391" s="7"/>
      <c r="F391" s="7"/>
      <c r="G391" s="13"/>
      <c r="H391" s="13"/>
      <c r="I391" s="7"/>
      <c r="J391" s="7"/>
      <c r="K391" s="7"/>
      <c r="L391" s="7"/>
      <c r="M391" s="7"/>
    </row>
    <row r="392" spans="1:13" ht="12.75" customHeight="1" x14ac:dyDescent="0.2">
      <c r="A392" s="112"/>
      <c r="B392" s="7"/>
      <c r="C392" s="7"/>
      <c r="D392" s="7"/>
      <c r="E392" s="7"/>
      <c r="F392" s="7"/>
      <c r="G392" s="13"/>
      <c r="H392" s="13"/>
      <c r="I392" s="7"/>
      <c r="J392" s="7"/>
      <c r="K392" s="7"/>
      <c r="L392" s="7"/>
      <c r="M392" s="7"/>
    </row>
    <row r="393" spans="1:13" ht="12.75" customHeight="1" x14ac:dyDescent="0.2">
      <c r="A393" s="112"/>
      <c r="B393" s="7"/>
      <c r="C393" s="7"/>
      <c r="D393" s="7"/>
      <c r="E393" s="7"/>
      <c r="F393" s="7"/>
      <c r="G393" s="13"/>
      <c r="H393" s="13"/>
      <c r="I393" s="7"/>
      <c r="J393" s="7"/>
      <c r="K393" s="7"/>
      <c r="L393" s="7"/>
      <c r="M393" s="7"/>
    </row>
    <row r="394" spans="1:13" ht="12.75" customHeight="1" x14ac:dyDescent="0.2">
      <c r="A394" s="112"/>
      <c r="B394" s="7"/>
      <c r="C394" s="7"/>
      <c r="D394" s="7"/>
      <c r="E394" s="7"/>
      <c r="F394" s="7"/>
      <c r="G394" s="13"/>
      <c r="H394" s="13"/>
      <c r="I394" s="7"/>
      <c r="J394" s="7"/>
      <c r="K394" s="7"/>
      <c r="L394" s="7"/>
      <c r="M394" s="7"/>
    </row>
    <row r="395" spans="1:13" ht="12.75" customHeight="1" x14ac:dyDescent="0.2">
      <c r="A395" s="112"/>
      <c r="B395" s="7"/>
      <c r="C395" s="7"/>
      <c r="D395" s="7"/>
      <c r="E395" s="7"/>
      <c r="F395" s="7"/>
      <c r="G395" s="13"/>
      <c r="H395" s="13"/>
      <c r="I395" s="7"/>
      <c r="J395" s="7"/>
      <c r="K395" s="7"/>
      <c r="L395" s="7"/>
      <c r="M395" s="7"/>
    </row>
    <row r="396" spans="1:13" ht="12.75" customHeight="1" x14ac:dyDescent="0.2">
      <c r="A396" s="112"/>
      <c r="B396" s="7"/>
      <c r="C396" s="7"/>
      <c r="D396" s="7"/>
      <c r="E396" s="7"/>
      <c r="F396" s="7"/>
      <c r="G396" s="13"/>
      <c r="H396" s="13"/>
      <c r="I396" s="7"/>
      <c r="J396" s="7"/>
      <c r="K396" s="7"/>
      <c r="L396" s="7"/>
      <c r="M396" s="7"/>
    </row>
    <row r="397" spans="1:13" ht="12.75" customHeight="1" x14ac:dyDescent="0.2">
      <c r="A397" s="112"/>
      <c r="B397" s="7"/>
      <c r="C397" s="7"/>
      <c r="D397" s="7"/>
      <c r="E397" s="7"/>
      <c r="F397" s="7"/>
      <c r="G397" s="13"/>
      <c r="H397" s="13"/>
      <c r="I397" s="7"/>
      <c r="J397" s="7"/>
      <c r="K397" s="7"/>
      <c r="L397" s="7"/>
      <c r="M397" s="7"/>
    </row>
    <row r="398" spans="1:13" ht="12.75" customHeight="1" x14ac:dyDescent="0.2">
      <c r="A398" s="112"/>
      <c r="B398" s="7"/>
      <c r="C398" s="7"/>
      <c r="D398" s="7"/>
      <c r="E398" s="7"/>
      <c r="F398" s="7"/>
      <c r="G398" s="13"/>
      <c r="H398" s="13"/>
      <c r="I398" s="7"/>
      <c r="J398" s="7"/>
      <c r="K398" s="7"/>
      <c r="L398" s="7"/>
      <c r="M398" s="7"/>
    </row>
    <row r="399" spans="1:13" ht="12.75" customHeight="1" x14ac:dyDescent="0.2">
      <c r="A399" s="112"/>
      <c r="B399" s="7"/>
      <c r="C399" s="7"/>
      <c r="D399" s="7"/>
      <c r="E399" s="7"/>
      <c r="F399" s="7"/>
      <c r="G399" s="13"/>
      <c r="H399" s="13"/>
      <c r="I399" s="7"/>
      <c r="J399" s="7"/>
      <c r="K399" s="7"/>
      <c r="L399" s="7"/>
      <c r="M399" s="7"/>
    </row>
    <row r="400" spans="1:13" ht="12.75" customHeight="1" x14ac:dyDescent="0.2">
      <c r="A400" s="112"/>
      <c r="B400" s="7"/>
      <c r="C400" s="7"/>
      <c r="D400" s="7"/>
      <c r="E400" s="7"/>
      <c r="F400" s="7"/>
      <c r="G400" s="13"/>
      <c r="H400" s="13"/>
      <c r="I400" s="7"/>
      <c r="J400" s="7"/>
      <c r="K400" s="7"/>
      <c r="L400" s="7"/>
      <c r="M400" s="7"/>
    </row>
    <row r="401" spans="1:13" ht="12.75" customHeight="1" x14ac:dyDescent="0.2">
      <c r="A401" s="112"/>
      <c r="B401" s="7"/>
      <c r="C401" s="7"/>
      <c r="D401" s="7"/>
      <c r="E401" s="7"/>
      <c r="F401" s="7"/>
      <c r="G401" s="13"/>
      <c r="H401" s="13"/>
      <c r="I401" s="7"/>
      <c r="J401" s="7"/>
      <c r="K401" s="7"/>
      <c r="L401" s="7"/>
      <c r="M401" s="7"/>
    </row>
    <row r="402" spans="1:13" ht="12.75" customHeight="1" x14ac:dyDescent="0.2">
      <c r="A402" s="112"/>
      <c r="B402" s="7"/>
      <c r="C402" s="7"/>
      <c r="D402" s="7"/>
      <c r="E402" s="7"/>
      <c r="F402" s="7"/>
      <c r="G402" s="13"/>
      <c r="H402" s="13"/>
      <c r="I402" s="7"/>
      <c r="J402" s="7"/>
      <c r="K402" s="7"/>
      <c r="L402" s="7"/>
      <c r="M402" s="7"/>
    </row>
    <row r="403" spans="1:13" ht="12.75" customHeight="1" x14ac:dyDescent="0.2">
      <c r="A403" s="112"/>
      <c r="B403" s="7"/>
      <c r="C403" s="7"/>
      <c r="D403" s="7"/>
      <c r="E403" s="7"/>
      <c r="F403" s="7"/>
      <c r="G403" s="13"/>
      <c r="H403" s="13"/>
      <c r="I403" s="7"/>
      <c r="J403" s="7"/>
      <c r="K403" s="7"/>
      <c r="L403" s="7"/>
      <c r="M403" s="7"/>
    </row>
    <row r="404" spans="1:13" ht="12.75" customHeight="1" x14ac:dyDescent="0.2">
      <c r="A404" s="112"/>
      <c r="B404" s="7"/>
      <c r="C404" s="7"/>
      <c r="D404" s="7"/>
      <c r="E404" s="7"/>
      <c r="F404" s="7"/>
      <c r="G404" s="13"/>
      <c r="H404" s="13"/>
      <c r="I404" s="7"/>
      <c r="J404" s="7"/>
      <c r="K404" s="7"/>
      <c r="L404" s="7"/>
      <c r="M404" s="7"/>
    </row>
    <row r="405" spans="1:13" ht="12.75" customHeight="1" x14ac:dyDescent="0.2">
      <c r="A405" s="112"/>
      <c r="B405" s="7"/>
      <c r="C405" s="7"/>
      <c r="D405" s="7"/>
      <c r="E405" s="7"/>
      <c r="F405" s="7"/>
      <c r="G405" s="13"/>
      <c r="H405" s="13"/>
      <c r="I405" s="7"/>
      <c r="J405" s="7"/>
      <c r="K405" s="7"/>
      <c r="L405" s="7"/>
      <c r="M405" s="7"/>
    </row>
    <row r="406" spans="1:13" ht="12.75" customHeight="1" x14ac:dyDescent="0.2">
      <c r="A406" s="112"/>
      <c r="B406" s="7"/>
      <c r="C406" s="7"/>
      <c r="D406" s="7"/>
      <c r="E406" s="7"/>
      <c r="F406" s="7"/>
      <c r="G406" s="13"/>
      <c r="H406" s="13"/>
      <c r="I406" s="7"/>
      <c r="J406" s="7"/>
      <c r="K406" s="7"/>
      <c r="L406" s="7"/>
      <c r="M406" s="7"/>
    </row>
    <row r="407" spans="1:13" ht="12.75" customHeight="1" x14ac:dyDescent="0.2">
      <c r="A407" s="112"/>
      <c r="B407" s="7"/>
      <c r="C407" s="7"/>
      <c r="D407" s="7"/>
      <c r="E407" s="7"/>
      <c r="F407" s="7"/>
      <c r="G407" s="13"/>
      <c r="H407" s="13"/>
      <c r="I407" s="7"/>
      <c r="J407" s="7"/>
      <c r="K407" s="7"/>
      <c r="L407" s="7"/>
      <c r="M407" s="7"/>
    </row>
    <row r="408" spans="1:13" ht="12.75" customHeight="1" x14ac:dyDescent="0.2">
      <c r="A408" s="112"/>
      <c r="B408" s="7"/>
      <c r="C408" s="7"/>
      <c r="D408" s="7"/>
      <c r="E408" s="7"/>
      <c r="F408" s="7"/>
      <c r="G408" s="13"/>
      <c r="H408" s="13"/>
      <c r="I408" s="7"/>
      <c r="J408" s="7"/>
      <c r="K408" s="7"/>
      <c r="L408" s="7"/>
      <c r="M408" s="7"/>
    </row>
    <row r="409" spans="1:13" ht="12.75" customHeight="1" x14ac:dyDescent="0.2">
      <c r="A409" s="112"/>
      <c r="B409" s="7"/>
      <c r="C409" s="7"/>
      <c r="D409" s="7"/>
      <c r="E409" s="7"/>
      <c r="F409" s="7"/>
      <c r="G409" s="13"/>
      <c r="H409" s="13"/>
      <c r="I409" s="7"/>
      <c r="J409" s="7"/>
      <c r="K409" s="7"/>
      <c r="L409" s="7"/>
      <c r="M409" s="7"/>
    </row>
    <row r="410" spans="1:13" ht="12.75" customHeight="1" x14ac:dyDescent="0.2">
      <c r="A410" s="112"/>
      <c r="B410" s="7"/>
      <c r="C410" s="7"/>
      <c r="D410" s="7"/>
      <c r="E410" s="7"/>
      <c r="F410" s="7"/>
      <c r="G410" s="13"/>
      <c r="H410" s="13"/>
      <c r="I410" s="7"/>
      <c r="J410" s="7"/>
      <c r="K410" s="7"/>
      <c r="L410" s="7"/>
      <c r="M410" s="7"/>
    </row>
    <row r="411" spans="1:13" ht="12.75" customHeight="1" x14ac:dyDescent="0.2">
      <c r="A411" s="112"/>
      <c r="B411" s="7"/>
      <c r="C411" s="7"/>
      <c r="D411" s="7"/>
      <c r="E411" s="7"/>
      <c r="F411" s="7"/>
      <c r="G411" s="13"/>
      <c r="H411" s="13"/>
      <c r="I411" s="7"/>
      <c r="J411" s="7"/>
      <c r="K411" s="7"/>
      <c r="L411" s="7"/>
      <c r="M411" s="7"/>
    </row>
    <row r="412" spans="1:13" ht="12.75" customHeight="1" x14ac:dyDescent="0.2">
      <c r="A412" s="112"/>
      <c r="B412" s="7"/>
      <c r="C412" s="7"/>
      <c r="D412" s="7"/>
      <c r="E412" s="7"/>
      <c r="F412" s="7"/>
      <c r="G412" s="13"/>
      <c r="H412" s="13"/>
      <c r="I412" s="7"/>
      <c r="J412" s="7"/>
      <c r="K412" s="7"/>
      <c r="L412" s="7"/>
      <c r="M412" s="7"/>
    </row>
    <row r="413" spans="1:13" ht="12.75" customHeight="1" x14ac:dyDescent="0.2">
      <c r="A413" s="112"/>
      <c r="B413" s="7"/>
      <c r="C413" s="7"/>
      <c r="D413" s="7"/>
      <c r="E413" s="7"/>
      <c r="F413" s="7"/>
      <c r="G413" s="13"/>
      <c r="H413" s="13"/>
      <c r="I413" s="7"/>
      <c r="J413" s="7"/>
      <c r="K413" s="7"/>
      <c r="L413" s="7"/>
      <c r="M413" s="7"/>
    </row>
    <row r="414" spans="1:13" ht="12.75" customHeight="1" x14ac:dyDescent="0.2">
      <c r="A414" s="112"/>
      <c r="B414" s="7"/>
      <c r="C414" s="7"/>
      <c r="D414" s="7"/>
      <c r="E414" s="7"/>
      <c r="F414" s="7"/>
      <c r="G414" s="13"/>
      <c r="H414" s="13"/>
      <c r="I414" s="7"/>
      <c r="J414" s="7"/>
      <c r="K414" s="7"/>
      <c r="L414" s="7"/>
      <c r="M414" s="7"/>
    </row>
    <row r="415" spans="1:13" ht="12.75" customHeight="1" x14ac:dyDescent="0.2">
      <c r="A415" s="112"/>
      <c r="B415" s="7"/>
      <c r="C415" s="7"/>
      <c r="D415" s="7"/>
      <c r="E415" s="7"/>
      <c r="F415" s="7"/>
      <c r="G415" s="13"/>
      <c r="H415" s="13"/>
      <c r="I415" s="7"/>
      <c r="J415" s="7"/>
      <c r="K415" s="7"/>
      <c r="L415" s="7"/>
      <c r="M415" s="7"/>
    </row>
    <row r="416" spans="1:13" ht="12.75" customHeight="1" x14ac:dyDescent="0.2">
      <c r="A416" s="112"/>
      <c r="B416" s="7"/>
      <c r="C416" s="7"/>
      <c r="D416" s="7"/>
      <c r="E416" s="7"/>
      <c r="F416" s="7"/>
      <c r="G416" s="13"/>
      <c r="H416" s="13"/>
      <c r="I416" s="7"/>
      <c r="J416" s="7"/>
      <c r="K416" s="7"/>
      <c r="L416" s="7"/>
      <c r="M416" s="7"/>
    </row>
    <row r="417" spans="1:13" ht="12.75" customHeight="1" x14ac:dyDescent="0.2">
      <c r="A417" s="112"/>
      <c r="B417" s="7"/>
      <c r="C417" s="7"/>
      <c r="D417" s="7"/>
      <c r="E417" s="7"/>
      <c r="F417" s="7"/>
      <c r="G417" s="13"/>
      <c r="H417" s="13"/>
      <c r="I417" s="7"/>
      <c r="J417" s="7"/>
      <c r="K417" s="7"/>
      <c r="L417" s="7"/>
      <c r="M417" s="7"/>
    </row>
    <row r="418" spans="1:13" ht="12.75" customHeight="1" x14ac:dyDescent="0.2">
      <c r="A418" s="112"/>
      <c r="B418" s="7"/>
      <c r="C418" s="7"/>
      <c r="D418" s="7"/>
      <c r="E418" s="7"/>
      <c r="F418" s="7"/>
      <c r="G418" s="13"/>
      <c r="H418" s="13"/>
      <c r="I418" s="7"/>
      <c r="J418" s="7"/>
      <c r="K418" s="7"/>
      <c r="L418" s="7"/>
      <c r="M418" s="7"/>
    </row>
    <row r="419" spans="1:13" ht="12.75" customHeight="1" x14ac:dyDescent="0.2">
      <c r="A419" s="112"/>
      <c r="B419" s="7"/>
      <c r="C419" s="7"/>
      <c r="D419" s="7"/>
      <c r="E419" s="7"/>
      <c r="F419" s="7"/>
      <c r="G419" s="13"/>
      <c r="H419" s="13"/>
      <c r="I419" s="7"/>
      <c r="J419" s="7"/>
      <c r="K419" s="7"/>
      <c r="L419" s="7"/>
      <c r="M419" s="7"/>
    </row>
    <row r="420" spans="1:13" ht="12.75" customHeight="1" x14ac:dyDescent="0.2">
      <c r="A420" s="112"/>
      <c r="B420" s="7"/>
      <c r="C420" s="7"/>
      <c r="D420" s="7"/>
      <c r="E420" s="7"/>
      <c r="F420" s="7"/>
      <c r="G420" s="13"/>
      <c r="H420" s="13"/>
      <c r="I420" s="7"/>
      <c r="J420" s="7"/>
      <c r="K420" s="7"/>
      <c r="L420" s="7"/>
      <c r="M420" s="7"/>
    </row>
    <row r="421" spans="1:13" ht="12.75" customHeight="1" x14ac:dyDescent="0.2">
      <c r="A421" s="112"/>
      <c r="B421" s="7"/>
      <c r="C421" s="7"/>
      <c r="D421" s="7"/>
      <c r="E421" s="7"/>
      <c r="F421" s="7"/>
      <c r="G421" s="13"/>
      <c r="H421" s="13"/>
      <c r="I421" s="7"/>
      <c r="J421" s="7"/>
      <c r="K421" s="7"/>
      <c r="L421" s="7"/>
      <c r="M421" s="7"/>
    </row>
    <row r="422" spans="1:13" ht="12.75" customHeight="1" x14ac:dyDescent="0.2">
      <c r="A422" s="112"/>
      <c r="B422" s="7"/>
      <c r="C422" s="7"/>
      <c r="D422" s="7"/>
      <c r="E422" s="7"/>
      <c r="F422" s="7"/>
      <c r="G422" s="13"/>
      <c r="H422" s="13"/>
      <c r="I422" s="7"/>
      <c r="J422" s="7"/>
      <c r="K422" s="7"/>
      <c r="L422" s="7"/>
      <c r="M422" s="7"/>
    </row>
    <row r="423" spans="1:13" ht="12.75" customHeight="1" x14ac:dyDescent="0.2">
      <c r="A423" s="112"/>
      <c r="B423" s="7"/>
      <c r="C423" s="7"/>
      <c r="D423" s="7"/>
      <c r="E423" s="7"/>
      <c r="F423" s="7"/>
      <c r="G423" s="13"/>
      <c r="H423" s="13"/>
      <c r="I423" s="7"/>
      <c r="J423" s="7"/>
      <c r="K423" s="7"/>
      <c r="L423" s="7"/>
      <c r="M423" s="7"/>
    </row>
    <row r="424" spans="1:13" ht="12.75" customHeight="1" x14ac:dyDescent="0.2">
      <c r="A424" s="112"/>
      <c r="B424" s="7"/>
      <c r="C424" s="7"/>
      <c r="D424" s="7"/>
      <c r="E424" s="7"/>
      <c r="F424" s="7"/>
      <c r="G424" s="13"/>
      <c r="H424" s="13"/>
      <c r="I424" s="7"/>
      <c r="J424" s="7"/>
      <c r="K424" s="7"/>
      <c r="L424" s="7"/>
      <c r="M424" s="7"/>
    </row>
    <row r="425" spans="1:13" ht="12.75" customHeight="1" x14ac:dyDescent="0.2">
      <c r="A425" s="112"/>
      <c r="B425" s="7"/>
      <c r="C425" s="7"/>
      <c r="D425" s="7"/>
      <c r="E425" s="7"/>
      <c r="F425" s="7"/>
      <c r="G425" s="13"/>
      <c r="H425" s="13"/>
      <c r="I425" s="7"/>
      <c r="J425" s="7"/>
      <c r="K425" s="7"/>
      <c r="L425" s="7"/>
      <c r="M425" s="7"/>
    </row>
    <row r="426" spans="1:13" ht="12.75" customHeight="1" x14ac:dyDescent="0.2">
      <c r="A426" s="112"/>
      <c r="B426" s="7"/>
      <c r="C426" s="7"/>
      <c r="D426" s="7"/>
      <c r="E426" s="7"/>
      <c r="F426" s="7"/>
      <c r="G426" s="13"/>
      <c r="H426" s="13"/>
      <c r="I426" s="7"/>
      <c r="J426" s="7"/>
      <c r="K426" s="7"/>
      <c r="L426" s="7"/>
      <c r="M426" s="7"/>
    </row>
    <row r="427" spans="1:13" ht="12.75" customHeight="1" x14ac:dyDescent="0.2">
      <c r="A427" s="112"/>
      <c r="B427" s="7"/>
      <c r="C427" s="7"/>
      <c r="D427" s="7"/>
      <c r="E427" s="7"/>
      <c r="F427" s="7"/>
      <c r="G427" s="13"/>
      <c r="H427" s="13"/>
      <c r="I427" s="7"/>
      <c r="J427" s="7"/>
      <c r="K427" s="7"/>
      <c r="L427" s="7"/>
      <c r="M427" s="7"/>
    </row>
    <row r="428" spans="1:13" ht="12.75" customHeight="1" x14ac:dyDescent="0.2">
      <c r="A428" s="112"/>
      <c r="B428" s="7"/>
      <c r="C428" s="7"/>
      <c r="D428" s="7"/>
      <c r="E428" s="7"/>
      <c r="F428" s="7"/>
      <c r="G428" s="13"/>
      <c r="H428" s="13"/>
      <c r="I428" s="7"/>
      <c r="J428" s="7"/>
      <c r="K428" s="7"/>
      <c r="L428" s="7"/>
      <c r="M428" s="7"/>
    </row>
    <row r="429" spans="1:13" ht="12.75" customHeight="1" x14ac:dyDescent="0.2">
      <c r="A429" s="112"/>
      <c r="B429" s="7"/>
      <c r="C429" s="7"/>
      <c r="D429" s="7"/>
      <c r="E429" s="7"/>
      <c r="F429" s="7"/>
      <c r="G429" s="13"/>
      <c r="H429" s="13"/>
      <c r="I429" s="7"/>
      <c r="J429" s="7"/>
      <c r="K429" s="7"/>
      <c r="L429" s="7"/>
      <c r="M429" s="7"/>
    </row>
    <row r="430" spans="1:13" ht="12.75" customHeight="1" x14ac:dyDescent="0.2">
      <c r="A430" s="112"/>
      <c r="B430" s="7"/>
      <c r="C430" s="7"/>
      <c r="D430" s="7"/>
      <c r="E430" s="7"/>
      <c r="F430" s="7"/>
      <c r="G430" s="13"/>
      <c r="H430" s="13"/>
      <c r="I430" s="7"/>
      <c r="J430" s="7"/>
      <c r="K430" s="7"/>
      <c r="L430" s="7"/>
      <c r="M430" s="7"/>
    </row>
    <row r="431" spans="1:13" ht="12.75" customHeight="1" x14ac:dyDescent="0.2">
      <c r="A431" s="112"/>
      <c r="B431" s="7"/>
      <c r="C431" s="7"/>
      <c r="D431" s="7"/>
      <c r="E431" s="7"/>
      <c r="F431" s="7"/>
      <c r="G431" s="13"/>
      <c r="H431" s="13"/>
      <c r="I431" s="7"/>
      <c r="J431" s="7"/>
      <c r="K431" s="7"/>
      <c r="L431" s="7"/>
      <c r="M431" s="7"/>
    </row>
    <row r="432" spans="1:13" ht="12.75" customHeight="1" x14ac:dyDescent="0.2">
      <c r="A432" s="112"/>
      <c r="B432" s="7"/>
      <c r="C432" s="7"/>
      <c r="D432" s="7"/>
      <c r="E432" s="7"/>
      <c r="F432" s="7"/>
      <c r="G432" s="13"/>
      <c r="H432" s="13"/>
      <c r="I432" s="7"/>
      <c r="J432" s="7"/>
      <c r="K432" s="7"/>
      <c r="L432" s="7"/>
      <c r="M432" s="7"/>
    </row>
    <row r="433" spans="1:13" ht="12.75" customHeight="1" x14ac:dyDescent="0.2">
      <c r="A433" s="112"/>
      <c r="B433" s="7"/>
      <c r="C433" s="7"/>
      <c r="D433" s="7"/>
      <c r="E433" s="7"/>
      <c r="F433" s="7"/>
      <c r="G433" s="13"/>
      <c r="H433" s="13"/>
      <c r="I433" s="7"/>
      <c r="J433" s="7"/>
      <c r="K433" s="7"/>
      <c r="L433" s="7"/>
      <c r="M433" s="7"/>
    </row>
    <row r="434" spans="1:13" ht="12.75" customHeight="1" x14ac:dyDescent="0.2">
      <c r="A434" s="112"/>
      <c r="B434" s="7"/>
      <c r="C434" s="7"/>
      <c r="D434" s="7"/>
      <c r="E434" s="7"/>
      <c r="F434" s="7"/>
      <c r="G434" s="13"/>
      <c r="H434" s="13"/>
      <c r="I434" s="7"/>
      <c r="J434" s="7"/>
      <c r="K434" s="7"/>
      <c r="L434" s="7"/>
      <c r="M434" s="7"/>
    </row>
    <row r="435" spans="1:13" ht="12.75" customHeight="1" x14ac:dyDescent="0.2">
      <c r="A435" s="112"/>
      <c r="B435" s="7"/>
      <c r="C435" s="7"/>
      <c r="D435" s="7"/>
      <c r="E435" s="7"/>
      <c r="F435" s="7"/>
      <c r="G435" s="13"/>
      <c r="H435" s="13"/>
      <c r="I435" s="7"/>
      <c r="J435" s="7"/>
      <c r="K435" s="7"/>
      <c r="L435" s="7"/>
      <c r="M435" s="7"/>
    </row>
    <row r="436" spans="1:13" ht="12.75" customHeight="1" x14ac:dyDescent="0.2">
      <c r="A436" s="112"/>
      <c r="B436" s="7"/>
      <c r="C436" s="7"/>
      <c r="D436" s="7"/>
      <c r="E436" s="7"/>
      <c r="F436" s="7"/>
      <c r="G436" s="13"/>
      <c r="H436" s="13"/>
      <c r="I436" s="7"/>
      <c r="J436" s="7"/>
      <c r="K436" s="7"/>
      <c r="L436" s="7"/>
      <c r="M436" s="7"/>
    </row>
    <row r="437" spans="1:13" ht="12.75" customHeight="1" x14ac:dyDescent="0.2">
      <c r="A437" s="112"/>
      <c r="B437" s="7"/>
      <c r="C437" s="7"/>
      <c r="D437" s="7"/>
      <c r="E437" s="7"/>
      <c r="F437" s="7"/>
      <c r="G437" s="13"/>
      <c r="H437" s="13"/>
      <c r="I437" s="7"/>
      <c r="J437" s="7"/>
      <c r="K437" s="7"/>
      <c r="L437" s="7"/>
      <c r="M437" s="7"/>
    </row>
    <row r="438" spans="1:13" ht="12.75" customHeight="1" x14ac:dyDescent="0.2">
      <c r="A438" s="112"/>
      <c r="B438" s="7"/>
      <c r="C438" s="7"/>
      <c r="D438" s="7"/>
      <c r="E438" s="7"/>
      <c r="F438" s="7"/>
      <c r="G438" s="13"/>
      <c r="H438" s="13"/>
      <c r="I438" s="7"/>
      <c r="J438" s="7"/>
      <c r="K438" s="7"/>
      <c r="L438" s="7"/>
      <c r="M438" s="7"/>
    </row>
    <row r="439" spans="1:13" ht="12.75" customHeight="1" x14ac:dyDescent="0.2">
      <c r="A439" s="112"/>
      <c r="B439" s="7"/>
      <c r="C439" s="7"/>
      <c r="D439" s="7"/>
      <c r="E439" s="7"/>
      <c r="F439" s="7"/>
      <c r="G439" s="13"/>
      <c r="H439" s="13"/>
      <c r="I439" s="7"/>
      <c r="J439" s="7"/>
      <c r="K439" s="7"/>
      <c r="L439" s="7"/>
      <c r="M439" s="7"/>
    </row>
    <row r="440" spans="1:13" ht="12.75" customHeight="1" x14ac:dyDescent="0.2">
      <c r="A440" s="112"/>
      <c r="B440" s="7"/>
      <c r="C440" s="7"/>
      <c r="D440" s="7"/>
      <c r="E440" s="7"/>
      <c r="F440" s="7"/>
      <c r="G440" s="13"/>
      <c r="H440" s="13"/>
      <c r="I440" s="7"/>
      <c r="J440" s="7"/>
      <c r="K440" s="7"/>
      <c r="L440" s="7"/>
      <c r="M440" s="7"/>
    </row>
    <row r="441" spans="1:13" ht="12.75" customHeight="1" x14ac:dyDescent="0.2">
      <c r="A441" s="112"/>
      <c r="B441" s="7"/>
      <c r="C441" s="7"/>
      <c r="D441" s="7"/>
      <c r="E441" s="7"/>
      <c r="F441" s="7"/>
      <c r="G441" s="13"/>
      <c r="H441" s="13"/>
      <c r="I441" s="7"/>
      <c r="J441" s="7"/>
      <c r="K441" s="7"/>
      <c r="L441" s="7"/>
      <c r="M441" s="7"/>
    </row>
    <row r="442" spans="1:13" ht="12.75" customHeight="1" x14ac:dyDescent="0.2">
      <c r="A442" s="112"/>
      <c r="B442" s="7"/>
      <c r="C442" s="7"/>
      <c r="D442" s="7"/>
      <c r="E442" s="7"/>
      <c r="F442" s="7"/>
      <c r="G442" s="13"/>
      <c r="H442" s="13"/>
      <c r="I442" s="7"/>
      <c r="J442" s="7"/>
      <c r="K442" s="7"/>
      <c r="L442" s="7"/>
      <c r="M442" s="7"/>
    </row>
    <row r="443" spans="1:13" ht="12.75" customHeight="1" x14ac:dyDescent="0.2">
      <c r="A443" s="112"/>
      <c r="B443" s="7"/>
      <c r="C443" s="7"/>
      <c r="D443" s="7"/>
      <c r="E443" s="7"/>
      <c r="F443" s="7"/>
      <c r="G443" s="13"/>
      <c r="H443" s="13"/>
      <c r="I443" s="7"/>
      <c r="J443" s="7"/>
      <c r="K443" s="7"/>
      <c r="L443" s="7"/>
      <c r="M443" s="7"/>
    </row>
    <row r="444" spans="1:13" ht="12.75" customHeight="1" x14ac:dyDescent="0.2">
      <c r="A444" s="112"/>
      <c r="B444" s="7"/>
      <c r="C444" s="7"/>
      <c r="D444" s="7"/>
      <c r="E444" s="7"/>
      <c r="F444" s="7"/>
      <c r="G444" s="13"/>
      <c r="H444" s="13"/>
      <c r="I444" s="7"/>
      <c r="J444" s="7"/>
      <c r="K444" s="7"/>
      <c r="L444" s="7"/>
      <c r="M444" s="7"/>
    </row>
    <row r="445" spans="1:13" ht="12.75" customHeight="1" x14ac:dyDescent="0.2">
      <c r="A445" s="112"/>
      <c r="B445" s="7"/>
      <c r="C445" s="7"/>
      <c r="D445" s="7"/>
      <c r="E445" s="7"/>
      <c r="F445" s="7"/>
      <c r="G445" s="13"/>
      <c r="H445" s="13"/>
      <c r="I445" s="7"/>
      <c r="J445" s="7"/>
      <c r="K445" s="7"/>
      <c r="L445" s="7"/>
      <c r="M445" s="7"/>
    </row>
    <row r="446" spans="1:13" ht="12.75" customHeight="1" x14ac:dyDescent="0.2">
      <c r="A446" s="112"/>
      <c r="B446" s="7"/>
      <c r="C446" s="7"/>
      <c r="D446" s="7"/>
      <c r="E446" s="7"/>
      <c r="F446" s="7"/>
      <c r="G446" s="13"/>
      <c r="H446" s="13"/>
      <c r="I446" s="7"/>
      <c r="J446" s="7"/>
      <c r="K446" s="7"/>
      <c r="L446" s="7"/>
      <c r="M446" s="7"/>
    </row>
    <row r="447" spans="1:13" ht="12.75" customHeight="1" x14ac:dyDescent="0.2">
      <c r="A447" s="112"/>
      <c r="B447" s="7"/>
      <c r="C447" s="7"/>
      <c r="D447" s="7"/>
      <c r="E447" s="7"/>
      <c r="F447" s="7"/>
      <c r="G447" s="13"/>
      <c r="H447" s="13"/>
      <c r="I447" s="7"/>
      <c r="J447" s="7"/>
      <c r="K447" s="7"/>
      <c r="L447" s="7"/>
      <c r="M447" s="7"/>
    </row>
    <row r="448" spans="1:13" ht="12.75" customHeight="1" x14ac:dyDescent="0.2">
      <c r="A448" s="112"/>
      <c r="B448" s="7"/>
      <c r="C448" s="7"/>
      <c r="D448" s="7"/>
      <c r="E448" s="7"/>
      <c r="F448" s="7"/>
      <c r="G448" s="13"/>
      <c r="H448" s="13"/>
      <c r="I448" s="7"/>
      <c r="J448" s="7"/>
      <c r="K448" s="7"/>
      <c r="L448" s="7"/>
      <c r="M448" s="7"/>
    </row>
    <row r="449" spans="7:7" x14ac:dyDescent="0.2">
      <c r="G449"/>
    </row>
    <row r="450" spans="7:7" x14ac:dyDescent="0.2">
      <c r="G450"/>
    </row>
    <row r="451" spans="7:7" x14ac:dyDescent="0.2">
      <c r="G451"/>
    </row>
    <row r="452" spans="7:7" x14ac:dyDescent="0.2">
      <c r="G452"/>
    </row>
    <row r="453" spans="7:7" x14ac:dyDescent="0.2">
      <c r="G453"/>
    </row>
    <row r="454" spans="7:7" x14ac:dyDescent="0.2">
      <c r="G454"/>
    </row>
    <row r="455" spans="7:7" x14ac:dyDescent="0.2">
      <c r="G455"/>
    </row>
    <row r="456" spans="7:7" x14ac:dyDescent="0.2">
      <c r="G456"/>
    </row>
    <row r="457" spans="7:7" x14ac:dyDescent="0.2">
      <c r="G457"/>
    </row>
    <row r="458" spans="7:7" x14ac:dyDescent="0.2">
      <c r="G458"/>
    </row>
    <row r="459" spans="7:7" x14ac:dyDescent="0.2">
      <c r="G459"/>
    </row>
    <row r="460" spans="7:7" x14ac:dyDescent="0.2">
      <c r="G460"/>
    </row>
    <row r="461" spans="7:7" x14ac:dyDescent="0.2">
      <c r="G461"/>
    </row>
    <row r="462" spans="7:7" x14ac:dyDescent="0.2">
      <c r="G462"/>
    </row>
    <row r="463" spans="7:7" x14ac:dyDescent="0.2">
      <c r="G463"/>
    </row>
    <row r="464" spans="7:7" x14ac:dyDescent="0.2">
      <c r="G464"/>
    </row>
    <row r="465" spans="7:7" x14ac:dyDescent="0.2">
      <c r="G465"/>
    </row>
    <row r="466" spans="7:7" x14ac:dyDescent="0.2">
      <c r="G466"/>
    </row>
    <row r="467" spans="7:7" x14ac:dyDescent="0.2">
      <c r="G467"/>
    </row>
    <row r="468" spans="7:7" x14ac:dyDescent="0.2">
      <c r="G468"/>
    </row>
    <row r="469" spans="7:7" x14ac:dyDescent="0.2">
      <c r="G469"/>
    </row>
    <row r="470" spans="7:7" x14ac:dyDescent="0.2">
      <c r="G470"/>
    </row>
    <row r="471" spans="7:7" x14ac:dyDescent="0.2">
      <c r="G471"/>
    </row>
    <row r="472" spans="7:7" x14ac:dyDescent="0.2">
      <c r="G472"/>
    </row>
    <row r="473" spans="7:7" x14ac:dyDescent="0.2">
      <c r="G473"/>
    </row>
    <row r="474" spans="7:7" x14ac:dyDescent="0.2">
      <c r="G474"/>
    </row>
    <row r="475" spans="7:7" x14ac:dyDescent="0.2">
      <c r="G475"/>
    </row>
    <row r="476" spans="7:7" x14ac:dyDescent="0.2">
      <c r="G476"/>
    </row>
    <row r="477" spans="7:7" x14ac:dyDescent="0.2">
      <c r="G477"/>
    </row>
    <row r="478" spans="7:7" x14ac:dyDescent="0.2">
      <c r="G478"/>
    </row>
    <row r="479" spans="7:7" x14ac:dyDescent="0.2">
      <c r="G479"/>
    </row>
    <row r="480" spans="7:7" x14ac:dyDescent="0.2">
      <c r="G480"/>
    </row>
    <row r="481" spans="7:7" x14ac:dyDescent="0.2">
      <c r="G481"/>
    </row>
    <row r="482" spans="7:7" x14ac:dyDescent="0.2">
      <c r="G482"/>
    </row>
    <row r="483" spans="7:7" x14ac:dyDescent="0.2">
      <c r="G483"/>
    </row>
    <row r="484" spans="7:7" x14ac:dyDescent="0.2">
      <c r="G484"/>
    </row>
    <row r="485" spans="7:7" x14ac:dyDescent="0.2">
      <c r="G485"/>
    </row>
    <row r="486" spans="7:7" x14ac:dyDescent="0.2">
      <c r="G486"/>
    </row>
    <row r="487" spans="7:7" x14ac:dyDescent="0.2">
      <c r="G487"/>
    </row>
    <row r="488" spans="7:7" x14ac:dyDescent="0.2">
      <c r="G488"/>
    </row>
    <row r="489" spans="7:7" x14ac:dyDescent="0.2">
      <c r="G489"/>
    </row>
    <row r="490" spans="7:7" x14ac:dyDescent="0.2">
      <c r="G490"/>
    </row>
    <row r="491" spans="7:7" x14ac:dyDescent="0.2">
      <c r="G491"/>
    </row>
    <row r="492" spans="7:7" x14ac:dyDescent="0.2">
      <c r="G492"/>
    </row>
    <row r="493" spans="7:7" x14ac:dyDescent="0.2">
      <c r="G493"/>
    </row>
    <row r="494" spans="7:7" x14ac:dyDescent="0.2">
      <c r="G494"/>
    </row>
    <row r="495" spans="7:7" x14ac:dyDescent="0.2">
      <c r="G495"/>
    </row>
    <row r="496" spans="7:7" x14ac:dyDescent="0.2">
      <c r="G496"/>
    </row>
    <row r="497" spans="7:7" x14ac:dyDescent="0.2">
      <c r="G497"/>
    </row>
    <row r="498" spans="7:7" x14ac:dyDescent="0.2">
      <c r="G498"/>
    </row>
    <row r="499" spans="7:7" x14ac:dyDescent="0.2">
      <c r="G499"/>
    </row>
    <row r="500" spans="7:7" x14ac:dyDescent="0.2">
      <c r="G500"/>
    </row>
    <row r="501" spans="7:7" x14ac:dyDescent="0.2">
      <c r="G501"/>
    </row>
    <row r="502" spans="7:7" x14ac:dyDescent="0.2">
      <c r="G502"/>
    </row>
    <row r="503" spans="7:7" x14ac:dyDescent="0.2">
      <c r="G503"/>
    </row>
    <row r="504" spans="7:7" x14ac:dyDescent="0.2">
      <c r="G504"/>
    </row>
    <row r="505" spans="7:7" x14ac:dyDescent="0.2">
      <c r="G505"/>
    </row>
    <row r="506" spans="7:7" x14ac:dyDescent="0.2">
      <c r="G506"/>
    </row>
    <row r="507" spans="7:7" x14ac:dyDescent="0.2">
      <c r="G507"/>
    </row>
    <row r="508" spans="7:7" x14ac:dyDescent="0.2">
      <c r="G508"/>
    </row>
    <row r="509" spans="7:7" x14ac:dyDescent="0.2">
      <c r="G509"/>
    </row>
    <row r="510" spans="7:7" x14ac:dyDescent="0.2">
      <c r="G510"/>
    </row>
    <row r="511" spans="7:7" x14ac:dyDescent="0.2">
      <c r="G511"/>
    </row>
    <row r="512" spans="7:7" x14ac:dyDescent="0.2">
      <c r="G512"/>
    </row>
    <row r="513" spans="7:7" x14ac:dyDescent="0.2">
      <c r="G513"/>
    </row>
    <row r="514" spans="7:7" x14ac:dyDescent="0.2">
      <c r="G514"/>
    </row>
    <row r="515" spans="7:7" x14ac:dyDescent="0.2">
      <c r="G515"/>
    </row>
    <row r="516" spans="7:7" x14ac:dyDescent="0.2">
      <c r="G516"/>
    </row>
    <row r="517" spans="7:7" x14ac:dyDescent="0.2">
      <c r="G517"/>
    </row>
    <row r="518" spans="7:7" x14ac:dyDescent="0.2">
      <c r="G518"/>
    </row>
    <row r="519" spans="7:7" x14ac:dyDescent="0.2">
      <c r="G519"/>
    </row>
    <row r="520" spans="7:7" x14ac:dyDescent="0.2">
      <c r="G520"/>
    </row>
    <row r="521" spans="7:7" x14ac:dyDescent="0.2">
      <c r="G521"/>
    </row>
    <row r="522" spans="7:7" x14ac:dyDescent="0.2">
      <c r="G522"/>
    </row>
    <row r="523" spans="7:7" x14ac:dyDescent="0.2">
      <c r="G523"/>
    </row>
    <row r="524" spans="7:7" x14ac:dyDescent="0.2">
      <c r="G524"/>
    </row>
    <row r="525" spans="7:7" x14ac:dyDescent="0.2">
      <c r="G525"/>
    </row>
    <row r="526" spans="7:7" x14ac:dyDescent="0.2">
      <c r="G526"/>
    </row>
    <row r="527" spans="7:7" x14ac:dyDescent="0.2">
      <c r="G527"/>
    </row>
    <row r="528" spans="7:7" x14ac:dyDescent="0.2">
      <c r="G528"/>
    </row>
    <row r="529" spans="7:7" x14ac:dyDescent="0.2">
      <c r="G529"/>
    </row>
    <row r="530" spans="7:7" x14ac:dyDescent="0.2">
      <c r="G530"/>
    </row>
    <row r="531" spans="7:7" x14ac:dyDescent="0.2">
      <c r="G531"/>
    </row>
    <row r="532" spans="7:7" x14ac:dyDescent="0.2">
      <c r="G532"/>
    </row>
    <row r="533" spans="7:7" x14ac:dyDescent="0.2">
      <c r="G533"/>
    </row>
    <row r="534" spans="7:7" x14ac:dyDescent="0.2">
      <c r="G534"/>
    </row>
    <row r="535" spans="7:7" x14ac:dyDescent="0.2">
      <c r="G535"/>
    </row>
    <row r="536" spans="7:7" x14ac:dyDescent="0.2">
      <c r="G536"/>
    </row>
    <row r="537" spans="7:7" x14ac:dyDescent="0.2">
      <c r="G537"/>
    </row>
    <row r="538" spans="7:7" x14ac:dyDescent="0.2">
      <c r="G538"/>
    </row>
    <row r="539" spans="7:7" x14ac:dyDescent="0.2">
      <c r="G539"/>
    </row>
    <row r="540" spans="7:7" x14ac:dyDescent="0.2">
      <c r="G540"/>
    </row>
    <row r="541" spans="7:7" x14ac:dyDescent="0.2">
      <c r="G541"/>
    </row>
    <row r="542" spans="7:7" x14ac:dyDescent="0.2">
      <c r="G542"/>
    </row>
    <row r="543" spans="7:7" x14ac:dyDescent="0.2">
      <c r="G543"/>
    </row>
    <row r="544" spans="7:7" x14ac:dyDescent="0.2">
      <c r="G544"/>
    </row>
    <row r="545" spans="7:7" x14ac:dyDescent="0.2">
      <c r="G545"/>
    </row>
    <row r="546" spans="7:7" x14ac:dyDescent="0.2">
      <c r="G546"/>
    </row>
    <row r="547" spans="7:7" x14ac:dyDescent="0.2">
      <c r="G547"/>
    </row>
    <row r="548" spans="7:7" x14ac:dyDescent="0.2">
      <c r="G548"/>
    </row>
    <row r="549" spans="7:7" x14ac:dyDescent="0.2">
      <c r="G549"/>
    </row>
    <row r="550" spans="7:7" x14ac:dyDescent="0.2">
      <c r="G550"/>
    </row>
    <row r="551" spans="7:7" x14ac:dyDescent="0.2">
      <c r="G551"/>
    </row>
    <row r="552" spans="7:7" x14ac:dyDescent="0.2">
      <c r="G552"/>
    </row>
    <row r="553" spans="7:7" x14ac:dyDescent="0.2">
      <c r="G553"/>
    </row>
    <row r="554" spans="7:7" x14ac:dyDescent="0.2">
      <c r="G554"/>
    </row>
    <row r="555" spans="7:7" x14ac:dyDescent="0.2">
      <c r="G555"/>
    </row>
    <row r="556" spans="7:7" x14ac:dyDescent="0.2">
      <c r="G556"/>
    </row>
    <row r="557" spans="7:7" x14ac:dyDescent="0.2">
      <c r="G557"/>
    </row>
    <row r="558" spans="7:7" x14ac:dyDescent="0.2">
      <c r="G558"/>
    </row>
    <row r="559" spans="7:7" x14ac:dyDescent="0.2">
      <c r="G559"/>
    </row>
    <row r="560" spans="7:7" x14ac:dyDescent="0.2">
      <c r="G560"/>
    </row>
    <row r="561" spans="7:7" x14ac:dyDescent="0.2">
      <c r="G561"/>
    </row>
    <row r="562" spans="7:7" x14ac:dyDescent="0.2">
      <c r="G562"/>
    </row>
    <row r="563" spans="7:7" x14ac:dyDescent="0.2">
      <c r="G563"/>
    </row>
    <row r="564" spans="7:7" x14ac:dyDescent="0.2">
      <c r="G564"/>
    </row>
    <row r="565" spans="7:7" x14ac:dyDescent="0.2">
      <c r="G565"/>
    </row>
    <row r="566" spans="7:7" x14ac:dyDescent="0.2">
      <c r="G566"/>
    </row>
    <row r="567" spans="7:7" x14ac:dyDescent="0.2">
      <c r="G567"/>
    </row>
    <row r="568" spans="7:7" x14ac:dyDescent="0.2">
      <c r="G568"/>
    </row>
    <row r="569" spans="7:7" x14ac:dyDescent="0.2">
      <c r="G569"/>
    </row>
    <row r="570" spans="7:7" x14ac:dyDescent="0.2">
      <c r="G570"/>
    </row>
    <row r="571" spans="7:7" x14ac:dyDescent="0.2">
      <c r="G571"/>
    </row>
    <row r="572" spans="7:7" x14ac:dyDescent="0.2">
      <c r="G572"/>
    </row>
    <row r="573" spans="7:7" x14ac:dyDescent="0.2">
      <c r="G573"/>
    </row>
    <row r="574" spans="7:7" x14ac:dyDescent="0.2">
      <c r="G574"/>
    </row>
    <row r="575" spans="7:7" x14ac:dyDescent="0.2">
      <c r="G575"/>
    </row>
    <row r="576" spans="7:7" x14ac:dyDescent="0.2">
      <c r="G576"/>
    </row>
    <row r="577" spans="7:7" x14ac:dyDescent="0.2">
      <c r="G577"/>
    </row>
    <row r="578" spans="7:7" x14ac:dyDescent="0.2">
      <c r="G578"/>
    </row>
    <row r="579" spans="7:7" x14ac:dyDescent="0.2">
      <c r="G579"/>
    </row>
    <row r="580" spans="7:7" x14ac:dyDescent="0.2">
      <c r="G580"/>
    </row>
    <row r="581" spans="7:7" x14ac:dyDescent="0.2">
      <c r="G581"/>
    </row>
    <row r="582" spans="7:7" x14ac:dyDescent="0.2">
      <c r="G582"/>
    </row>
    <row r="583" spans="7:7" x14ac:dyDescent="0.2">
      <c r="G583"/>
    </row>
    <row r="584" spans="7:7" x14ac:dyDescent="0.2">
      <c r="G584"/>
    </row>
    <row r="585" spans="7:7" x14ac:dyDescent="0.2">
      <c r="G585"/>
    </row>
    <row r="586" spans="7:7" x14ac:dyDescent="0.2">
      <c r="G586"/>
    </row>
    <row r="587" spans="7:7" x14ac:dyDescent="0.2">
      <c r="G587"/>
    </row>
    <row r="588" spans="7:7" x14ac:dyDescent="0.2">
      <c r="G588"/>
    </row>
    <row r="589" spans="7:7" x14ac:dyDescent="0.2">
      <c r="G589"/>
    </row>
    <row r="590" spans="7:7" x14ac:dyDescent="0.2">
      <c r="G590"/>
    </row>
    <row r="591" spans="7:7" x14ac:dyDescent="0.2">
      <c r="G591"/>
    </row>
    <row r="592" spans="7:7" x14ac:dyDescent="0.2">
      <c r="G592"/>
    </row>
    <row r="593" spans="7:7" x14ac:dyDescent="0.2">
      <c r="G593"/>
    </row>
    <row r="594" spans="7:7" x14ac:dyDescent="0.2">
      <c r="G594"/>
    </row>
    <row r="595" spans="7:7" x14ac:dyDescent="0.2">
      <c r="G595"/>
    </row>
    <row r="596" spans="7:7" x14ac:dyDescent="0.2">
      <c r="G596"/>
    </row>
    <row r="597" spans="7:7" x14ac:dyDescent="0.2">
      <c r="G597"/>
    </row>
    <row r="598" spans="7:7" x14ac:dyDescent="0.2">
      <c r="G598"/>
    </row>
    <row r="599" spans="7:7" x14ac:dyDescent="0.2">
      <c r="G599"/>
    </row>
    <row r="600" spans="7:7" x14ac:dyDescent="0.2">
      <c r="G600"/>
    </row>
    <row r="601" spans="7:7" x14ac:dyDescent="0.2">
      <c r="G601"/>
    </row>
    <row r="602" spans="7:7" x14ac:dyDescent="0.2">
      <c r="G602"/>
    </row>
    <row r="603" spans="7:7" x14ac:dyDescent="0.2">
      <c r="G603"/>
    </row>
    <row r="604" spans="7:7" x14ac:dyDescent="0.2">
      <c r="G604"/>
    </row>
    <row r="605" spans="7:7" x14ac:dyDescent="0.2">
      <c r="G605"/>
    </row>
    <row r="606" spans="7:7" x14ac:dyDescent="0.2">
      <c r="G606"/>
    </row>
    <row r="607" spans="7:7" x14ac:dyDescent="0.2">
      <c r="G607"/>
    </row>
    <row r="608" spans="7:7" x14ac:dyDescent="0.2">
      <c r="G608"/>
    </row>
    <row r="609" spans="7:7" x14ac:dyDescent="0.2">
      <c r="G609"/>
    </row>
    <row r="610" spans="7:7" x14ac:dyDescent="0.2">
      <c r="G610"/>
    </row>
    <row r="611" spans="7:7" x14ac:dyDescent="0.2">
      <c r="G611"/>
    </row>
    <row r="612" spans="7:7" x14ac:dyDescent="0.2">
      <c r="G612"/>
    </row>
    <row r="613" spans="7:7" x14ac:dyDescent="0.2">
      <c r="G613"/>
    </row>
    <row r="614" spans="7:7" x14ac:dyDescent="0.2">
      <c r="G614"/>
    </row>
    <row r="615" spans="7:7" x14ac:dyDescent="0.2">
      <c r="G615"/>
    </row>
    <row r="616" spans="7:7" x14ac:dyDescent="0.2">
      <c r="G616"/>
    </row>
    <row r="617" spans="7:7" x14ac:dyDescent="0.2">
      <c r="G617"/>
    </row>
    <row r="618" spans="7:7" x14ac:dyDescent="0.2">
      <c r="G618"/>
    </row>
    <row r="619" spans="7:7" x14ac:dyDescent="0.2">
      <c r="G619"/>
    </row>
    <row r="620" spans="7:7" x14ac:dyDescent="0.2">
      <c r="G620"/>
    </row>
    <row r="621" spans="7:7" x14ac:dyDescent="0.2">
      <c r="G621"/>
    </row>
    <row r="622" spans="7:7" x14ac:dyDescent="0.2">
      <c r="G622"/>
    </row>
    <row r="623" spans="7:7" x14ac:dyDescent="0.2">
      <c r="G623"/>
    </row>
    <row r="624" spans="7:7" x14ac:dyDescent="0.2">
      <c r="G624"/>
    </row>
    <row r="625" spans="7:7" x14ac:dyDescent="0.2">
      <c r="G625"/>
    </row>
    <row r="626" spans="7:7" x14ac:dyDescent="0.2">
      <c r="G626"/>
    </row>
    <row r="627" spans="7:7" x14ac:dyDescent="0.2">
      <c r="G627"/>
    </row>
    <row r="628" spans="7:7" x14ac:dyDescent="0.2">
      <c r="G628"/>
    </row>
    <row r="629" spans="7:7" x14ac:dyDescent="0.2">
      <c r="G629"/>
    </row>
    <row r="630" spans="7:7" x14ac:dyDescent="0.2">
      <c r="G630"/>
    </row>
    <row r="631" spans="7:7" x14ac:dyDescent="0.2">
      <c r="G631"/>
    </row>
    <row r="632" spans="7:7" x14ac:dyDescent="0.2">
      <c r="G632"/>
    </row>
    <row r="633" spans="7:7" x14ac:dyDescent="0.2">
      <c r="G633"/>
    </row>
    <row r="634" spans="7:7" x14ac:dyDescent="0.2">
      <c r="G634"/>
    </row>
    <row r="635" spans="7:7" x14ac:dyDescent="0.2">
      <c r="G635"/>
    </row>
    <row r="636" spans="7:7" x14ac:dyDescent="0.2">
      <c r="G636"/>
    </row>
    <row r="637" spans="7:7" x14ac:dyDescent="0.2">
      <c r="G637"/>
    </row>
    <row r="638" spans="7:7" x14ac:dyDescent="0.2">
      <c r="G638"/>
    </row>
    <row r="639" spans="7:7" x14ac:dyDescent="0.2">
      <c r="G639"/>
    </row>
    <row r="640" spans="7:7" x14ac:dyDescent="0.2">
      <c r="G640"/>
    </row>
    <row r="641" spans="7:7" x14ac:dyDescent="0.2">
      <c r="G641"/>
    </row>
    <row r="642" spans="7:7" x14ac:dyDescent="0.2">
      <c r="G642"/>
    </row>
    <row r="643" spans="7:7" x14ac:dyDescent="0.2">
      <c r="G643"/>
    </row>
    <row r="644" spans="7:7" x14ac:dyDescent="0.2">
      <c r="G644"/>
    </row>
    <row r="645" spans="7:7" x14ac:dyDescent="0.2">
      <c r="G645"/>
    </row>
    <row r="646" spans="7:7" x14ac:dyDescent="0.2">
      <c r="G646"/>
    </row>
    <row r="647" spans="7:7" x14ac:dyDescent="0.2">
      <c r="G647"/>
    </row>
    <row r="648" spans="7:7" x14ac:dyDescent="0.2">
      <c r="G648"/>
    </row>
    <row r="649" spans="7:7" x14ac:dyDescent="0.2">
      <c r="G649"/>
    </row>
    <row r="650" spans="7:7" x14ac:dyDescent="0.2">
      <c r="G650"/>
    </row>
    <row r="651" spans="7:7" x14ac:dyDescent="0.2">
      <c r="G651"/>
    </row>
    <row r="652" spans="7:7" x14ac:dyDescent="0.2">
      <c r="G652"/>
    </row>
    <row r="653" spans="7:7" x14ac:dyDescent="0.2">
      <c r="G653"/>
    </row>
    <row r="654" spans="7:7" x14ac:dyDescent="0.2">
      <c r="G654"/>
    </row>
    <row r="655" spans="7:7" x14ac:dyDescent="0.2">
      <c r="G655"/>
    </row>
    <row r="656" spans="7:7" x14ac:dyDescent="0.2">
      <c r="G656"/>
    </row>
    <row r="657" spans="7:7" x14ac:dyDescent="0.2">
      <c r="G657"/>
    </row>
    <row r="658" spans="7:7" x14ac:dyDescent="0.2">
      <c r="G658"/>
    </row>
    <row r="659" spans="7:7" x14ac:dyDescent="0.2">
      <c r="G659"/>
    </row>
    <row r="660" spans="7:7" x14ac:dyDescent="0.2">
      <c r="G660"/>
    </row>
    <row r="661" spans="7:7" x14ac:dyDescent="0.2">
      <c r="G661"/>
    </row>
    <row r="662" spans="7:7" x14ac:dyDescent="0.2">
      <c r="G662"/>
    </row>
    <row r="663" spans="7:7" x14ac:dyDescent="0.2">
      <c r="G663"/>
    </row>
    <row r="664" spans="7:7" x14ac:dyDescent="0.2">
      <c r="G664"/>
    </row>
    <row r="665" spans="7:7" x14ac:dyDescent="0.2">
      <c r="G665"/>
    </row>
    <row r="666" spans="7:7" x14ac:dyDescent="0.2">
      <c r="G666"/>
    </row>
    <row r="667" spans="7:7" x14ac:dyDescent="0.2">
      <c r="G667"/>
    </row>
    <row r="668" spans="7:7" x14ac:dyDescent="0.2">
      <c r="G668"/>
    </row>
    <row r="669" spans="7:7" x14ac:dyDescent="0.2">
      <c r="G669"/>
    </row>
    <row r="670" spans="7:7" x14ac:dyDescent="0.2">
      <c r="G670"/>
    </row>
    <row r="671" spans="7:7" x14ac:dyDescent="0.2">
      <c r="G671"/>
    </row>
    <row r="672" spans="7:7" x14ac:dyDescent="0.2">
      <c r="G672"/>
    </row>
    <row r="673" spans="7:7" x14ac:dyDescent="0.2">
      <c r="G673"/>
    </row>
    <row r="674" spans="7:7" x14ac:dyDescent="0.2">
      <c r="G674"/>
    </row>
    <row r="675" spans="7:7" x14ac:dyDescent="0.2">
      <c r="G675"/>
    </row>
    <row r="676" spans="7:7" x14ac:dyDescent="0.2">
      <c r="G676"/>
    </row>
    <row r="677" spans="7:7" x14ac:dyDescent="0.2">
      <c r="G677"/>
    </row>
    <row r="678" spans="7:7" x14ac:dyDescent="0.2">
      <c r="G678"/>
    </row>
    <row r="679" spans="7:7" x14ac:dyDescent="0.2">
      <c r="G679"/>
    </row>
    <row r="680" spans="7:7" x14ac:dyDescent="0.2">
      <c r="G680"/>
    </row>
    <row r="681" spans="7:7" x14ac:dyDescent="0.2">
      <c r="G681"/>
    </row>
    <row r="682" spans="7:7" x14ac:dyDescent="0.2">
      <c r="G682"/>
    </row>
    <row r="683" spans="7:7" x14ac:dyDescent="0.2">
      <c r="G683"/>
    </row>
    <row r="684" spans="7:7" x14ac:dyDescent="0.2">
      <c r="G684"/>
    </row>
    <row r="685" spans="7:7" x14ac:dyDescent="0.2">
      <c r="G685"/>
    </row>
    <row r="686" spans="7:7" x14ac:dyDescent="0.2">
      <c r="G686"/>
    </row>
    <row r="687" spans="7:7" x14ac:dyDescent="0.2">
      <c r="G687"/>
    </row>
    <row r="688" spans="7:7" x14ac:dyDescent="0.2">
      <c r="G688"/>
    </row>
    <row r="689" spans="7:7" x14ac:dyDescent="0.2">
      <c r="G689"/>
    </row>
    <row r="690" spans="7:7" x14ac:dyDescent="0.2">
      <c r="G690"/>
    </row>
    <row r="691" spans="7:7" x14ac:dyDescent="0.2">
      <c r="G691"/>
    </row>
    <row r="692" spans="7:7" x14ac:dyDescent="0.2">
      <c r="G692"/>
    </row>
    <row r="693" spans="7:7" x14ac:dyDescent="0.2">
      <c r="G693"/>
    </row>
    <row r="694" spans="7:7" x14ac:dyDescent="0.2">
      <c r="G694"/>
    </row>
    <row r="695" spans="7:7" x14ac:dyDescent="0.2">
      <c r="G695"/>
    </row>
    <row r="696" spans="7:7" x14ac:dyDescent="0.2">
      <c r="G696"/>
    </row>
    <row r="697" spans="7:7" x14ac:dyDescent="0.2">
      <c r="G697"/>
    </row>
    <row r="698" spans="7:7" x14ac:dyDescent="0.2">
      <c r="G698"/>
    </row>
    <row r="699" spans="7:7" x14ac:dyDescent="0.2">
      <c r="G699"/>
    </row>
    <row r="700" spans="7:7" x14ac:dyDescent="0.2">
      <c r="G700"/>
    </row>
    <row r="701" spans="7:7" x14ac:dyDescent="0.2">
      <c r="G701"/>
    </row>
    <row r="702" spans="7:7" x14ac:dyDescent="0.2">
      <c r="G702"/>
    </row>
    <row r="703" spans="7:7" x14ac:dyDescent="0.2">
      <c r="G703"/>
    </row>
    <row r="704" spans="7:7" x14ac:dyDescent="0.2">
      <c r="G704"/>
    </row>
    <row r="705" spans="7:7" x14ac:dyDescent="0.2">
      <c r="G705"/>
    </row>
    <row r="706" spans="7:7" x14ac:dyDescent="0.2">
      <c r="G706"/>
    </row>
    <row r="707" spans="7:7" x14ac:dyDescent="0.2">
      <c r="G707"/>
    </row>
    <row r="708" spans="7:7" x14ac:dyDescent="0.2">
      <c r="G708"/>
    </row>
    <row r="709" spans="7:7" x14ac:dyDescent="0.2">
      <c r="G709"/>
    </row>
    <row r="710" spans="7:7" x14ac:dyDescent="0.2">
      <c r="G710"/>
    </row>
    <row r="711" spans="7:7" x14ac:dyDescent="0.2">
      <c r="G711"/>
    </row>
    <row r="712" spans="7:7" x14ac:dyDescent="0.2">
      <c r="G712"/>
    </row>
    <row r="713" spans="7:7" x14ac:dyDescent="0.2">
      <c r="G713"/>
    </row>
    <row r="714" spans="7:7" x14ac:dyDescent="0.2">
      <c r="G714"/>
    </row>
    <row r="715" spans="7:7" x14ac:dyDescent="0.2">
      <c r="G715"/>
    </row>
    <row r="716" spans="7:7" x14ac:dyDescent="0.2">
      <c r="G716"/>
    </row>
    <row r="717" spans="7:7" x14ac:dyDescent="0.2">
      <c r="G717"/>
    </row>
    <row r="718" spans="7:7" x14ac:dyDescent="0.2">
      <c r="G718"/>
    </row>
    <row r="719" spans="7:7" x14ac:dyDescent="0.2">
      <c r="G719"/>
    </row>
    <row r="720" spans="7:7" x14ac:dyDescent="0.2">
      <c r="G720"/>
    </row>
    <row r="721" spans="7:7" x14ac:dyDescent="0.2">
      <c r="G721"/>
    </row>
    <row r="722" spans="7:7" x14ac:dyDescent="0.2">
      <c r="G722"/>
    </row>
    <row r="723" spans="7:7" x14ac:dyDescent="0.2">
      <c r="G723"/>
    </row>
    <row r="724" spans="7:7" x14ac:dyDescent="0.2">
      <c r="G724"/>
    </row>
    <row r="725" spans="7:7" x14ac:dyDescent="0.2">
      <c r="G725"/>
    </row>
    <row r="726" spans="7:7" x14ac:dyDescent="0.2">
      <c r="G726"/>
    </row>
    <row r="727" spans="7:7" x14ac:dyDescent="0.2">
      <c r="G727"/>
    </row>
    <row r="728" spans="7:7" x14ac:dyDescent="0.2">
      <c r="G728"/>
    </row>
    <row r="729" spans="7:7" x14ac:dyDescent="0.2">
      <c r="G729"/>
    </row>
    <row r="730" spans="7:7" x14ac:dyDescent="0.2">
      <c r="G730"/>
    </row>
    <row r="731" spans="7:7" x14ac:dyDescent="0.2">
      <c r="G731"/>
    </row>
    <row r="732" spans="7:7" x14ac:dyDescent="0.2">
      <c r="G732"/>
    </row>
    <row r="733" spans="7:7" x14ac:dyDescent="0.2">
      <c r="G733"/>
    </row>
    <row r="734" spans="7:7" x14ac:dyDescent="0.2">
      <c r="G734"/>
    </row>
    <row r="735" spans="7:7" x14ac:dyDescent="0.2">
      <c r="G735"/>
    </row>
    <row r="736" spans="7:7" x14ac:dyDescent="0.2">
      <c r="G736"/>
    </row>
    <row r="737" spans="7:7" x14ac:dyDescent="0.2">
      <c r="G737"/>
    </row>
    <row r="738" spans="7:7" x14ac:dyDescent="0.2">
      <c r="G738"/>
    </row>
    <row r="739" spans="7:7" x14ac:dyDescent="0.2">
      <c r="G739"/>
    </row>
    <row r="740" spans="7:7" x14ac:dyDescent="0.2">
      <c r="G740"/>
    </row>
    <row r="741" spans="7:7" x14ac:dyDescent="0.2">
      <c r="G741"/>
    </row>
    <row r="742" spans="7:7" x14ac:dyDescent="0.2">
      <c r="G742"/>
    </row>
    <row r="743" spans="7:7" x14ac:dyDescent="0.2">
      <c r="G743"/>
    </row>
    <row r="744" spans="7:7" x14ac:dyDescent="0.2">
      <c r="G744"/>
    </row>
    <row r="745" spans="7:7" x14ac:dyDescent="0.2">
      <c r="G745"/>
    </row>
    <row r="746" spans="7:7" x14ac:dyDescent="0.2">
      <c r="G746"/>
    </row>
    <row r="747" spans="7:7" x14ac:dyDescent="0.2">
      <c r="G747"/>
    </row>
    <row r="748" spans="7:7" x14ac:dyDescent="0.2">
      <c r="G748"/>
    </row>
    <row r="749" spans="7:7" x14ac:dyDescent="0.2">
      <c r="G749"/>
    </row>
    <row r="750" spans="7:7" x14ac:dyDescent="0.2">
      <c r="G750"/>
    </row>
    <row r="751" spans="7:7" x14ac:dyDescent="0.2">
      <c r="G751"/>
    </row>
    <row r="752" spans="7:7" x14ac:dyDescent="0.2">
      <c r="G752"/>
    </row>
    <row r="753" spans="7:7" x14ac:dyDescent="0.2">
      <c r="G753"/>
    </row>
    <row r="754" spans="7:7" x14ac:dyDescent="0.2">
      <c r="G754"/>
    </row>
    <row r="755" spans="7:7" x14ac:dyDescent="0.2">
      <c r="G755"/>
    </row>
    <row r="756" spans="7:7" x14ac:dyDescent="0.2">
      <c r="G756"/>
    </row>
    <row r="757" spans="7:7" x14ac:dyDescent="0.2">
      <c r="G757"/>
    </row>
    <row r="758" spans="7:7" x14ac:dyDescent="0.2">
      <c r="G758"/>
    </row>
    <row r="759" spans="7:7" x14ac:dyDescent="0.2">
      <c r="G759"/>
    </row>
    <row r="760" spans="7:7" x14ac:dyDescent="0.2">
      <c r="G760"/>
    </row>
    <row r="761" spans="7:7" x14ac:dyDescent="0.2">
      <c r="G761"/>
    </row>
    <row r="762" spans="7:7" x14ac:dyDescent="0.2">
      <c r="G762"/>
    </row>
    <row r="763" spans="7:7" x14ac:dyDescent="0.2">
      <c r="G763"/>
    </row>
    <row r="764" spans="7:7" x14ac:dyDescent="0.2">
      <c r="G764"/>
    </row>
    <row r="765" spans="7:7" x14ac:dyDescent="0.2">
      <c r="G765"/>
    </row>
    <row r="766" spans="7:7" x14ac:dyDescent="0.2">
      <c r="G766"/>
    </row>
    <row r="767" spans="7:7" x14ac:dyDescent="0.2">
      <c r="G767"/>
    </row>
    <row r="768" spans="7:7" x14ac:dyDescent="0.2">
      <c r="G768"/>
    </row>
    <row r="769" spans="7:7" x14ac:dyDescent="0.2">
      <c r="G769"/>
    </row>
    <row r="770" spans="7:7" x14ac:dyDescent="0.2">
      <c r="G770"/>
    </row>
    <row r="771" spans="7:7" x14ac:dyDescent="0.2">
      <c r="G771"/>
    </row>
    <row r="772" spans="7:7" x14ac:dyDescent="0.2">
      <c r="G772"/>
    </row>
    <row r="773" spans="7:7" x14ac:dyDescent="0.2">
      <c r="G773"/>
    </row>
    <row r="774" spans="7:7" x14ac:dyDescent="0.2">
      <c r="G774"/>
    </row>
    <row r="775" spans="7:7" x14ac:dyDescent="0.2">
      <c r="G775"/>
    </row>
    <row r="776" spans="7:7" x14ac:dyDescent="0.2">
      <c r="G776"/>
    </row>
    <row r="777" spans="7:7" x14ac:dyDescent="0.2">
      <c r="G777"/>
    </row>
    <row r="778" spans="7:7" x14ac:dyDescent="0.2">
      <c r="G778"/>
    </row>
    <row r="779" spans="7:7" x14ac:dyDescent="0.2">
      <c r="G779"/>
    </row>
    <row r="780" spans="7:7" x14ac:dyDescent="0.2">
      <c r="G780"/>
    </row>
    <row r="781" spans="7:7" x14ac:dyDescent="0.2">
      <c r="G781"/>
    </row>
    <row r="782" spans="7:7" x14ac:dyDescent="0.2">
      <c r="G782"/>
    </row>
    <row r="783" spans="7:7" x14ac:dyDescent="0.2">
      <c r="G783"/>
    </row>
    <row r="784" spans="7:7" x14ac:dyDescent="0.2">
      <c r="G784"/>
    </row>
    <row r="785" spans="7:7" x14ac:dyDescent="0.2">
      <c r="G785"/>
    </row>
    <row r="786" spans="7:7" x14ac:dyDescent="0.2">
      <c r="G786"/>
    </row>
    <row r="787" spans="7:7" x14ac:dyDescent="0.2">
      <c r="G787"/>
    </row>
    <row r="788" spans="7:7" x14ac:dyDescent="0.2">
      <c r="G788"/>
    </row>
    <row r="789" spans="7:7" x14ac:dyDescent="0.2">
      <c r="G789"/>
    </row>
    <row r="790" spans="7:7" x14ac:dyDescent="0.2">
      <c r="G790"/>
    </row>
    <row r="791" spans="7:7" x14ac:dyDescent="0.2">
      <c r="G791"/>
    </row>
    <row r="792" spans="7:7" x14ac:dyDescent="0.2">
      <c r="G792"/>
    </row>
    <row r="793" spans="7:7" x14ac:dyDescent="0.2">
      <c r="G793"/>
    </row>
    <row r="794" spans="7:7" x14ac:dyDescent="0.2">
      <c r="G794"/>
    </row>
    <row r="795" spans="7:7" x14ac:dyDescent="0.2">
      <c r="G795"/>
    </row>
    <row r="796" spans="7:7" x14ac:dyDescent="0.2">
      <c r="G796"/>
    </row>
    <row r="797" spans="7:7" x14ac:dyDescent="0.2">
      <c r="G797"/>
    </row>
    <row r="798" spans="7:7" x14ac:dyDescent="0.2">
      <c r="G798"/>
    </row>
    <row r="799" spans="7:7" x14ac:dyDescent="0.2">
      <c r="G799"/>
    </row>
    <row r="800" spans="7:7" x14ac:dyDescent="0.2">
      <c r="G800"/>
    </row>
    <row r="801" spans="7:7" x14ac:dyDescent="0.2">
      <c r="G801"/>
    </row>
    <row r="802" spans="7:7" x14ac:dyDescent="0.2">
      <c r="G802"/>
    </row>
    <row r="803" spans="7:7" x14ac:dyDescent="0.2">
      <c r="G803"/>
    </row>
    <row r="804" spans="7:7" x14ac:dyDescent="0.2">
      <c r="G804"/>
    </row>
    <row r="805" spans="7:7" x14ac:dyDescent="0.2">
      <c r="G805"/>
    </row>
    <row r="806" spans="7:7" x14ac:dyDescent="0.2">
      <c r="G806"/>
    </row>
    <row r="807" spans="7:7" x14ac:dyDescent="0.2">
      <c r="G807"/>
    </row>
    <row r="808" spans="7:7" x14ac:dyDescent="0.2">
      <c r="G808"/>
    </row>
    <row r="809" spans="7:7" x14ac:dyDescent="0.2">
      <c r="G809"/>
    </row>
    <row r="810" spans="7:7" x14ac:dyDescent="0.2">
      <c r="G810"/>
    </row>
    <row r="811" spans="7:7" x14ac:dyDescent="0.2">
      <c r="G811"/>
    </row>
    <row r="812" spans="7:7" x14ac:dyDescent="0.2">
      <c r="G812"/>
    </row>
    <row r="813" spans="7:7" x14ac:dyDescent="0.2">
      <c r="G813"/>
    </row>
    <row r="814" spans="7:7" x14ac:dyDescent="0.2">
      <c r="G814"/>
    </row>
    <row r="815" spans="7:7" x14ac:dyDescent="0.2">
      <c r="G815"/>
    </row>
    <row r="816" spans="7:7" x14ac:dyDescent="0.2">
      <c r="G816"/>
    </row>
    <row r="817" spans="7:7" x14ac:dyDescent="0.2">
      <c r="G817"/>
    </row>
    <row r="818" spans="7:7" x14ac:dyDescent="0.2">
      <c r="G818"/>
    </row>
    <row r="819" spans="7:7" x14ac:dyDescent="0.2">
      <c r="G819"/>
    </row>
    <row r="820" spans="7:7" x14ac:dyDescent="0.2">
      <c r="G820"/>
    </row>
    <row r="821" spans="7:7" x14ac:dyDescent="0.2">
      <c r="G821"/>
    </row>
    <row r="822" spans="7:7" x14ac:dyDescent="0.2">
      <c r="G822"/>
    </row>
    <row r="823" spans="7:7" x14ac:dyDescent="0.2">
      <c r="G823"/>
    </row>
    <row r="824" spans="7:7" x14ac:dyDescent="0.2">
      <c r="G824"/>
    </row>
    <row r="825" spans="7:7" x14ac:dyDescent="0.2">
      <c r="G825"/>
    </row>
    <row r="826" spans="7:7" x14ac:dyDescent="0.2">
      <c r="G826"/>
    </row>
    <row r="827" spans="7:7" x14ac:dyDescent="0.2">
      <c r="G827"/>
    </row>
    <row r="828" spans="7:7" x14ac:dyDescent="0.2">
      <c r="G828"/>
    </row>
    <row r="829" spans="7:7" x14ac:dyDescent="0.2">
      <c r="G829"/>
    </row>
    <row r="830" spans="7:7" x14ac:dyDescent="0.2">
      <c r="G830"/>
    </row>
    <row r="831" spans="7:7" x14ac:dyDescent="0.2">
      <c r="G831"/>
    </row>
    <row r="832" spans="7:7" x14ac:dyDescent="0.2">
      <c r="G832"/>
    </row>
    <row r="833" spans="7:7" x14ac:dyDescent="0.2">
      <c r="G833"/>
    </row>
    <row r="834" spans="7:7" x14ac:dyDescent="0.2">
      <c r="G834"/>
    </row>
    <row r="835" spans="7:7" x14ac:dyDescent="0.2">
      <c r="G835"/>
    </row>
    <row r="836" spans="7:7" x14ac:dyDescent="0.2">
      <c r="G836"/>
    </row>
    <row r="837" spans="7:7" x14ac:dyDescent="0.2">
      <c r="G837"/>
    </row>
    <row r="838" spans="7:7" x14ac:dyDescent="0.2">
      <c r="G838"/>
    </row>
    <row r="839" spans="7:7" x14ac:dyDescent="0.2">
      <c r="G839"/>
    </row>
    <row r="840" spans="7:7" x14ac:dyDescent="0.2">
      <c r="G840"/>
    </row>
    <row r="841" spans="7:7" x14ac:dyDescent="0.2">
      <c r="G841"/>
    </row>
    <row r="842" spans="7:7" x14ac:dyDescent="0.2">
      <c r="G842"/>
    </row>
    <row r="843" spans="7:7" x14ac:dyDescent="0.2">
      <c r="G843"/>
    </row>
    <row r="844" spans="7:7" x14ac:dyDescent="0.2">
      <c r="G844"/>
    </row>
    <row r="845" spans="7:7" x14ac:dyDescent="0.2">
      <c r="G845"/>
    </row>
    <row r="846" spans="7:7" x14ac:dyDescent="0.2">
      <c r="G846"/>
    </row>
    <row r="847" spans="7:7" x14ac:dyDescent="0.2">
      <c r="G847"/>
    </row>
    <row r="848" spans="7:7" x14ac:dyDescent="0.2">
      <c r="G848"/>
    </row>
    <row r="849" spans="7:7" x14ac:dyDescent="0.2">
      <c r="G849"/>
    </row>
    <row r="850" spans="7:7" x14ac:dyDescent="0.2">
      <c r="G850"/>
    </row>
    <row r="851" spans="7:7" x14ac:dyDescent="0.2">
      <c r="G851"/>
    </row>
    <row r="852" spans="7:7" x14ac:dyDescent="0.2">
      <c r="G852"/>
    </row>
    <row r="853" spans="7:7" x14ac:dyDescent="0.2">
      <c r="G853"/>
    </row>
    <row r="854" spans="7:7" x14ac:dyDescent="0.2">
      <c r="G854"/>
    </row>
    <row r="855" spans="7:7" x14ac:dyDescent="0.2">
      <c r="G855"/>
    </row>
    <row r="856" spans="7:7" x14ac:dyDescent="0.2">
      <c r="G856"/>
    </row>
    <row r="857" spans="7:7" x14ac:dyDescent="0.2">
      <c r="G857"/>
    </row>
    <row r="858" spans="7:7" x14ac:dyDescent="0.2">
      <c r="G858"/>
    </row>
    <row r="859" spans="7:7" x14ac:dyDescent="0.2">
      <c r="G859"/>
    </row>
    <row r="860" spans="7:7" x14ac:dyDescent="0.2">
      <c r="G860"/>
    </row>
    <row r="861" spans="7:7" x14ac:dyDescent="0.2">
      <c r="G861"/>
    </row>
    <row r="862" spans="7:7" x14ac:dyDescent="0.2">
      <c r="G862"/>
    </row>
    <row r="863" spans="7:7" x14ac:dyDescent="0.2">
      <c r="G863"/>
    </row>
    <row r="864" spans="7:7" x14ac:dyDescent="0.2">
      <c r="G864"/>
    </row>
    <row r="865" spans="7:7" x14ac:dyDescent="0.2">
      <c r="G865"/>
    </row>
    <row r="866" spans="7:7" x14ac:dyDescent="0.2">
      <c r="G866"/>
    </row>
    <row r="867" spans="7:7" x14ac:dyDescent="0.2">
      <c r="G867"/>
    </row>
    <row r="868" spans="7:7" x14ac:dyDescent="0.2">
      <c r="G868"/>
    </row>
    <row r="869" spans="7:7" x14ac:dyDescent="0.2">
      <c r="G869"/>
    </row>
    <row r="870" spans="7:7" x14ac:dyDescent="0.2">
      <c r="G870"/>
    </row>
    <row r="871" spans="7:7" x14ac:dyDescent="0.2">
      <c r="G871"/>
    </row>
    <row r="872" spans="7:7" x14ac:dyDescent="0.2">
      <c r="G872"/>
    </row>
    <row r="873" spans="7:7" x14ac:dyDescent="0.2">
      <c r="G873"/>
    </row>
    <row r="874" spans="7:7" x14ac:dyDescent="0.2">
      <c r="G874"/>
    </row>
    <row r="875" spans="7:7" x14ac:dyDescent="0.2">
      <c r="G875"/>
    </row>
    <row r="876" spans="7:7" x14ac:dyDescent="0.2">
      <c r="G876"/>
    </row>
    <row r="877" spans="7:7" x14ac:dyDescent="0.2">
      <c r="G877"/>
    </row>
    <row r="878" spans="7:7" x14ac:dyDescent="0.2">
      <c r="G878"/>
    </row>
    <row r="879" spans="7:7" x14ac:dyDescent="0.2">
      <c r="G879"/>
    </row>
    <row r="880" spans="7:7" x14ac:dyDescent="0.2">
      <c r="G880"/>
    </row>
    <row r="881" spans="7:7" x14ac:dyDescent="0.2">
      <c r="G881"/>
    </row>
    <row r="882" spans="7:7" x14ac:dyDescent="0.2">
      <c r="G882"/>
    </row>
    <row r="883" spans="7:7" x14ac:dyDescent="0.2">
      <c r="G883"/>
    </row>
    <row r="884" spans="7:7" x14ac:dyDescent="0.2">
      <c r="G884"/>
    </row>
    <row r="885" spans="7:7" x14ac:dyDescent="0.2">
      <c r="G885"/>
    </row>
    <row r="886" spans="7:7" x14ac:dyDescent="0.2">
      <c r="G886"/>
    </row>
    <row r="887" spans="7:7" x14ac:dyDescent="0.2">
      <c r="G887"/>
    </row>
    <row r="888" spans="7:7" x14ac:dyDescent="0.2">
      <c r="G888"/>
    </row>
    <row r="889" spans="7:7" x14ac:dyDescent="0.2">
      <c r="G889"/>
    </row>
    <row r="890" spans="7:7" x14ac:dyDescent="0.2">
      <c r="G890"/>
    </row>
    <row r="891" spans="7:7" x14ac:dyDescent="0.2">
      <c r="G891"/>
    </row>
    <row r="892" spans="7:7" x14ac:dyDescent="0.2">
      <c r="G892"/>
    </row>
    <row r="893" spans="7:7" x14ac:dyDescent="0.2">
      <c r="G893"/>
    </row>
    <row r="894" spans="7:7" x14ac:dyDescent="0.2">
      <c r="G894"/>
    </row>
    <row r="895" spans="7:7" x14ac:dyDescent="0.2">
      <c r="G895"/>
    </row>
    <row r="896" spans="7:7" x14ac:dyDescent="0.2">
      <c r="G896"/>
    </row>
    <row r="897" spans="7:7" x14ac:dyDescent="0.2">
      <c r="G897"/>
    </row>
    <row r="898" spans="7:7" x14ac:dyDescent="0.2">
      <c r="G898"/>
    </row>
    <row r="899" spans="7:7" x14ac:dyDescent="0.2">
      <c r="G899"/>
    </row>
    <row r="900" spans="7:7" x14ac:dyDescent="0.2">
      <c r="G900"/>
    </row>
    <row r="901" spans="7:7" x14ac:dyDescent="0.2">
      <c r="G901"/>
    </row>
    <row r="902" spans="7:7" x14ac:dyDescent="0.2">
      <c r="G902"/>
    </row>
    <row r="903" spans="7:7" x14ac:dyDescent="0.2">
      <c r="G903"/>
    </row>
    <row r="904" spans="7:7" x14ac:dyDescent="0.2">
      <c r="G904"/>
    </row>
    <row r="905" spans="7:7" x14ac:dyDescent="0.2">
      <c r="G905"/>
    </row>
    <row r="906" spans="7:7" x14ac:dyDescent="0.2">
      <c r="G906"/>
    </row>
    <row r="907" spans="7:7" x14ac:dyDescent="0.2">
      <c r="G907"/>
    </row>
    <row r="908" spans="7:7" x14ac:dyDescent="0.2">
      <c r="G908"/>
    </row>
    <row r="909" spans="7:7" x14ac:dyDescent="0.2">
      <c r="G909"/>
    </row>
    <row r="910" spans="7:7" x14ac:dyDescent="0.2">
      <c r="G910"/>
    </row>
    <row r="911" spans="7:7" x14ac:dyDescent="0.2">
      <c r="G911"/>
    </row>
    <row r="912" spans="7:7" x14ac:dyDescent="0.2">
      <c r="G912"/>
    </row>
    <row r="913" spans="7:7" x14ac:dyDescent="0.2">
      <c r="G913"/>
    </row>
    <row r="914" spans="7:7" x14ac:dyDescent="0.2">
      <c r="G914"/>
    </row>
    <row r="915" spans="7:7" x14ac:dyDescent="0.2">
      <c r="G915"/>
    </row>
    <row r="916" spans="7:7" x14ac:dyDescent="0.2">
      <c r="G916"/>
    </row>
    <row r="917" spans="7:7" x14ac:dyDescent="0.2">
      <c r="G917"/>
    </row>
    <row r="918" spans="7:7" x14ac:dyDescent="0.2">
      <c r="G918"/>
    </row>
    <row r="919" spans="7:7" x14ac:dyDescent="0.2">
      <c r="G919"/>
    </row>
    <row r="920" spans="7:7" x14ac:dyDescent="0.2">
      <c r="G920"/>
    </row>
    <row r="921" spans="7:7" x14ac:dyDescent="0.2">
      <c r="G921"/>
    </row>
    <row r="922" spans="7:7" x14ac:dyDescent="0.2">
      <c r="G922"/>
    </row>
    <row r="923" spans="7:7" x14ac:dyDescent="0.2">
      <c r="G923"/>
    </row>
    <row r="924" spans="7:7" x14ac:dyDescent="0.2">
      <c r="G924"/>
    </row>
    <row r="925" spans="7:7" x14ac:dyDescent="0.2">
      <c r="G925"/>
    </row>
    <row r="926" spans="7:7" x14ac:dyDescent="0.2">
      <c r="G926"/>
    </row>
    <row r="927" spans="7:7" x14ac:dyDescent="0.2">
      <c r="G927"/>
    </row>
    <row r="928" spans="7:7" x14ac:dyDescent="0.2">
      <c r="G928"/>
    </row>
    <row r="929" spans="7:7" x14ac:dyDescent="0.2">
      <c r="G929"/>
    </row>
    <row r="930" spans="7:7" x14ac:dyDescent="0.2">
      <c r="G930"/>
    </row>
    <row r="931" spans="7:7" x14ac:dyDescent="0.2">
      <c r="G931"/>
    </row>
    <row r="932" spans="7:7" x14ac:dyDescent="0.2">
      <c r="G932"/>
    </row>
    <row r="933" spans="7:7" x14ac:dyDescent="0.2">
      <c r="G933"/>
    </row>
    <row r="934" spans="7:7" x14ac:dyDescent="0.2">
      <c r="G934"/>
    </row>
    <row r="935" spans="7:7" x14ac:dyDescent="0.2">
      <c r="G935"/>
    </row>
    <row r="936" spans="7:7" x14ac:dyDescent="0.2">
      <c r="G936"/>
    </row>
    <row r="937" spans="7:7" x14ac:dyDescent="0.2">
      <c r="G937"/>
    </row>
    <row r="938" spans="7:7" x14ac:dyDescent="0.2">
      <c r="G938"/>
    </row>
    <row r="939" spans="7:7" x14ac:dyDescent="0.2">
      <c r="G939"/>
    </row>
    <row r="940" spans="7:7" x14ac:dyDescent="0.2">
      <c r="G940"/>
    </row>
    <row r="941" spans="7:7" x14ac:dyDescent="0.2">
      <c r="G941"/>
    </row>
    <row r="942" spans="7:7" x14ac:dyDescent="0.2">
      <c r="G942"/>
    </row>
    <row r="943" spans="7:7" x14ac:dyDescent="0.2">
      <c r="G943"/>
    </row>
    <row r="944" spans="7:7" x14ac:dyDescent="0.2">
      <c r="G944"/>
    </row>
    <row r="945" spans="7:7" x14ac:dyDescent="0.2">
      <c r="G945"/>
    </row>
    <row r="946" spans="7:7" x14ac:dyDescent="0.2">
      <c r="G946"/>
    </row>
    <row r="947" spans="7:7" x14ac:dyDescent="0.2">
      <c r="G947"/>
    </row>
    <row r="948" spans="7:7" x14ac:dyDescent="0.2">
      <c r="G948"/>
    </row>
    <row r="949" spans="7:7" x14ac:dyDescent="0.2">
      <c r="G949"/>
    </row>
    <row r="950" spans="7:7" x14ac:dyDescent="0.2">
      <c r="G950"/>
    </row>
    <row r="951" spans="7:7" x14ac:dyDescent="0.2">
      <c r="G951"/>
    </row>
    <row r="952" spans="7:7" x14ac:dyDescent="0.2">
      <c r="G952"/>
    </row>
    <row r="953" spans="7:7" x14ac:dyDescent="0.2">
      <c r="G953"/>
    </row>
    <row r="954" spans="7:7" x14ac:dyDescent="0.2">
      <c r="G954"/>
    </row>
    <row r="955" spans="7:7" x14ac:dyDescent="0.2">
      <c r="G955"/>
    </row>
    <row r="956" spans="7:7" x14ac:dyDescent="0.2">
      <c r="G956"/>
    </row>
    <row r="957" spans="7:7" x14ac:dyDescent="0.2">
      <c r="G957"/>
    </row>
    <row r="958" spans="7:7" x14ac:dyDescent="0.2">
      <c r="G958"/>
    </row>
    <row r="959" spans="7:7" x14ac:dyDescent="0.2">
      <c r="G959"/>
    </row>
    <row r="960" spans="7:7" x14ac:dyDescent="0.2">
      <c r="G960"/>
    </row>
    <row r="961" spans="7:7" x14ac:dyDescent="0.2">
      <c r="G961"/>
    </row>
    <row r="962" spans="7:7" x14ac:dyDescent="0.2">
      <c r="G962"/>
    </row>
    <row r="963" spans="7:7" x14ac:dyDescent="0.2">
      <c r="G963"/>
    </row>
    <row r="964" spans="7:7" x14ac:dyDescent="0.2">
      <c r="G964"/>
    </row>
    <row r="965" spans="7:7" x14ac:dyDescent="0.2">
      <c r="G965"/>
    </row>
    <row r="966" spans="7:7" x14ac:dyDescent="0.2">
      <c r="G966"/>
    </row>
    <row r="967" spans="7:7" x14ac:dyDescent="0.2">
      <c r="G967"/>
    </row>
    <row r="968" spans="7:7" x14ac:dyDescent="0.2">
      <c r="G968"/>
    </row>
    <row r="969" spans="7:7" x14ac:dyDescent="0.2">
      <c r="G969"/>
    </row>
    <row r="970" spans="7:7" x14ac:dyDescent="0.2">
      <c r="G970"/>
    </row>
    <row r="971" spans="7:7" x14ac:dyDescent="0.2">
      <c r="G971"/>
    </row>
    <row r="972" spans="7:7" x14ac:dyDescent="0.2">
      <c r="G972"/>
    </row>
    <row r="973" spans="7:7" x14ac:dyDescent="0.2">
      <c r="G973"/>
    </row>
    <row r="974" spans="7:7" x14ac:dyDescent="0.2">
      <c r="G974"/>
    </row>
    <row r="975" spans="7:7" x14ac:dyDescent="0.2">
      <c r="G975"/>
    </row>
    <row r="976" spans="7:7" x14ac:dyDescent="0.2">
      <c r="G976"/>
    </row>
    <row r="977" spans="7:7" x14ac:dyDescent="0.2">
      <c r="G977"/>
    </row>
    <row r="978" spans="7:7" x14ac:dyDescent="0.2">
      <c r="G978"/>
    </row>
    <row r="979" spans="7:7" x14ac:dyDescent="0.2">
      <c r="G979"/>
    </row>
    <row r="980" spans="7:7" x14ac:dyDescent="0.2">
      <c r="G980"/>
    </row>
    <row r="981" spans="7:7" x14ac:dyDescent="0.2">
      <c r="G981"/>
    </row>
    <row r="982" spans="7:7" x14ac:dyDescent="0.2">
      <c r="G982"/>
    </row>
    <row r="983" spans="7:7" x14ac:dyDescent="0.2">
      <c r="G983"/>
    </row>
    <row r="984" spans="7:7" x14ac:dyDescent="0.2">
      <c r="G984"/>
    </row>
    <row r="985" spans="7:7" x14ac:dyDescent="0.2">
      <c r="G985"/>
    </row>
    <row r="986" spans="7:7" x14ac:dyDescent="0.2">
      <c r="G986"/>
    </row>
    <row r="987" spans="7:7" x14ac:dyDescent="0.2">
      <c r="G987"/>
    </row>
    <row r="988" spans="7:7" x14ac:dyDescent="0.2">
      <c r="G988"/>
    </row>
    <row r="989" spans="7:7" x14ac:dyDescent="0.2">
      <c r="G989"/>
    </row>
    <row r="990" spans="7:7" x14ac:dyDescent="0.2">
      <c r="G990"/>
    </row>
    <row r="991" spans="7:7" x14ac:dyDescent="0.2">
      <c r="G991"/>
    </row>
    <row r="992" spans="7:7" x14ac:dyDescent="0.2">
      <c r="G992"/>
    </row>
    <row r="993" spans="7:7" x14ac:dyDescent="0.2">
      <c r="G993"/>
    </row>
    <row r="994" spans="7:7" x14ac:dyDescent="0.2">
      <c r="G994"/>
    </row>
    <row r="995" spans="7:7" x14ac:dyDescent="0.2">
      <c r="G995"/>
    </row>
    <row r="996" spans="7:7" x14ac:dyDescent="0.2">
      <c r="G996"/>
    </row>
    <row r="997" spans="7:7" x14ac:dyDescent="0.2">
      <c r="G997"/>
    </row>
    <row r="998" spans="7:7" x14ac:dyDescent="0.2">
      <c r="G998"/>
    </row>
    <row r="999" spans="7:7" x14ac:dyDescent="0.2">
      <c r="G999"/>
    </row>
    <row r="1000" spans="7:7" x14ac:dyDescent="0.2">
      <c r="G1000"/>
    </row>
    <row r="1001" spans="7:7" x14ac:dyDescent="0.2">
      <c r="G1001"/>
    </row>
    <row r="1002" spans="7:7" x14ac:dyDescent="0.2">
      <c r="G1002"/>
    </row>
    <row r="1003" spans="7:7" x14ac:dyDescent="0.2">
      <c r="G1003"/>
    </row>
    <row r="1004" spans="7:7" x14ac:dyDescent="0.2">
      <c r="G1004"/>
    </row>
    <row r="1005" spans="7:7" x14ac:dyDescent="0.2">
      <c r="G1005"/>
    </row>
    <row r="1006" spans="7:7" x14ac:dyDescent="0.2">
      <c r="G1006"/>
    </row>
    <row r="1007" spans="7:7" x14ac:dyDescent="0.2">
      <c r="G1007"/>
    </row>
    <row r="1008" spans="7:7" x14ac:dyDescent="0.2">
      <c r="G1008"/>
    </row>
    <row r="1009" spans="7:7" x14ac:dyDescent="0.2">
      <c r="G1009"/>
    </row>
    <row r="1010" spans="7:7" x14ac:dyDescent="0.2">
      <c r="G1010"/>
    </row>
    <row r="1011" spans="7:7" x14ac:dyDescent="0.2">
      <c r="G1011"/>
    </row>
    <row r="1012" spans="7:7" x14ac:dyDescent="0.2">
      <c r="G1012"/>
    </row>
    <row r="1013" spans="7:7" x14ac:dyDescent="0.2">
      <c r="G1013"/>
    </row>
    <row r="1014" spans="7:7" x14ac:dyDescent="0.2">
      <c r="G1014"/>
    </row>
    <row r="1015" spans="7:7" x14ac:dyDescent="0.2">
      <c r="G1015"/>
    </row>
    <row r="1016" spans="7:7" x14ac:dyDescent="0.2">
      <c r="G1016"/>
    </row>
    <row r="1017" spans="7:7" x14ac:dyDescent="0.2">
      <c r="G1017"/>
    </row>
    <row r="1018" spans="7:7" x14ac:dyDescent="0.2">
      <c r="G1018"/>
    </row>
    <row r="1019" spans="7:7" x14ac:dyDescent="0.2">
      <c r="G1019"/>
    </row>
    <row r="1020" spans="7:7" x14ac:dyDescent="0.2">
      <c r="G1020"/>
    </row>
    <row r="1021" spans="7:7" x14ac:dyDescent="0.2">
      <c r="G1021"/>
    </row>
    <row r="1022" spans="7:7" x14ac:dyDescent="0.2">
      <c r="G1022"/>
    </row>
    <row r="1023" spans="7:7" x14ac:dyDescent="0.2">
      <c r="G1023"/>
    </row>
    <row r="1024" spans="7:7" x14ac:dyDescent="0.2">
      <c r="G1024"/>
    </row>
    <row r="1025" spans="7:7" x14ac:dyDescent="0.2">
      <c r="G1025"/>
    </row>
    <row r="1026" spans="7:7" x14ac:dyDescent="0.2">
      <c r="G1026"/>
    </row>
    <row r="1027" spans="7:7" x14ac:dyDescent="0.2">
      <c r="G1027"/>
    </row>
    <row r="1028" spans="7:7" x14ac:dyDescent="0.2">
      <c r="G1028"/>
    </row>
    <row r="1029" spans="7:7" x14ac:dyDescent="0.2">
      <c r="G1029"/>
    </row>
    <row r="1030" spans="7:7" x14ac:dyDescent="0.2">
      <c r="G1030"/>
    </row>
    <row r="1031" spans="7:7" x14ac:dyDescent="0.2">
      <c r="G1031"/>
    </row>
    <row r="1032" spans="7:7" x14ac:dyDescent="0.2">
      <c r="G1032"/>
    </row>
    <row r="1033" spans="7:7" x14ac:dyDescent="0.2">
      <c r="G1033"/>
    </row>
    <row r="1034" spans="7:7" x14ac:dyDescent="0.2">
      <c r="G1034"/>
    </row>
    <row r="1035" spans="7:7" x14ac:dyDescent="0.2">
      <c r="G1035"/>
    </row>
    <row r="1036" spans="7:7" x14ac:dyDescent="0.2">
      <c r="G1036"/>
    </row>
    <row r="1037" spans="7:7" x14ac:dyDescent="0.2">
      <c r="G1037"/>
    </row>
    <row r="1038" spans="7:7" x14ac:dyDescent="0.2">
      <c r="G1038"/>
    </row>
    <row r="1039" spans="7:7" x14ac:dyDescent="0.2">
      <c r="G1039"/>
    </row>
    <row r="1040" spans="7:7" x14ac:dyDescent="0.2">
      <c r="G1040"/>
    </row>
    <row r="1041" spans="7:7" x14ac:dyDescent="0.2">
      <c r="G1041"/>
    </row>
    <row r="1042" spans="7:7" x14ac:dyDescent="0.2">
      <c r="G1042"/>
    </row>
    <row r="1043" spans="7:7" x14ac:dyDescent="0.2">
      <c r="G1043"/>
    </row>
    <row r="1044" spans="7:7" x14ac:dyDescent="0.2">
      <c r="G1044"/>
    </row>
    <row r="1045" spans="7:7" x14ac:dyDescent="0.2">
      <c r="G1045"/>
    </row>
    <row r="1046" spans="7:7" x14ac:dyDescent="0.2">
      <c r="G1046"/>
    </row>
    <row r="1047" spans="7:7" x14ac:dyDescent="0.2">
      <c r="G1047"/>
    </row>
    <row r="1048" spans="7:7" x14ac:dyDescent="0.2">
      <c r="G1048"/>
    </row>
    <row r="1049" spans="7:7" x14ac:dyDescent="0.2">
      <c r="G1049"/>
    </row>
    <row r="1050" spans="7:7" x14ac:dyDescent="0.2">
      <c r="G1050"/>
    </row>
    <row r="1051" spans="7:7" x14ac:dyDescent="0.2">
      <c r="G1051"/>
    </row>
    <row r="1052" spans="7:7" x14ac:dyDescent="0.2">
      <c r="G1052"/>
    </row>
    <row r="1053" spans="7:7" x14ac:dyDescent="0.2">
      <c r="G1053"/>
    </row>
    <row r="1054" spans="7:7" x14ac:dyDescent="0.2">
      <c r="G1054"/>
    </row>
    <row r="1055" spans="7:7" x14ac:dyDescent="0.2">
      <c r="G1055"/>
    </row>
    <row r="1056" spans="7:7" x14ac:dyDescent="0.2">
      <c r="G1056"/>
    </row>
    <row r="1057" spans="7:7" x14ac:dyDescent="0.2">
      <c r="G1057"/>
    </row>
    <row r="1058" spans="7:7" x14ac:dyDescent="0.2">
      <c r="G1058"/>
    </row>
    <row r="1059" spans="7:7" x14ac:dyDescent="0.2">
      <c r="G1059"/>
    </row>
    <row r="1060" spans="7:7" x14ac:dyDescent="0.2">
      <c r="G1060"/>
    </row>
    <row r="1061" spans="7:7" x14ac:dyDescent="0.2">
      <c r="G1061"/>
    </row>
    <row r="1062" spans="7:7" x14ac:dyDescent="0.2">
      <c r="G1062"/>
    </row>
    <row r="1063" spans="7:7" x14ac:dyDescent="0.2">
      <c r="G1063"/>
    </row>
    <row r="1064" spans="7:7" x14ac:dyDescent="0.2">
      <c r="G1064"/>
    </row>
    <row r="1065" spans="7:7" x14ac:dyDescent="0.2">
      <c r="G1065"/>
    </row>
    <row r="1066" spans="7:7" x14ac:dyDescent="0.2">
      <c r="G1066"/>
    </row>
    <row r="1067" spans="7:7" x14ac:dyDescent="0.2">
      <c r="G1067"/>
    </row>
    <row r="1068" spans="7:7" x14ac:dyDescent="0.2">
      <c r="G1068"/>
    </row>
    <row r="1069" spans="7:7" x14ac:dyDescent="0.2">
      <c r="G1069"/>
    </row>
    <row r="1070" spans="7:7" x14ac:dyDescent="0.2">
      <c r="G1070"/>
    </row>
    <row r="1071" spans="7:7" x14ac:dyDescent="0.2">
      <c r="G1071"/>
    </row>
    <row r="1072" spans="7:7" x14ac:dyDescent="0.2">
      <c r="G1072"/>
    </row>
    <row r="1073" spans="7:7" x14ac:dyDescent="0.2">
      <c r="G1073"/>
    </row>
    <row r="1074" spans="7:7" x14ac:dyDescent="0.2">
      <c r="G1074"/>
    </row>
    <row r="1075" spans="7:7" x14ac:dyDescent="0.2">
      <c r="G1075"/>
    </row>
    <row r="1076" spans="7:7" x14ac:dyDescent="0.2">
      <c r="G1076"/>
    </row>
    <row r="1077" spans="7:7" x14ac:dyDescent="0.2">
      <c r="G1077"/>
    </row>
    <row r="1078" spans="7:7" x14ac:dyDescent="0.2">
      <c r="G1078"/>
    </row>
    <row r="1079" spans="7:7" x14ac:dyDescent="0.2">
      <c r="G1079"/>
    </row>
    <row r="1080" spans="7:7" x14ac:dyDescent="0.2">
      <c r="G1080"/>
    </row>
    <row r="1081" spans="7:7" x14ac:dyDescent="0.2">
      <c r="G1081"/>
    </row>
    <row r="1082" spans="7:7" x14ac:dyDescent="0.2">
      <c r="G1082"/>
    </row>
    <row r="1083" spans="7:7" x14ac:dyDescent="0.2">
      <c r="G1083"/>
    </row>
    <row r="1084" spans="7:7" x14ac:dyDescent="0.2">
      <c r="G1084"/>
    </row>
    <row r="1085" spans="7:7" x14ac:dyDescent="0.2">
      <c r="G1085"/>
    </row>
    <row r="1086" spans="7:7" x14ac:dyDescent="0.2">
      <c r="G1086"/>
    </row>
    <row r="1087" spans="7:7" x14ac:dyDescent="0.2">
      <c r="G1087"/>
    </row>
    <row r="1088" spans="7:7" x14ac:dyDescent="0.2">
      <c r="G1088"/>
    </row>
    <row r="1089" spans="7:7" x14ac:dyDescent="0.2">
      <c r="G1089"/>
    </row>
    <row r="1090" spans="7:7" x14ac:dyDescent="0.2">
      <c r="G1090"/>
    </row>
    <row r="1091" spans="7:7" x14ac:dyDescent="0.2">
      <c r="G1091"/>
    </row>
    <row r="1092" spans="7:7" x14ac:dyDescent="0.2">
      <c r="G1092"/>
    </row>
    <row r="1093" spans="7:7" x14ac:dyDescent="0.2">
      <c r="G1093"/>
    </row>
    <row r="1094" spans="7:7" x14ac:dyDescent="0.2">
      <c r="G1094"/>
    </row>
    <row r="1095" spans="7:7" x14ac:dyDescent="0.2">
      <c r="G1095"/>
    </row>
    <row r="1096" spans="7:7" x14ac:dyDescent="0.2">
      <c r="G1096"/>
    </row>
    <row r="1097" spans="7:7" x14ac:dyDescent="0.2">
      <c r="G1097"/>
    </row>
    <row r="1098" spans="7:7" x14ac:dyDescent="0.2">
      <c r="G1098"/>
    </row>
    <row r="1099" spans="7:7" x14ac:dyDescent="0.2">
      <c r="G1099"/>
    </row>
    <row r="1100" spans="7:7" x14ac:dyDescent="0.2">
      <c r="G1100"/>
    </row>
    <row r="1101" spans="7:7" x14ac:dyDescent="0.2">
      <c r="G1101"/>
    </row>
    <row r="1102" spans="7:7" x14ac:dyDescent="0.2">
      <c r="G1102"/>
    </row>
    <row r="1103" spans="7:7" x14ac:dyDescent="0.2">
      <c r="G1103"/>
    </row>
    <row r="1104" spans="7:7" x14ac:dyDescent="0.2">
      <c r="G1104"/>
    </row>
    <row r="1105" spans="7:7" x14ac:dyDescent="0.2">
      <c r="G1105"/>
    </row>
    <row r="1106" spans="7:7" x14ac:dyDescent="0.2">
      <c r="G1106"/>
    </row>
    <row r="1107" spans="7:7" x14ac:dyDescent="0.2">
      <c r="G1107"/>
    </row>
    <row r="1108" spans="7:7" x14ac:dyDescent="0.2">
      <c r="G1108"/>
    </row>
    <row r="1109" spans="7:7" x14ac:dyDescent="0.2">
      <c r="G1109"/>
    </row>
    <row r="1110" spans="7:7" x14ac:dyDescent="0.2">
      <c r="G1110"/>
    </row>
    <row r="1111" spans="7:7" x14ac:dyDescent="0.2">
      <c r="G1111"/>
    </row>
    <row r="1112" spans="7:7" x14ac:dyDescent="0.2">
      <c r="G1112"/>
    </row>
    <row r="1113" spans="7:7" x14ac:dyDescent="0.2">
      <c r="G1113"/>
    </row>
    <row r="1114" spans="7:7" x14ac:dyDescent="0.2">
      <c r="G1114"/>
    </row>
    <row r="1115" spans="7:7" x14ac:dyDescent="0.2">
      <c r="G1115"/>
    </row>
    <row r="1116" spans="7:7" x14ac:dyDescent="0.2">
      <c r="G1116"/>
    </row>
    <row r="1117" spans="7:7" x14ac:dyDescent="0.2">
      <c r="G1117"/>
    </row>
    <row r="1118" spans="7:7" x14ac:dyDescent="0.2">
      <c r="G1118"/>
    </row>
    <row r="1119" spans="7:7" x14ac:dyDescent="0.2">
      <c r="G1119"/>
    </row>
    <row r="1120" spans="7:7" x14ac:dyDescent="0.2">
      <c r="G1120"/>
    </row>
    <row r="1121" spans="7:7" x14ac:dyDescent="0.2">
      <c r="G1121"/>
    </row>
    <row r="1122" spans="7:7" x14ac:dyDescent="0.2">
      <c r="G1122"/>
    </row>
    <row r="1123" spans="7:7" x14ac:dyDescent="0.2">
      <c r="G1123"/>
    </row>
    <row r="1124" spans="7:7" x14ac:dyDescent="0.2">
      <c r="G1124"/>
    </row>
    <row r="1125" spans="7:7" x14ac:dyDescent="0.2">
      <c r="G1125"/>
    </row>
    <row r="1126" spans="7:7" x14ac:dyDescent="0.2">
      <c r="G1126"/>
    </row>
    <row r="1127" spans="7:7" x14ac:dyDescent="0.2">
      <c r="G1127"/>
    </row>
    <row r="1128" spans="7:7" x14ac:dyDescent="0.2">
      <c r="G1128"/>
    </row>
    <row r="1129" spans="7:7" x14ac:dyDescent="0.2">
      <c r="G1129"/>
    </row>
    <row r="1130" spans="7:7" x14ac:dyDescent="0.2">
      <c r="G1130"/>
    </row>
    <row r="1131" spans="7:7" x14ac:dyDescent="0.2">
      <c r="G1131"/>
    </row>
    <row r="1132" spans="7:7" x14ac:dyDescent="0.2">
      <c r="G1132"/>
    </row>
    <row r="1133" spans="7:7" x14ac:dyDescent="0.2">
      <c r="G1133"/>
    </row>
    <row r="1134" spans="7:7" x14ac:dyDescent="0.2">
      <c r="G1134"/>
    </row>
    <row r="1135" spans="7:7" x14ac:dyDescent="0.2">
      <c r="G1135"/>
    </row>
    <row r="1136" spans="7:7" x14ac:dyDescent="0.2">
      <c r="G1136"/>
    </row>
    <row r="1137" spans="7:7" x14ac:dyDescent="0.2">
      <c r="G1137"/>
    </row>
    <row r="1138" spans="7:7" x14ac:dyDescent="0.2">
      <c r="G1138"/>
    </row>
    <row r="1139" spans="7:7" x14ac:dyDescent="0.2">
      <c r="G1139"/>
    </row>
    <row r="1140" spans="7:7" x14ac:dyDescent="0.2">
      <c r="G1140"/>
    </row>
    <row r="1141" spans="7:7" x14ac:dyDescent="0.2">
      <c r="G1141"/>
    </row>
    <row r="1142" spans="7:7" x14ac:dyDescent="0.2">
      <c r="G1142"/>
    </row>
    <row r="1143" spans="7:7" x14ac:dyDescent="0.2">
      <c r="G1143"/>
    </row>
    <row r="1144" spans="7:7" x14ac:dyDescent="0.2">
      <c r="G1144"/>
    </row>
    <row r="1145" spans="7:7" x14ac:dyDescent="0.2">
      <c r="G1145"/>
    </row>
    <row r="1146" spans="7:7" x14ac:dyDescent="0.2">
      <c r="G1146"/>
    </row>
    <row r="1147" spans="7:7" x14ac:dyDescent="0.2">
      <c r="G1147"/>
    </row>
    <row r="1148" spans="7:7" x14ac:dyDescent="0.2">
      <c r="G1148"/>
    </row>
    <row r="1149" spans="7:7" x14ac:dyDescent="0.2">
      <c r="G1149"/>
    </row>
    <row r="1150" spans="7:7" x14ac:dyDescent="0.2">
      <c r="G1150"/>
    </row>
    <row r="1151" spans="7:7" x14ac:dyDescent="0.2">
      <c r="G1151"/>
    </row>
    <row r="1152" spans="7:7" x14ac:dyDescent="0.2">
      <c r="G1152"/>
    </row>
    <row r="1153" spans="7:7" x14ac:dyDescent="0.2">
      <c r="G1153"/>
    </row>
    <row r="1154" spans="7:7" x14ac:dyDescent="0.2">
      <c r="G1154"/>
    </row>
    <row r="1155" spans="7:7" x14ac:dyDescent="0.2">
      <c r="G1155"/>
    </row>
    <row r="1156" spans="7:7" x14ac:dyDescent="0.2">
      <c r="G1156"/>
    </row>
    <row r="1157" spans="7:7" x14ac:dyDescent="0.2">
      <c r="G1157"/>
    </row>
    <row r="1158" spans="7:7" x14ac:dyDescent="0.2">
      <c r="G1158"/>
    </row>
    <row r="1159" spans="7:7" x14ac:dyDescent="0.2">
      <c r="G1159"/>
    </row>
    <row r="1160" spans="7:7" x14ac:dyDescent="0.2">
      <c r="G1160"/>
    </row>
    <row r="1161" spans="7:7" x14ac:dyDescent="0.2">
      <c r="G1161"/>
    </row>
    <row r="1162" spans="7:7" x14ac:dyDescent="0.2">
      <c r="G1162"/>
    </row>
    <row r="1163" spans="7:7" x14ac:dyDescent="0.2">
      <c r="G1163"/>
    </row>
    <row r="1164" spans="7:7" x14ac:dyDescent="0.2">
      <c r="G1164"/>
    </row>
    <row r="1165" spans="7:7" x14ac:dyDescent="0.2">
      <c r="G1165"/>
    </row>
    <row r="1166" spans="7:7" x14ac:dyDescent="0.2">
      <c r="G1166"/>
    </row>
    <row r="1167" spans="7:7" x14ac:dyDescent="0.2">
      <c r="G1167"/>
    </row>
    <row r="1168" spans="7:7" x14ac:dyDescent="0.2">
      <c r="G1168"/>
    </row>
    <row r="1169" spans="7:7" x14ac:dyDescent="0.2">
      <c r="G1169"/>
    </row>
    <row r="1170" spans="7:7" x14ac:dyDescent="0.2">
      <c r="G1170"/>
    </row>
    <row r="1171" spans="7:7" x14ac:dyDescent="0.2">
      <c r="G1171"/>
    </row>
    <row r="1172" spans="7:7" x14ac:dyDescent="0.2">
      <c r="G1172"/>
    </row>
    <row r="1173" spans="7:7" x14ac:dyDescent="0.2">
      <c r="G1173"/>
    </row>
    <row r="1174" spans="7:7" x14ac:dyDescent="0.2">
      <c r="G1174"/>
    </row>
    <row r="1175" spans="7:7" x14ac:dyDescent="0.2">
      <c r="G1175"/>
    </row>
    <row r="1176" spans="7:7" x14ac:dyDescent="0.2">
      <c r="G1176"/>
    </row>
    <row r="1177" spans="7:7" x14ac:dyDescent="0.2">
      <c r="G1177"/>
    </row>
    <row r="1178" spans="7:7" x14ac:dyDescent="0.2">
      <c r="G1178"/>
    </row>
    <row r="1179" spans="7:7" x14ac:dyDescent="0.2">
      <c r="G1179"/>
    </row>
    <row r="1180" spans="7:7" x14ac:dyDescent="0.2">
      <c r="G1180"/>
    </row>
    <row r="1181" spans="7:7" x14ac:dyDescent="0.2">
      <c r="G1181"/>
    </row>
    <row r="1182" spans="7:7" x14ac:dyDescent="0.2">
      <c r="G1182"/>
    </row>
    <row r="1183" spans="7:7" x14ac:dyDescent="0.2">
      <c r="G1183"/>
    </row>
    <row r="1184" spans="7:7" x14ac:dyDescent="0.2">
      <c r="G1184"/>
    </row>
    <row r="1185" spans="7:7" x14ac:dyDescent="0.2">
      <c r="G1185"/>
    </row>
    <row r="1186" spans="7:7" x14ac:dyDescent="0.2">
      <c r="G1186"/>
    </row>
    <row r="1187" spans="7:7" x14ac:dyDescent="0.2">
      <c r="G1187"/>
    </row>
    <row r="1188" spans="7:7" x14ac:dyDescent="0.2">
      <c r="G1188"/>
    </row>
    <row r="1189" spans="7:7" x14ac:dyDescent="0.2">
      <c r="G1189"/>
    </row>
    <row r="1190" spans="7:7" x14ac:dyDescent="0.2">
      <c r="G1190"/>
    </row>
    <row r="1191" spans="7:7" x14ac:dyDescent="0.2">
      <c r="G1191"/>
    </row>
    <row r="1192" spans="7:7" x14ac:dyDescent="0.2">
      <c r="G1192"/>
    </row>
    <row r="1193" spans="7:7" x14ac:dyDescent="0.2">
      <c r="G1193"/>
    </row>
    <row r="1194" spans="7:7" x14ac:dyDescent="0.2">
      <c r="G1194"/>
    </row>
    <row r="1195" spans="7:7" x14ac:dyDescent="0.2">
      <c r="G1195"/>
    </row>
    <row r="1196" spans="7:7" x14ac:dyDescent="0.2">
      <c r="G1196"/>
    </row>
    <row r="1197" spans="7:7" x14ac:dyDescent="0.2">
      <c r="G1197"/>
    </row>
    <row r="1198" spans="7:7" x14ac:dyDescent="0.2">
      <c r="G1198"/>
    </row>
    <row r="1199" spans="7:7" x14ac:dyDescent="0.2">
      <c r="G1199"/>
    </row>
    <row r="1200" spans="7:7" x14ac:dyDescent="0.2">
      <c r="G1200"/>
    </row>
    <row r="1201" spans="7:7" x14ac:dyDescent="0.2">
      <c r="G1201"/>
    </row>
    <row r="1202" spans="7:7" x14ac:dyDescent="0.2">
      <c r="G1202"/>
    </row>
    <row r="1203" spans="7:7" x14ac:dyDescent="0.2">
      <c r="G1203"/>
    </row>
    <row r="1204" spans="7:7" x14ac:dyDescent="0.2">
      <c r="G1204"/>
    </row>
    <row r="1205" spans="7:7" x14ac:dyDescent="0.2">
      <c r="G1205"/>
    </row>
    <row r="1206" spans="7:7" x14ac:dyDescent="0.2">
      <c r="G1206"/>
    </row>
    <row r="1207" spans="7:7" x14ac:dyDescent="0.2">
      <c r="G1207"/>
    </row>
    <row r="1208" spans="7:7" x14ac:dyDescent="0.2">
      <c r="G1208"/>
    </row>
    <row r="1209" spans="7:7" x14ac:dyDescent="0.2">
      <c r="G1209"/>
    </row>
    <row r="1210" spans="7:7" x14ac:dyDescent="0.2">
      <c r="G1210"/>
    </row>
    <row r="1211" spans="7:7" x14ac:dyDescent="0.2">
      <c r="G1211"/>
    </row>
    <row r="1212" spans="7:7" x14ac:dyDescent="0.2">
      <c r="G1212"/>
    </row>
    <row r="1213" spans="7:7" x14ac:dyDescent="0.2">
      <c r="G1213"/>
    </row>
    <row r="1214" spans="7:7" x14ac:dyDescent="0.2">
      <c r="G1214"/>
    </row>
    <row r="1215" spans="7:7" x14ac:dyDescent="0.2">
      <c r="G1215"/>
    </row>
    <row r="1216" spans="7:7" x14ac:dyDescent="0.2">
      <c r="G1216"/>
    </row>
    <row r="1217" spans="7:7" x14ac:dyDescent="0.2">
      <c r="G1217"/>
    </row>
    <row r="1218" spans="7:7" x14ac:dyDescent="0.2">
      <c r="G1218"/>
    </row>
    <row r="1219" spans="7:7" x14ac:dyDescent="0.2">
      <c r="G1219"/>
    </row>
    <row r="1220" spans="7:7" x14ac:dyDescent="0.2">
      <c r="G1220"/>
    </row>
    <row r="1221" spans="7:7" x14ac:dyDescent="0.2">
      <c r="G1221"/>
    </row>
    <row r="1222" spans="7:7" x14ac:dyDescent="0.2">
      <c r="G1222"/>
    </row>
    <row r="1223" spans="7:7" x14ac:dyDescent="0.2">
      <c r="G1223"/>
    </row>
    <row r="1224" spans="7:7" x14ac:dyDescent="0.2">
      <c r="G1224"/>
    </row>
    <row r="1225" spans="7:7" x14ac:dyDescent="0.2">
      <c r="G1225"/>
    </row>
    <row r="1226" spans="7:7" x14ac:dyDescent="0.2">
      <c r="G1226"/>
    </row>
    <row r="1227" spans="7:7" x14ac:dyDescent="0.2">
      <c r="G1227"/>
    </row>
    <row r="1228" spans="7:7" x14ac:dyDescent="0.2">
      <c r="G1228"/>
    </row>
    <row r="1229" spans="7:7" x14ac:dyDescent="0.2">
      <c r="G1229"/>
    </row>
    <row r="1230" spans="7:7" x14ac:dyDescent="0.2">
      <c r="G1230"/>
    </row>
    <row r="1231" spans="7:7" x14ac:dyDescent="0.2">
      <c r="G1231"/>
    </row>
    <row r="1232" spans="7:7" x14ac:dyDescent="0.2">
      <c r="G1232"/>
    </row>
    <row r="1233" spans="7:7" x14ac:dyDescent="0.2">
      <c r="G1233"/>
    </row>
    <row r="1234" spans="7:7" x14ac:dyDescent="0.2">
      <c r="G1234"/>
    </row>
    <row r="1235" spans="7:7" x14ac:dyDescent="0.2">
      <c r="G1235"/>
    </row>
    <row r="1236" spans="7:7" x14ac:dyDescent="0.2">
      <c r="G1236"/>
    </row>
    <row r="1237" spans="7:7" x14ac:dyDescent="0.2">
      <c r="G1237"/>
    </row>
    <row r="1238" spans="7:7" x14ac:dyDescent="0.2">
      <c r="G1238"/>
    </row>
    <row r="1239" spans="7:7" x14ac:dyDescent="0.2">
      <c r="G1239"/>
    </row>
    <row r="1240" spans="7:7" x14ac:dyDescent="0.2">
      <c r="G1240"/>
    </row>
    <row r="1241" spans="7:7" x14ac:dyDescent="0.2">
      <c r="G1241"/>
    </row>
    <row r="1242" spans="7:7" x14ac:dyDescent="0.2">
      <c r="G1242"/>
    </row>
    <row r="1243" spans="7:7" x14ac:dyDescent="0.2">
      <c r="G1243"/>
    </row>
    <row r="1244" spans="7:7" x14ac:dyDescent="0.2">
      <c r="G1244"/>
    </row>
    <row r="1245" spans="7:7" x14ac:dyDescent="0.2">
      <c r="G1245"/>
    </row>
    <row r="1246" spans="7:7" x14ac:dyDescent="0.2">
      <c r="G1246"/>
    </row>
    <row r="1247" spans="7:7" x14ac:dyDescent="0.2">
      <c r="G1247"/>
    </row>
    <row r="1248" spans="7:7" x14ac:dyDescent="0.2">
      <c r="G1248"/>
    </row>
    <row r="1249" spans="7:7" x14ac:dyDescent="0.2">
      <c r="G1249"/>
    </row>
    <row r="1250" spans="7:7" x14ac:dyDescent="0.2">
      <c r="G1250"/>
    </row>
    <row r="1251" spans="7:7" x14ac:dyDescent="0.2">
      <c r="G1251"/>
    </row>
    <row r="1252" spans="7:7" x14ac:dyDescent="0.2">
      <c r="G1252"/>
    </row>
    <row r="1253" spans="7:7" x14ac:dyDescent="0.2">
      <c r="G1253"/>
    </row>
    <row r="1254" spans="7:7" x14ac:dyDescent="0.2">
      <c r="G1254"/>
    </row>
    <row r="1255" spans="7:7" x14ac:dyDescent="0.2">
      <c r="G1255"/>
    </row>
    <row r="1256" spans="7:7" x14ac:dyDescent="0.2">
      <c r="G1256"/>
    </row>
    <row r="1257" spans="7:7" x14ac:dyDescent="0.2">
      <c r="G1257"/>
    </row>
    <row r="1258" spans="7:7" x14ac:dyDescent="0.2">
      <c r="G1258"/>
    </row>
    <row r="1259" spans="7:7" x14ac:dyDescent="0.2">
      <c r="G1259"/>
    </row>
    <row r="1260" spans="7:7" x14ac:dyDescent="0.2">
      <c r="G1260"/>
    </row>
    <row r="1261" spans="7:7" x14ac:dyDescent="0.2">
      <c r="G1261"/>
    </row>
    <row r="1262" spans="7:7" x14ac:dyDescent="0.2">
      <c r="G1262"/>
    </row>
    <row r="1263" spans="7:7" x14ac:dyDescent="0.2">
      <c r="G1263"/>
    </row>
    <row r="1264" spans="7:7" x14ac:dyDescent="0.2">
      <c r="G1264"/>
    </row>
    <row r="1265" spans="7:7" x14ac:dyDescent="0.2">
      <c r="G1265"/>
    </row>
    <row r="1266" spans="7:7" x14ac:dyDescent="0.2">
      <c r="G1266"/>
    </row>
    <row r="1267" spans="7:7" x14ac:dyDescent="0.2">
      <c r="G1267"/>
    </row>
    <row r="1268" spans="7:7" x14ac:dyDescent="0.2">
      <c r="G1268"/>
    </row>
    <row r="1269" spans="7:7" x14ac:dyDescent="0.2">
      <c r="G1269"/>
    </row>
    <row r="1270" spans="7:7" x14ac:dyDescent="0.2">
      <c r="G1270"/>
    </row>
    <row r="1271" spans="7:7" x14ac:dyDescent="0.2">
      <c r="G1271"/>
    </row>
    <row r="1272" spans="7:7" x14ac:dyDescent="0.2">
      <c r="G1272"/>
    </row>
    <row r="1273" spans="7:7" x14ac:dyDescent="0.2">
      <c r="G1273"/>
    </row>
    <row r="1274" spans="7:7" x14ac:dyDescent="0.2">
      <c r="G1274"/>
    </row>
    <row r="1275" spans="7:7" x14ac:dyDescent="0.2">
      <c r="G1275"/>
    </row>
    <row r="1276" spans="7:7" x14ac:dyDescent="0.2">
      <c r="G1276"/>
    </row>
    <row r="1277" spans="7:7" x14ac:dyDescent="0.2">
      <c r="G1277"/>
    </row>
    <row r="1278" spans="7:7" x14ac:dyDescent="0.2">
      <c r="G1278"/>
    </row>
    <row r="1279" spans="7:7" x14ac:dyDescent="0.2">
      <c r="G1279"/>
    </row>
    <row r="1280" spans="7:7" x14ac:dyDescent="0.2">
      <c r="G1280"/>
    </row>
    <row r="1281" spans="7:7" x14ac:dyDescent="0.2">
      <c r="G1281"/>
    </row>
    <row r="1282" spans="7:7" x14ac:dyDescent="0.2">
      <c r="G1282"/>
    </row>
    <row r="1283" spans="7:7" x14ac:dyDescent="0.2">
      <c r="G1283"/>
    </row>
    <row r="1284" spans="7:7" x14ac:dyDescent="0.2">
      <c r="G1284"/>
    </row>
    <row r="1285" spans="7:7" x14ac:dyDescent="0.2">
      <c r="G1285"/>
    </row>
    <row r="1286" spans="7:7" x14ac:dyDescent="0.2">
      <c r="G1286"/>
    </row>
    <row r="1287" spans="7:7" x14ac:dyDescent="0.2">
      <c r="G1287"/>
    </row>
    <row r="1288" spans="7:7" x14ac:dyDescent="0.2">
      <c r="G1288"/>
    </row>
    <row r="1289" spans="7:7" x14ac:dyDescent="0.2">
      <c r="G1289"/>
    </row>
    <row r="1290" spans="7:7" x14ac:dyDescent="0.2">
      <c r="G1290"/>
    </row>
    <row r="1291" spans="7:7" x14ac:dyDescent="0.2">
      <c r="G1291"/>
    </row>
    <row r="1292" spans="7:7" x14ac:dyDescent="0.2">
      <c r="G1292"/>
    </row>
    <row r="1293" spans="7:7" x14ac:dyDescent="0.2">
      <c r="G1293"/>
    </row>
    <row r="1294" spans="7:7" x14ac:dyDescent="0.2">
      <c r="G1294"/>
    </row>
    <row r="1295" spans="7:7" x14ac:dyDescent="0.2">
      <c r="G1295"/>
    </row>
    <row r="1296" spans="7:7" x14ac:dyDescent="0.2">
      <c r="G1296"/>
    </row>
    <row r="1297" spans="7:7" x14ac:dyDescent="0.2">
      <c r="G1297"/>
    </row>
    <row r="1298" spans="7:7" x14ac:dyDescent="0.2">
      <c r="G1298"/>
    </row>
    <row r="1299" spans="7:7" x14ac:dyDescent="0.2">
      <c r="G1299"/>
    </row>
    <row r="1300" spans="7:7" x14ac:dyDescent="0.2">
      <c r="G1300"/>
    </row>
    <row r="1301" spans="7:7" x14ac:dyDescent="0.2">
      <c r="G1301"/>
    </row>
    <row r="1302" spans="7:7" x14ac:dyDescent="0.2">
      <c r="G1302"/>
    </row>
    <row r="1303" spans="7:7" x14ac:dyDescent="0.2">
      <c r="G1303"/>
    </row>
    <row r="1304" spans="7:7" x14ac:dyDescent="0.2">
      <c r="G1304"/>
    </row>
    <row r="1305" spans="7:7" x14ac:dyDescent="0.2">
      <c r="G1305"/>
    </row>
    <row r="1306" spans="7:7" x14ac:dyDescent="0.2">
      <c r="G1306"/>
    </row>
    <row r="1307" spans="7:7" x14ac:dyDescent="0.2">
      <c r="G1307"/>
    </row>
    <row r="1308" spans="7:7" x14ac:dyDescent="0.2">
      <c r="G1308"/>
    </row>
    <row r="1309" spans="7:7" x14ac:dyDescent="0.2">
      <c r="G1309"/>
    </row>
    <row r="1310" spans="7:7" x14ac:dyDescent="0.2">
      <c r="G1310"/>
    </row>
    <row r="1311" spans="7:7" x14ac:dyDescent="0.2">
      <c r="G1311"/>
    </row>
    <row r="1312" spans="7:7" x14ac:dyDescent="0.2">
      <c r="G1312"/>
    </row>
    <row r="1313" spans="7:7" x14ac:dyDescent="0.2">
      <c r="G1313"/>
    </row>
    <row r="1314" spans="7:7" x14ac:dyDescent="0.2">
      <c r="G1314"/>
    </row>
    <row r="1315" spans="7:7" x14ac:dyDescent="0.2">
      <c r="G1315"/>
    </row>
    <row r="1316" spans="7:7" x14ac:dyDescent="0.2">
      <c r="G1316"/>
    </row>
    <row r="1317" spans="7:7" x14ac:dyDescent="0.2">
      <c r="G1317"/>
    </row>
    <row r="1318" spans="7:7" x14ac:dyDescent="0.2">
      <c r="G1318"/>
    </row>
    <row r="1319" spans="7:7" x14ac:dyDescent="0.2">
      <c r="G1319"/>
    </row>
    <row r="1320" spans="7:7" x14ac:dyDescent="0.2">
      <c r="G1320"/>
    </row>
    <row r="1321" spans="7:7" x14ac:dyDescent="0.2">
      <c r="G1321"/>
    </row>
    <row r="1322" spans="7:7" x14ac:dyDescent="0.2">
      <c r="G1322"/>
    </row>
    <row r="1323" spans="7:7" x14ac:dyDescent="0.2">
      <c r="G1323"/>
    </row>
    <row r="1324" spans="7:7" x14ac:dyDescent="0.2">
      <c r="G1324"/>
    </row>
    <row r="1325" spans="7:7" x14ac:dyDescent="0.2">
      <c r="G1325"/>
    </row>
    <row r="1326" spans="7:7" x14ac:dyDescent="0.2">
      <c r="G1326"/>
    </row>
    <row r="1327" spans="7:7" x14ac:dyDescent="0.2">
      <c r="G1327"/>
    </row>
    <row r="1328" spans="7:7" x14ac:dyDescent="0.2">
      <c r="G1328"/>
    </row>
    <row r="1329" spans="7:7" x14ac:dyDescent="0.2">
      <c r="G1329"/>
    </row>
    <row r="1330" spans="7:7" x14ac:dyDescent="0.2">
      <c r="G1330"/>
    </row>
    <row r="1331" spans="7:7" x14ac:dyDescent="0.2">
      <c r="G1331"/>
    </row>
    <row r="1332" spans="7:7" x14ac:dyDescent="0.2">
      <c r="G1332"/>
    </row>
    <row r="1333" spans="7:7" x14ac:dyDescent="0.2">
      <c r="G1333"/>
    </row>
    <row r="1334" spans="7:7" x14ac:dyDescent="0.2">
      <c r="G1334"/>
    </row>
    <row r="1335" spans="7:7" x14ac:dyDescent="0.2">
      <c r="G1335"/>
    </row>
    <row r="1336" spans="7:7" x14ac:dyDescent="0.2">
      <c r="G1336"/>
    </row>
    <row r="1337" spans="7:7" x14ac:dyDescent="0.2">
      <c r="G1337"/>
    </row>
    <row r="1338" spans="7:7" x14ac:dyDescent="0.2">
      <c r="G1338"/>
    </row>
    <row r="1339" spans="7:7" x14ac:dyDescent="0.2">
      <c r="G1339"/>
    </row>
    <row r="1340" spans="7:7" x14ac:dyDescent="0.2">
      <c r="G1340"/>
    </row>
    <row r="1341" spans="7:7" x14ac:dyDescent="0.2">
      <c r="G1341"/>
    </row>
    <row r="1342" spans="7:7" x14ac:dyDescent="0.2">
      <c r="G1342"/>
    </row>
    <row r="1343" spans="7:7" x14ac:dyDescent="0.2">
      <c r="G1343"/>
    </row>
    <row r="1344" spans="7:7" x14ac:dyDescent="0.2">
      <c r="G1344"/>
    </row>
    <row r="1345" spans="7:7" x14ac:dyDescent="0.2">
      <c r="G1345"/>
    </row>
    <row r="1346" spans="7:7" x14ac:dyDescent="0.2">
      <c r="G1346"/>
    </row>
    <row r="1347" spans="7:7" x14ac:dyDescent="0.2">
      <c r="G1347"/>
    </row>
    <row r="1348" spans="7:7" x14ac:dyDescent="0.2">
      <c r="G1348"/>
    </row>
    <row r="1349" spans="7:7" x14ac:dyDescent="0.2">
      <c r="G1349"/>
    </row>
    <row r="1350" spans="7:7" x14ac:dyDescent="0.2">
      <c r="G1350"/>
    </row>
    <row r="1351" spans="7:7" x14ac:dyDescent="0.2">
      <c r="G1351"/>
    </row>
    <row r="1352" spans="7:7" x14ac:dyDescent="0.2">
      <c r="G1352"/>
    </row>
    <row r="1353" spans="7:7" x14ac:dyDescent="0.2">
      <c r="G1353"/>
    </row>
    <row r="1354" spans="7:7" x14ac:dyDescent="0.2">
      <c r="G1354"/>
    </row>
    <row r="1355" spans="7:7" x14ac:dyDescent="0.2">
      <c r="G1355"/>
    </row>
    <row r="1356" spans="7:7" x14ac:dyDescent="0.2">
      <c r="G1356"/>
    </row>
    <row r="1357" spans="7:7" x14ac:dyDescent="0.2">
      <c r="G1357"/>
    </row>
    <row r="1358" spans="7:7" x14ac:dyDescent="0.2">
      <c r="G1358"/>
    </row>
    <row r="1359" spans="7:7" x14ac:dyDescent="0.2">
      <c r="G1359"/>
    </row>
    <row r="1360" spans="7:7" x14ac:dyDescent="0.2">
      <c r="G1360"/>
    </row>
    <row r="1361" spans="7:7" x14ac:dyDescent="0.2">
      <c r="G1361"/>
    </row>
    <row r="1362" spans="7:7" x14ac:dyDescent="0.2">
      <c r="G1362"/>
    </row>
    <row r="1363" spans="7:7" x14ac:dyDescent="0.2">
      <c r="G1363"/>
    </row>
    <row r="1364" spans="7:7" x14ac:dyDescent="0.2">
      <c r="G1364"/>
    </row>
    <row r="1365" spans="7:7" x14ac:dyDescent="0.2">
      <c r="G1365"/>
    </row>
    <row r="1366" spans="7:7" x14ac:dyDescent="0.2">
      <c r="G1366"/>
    </row>
    <row r="1367" spans="7:7" x14ac:dyDescent="0.2">
      <c r="G1367"/>
    </row>
    <row r="1368" spans="7:7" x14ac:dyDescent="0.2">
      <c r="G1368"/>
    </row>
    <row r="1369" spans="7:7" x14ac:dyDescent="0.2">
      <c r="G1369"/>
    </row>
    <row r="1370" spans="7:7" x14ac:dyDescent="0.2">
      <c r="G1370"/>
    </row>
    <row r="1371" spans="7:7" x14ac:dyDescent="0.2">
      <c r="G1371"/>
    </row>
    <row r="1372" spans="7:7" x14ac:dyDescent="0.2">
      <c r="G1372"/>
    </row>
    <row r="1373" spans="7:7" x14ac:dyDescent="0.2">
      <c r="G1373"/>
    </row>
    <row r="1374" spans="7:7" x14ac:dyDescent="0.2">
      <c r="G1374"/>
    </row>
    <row r="1375" spans="7:7" x14ac:dyDescent="0.2">
      <c r="G1375"/>
    </row>
    <row r="1376" spans="7:7" x14ac:dyDescent="0.2">
      <c r="G1376"/>
    </row>
    <row r="1377" spans="7:7" x14ac:dyDescent="0.2">
      <c r="G1377"/>
    </row>
    <row r="1378" spans="7:7" x14ac:dyDescent="0.2">
      <c r="G1378"/>
    </row>
    <row r="1379" spans="7:7" x14ac:dyDescent="0.2">
      <c r="G1379"/>
    </row>
    <row r="1380" spans="7:7" x14ac:dyDescent="0.2">
      <c r="G1380"/>
    </row>
    <row r="1381" spans="7:7" x14ac:dyDescent="0.2">
      <c r="G1381"/>
    </row>
    <row r="1382" spans="7:7" x14ac:dyDescent="0.2">
      <c r="G1382"/>
    </row>
    <row r="1383" spans="7:7" x14ac:dyDescent="0.2">
      <c r="G1383"/>
    </row>
    <row r="1384" spans="7:7" x14ac:dyDescent="0.2">
      <c r="G1384"/>
    </row>
    <row r="1385" spans="7:7" x14ac:dyDescent="0.2">
      <c r="G1385"/>
    </row>
    <row r="1386" spans="7:7" x14ac:dyDescent="0.2">
      <c r="G1386"/>
    </row>
    <row r="1387" spans="7:7" x14ac:dyDescent="0.2">
      <c r="G1387"/>
    </row>
    <row r="1388" spans="7:7" x14ac:dyDescent="0.2">
      <c r="G1388"/>
    </row>
    <row r="1389" spans="7:7" x14ac:dyDescent="0.2">
      <c r="G1389"/>
    </row>
    <row r="1390" spans="7:7" x14ac:dyDescent="0.2">
      <c r="G1390"/>
    </row>
    <row r="1391" spans="7:7" x14ac:dyDescent="0.2">
      <c r="G1391"/>
    </row>
    <row r="1392" spans="7:7" x14ac:dyDescent="0.2">
      <c r="G1392"/>
    </row>
    <row r="1393" spans="7:7" x14ac:dyDescent="0.2">
      <c r="G1393"/>
    </row>
    <row r="1394" spans="7:7" x14ac:dyDescent="0.2">
      <c r="G1394"/>
    </row>
    <row r="1395" spans="7:7" x14ac:dyDescent="0.2">
      <c r="G1395"/>
    </row>
    <row r="1396" spans="7:7" x14ac:dyDescent="0.2">
      <c r="G1396"/>
    </row>
    <row r="1397" spans="7:7" x14ac:dyDescent="0.2">
      <c r="G1397"/>
    </row>
    <row r="1398" spans="7:7" x14ac:dyDescent="0.2">
      <c r="G1398"/>
    </row>
    <row r="1399" spans="7:7" x14ac:dyDescent="0.2">
      <c r="G1399"/>
    </row>
    <row r="1400" spans="7:7" x14ac:dyDescent="0.2">
      <c r="G1400"/>
    </row>
    <row r="1401" spans="7:7" x14ac:dyDescent="0.2">
      <c r="G1401"/>
    </row>
    <row r="1402" spans="7:7" x14ac:dyDescent="0.2">
      <c r="G1402"/>
    </row>
    <row r="1403" spans="7:7" x14ac:dyDescent="0.2">
      <c r="G1403"/>
    </row>
    <row r="1404" spans="7:7" x14ac:dyDescent="0.2">
      <c r="G1404"/>
    </row>
    <row r="1405" spans="7:7" x14ac:dyDescent="0.2">
      <c r="G1405"/>
    </row>
    <row r="1406" spans="7:7" x14ac:dyDescent="0.2">
      <c r="G1406"/>
    </row>
    <row r="1407" spans="7:7" x14ac:dyDescent="0.2">
      <c r="G1407"/>
    </row>
    <row r="1408" spans="7:7" x14ac:dyDescent="0.2">
      <c r="G1408"/>
    </row>
    <row r="1409" spans="7:7" x14ac:dyDescent="0.2">
      <c r="G1409"/>
    </row>
    <row r="1410" spans="7:7" x14ac:dyDescent="0.2">
      <c r="G1410"/>
    </row>
    <row r="1411" spans="7:7" x14ac:dyDescent="0.2">
      <c r="G1411"/>
    </row>
    <row r="1412" spans="7:7" x14ac:dyDescent="0.2">
      <c r="G1412"/>
    </row>
    <row r="1413" spans="7:7" x14ac:dyDescent="0.2">
      <c r="G1413"/>
    </row>
    <row r="1414" spans="7:7" x14ac:dyDescent="0.2">
      <c r="G1414"/>
    </row>
    <row r="1415" spans="7:7" x14ac:dyDescent="0.2">
      <c r="G1415"/>
    </row>
    <row r="1416" spans="7:7" x14ac:dyDescent="0.2">
      <c r="G1416"/>
    </row>
    <row r="1417" spans="7:7" x14ac:dyDescent="0.2">
      <c r="G1417"/>
    </row>
    <row r="1418" spans="7:7" x14ac:dyDescent="0.2">
      <c r="G1418"/>
    </row>
    <row r="1419" spans="7:7" x14ac:dyDescent="0.2">
      <c r="G1419"/>
    </row>
    <row r="1420" spans="7:7" x14ac:dyDescent="0.2">
      <c r="G1420"/>
    </row>
    <row r="1421" spans="7:7" x14ac:dyDescent="0.2">
      <c r="G1421"/>
    </row>
    <row r="1422" spans="7:7" x14ac:dyDescent="0.2">
      <c r="G1422"/>
    </row>
    <row r="1423" spans="7:7" x14ac:dyDescent="0.2">
      <c r="G1423"/>
    </row>
    <row r="1424" spans="7:7" x14ac:dyDescent="0.2">
      <c r="G1424"/>
    </row>
    <row r="1425" spans="7:7" x14ac:dyDescent="0.2">
      <c r="G1425"/>
    </row>
    <row r="1426" spans="7:7" x14ac:dyDescent="0.2">
      <c r="G1426"/>
    </row>
    <row r="1427" spans="7:7" x14ac:dyDescent="0.2">
      <c r="G1427"/>
    </row>
    <row r="1428" spans="7:7" x14ac:dyDescent="0.2">
      <c r="G1428"/>
    </row>
    <row r="1429" spans="7:7" x14ac:dyDescent="0.2">
      <c r="G1429"/>
    </row>
    <row r="1430" spans="7:7" x14ac:dyDescent="0.2">
      <c r="G1430"/>
    </row>
    <row r="1431" spans="7:7" x14ac:dyDescent="0.2">
      <c r="G1431"/>
    </row>
    <row r="1432" spans="7:7" x14ac:dyDescent="0.2">
      <c r="G1432"/>
    </row>
    <row r="1433" spans="7:7" x14ac:dyDescent="0.2">
      <c r="G1433"/>
    </row>
    <row r="1434" spans="7:7" x14ac:dyDescent="0.2">
      <c r="G1434"/>
    </row>
    <row r="1435" spans="7:7" x14ac:dyDescent="0.2">
      <c r="G1435"/>
    </row>
    <row r="1436" spans="7:7" x14ac:dyDescent="0.2">
      <c r="G1436"/>
    </row>
    <row r="1437" spans="7:7" x14ac:dyDescent="0.2">
      <c r="G1437"/>
    </row>
    <row r="1438" spans="7:7" x14ac:dyDescent="0.2">
      <c r="G1438"/>
    </row>
    <row r="1439" spans="7:7" x14ac:dyDescent="0.2">
      <c r="G1439"/>
    </row>
    <row r="1440" spans="7:7" x14ac:dyDescent="0.2">
      <c r="G1440"/>
    </row>
    <row r="1441" spans="7:7" x14ac:dyDescent="0.2">
      <c r="G1441"/>
    </row>
    <row r="1442" spans="7:7" x14ac:dyDescent="0.2">
      <c r="G1442"/>
    </row>
    <row r="1443" spans="7:7" x14ac:dyDescent="0.2">
      <c r="G1443"/>
    </row>
    <row r="1444" spans="7:7" x14ac:dyDescent="0.2">
      <c r="G1444"/>
    </row>
    <row r="1445" spans="7:7" x14ac:dyDescent="0.2">
      <c r="G1445"/>
    </row>
    <row r="1446" spans="7:7" x14ac:dyDescent="0.2">
      <c r="G1446"/>
    </row>
    <row r="1447" spans="7:7" x14ac:dyDescent="0.2">
      <c r="G1447"/>
    </row>
    <row r="1448" spans="7:7" x14ac:dyDescent="0.2">
      <c r="G1448"/>
    </row>
    <row r="1449" spans="7:7" x14ac:dyDescent="0.2">
      <c r="G1449"/>
    </row>
    <row r="1450" spans="7:7" x14ac:dyDescent="0.2">
      <c r="G1450"/>
    </row>
    <row r="1451" spans="7:7" x14ac:dyDescent="0.2">
      <c r="G1451"/>
    </row>
    <row r="1452" spans="7:7" x14ac:dyDescent="0.2">
      <c r="G1452"/>
    </row>
    <row r="1453" spans="7:7" x14ac:dyDescent="0.2">
      <c r="G1453"/>
    </row>
    <row r="1454" spans="7:7" x14ac:dyDescent="0.2">
      <c r="G1454"/>
    </row>
    <row r="1455" spans="7:7" x14ac:dyDescent="0.2">
      <c r="G1455"/>
    </row>
    <row r="1456" spans="7:7" x14ac:dyDescent="0.2">
      <c r="G1456"/>
    </row>
    <row r="1457" spans="7:7" x14ac:dyDescent="0.2">
      <c r="G1457"/>
    </row>
    <row r="1458" spans="7:7" x14ac:dyDescent="0.2">
      <c r="G1458"/>
    </row>
    <row r="1459" spans="7:7" x14ac:dyDescent="0.2">
      <c r="G1459"/>
    </row>
    <row r="1460" spans="7:7" x14ac:dyDescent="0.2">
      <c r="G1460"/>
    </row>
    <row r="1461" spans="7:7" x14ac:dyDescent="0.2">
      <c r="G1461"/>
    </row>
    <row r="1462" spans="7:7" x14ac:dyDescent="0.2">
      <c r="G1462"/>
    </row>
    <row r="1463" spans="7:7" x14ac:dyDescent="0.2">
      <c r="G1463"/>
    </row>
    <row r="1464" spans="7:7" x14ac:dyDescent="0.2">
      <c r="G1464"/>
    </row>
    <row r="1465" spans="7:7" x14ac:dyDescent="0.2">
      <c r="G1465"/>
    </row>
    <row r="1466" spans="7:7" x14ac:dyDescent="0.2">
      <c r="G1466"/>
    </row>
    <row r="1467" spans="7:7" x14ac:dyDescent="0.2">
      <c r="G1467"/>
    </row>
    <row r="1468" spans="7:7" x14ac:dyDescent="0.2">
      <c r="G1468"/>
    </row>
    <row r="1469" spans="7:7" x14ac:dyDescent="0.2">
      <c r="G1469"/>
    </row>
    <row r="1470" spans="7:7" x14ac:dyDescent="0.2">
      <c r="G1470"/>
    </row>
    <row r="1471" spans="7:7" x14ac:dyDescent="0.2">
      <c r="G1471"/>
    </row>
    <row r="1472" spans="7:7" x14ac:dyDescent="0.2">
      <c r="G1472"/>
    </row>
    <row r="1473" spans="7:7" x14ac:dyDescent="0.2">
      <c r="G1473"/>
    </row>
    <row r="1474" spans="7:7" x14ac:dyDescent="0.2">
      <c r="G1474"/>
    </row>
    <row r="1475" spans="7:7" x14ac:dyDescent="0.2">
      <c r="G1475"/>
    </row>
    <row r="1476" spans="7:7" x14ac:dyDescent="0.2">
      <c r="G1476"/>
    </row>
    <row r="1477" spans="7:7" x14ac:dyDescent="0.2">
      <c r="G1477"/>
    </row>
    <row r="1478" spans="7:7" x14ac:dyDescent="0.2">
      <c r="G1478"/>
    </row>
    <row r="1479" spans="7:7" x14ac:dyDescent="0.2">
      <c r="G1479"/>
    </row>
    <row r="1480" spans="7:7" x14ac:dyDescent="0.2">
      <c r="G1480"/>
    </row>
    <row r="1481" spans="7:7" x14ac:dyDescent="0.2">
      <c r="G1481"/>
    </row>
    <row r="1482" spans="7:7" x14ac:dyDescent="0.2">
      <c r="G1482"/>
    </row>
    <row r="1483" spans="7:7" x14ac:dyDescent="0.2">
      <c r="G1483"/>
    </row>
    <row r="1484" spans="7:7" x14ac:dyDescent="0.2">
      <c r="G1484"/>
    </row>
    <row r="1485" spans="7:7" x14ac:dyDescent="0.2">
      <c r="G1485"/>
    </row>
    <row r="1486" spans="7:7" x14ac:dyDescent="0.2">
      <c r="G1486"/>
    </row>
    <row r="1487" spans="7:7" x14ac:dyDescent="0.2">
      <c r="G1487"/>
    </row>
    <row r="1488" spans="7:7" x14ac:dyDescent="0.2">
      <c r="G1488"/>
    </row>
    <row r="1489" spans="7:7" x14ac:dyDescent="0.2">
      <c r="G1489"/>
    </row>
    <row r="1490" spans="7:7" x14ac:dyDescent="0.2">
      <c r="G1490"/>
    </row>
    <row r="1491" spans="7:7" x14ac:dyDescent="0.2">
      <c r="G1491"/>
    </row>
    <row r="1492" spans="7:7" x14ac:dyDescent="0.2">
      <c r="G1492"/>
    </row>
    <row r="1493" spans="7:7" x14ac:dyDescent="0.2">
      <c r="G1493"/>
    </row>
    <row r="1494" spans="7:7" x14ac:dyDescent="0.2">
      <c r="G1494"/>
    </row>
    <row r="1495" spans="7:7" x14ac:dyDescent="0.2">
      <c r="G1495"/>
    </row>
    <row r="1496" spans="7:7" x14ac:dyDescent="0.2">
      <c r="G1496"/>
    </row>
    <row r="1497" spans="7:7" x14ac:dyDescent="0.2">
      <c r="G1497"/>
    </row>
    <row r="1498" spans="7:7" x14ac:dyDescent="0.2">
      <c r="G1498"/>
    </row>
    <row r="1499" spans="7:7" x14ac:dyDescent="0.2">
      <c r="G1499"/>
    </row>
    <row r="1500" spans="7:7" x14ac:dyDescent="0.2">
      <c r="G1500"/>
    </row>
    <row r="1501" spans="7:7" x14ac:dyDescent="0.2">
      <c r="G1501"/>
    </row>
    <row r="1502" spans="7:7" x14ac:dyDescent="0.2">
      <c r="G1502"/>
    </row>
    <row r="1503" spans="7:7" x14ac:dyDescent="0.2">
      <c r="G1503"/>
    </row>
    <row r="1504" spans="7:7" x14ac:dyDescent="0.2">
      <c r="G1504"/>
    </row>
    <row r="1505" spans="7:7" x14ac:dyDescent="0.2">
      <c r="G1505"/>
    </row>
    <row r="1506" spans="7:7" x14ac:dyDescent="0.2">
      <c r="G1506"/>
    </row>
    <row r="1507" spans="7:7" x14ac:dyDescent="0.2">
      <c r="G1507"/>
    </row>
    <row r="1508" spans="7:7" x14ac:dyDescent="0.2">
      <c r="G1508"/>
    </row>
    <row r="1509" spans="7:7" x14ac:dyDescent="0.2">
      <c r="G1509"/>
    </row>
    <row r="1510" spans="7:7" x14ac:dyDescent="0.2">
      <c r="G1510"/>
    </row>
    <row r="1511" spans="7:7" x14ac:dyDescent="0.2">
      <c r="G1511"/>
    </row>
    <row r="1512" spans="7:7" x14ac:dyDescent="0.2">
      <c r="G1512"/>
    </row>
    <row r="1513" spans="7:7" x14ac:dyDescent="0.2">
      <c r="G1513"/>
    </row>
    <row r="1514" spans="7:7" x14ac:dyDescent="0.2">
      <c r="G1514"/>
    </row>
    <row r="1515" spans="7:7" x14ac:dyDescent="0.2">
      <c r="G1515"/>
    </row>
    <row r="1516" spans="7:7" x14ac:dyDescent="0.2">
      <c r="G1516"/>
    </row>
    <row r="1517" spans="7:7" x14ac:dyDescent="0.2">
      <c r="G1517"/>
    </row>
    <row r="1518" spans="7:7" x14ac:dyDescent="0.2">
      <c r="G1518"/>
    </row>
    <row r="1519" spans="7:7" x14ac:dyDescent="0.2">
      <c r="G1519"/>
    </row>
    <row r="1520" spans="7:7" x14ac:dyDescent="0.2">
      <c r="G1520"/>
    </row>
    <row r="1521" spans="7:7" x14ac:dyDescent="0.2">
      <c r="G1521"/>
    </row>
    <row r="1522" spans="7:7" x14ac:dyDescent="0.2">
      <c r="G1522"/>
    </row>
    <row r="1523" spans="7:7" x14ac:dyDescent="0.2">
      <c r="G1523"/>
    </row>
    <row r="1524" spans="7:7" x14ac:dyDescent="0.2">
      <c r="G1524"/>
    </row>
    <row r="1525" spans="7:7" x14ac:dyDescent="0.2">
      <c r="G1525"/>
    </row>
    <row r="1526" spans="7:7" x14ac:dyDescent="0.2">
      <c r="G1526"/>
    </row>
    <row r="1527" spans="7:7" x14ac:dyDescent="0.2">
      <c r="G1527"/>
    </row>
    <row r="1528" spans="7:7" x14ac:dyDescent="0.2">
      <c r="G1528"/>
    </row>
    <row r="1529" spans="7:7" x14ac:dyDescent="0.2">
      <c r="G1529"/>
    </row>
    <row r="1530" spans="7:7" x14ac:dyDescent="0.2">
      <c r="G1530"/>
    </row>
    <row r="1531" spans="7:7" x14ac:dyDescent="0.2">
      <c r="G1531"/>
    </row>
    <row r="1532" spans="7:7" x14ac:dyDescent="0.2">
      <c r="G1532"/>
    </row>
    <row r="1533" spans="7:7" x14ac:dyDescent="0.2">
      <c r="G1533"/>
    </row>
    <row r="1534" spans="7:7" x14ac:dyDescent="0.2">
      <c r="G1534"/>
    </row>
    <row r="1535" spans="7:7" x14ac:dyDescent="0.2">
      <c r="G1535"/>
    </row>
    <row r="1536" spans="7:7" x14ac:dyDescent="0.2">
      <c r="G1536"/>
    </row>
    <row r="1537" spans="7:7" x14ac:dyDescent="0.2">
      <c r="G1537"/>
    </row>
    <row r="1538" spans="7:7" x14ac:dyDescent="0.2">
      <c r="G1538"/>
    </row>
    <row r="1539" spans="7:7" x14ac:dyDescent="0.2">
      <c r="G1539"/>
    </row>
    <row r="1540" spans="7:7" x14ac:dyDescent="0.2">
      <c r="G1540"/>
    </row>
    <row r="1541" spans="7:7" x14ac:dyDescent="0.2">
      <c r="G1541"/>
    </row>
    <row r="1542" spans="7:7" x14ac:dyDescent="0.2">
      <c r="G1542"/>
    </row>
    <row r="1543" spans="7:7" x14ac:dyDescent="0.2">
      <c r="G1543"/>
    </row>
    <row r="1544" spans="7:7" x14ac:dyDescent="0.2">
      <c r="G1544"/>
    </row>
    <row r="1545" spans="7:7" x14ac:dyDescent="0.2">
      <c r="G1545"/>
    </row>
    <row r="1546" spans="7:7" x14ac:dyDescent="0.2">
      <c r="G1546"/>
    </row>
    <row r="1547" spans="7:7" x14ac:dyDescent="0.2">
      <c r="G1547"/>
    </row>
    <row r="1548" spans="7:7" x14ac:dyDescent="0.2">
      <c r="G1548"/>
    </row>
    <row r="1549" spans="7:7" x14ac:dyDescent="0.2">
      <c r="G1549"/>
    </row>
    <row r="1550" spans="7:7" x14ac:dyDescent="0.2">
      <c r="G1550"/>
    </row>
    <row r="1551" spans="7:7" x14ac:dyDescent="0.2">
      <c r="G1551"/>
    </row>
    <row r="1552" spans="7:7" x14ac:dyDescent="0.2">
      <c r="G1552"/>
    </row>
    <row r="1553" spans="7:7" x14ac:dyDescent="0.2">
      <c r="G1553"/>
    </row>
    <row r="1554" spans="7:7" x14ac:dyDescent="0.2">
      <c r="G1554"/>
    </row>
    <row r="1555" spans="7:7" x14ac:dyDescent="0.2">
      <c r="G1555"/>
    </row>
    <row r="1556" spans="7:7" x14ac:dyDescent="0.2">
      <c r="G1556"/>
    </row>
    <row r="1557" spans="7:7" x14ac:dyDescent="0.2">
      <c r="G1557"/>
    </row>
    <row r="1558" spans="7:7" x14ac:dyDescent="0.2">
      <c r="G1558"/>
    </row>
    <row r="1559" spans="7:7" x14ac:dyDescent="0.2">
      <c r="G1559"/>
    </row>
    <row r="1560" spans="7:7" x14ac:dyDescent="0.2">
      <c r="G1560"/>
    </row>
    <row r="1561" spans="7:7" x14ac:dyDescent="0.2">
      <c r="G1561"/>
    </row>
    <row r="1562" spans="7:7" x14ac:dyDescent="0.2">
      <c r="G1562"/>
    </row>
    <row r="1563" spans="7:7" x14ac:dyDescent="0.2">
      <c r="G1563"/>
    </row>
    <row r="1564" spans="7:7" x14ac:dyDescent="0.2">
      <c r="G1564"/>
    </row>
    <row r="1565" spans="7:7" x14ac:dyDescent="0.2">
      <c r="G1565"/>
    </row>
    <row r="1566" spans="7:7" x14ac:dyDescent="0.2">
      <c r="G1566"/>
    </row>
    <row r="1567" spans="7:7" x14ac:dyDescent="0.2">
      <c r="G1567"/>
    </row>
    <row r="1568" spans="7:7" x14ac:dyDescent="0.2">
      <c r="G1568"/>
    </row>
    <row r="1569" spans="7:7" x14ac:dyDescent="0.2">
      <c r="G1569"/>
    </row>
    <row r="1570" spans="7:7" x14ac:dyDescent="0.2">
      <c r="G1570"/>
    </row>
    <row r="1571" spans="7:7" x14ac:dyDescent="0.2">
      <c r="G1571"/>
    </row>
    <row r="1572" spans="7:7" x14ac:dyDescent="0.2">
      <c r="G1572"/>
    </row>
    <row r="1573" spans="7:7" x14ac:dyDescent="0.2">
      <c r="G1573"/>
    </row>
    <row r="1574" spans="7:7" x14ac:dyDescent="0.2">
      <c r="G1574"/>
    </row>
    <row r="1575" spans="7:7" x14ac:dyDescent="0.2">
      <c r="G1575"/>
    </row>
    <row r="1576" spans="7:7" x14ac:dyDescent="0.2">
      <c r="G1576"/>
    </row>
    <row r="1577" spans="7:7" x14ac:dyDescent="0.2">
      <c r="G1577"/>
    </row>
    <row r="1578" spans="7:7" x14ac:dyDescent="0.2">
      <c r="G1578"/>
    </row>
    <row r="1579" spans="7:7" x14ac:dyDescent="0.2">
      <c r="G1579"/>
    </row>
    <row r="1580" spans="7:7" x14ac:dyDescent="0.2">
      <c r="G1580"/>
    </row>
    <row r="1581" spans="7:7" x14ac:dyDescent="0.2">
      <c r="G1581"/>
    </row>
    <row r="1582" spans="7:7" x14ac:dyDescent="0.2">
      <c r="G1582"/>
    </row>
    <row r="1583" spans="7:7" x14ac:dyDescent="0.2">
      <c r="G1583"/>
    </row>
    <row r="1584" spans="7:7" x14ac:dyDescent="0.2">
      <c r="G1584"/>
    </row>
    <row r="1585" spans="7:7" x14ac:dyDescent="0.2">
      <c r="G1585"/>
    </row>
    <row r="1586" spans="7:7" x14ac:dyDescent="0.2">
      <c r="G1586"/>
    </row>
    <row r="1587" spans="7:7" x14ac:dyDescent="0.2">
      <c r="G1587"/>
    </row>
    <row r="1588" spans="7:7" x14ac:dyDescent="0.2">
      <c r="G1588"/>
    </row>
    <row r="1589" spans="7:7" x14ac:dyDescent="0.2">
      <c r="G1589"/>
    </row>
    <row r="1590" spans="7:7" x14ac:dyDescent="0.2">
      <c r="G1590"/>
    </row>
    <row r="1591" spans="7:7" x14ac:dyDescent="0.2">
      <c r="G1591"/>
    </row>
    <row r="1592" spans="7:7" x14ac:dyDescent="0.2">
      <c r="G1592"/>
    </row>
    <row r="1593" spans="7:7" x14ac:dyDescent="0.2">
      <c r="G1593"/>
    </row>
    <row r="1594" spans="7:7" x14ac:dyDescent="0.2">
      <c r="G1594"/>
    </row>
    <row r="1595" spans="7:7" x14ac:dyDescent="0.2">
      <c r="G1595"/>
    </row>
    <row r="1596" spans="7:7" x14ac:dyDescent="0.2">
      <c r="G1596"/>
    </row>
    <row r="1597" spans="7:7" x14ac:dyDescent="0.2">
      <c r="G1597"/>
    </row>
    <row r="1598" spans="7:7" x14ac:dyDescent="0.2">
      <c r="G1598"/>
    </row>
    <row r="1599" spans="7:7" x14ac:dyDescent="0.2">
      <c r="G1599"/>
    </row>
    <row r="1600" spans="7:7" x14ac:dyDescent="0.2">
      <c r="G1600"/>
    </row>
    <row r="1601" spans="7:7" x14ac:dyDescent="0.2">
      <c r="G1601"/>
    </row>
    <row r="1602" spans="7:7" x14ac:dyDescent="0.2">
      <c r="G1602"/>
    </row>
    <row r="1603" spans="7:7" x14ac:dyDescent="0.2">
      <c r="G1603"/>
    </row>
    <row r="1604" spans="7:7" x14ac:dyDescent="0.2">
      <c r="G1604"/>
    </row>
    <row r="1605" spans="7:7" x14ac:dyDescent="0.2">
      <c r="G1605"/>
    </row>
    <row r="1606" spans="7:7" x14ac:dyDescent="0.2">
      <c r="G1606"/>
    </row>
    <row r="1607" spans="7:7" x14ac:dyDescent="0.2">
      <c r="G1607"/>
    </row>
    <row r="1608" spans="7:7" x14ac:dyDescent="0.2">
      <c r="G1608"/>
    </row>
    <row r="1609" spans="7:7" x14ac:dyDescent="0.2">
      <c r="G1609"/>
    </row>
    <row r="1610" spans="7:7" x14ac:dyDescent="0.2">
      <c r="G1610"/>
    </row>
    <row r="1611" spans="7:7" x14ac:dyDescent="0.2">
      <c r="G1611"/>
    </row>
    <row r="1612" spans="7:7" x14ac:dyDescent="0.2">
      <c r="G1612"/>
    </row>
    <row r="1613" spans="7:7" x14ac:dyDescent="0.2">
      <c r="G1613"/>
    </row>
    <row r="1614" spans="7:7" x14ac:dyDescent="0.2">
      <c r="G1614"/>
    </row>
    <row r="1615" spans="7:7" x14ac:dyDescent="0.2">
      <c r="G1615"/>
    </row>
    <row r="1616" spans="7:7" x14ac:dyDescent="0.2">
      <c r="G1616"/>
    </row>
    <row r="1617" spans="7:7" x14ac:dyDescent="0.2">
      <c r="G1617"/>
    </row>
    <row r="1618" spans="7:7" x14ac:dyDescent="0.2">
      <c r="G1618"/>
    </row>
    <row r="1619" spans="7:7" x14ac:dyDescent="0.2">
      <c r="G1619"/>
    </row>
    <row r="1620" spans="7:7" x14ac:dyDescent="0.2">
      <c r="G1620"/>
    </row>
    <row r="1621" spans="7:7" x14ac:dyDescent="0.2">
      <c r="G1621"/>
    </row>
    <row r="1622" spans="7:7" x14ac:dyDescent="0.2">
      <c r="G1622"/>
    </row>
    <row r="1623" spans="7:7" x14ac:dyDescent="0.2">
      <c r="G1623"/>
    </row>
    <row r="1624" spans="7:7" x14ac:dyDescent="0.2">
      <c r="G1624"/>
    </row>
    <row r="1625" spans="7:7" x14ac:dyDescent="0.2">
      <c r="G1625"/>
    </row>
    <row r="1626" spans="7:7" x14ac:dyDescent="0.2">
      <c r="G1626"/>
    </row>
    <row r="1627" spans="7:7" x14ac:dyDescent="0.2">
      <c r="G1627"/>
    </row>
    <row r="1628" spans="7:7" x14ac:dyDescent="0.2">
      <c r="G1628"/>
    </row>
    <row r="1629" spans="7:7" x14ac:dyDescent="0.2">
      <c r="G1629"/>
    </row>
    <row r="1630" spans="7:7" x14ac:dyDescent="0.2">
      <c r="G1630"/>
    </row>
    <row r="1631" spans="7:7" x14ac:dyDescent="0.2">
      <c r="G1631"/>
    </row>
    <row r="1632" spans="7:7" x14ac:dyDescent="0.2">
      <c r="G1632"/>
    </row>
    <row r="1633" spans="7:7" x14ac:dyDescent="0.2">
      <c r="G1633"/>
    </row>
    <row r="1634" spans="7:7" x14ac:dyDescent="0.2">
      <c r="G1634"/>
    </row>
    <row r="1635" spans="7:7" x14ac:dyDescent="0.2">
      <c r="G1635"/>
    </row>
    <row r="1636" spans="7:7" x14ac:dyDescent="0.2">
      <c r="G1636"/>
    </row>
    <row r="1637" spans="7:7" x14ac:dyDescent="0.2">
      <c r="G1637"/>
    </row>
    <row r="1638" spans="7:7" x14ac:dyDescent="0.2">
      <c r="G1638"/>
    </row>
    <row r="1639" spans="7:7" x14ac:dyDescent="0.2">
      <c r="G1639"/>
    </row>
    <row r="1640" spans="7:7" x14ac:dyDescent="0.2">
      <c r="G1640"/>
    </row>
    <row r="1641" spans="7:7" x14ac:dyDescent="0.2">
      <c r="G1641"/>
    </row>
    <row r="1642" spans="7:7" x14ac:dyDescent="0.2">
      <c r="G1642"/>
    </row>
    <row r="1643" spans="7:7" x14ac:dyDescent="0.2">
      <c r="G1643"/>
    </row>
    <row r="1644" spans="7:7" x14ac:dyDescent="0.2">
      <c r="G1644"/>
    </row>
    <row r="1645" spans="7:7" x14ac:dyDescent="0.2">
      <c r="G1645"/>
    </row>
    <row r="1646" spans="7:7" x14ac:dyDescent="0.2">
      <c r="G1646"/>
    </row>
    <row r="1647" spans="7:7" x14ac:dyDescent="0.2">
      <c r="G1647"/>
    </row>
    <row r="1648" spans="7:7" x14ac:dyDescent="0.2">
      <c r="G1648"/>
    </row>
    <row r="1649" spans="7:7" x14ac:dyDescent="0.2">
      <c r="G1649"/>
    </row>
    <row r="1650" spans="7:7" x14ac:dyDescent="0.2">
      <c r="G1650"/>
    </row>
    <row r="1651" spans="7:7" x14ac:dyDescent="0.2">
      <c r="G1651"/>
    </row>
    <row r="1652" spans="7:7" x14ac:dyDescent="0.2">
      <c r="G1652"/>
    </row>
    <row r="1653" spans="7:7" x14ac:dyDescent="0.2">
      <c r="G1653"/>
    </row>
    <row r="1654" spans="7:7" x14ac:dyDescent="0.2">
      <c r="G1654"/>
    </row>
    <row r="1655" spans="7:7" x14ac:dyDescent="0.2">
      <c r="G1655"/>
    </row>
    <row r="1656" spans="7:7" x14ac:dyDescent="0.2">
      <c r="G1656"/>
    </row>
    <row r="1657" spans="7:7" x14ac:dyDescent="0.2">
      <c r="G1657"/>
    </row>
    <row r="1658" spans="7:7" x14ac:dyDescent="0.2">
      <c r="G1658"/>
    </row>
    <row r="1659" spans="7:7" x14ac:dyDescent="0.2">
      <c r="G1659"/>
    </row>
    <row r="1660" spans="7:7" x14ac:dyDescent="0.2">
      <c r="G1660"/>
    </row>
    <row r="1661" spans="7:7" x14ac:dyDescent="0.2">
      <c r="G1661"/>
    </row>
    <row r="1662" spans="7:7" x14ac:dyDescent="0.2">
      <c r="G1662"/>
    </row>
    <row r="1663" spans="7:7" x14ac:dyDescent="0.2">
      <c r="G1663"/>
    </row>
    <row r="1664" spans="7:7" x14ac:dyDescent="0.2">
      <c r="G1664"/>
    </row>
    <row r="1665" spans="7:7" x14ac:dyDescent="0.2">
      <c r="G1665"/>
    </row>
    <row r="1666" spans="7:7" x14ac:dyDescent="0.2">
      <c r="G1666"/>
    </row>
    <row r="1667" spans="7:7" x14ac:dyDescent="0.2">
      <c r="G1667"/>
    </row>
    <row r="1668" spans="7:7" x14ac:dyDescent="0.2">
      <c r="G1668"/>
    </row>
    <row r="1669" spans="7:7" x14ac:dyDescent="0.2">
      <c r="G1669"/>
    </row>
    <row r="1670" spans="7:7" x14ac:dyDescent="0.2">
      <c r="G1670"/>
    </row>
    <row r="1671" spans="7:7" x14ac:dyDescent="0.2">
      <c r="G1671"/>
    </row>
    <row r="1672" spans="7:7" x14ac:dyDescent="0.2">
      <c r="G1672"/>
    </row>
    <row r="1673" spans="7:7" x14ac:dyDescent="0.2">
      <c r="G1673"/>
    </row>
    <row r="1674" spans="7:7" x14ac:dyDescent="0.2">
      <c r="G1674"/>
    </row>
    <row r="1675" spans="7:7" x14ac:dyDescent="0.2">
      <c r="G1675"/>
    </row>
    <row r="1676" spans="7:7" x14ac:dyDescent="0.2">
      <c r="G1676"/>
    </row>
    <row r="1677" spans="7:7" x14ac:dyDescent="0.2">
      <c r="G1677"/>
    </row>
    <row r="1678" spans="7:7" x14ac:dyDescent="0.2">
      <c r="G1678"/>
    </row>
    <row r="1679" spans="7:7" x14ac:dyDescent="0.2">
      <c r="G1679"/>
    </row>
    <row r="1680" spans="7:7" x14ac:dyDescent="0.2">
      <c r="G1680"/>
    </row>
    <row r="1681" spans="7:7" x14ac:dyDescent="0.2">
      <c r="G1681"/>
    </row>
    <row r="1682" spans="7:7" x14ac:dyDescent="0.2">
      <c r="G1682"/>
    </row>
    <row r="1683" spans="7:7" x14ac:dyDescent="0.2">
      <c r="G1683"/>
    </row>
    <row r="1684" spans="7:7" x14ac:dyDescent="0.2">
      <c r="G1684"/>
    </row>
    <row r="1685" spans="7:7" x14ac:dyDescent="0.2">
      <c r="G1685"/>
    </row>
    <row r="1686" spans="7:7" x14ac:dyDescent="0.2">
      <c r="G1686"/>
    </row>
    <row r="1687" spans="7:7" x14ac:dyDescent="0.2">
      <c r="G1687"/>
    </row>
    <row r="1688" spans="7:7" x14ac:dyDescent="0.2">
      <c r="G1688"/>
    </row>
    <row r="1689" spans="7:7" x14ac:dyDescent="0.2">
      <c r="G1689"/>
    </row>
    <row r="1690" spans="7:7" x14ac:dyDescent="0.2">
      <c r="G1690"/>
    </row>
    <row r="1691" spans="7:7" x14ac:dyDescent="0.2">
      <c r="G1691"/>
    </row>
    <row r="1692" spans="7:7" x14ac:dyDescent="0.2">
      <c r="G1692"/>
    </row>
    <row r="1693" spans="7:7" x14ac:dyDescent="0.2">
      <c r="G1693"/>
    </row>
    <row r="1694" spans="7:7" x14ac:dyDescent="0.2">
      <c r="G1694"/>
    </row>
    <row r="1695" spans="7:7" x14ac:dyDescent="0.2">
      <c r="G1695"/>
    </row>
    <row r="1696" spans="7:7" x14ac:dyDescent="0.2">
      <c r="G1696"/>
    </row>
    <row r="1697" spans="7:7" x14ac:dyDescent="0.2">
      <c r="G1697"/>
    </row>
    <row r="1698" spans="7:7" x14ac:dyDescent="0.2">
      <c r="G1698"/>
    </row>
    <row r="1699" spans="7:7" x14ac:dyDescent="0.2">
      <c r="G1699"/>
    </row>
    <row r="1700" spans="7:7" x14ac:dyDescent="0.2">
      <c r="G1700"/>
    </row>
    <row r="1701" spans="7:7" x14ac:dyDescent="0.2">
      <c r="G1701"/>
    </row>
    <row r="1702" spans="7:7" x14ac:dyDescent="0.2">
      <c r="G1702"/>
    </row>
    <row r="1703" spans="7:7" x14ac:dyDescent="0.2">
      <c r="G1703"/>
    </row>
    <row r="1704" spans="7:7" x14ac:dyDescent="0.2">
      <c r="G1704"/>
    </row>
    <row r="1705" spans="7:7" x14ac:dyDescent="0.2">
      <c r="G1705"/>
    </row>
    <row r="1706" spans="7:7" x14ac:dyDescent="0.2">
      <c r="G1706"/>
    </row>
    <row r="1707" spans="7:7" x14ac:dyDescent="0.2">
      <c r="G1707"/>
    </row>
    <row r="1708" spans="7:7" x14ac:dyDescent="0.2">
      <c r="G1708"/>
    </row>
    <row r="1709" spans="7:7" x14ac:dyDescent="0.2">
      <c r="G1709"/>
    </row>
    <row r="1710" spans="7:7" x14ac:dyDescent="0.2">
      <c r="G1710"/>
    </row>
    <row r="1711" spans="7:7" x14ac:dyDescent="0.2">
      <c r="G1711"/>
    </row>
    <row r="1712" spans="7:7" x14ac:dyDescent="0.2">
      <c r="G1712"/>
    </row>
    <row r="1713" spans="7:7" x14ac:dyDescent="0.2">
      <c r="G1713"/>
    </row>
    <row r="1714" spans="7:7" x14ac:dyDescent="0.2">
      <c r="G1714"/>
    </row>
    <row r="1715" spans="7:7" x14ac:dyDescent="0.2">
      <c r="G1715"/>
    </row>
    <row r="1716" spans="7:7" x14ac:dyDescent="0.2">
      <c r="G1716"/>
    </row>
    <row r="1717" spans="7:7" x14ac:dyDescent="0.2">
      <c r="G1717"/>
    </row>
    <row r="1718" spans="7:7" x14ac:dyDescent="0.2">
      <c r="G1718"/>
    </row>
    <row r="1719" spans="7:7" x14ac:dyDescent="0.2">
      <c r="G1719"/>
    </row>
    <row r="1720" spans="7:7" x14ac:dyDescent="0.2">
      <c r="G1720"/>
    </row>
    <row r="1721" spans="7:7" x14ac:dyDescent="0.2">
      <c r="G1721"/>
    </row>
    <row r="1722" spans="7:7" x14ac:dyDescent="0.2">
      <c r="G1722"/>
    </row>
    <row r="1723" spans="7:7" x14ac:dyDescent="0.2">
      <c r="G1723"/>
    </row>
    <row r="1724" spans="7:7" x14ac:dyDescent="0.2">
      <c r="G1724"/>
    </row>
    <row r="1725" spans="7:7" x14ac:dyDescent="0.2">
      <c r="G1725"/>
    </row>
    <row r="1726" spans="7:7" x14ac:dyDescent="0.2">
      <c r="G1726"/>
    </row>
    <row r="1727" spans="7:7" x14ac:dyDescent="0.2">
      <c r="G1727"/>
    </row>
    <row r="1728" spans="7:7" x14ac:dyDescent="0.2">
      <c r="G1728"/>
    </row>
    <row r="1729" spans="7:7" x14ac:dyDescent="0.2">
      <c r="G1729"/>
    </row>
    <row r="1730" spans="7:7" x14ac:dyDescent="0.2">
      <c r="G1730"/>
    </row>
    <row r="1731" spans="7:7" x14ac:dyDescent="0.2">
      <c r="G1731"/>
    </row>
    <row r="1732" spans="7:7" x14ac:dyDescent="0.2">
      <c r="G1732"/>
    </row>
    <row r="1733" spans="7:7" x14ac:dyDescent="0.2">
      <c r="G1733"/>
    </row>
    <row r="1734" spans="7:7" x14ac:dyDescent="0.2">
      <c r="G1734"/>
    </row>
    <row r="1735" spans="7:7" x14ac:dyDescent="0.2">
      <c r="G1735"/>
    </row>
    <row r="1736" spans="7:7" x14ac:dyDescent="0.2">
      <c r="G1736"/>
    </row>
    <row r="1737" spans="7:7" x14ac:dyDescent="0.2">
      <c r="G1737"/>
    </row>
    <row r="1738" spans="7:7" x14ac:dyDescent="0.2">
      <c r="G1738"/>
    </row>
    <row r="1739" spans="7:7" x14ac:dyDescent="0.2">
      <c r="G1739"/>
    </row>
    <row r="1740" spans="7:7" x14ac:dyDescent="0.2">
      <c r="G1740"/>
    </row>
    <row r="1741" spans="7:7" x14ac:dyDescent="0.2">
      <c r="G1741"/>
    </row>
    <row r="1742" spans="7:7" x14ac:dyDescent="0.2">
      <c r="G1742"/>
    </row>
    <row r="1743" spans="7:7" x14ac:dyDescent="0.2">
      <c r="G1743"/>
    </row>
    <row r="1744" spans="7:7" x14ac:dyDescent="0.2">
      <c r="G1744"/>
    </row>
    <row r="1745" spans="7:7" x14ac:dyDescent="0.2">
      <c r="G1745"/>
    </row>
    <row r="1746" spans="7:7" x14ac:dyDescent="0.2">
      <c r="G1746"/>
    </row>
    <row r="1747" spans="7:7" x14ac:dyDescent="0.2">
      <c r="G1747"/>
    </row>
    <row r="1748" spans="7:7" x14ac:dyDescent="0.2">
      <c r="G1748"/>
    </row>
    <row r="1749" spans="7:7" x14ac:dyDescent="0.2">
      <c r="G1749"/>
    </row>
    <row r="1750" spans="7:7" x14ac:dyDescent="0.2">
      <c r="G1750"/>
    </row>
    <row r="1751" spans="7:7" x14ac:dyDescent="0.2">
      <c r="G1751"/>
    </row>
    <row r="1752" spans="7:7" x14ac:dyDescent="0.2">
      <c r="G1752"/>
    </row>
    <row r="1753" spans="7:7" x14ac:dyDescent="0.2">
      <c r="G1753"/>
    </row>
    <row r="1754" spans="7:7" x14ac:dyDescent="0.2">
      <c r="G1754"/>
    </row>
    <row r="1755" spans="7:7" x14ac:dyDescent="0.2">
      <c r="G1755"/>
    </row>
    <row r="1756" spans="7:7" x14ac:dyDescent="0.2">
      <c r="G1756"/>
    </row>
    <row r="1757" spans="7:7" x14ac:dyDescent="0.2">
      <c r="G1757"/>
    </row>
    <row r="1758" spans="7:7" x14ac:dyDescent="0.2">
      <c r="G1758"/>
    </row>
    <row r="1759" spans="7:7" x14ac:dyDescent="0.2">
      <c r="G1759"/>
    </row>
    <row r="1760" spans="7:7" x14ac:dyDescent="0.2">
      <c r="G1760"/>
    </row>
    <row r="1761" spans="7:7" x14ac:dyDescent="0.2">
      <c r="G1761"/>
    </row>
    <row r="1762" spans="7:7" x14ac:dyDescent="0.2">
      <c r="G1762"/>
    </row>
    <row r="1763" spans="7:7" x14ac:dyDescent="0.2">
      <c r="G1763"/>
    </row>
    <row r="1764" spans="7:7" x14ac:dyDescent="0.2">
      <c r="G1764"/>
    </row>
    <row r="1765" spans="7:7" x14ac:dyDescent="0.2">
      <c r="G1765"/>
    </row>
    <row r="1766" spans="7:7" x14ac:dyDescent="0.2">
      <c r="G1766"/>
    </row>
    <row r="1767" spans="7:7" x14ac:dyDescent="0.2">
      <c r="G1767"/>
    </row>
    <row r="1768" spans="7:7" x14ac:dyDescent="0.2">
      <c r="G1768"/>
    </row>
    <row r="1769" spans="7:7" x14ac:dyDescent="0.2">
      <c r="G1769"/>
    </row>
    <row r="1770" spans="7:7" x14ac:dyDescent="0.2">
      <c r="G1770"/>
    </row>
    <row r="1771" spans="7:7" x14ac:dyDescent="0.2">
      <c r="G1771"/>
    </row>
    <row r="1772" spans="7:7" x14ac:dyDescent="0.2">
      <c r="G1772"/>
    </row>
    <row r="1773" spans="7:7" x14ac:dyDescent="0.2">
      <c r="G1773"/>
    </row>
    <row r="1774" spans="7:7" x14ac:dyDescent="0.2">
      <c r="G1774"/>
    </row>
    <row r="1775" spans="7:7" x14ac:dyDescent="0.2">
      <c r="G1775"/>
    </row>
    <row r="1776" spans="7:7" x14ac:dyDescent="0.2">
      <c r="G1776"/>
    </row>
    <row r="1777" spans="7:7" x14ac:dyDescent="0.2">
      <c r="G1777"/>
    </row>
    <row r="1778" spans="7:7" x14ac:dyDescent="0.2">
      <c r="G1778"/>
    </row>
    <row r="1779" spans="7:7" x14ac:dyDescent="0.2">
      <c r="G1779"/>
    </row>
    <row r="1780" spans="7:7" x14ac:dyDescent="0.2">
      <c r="G1780"/>
    </row>
    <row r="1781" spans="7:7" x14ac:dyDescent="0.2">
      <c r="G1781"/>
    </row>
    <row r="1782" spans="7:7" x14ac:dyDescent="0.2">
      <c r="G1782"/>
    </row>
    <row r="1783" spans="7:7" x14ac:dyDescent="0.2">
      <c r="G1783"/>
    </row>
    <row r="1784" spans="7:7" x14ac:dyDescent="0.2">
      <c r="G1784"/>
    </row>
    <row r="1785" spans="7:7" x14ac:dyDescent="0.2">
      <c r="G1785"/>
    </row>
    <row r="1786" spans="7:7" x14ac:dyDescent="0.2">
      <c r="G1786"/>
    </row>
    <row r="1787" spans="7:7" x14ac:dyDescent="0.2">
      <c r="G1787"/>
    </row>
    <row r="1788" spans="7:7" x14ac:dyDescent="0.2">
      <c r="G1788"/>
    </row>
    <row r="1789" spans="7:7" x14ac:dyDescent="0.2">
      <c r="G1789"/>
    </row>
    <row r="1790" spans="7:7" x14ac:dyDescent="0.2">
      <c r="G1790"/>
    </row>
    <row r="1791" spans="7:7" x14ac:dyDescent="0.2">
      <c r="G1791"/>
    </row>
    <row r="1792" spans="7:7" x14ac:dyDescent="0.2">
      <c r="G1792"/>
    </row>
    <row r="1793" spans="7:7" x14ac:dyDescent="0.2">
      <c r="G1793"/>
    </row>
    <row r="1794" spans="7:7" x14ac:dyDescent="0.2">
      <c r="G1794"/>
    </row>
    <row r="1795" spans="7:7" x14ac:dyDescent="0.2">
      <c r="G1795"/>
    </row>
    <row r="1796" spans="7:7" x14ac:dyDescent="0.2">
      <c r="G1796"/>
    </row>
    <row r="1797" spans="7:7" x14ac:dyDescent="0.2">
      <c r="G1797"/>
    </row>
    <row r="1798" spans="7:7" x14ac:dyDescent="0.2">
      <c r="G1798"/>
    </row>
    <row r="1799" spans="7:7" x14ac:dyDescent="0.2">
      <c r="G1799"/>
    </row>
    <row r="1800" spans="7:7" x14ac:dyDescent="0.2">
      <c r="G1800"/>
    </row>
    <row r="1801" spans="7:7" x14ac:dyDescent="0.2">
      <c r="G1801"/>
    </row>
    <row r="1802" spans="7:7" x14ac:dyDescent="0.2">
      <c r="G1802"/>
    </row>
    <row r="1803" spans="7:7" x14ac:dyDescent="0.2">
      <c r="G1803"/>
    </row>
    <row r="1804" spans="7:7" x14ac:dyDescent="0.2">
      <c r="G1804"/>
    </row>
    <row r="1805" spans="7:7" x14ac:dyDescent="0.2">
      <c r="G1805"/>
    </row>
    <row r="1806" spans="7:7" x14ac:dyDescent="0.2">
      <c r="G1806"/>
    </row>
    <row r="1807" spans="7:7" x14ac:dyDescent="0.2">
      <c r="G1807"/>
    </row>
    <row r="1808" spans="7:7" x14ac:dyDescent="0.2">
      <c r="G1808"/>
    </row>
    <row r="1809" spans="7:7" x14ac:dyDescent="0.2">
      <c r="G1809"/>
    </row>
    <row r="1810" spans="7:7" x14ac:dyDescent="0.2">
      <c r="G1810"/>
    </row>
    <row r="1811" spans="7:7" x14ac:dyDescent="0.2">
      <c r="G1811"/>
    </row>
    <row r="1812" spans="7:7" x14ac:dyDescent="0.2">
      <c r="G1812"/>
    </row>
    <row r="1813" spans="7:7" x14ac:dyDescent="0.2">
      <c r="G1813"/>
    </row>
    <row r="1814" spans="7:7" x14ac:dyDescent="0.2">
      <c r="G1814"/>
    </row>
    <row r="1815" spans="7:7" x14ac:dyDescent="0.2">
      <c r="G1815"/>
    </row>
    <row r="1816" spans="7:7" x14ac:dyDescent="0.2">
      <c r="G1816"/>
    </row>
    <row r="1817" spans="7:7" x14ac:dyDescent="0.2">
      <c r="G1817"/>
    </row>
    <row r="1818" spans="7:7" x14ac:dyDescent="0.2">
      <c r="G1818"/>
    </row>
    <row r="1819" spans="7:7" x14ac:dyDescent="0.2">
      <c r="G1819"/>
    </row>
    <row r="1820" spans="7:7" x14ac:dyDescent="0.2">
      <c r="G1820"/>
    </row>
    <row r="1821" spans="7:7" x14ac:dyDescent="0.2">
      <c r="G1821"/>
    </row>
    <row r="1822" spans="7:7" x14ac:dyDescent="0.2">
      <c r="G1822"/>
    </row>
    <row r="1823" spans="7:7" x14ac:dyDescent="0.2">
      <c r="G1823"/>
    </row>
    <row r="1824" spans="7:7" x14ac:dyDescent="0.2">
      <c r="G1824"/>
    </row>
    <row r="1825" spans="7:7" x14ac:dyDescent="0.2">
      <c r="G1825"/>
    </row>
    <row r="1826" spans="7:7" x14ac:dyDescent="0.2">
      <c r="G1826"/>
    </row>
    <row r="1827" spans="7:7" x14ac:dyDescent="0.2">
      <c r="G1827"/>
    </row>
    <row r="1828" spans="7:7" x14ac:dyDescent="0.2">
      <c r="G1828"/>
    </row>
    <row r="1829" spans="7:7" x14ac:dyDescent="0.2">
      <c r="G1829"/>
    </row>
    <row r="1830" spans="7:7" x14ac:dyDescent="0.2">
      <c r="G1830"/>
    </row>
    <row r="1831" spans="7:7" x14ac:dyDescent="0.2">
      <c r="G1831"/>
    </row>
    <row r="1832" spans="7:7" x14ac:dyDescent="0.2">
      <c r="G1832"/>
    </row>
    <row r="1833" spans="7:7" x14ac:dyDescent="0.2">
      <c r="G1833"/>
    </row>
    <row r="1834" spans="7:7" x14ac:dyDescent="0.2">
      <c r="G1834"/>
    </row>
    <row r="1835" spans="7:7" x14ac:dyDescent="0.2">
      <c r="G1835"/>
    </row>
    <row r="1836" spans="7:7" x14ac:dyDescent="0.2">
      <c r="G1836"/>
    </row>
    <row r="1837" spans="7:7" x14ac:dyDescent="0.2">
      <c r="G1837"/>
    </row>
    <row r="1838" spans="7:7" x14ac:dyDescent="0.2">
      <c r="G1838"/>
    </row>
    <row r="1839" spans="7:7" x14ac:dyDescent="0.2">
      <c r="G1839"/>
    </row>
    <row r="1840" spans="7:7" x14ac:dyDescent="0.2">
      <c r="G1840"/>
    </row>
    <row r="1841" spans="7:7" x14ac:dyDescent="0.2">
      <c r="G1841"/>
    </row>
    <row r="1842" spans="7:7" x14ac:dyDescent="0.2">
      <c r="G1842"/>
    </row>
    <row r="1843" spans="7:7" x14ac:dyDescent="0.2">
      <c r="G1843"/>
    </row>
    <row r="1844" spans="7:7" x14ac:dyDescent="0.2">
      <c r="G1844"/>
    </row>
    <row r="1845" spans="7:7" x14ac:dyDescent="0.2">
      <c r="G1845"/>
    </row>
    <row r="1846" spans="7:7" x14ac:dyDescent="0.2">
      <c r="G1846"/>
    </row>
    <row r="1847" spans="7:7" x14ac:dyDescent="0.2">
      <c r="G1847"/>
    </row>
    <row r="1848" spans="7:7" x14ac:dyDescent="0.2">
      <c r="G1848"/>
    </row>
    <row r="1849" spans="7:7" x14ac:dyDescent="0.2">
      <c r="G1849"/>
    </row>
    <row r="1850" spans="7:7" x14ac:dyDescent="0.2">
      <c r="G1850"/>
    </row>
    <row r="1851" spans="7:7" x14ac:dyDescent="0.2">
      <c r="G1851"/>
    </row>
    <row r="1852" spans="7:7" x14ac:dyDescent="0.2">
      <c r="G1852"/>
    </row>
    <row r="1853" spans="7:7" x14ac:dyDescent="0.2">
      <c r="G1853"/>
    </row>
    <row r="1854" spans="7:7" x14ac:dyDescent="0.2">
      <c r="G1854"/>
    </row>
    <row r="1855" spans="7:7" x14ac:dyDescent="0.2">
      <c r="G1855"/>
    </row>
    <row r="1856" spans="7:7" x14ac:dyDescent="0.2">
      <c r="G1856"/>
    </row>
    <row r="1857" spans="7:7" x14ac:dyDescent="0.2">
      <c r="G1857"/>
    </row>
    <row r="1858" spans="7:7" x14ac:dyDescent="0.2">
      <c r="G1858"/>
    </row>
    <row r="1859" spans="7:7" x14ac:dyDescent="0.2">
      <c r="G1859"/>
    </row>
    <row r="1860" spans="7:7" x14ac:dyDescent="0.2">
      <c r="G1860"/>
    </row>
    <row r="1861" spans="7:7" x14ac:dyDescent="0.2">
      <c r="G1861"/>
    </row>
    <row r="1862" spans="7:7" x14ac:dyDescent="0.2">
      <c r="G1862"/>
    </row>
    <row r="1863" spans="7:7" x14ac:dyDescent="0.2">
      <c r="G1863"/>
    </row>
    <row r="1864" spans="7:7" x14ac:dyDescent="0.2">
      <c r="G1864"/>
    </row>
    <row r="1865" spans="7:7" x14ac:dyDescent="0.2">
      <c r="G1865"/>
    </row>
    <row r="1866" spans="7:7" x14ac:dyDescent="0.2">
      <c r="G1866"/>
    </row>
    <row r="1867" spans="7:7" x14ac:dyDescent="0.2">
      <c r="G1867"/>
    </row>
    <row r="1868" spans="7:7" x14ac:dyDescent="0.2">
      <c r="G1868"/>
    </row>
    <row r="1869" spans="7:7" x14ac:dyDescent="0.2">
      <c r="G1869"/>
    </row>
    <row r="1870" spans="7:7" x14ac:dyDescent="0.2">
      <c r="G1870"/>
    </row>
    <row r="1871" spans="7:7" x14ac:dyDescent="0.2">
      <c r="G1871"/>
    </row>
    <row r="1872" spans="7:7" x14ac:dyDescent="0.2">
      <c r="G1872"/>
    </row>
    <row r="1873" spans="7:7" x14ac:dyDescent="0.2">
      <c r="G1873"/>
    </row>
    <row r="1874" spans="7:7" x14ac:dyDescent="0.2">
      <c r="G1874"/>
    </row>
    <row r="1875" spans="7:7" x14ac:dyDescent="0.2">
      <c r="G1875"/>
    </row>
    <row r="1876" spans="7:7" x14ac:dyDescent="0.2">
      <c r="G1876"/>
    </row>
    <row r="1877" spans="7:7" x14ac:dyDescent="0.2">
      <c r="G1877"/>
    </row>
    <row r="1878" spans="7:7" x14ac:dyDescent="0.2">
      <c r="G1878"/>
    </row>
    <row r="1879" spans="7:7" x14ac:dyDescent="0.2">
      <c r="G1879"/>
    </row>
    <row r="1880" spans="7:7" x14ac:dyDescent="0.2">
      <c r="G1880"/>
    </row>
    <row r="1881" spans="7:7" x14ac:dyDescent="0.2">
      <c r="G1881"/>
    </row>
    <row r="1882" spans="7:7" x14ac:dyDescent="0.2">
      <c r="G1882"/>
    </row>
    <row r="1883" spans="7:7" x14ac:dyDescent="0.2">
      <c r="G1883"/>
    </row>
    <row r="1884" spans="7:7" x14ac:dyDescent="0.2">
      <c r="G1884"/>
    </row>
    <row r="1885" spans="7:7" x14ac:dyDescent="0.2">
      <c r="G1885"/>
    </row>
    <row r="1886" spans="7:7" x14ac:dyDescent="0.2">
      <c r="G1886"/>
    </row>
    <row r="1887" spans="7:7" x14ac:dyDescent="0.2">
      <c r="G1887"/>
    </row>
    <row r="1888" spans="7:7" x14ac:dyDescent="0.2">
      <c r="G1888"/>
    </row>
    <row r="1889" spans="7:7" x14ac:dyDescent="0.2">
      <c r="G1889"/>
    </row>
    <row r="1890" spans="7:7" x14ac:dyDescent="0.2">
      <c r="G1890"/>
    </row>
    <row r="1891" spans="7:7" x14ac:dyDescent="0.2">
      <c r="G1891"/>
    </row>
    <row r="1892" spans="7:7" x14ac:dyDescent="0.2">
      <c r="G1892"/>
    </row>
    <row r="1893" spans="7:7" x14ac:dyDescent="0.2">
      <c r="G1893"/>
    </row>
    <row r="1894" spans="7:7" x14ac:dyDescent="0.2">
      <c r="G1894"/>
    </row>
    <row r="1895" spans="7:7" x14ac:dyDescent="0.2">
      <c r="G1895"/>
    </row>
    <row r="1896" spans="7:7" x14ac:dyDescent="0.2">
      <c r="G1896"/>
    </row>
    <row r="1897" spans="7:7" x14ac:dyDescent="0.2">
      <c r="G1897"/>
    </row>
    <row r="1898" spans="7:7" x14ac:dyDescent="0.2">
      <c r="G1898"/>
    </row>
    <row r="1899" spans="7:7" x14ac:dyDescent="0.2">
      <c r="G1899"/>
    </row>
    <row r="1900" spans="7:7" x14ac:dyDescent="0.2">
      <c r="G1900"/>
    </row>
    <row r="1901" spans="7:7" x14ac:dyDescent="0.2">
      <c r="G1901"/>
    </row>
    <row r="1902" spans="7:7" x14ac:dyDescent="0.2">
      <c r="G1902"/>
    </row>
    <row r="1903" spans="7:7" x14ac:dyDescent="0.2">
      <c r="G1903"/>
    </row>
    <row r="1904" spans="7:7" x14ac:dyDescent="0.2">
      <c r="G1904"/>
    </row>
    <row r="1905" spans="7:7" x14ac:dyDescent="0.2">
      <c r="G1905"/>
    </row>
    <row r="1906" spans="7:7" x14ac:dyDescent="0.2">
      <c r="G1906"/>
    </row>
    <row r="1907" spans="7:7" x14ac:dyDescent="0.2">
      <c r="G1907"/>
    </row>
    <row r="1908" spans="7:7" x14ac:dyDescent="0.2">
      <c r="G1908"/>
    </row>
    <row r="1909" spans="7:7" x14ac:dyDescent="0.2">
      <c r="G1909"/>
    </row>
    <row r="1910" spans="7:7" x14ac:dyDescent="0.2">
      <c r="G1910"/>
    </row>
    <row r="1911" spans="7:7" x14ac:dyDescent="0.2">
      <c r="G1911"/>
    </row>
    <row r="1912" spans="7:7" x14ac:dyDescent="0.2">
      <c r="G1912"/>
    </row>
    <row r="1913" spans="7:7" x14ac:dyDescent="0.2">
      <c r="G1913"/>
    </row>
    <row r="1914" spans="7:7" x14ac:dyDescent="0.2">
      <c r="G1914"/>
    </row>
    <row r="1915" spans="7:7" x14ac:dyDescent="0.2">
      <c r="G1915"/>
    </row>
    <row r="1916" spans="7:7" x14ac:dyDescent="0.2">
      <c r="G1916"/>
    </row>
    <row r="1917" spans="7:7" x14ac:dyDescent="0.2">
      <c r="G1917"/>
    </row>
    <row r="1918" spans="7:7" x14ac:dyDescent="0.2">
      <c r="G1918"/>
    </row>
    <row r="1919" spans="7:7" x14ac:dyDescent="0.2">
      <c r="G1919"/>
    </row>
    <row r="1920" spans="7:7" x14ac:dyDescent="0.2">
      <c r="G1920"/>
    </row>
    <row r="1921" spans="7:7" x14ac:dyDescent="0.2">
      <c r="G1921"/>
    </row>
    <row r="1922" spans="7:7" x14ac:dyDescent="0.2">
      <c r="G1922"/>
    </row>
    <row r="1923" spans="7:7" x14ac:dyDescent="0.2">
      <c r="G1923"/>
    </row>
    <row r="1924" spans="7:7" x14ac:dyDescent="0.2">
      <c r="G1924"/>
    </row>
    <row r="1925" spans="7:7" x14ac:dyDescent="0.2">
      <c r="G1925"/>
    </row>
    <row r="1926" spans="7:7" x14ac:dyDescent="0.2">
      <c r="G1926"/>
    </row>
    <row r="1927" spans="7:7" x14ac:dyDescent="0.2">
      <c r="G1927"/>
    </row>
    <row r="1928" spans="7:7" x14ac:dyDescent="0.2">
      <c r="G1928"/>
    </row>
    <row r="1929" spans="7:7" x14ac:dyDescent="0.2">
      <c r="G1929"/>
    </row>
    <row r="1930" spans="7:7" x14ac:dyDescent="0.2">
      <c r="G1930"/>
    </row>
    <row r="1931" spans="7:7" x14ac:dyDescent="0.2">
      <c r="G1931"/>
    </row>
    <row r="1932" spans="7:7" x14ac:dyDescent="0.2">
      <c r="G1932"/>
    </row>
    <row r="1933" spans="7:7" x14ac:dyDescent="0.2">
      <c r="G1933"/>
    </row>
    <row r="1934" spans="7:7" x14ac:dyDescent="0.2">
      <c r="G1934"/>
    </row>
    <row r="1935" spans="7:7" x14ac:dyDescent="0.2">
      <c r="G1935"/>
    </row>
    <row r="1936" spans="7:7" x14ac:dyDescent="0.2">
      <c r="G1936"/>
    </row>
    <row r="1937" spans="7:7" x14ac:dyDescent="0.2">
      <c r="G1937"/>
    </row>
    <row r="1938" spans="7:7" x14ac:dyDescent="0.2">
      <c r="G1938"/>
    </row>
    <row r="1939" spans="7:7" x14ac:dyDescent="0.2">
      <c r="G1939"/>
    </row>
    <row r="1940" spans="7:7" x14ac:dyDescent="0.2">
      <c r="G1940"/>
    </row>
    <row r="1941" spans="7:7" x14ac:dyDescent="0.2">
      <c r="G1941"/>
    </row>
    <row r="1942" spans="7:7" x14ac:dyDescent="0.2">
      <c r="G1942"/>
    </row>
    <row r="1943" spans="7:7" x14ac:dyDescent="0.2">
      <c r="G1943"/>
    </row>
    <row r="1944" spans="7:7" x14ac:dyDescent="0.2">
      <c r="G1944"/>
    </row>
    <row r="1945" spans="7:7" x14ac:dyDescent="0.2">
      <c r="G1945"/>
    </row>
    <row r="1946" spans="7:7" x14ac:dyDescent="0.2">
      <c r="G1946"/>
    </row>
    <row r="1947" spans="7:7" x14ac:dyDescent="0.2">
      <c r="G1947"/>
    </row>
    <row r="1948" spans="7:7" x14ac:dyDescent="0.2">
      <c r="G1948"/>
    </row>
    <row r="1949" spans="7:7" x14ac:dyDescent="0.2">
      <c r="G1949"/>
    </row>
    <row r="1950" spans="7:7" x14ac:dyDescent="0.2">
      <c r="G1950"/>
    </row>
    <row r="1951" spans="7:7" x14ac:dyDescent="0.2">
      <c r="G1951"/>
    </row>
    <row r="1952" spans="7:7" x14ac:dyDescent="0.2">
      <c r="G1952"/>
    </row>
    <row r="1953" spans="7:7" x14ac:dyDescent="0.2">
      <c r="G1953"/>
    </row>
    <row r="1954" spans="7:7" x14ac:dyDescent="0.2">
      <c r="G1954"/>
    </row>
    <row r="1955" spans="7:7" x14ac:dyDescent="0.2">
      <c r="G1955"/>
    </row>
    <row r="1956" spans="7:7" x14ac:dyDescent="0.2">
      <c r="G1956"/>
    </row>
    <row r="1957" spans="7:7" x14ac:dyDescent="0.2">
      <c r="G1957"/>
    </row>
    <row r="1958" spans="7:7" x14ac:dyDescent="0.2">
      <c r="G1958"/>
    </row>
    <row r="1959" spans="7:7" x14ac:dyDescent="0.2">
      <c r="G1959"/>
    </row>
    <row r="1960" spans="7:7" x14ac:dyDescent="0.2">
      <c r="G1960"/>
    </row>
    <row r="1961" spans="7:7" x14ac:dyDescent="0.2">
      <c r="G1961"/>
    </row>
    <row r="1962" spans="7:7" x14ac:dyDescent="0.2">
      <c r="G1962"/>
    </row>
    <row r="1963" spans="7:7" x14ac:dyDescent="0.2">
      <c r="G1963"/>
    </row>
    <row r="1964" spans="7:7" x14ac:dyDescent="0.2">
      <c r="G1964"/>
    </row>
    <row r="1965" spans="7:7" x14ac:dyDescent="0.2">
      <c r="G1965"/>
    </row>
    <row r="1966" spans="7:7" x14ac:dyDescent="0.2">
      <c r="G1966"/>
    </row>
    <row r="1967" spans="7:7" x14ac:dyDescent="0.2">
      <c r="G1967"/>
    </row>
    <row r="1968" spans="7:7" x14ac:dyDescent="0.2">
      <c r="G1968"/>
    </row>
    <row r="1969" spans="7:7" x14ac:dyDescent="0.2">
      <c r="G1969"/>
    </row>
    <row r="1970" spans="7:7" x14ac:dyDescent="0.2">
      <c r="G1970"/>
    </row>
    <row r="1971" spans="7:7" x14ac:dyDescent="0.2">
      <c r="G1971"/>
    </row>
    <row r="1972" spans="7:7" x14ac:dyDescent="0.2">
      <c r="G1972"/>
    </row>
    <row r="1973" spans="7:7" x14ac:dyDescent="0.2">
      <c r="G1973"/>
    </row>
    <row r="1974" spans="7:7" x14ac:dyDescent="0.2">
      <c r="G1974"/>
    </row>
    <row r="1975" spans="7:7" x14ac:dyDescent="0.2">
      <c r="G1975"/>
    </row>
    <row r="1976" spans="7:7" x14ac:dyDescent="0.2">
      <c r="G1976"/>
    </row>
    <row r="1977" spans="7:7" x14ac:dyDescent="0.2">
      <c r="G1977"/>
    </row>
    <row r="1978" spans="7:7" x14ac:dyDescent="0.2">
      <c r="G1978"/>
    </row>
    <row r="1979" spans="7:7" x14ac:dyDescent="0.2">
      <c r="G1979"/>
    </row>
    <row r="1980" spans="7:7" x14ac:dyDescent="0.2">
      <c r="G1980"/>
    </row>
    <row r="1981" spans="7:7" x14ac:dyDescent="0.2">
      <c r="G1981"/>
    </row>
    <row r="1982" spans="7:7" x14ac:dyDescent="0.2">
      <c r="G1982"/>
    </row>
    <row r="1983" spans="7:7" x14ac:dyDescent="0.2">
      <c r="G1983"/>
    </row>
    <row r="1984" spans="7:7" x14ac:dyDescent="0.2">
      <c r="G1984"/>
    </row>
    <row r="1985" spans="7:7" x14ac:dyDescent="0.2">
      <c r="G1985"/>
    </row>
    <row r="1986" spans="7:7" x14ac:dyDescent="0.2">
      <c r="G1986"/>
    </row>
    <row r="1987" spans="7:7" x14ac:dyDescent="0.2">
      <c r="G1987"/>
    </row>
    <row r="1988" spans="7:7" x14ac:dyDescent="0.2">
      <c r="G1988"/>
    </row>
    <row r="1989" spans="7:7" x14ac:dyDescent="0.2">
      <c r="G1989"/>
    </row>
    <row r="1990" spans="7:7" x14ac:dyDescent="0.2">
      <c r="G1990"/>
    </row>
    <row r="1991" spans="7:7" x14ac:dyDescent="0.2">
      <c r="G1991"/>
    </row>
    <row r="1992" spans="7:7" x14ac:dyDescent="0.2">
      <c r="G1992"/>
    </row>
    <row r="1993" spans="7:7" x14ac:dyDescent="0.2">
      <c r="G1993"/>
    </row>
    <row r="1994" spans="7:7" x14ac:dyDescent="0.2">
      <c r="G1994"/>
    </row>
    <row r="1995" spans="7:7" x14ac:dyDescent="0.2">
      <c r="G1995"/>
    </row>
    <row r="1996" spans="7:7" x14ac:dyDescent="0.2">
      <c r="G1996"/>
    </row>
    <row r="1997" spans="7:7" x14ac:dyDescent="0.2">
      <c r="G1997"/>
    </row>
    <row r="1998" spans="7:7" x14ac:dyDescent="0.2">
      <c r="G1998"/>
    </row>
    <row r="1999" spans="7:7" x14ac:dyDescent="0.2">
      <c r="G1999"/>
    </row>
    <row r="2000" spans="7:7" x14ac:dyDescent="0.2">
      <c r="G2000"/>
    </row>
    <row r="2001" spans="7:7" x14ac:dyDescent="0.2">
      <c r="G2001"/>
    </row>
    <row r="2002" spans="7:7" x14ac:dyDescent="0.2">
      <c r="G2002"/>
    </row>
    <row r="2003" spans="7:7" x14ac:dyDescent="0.2">
      <c r="G2003"/>
    </row>
    <row r="2004" spans="7:7" x14ac:dyDescent="0.2">
      <c r="G2004"/>
    </row>
    <row r="2005" spans="7:7" x14ac:dyDescent="0.2">
      <c r="G2005"/>
    </row>
    <row r="2006" spans="7:7" x14ac:dyDescent="0.2">
      <c r="G2006"/>
    </row>
    <row r="2007" spans="7:7" x14ac:dyDescent="0.2">
      <c r="G2007"/>
    </row>
    <row r="2008" spans="7:7" x14ac:dyDescent="0.2">
      <c r="G2008"/>
    </row>
    <row r="2009" spans="7:7" x14ac:dyDescent="0.2">
      <c r="G2009"/>
    </row>
    <row r="2010" spans="7:7" x14ac:dyDescent="0.2">
      <c r="G2010"/>
    </row>
    <row r="2011" spans="7:7" x14ac:dyDescent="0.2">
      <c r="G2011"/>
    </row>
    <row r="2012" spans="7:7" x14ac:dyDescent="0.2">
      <c r="G2012"/>
    </row>
    <row r="2013" spans="7:7" x14ac:dyDescent="0.2">
      <c r="G2013"/>
    </row>
    <row r="2014" spans="7:7" x14ac:dyDescent="0.2">
      <c r="G2014"/>
    </row>
    <row r="2015" spans="7:7" x14ac:dyDescent="0.2">
      <c r="G2015"/>
    </row>
    <row r="2016" spans="7:7" x14ac:dyDescent="0.2">
      <c r="G2016"/>
    </row>
    <row r="2017" spans="7:7" x14ac:dyDescent="0.2">
      <c r="G2017"/>
    </row>
    <row r="2018" spans="7:7" x14ac:dyDescent="0.2">
      <c r="G2018"/>
    </row>
    <row r="2019" spans="7:7" x14ac:dyDescent="0.2">
      <c r="G2019"/>
    </row>
    <row r="2020" spans="7:7" x14ac:dyDescent="0.2">
      <c r="G2020"/>
    </row>
    <row r="2021" spans="7:7" x14ac:dyDescent="0.2">
      <c r="G2021"/>
    </row>
    <row r="2022" spans="7:7" x14ac:dyDescent="0.2">
      <c r="G2022"/>
    </row>
    <row r="2023" spans="7:7" x14ac:dyDescent="0.2">
      <c r="G2023"/>
    </row>
    <row r="2024" spans="7:7" x14ac:dyDescent="0.2">
      <c r="G2024"/>
    </row>
    <row r="2025" spans="7:7" x14ac:dyDescent="0.2">
      <c r="G2025"/>
    </row>
    <row r="2026" spans="7:7" x14ac:dyDescent="0.2">
      <c r="G2026"/>
    </row>
    <row r="2027" spans="7:7" x14ac:dyDescent="0.2">
      <c r="G2027"/>
    </row>
    <row r="2028" spans="7:7" x14ac:dyDescent="0.2">
      <c r="G2028"/>
    </row>
    <row r="2029" spans="7:7" x14ac:dyDescent="0.2">
      <c r="G2029"/>
    </row>
    <row r="2030" spans="7:7" x14ac:dyDescent="0.2">
      <c r="G2030"/>
    </row>
    <row r="2031" spans="7:7" x14ac:dyDescent="0.2">
      <c r="G2031"/>
    </row>
    <row r="2032" spans="7:7" x14ac:dyDescent="0.2">
      <c r="G2032"/>
    </row>
    <row r="2033" spans="7:7" x14ac:dyDescent="0.2">
      <c r="G2033"/>
    </row>
    <row r="2034" spans="7:7" x14ac:dyDescent="0.2">
      <c r="G2034"/>
    </row>
    <row r="2035" spans="7:7" x14ac:dyDescent="0.2">
      <c r="G2035"/>
    </row>
    <row r="2036" spans="7:7" x14ac:dyDescent="0.2">
      <c r="G2036"/>
    </row>
    <row r="2037" spans="7:7" x14ac:dyDescent="0.2">
      <c r="G2037"/>
    </row>
    <row r="2038" spans="7:7" x14ac:dyDescent="0.2">
      <c r="G2038"/>
    </row>
    <row r="2039" spans="7:7" x14ac:dyDescent="0.2">
      <c r="G2039"/>
    </row>
    <row r="2040" spans="7:7" x14ac:dyDescent="0.2">
      <c r="G2040"/>
    </row>
    <row r="2041" spans="7:7" x14ac:dyDescent="0.2">
      <c r="G2041"/>
    </row>
    <row r="2042" spans="7:7" x14ac:dyDescent="0.2">
      <c r="G2042"/>
    </row>
    <row r="2043" spans="7:7" x14ac:dyDescent="0.2">
      <c r="G2043"/>
    </row>
    <row r="2044" spans="7:7" x14ac:dyDescent="0.2">
      <c r="G2044"/>
    </row>
    <row r="2045" spans="7:7" x14ac:dyDescent="0.2">
      <c r="G2045"/>
    </row>
    <row r="2046" spans="7:7" x14ac:dyDescent="0.2">
      <c r="G2046"/>
    </row>
    <row r="2047" spans="7:7" x14ac:dyDescent="0.2">
      <c r="G2047"/>
    </row>
    <row r="2048" spans="7:7" x14ac:dyDescent="0.2">
      <c r="G2048"/>
    </row>
    <row r="2049" spans="7:7" x14ac:dyDescent="0.2">
      <c r="G2049"/>
    </row>
    <row r="2050" spans="7:7" x14ac:dyDescent="0.2">
      <c r="G2050"/>
    </row>
    <row r="2051" spans="7:7" x14ac:dyDescent="0.2">
      <c r="G2051"/>
    </row>
    <row r="2052" spans="7:7" x14ac:dyDescent="0.2">
      <c r="G2052"/>
    </row>
    <row r="2053" spans="7:7" x14ac:dyDescent="0.2">
      <c r="G2053"/>
    </row>
    <row r="2054" spans="7:7" x14ac:dyDescent="0.2">
      <c r="G2054"/>
    </row>
    <row r="2055" spans="7:7" x14ac:dyDescent="0.2">
      <c r="G2055"/>
    </row>
    <row r="2056" spans="7:7" x14ac:dyDescent="0.2">
      <c r="G2056"/>
    </row>
    <row r="2057" spans="7:7" x14ac:dyDescent="0.2">
      <c r="G2057"/>
    </row>
    <row r="2058" spans="7:7" x14ac:dyDescent="0.2">
      <c r="G2058"/>
    </row>
    <row r="2059" spans="7:7" x14ac:dyDescent="0.2">
      <c r="G2059"/>
    </row>
    <row r="2060" spans="7:7" x14ac:dyDescent="0.2">
      <c r="G2060"/>
    </row>
    <row r="2061" spans="7:7" x14ac:dyDescent="0.2">
      <c r="G2061"/>
    </row>
    <row r="2062" spans="7:7" x14ac:dyDescent="0.2">
      <c r="G2062"/>
    </row>
    <row r="2063" spans="7:7" x14ac:dyDescent="0.2">
      <c r="G2063"/>
    </row>
    <row r="2064" spans="7:7" x14ac:dyDescent="0.2">
      <c r="G2064"/>
    </row>
    <row r="2065" spans="7:7" x14ac:dyDescent="0.2">
      <c r="G2065"/>
    </row>
    <row r="2066" spans="7:7" x14ac:dyDescent="0.2">
      <c r="G2066"/>
    </row>
    <row r="2067" spans="7:7" x14ac:dyDescent="0.2">
      <c r="G2067"/>
    </row>
    <row r="2068" spans="7:7" x14ac:dyDescent="0.2">
      <c r="G2068"/>
    </row>
    <row r="2069" spans="7:7" x14ac:dyDescent="0.2">
      <c r="G2069"/>
    </row>
    <row r="2070" spans="7:7" x14ac:dyDescent="0.2">
      <c r="G2070"/>
    </row>
    <row r="2071" spans="7:7" x14ac:dyDescent="0.2">
      <c r="G2071"/>
    </row>
    <row r="2072" spans="7:7" x14ac:dyDescent="0.2">
      <c r="G2072"/>
    </row>
    <row r="2073" spans="7:7" x14ac:dyDescent="0.2">
      <c r="G2073"/>
    </row>
    <row r="2074" spans="7:7" x14ac:dyDescent="0.2">
      <c r="G2074"/>
    </row>
    <row r="2075" spans="7:7" x14ac:dyDescent="0.2">
      <c r="G2075"/>
    </row>
    <row r="2076" spans="7:7" x14ac:dyDescent="0.2">
      <c r="G2076"/>
    </row>
    <row r="2077" spans="7:7" x14ac:dyDescent="0.2">
      <c r="G2077"/>
    </row>
    <row r="2078" spans="7:7" x14ac:dyDescent="0.2">
      <c r="G2078"/>
    </row>
    <row r="2079" spans="7:7" x14ac:dyDescent="0.2">
      <c r="G2079"/>
    </row>
    <row r="2080" spans="7:7" x14ac:dyDescent="0.2">
      <c r="G2080"/>
    </row>
    <row r="2081" spans="7:7" x14ac:dyDescent="0.2">
      <c r="G2081"/>
    </row>
    <row r="2082" spans="7:7" x14ac:dyDescent="0.2">
      <c r="G2082"/>
    </row>
    <row r="2083" spans="7:7" x14ac:dyDescent="0.2">
      <c r="G2083"/>
    </row>
    <row r="2084" spans="7:7" x14ac:dyDescent="0.2">
      <c r="G2084"/>
    </row>
    <row r="2085" spans="7:7" x14ac:dyDescent="0.2">
      <c r="G2085"/>
    </row>
    <row r="2086" spans="7:7" x14ac:dyDescent="0.2">
      <c r="G2086"/>
    </row>
    <row r="2087" spans="7:7" x14ac:dyDescent="0.2">
      <c r="G2087"/>
    </row>
    <row r="2088" spans="7:7" x14ac:dyDescent="0.2">
      <c r="G2088"/>
    </row>
    <row r="2089" spans="7:7" x14ac:dyDescent="0.2">
      <c r="G2089"/>
    </row>
    <row r="2090" spans="7:7" x14ac:dyDescent="0.2">
      <c r="G2090"/>
    </row>
    <row r="2091" spans="7:7" x14ac:dyDescent="0.2">
      <c r="G2091"/>
    </row>
    <row r="2092" spans="7:7" x14ac:dyDescent="0.2">
      <c r="G2092"/>
    </row>
    <row r="2093" spans="7:7" x14ac:dyDescent="0.2">
      <c r="G2093"/>
    </row>
    <row r="2094" spans="7:7" x14ac:dyDescent="0.2">
      <c r="G2094"/>
    </row>
    <row r="2095" spans="7:7" x14ac:dyDescent="0.2">
      <c r="G2095"/>
    </row>
    <row r="2096" spans="7:7" x14ac:dyDescent="0.2">
      <c r="G2096"/>
    </row>
    <row r="2097" spans="7:7" x14ac:dyDescent="0.2">
      <c r="G2097"/>
    </row>
    <row r="2098" spans="7:7" x14ac:dyDescent="0.2">
      <c r="G2098"/>
    </row>
    <row r="2099" spans="7:7" x14ac:dyDescent="0.2">
      <c r="G2099"/>
    </row>
    <row r="2100" spans="7:7" x14ac:dyDescent="0.2">
      <c r="G2100"/>
    </row>
    <row r="2101" spans="7:7" x14ac:dyDescent="0.2">
      <c r="G2101"/>
    </row>
    <row r="2102" spans="7:7" x14ac:dyDescent="0.2">
      <c r="G2102"/>
    </row>
    <row r="2103" spans="7:7" x14ac:dyDescent="0.2">
      <c r="G2103"/>
    </row>
    <row r="2104" spans="7:7" x14ac:dyDescent="0.2">
      <c r="G2104"/>
    </row>
    <row r="2105" spans="7:7" x14ac:dyDescent="0.2">
      <c r="G2105"/>
    </row>
    <row r="2106" spans="7:7" x14ac:dyDescent="0.2">
      <c r="G2106"/>
    </row>
    <row r="2107" spans="7:7" x14ac:dyDescent="0.2">
      <c r="G2107"/>
    </row>
    <row r="2108" spans="7:7" x14ac:dyDescent="0.2">
      <c r="G2108"/>
    </row>
    <row r="2109" spans="7:7" x14ac:dyDescent="0.2">
      <c r="G2109"/>
    </row>
    <row r="2110" spans="7:7" x14ac:dyDescent="0.2">
      <c r="G2110"/>
    </row>
    <row r="2111" spans="7:7" x14ac:dyDescent="0.2">
      <c r="G2111"/>
    </row>
    <row r="2112" spans="7:7" x14ac:dyDescent="0.2">
      <c r="G2112"/>
    </row>
    <row r="2113" spans="7:7" x14ac:dyDescent="0.2">
      <c r="G2113"/>
    </row>
    <row r="2114" spans="7:7" x14ac:dyDescent="0.2">
      <c r="G2114"/>
    </row>
    <row r="2115" spans="7:7" x14ac:dyDescent="0.2">
      <c r="G2115"/>
    </row>
    <row r="2116" spans="7:7" x14ac:dyDescent="0.2">
      <c r="G2116"/>
    </row>
    <row r="2117" spans="7:7" x14ac:dyDescent="0.2">
      <c r="G2117"/>
    </row>
    <row r="2118" spans="7:7" x14ac:dyDescent="0.2">
      <c r="G2118"/>
    </row>
    <row r="2119" spans="7:7" x14ac:dyDescent="0.2">
      <c r="G2119"/>
    </row>
    <row r="2120" spans="7:7" x14ac:dyDescent="0.2">
      <c r="G2120"/>
    </row>
    <row r="2121" spans="7:7" x14ac:dyDescent="0.2">
      <c r="G2121"/>
    </row>
    <row r="2122" spans="7:7" x14ac:dyDescent="0.2">
      <c r="G2122"/>
    </row>
    <row r="2123" spans="7:7" x14ac:dyDescent="0.2">
      <c r="G2123"/>
    </row>
    <row r="2124" spans="7:7" x14ac:dyDescent="0.2">
      <c r="G2124"/>
    </row>
    <row r="2125" spans="7:7" x14ac:dyDescent="0.2">
      <c r="G2125"/>
    </row>
    <row r="2126" spans="7:7" x14ac:dyDescent="0.2">
      <c r="G2126"/>
    </row>
    <row r="2127" spans="7:7" x14ac:dyDescent="0.2">
      <c r="G2127"/>
    </row>
    <row r="2128" spans="7:7" x14ac:dyDescent="0.2">
      <c r="G2128"/>
    </row>
    <row r="2129" spans="7:7" x14ac:dyDescent="0.2">
      <c r="G2129"/>
    </row>
    <row r="2130" spans="7:7" x14ac:dyDescent="0.2">
      <c r="G2130"/>
    </row>
    <row r="2131" spans="7:7" x14ac:dyDescent="0.2">
      <c r="G2131"/>
    </row>
    <row r="2132" spans="7:7" x14ac:dyDescent="0.2">
      <c r="G2132"/>
    </row>
    <row r="2133" spans="7:7" x14ac:dyDescent="0.2">
      <c r="G2133"/>
    </row>
    <row r="2134" spans="7:7" x14ac:dyDescent="0.2">
      <c r="G2134"/>
    </row>
    <row r="2135" spans="7:7" x14ac:dyDescent="0.2">
      <c r="G2135"/>
    </row>
    <row r="2136" spans="7:7" x14ac:dyDescent="0.2">
      <c r="G2136"/>
    </row>
    <row r="2137" spans="7:7" x14ac:dyDescent="0.2">
      <c r="G2137"/>
    </row>
    <row r="2138" spans="7:7" x14ac:dyDescent="0.2">
      <c r="G2138"/>
    </row>
    <row r="2139" spans="7:7" x14ac:dyDescent="0.2">
      <c r="G2139"/>
    </row>
    <row r="2140" spans="7:7" x14ac:dyDescent="0.2">
      <c r="G2140"/>
    </row>
    <row r="2141" spans="7:7" x14ac:dyDescent="0.2">
      <c r="G2141"/>
    </row>
    <row r="2142" spans="7:7" x14ac:dyDescent="0.2">
      <c r="G2142"/>
    </row>
    <row r="2143" spans="7:7" x14ac:dyDescent="0.2">
      <c r="G2143"/>
    </row>
    <row r="2144" spans="7:7" x14ac:dyDescent="0.2">
      <c r="G2144"/>
    </row>
    <row r="2145" spans="7:7" x14ac:dyDescent="0.2">
      <c r="G2145"/>
    </row>
    <row r="2146" spans="7:7" x14ac:dyDescent="0.2">
      <c r="G2146"/>
    </row>
    <row r="2147" spans="7:7" x14ac:dyDescent="0.2">
      <c r="G2147"/>
    </row>
    <row r="2148" spans="7:7" x14ac:dyDescent="0.2">
      <c r="G2148"/>
    </row>
    <row r="2149" spans="7:7" x14ac:dyDescent="0.2">
      <c r="G2149"/>
    </row>
    <row r="2150" spans="7:7" x14ac:dyDescent="0.2">
      <c r="G2150"/>
    </row>
    <row r="2151" spans="7:7" x14ac:dyDescent="0.2">
      <c r="G2151"/>
    </row>
    <row r="2152" spans="7:7" x14ac:dyDescent="0.2">
      <c r="G2152"/>
    </row>
    <row r="2153" spans="7:7" x14ac:dyDescent="0.2">
      <c r="G2153"/>
    </row>
    <row r="2154" spans="7:7" x14ac:dyDescent="0.2">
      <c r="G2154"/>
    </row>
    <row r="2155" spans="7:7" x14ac:dyDescent="0.2">
      <c r="G2155"/>
    </row>
    <row r="2156" spans="7:7" x14ac:dyDescent="0.2">
      <c r="G2156"/>
    </row>
    <row r="2157" spans="7:7" x14ac:dyDescent="0.2">
      <c r="G2157"/>
    </row>
    <row r="2158" spans="7:7" x14ac:dyDescent="0.2">
      <c r="G2158"/>
    </row>
    <row r="2159" spans="7:7" x14ac:dyDescent="0.2">
      <c r="G2159"/>
    </row>
    <row r="2160" spans="7:7" x14ac:dyDescent="0.2">
      <c r="G2160"/>
    </row>
    <row r="2161" spans="7:7" x14ac:dyDescent="0.2">
      <c r="G2161"/>
    </row>
    <row r="2162" spans="7:7" x14ac:dyDescent="0.2">
      <c r="G2162"/>
    </row>
    <row r="2163" spans="7:7" x14ac:dyDescent="0.2">
      <c r="G2163"/>
    </row>
    <row r="2164" spans="7:7" x14ac:dyDescent="0.2">
      <c r="G2164"/>
    </row>
    <row r="2165" spans="7:7" x14ac:dyDescent="0.2">
      <c r="G2165"/>
    </row>
    <row r="2166" spans="7:7" x14ac:dyDescent="0.2">
      <c r="G2166"/>
    </row>
    <row r="2167" spans="7:7" x14ac:dyDescent="0.2">
      <c r="G2167"/>
    </row>
    <row r="2168" spans="7:7" x14ac:dyDescent="0.2">
      <c r="G2168"/>
    </row>
    <row r="2169" spans="7:7" x14ac:dyDescent="0.2">
      <c r="G2169"/>
    </row>
    <row r="2170" spans="7:7" x14ac:dyDescent="0.2">
      <c r="G2170"/>
    </row>
    <row r="2171" spans="7:7" x14ac:dyDescent="0.2">
      <c r="G2171"/>
    </row>
    <row r="2172" spans="7:7" x14ac:dyDescent="0.2">
      <c r="G2172"/>
    </row>
    <row r="2173" spans="7:7" x14ac:dyDescent="0.2">
      <c r="G2173"/>
    </row>
    <row r="2174" spans="7:7" x14ac:dyDescent="0.2">
      <c r="G2174"/>
    </row>
    <row r="2175" spans="7:7" x14ac:dyDescent="0.2">
      <c r="G2175"/>
    </row>
    <row r="2176" spans="7:7" x14ac:dyDescent="0.2">
      <c r="G2176"/>
    </row>
    <row r="2177" spans="7:7" x14ac:dyDescent="0.2">
      <c r="G2177"/>
    </row>
    <row r="2178" spans="7:7" x14ac:dyDescent="0.2">
      <c r="G2178"/>
    </row>
    <row r="2179" spans="7:7" x14ac:dyDescent="0.2">
      <c r="G2179"/>
    </row>
    <row r="2180" spans="7:7" x14ac:dyDescent="0.2">
      <c r="G2180"/>
    </row>
    <row r="2181" spans="7:7" x14ac:dyDescent="0.2">
      <c r="G2181"/>
    </row>
    <row r="2182" spans="7:7" x14ac:dyDescent="0.2">
      <c r="G2182"/>
    </row>
    <row r="2183" spans="7:7" x14ac:dyDescent="0.2">
      <c r="G2183"/>
    </row>
    <row r="2184" spans="7:7" x14ac:dyDescent="0.2">
      <c r="G2184"/>
    </row>
    <row r="2185" spans="7:7" x14ac:dyDescent="0.2">
      <c r="G2185"/>
    </row>
    <row r="2186" spans="7:7" x14ac:dyDescent="0.2">
      <c r="G2186"/>
    </row>
    <row r="2187" spans="7:7" x14ac:dyDescent="0.2">
      <c r="G2187"/>
    </row>
    <row r="2188" spans="7:7" x14ac:dyDescent="0.2">
      <c r="G2188"/>
    </row>
    <row r="2189" spans="7:7" x14ac:dyDescent="0.2">
      <c r="G2189"/>
    </row>
    <row r="2190" spans="7:7" x14ac:dyDescent="0.2">
      <c r="G2190"/>
    </row>
    <row r="2191" spans="7:7" x14ac:dyDescent="0.2">
      <c r="G2191"/>
    </row>
    <row r="2192" spans="7:7" x14ac:dyDescent="0.2">
      <c r="G2192"/>
    </row>
    <row r="2193" spans="7:7" x14ac:dyDescent="0.2">
      <c r="G2193"/>
    </row>
    <row r="2194" spans="7:7" x14ac:dyDescent="0.2">
      <c r="G2194"/>
    </row>
    <row r="2195" spans="7:7" x14ac:dyDescent="0.2">
      <c r="G2195"/>
    </row>
    <row r="2196" spans="7:7" x14ac:dyDescent="0.2">
      <c r="G2196"/>
    </row>
    <row r="2197" spans="7:7" x14ac:dyDescent="0.2">
      <c r="G2197"/>
    </row>
    <row r="2198" spans="7:7" x14ac:dyDescent="0.2">
      <c r="G2198"/>
    </row>
    <row r="2199" spans="7:7" x14ac:dyDescent="0.2">
      <c r="G2199"/>
    </row>
    <row r="2200" spans="7:7" x14ac:dyDescent="0.2">
      <c r="G2200"/>
    </row>
    <row r="2201" spans="7:7" x14ac:dyDescent="0.2">
      <c r="G2201"/>
    </row>
    <row r="2202" spans="7:7" x14ac:dyDescent="0.2">
      <c r="G2202"/>
    </row>
    <row r="2203" spans="7:7" x14ac:dyDescent="0.2">
      <c r="G2203"/>
    </row>
    <row r="2204" spans="7:7" x14ac:dyDescent="0.2">
      <c r="G2204"/>
    </row>
    <row r="2205" spans="7:7" x14ac:dyDescent="0.2">
      <c r="G2205"/>
    </row>
    <row r="2206" spans="7:7" x14ac:dyDescent="0.2">
      <c r="G2206"/>
    </row>
    <row r="2207" spans="7:7" x14ac:dyDescent="0.2">
      <c r="G2207"/>
    </row>
    <row r="2208" spans="7:7" x14ac:dyDescent="0.2">
      <c r="G2208"/>
    </row>
    <row r="2209" spans="7:7" x14ac:dyDescent="0.2">
      <c r="G2209"/>
    </row>
    <row r="2210" spans="7:7" x14ac:dyDescent="0.2">
      <c r="G2210"/>
    </row>
    <row r="2211" spans="7:7" x14ac:dyDescent="0.2">
      <c r="G2211"/>
    </row>
    <row r="2212" spans="7:7" x14ac:dyDescent="0.2">
      <c r="G2212"/>
    </row>
    <row r="2213" spans="7:7" x14ac:dyDescent="0.2">
      <c r="G2213"/>
    </row>
    <row r="2214" spans="7:7" x14ac:dyDescent="0.2">
      <c r="G2214"/>
    </row>
    <row r="2215" spans="7:7" x14ac:dyDescent="0.2">
      <c r="G2215"/>
    </row>
    <row r="2216" spans="7:7" x14ac:dyDescent="0.2">
      <c r="G2216"/>
    </row>
    <row r="2217" spans="7:7" x14ac:dyDescent="0.2">
      <c r="G2217"/>
    </row>
    <row r="2218" spans="7:7" x14ac:dyDescent="0.2">
      <c r="G2218"/>
    </row>
    <row r="2219" spans="7:7" x14ac:dyDescent="0.2">
      <c r="G2219"/>
    </row>
    <row r="2220" spans="7:7" x14ac:dyDescent="0.2">
      <c r="G2220"/>
    </row>
    <row r="2221" spans="7:7" x14ac:dyDescent="0.2">
      <c r="G2221"/>
    </row>
    <row r="2222" spans="7:7" x14ac:dyDescent="0.2">
      <c r="G2222"/>
    </row>
    <row r="2223" spans="7:7" x14ac:dyDescent="0.2">
      <c r="G2223"/>
    </row>
    <row r="2224" spans="7:7" x14ac:dyDescent="0.2">
      <c r="G2224"/>
    </row>
    <row r="2225" spans="7:7" x14ac:dyDescent="0.2">
      <c r="G2225"/>
    </row>
    <row r="2226" spans="7:7" x14ac:dyDescent="0.2">
      <c r="G2226"/>
    </row>
    <row r="2227" spans="7:7" x14ac:dyDescent="0.2">
      <c r="G2227"/>
    </row>
    <row r="2228" spans="7:7" x14ac:dyDescent="0.2">
      <c r="G2228"/>
    </row>
    <row r="2229" spans="7:7" x14ac:dyDescent="0.2">
      <c r="G2229"/>
    </row>
    <row r="2230" spans="7:7" x14ac:dyDescent="0.2">
      <c r="G2230"/>
    </row>
    <row r="2231" spans="7:7" x14ac:dyDescent="0.2">
      <c r="G2231"/>
    </row>
    <row r="2232" spans="7:7" x14ac:dyDescent="0.2">
      <c r="G2232"/>
    </row>
    <row r="2233" spans="7:7" x14ac:dyDescent="0.2">
      <c r="G2233"/>
    </row>
    <row r="2234" spans="7:7" x14ac:dyDescent="0.2">
      <c r="G2234"/>
    </row>
    <row r="2235" spans="7:7" x14ac:dyDescent="0.2">
      <c r="G2235"/>
    </row>
    <row r="2236" spans="7:7" x14ac:dyDescent="0.2">
      <c r="G2236"/>
    </row>
    <row r="2237" spans="7:7" x14ac:dyDescent="0.2">
      <c r="G2237"/>
    </row>
    <row r="2238" spans="7:7" x14ac:dyDescent="0.2">
      <c r="G2238"/>
    </row>
    <row r="2239" spans="7:7" x14ac:dyDescent="0.2">
      <c r="G2239"/>
    </row>
    <row r="2240" spans="7:7" x14ac:dyDescent="0.2">
      <c r="G2240"/>
    </row>
    <row r="2241" spans="7:7" x14ac:dyDescent="0.2">
      <c r="G2241"/>
    </row>
    <row r="2242" spans="7:7" x14ac:dyDescent="0.2">
      <c r="G2242"/>
    </row>
    <row r="2243" spans="7:7" x14ac:dyDescent="0.2">
      <c r="G2243"/>
    </row>
    <row r="2244" spans="7:7" x14ac:dyDescent="0.2">
      <c r="G2244"/>
    </row>
    <row r="2245" spans="7:7" x14ac:dyDescent="0.2">
      <c r="G2245"/>
    </row>
    <row r="2246" spans="7:7" x14ac:dyDescent="0.2">
      <c r="G2246"/>
    </row>
    <row r="2247" spans="7:7" x14ac:dyDescent="0.2">
      <c r="G2247"/>
    </row>
    <row r="2248" spans="7:7" x14ac:dyDescent="0.2">
      <c r="G2248"/>
    </row>
    <row r="2249" spans="7:7" x14ac:dyDescent="0.2">
      <c r="G2249"/>
    </row>
    <row r="2250" spans="7:7" x14ac:dyDescent="0.2">
      <c r="G2250"/>
    </row>
    <row r="2251" spans="7:7" x14ac:dyDescent="0.2">
      <c r="G2251"/>
    </row>
    <row r="2252" spans="7:7" x14ac:dyDescent="0.2">
      <c r="G2252"/>
    </row>
    <row r="2253" spans="7:7" x14ac:dyDescent="0.2">
      <c r="G2253"/>
    </row>
    <row r="2254" spans="7:7" x14ac:dyDescent="0.2">
      <c r="G2254"/>
    </row>
    <row r="2255" spans="7:7" x14ac:dyDescent="0.2">
      <c r="G2255"/>
    </row>
    <row r="2256" spans="7:7" x14ac:dyDescent="0.2">
      <c r="G2256"/>
    </row>
    <row r="2257" spans="7:7" x14ac:dyDescent="0.2">
      <c r="G2257"/>
    </row>
    <row r="2258" spans="7:7" x14ac:dyDescent="0.2">
      <c r="G2258"/>
    </row>
    <row r="2259" spans="7:7" x14ac:dyDescent="0.2">
      <c r="G2259"/>
    </row>
    <row r="2260" spans="7:7" x14ac:dyDescent="0.2">
      <c r="G2260"/>
    </row>
    <row r="2261" spans="7:7" x14ac:dyDescent="0.2">
      <c r="G2261"/>
    </row>
    <row r="2262" spans="7:7" x14ac:dyDescent="0.2">
      <c r="G2262"/>
    </row>
    <row r="2263" spans="7:7" x14ac:dyDescent="0.2">
      <c r="G2263"/>
    </row>
    <row r="2264" spans="7:7" x14ac:dyDescent="0.2">
      <c r="G2264"/>
    </row>
    <row r="2265" spans="7:7" x14ac:dyDescent="0.2">
      <c r="G2265"/>
    </row>
    <row r="2266" spans="7:7" x14ac:dyDescent="0.2">
      <c r="G2266"/>
    </row>
    <row r="2267" spans="7:7" x14ac:dyDescent="0.2">
      <c r="G2267"/>
    </row>
    <row r="2268" spans="7:7" x14ac:dyDescent="0.2">
      <c r="G2268"/>
    </row>
    <row r="2269" spans="7:7" x14ac:dyDescent="0.2">
      <c r="G2269"/>
    </row>
    <row r="2270" spans="7:7" x14ac:dyDescent="0.2">
      <c r="G2270"/>
    </row>
    <row r="2271" spans="7:7" x14ac:dyDescent="0.2">
      <c r="G2271"/>
    </row>
    <row r="2272" spans="7:7" x14ac:dyDescent="0.2">
      <c r="G2272"/>
    </row>
    <row r="2273" spans="7:7" x14ac:dyDescent="0.2">
      <c r="G2273"/>
    </row>
    <row r="2274" spans="7:7" x14ac:dyDescent="0.2">
      <c r="G2274"/>
    </row>
    <row r="2275" spans="7:7" x14ac:dyDescent="0.2">
      <c r="G2275"/>
    </row>
    <row r="2276" spans="7:7" x14ac:dyDescent="0.2">
      <c r="G2276"/>
    </row>
    <row r="2277" spans="7:7" x14ac:dyDescent="0.2">
      <c r="G2277"/>
    </row>
    <row r="2278" spans="7:7" x14ac:dyDescent="0.2">
      <c r="G2278"/>
    </row>
    <row r="2279" spans="7:7" x14ac:dyDescent="0.2">
      <c r="G2279"/>
    </row>
    <row r="2280" spans="7:7" x14ac:dyDescent="0.2">
      <c r="G2280"/>
    </row>
    <row r="2281" spans="7:7" x14ac:dyDescent="0.2">
      <c r="G2281"/>
    </row>
    <row r="2282" spans="7:7" x14ac:dyDescent="0.2">
      <c r="G2282"/>
    </row>
    <row r="2283" spans="7:7" x14ac:dyDescent="0.2">
      <c r="G2283"/>
    </row>
    <row r="2284" spans="7:7" x14ac:dyDescent="0.2">
      <c r="G2284"/>
    </row>
    <row r="2285" spans="7:7" x14ac:dyDescent="0.2">
      <c r="G2285"/>
    </row>
    <row r="2286" spans="7:7" x14ac:dyDescent="0.2">
      <c r="G2286"/>
    </row>
    <row r="2287" spans="7:7" x14ac:dyDescent="0.2">
      <c r="G2287"/>
    </row>
    <row r="2288" spans="7:7" x14ac:dyDescent="0.2">
      <c r="G2288"/>
    </row>
    <row r="2289" spans="7:7" x14ac:dyDescent="0.2">
      <c r="G2289"/>
    </row>
    <row r="2290" spans="7:7" x14ac:dyDescent="0.2">
      <c r="G2290"/>
    </row>
    <row r="2291" spans="7:7" x14ac:dyDescent="0.2">
      <c r="G2291"/>
    </row>
    <row r="2292" spans="7:7" x14ac:dyDescent="0.2">
      <c r="G2292"/>
    </row>
    <row r="2293" spans="7:7" x14ac:dyDescent="0.2">
      <c r="G2293"/>
    </row>
    <row r="2294" spans="7:7" x14ac:dyDescent="0.2">
      <c r="G2294"/>
    </row>
    <row r="2295" spans="7:7" x14ac:dyDescent="0.2">
      <c r="G2295"/>
    </row>
    <row r="2296" spans="7:7" x14ac:dyDescent="0.2">
      <c r="G2296"/>
    </row>
    <row r="2297" spans="7:7" x14ac:dyDescent="0.2">
      <c r="G2297"/>
    </row>
    <row r="2298" spans="7:7" x14ac:dyDescent="0.2">
      <c r="G2298"/>
    </row>
    <row r="2299" spans="7:7" x14ac:dyDescent="0.2">
      <c r="G2299"/>
    </row>
    <row r="2300" spans="7:7" x14ac:dyDescent="0.2">
      <c r="G2300"/>
    </row>
    <row r="2301" spans="7:7" x14ac:dyDescent="0.2">
      <c r="G2301"/>
    </row>
    <row r="2302" spans="7:7" x14ac:dyDescent="0.2">
      <c r="G2302"/>
    </row>
    <row r="2303" spans="7:7" x14ac:dyDescent="0.2">
      <c r="G2303"/>
    </row>
    <row r="2304" spans="7:7" x14ac:dyDescent="0.2">
      <c r="G2304"/>
    </row>
    <row r="2305" spans="7:7" x14ac:dyDescent="0.2">
      <c r="G2305"/>
    </row>
    <row r="2306" spans="7:7" x14ac:dyDescent="0.2">
      <c r="G2306"/>
    </row>
    <row r="2307" spans="7:7" x14ac:dyDescent="0.2">
      <c r="G2307"/>
    </row>
    <row r="2308" spans="7:7" x14ac:dyDescent="0.2">
      <c r="G2308"/>
    </row>
    <row r="2309" spans="7:7" x14ac:dyDescent="0.2">
      <c r="G2309"/>
    </row>
    <row r="2310" spans="7:7" x14ac:dyDescent="0.2">
      <c r="G2310"/>
    </row>
    <row r="2311" spans="7:7" x14ac:dyDescent="0.2">
      <c r="G2311"/>
    </row>
    <row r="2312" spans="7:7" x14ac:dyDescent="0.2">
      <c r="G2312"/>
    </row>
    <row r="2313" spans="7:7" x14ac:dyDescent="0.2">
      <c r="G2313"/>
    </row>
    <row r="2314" spans="7:7" x14ac:dyDescent="0.2">
      <c r="G2314"/>
    </row>
    <row r="2315" spans="7:7" x14ac:dyDescent="0.2">
      <c r="G2315"/>
    </row>
    <row r="2316" spans="7:7" x14ac:dyDescent="0.2">
      <c r="G2316"/>
    </row>
    <row r="2317" spans="7:7" x14ac:dyDescent="0.2">
      <c r="G2317"/>
    </row>
    <row r="2318" spans="7:7" x14ac:dyDescent="0.2">
      <c r="G2318"/>
    </row>
    <row r="2319" spans="7:7" x14ac:dyDescent="0.2">
      <c r="G2319"/>
    </row>
    <row r="2320" spans="7:7" x14ac:dyDescent="0.2">
      <c r="G2320"/>
    </row>
    <row r="2321" spans="7:7" x14ac:dyDescent="0.2">
      <c r="G2321"/>
    </row>
    <row r="2322" spans="7:7" x14ac:dyDescent="0.2">
      <c r="G2322"/>
    </row>
    <row r="2323" spans="7:7" x14ac:dyDescent="0.2">
      <c r="G2323"/>
    </row>
    <row r="2324" spans="7:7" x14ac:dyDescent="0.2">
      <c r="G2324"/>
    </row>
    <row r="2325" spans="7:7" x14ac:dyDescent="0.2">
      <c r="G2325"/>
    </row>
    <row r="2326" spans="7:7" x14ac:dyDescent="0.2">
      <c r="G2326"/>
    </row>
    <row r="2327" spans="7:7" x14ac:dyDescent="0.2">
      <c r="G2327"/>
    </row>
    <row r="2328" spans="7:7" x14ac:dyDescent="0.2">
      <c r="G2328"/>
    </row>
    <row r="2329" spans="7:7" x14ac:dyDescent="0.2">
      <c r="G2329"/>
    </row>
    <row r="2330" spans="7:7" x14ac:dyDescent="0.2">
      <c r="G2330"/>
    </row>
    <row r="2331" spans="7:7" x14ac:dyDescent="0.2">
      <c r="G2331"/>
    </row>
    <row r="2332" spans="7:7" x14ac:dyDescent="0.2">
      <c r="G2332"/>
    </row>
    <row r="2333" spans="7:7" x14ac:dyDescent="0.2">
      <c r="G2333"/>
    </row>
    <row r="2334" spans="7:7" x14ac:dyDescent="0.2">
      <c r="G2334"/>
    </row>
    <row r="2335" spans="7:7" x14ac:dyDescent="0.2">
      <c r="G2335"/>
    </row>
    <row r="2336" spans="7:7" x14ac:dyDescent="0.2">
      <c r="G2336"/>
    </row>
    <row r="2337" spans="7:7" x14ac:dyDescent="0.2">
      <c r="G2337"/>
    </row>
    <row r="2338" spans="7:7" x14ac:dyDescent="0.2">
      <c r="G2338"/>
    </row>
    <row r="2339" spans="7:7" x14ac:dyDescent="0.2">
      <c r="G2339"/>
    </row>
    <row r="2340" spans="7:7" x14ac:dyDescent="0.2">
      <c r="G2340"/>
    </row>
    <row r="2341" spans="7:7" x14ac:dyDescent="0.2">
      <c r="G2341"/>
    </row>
    <row r="2342" spans="7:7" x14ac:dyDescent="0.2">
      <c r="G2342"/>
    </row>
    <row r="2343" spans="7:7" x14ac:dyDescent="0.2">
      <c r="G2343"/>
    </row>
    <row r="2344" spans="7:7" x14ac:dyDescent="0.2">
      <c r="G2344"/>
    </row>
    <row r="2345" spans="7:7" x14ac:dyDescent="0.2">
      <c r="G2345"/>
    </row>
    <row r="2346" spans="7:7" x14ac:dyDescent="0.2">
      <c r="G2346"/>
    </row>
    <row r="2347" spans="7:7" x14ac:dyDescent="0.2">
      <c r="G2347"/>
    </row>
    <row r="2348" spans="7:7" x14ac:dyDescent="0.2">
      <c r="G2348"/>
    </row>
    <row r="2349" spans="7:7" x14ac:dyDescent="0.2">
      <c r="G2349"/>
    </row>
    <row r="2350" spans="7:7" x14ac:dyDescent="0.2">
      <c r="G2350"/>
    </row>
    <row r="2351" spans="7:7" x14ac:dyDescent="0.2">
      <c r="G2351"/>
    </row>
    <row r="2352" spans="7:7" x14ac:dyDescent="0.2">
      <c r="G2352"/>
    </row>
    <row r="2353" spans="7:7" x14ac:dyDescent="0.2">
      <c r="G2353"/>
    </row>
    <row r="2354" spans="7:7" x14ac:dyDescent="0.2">
      <c r="G2354"/>
    </row>
    <row r="2355" spans="7:7" x14ac:dyDescent="0.2">
      <c r="G2355"/>
    </row>
    <row r="2356" spans="7:7" x14ac:dyDescent="0.2">
      <c r="G2356"/>
    </row>
    <row r="2357" spans="7:7" x14ac:dyDescent="0.2">
      <c r="G2357"/>
    </row>
    <row r="2358" spans="7:7" x14ac:dyDescent="0.2">
      <c r="G2358"/>
    </row>
    <row r="2359" spans="7:7" x14ac:dyDescent="0.2">
      <c r="G2359"/>
    </row>
    <row r="2360" spans="7:7" x14ac:dyDescent="0.2">
      <c r="G2360"/>
    </row>
    <row r="2361" spans="7:7" x14ac:dyDescent="0.2">
      <c r="G2361"/>
    </row>
    <row r="2362" spans="7:7" x14ac:dyDescent="0.2">
      <c r="G2362"/>
    </row>
    <row r="2363" spans="7:7" x14ac:dyDescent="0.2">
      <c r="G2363"/>
    </row>
    <row r="2364" spans="7:7" x14ac:dyDescent="0.2">
      <c r="G2364"/>
    </row>
    <row r="2365" spans="7:7" x14ac:dyDescent="0.2">
      <c r="G2365"/>
    </row>
    <row r="2366" spans="7:7" x14ac:dyDescent="0.2">
      <c r="G2366"/>
    </row>
    <row r="2367" spans="7:7" x14ac:dyDescent="0.2">
      <c r="G2367"/>
    </row>
    <row r="2368" spans="7:7" x14ac:dyDescent="0.2">
      <c r="G2368"/>
    </row>
    <row r="2369" spans="7:7" x14ac:dyDescent="0.2">
      <c r="G2369"/>
    </row>
    <row r="2370" spans="7:7" x14ac:dyDescent="0.2">
      <c r="G2370"/>
    </row>
    <row r="2371" spans="7:7" x14ac:dyDescent="0.2">
      <c r="G2371"/>
    </row>
    <row r="2372" spans="7:7" x14ac:dyDescent="0.2">
      <c r="G2372"/>
    </row>
    <row r="2373" spans="7:7" x14ac:dyDescent="0.2">
      <c r="G2373"/>
    </row>
    <row r="2374" spans="7:7" x14ac:dyDescent="0.2">
      <c r="G2374"/>
    </row>
    <row r="2375" spans="7:7" x14ac:dyDescent="0.2">
      <c r="G2375"/>
    </row>
    <row r="2376" spans="7:7" x14ac:dyDescent="0.2">
      <c r="G2376"/>
    </row>
    <row r="2377" spans="7:7" x14ac:dyDescent="0.2">
      <c r="G2377"/>
    </row>
    <row r="2378" spans="7:7" x14ac:dyDescent="0.2">
      <c r="G2378"/>
    </row>
    <row r="2379" spans="7:7" x14ac:dyDescent="0.2">
      <c r="G2379"/>
    </row>
    <row r="2380" spans="7:7" x14ac:dyDescent="0.2">
      <c r="G2380"/>
    </row>
    <row r="2381" spans="7:7" x14ac:dyDescent="0.2">
      <c r="G2381"/>
    </row>
    <row r="2382" spans="7:7" x14ac:dyDescent="0.2">
      <c r="G2382"/>
    </row>
    <row r="2383" spans="7:7" x14ac:dyDescent="0.2">
      <c r="G2383"/>
    </row>
    <row r="2384" spans="7:7" x14ac:dyDescent="0.2">
      <c r="G2384"/>
    </row>
    <row r="2385" spans="7:7" x14ac:dyDescent="0.2">
      <c r="G2385"/>
    </row>
    <row r="2386" spans="7:7" x14ac:dyDescent="0.2">
      <c r="G2386"/>
    </row>
    <row r="2387" spans="7:7" x14ac:dyDescent="0.2">
      <c r="G2387"/>
    </row>
    <row r="2388" spans="7:7" x14ac:dyDescent="0.2">
      <c r="G2388"/>
    </row>
    <row r="2389" spans="7:7" x14ac:dyDescent="0.2">
      <c r="G2389"/>
    </row>
    <row r="2390" spans="7:7" x14ac:dyDescent="0.2">
      <c r="G2390"/>
    </row>
    <row r="2391" spans="7:7" x14ac:dyDescent="0.2">
      <c r="G2391"/>
    </row>
    <row r="2392" spans="7:7" x14ac:dyDescent="0.2">
      <c r="G2392"/>
    </row>
    <row r="2393" spans="7:7" x14ac:dyDescent="0.2">
      <c r="G2393"/>
    </row>
    <row r="2394" spans="7:7" x14ac:dyDescent="0.2">
      <c r="G2394"/>
    </row>
    <row r="2395" spans="7:7" x14ac:dyDescent="0.2">
      <c r="G2395"/>
    </row>
    <row r="2396" spans="7:7" x14ac:dyDescent="0.2">
      <c r="G2396"/>
    </row>
    <row r="2397" spans="7:7" x14ac:dyDescent="0.2">
      <c r="G2397"/>
    </row>
    <row r="2398" spans="7:7" x14ac:dyDescent="0.2">
      <c r="G2398"/>
    </row>
    <row r="2399" spans="7:7" x14ac:dyDescent="0.2">
      <c r="G2399"/>
    </row>
    <row r="2400" spans="7:7" x14ac:dyDescent="0.2">
      <c r="G2400"/>
    </row>
    <row r="2401" spans="7:7" x14ac:dyDescent="0.2">
      <c r="G2401"/>
    </row>
    <row r="2402" spans="7:7" x14ac:dyDescent="0.2">
      <c r="G2402"/>
    </row>
    <row r="2403" spans="7:7" x14ac:dyDescent="0.2">
      <c r="G2403"/>
    </row>
    <row r="2404" spans="7:7" x14ac:dyDescent="0.2">
      <c r="G2404"/>
    </row>
    <row r="2405" spans="7:7" x14ac:dyDescent="0.2">
      <c r="G2405"/>
    </row>
    <row r="2406" spans="7:7" x14ac:dyDescent="0.2">
      <c r="G2406"/>
    </row>
    <row r="2407" spans="7:7" x14ac:dyDescent="0.2">
      <c r="G2407"/>
    </row>
    <row r="2408" spans="7:7" x14ac:dyDescent="0.2">
      <c r="G2408"/>
    </row>
    <row r="2409" spans="7:7" x14ac:dyDescent="0.2">
      <c r="G2409"/>
    </row>
    <row r="2410" spans="7:7" x14ac:dyDescent="0.2">
      <c r="G2410"/>
    </row>
    <row r="2411" spans="7:7" x14ac:dyDescent="0.2">
      <c r="G2411"/>
    </row>
    <row r="2412" spans="7:7" x14ac:dyDescent="0.2">
      <c r="G2412"/>
    </row>
    <row r="2413" spans="7:7" x14ac:dyDescent="0.2">
      <c r="G2413"/>
    </row>
    <row r="2414" spans="7:7" x14ac:dyDescent="0.2">
      <c r="G2414"/>
    </row>
    <row r="2415" spans="7:7" x14ac:dyDescent="0.2">
      <c r="G2415"/>
    </row>
    <row r="2416" spans="7:7" x14ac:dyDescent="0.2">
      <c r="G2416"/>
    </row>
    <row r="2417" spans="7:7" x14ac:dyDescent="0.2">
      <c r="G2417"/>
    </row>
    <row r="2418" spans="7:7" x14ac:dyDescent="0.2">
      <c r="G2418"/>
    </row>
    <row r="2419" spans="7:7" x14ac:dyDescent="0.2">
      <c r="G2419"/>
    </row>
    <row r="2420" spans="7:7" x14ac:dyDescent="0.2">
      <c r="G2420"/>
    </row>
    <row r="2421" spans="7:7" x14ac:dyDescent="0.2">
      <c r="G2421"/>
    </row>
    <row r="2422" spans="7:7" x14ac:dyDescent="0.2">
      <c r="G2422"/>
    </row>
    <row r="2423" spans="7:7" x14ac:dyDescent="0.2">
      <c r="G2423"/>
    </row>
    <row r="2424" spans="7:7" x14ac:dyDescent="0.2">
      <c r="G2424"/>
    </row>
    <row r="2425" spans="7:7" x14ac:dyDescent="0.2">
      <c r="G2425"/>
    </row>
    <row r="2426" spans="7:7" x14ac:dyDescent="0.2">
      <c r="G2426"/>
    </row>
    <row r="2427" spans="7:7" x14ac:dyDescent="0.2">
      <c r="G2427"/>
    </row>
    <row r="2428" spans="7:7" x14ac:dyDescent="0.2">
      <c r="G2428"/>
    </row>
    <row r="2429" spans="7:7" x14ac:dyDescent="0.2">
      <c r="G2429"/>
    </row>
    <row r="2430" spans="7:7" x14ac:dyDescent="0.2">
      <c r="G2430"/>
    </row>
    <row r="2431" spans="7:7" x14ac:dyDescent="0.2">
      <c r="G2431"/>
    </row>
    <row r="2432" spans="7:7" x14ac:dyDescent="0.2">
      <c r="G2432"/>
    </row>
    <row r="2433" spans="7:7" x14ac:dyDescent="0.2">
      <c r="G2433"/>
    </row>
    <row r="2434" spans="7:7" x14ac:dyDescent="0.2">
      <c r="G2434"/>
    </row>
    <row r="2435" spans="7:7" x14ac:dyDescent="0.2">
      <c r="G2435"/>
    </row>
    <row r="2436" spans="7:7" x14ac:dyDescent="0.2">
      <c r="G2436"/>
    </row>
    <row r="2437" spans="7:7" x14ac:dyDescent="0.2">
      <c r="G2437"/>
    </row>
    <row r="2438" spans="7:7" x14ac:dyDescent="0.2">
      <c r="G2438"/>
    </row>
    <row r="2439" spans="7:7" x14ac:dyDescent="0.2">
      <c r="G2439"/>
    </row>
    <row r="2440" spans="7:7" x14ac:dyDescent="0.2">
      <c r="G2440"/>
    </row>
    <row r="2441" spans="7:7" x14ac:dyDescent="0.2">
      <c r="G2441"/>
    </row>
    <row r="2442" spans="7:7" x14ac:dyDescent="0.2">
      <c r="G2442"/>
    </row>
    <row r="2443" spans="7:7" x14ac:dyDescent="0.2">
      <c r="G2443"/>
    </row>
    <row r="2444" spans="7:7" x14ac:dyDescent="0.2">
      <c r="G2444"/>
    </row>
    <row r="2445" spans="7:7" x14ac:dyDescent="0.2">
      <c r="G2445"/>
    </row>
    <row r="2446" spans="7:7" x14ac:dyDescent="0.2">
      <c r="G2446"/>
    </row>
    <row r="2447" spans="7:7" x14ac:dyDescent="0.2">
      <c r="G2447"/>
    </row>
    <row r="2448" spans="7:7" x14ac:dyDescent="0.2">
      <c r="G2448"/>
    </row>
    <row r="2449" spans="7:7" x14ac:dyDescent="0.2">
      <c r="G2449"/>
    </row>
    <row r="2450" spans="7:7" x14ac:dyDescent="0.2">
      <c r="G2450"/>
    </row>
    <row r="2451" spans="7:7" x14ac:dyDescent="0.2">
      <c r="G2451"/>
    </row>
    <row r="2452" spans="7:7" x14ac:dyDescent="0.2">
      <c r="G2452"/>
    </row>
    <row r="2453" spans="7:7" x14ac:dyDescent="0.2">
      <c r="G2453"/>
    </row>
    <row r="2454" spans="7:7" x14ac:dyDescent="0.2">
      <c r="G2454"/>
    </row>
    <row r="2455" spans="7:7" x14ac:dyDescent="0.2">
      <c r="G2455"/>
    </row>
    <row r="2456" spans="7:7" x14ac:dyDescent="0.2">
      <c r="G2456"/>
    </row>
    <row r="2457" spans="7:7" x14ac:dyDescent="0.2">
      <c r="G2457"/>
    </row>
    <row r="2458" spans="7:7" x14ac:dyDescent="0.2">
      <c r="G2458"/>
    </row>
    <row r="2459" spans="7:7" x14ac:dyDescent="0.2">
      <c r="G2459"/>
    </row>
    <row r="2460" spans="7:7" x14ac:dyDescent="0.2">
      <c r="G2460"/>
    </row>
    <row r="2461" spans="7:7" x14ac:dyDescent="0.2">
      <c r="G2461"/>
    </row>
    <row r="2462" spans="7:7" x14ac:dyDescent="0.2">
      <c r="G2462"/>
    </row>
    <row r="2463" spans="7:7" x14ac:dyDescent="0.2">
      <c r="G2463"/>
    </row>
    <row r="2464" spans="7:7" x14ac:dyDescent="0.2">
      <c r="G2464"/>
    </row>
    <row r="2465" spans="7:7" x14ac:dyDescent="0.2">
      <c r="G2465"/>
    </row>
    <row r="2466" spans="7:7" x14ac:dyDescent="0.2">
      <c r="G2466"/>
    </row>
    <row r="2467" spans="7:7" x14ac:dyDescent="0.2">
      <c r="G2467"/>
    </row>
    <row r="2468" spans="7:7" x14ac:dyDescent="0.2">
      <c r="G2468"/>
    </row>
    <row r="2469" spans="7:7" x14ac:dyDescent="0.2">
      <c r="G2469"/>
    </row>
    <row r="2470" spans="7:7" x14ac:dyDescent="0.2">
      <c r="G2470"/>
    </row>
    <row r="2471" spans="7:7" x14ac:dyDescent="0.2">
      <c r="G2471"/>
    </row>
    <row r="2472" spans="7:7" x14ac:dyDescent="0.2">
      <c r="G2472"/>
    </row>
    <row r="2473" spans="7:7" x14ac:dyDescent="0.2">
      <c r="G2473"/>
    </row>
    <row r="2474" spans="7:7" x14ac:dyDescent="0.2">
      <c r="G2474"/>
    </row>
    <row r="2475" spans="7:7" x14ac:dyDescent="0.2">
      <c r="G2475"/>
    </row>
    <row r="2476" spans="7:7" x14ac:dyDescent="0.2">
      <c r="G2476"/>
    </row>
    <row r="2477" spans="7:7" x14ac:dyDescent="0.2">
      <c r="G2477"/>
    </row>
    <row r="2478" spans="7:7" x14ac:dyDescent="0.2">
      <c r="G2478"/>
    </row>
    <row r="2479" spans="7:7" x14ac:dyDescent="0.2">
      <c r="G2479"/>
    </row>
    <row r="2480" spans="7:7" x14ac:dyDescent="0.2">
      <c r="G2480"/>
    </row>
    <row r="2481" spans="7:7" x14ac:dyDescent="0.2">
      <c r="G2481"/>
    </row>
    <row r="2482" spans="7:7" x14ac:dyDescent="0.2">
      <c r="G2482"/>
    </row>
    <row r="2483" spans="7:7" x14ac:dyDescent="0.2">
      <c r="G2483"/>
    </row>
    <row r="2484" spans="7:7" x14ac:dyDescent="0.2">
      <c r="G2484"/>
    </row>
    <row r="2485" spans="7:7" x14ac:dyDescent="0.2">
      <c r="G2485"/>
    </row>
    <row r="2486" spans="7:7" x14ac:dyDescent="0.2">
      <c r="G2486"/>
    </row>
    <row r="2487" spans="7:7" x14ac:dyDescent="0.2">
      <c r="G2487"/>
    </row>
    <row r="2488" spans="7:7" x14ac:dyDescent="0.2">
      <c r="G2488"/>
    </row>
    <row r="2489" spans="7:7" x14ac:dyDescent="0.2">
      <c r="G2489"/>
    </row>
    <row r="2490" spans="7:7" x14ac:dyDescent="0.2">
      <c r="G2490"/>
    </row>
    <row r="2491" spans="7:7" x14ac:dyDescent="0.2">
      <c r="G2491"/>
    </row>
    <row r="2492" spans="7:7" x14ac:dyDescent="0.2">
      <c r="G2492"/>
    </row>
    <row r="2493" spans="7:7" x14ac:dyDescent="0.2">
      <c r="G2493"/>
    </row>
    <row r="2494" spans="7:7" x14ac:dyDescent="0.2">
      <c r="G2494"/>
    </row>
    <row r="2495" spans="7:7" x14ac:dyDescent="0.2">
      <c r="G2495"/>
    </row>
    <row r="2496" spans="7:7" x14ac:dyDescent="0.2">
      <c r="G2496"/>
    </row>
    <row r="2497" spans="7:7" x14ac:dyDescent="0.2">
      <c r="G2497"/>
    </row>
    <row r="2498" spans="7:7" x14ac:dyDescent="0.2">
      <c r="G2498"/>
    </row>
    <row r="2499" spans="7:7" x14ac:dyDescent="0.2">
      <c r="G2499"/>
    </row>
    <row r="2500" spans="7:7" x14ac:dyDescent="0.2">
      <c r="G2500"/>
    </row>
    <row r="2501" spans="7:7" x14ac:dyDescent="0.2">
      <c r="G2501"/>
    </row>
    <row r="2502" spans="7:7" x14ac:dyDescent="0.2">
      <c r="G2502"/>
    </row>
    <row r="2503" spans="7:7" x14ac:dyDescent="0.2">
      <c r="G2503"/>
    </row>
    <row r="2504" spans="7:7" x14ac:dyDescent="0.2">
      <c r="G2504"/>
    </row>
    <row r="2505" spans="7:7" x14ac:dyDescent="0.2">
      <c r="G2505"/>
    </row>
    <row r="2506" spans="7:7" x14ac:dyDescent="0.2">
      <c r="G2506"/>
    </row>
    <row r="2507" spans="7:7" x14ac:dyDescent="0.2">
      <c r="G2507"/>
    </row>
    <row r="2508" spans="7:7" x14ac:dyDescent="0.2">
      <c r="G2508"/>
    </row>
    <row r="2509" spans="7:7" x14ac:dyDescent="0.2">
      <c r="G2509"/>
    </row>
    <row r="2510" spans="7:7" x14ac:dyDescent="0.2">
      <c r="G2510"/>
    </row>
    <row r="2511" spans="7:7" x14ac:dyDescent="0.2">
      <c r="G2511"/>
    </row>
    <row r="2512" spans="7:7" x14ac:dyDescent="0.2">
      <c r="G2512"/>
    </row>
    <row r="2513" spans="7:7" x14ac:dyDescent="0.2">
      <c r="G2513"/>
    </row>
    <row r="2514" spans="7:7" x14ac:dyDescent="0.2">
      <c r="G2514"/>
    </row>
    <row r="2515" spans="7:7" x14ac:dyDescent="0.2">
      <c r="G2515"/>
    </row>
    <row r="2516" spans="7:7" x14ac:dyDescent="0.2">
      <c r="G2516"/>
    </row>
    <row r="2517" spans="7:7" x14ac:dyDescent="0.2">
      <c r="G2517"/>
    </row>
    <row r="2518" spans="7:7" x14ac:dyDescent="0.2">
      <c r="G2518"/>
    </row>
    <row r="2519" spans="7:7" x14ac:dyDescent="0.2">
      <c r="G2519"/>
    </row>
    <row r="2520" spans="7:7" x14ac:dyDescent="0.2">
      <c r="G2520"/>
    </row>
    <row r="2521" spans="7:7" x14ac:dyDescent="0.2">
      <c r="G2521"/>
    </row>
    <row r="2522" spans="7:7" x14ac:dyDescent="0.2">
      <c r="G2522"/>
    </row>
    <row r="2523" spans="7:7" x14ac:dyDescent="0.2">
      <c r="G2523"/>
    </row>
    <row r="2524" spans="7:7" x14ac:dyDescent="0.2">
      <c r="G2524"/>
    </row>
    <row r="2525" spans="7:7" x14ac:dyDescent="0.2">
      <c r="G2525"/>
    </row>
    <row r="2526" spans="7:7" x14ac:dyDescent="0.2">
      <c r="G2526"/>
    </row>
    <row r="2527" spans="7:7" x14ac:dyDescent="0.2">
      <c r="G2527"/>
    </row>
    <row r="2528" spans="7:7" x14ac:dyDescent="0.2">
      <c r="G2528"/>
    </row>
    <row r="2529" spans="7:7" x14ac:dyDescent="0.2">
      <c r="G2529"/>
    </row>
    <row r="2530" spans="7:7" x14ac:dyDescent="0.2">
      <c r="G2530"/>
    </row>
    <row r="2531" spans="7:7" x14ac:dyDescent="0.2">
      <c r="G2531"/>
    </row>
    <row r="2532" spans="7:7" x14ac:dyDescent="0.2">
      <c r="G2532"/>
    </row>
    <row r="2533" spans="7:7" x14ac:dyDescent="0.2">
      <c r="G2533"/>
    </row>
    <row r="2534" spans="7:7" x14ac:dyDescent="0.2">
      <c r="G2534"/>
    </row>
    <row r="2535" spans="7:7" x14ac:dyDescent="0.2">
      <c r="G2535"/>
    </row>
    <row r="2536" spans="7:7" x14ac:dyDescent="0.2">
      <c r="G2536"/>
    </row>
    <row r="2537" spans="7:7" x14ac:dyDescent="0.2">
      <c r="G2537"/>
    </row>
    <row r="2538" spans="7:7" x14ac:dyDescent="0.2">
      <c r="G2538"/>
    </row>
    <row r="2539" spans="7:7" x14ac:dyDescent="0.2">
      <c r="G2539"/>
    </row>
    <row r="2540" spans="7:7" x14ac:dyDescent="0.2">
      <c r="G2540"/>
    </row>
    <row r="2541" spans="7:7" x14ac:dyDescent="0.2">
      <c r="G2541"/>
    </row>
    <row r="2542" spans="7:7" x14ac:dyDescent="0.2">
      <c r="G2542"/>
    </row>
    <row r="2543" spans="7:7" x14ac:dyDescent="0.2">
      <c r="G2543"/>
    </row>
    <row r="2544" spans="7:7" x14ac:dyDescent="0.2">
      <c r="G2544"/>
    </row>
    <row r="2545" spans="7:7" x14ac:dyDescent="0.2">
      <c r="G2545"/>
    </row>
    <row r="2546" spans="7:7" x14ac:dyDescent="0.2">
      <c r="G2546"/>
    </row>
    <row r="2547" spans="7:7" x14ac:dyDescent="0.2">
      <c r="G2547"/>
    </row>
    <row r="2548" spans="7:7" x14ac:dyDescent="0.2">
      <c r="G2548"/>
    </row>
    <row r="2549" spans="7:7" x14ac:dyDescent="0.2">
      <c r="G2549"/>
    </row>
    <row r="2550" spans="7:7" x14ac:dyDescent="0.2">
      <c r="G2550"/>
    </row>
    <row r="2551" spans="7:7" x14ac:dyDescent="0.2">
      <c r="G2551"/>
    </row>
    <row r="2552" spans="7:7" x14ac:dyDescent="0.2">
      <c r="G2552"/>
    </row>
    <row r="2553" spans="7:7" x14ac:dyDescent="0.2">
      <c r="G2553"/>
    </row>
    <row r="2554" spans="7:7" x14ac:dyDescent="0.2">
      <c r="G2554"/>
    </row>
    <row r="2555" spans="7:7" x14ac:dyDescent="0.2">
      <c r="G2555"/>
    </row>
    <row r="2556" spans="7:7" x14ac:dyDescent="0.2">
      <c r="G2556"/>
    </row>
    <row r="2557" spans="7:7" x14ac:dyDescent="0.2">
      <c r="G2557"/>
    </row>
    <row r="2558" spans="7:7" x14ac:dyDescent="0.2">
      <c r="G2558"/>
    </row>
    <row r="2559" spans="7:7" x14ac:dyDescent="0.2">
      <c r="G2559"/>
    </row>
    <row r="2560" spans="7:7" x14ac:dyDescent="0.2">
      <c r="G2560"/>
    </row>
    <row r="2561" spans="7:7" x14ac:dyDescent="0.2">
      <c r="G2561"/>
    </row>
    <row r="2562" spans="7:7" x14ac:dyDescent="0.2">
      <c r="G2562"/>
    </row>
    <row r="2563" spans="7:7" x14ac:dyDescent="0.2">
      <c r="G2563"/>
    </row>
    <row r="2564" spans="7:7" x14ac:dyDescent="0.2">
      <c r="G2564"/>
    </row>
    <row r="2565" spans="7:7" x14ac:dyDescent="0.2">
      <c r="G2565"/>
    </row>
    <row r="2566" spans="7:7" x14ac:dyDescent="0.2">
      <c r="G2566"/>
    </row>
    <row r="2567" spans="7:7" x14ac:dyDescent="0.2">
      <c r="G2567"/>
    </row>
    <row r="2568" spans="7:7" x14ac:dyDescent="0.2">
      <c r="G2568"/>
    </row>
    <row r="2569" spans="7:7" x14ac:dyDescent="0.2">
      <c r="G2569"/>
    </row>
    <row r="2570" spans="7:7" x14ac:dyDescent="0.2">
      <c r="G2570"/>
    </row>
    <row r="2571" spans="7:7" x14ac:dyDescent="0.2">
      <c r="G2571"/>
    </row>
    <row r="2572" spans="7:7" x14ac:dyDescent="0.2">
      <c r="G2572"/>
    </row>
    <row r="2573" spans="7:7" x14ac:dyDescent="0.2">
      <c r="G2573"/>
    </row>
    <row r="2574" spans="7:7" x14ac:dyDescent="0.2">
      <c r="G2574"/>
    </row>
    <row r="2575" spans="7:7" x14ac:dyDescent="0.2">
      <c r="G2575"/>
    </row>
    <row r="2576" spans="7:7" x14ac:dyDescent="0.2">
      <c r="G2576"/>
    </row>
    <row r="2577" spans="7:7" x14ac:dyDescent="0.2">
      <c r="G2577"/>
    </row>
    <row r="2578" spans="7:7" x14ac:dyDescent="0.2">
      <c r="G2578"/>
    </row>
    <row r="2579" spans="7:7" x14ac:dyDescent="0.2">
      <c r="G2579"/>
    </row>
    <row r="2580" spans="7:7" x14ac:dyDescent="0.2">
      <c r="G2580"/>
    </row>
    <row r="2581" spans="7:7" x14ac:dyDescent="0.2">
      <c r="G2581"/>
    </row>
    <row r="2582" spans="7:7" x14ac:dyDescent="0.2">
      <c r="G2582"/>
    </row>
    <row r="2583" spans="7:7" x14ac:dyDescent="0.2">
      <c r="G2583"/>
    </row>
    <row r="2584" spans="7:7" x14ac:dyDescent="0.2">
      <c r="G2584"/>
    </row>
    <row r="2585" spans="7:7" x14ac:dyDescent="0.2">
      <c r="G2585"/>
    </row>
    <row r="2586" spans="7:7" x14ac:dyDescent="0.2">
      <c r="G2586"/>
    </row>
    <row r="2587" spans="7:7" x14ac:dyDescent="0.2">
      <c r="G2587"/>
    </row>
    <row r="2588" spans="7:7" x14ac:dyDescent="0.2">
      <c r="G2588"/>
    </row>
    <row r="2589" spans="7:7" x14ac:dyDescent="0.2">
      <c r="G2589"/>
    </row>
    <row r="2590" spans="7:7" x14ac:dyDescent="0.2">
      <c r="G2590"/>
    </row>
    <row r="2591" spans="7:7" x14ac:dyDescent="0.2">
      <c r="G2591"/>
    </row>
    <row r="2592" spans="7:7" x14ac:dyDescent="0.2">
      <c r="G2592"/>
    </row>
    <row r="2593" spans="7:7" x14ac:dyDescent="0.2">
      <c r="G2593"/>
    </row>
    <row r="2594" spans="7:7" x14ac:dyDescent="0.2">
      <c r="G2594"/>
    </row>
    <row r="2595" spans="7:7" x14ac:dyDescent="0.2">
      <c r="G2595"/>
    </row>
    <row r="2596" spans="7:7" x14ac:dyDescent="0.2">
      <c r="G2596"/>
    </row>
    <row r="2597" spans="7:7" x14ac:dyDescent="0.2">
      <c r="G2597"/>
    </row>
    <row r="2598" spans="7:7" x14ac:dyDescent="0.2">
      <c r="G2598"/>
    </row>
    <row r="2599" spans="7:7" x14ac:dyDescent="0.2">
      <c r="G2599"/>
    </row>
    <row r="2600" spans="7:7" x14ac:dyDescent="0.2">
      <c r="G2600"/>
    </row>
    <row r="2601" spans="7:7" x14ac:dyDescent="0.2">
      <c r="G2601"/>
    </row>
    <row r="2602" spans="7:7" x14ac:dyDescent="0.2">
      <c r="G2602"/>
    </row>
    <row r="2603" spans="7:7" x14ac:dyDescent="0.2">
      <c r="G2603"/>
    </row>
    <row r="2604" spans="7:7" x14ac:dyDescent="0.2">
      <c r="G2604"/>
    </row>
    <row r="2605" spans="7:7" x14ac:dyDescent="0.2">
      <c r="G2605"/>
    </row>
    <row r="2606" spans="7:7" x14ac:dyDescent="0.2">
      <c r="G2606"/>
    </row>
    <row r="2607" spans="7:7" x14ac:dyDescent="0.2">
      <c r="G2607"/>
    </row>
    <row r="2608" spans="7:7" x14ac:dyDescent="0.2">
      <c r="G2608"/>
    </row>
    <row r="2609" spans="7:7" x14ac:dyDescent="0.2">
      <c r="G2609"/>
    </row>
    <row r="2610" spans="7:7" x14ac:dyDescent="0.2">
      <c r="G2610"/>
    </row>
    <row r="2611" spans="7:7" x14ac:dyDescent="0.2">
      <c r="G2611"/>
    </row>
    <row r="2612" spans="7:7" x14ac:dyDescent="0.2">
      <c r="G2612"/>
    </row>
    <row r="2613" spans="7:7" x14ac:dyDescent="0.2">
      <c r="G2613"/>
    </row>
    <row r="2614" spans="7:7" x14ac:dyDescent="0.2">
      <c r="G2614"/>
    </row>
    <row r="2615" spans="7:7" x14ac:dyDescent="0.2">
      <c r="G2615"/>
    </row>
    <row r="2616" spans="7:7" x14ac:dyDescent="0.2">
      <c r="G2616"/>
    </row>
    <row r="2617" spans="7:7" x14ac:dyDescent="0.2">
      <c r="G2617"/>
    </row>
    <row r="2618" spans="7:7" x14ac:dyDescent="0.2">
      <c r="G2618"/>
    </row>
    <row r="2619" spans="7:7" x14ac:dyDescent="0.2">
      <c r="G2619"/>
    </row>
    <row r="2620" spans="7:7" x14ac:dyDescent="0.2">
      <c r="G2620"/>
    </row>
    <row r="2621" spans="7:7" x14ac:dyDescent="0.2">
      <c r="G2621"/>
    </row>
    <row r="2622" spans="7:7" x14ac:dyDescent="0.2">
      <c r="G2622"/>
    </row>
    <row r="2623" spans="7:7" x14ac:dyDescent="0.2">
      <c r="G2623"/>
    </row>
    <row r="2624" spans="7:7" x14ac:dyDescent="0.2">
      <c r="G2624"/>
    </row>
    <row r="2625" spans="7:7" x14ac:dyDescent="0.2">
      <c r="G2625"/>
    </row>
    <row r="2626" spans="7:7" x14ac:dyDescent="0.2">
      <c r="G2626"/>
    </row>
    <row r="2627" spans="7:7" x14ac:dyDescent="0.2">
      <c r="G2627"/>
    </row>
    <row r="2628" spans="7:7" x14ac:dyDescent="0.2">
      <c r="G2628"/>
    </row>
    <row r="2629" spans="7:7" x14ac:dyDescent="0.2">
      <c r="G2629"/>
    </row>
    <row r="2630" spans="7:7" x14ac:dyDescent="0.2">
      <c r="G2630"/>
    </row>
    <row r="2631" spans="7:7" x14ac:dyDescent="0.2">
      <c r="G2631"/>
    </row>
    <row r="2632" spans="7:7" x14ac:dyDescent="0.2">
      <c r="G2632"/>
    </row>
    <row r="2633" spans="7:7" x14ac:dyDescent="0.2">
      <c r="G2633"/>
    </row>
    <row r="2634" spans="7:7" x14ac:dyDescent="0.2">
      <c r="G2634"/>
    </row>
    <row r="2635" spans="7:7" x14ac:dyDescent="0.2">
      <c r="G2635"/>
    </row>
    <row r="2636" spans="7:7" x14ac:dyDescent="0.2">
      <c r="G2636"/>
    </row>
    <row r="2637" spans="7:7" x14ac:dyDescent="0.2">
      <c r="G2637"/>
    </row>
    <row r="2638" spans="7:7" x14ac:dyDescent="0.2">
      <c r="G2638"/>
    </row>
    <row r="2639" spans="7:7" x14ac:dyDescent="0.2">
      <c r="G2639"/>
    </row>
    <row r="2640" spans="7:7" x14ac:dyDescent="0.2">
      <c r="G2640"/>
    </row>
    <row r="2641" spans="7:7" x14ac:dyDescent="0.2">
      <c r="G2641"/>
    </row>
    <row r="2642" spans="7:7" x14ac:dyDescent="0.2">
      <c r="G2642"/>
    </row>
    <row r="2643" spans="7:7" x14ac:dyDescent="0.2">
      <c r="G2643"/>
    </row>
    <row r="2644" spans="7:7" x14ac:dyDescent="0.2">
      <c r="G2644"/>
    </row>
    <row r="2645" spans="7:7" x14ac:dyDescent="0.2">
      <c r="G2645"/>
    </row>
    <row r="2646" spans="7:7" x14ac:dyDescent="0.2">
      <c r="G2646"/>
    </row>
    <row r="2647" spans="7:7" x14ac:dyDescent="0.2">
      <c r="G2647"/>
    </row>
    <row r="2648" spans="7:7" x14ac:dyDescent="0.2">
      <c r="G2648"/>
    </row>
    <row r="2649" spans="7:7" x14ac:dyDescent="0.2">
      <c r="G2649"/>
    </row>
    <row r="2650" spans="7:7" x14ac:dyDescent="0.2">
      <c r="G2650"/>
    </row>
    <row r="2651" spans="7:7" x14ac:dyDescent="0.2">
      <c r="G2651"/>
    </row>
    <row r="2652" spans="7:7" x14ac:dyDescent="0.2">
      <c r="G2652"/>
    </row>
    <row r="2653" spans="7:7" x14ac:dyDescent="0.2">
      <c r="G2653"/>
    </row>
    <row r="2654" spans="7:7" x14ac:dyDescent="0.2">
      <c r="G2654"/>
    </row>
    <row r="2655" spans="7:7" x14ac:dyDescent="0.2">
      <c r="G2655"/>
    </row>
    <row r="2656" spans="7:7" x14ac:dyDescent="0.2">
      <c r="G2656"/>
    </row>
    <row r="2657" spans="7:7" x14ac:dyDescent="0.2">
      <c r="G2657"/>
    </row>
    <row r="2658" spans="7:7" x14ac:dyDescent="0.2">
      <c r="G2658"/>
    </row>
    <row r="2659" spans="7:7" x14ac:dyDescent="0.2">
      <c r="G2659"/>
    </row>
    <row r="2660" spans="7:7" x14ac:dyDescent="0.2">
      <c r="G2660"/>
    </row>
    <row r="2661" spans="7:7" x14ac:dyDescent="0.2">
      <c r="G2661"/>
    </row>
    <row r="2662" spans="7:7" x14ac:dyDescent="0.2">
      <c r="G2662"/>
    </row>
    <row r="2663" spans="7:7" x14ac:dyDescent="0.2">
      <c r="G2663"/>
    </row>
    <row r="2664" spans="7:7" x14ac:dyDescent="0.2">
      <c r="G2664"/>
    </row>
    <row r="2665" spans="7:7" x14ac:dyDescent="0.2">
      <c r="G2665"/>
    </row>
    <row r="2666" spans="7:7" x14ac:dyDescent="0.2">
      <c r="G2666"/>
    </row>
    <row r="2667" spans="7:7" x14ac:dyDescent="0.2">
      <c r="G2667"/>
    </row>
    <row r="2668" spans="7:7" x14ac:dyDescent="0.2">
      <c r="G2668"/>
    </row>
    <row r="2669" spans="7:7" x14ac:dyDescent="0.2">
      <c r="G2669"/>
    </row>
    <row r="2670" spans="7:7" x14ac:dyDescent="0.2">
      <c r="G2670"/>
    </row>
    <row r="2671" spans="7:7" x14ac:dyDescent="0.2">
      <c r="G2671"/>
    </row>
    <row r="2672" spans="7:7" x14ac:dyDescent="0.2">
      <c r="G2672"/>
    </row>
    <row r="2673" spans="7:7" x14ac:dyDescent="0.2">
      <c r="G2673"/>
    </row>
    <row r="2674" spans="7:7" x14ac:dyDescent="0.2">
      <c r="G2674"/>
    </row>
    <row r="2675" spans="7:7" x14ac:dyDescent="0.2">
      <c r="G2675"/>
    </row>
    <row r="2676" spans="7:7" x14ac:dyDescent="0.2">
      <c r="G2676"/>
    </row>
    <row r="2677" spans="7:7" x14ac:dyDescent="0.2">
      <c r="G2677"/>
    </row>
    <row r="2678" spans="7:7" x14ac:dyDescent="0.2">
      <c r="G2678"/>
    </row>
    <row r="2679" spans="7:7" x14ac:dyDescent="0.2">
      <c r="G2679"/>
    </row>
    <row r="2680" spans="7:7" x14ac:dyDescent="0.2">
      <c r="G2680"/>
    </row>
    <row r="2681" spans="7:7" x14ac:dyDescent="0.2">
      <c r="G2681"/>
    </row>
    <row r="2682" spans="7:7" x14ac:dyDescent="0.2">
      <c r="G2682"/>
    </row>
    <row r="2683" spans="7:7" x14ac:dyDescent="0.2">
      <c r="G2683"/>
    </row>
    <row r="2684" spans="7:7" x14ac:dyDescent="0.2">
      <c r="G2684"/>
    </row>
    <row r="2685" spans="7:7" x14ac:dyDescent="0.2">
      <c r="G2685"/>
    </row>
    <row r="2686" spans="7:7" x14ac:dyDescent="0.2">
      <c r="G2686"/>
    </row>
    <row r="2687" spans="7:7" x14ac:dyDescent="0.2">
      <c r="G2687"/>
    </row>
    <row r="2688" spans="7:7" x14ac:dyDescent="0.2">
      <c r="G2688"/>
    </row>
    <row r="2689" spans="7:7" x14ac:dyDescent="0.2">
      <c r="G2689"/>
    </row>
    <row r="2690" spans="7:7" x14ac:dyDescent="0.2">
      <c r="G2690"/>
    </row>
    <row r="2691" spans="7:7" x14ac:dyDescent="0.2">
      <c r="G2691"/>
    </row>
    <row r="2692" spans="7:7" x14ac:dyDescent="0.2">
      <c r="G2692"/>
    </row>
    <row r="2693" spans="7:7" x14ac:dyDescent="0.2">
      <c r="G2693"/>
    </row>
    <row r="2694" spans="7:7" x14ac:dyDescent="0.2">
      <c r="G2694"/>
    </row>
    <row r="2695" spans="7:7" x14ac:dyDescent="0.2">
      <c r="G2695"/>
    </row>
    <row r="2696" spans="7:7" x14ac:dyDescent="0.2">
      <c r="G2696"/>
    </row>
    <row r="2697" spans="7:7" x14ac:dyDescent="0.2">
      <c r="G2697"/>
    </row>
    <row r="2698" spans="7:7" x14ac:dyDescent="0.2">
      <c r="G2698"/>
    </row>
    <row r="2699" spans="7:7" x14ac:dyDescent="0.2">
      <c r="G2699"/>
    </row>
    <row r="2700" spans="7:7" x14ac:dyDescent="0.2">
      <c r="G2700"/>
    </row>
    <row r="2701" spans="7:7" x14ac:dyDescent="0.2">
      <c r="G2701"/>
    </row>
    <row r="2702" spans="7:7" x14ac:dyDescent="0.2">
      <c r="G2702"/>
    </row>
    <row r="2703" spans="7:7" x14ac:dyDescent="0.2">
      <c r="G2703"/>
    </row>
    <row r="2704" spans="7:7" x14ac:dyDescent="0.2">
      <c r="G2704"/>
    </row>
    <row r="2705" spans="7:7" x14ac:dyDescent="0.2">
      <c r="G2705"/>
    </row>
    <row r="2706" spans="7:7" x14ac:dyDescent="0.2">
      <c r="G2706"/>
    </row>
    <row r="2707" spans="7:7" x14ac:dyDescent="0.2">
      <c r="G2707"/>
    </row>
    <row r="2708" spans="7:7" x14ac:dyDescent="0.2">
      <c r="G2708"/>
    </row>
    <row r="2709" spans="7:7" x14ac:dyDescent="0.2">
      <c r="G2709"/>
    </row>
    <row r="2710" spans="7:7" x14ac:dyDescent="0.2">
      <c r="G2710"/>
    </row>
    <row r="2711" spans="7:7" x14ac:dyDescent="0.2">
      <c r="G2711"/>
    </row>
    <row r="2712" spans="7:7" x14ac:dyDescent="0.2">
      <c r="G2712"/>
    </row>
    <row r="2713" spans="7:7" x14ac:dyDescent="0.2">
      <c r="G2713"/>
    </row>
    <row r="2714" spans="7:7" x14ac:dyDescent="0.2">
      <c r="G2714"/>
    </row>
    <row r="2715" spans="7:7" x14ac:dyDescent="0.2">
      <c r="G2715"/>
    </row>
    <row r="2716" spans="7:7" x14ac:dyDescent="0.2">
      <c r="G2716"/>
    </row>
    <row r="2717" spans="7:7" x14ac:dyDescent="0.2">
      <c r="G2717"/>
    </row>
    <row r="2718" spans="7:7" x14ac:dyDescent="0.2">
      <c r="G2718"/>
    </row>
    <row r="2719" spans="7:7" x14ac:dyDescent="0.2">
      <c r="G2719"/>
    </row>
    <row r="2720" spans="7:7" x14ac:dyDescent="0.2">
      <c r="G2720"/>
    </row>
    <row r="2721" spans="7:7" x14ac:dyDescent="0.2">
      <c r="G2721"/>
    </row>
    <row r="2722" spans="7:7" x14ac:dyDescent="0.2">
      <c r="G2722"/>
    </row>
    <row r="2723" spans="7:7" x14ac:dyDescent="0.2">
      <c r="G2723"/>
    </row>
    <row r="2724" spans="7:7" x14ac:dyDescent="0.2">
      <c r="G2724"/>
    </row>
    <row r="2725" spans="7:7" x14ac:dyDescent="0.2">
      <c r="G2725"/>
    </row>
    <row r="2726" spans="7:7" x14ac:dyDescent="0.2">
      <c r="G2726"/>
    </row>
    <row r="2727" spans="7:7" x14ac:dyDescent="0.2">
      <c r="G2727"/>
    </row>
    <row r="2728" spans="7:7" x14ac:dyDescent="0.2">
      <c r="G2728"/>
    </row>
    <row r="2729" spans="7:7" x14ac:dyDescent="0.2">
      <c r="G2729"/>
    </row>
    <row r="2730" spans="7:7" x14ac:dyDescent="0.2">
      <c r="G2730"/>
    </row>
    <row r="2731" spans="7:7" x14ac:dyDescent="0.2">
      <c r="G2731"/>
    </row>
    <row r="2732" spans="7:7" x14ac:dyDescent="0.2">
      <c r="G2732"/>
    </row>
    <row r="2733" spans="7:7" x14ac:dyDescent="0.2">
      <c r="G2733"/>
    </row>
    <row r="2734" spans="7:7" x14ac:dyDescent="0.2">
      <c r="G2734"/>
    </row>
    <row r="2735" spans="7:7" x14ac:dyDescent="0.2">
      <c r="G2735"/>
    </row>
    <row r="2736" spans="7:7" x14ac:dyDescent="0.2">
      <c r="G2736"/>
    </row>
    <row r="2737" spans="7:7" x14ac:dyDescent="0.2">
      <c r="G2737"/>
    </row>
    <row r="2738" spans="7:7" x14ac:dyDescent="0.2">
      <c r="G2738"/>
    </row>
    <row r="2739" spans="7:7" x14ac:dyDescent="0.2">
      <c r="G2739"/>
    </row>
    <row r="2740" spans="7:7" x14ac:dyDescent="0.2">
      <c r="G2740"/>
    </row>
    <row r="2741" spans="7:7" x14ac:dyDescent="0.2">
      <c r="G2741"/>
    </row>
    <row r="2742" spans="7:7" x14ac:dyDescent="0.2">
      <c r="G2742"/>
    </row>
    <row r="2743" spans="7:7" x14ac:dyDescent="0.2">
      <c r="G2743"/>
    </row>
    <row r="2744" spans="7:7" x14ac:dyDescent="0.2">
      <c r="G2744"/>
    </row>
    <row r="2745" spans="7:7" x14ac:dyDescent="0.2">
      <c r="G2745"/>
    </row>
    <row r="2746" spans="7:7" x14ac:dyDescent="0.2">
      <c r="G2746"/>
    </row>
    <row r="2747" spans="7:7" x14ac:dyDescent="0.2">
      <c r="G2747"/>
    </row>
    <row r="2748" spans="7:7" x14ac:dyDescent="0.2">
      <c r="G2748"/>
    </row>
    <row r="2749" spans="7:7" x14ac:dyDescent="0.2">
      <c r="G2749"/>
    </row>
    <row r="2750" spans="7:7" x14ac:dyDescent="0.2">
      <c r="G2750"/>
    </row>
    <row r="2751" spans="7:7" x14ac:dyDescent="0.2">
      <c r="G2751"/>
    </row>
    <row r="2752" spans="7:7" x14ac:dyDescent="0.2">
      <c r="G2752"/>
    </row>
    <row r="2753" spans="7:7" x14ac:dyDescent="0.2">
      <c r="G2753"/>
    </row>
    <row r="2754" spans="7:7" x14ac:dyDescent="0.2">
      <c r="G2754"/>
    </row>
    <row r="2755" spans="7:7" x14ac:dyDescent="0.2">
      <c r="G2755"/>
    </row>
    <row r="2756" spans="7:7" x14ac:dyDescent="0.2">
      <c r="G2756"/>
    </row>
    <row r="2757" spans="7:7" x14ac:dyDescent="0.2">
      <c r="G2757"/>
    </row>
    <row r="2758" spans="7:7" x14ac:dyDescent="0.2">
      <c r="G2758"/>
    </row>
    <row r="2759" spans="7:7" x14ac:dyDescent="0.2">
      <c r="G2759"/>
    </row>
    <row r="2760" spans="7:7" x14ac:dyDescent="0.2">
      <c r="G2760"/>
    </row>
    <row r="2761" spans="7:7" x14ac:dyDescent="0.2">
      <c r="G2761"/>
    </row>
    <row r="2762" spans="7:7" x14ac:dyDescent="0.2">
      <c r="G2762"/>
    </row>
    <row r="2763" spans="7:7" x14ac:dyDescent="0.2">
      <c r="G2763"/>
    </row>
    <row r="2764" spans="7:7" x14ac:dyDescent="0.2">
      <c r="G2764"/>
    </row>
    <row r="2765" spans="7:7" x14ac:dyDescent="0.2">
      <c r="G2765"/>
    </row>
    <row r="2766" spans="7:7" x14ac:dyDescent="0.2">
      <c r="G2766"/>
    </row>
    <row r="2767" spans="7:7" x14ac:dyDescent="0.2">
      <c r="G2767"/>
    </row>
    <row r="2768" spans="7:7" x14ac:dyDescent="0.2">
      <c r="G2768"/>
    </row>
    <row r="2769" spans="7:7" x14ac:dyDescent="0.2">
      <c r="G2769"/>
    </row>
    <row r="2770" spans="7:7" x14ac:dyDescent="0.2">
      <c r="G2770"/>
    </row>
    <row r="2771" spans="7:7" x14ac:dyDescent="0.2">
      <c r="G2771"/>
    </row>
    <row r="2772" spans="7:7" x14ac:dyDescent="0.2">
      <c r="G2772"/>
    </row>
    <row r="2773" spans="7:7" x14ac:dyDescent="0.2">
      <c r="G2773"/>
    </row>
    <row r="2774" spans="7:7" x14ac:dyDescent="0.2">
      <c r="G2774"/>
    </row>
    <row r="2775" spans="7:7" x14ac:dyDescent="0.2">
      <c r="G2775"/>
    </row>
    <row r="2776" spans="7:7" x14ac:dyDescent="0.2">
      <c r="G2776"/>
    </row>
    <row r="2777" spans="7:7" x14ac:dyDescent="0.2">
      <c r="G2777"/>
    </row>
    <row r="2778" spans="7:7" x14ac:dyDescent="0.2">
      <c r="G2778"/>
    </row>
    <row r="2779" spans="7:7" x14ac:dyDescent="0.2">
      <c r="G2779"/>
    </row>
    <row r="2780" spans="7:7" x14ac:dyDescent="0.2">
      <c r="G2780"/>
    </row>
    <row r="2781" spans="7:7" x14ac:dyDescent="0.2">
      <c r="G2781"/>
    </row>
    <row r="2782" spans="7:7" x14ac:dyDescent="0.2">
      <c r="G2782"/>
    </row>
    <row r="2783" spans="7:7" x14ac:dyDescent="0.2">
      <c r="G2783"/>
    </row>
    <row r="2784" spans="7:7" x14ac:dyDescent="0.2">
      <c r="G2784"/>
    </row>
    <row r="2785" spans="7:7" x14ac:dyDescent="0.2">
      <c r="G2785"/>
    </row>
    <row r="2786" spans="7:7" x14ac:dyDescent="0.2">
      <c r="G2786"/>
    </row>
    <row r="2787" spans="7:7" x14ac:dyDescent="0.2">
      <c r="G2787"/>
    </row>
    <row r="2788" spans="7:7" x14ac:dyDescent="0.2">
      <c r="G2788"/>
    </row>
    <row r="2789" spans="7:7" x14ac:dyDescent="0.2">
      <c r="G2789"/>
    </row>
    <row r="2790" spans="7:7" x14ac:dyDescent="0.2">
      <c r="G2790"/>
    </row>
    <row r="2791" spans="7:7" x14ac:dyDescent="0.2">
      <c r="G2791"/>
    </row>
    <row r="2792" spans="7:7" x14ac:dyDescent="0.2">
      <c r="G2792"/>
    </row>
    <row r="2793" spans="7:7" x14ac:dyDescent="0.2">
      <c r="G2793"/>
    </row>
    <row r="2794" spans="7:7" x14ac:dyDescent="0.2">
      <c r="G2794"/>
    </row>
    <row r="2795" spans="7:7" x14ac:dyDescent="0.2">
      <c r="G2795"/>
    </row>
    <row r="2796" spans="7:7" x14ac:dyDescent="0.2">
      <c r="G2796"/>
    </row>
    <row r="2797" spans="7:7" x14ac:dyDescent="0.2">
      <c r="G2797"/>
    </row>
    <row r="2798" spans="7:7" x14ac:dyDescent="0.2">
      <c r="G2798"/>
    </row>
    <row r="2799" spans="7:7" x14ac:dyDescent="0.2">
      <c r="G2799"/>
    </row>
    <row r="2800" spans="7:7" x14ac:dyDescent="0.2">
      <c r="G2800"/>
    </row>
    <row r="2801" spans="7:7" x14ac:dyDescent="0.2">
      <c r="G2801"/>
    </row>
    <row r="2802" spans="7:7" x14ac:dyDescent="0.2">
      <c r="G2802"/>
    </row>
    <row r="2803" spans="7:7" x14ac:dyDescent="0.2">
      <c r="G2803"/>
    </row>
    <row r="2804" spans="7:7" x14ac:dyDescent="0.2">
      <c r="G2804"/>
    </row>
    <row r="2805" spans="7:7" x14ac:dyDescent="0.2">
      <c r="G2805"/>
    </row>
    <row r="2806" spans="7:7" x14ac:dyDescent="0.2">
      <c r="G2806"/>
    </row>
    <row r="2807" spans="7:7" x14ac:dyDescent="0.2">
      <c r="G2807"/>
    </row>
    <row r="2808" spans="7:7" x14ac:dyDescent="0.2">
      <c r="G2808"/>
    </row>
    <row r="2809" spans="7:7" x14ac:dyDescent="0.2">
      <c r="G2809"/>
    </row>
    <row r="2810" spans="7:7" x14ac:dyDescent="0.2">
      <c r="G2810"/>
    </row>
    <row r="2811" spans="7:7" x14ac:dyDescent="0.2">
      <c r="G2811"/>
    </row>
    <row r="2812" spans="7:7" x14ac:dyDescent="0.2">
      <c r="G2812"/>
    </row>
    <row r="2813" spans="7:7" x14ac:dyDescent="0.2">
      <c r="G2813"/>
    </row>
    <row r="2814" spans="7:7" x14ac:dyDescent="0.2">
      <c r="G2814"/>
    </row>
    <row r="2815" spans="7:7" x14ac:dyDescent="0.2">
      <c r="G2815"/>
    </row>
    <row r="2816" spans="7:7" x14ac:dyDescent="0.2">
      <c r="G2816"/>
    </row>
    <row r="2817" spans="7:7" x14ac:dyDescent="0.2">
      <c r="G2817"/>
    </row>
    <row r="2818" spans="7:7" x14ac:dyDescent="0.2">
      <c r="G2818"/>
    </row>
    <row r="2819" spans="7:7" x14ac:dyDescent="0.2">
      <c r="G2819"/>
    </row>
    <row r="2820" spans="7:7" x14ac:dyDescent="0.2">
      <c r="G2820"/>
    </row>
    <row r="2821" spans="7:7" x14ac:dyDescent="0.2">
      <c r="G2821"/>
    </row>
    <row r="2822" spans="7:7" x14ac:dyDescent="0.2">
      <c r="G2822"/>
    </row>
    <row r="2823" spans="7:7" x14ac:dyDescent="0.2">
      <c r="G2823"/>
    </row>
    <row r="2824" spans="7:7" x14ac:dyDescent="0.2">
      <c r="G2824"/>
    </row>
    <row r="2825" spans="7:7" x14ac:dyDescent="0.2">
      <c r="G2825"/>
    </row>
    <row r="2826" spans="7:7" x14ac:dyDescent="0.2">
      <c r="G2826"/>
    </row>
    <row r="2827" spans="7:7" x14ac:dyDescent="0.2">
      <c r="G2827"/>
    </row>
    <row r="2828" spans="7:7" x14ac:dyDescent="0.2">
      <c r="G2828"/>
    </row>
    <row r="2829" spans="7:7" x14ac:dyDescent="0.2">
      <c r="G2829"/>
    </row>
    <row r="2830" spans="7:7" x14ac:dyDescent="0.2">
      <c r="G2830"/>
    </row>
    <row r="2831" spans="7:7" x14ac:dyDescent="0.2">
      <c r="G2831"/>
    </row>
    <row r="2832" spans="7:7" x14ac:dyDescent="0.2">
      <c r="G2832"/>
    </row>
    <row r="2833" spans="7:7" x14ac:dyDescent="0.2">
      <c r="G2833"/>
    </row>
    <row r="2834" spans="7:7" x14ac:dyDescent="0.2">
      <c r="G2834"/>
    </row>
    <row r="2835" spans="7:7" x14ac:dyDescent="0.2">
      <c r="G2835"/>
    </row>
    <row r="2836" spans="7:7" x14ac:dyDescent="0.2">
      <c r="G2836"/>
    </row>
    <row r="2837" spans="7:7" x14ac:dyDescent="0.2">
      <c r="G2837"/>
    </row>
    <row r="2838" spans="7:7" x14ac:dyDescent="0.2">
      <c r="G2838"/>
    </row>
    <row r="2839" spans="7:7" x14ac:dyDescent="0.2">
      <c r="G2839"/>
    </row>
    <row r="2840" spans="7:7" x14ac:dyDescent="0.2">
      <c r="G2840"/>
    </row>
    <row r="2841" spans="7:7" x14ac:dyDescent="0.2">
      <c r="G2841"/>
    </row>
    <row r="2842" spans="7:7" x14ac:dyDescent="0.2">
      <c r="G2842"/>
    </row>
    <row r="2843" spans="7:7" x14ac:dyDescent="0.2">
      <c r="G2843"/>
    </row>
    <row r="2844" spans="7:7" x14ac:dyDescent="0.2">
      <c r="G2844"/>
    </row>
    <row r="2845" spans="7:7" x14ac:dyDescent="0.2">
      <c r="G2845"/>
    </row>
    <row r="2846" spans="7:7" x14ac:dyDescent="0.2">
      <c r="G2846"/>
    </row>
    <row r="2847" spans="7:7" x14ac:dyDescent="0.2">
      <c r="G2847"/>
    </row>
    <row r="2848" spans="7:7" x14ac:dyDescent="0.2">
      <c r="G2848"/>
    </row>
    <row r="2849" spans="7:7" x14ac:dyDescent="0.2">
      <c r="G2849"/>
    </row>
    <row r="2850" spans="7:7" x14ac:dyDescent="0.2">
      <c r="G2850"/>
    </row>
    <row r="2851" spans="7:7" x14ac:dyDescent="0.2">
      <c r="G2851"/>
    </row>
    <row r="2852" spans="7:7" x14ac:dyDescent="0.2">
      <c r="G2852"/>
    </row>
    <row r="2853" spans="7:7" x14ac:dyDescent="0.2">
      <c r="G2853"/>
    </row>
    <row r="2854" spans="7:7" x14ac:dyDescent="0.2">
      <c r="G2854"/>
    </row>
    <row r="2855" spans="7:7" x14ac:dyDescent="0.2">
      <c r="G2855"/>
    </row>
    <row r="2856" spans="7:7" x14ac:dyDescent="0.2">
      <c r="G2856"/>
    </row>
    <row r="2857" spans="7:7" x14ac:dyDescent="0.2">
      <c r="G2857"/>
    </row>
    <row r="2858" spans="7:7" x14ac:dyDescent="0.2">
      <c r="G2858"/>
    </row>
    <row r="2859" spans="7:7" x14ac:dyDescent="0.2">
      <c r="G2859"/>
    </row>
    <row r="2860" spans="7:7" x14ac:dyDescent="0.2">
      <c r="G2860"/>
    </row>
    <row r="2861" spans="7:7" x14ac:dyDescent="0.2">
      <c r="G2861"/>
    </row>
    <row r="2862" spans="7:7" x14ac:dyDescent="0.2">
      <c r="G2862"/>
    </row>
    <row r="2863" spans="7:7" x14ac:dyDescent="0.2">
      <c r="G2863"/>
    </row>
    <row r="2864" spans="7:7" x14ac:dyDescent="0.2">
      <c r="G2864"/>
    </row>
    <row r="2865" spans="7:7" x14ac:dyDescent="0.2">
      <c r="G2865"/>
    </row>
    <row r="2866" spans="7:7" x14ac:dyDescent="0.2">
      <c r="G2866"/>
    </row>
    <row r="2867" spans="7:7" x14ac:dyDescent="0.2">
      <c r="G2867"/>
    </row>
    <row r="2868" spans="7:7" x14ac:dyDescent="0.2">
      <c r="G2868"/>
    </row>
    <row r="2869" spans="7:7" x14ac:dyDescent="0.2">
      <c r="G2869"/>
    </row>
    <row r="2870" spans="7:7" x14ac:dyDescent="0.2">
      <c r="G2870"/>
    </row>
    <row r="2871" spans="7:7" x14ac:dyDescent="0.2">
      <c r="G2871"/>
    </row>
    <row r="2872" spans="7:7" x14ac:dyDescent="0.2">
      <c r="G2872"/>
    </row>
    <row r="2873" spans="7:7" x14ac:dyDescent="0.2">
      <c r="G2873"/>
    </row>
    <row r="2874" spans="7:7" x14ac:dyDescent="0.2">
      <c r="G2874"/>
    </row>
    <row r="2875" spans="7:7" x14ac:dyDescent="0.2">
      <c r="G2875"/>
    </row>
    <row r="2876" spans="7:7" x14ac:dyDescent="0.2">
      <c r="G2876"/>
    </row>
    <row r="2877" spans="7:7" x14ac:dyDescent="0.2">
      <c r="G2877"/>
    </row>
    <row r="2878" spans="7:7" x14ac:dyDescent="0.2">
      <c r="G2878"/>
    </row>
    <row r="2879" spans="7:7" x14ac:dyDescent="0.2">
      <c r="G2879"/>
    </row>
    <row r="2880" spans="7:7" x14ac:dyDescent="0.2">
      <c r="G2880"/>
    </row>
    <row r="2881" spans="7:7" x14ac:dyDescent="0.2">
      <c r="G2881"/>
    </row>
    <row r="2882" spans="7:7" x14ac:dyDescent="0.2">
      <c r="G2882"/>
    </row>
    <row r="2883" spans="7:7" x14ac:dyDescent="0.2">
      <c r="G2883"/>
    </row>
    <row r="2884" spans="7:7" x14ac:dyDescent="0.2">
      <c r="G2884"/>
    </row>
    <row r="2885" spans="7:7" x14ac:dyDescent="0.2">
      <c r="G2885"/>
    </row>
    <row r="2886" spans="7:7" x14ac:dyDescent="0.2">
      <c r="G2886"/>
    </row>
    <row r="2887" spans="7:7" x14ac:dyDescent="0.2">
      <c r="G2887"/>
    </row>
    <row r="2888" spans="7:7" x14ac:dyDescent="0.2">
      <c r="G2888"/>
    </row>
    <row r="2889" spans="7:7" x14ac:dyDescent="0.2">
      <c r="G2889"/>
    </row>
    <row r="2890" spans="7:7" x14ac:dyDescent="0.2">
      <c r="G2890"/>
    </row>
    <row r="2891" spans="7:7" x14ac:dyDescent="0.2">
      <c r="G2891"/>
    </row>
    <row r="2892" spans="7:7" x14ac:dyDescent="0.2">
      <c r="G2892"/>
    </row>
    <row r="2893" spans="7:7" x14ac:dyDescent="0.2">
      <c r="G2893"/>
    </row>
    <row r="2894" spans="7:7" x14ac:dyDescent="0.2">
      <c r="G2894"/>
    </row>
    <row r="2895" spans="7:7" x14ac:dyDescent="0.2">
      <c r="G2895"/>
    </row>
    <row r="2896" spans="7:7" x14ac:dyDescent="0.2">
      <c r="G2896"/>
    </row>
    <row r="2897" spans="7:7" x14ac:dyDescent="0.2">
      <c r="G2897"/>
    </row>
    <row r="2898" spans="7:7" x14ac:dyDescent="0.2">
      <c r="G2898"/>
    </row>
    <row r="2899" spans="7:7" x14ac:dyDescent="0.2">
      <c r="G2899"/>
    </row>
    <row r="2900" spans="7:7" x14ac:dyDescent="0.2">
      <c r="G2900"/>
    </row>
    <row r="2901" spans="7:7" x14ac:dyDescent="0.2">
      <c r="G2901"/>
    </row>
    <row r="2902" spans="7:7" x14ac:dyDescent="0.2">
      <c r="G2902"/>
    </row>
    <row r="2903" spans="7:7" x14ac:dyDescent="0.2">
      <c r="G2903"/>
    </row>
    <row r="2904" spans="7:7" x14ac:dyDescent="0.2">
      <c r="G2904"/>
    </row>
    <row r="2905" spans="7:7" x14ac:dyDescent="0.2">
      <c r="G2905"/>
    </row>
    <row r="2906" spans="7:7" x14ac:dyDescent="0.2">
      <c r="G2906"/>
    </row>
    <row r="2907" spans="7:7" x14ac:dyDescent="0.2">
      <c r="G2907"/>
    </row>
    <row r="2908" spans="7:7" x14ac:dyDescent="0.2">
      <c r="G2908"/>
    </row>
    <row r="2909" spans="7:7" x14ac:dyDescent="0.2">
      <c r="G2909"/>
    </row>
    <row r="2910" spans="7:7" x14ac:dyDescent="0.2">
      <c r="G2910"/>
    </row>
    <row r="2911" spans="7:7" x14ac:dyDescent="0.2">
      <c r="G2911"/>
    </row>
    <row r="2912" spans="7:7" x14ac:dyDescent="0.2">
      <c r="G2912"/>
    </row>
    <row r="2913" spans="7:7" x14ac:dyDescent="0.2">
      <c r="G2913"/>
    </row>
    <row r="2914" spans="7:7" x14ac:dyDescent="0.2">
      <c r="G2914"/>
    </row>
    <row r="2915" spans="7:7" x14ac:dyDescent="0.2">
      <c r="G2915"/>
    </row>
    <row r="2916" spans="7:7" x14ac:dyDescent="0.2">
      <c r="G2916"/>
    </row>
    <row r="2917" spans="7:7" x14ac:dyDescent="0.2">
      <c r="G2917"/>
    </row>
    <row r="2918" spans="7:7" x14ac:dyDescent="0.2">
      <c r="G2918"/>
    </row>
    <row r="2919" spans="7:7" x14ac:dyDescent="0.2">
      <c r="G2919"/>
    </row>
    <row r="2920" spans="7:7" x14ac:dyDescent="0.2">
      <c r="G2920"/>
    </row>
    <row r="2921" spans="7:7" x14ac:dyDescent="0.2">
      <c r="G2921"/>
    </row>
    <row r="2922" spans="7:7" x14ac:dyDescent="0.2">
      <c r="G2922"/>
    </row>
    <row r="2923" spans="7:7" x14ac:dyDescent="0.2">
      <c r="G2923"/>
    </row>
    <row r="2924" spans="7:7" x14ac:dyDescent="0.2">
      <c r="G2924"/>
    </row>
    <row r="2925" spans="7:7" x14ac:dyDescent="0.2">
      <c r="G2925"/>
    </row>
    <row r="2926" spans="7:7" x14ac:dyDescent="0.2">
      <c r="G2926"/>
    </row>
    <row r="2927" spans="7:7" x14ac:dyDescent="0.2">
      <c r="G2927"/>
    </row>
    <row r="2928" spans="7:7" x14ac:dyDescent="0.2">
      <c r="G2928"/>
    </row>
    <row r="2929" spans="7:7" x14ac:dyDescent="0.2">
      <c r="G2929"/>
    </row>
    <row r="2930" spans="7:7" x14ac:dyDescent="0.2">
      <c r="G2930"/>
    </row>
    <row r="2931" spans="7:7" x14ac:dyDescent="0.2">
      <c r="G2931"/>
    </row>
    <row r="2932" spans="7:7" x14ac:dyDescent="0.2">
      <c r="G2932"/>
    </row>
    <row r="2933" spans="7:7" x14ac:dyDescent="0.2">
      <c r="G2933"/>
    </row>
    <row r="2934" spans="7:7" x14ac:dyDescent="0.2">
      <c r="G2934"/>
    </row>
    <row r="2935" spans="7:7" x14ac:dyDescent="0.2">
      <c r="G2935"/>
    </row>
    <row r="2936" spans="7:7" x14ac:dyDescent="0.2">
      <c r="G2936"/>
    </row>
    <row r="2937" spans="7:7" x14ac:dyDescent="0.2">
      <c r="G2937"/>
    </row>
    <row r="2938" spans="7:7" x14ac:dyDescent="0.2">
      <c r="G2938"/>
    </row>
    <row r="2939" spans="7:7" x14ac:dyDescent="0.2">
      <c r="G2939"/>
    </row>
    <row r="2940" spans="7:7" x14ac:dyDescent="0.2">
      <c r="G2940"/>
    </row>
    <row r="2941" spans="7:7" x14ac:dyDescent="0.2">
      <c r="G2941"/>
    </row>
    <row r="2942" spans="7:7" x14ac:dyDescent="0.2">
      <c r="G2942"/>
    </row>
    <row r="2943" spans="7:7" x14ac:dyDescent="0.2">
      <c r="G2943"/>
    </row>
    <row r="2944" spans="7:7" x14ac:dyDescent="0.2">
      <c r="G2944"/>
    </row>
    <row r="2945" spans="7:7" x14ac:dyDescent="0.2">
      <c r="G2945"/>
    </row>
    <row r="2946" spans="7:7" x14ac:dyDescent="0.2">
      <c r="G2946"/>
    </row>
    <row r="2947" spans="7:7" x14ac:dyDescent="0.2">
      <c r="G2947"/>
    </row>
    <row r="2948" spans="7:7" x14ac:dyDescent="0.2">
      <c r="G2948"/>
    </row>
    <row r="2949" spans="7:7" x14ac:dyDescent="0.2">
      <c r="G2949"/>
    </row>
    <row r="2950" spans="7:7" x14ac:dyDescent="0.2">
      <c r="G2950"/>
    </row>
    <row r="2951" spans="7:7" x14ac:dyDescent="0.2">
      <c r="G2951"/>
    </row>
    <row r="2952" spans="7:7" x14ac:dyDescent="0.2">
      <c r="G2952"/>
    </row>
    <row r="2953" spans="7:7" x14ac:dyDescent="0.2">
      <c r="G2953"/>
    </row>
    <row r="2954" spans="7:7" x14ac:dyDescent="0.2">
      <c r="G2954"/>
    </row>
    <row r="2955" spans="7:7" x14ac:dyDescent="0.2">
      <c r="G2955"/>
    </row>
    <row r="2956" spans="7:7" x14ac:dyDescent="0.2">
      <c r="G2956"/>
    </row>
    <row r="2957" spans="7:7" x14ac:dyDescent="0.2">
      <c r="G2957"/>
    </row>
    <row r="2958" spans="7:7" x14ac:dyDescent="0.2">
      <c r="G2958"/>
    </row>
    <row r="2959" spans="7:7" x14ac:dyDescent="0.2">
      <c r="G2959"/>
    </row>
    <row r="2960" spans="7:7" x14ac:dyDescent="0.2">
      <c r="G2960"/>
    </row>
    <row r="2961" spans="7:7" x14ac:dyDescent="0.2">
      <c r="G2961"/>
    </row>
    <row r="2962" spans="7:7" x14ac:dyDescent="0.2">
      <c r="G2962"/>
    </row>
    <row r="2963" spans="7:7" x14ac:dyDescent="0.2">
      <c r="G2963"/>
    </row>
    <row r="2964" spans="7:7" x14ac:dyDescent="0.2">
      <c r="G2964"/>
    </row>
    <row r="2965" spans="7:7" x14ac:dyDescent="0.2">
      <c r="G2965"/>
    </row>
    <row r="2966" spans="7:7" x14ac:dyDescent="0.2">
      <c r="G2966"/>
    </row>
    <row r="2967" spans="7:7" x14ac:dyDescent="0.2">
      <c r="G2967"/>
    </row>
    <row r="2968" spans="7:7" x14ac:dyDescent="0.2">
      <c r="G2968"/>
    </row>
    <row r="2969" spans="7:7" x14ac:dyDescent="0.2">
      <c r="G2969"/>
    </row>
    <row r="2970" spans="7:7" x14ac:dyDescent="0.2">
      <c r="G2970"/>
    </row>
    <row r="2971" spans="7:7" x14ac:dyDescent="0.2">
      <c r="G2971"/>
    </row>
    <row r="2972" spans="7:7" x14ac:dyDescent="0.2">
      <c r="G2972"/>
    </row>
    <row r="2973" spans="7:7" x14ac:dyDescent="0.2">
      <c r="G2973"/>
    </row>
    <row r="2974" spans="7:7" x14ac:dyDescent="0.2">
      <c r="G2974"/>
    </row>
    <row r="2975" spans="7:7" x14ac:dyDescent="0.2">
      <c r="G2975"/>
    </row>
    <row r="2976" spans="7:7" x14ac:dyDescent="0.2">
      <c r="G2976"/>
    </row>
    <row r="2977" spans="7:7" x14ac:dyDescent="0.2">
      <c r="G2977"/>
    </row>
    <row r="2978" spans="7:7" x14ac:dyDescent="0.2">
      <c r="G2978"/>
    </row>
    <row r="2979" spans="7:7" x14ac:dyDescent="0.2">
      <c r="G2979"/>
    </row>
    <row r="2980" spans="7:7" x14ac:dyDescent="0.2">
      <c r="G2980"/>
    </row>
    <row r="2981" spans="7:7" x14ac:dyDescent="0.2">
      <c r="G2981"/>
    </row>
    <row r="2982" spans="7:7" x14ac:dyDescent="0.2">
      <c r="G2982"/>
    </row>
    <row r="2983" spans="7:7" x14ac:dyDescent="0.2">
      <c r="G2983"/>
    </row>
    <row r="2984" spans="7:7" x14ac:dyDescent="0.2">
      <c r="G2984"/>
    </row>
    <row r="2985" spans="7:7" x14ac:dyDescent="0.2">
      <c r="G2985"/>
    </row>
    <row r="2986" spans="7:7" x14ac:dyDescent="0.2">
      <c r="G2986"/>
    </row>
    <row r="2987" spans="7:7" x14ac:dyDescent="0.2">
      <c r="G2987"/>
    </row>
    <row r="2988" spans="7:7" x14ac:dyDescent="0.2">
      <c r="G2988"/>
    </row>
    <row r="2989" spans="7:7" x14ac:dyDescent="0.2">
      <c r="G2989"/>
    </row>
    <row r="2990" spans="7:7" x14ac:dyDescent="0.2">
      <c r="G2990"/>
    </row>
    <row r="2991" spans="7:7" x14ac:dyDescent="0.2">
      <c r="G2991"/>
    </row>
    <row r="2992" spans="7:7" x14ac:dyDescent="0.2">
      <c r="G2992"/>
    </row>
    <row r="2993" spans="7:7" x14ac:dyDescent="0.2">
      <c r="G2993"/>
    </row>
    <row r="2994" spans="7:7" x14ac:dyDescent="0.2">
      <c r="G2994"/>
    </row>
    <row r="2995" spans="7:7" x14ac:dyDescent="0.2">
      <c r="G2995"/>
    </row>
    <row r="2996" spans="7:7" x14ac:dyDescent="0.2">
      <c r="G2996"/>
    </row>
    <row r="2997" spans="7:7" x14ac:dyDescent="0.2">
      <c r="G2997"/>
    </row>
    <row r="2998" spans="7:7" x14ac:dyDescent="0.2">
      <c r="G2998"/>
    </row>
    <row r="2999" spans="7:7" x14ac:dyDescent="0.2">
      <c r="G2999"/>
    </row>
    <row r="3000" spans="7:7" x14ac:dyDescent="0.2">
      <c r="G3000"/>
    </row>
    <row r="3001" spans="7:7" x14ac:dyDescent="0.2">
      <c r="G3001"/>
    </row>
    <row r="3002" spans="7:7" x14ac:dyDescent="0.2">
      <c r="G3002"/>
    </row>
    <row r="3003" spans="7:7" x14ac:dyDescent="0.2">
      <c r="G3003"/>
    </row>
    <row r="3004" spans="7:7" x14ac:dyDescent="0.2">
      <c r="G3004"/>
    </row>
    <row r="3005" spans="7:7" x14ac:dyDescent="0.2">
      <c r="G3005"/>
    </row>
    <row r="3006" spans="7:7" x14ac:dyDescent="0.2">
      <c r="G3006"/>
    </row>
    <row r="3007" spans="7:7" x14ac:dyDescent="0.2">
      <c r="G3007"/>
    </row>
    <row r="3008" spans="7:7" x14ac:dyDescent="0.2">
      <c r="G3008"/>
    </row>
    <row r="3009" spans="7:7" x14ac:dyDescent="0.2">
      <c r="G3009"/>
    </row>
    <row r="3010" spans="7:7" x14ac:dyDescent="0.2">
      <c r="G3010"/>
    </row>
    <row r="3011" spans="7:7" x14ac:dyDescent="0.2">
      <c r="G3011"/>
    </row>
    <row r="3012" spans="7:7" x14ac:dyDescent="0.2">
      <c r="G3012"/>
    </row>
    <row r="3013" spans="7:7" x14ac:dyDescent="0.2">
      <c r="G3013"/>
    </row>
    <row r="3014" spans="7:7" x14ac:dyDescent="0.2">
      <c r="G3014"/>
    </row>
    <row r="3015" spans="7:7" x14ac:dyDescent="0.2">
      <c r="G3015"/>
    </row>
    <row r="3016" spans="7:7" x14ac:dyDescent="0.2">
      <c r="G3016"/>
    </row>
    <row r="3017" spans="7:7" x14ac:dyDescent="0.2">
      <c r="G3017"/>
    </row>
    <row r="3018" spans="7:7" x14ac:dyDescent="0.2">
      <c r="G3018"/>
    </row>
    <row r="3019" spans="7:7" x14ac:dyDescent="0.2">
      <c r="G3019"/>
    </row>
    <row r="3020" spans="7:7" x14ac:dyDescent="0.2">
      <c r="G3020"/>
    </row>
    <row r="3021" spans="7:7" x14ac:dyDescent="0.2">
      <c r="G3021"/>
    </row>
    <row r="3022" spans="7:7" x14ac:dyDescent="0.2">
      <c r="G3022"/>
    </row>
    <row r="3023" spans="7:7" x14ac:dyDescent="0.2">
      <c r="G3023"/>
    </row>
    <row r="3024" spans="7:7" x14ac:dyDescent="0.2">
      <c r="G3024"/>
    </row>
    <row r="3025" spans="7:7" x14ac:dyDescent="0.2">
      <c r="G3025"/>
    </row>
    <row r="3026" spans="7:7" x14ac:dyDescent="0.2">
      <c r="G3026"/>
    </row>
    <row r="3027" spans="7:7" x14ac:dyDescent="0.2">
      <c r="G3027"/>
    </row>
    <row r="3028" spans="7:7" x14ac:dyDescent="0.2">
      <c r="G3028"/>
    </row>
    <row r="3029" spans="7:7" x14ac:dyDescent="0.2">
      <c r="G3029"/>
    </row>
    <row r="3030" spans="7:7" x14ac:dyDescent="0.2">
      <c r="G3030"/>
    </row>
    <row r="3031" spans="7:7" x14ac:dyDescent="0.2">
      <c r="G3031"/>
    </row>
    <row r="3032" spans="7:7" x14ac:dyDescent="0.2">
      <c r="G3032"/>
    </row>
    <row r="3033" spans="7:7" x14ac:dyDescent="0.2">
      <c r="G3033"/>
    </row>
    <row r="3034" spans="7:7" x14ac:dyDescent="0.2">
      <c r="G3034"/>
    </row>
    <row r="3035" spans="7:7" x14ac:dyDescent="0.2">
      <c r="G3035"/>
    </row>
    <row r="3036" spans="7:7" x14ac:dyDescent="0.2">
      <c r="G3036"/>
    </row>
    <row r="3037" spans="7:7" x14ac:dyDescent="0.2">
      <c r="G3037"/>
    </row>
    <row r="3038" spans="7:7" x14ac:dyDescent="0.2">
      <c r="G3038"/>
    </row>
    <row r="3039" spans="7:7" x14ac:dyDescent="0.2">
      <c r="G3039"/>
    </row>
    <row r="3040" spans="7:7" x14ac:dyDescent="0.2">
      <c r="G3040"/>
    </row>
    <row r="3041" spans="7:7" x14ac:dyDescent="0.2">
      <c r="G3041"/>
    </row>
    <row r="3042" spans="7:7" x14ac:dyDescent="0.2">
      <c r="G3042"/>
    </row>
    <row r="3043" spans="7:7" x14ac:dyDescent="0.2">
      <c r="G3043"/>
    </row>
    <row r="3044" spans="7:7" x14ac:dyDescent="0.2">
      <c r="G3044"/>
    </row>
    <row r="3045" spans="7:7" x14ac:dyDescent="0.2">
      <c r="G3045"/>
    </row>
    <row r="3046" spans="7:7" x14ac:dyDescent="0.2">
      <c r="G3046"/>
    </row>
    <row r="3047" spans="7:7" x14ac:dyDescent="0.2">
      <c r="G3047"/>
    </row>
    <row r="3048" spans="7:7" x14ac:dyDescent="0.2">
      <c r="G3048"/>
    </row>
    <row r="3049" spans="7:7" x14ac:dyDescent="0.2">
      <c r="G3049"/>
    </row>
    <row r="3050" spans="7:7" x14ac:dyDescent="0.2">
      <c r="G3050"/>
    </row>
    <row r="3051" spans="7:7" x14ac:dyDescent="0.2">
      <c r="G3051"/>
    </row>
    <row r="3052" spans="7:7" x14ac:dyDescent="0.2">
      <c r="G3052"/>
    </row>
    <row r="3053" spans="7:7" x14ac:dyDescent="0.2">
      <c r="G3053"/>
    </row>
    <row r="3054" spans="7:7" x14ac:dyDescent="0.2">
      <c r="G3054"/>
    </row>
    <row r="3055" spans="7:7" x14ac:dyDescent="0.2">
      <c r="G3055"/>
    </row>
    <row r="3056" spans="7:7" x14ac:dyDescent="0.2">
      <c r="G3056"/>
    </row>
    <row r="3057" spans="7:7" x14ac:dyDescent="0.2">
      <c r="G3057"/>
    </row>
    <row r="3058" spans="7:7" x14ac:dyDescent="0.2">
      <c r="G3058"/>
    </row>
    <row r="3059" spans="7:7" x14ac:dyDescent="0.2">
      <c r="G3059"/>
    </row>
    <row r="3060" spans="7:7" x14ac:dyDescent="0.2">
      <c r="G3060"/>
    </row>
    <row r="3061" spans="7:7" x14ac:dyDescent="0.2">
      <c r="G3061"/>
    </row>
    <row r="3062" spans="7:7" x14ac:dyDescent="0.2">
      <c r="G3062"/>
    </row>
    <row r="3063" spans="7:7" x14ac:dyDescent="0.2">
      <c r="G3063"/>
    </row>
    <row r="3064" spans="7:7" x14ac:dyDescent="0.2">
      <c r="G3064"/>
    </row>
    <row r="3065" spans="7:7" x14ac:dyDescent="0.2">
      <c r="G3065"/>
    </row>
    <row r="3066" spans="7:7" x14ac:dyDescent="0.2">
      <c r="G3066"/>
    </row>
    <row r="3067" spans="7:7" x14ac:dyDescent="0.2">
      <c r="G3067"/>
    </row>
    <row r="3068" spans="7:7" x14ac:dyDescent="0.2">
      <c r="G3068"/>
    </row>
    <row r="3069" spans="7:7" x14ac:dyDescent="0.2">
      <c r="G3069"/>
    </row>
    <row r="3070" spans="7:7" x14ac:dyDescent="0.2">
      <c r="G3070"/>
    </row>
    <row r="3071" spans="7:7" x14ac:dyDescent="0.2">
      <c r="G3071"/>
    </row>
    <row r="3072" spans="7:7" x14ac:dyDescent="0.2">
      <c r="G3072"/>
    </row>
    <row r="3073" spans="7:7" x14ac:dyDescent="0.2">
      <c r="G3073"/>
    </row>
    <row r="3074" spans="7:7" x14ac:dyDescent="0.2">
      <c r="G3074"/>
    </row>
    <row r="3075" spans="7:7" x14ac:dyDescent="0.2">
      <c r="G3075"/>
    </row>
    <row r="3076" spans="7:7" x14ac:dyDescent="0.2">
      <c r="G3076"/>
    </row>
    <row r="3077" spans="7:7" x14ac:dyDescent="0.2">
      <c r="G3077"/>
    </row>
    <row r="3078" spans="7:7" x14ac:dyDescent="0.2">
      <c r="G3078"/>
    </row>
    <row r="3079" spans="7:7" x14ac:dyDescent="0.2">
      <c r="G3079"/>
    </row>
    <row r="3080" spans="7:7" x14ac:dyDescent="0.2">
      <c r="G3080"/>
    </row>
    <row r="3081" spans="7:7" x14ac:dyDescent="0.2">
      <c r="G3081"/>
    </row>
    <row r="3082" spans="7:7" x14ac:dyDescent="0.2">
      <c r="G3082"/>
    </row>
    <row r="3083" spans="7:7" x14ac:dyDescent="0.2">
      <c r="G3083"/>
    </row>
    <row r="3084" spans="7:7" x14ac:dyDescent="0.2">
      <c r="G3084"/>
    </row>
    <row r="3085" spans="7:7" x14ac:dyDescent="0.2">
      <c r="G3085"/>
    </row>
    <row r="3086" spans="7:7" x14ac:dyDescent="0.2">
      <c r="G3086"/>
    </row>
    <row r="3087" spans="7:7" x14ac:dyDescent="0.2">
      <c r="G3087"/>
    </row>
    <row r="3088" spans="7:7" x14ac:dyDescent="0.2">
      <c r="G3088"/>
    </row>
    <row r="3089" spans="7:7" x14ac:dyDescent="0.2">
      <c r="G3089"/>
    </row>
    <row r="3090" spans="7:7" x14ac:dyDescent="0.2">
      <c r="G3090"/>
    </row>
    <row r="3091" spans="7:7" x14ac:dyDescent="0.2">
      <c r="G3091"/>
    </row>
    <row r="3092" spans="7:7" x14ac:dyDescent="0.2">
      <c r="G3092"/>
    </row>
    <row r="3093" spans="7:7" x14ac:dyDescent="0.2">
      <c r="G3093"/>
    </row>
    <row r="3094" spans="7:7" x14ac:dyDescent="0.2">
      <c r="G3094"/>
    </row>
    <row r="3095" spans="7:7" x14ac:dyDescent="0.2">
      <c r="G3095"/>
    </row>
    <row r="3096" spans="7:7" x14ac:dyDescent="0.2">
      <c r="G3096"/>
    </row>
    <row r="3097" spans="7:7" x14ac:dyDescent="0.2">
      <c r="G3097"/>
    </row>
    <row r="3098" spans="7:7" x14ac:dyDescent="0.2">
      <c r="G3098"/>
    </row>
    <row r="3099" spans="7:7" x14ac:dyDescent="0.2">
      <c r="G3099"/>
    </row>
    <row r="3100" spans="7:7" x14ac:dyDescent="0.2">
      <c r="G3100"/>
    </row>
    <row r="3101" spans="7:7" x14ac:dyDescent="0.2">
      <c r="G3101"/>
    </row>
    <row r="3102" spans="7:7" x14ac:dyDescent="0.2">
      <c r="G3102"/>
    </row>
    <row r="3103" spans="7:7" x14ac:dyDescent="0.2">
      <c r="G3103"/>
    </row>
    <row r="3104" spans="7:7" x14ac:dyDescent="0.2">
      <c r="G3104"/>
    </row>
    <row r="3105" spans="7:7" x14ac:dyDescent="0.2">
      <c r="G3105"/>
    </row>
    <row r="3106" spans="7:7" x14ac:dyDescent="0.2">
      <c r="G3106"/>
    </row>
    <row r="3107" spans="7:7" x14ac:dyDescent="0.2">
      <c r="G3107"/>
    </row>
    <row r="3108" spans="7:7" x14ac:dyDescent="0.2">
      <c r="G3108"/>
    </row>
    <row r="3109" spans="7:7" x14ac:dyDescent="0.2">
      <c r="G3109"/>
    </row>
    <row r="3110" spans="7:7" x14ac:dyDescent="0.2">
      <c r="G3110"/>
    </row>
    <row r="3111" spans="7:7" x14ac:dyDescent="0.2">
      <c r="G3111"/>
    </row>
    <row r="3112" spans="7:7" x14ac:dyDescent="0.2">
      <c r="G3112"/>
    </row>
    <row r="3113" spans="7:7" x14ac:dyDescent="0.2">
      <c r="G3113"/>
    </row>
    <row r="3114" spans="7:7" x14ac:dyDescent="0.2">
      <c r="G3114"/>
    </row>
    <row r="3115" spans="7:7" x14ac:dyDescent="0.2">
      <c r="G3115"/>
    </row>
    <row r="3116" spans="7:7" x14ac:dyDescent="0.2">
      <c r="G3116"/>
    </row>
    <row r="3117" spans="7:7" x14ac:dyDescent="0.2">
      <c r="G3117"/>
    </row>
    <row r="3118" spans="7:7" x14ac:dyDescent="0.2">
      <c r="G3118"/>
    </row>
    <row r="3119" spans="7:7" x14ac:dyDescent="0.2">
      <c r="G3119"/>
    </row>
    <row r="3120" spans="7:7" x14ac:dyDescent="0.2">
      <c r="G3120"/>
    </row>
    <row r="3121" spans="7:7" x14ac:dyDescent="0.2">
      <c r="G3121"/>
    </row>
    <row r="3122" spans="7:7" x14ac:dyDescent="0.2">
      <c r="G3122"/>
    </row>
    <row r="3123" spans="7:7" x14ac:dyDescent="0.2">
      <c r="G3123"/>
    </row>
    <row r="3124" spans="7:7" x14ac:dyDescent="0.2">
      <c r="G3124"/>
    </row>
    <row r="3125" spans="7:7" x14ac:dyDescent="0.2">
      <c r="G3125"/>
    </row>
    <row r="3126" spans="7:7" x14ac:dyDescent="0.2">
      <c r="G3126"/>
    </row>
    <row r="3127" spans="7:7" x14ac:dyDescent="0.2">
      <c r="G3127"/>
    </row>
    <row r="3128" spans="7:7" x14ac:dyDescent="0.2">
      <c r="G3128"/>
    </row>
    <row r="3129" spans="7:7" x14ac:dyDescent="0.2">
      <c r="G3129"/>
    </row>
    <row r="3130" spans="7:7" x14ac:dyDescent="0.2">
      <c r="G3130"/>
    </row>
    <row r="3131" spans="7:7" x14ac:dyDescent="0.2">
      <c r="G3131"/>
    </row>
    <row r="3132" spans="7:7" x14ac:dyDescent="0.2">
      <c r="G3132"/>
    </row>
    <row r="3133" spans="7:7" x14ac:dyDescent="0.2">
      <c r="G3133"/>
    </row>
    <row r="3134" spans="7:7" x14ac:dyDescent="0.2">
      <c r="G3134"/>
    </row>
    <row r="3135" spans="7:7" x14ac:dyDescent="0.2">
      <c r="G3135"/>
    </row>
    <row r="3136" spans="7:7" x14ac:dyDescent="0.2">
      <c r="G3136"/>
    </row>
    <row r="3137" spans="7:7" x14ac:dyDescent="0.2">
      <c r="G3137"/>
    </row>
    <row r="3138" spans="7:7" x14ac:dyDescent="0.2">
      <c r="G3138"/>
    </row>
    <row r="3139" spans="7:7" x14ac:dyDescent="0.2">
      <c r="G3139"/>
    </row>
    <row r="3140" spans="7:7" x14ac:dyDescent="0.2">
      <c r="G3140"/>
    </row>
    <row r="3141" spans="7:7" x14ac:dyDescent="0.2">
      <c r="G3141"/>
    </row>
    <row r="3142" spans="7:7" x14ac:dyDescent="0.2">
      <c r="G3142"/>
    </row>
    <row r="3143" spans="7:7" x14ac:dyDescent="0.2">
      <c r="G3143"/>
    </row>
    <row r="3144" spans="7:7" x14ac:dyDescent="0.2">
      <c r="G3144"/>
    </row>
    <row r="3145" spans="7:7" x14ac:dyDescent="0.2">
      <c r="G3145"/>
    </row>
    <row r="3146" spans="7:7" x14ac:dyDescent="0.2">
      <c r="G3146"/>
    </row>
    <row r="3147" spans="7:7" x14ac:dyDescent="0.2">
      <c r="G3147"/>
    </row>
    <row r="3148" spans="7:7" x14ac:dyDescent="0.2">
      <c r="G3148"/>
    </row>
    <row r="3149" spans="7:7" x14ac:dyDescent="0.2">
      <c r="G3149"/>
    </row>
    <row r="3150" spans="7:7" x14ac:dyDescent="0.2">
      <c r="G3150"/>
    </row>
    <row r="3151" spans="7:7" x14ac:dyDescent="0.2">
      <c r="G3151"/>
    </row>
    <row r="3152" spans="7:7" x14ac:dyDescent="0.2">
      <c r="G3152"/>
    </row>
    <row r="3153" spans="7:7" x14ac:dyDescent="0.2">
      <c r="G3153"/>
    </row>
    <row r="3154" spans="7:7" x14ac:dyDescent="0.2">
      <c r="G3154"/>
    </row>
    <row r="3155" spans="7:7" x14ac:dyDescent="0.2">
      <c r="G3155"/>
    </row>
    <row r="3156" spans="7:7" x14ac:dyDescent="0.2">
      <c r="G3156"/>
    </row>
    <row r="3157" spans="7:7" x14ac:dyDescent="0.2">
      <c r="G3157"/>
    </row>
    <row r="3158" spans="7:7" x14ac:dyDescent="0.2">
      <c r="G3158"/>
    </row>
    <row r="3159" spans="7:7" x14ac:dyDescent="0.2">
      <c r="G3159"/>
    </row>
    <row r="3160" spans="7:7" x14ac:dyDescent="0.2">
      <c r="G3160"/>
    </row>
    <row r="3161" spans="7:7" x14ac:dyDescent="0.2">
      <c r="G3161"/>
    </row>
    <row r="3162" spans="7:7" x14ac:dyDescent="0.2">
      <c r="G3162"/>
    </row>
    <row r="3163" spans="7:7" x14ac:dyDescent="0.2">
      <c r="G3163"/>
    </row>
    <row r="3164" spans="7:7" x14ac:dyDescent="0.2">
      <c r="G3164"/>
    </row>
    <row r="3165" spans="7:7" x14ac:dyDescent="0.2">
      <c r="G3165"/>
    </row>
    <row r="3166" spans="7:7" x14ac:dyDescent="0.2">
      <c r="G3166"/>
    </row>
    <row r="3167" spans="7:7" x14ac:dyDescent="0.2">
      <c r="G3167"/>
    </row>
    <row r="3168" spans="7:7" x14ac:dyDescent="0.2">
      <c r="G3168"/>
    </row>
    <row r="3169" spans="7:7" x14ac:dyDescent="0.2">
      <c r="G3169"/>
    </row>
    <row r="3170" spans="7:7" x14ac:dyDescent="0.2">
      <c r="G3170"/>
    </row>
    <row r="3171" spans="7:7" x14ac:dyDescent="0.2">
      <c r="G3171"/>
    </row>
    <row r="3172" spans="7:7" x14ac:dyDescent="0.2">
      <c r="G3172"/>
    </row>
    <row r="3173" spans="7:7" x14ac:dyDescent="0.2">
      <c r="G3173"/>
    </row>
    <row r="3174" spans="7:7" x14ac:dyDescent="0.2">
      <c r="G3174"/>
    </row>
    <row r="3175" spans="7:7" x14ac:dyDescent="0.2">
      <c r="G3175"/>
    </row>
    <row r="3176" spans="7:7" x14ac:dyDescent="0.2">
      <c r="G3176"/>
    </row>
    <row r="3177" spans="7:7" x14ac:dyDescent="0.2">
      <c r="G3177"/>
    </row>
    <row r="3178" spans="7:7" x14ac:dyDescent="0.2">
      <c r="G3178"/>
    </row>
    <row r="3179" spans="7:7" x14ac:dyDescent="0.2">
      <c r="G3179"/>
    </row>
    <row r="3180" spans="7:7" x14ac:dyDescent="0.2">
      <c r="G3180"/>
    </row>
    <row r="3181" spans="7:7" x14ac:dyDescent="0.2">
      <c r="G3181"/>
    </row>
    <row r="3182" spans="7:7" x14ac:dyDescent="0.2">
      <c r="G3182"/>
    </row>
    <row r="3183" spans="7:7" x14ac:dyDescent="0.2">
      <c r="G3183"/>
    </row>
    <row r="3184" spans="7:7" x14ac:dyDescent="0.2">
      <c r="G3184"/>
    </row>
    <row r="3185" spans="7:7" x14ac:dyDescent="0.2">
      <c r="G3185"/>
    </row>
    <row r="3186" spans="7:7" x14ac:dyDescent="0.2">
      <c r="G3186"/>
    </row>
    <row r="3187" spans="7:7" x14ac:dyDescent="0.2">
      <c r="G3187"/>
    </row>
    <row r="3188" spans="7:7" x14ac:dyDescent="0.2">
      <c r="G3188"/>
    </row>
    <row r="3189" spans="7:7" x14ac:dyDescent="0.2">
      <c r="G3189"/>
    </row>
    <row r="3190" spans="7:7" x14ac:dyDescent="0.2">
      <c r="G3190"/>
    </row>
    <row r="3191" spans="7:7" x14ac:dyDescent="0.2">
      <c r="G3191"/>
    </row>
    <row r="3192" spans="7:7" x14ac:dyDescent="0.2">
      <c r="G3192"/>
    </row>
    <row r="3193" spans="7:7" x14ac:dyDescent="0.2">
      <c r="G3193"/>
    </row>
    <row r="3194" spans="7:7" x14ac:dyDescent="0.2">
      <c r="G3194"/>
    </row>
    <row r="3195" spans="7:7" x14ac:dyDescent="0.2">
      <c r="G3195"/>
    </row>
    <row r="3196" spans="7:7" x14ac:dyDescent="0.2">
      <c r="G3196"/>
    </row>
    <row r="3197" spans="7:7" x14ac:dyDescent="0.2">
      <c r="G3197"/>
    </row>
    <row r="3198" spans="7:7" x14ac:dyDescent="0.2">
      <c r="G3198"/>
    </row>
    <row r="3199" spans="7:7" x14ac:dyDescent="0.2">
      <c r="G3199"/>
    </row>
    <row r="3200" spans="7:7" x14ac:dyDescent="0.2">
      <c r="G3200"/>
    </row>
    <row r="3201" spans="7:7" x14ac:dyDescent="0.2">
      <c r="G3201"/>
    </row>
    <row r="3202" spans="7:7" x14ac:dyDescent="0.2">
      <c r="G3202"/>
    </row>
    <row r="3203" spans="7:7" x14ac:dyDescent="0.2">
      <c r="G3203"/>
    </row>
    <row r="3204" spans="7:7" x14ac:dyDescent="0.2">
      <c r="G3204"/>
    </row>
    <row r="3205" spans="7:7" x14ac:dyDescent="0.2">
      <c r="G3205"/>
    </row>
    <row r="3206" spans="7:7" x14ac:dyDescent="0.2">
      <c r="G3206"/>
    </row>
    <row r="3207" spans="7:7" x14ac:dyDescent="0.2">
      <c r="G3207"/>
    </row>
    <row r="3208" spans="7:7" x14ac:dyDescent="0.2">
      <c r="G3208"/>
    </row>
    <row r="3209" spans="7:7" x14ac:dyDescent="0.2">
      <c r="G3209"/>
    </row>
    <row r="3210" spans="7:7" x14ac:dyDescent="0.2">
      <c r="G3210"/>
    </row>
    <row r="3211" spans="7:7" x14ac:dyDescent="0.2">
      <c r="G3211"/>
    </row>
    <row r="3212" spans="7:7" x14ac:dyDescent="0.2">
      <c r="G3212"/>
    </row>
    <row r="3213" spans="7:7" x14ac:dyDescent="0.2">
      <c r="G3213"/>
    </row>
    <row r="3214" spans="7:7" x14ac:dyDescent="0.2">
      <c r="G3214"/>
    </row>
    <row r="3215" spans="7:7" x14ac:dyDescent="0.2">
      <c r="G3215"/>
    </row>
    <row r="3216" spans="7:7" x14ac:dyDescent="0.2">
      <c r="G3216"/>
    </row>
    <row r="3217" spans="7:7" x14ac:dyDescent="0.2">
      <c r="G3217"/>
    </row>
    <row r="3218" spans="7:7" x14ac:dyDescent="0.2">
      <c r="G3218"/>
    </row>
    <row r="3219" spans="7:7" x14ac:dyDescent="0.2">
      <c r="G3219"/>
    </row>
    <row r="3220" spans="7:7" x14ac:dyDescent="0.2">
      <c r="G3220"/>
    </row>
    <row r="3221" spans="7:7" x14ac:dyDescent="0.2">
      <c r="G3221"/>
    </row>
    <row r="3222" spans="7:7" x14ac:dyDescent="0.2">
      <c r="G3222"/>
    </row>
    <row r="3223" spans="7:7" x14ac:dyDescent="0.2">
      <c r="G3223"/>
    </row>
    <row r="3224" spans="7:7" x14ac:dyDescent="0.2">
      <c r="G3224"/>
    </row>
    <row r="3225" spans="7:7" x14ac:dyDescent="0.2">
      <c r="G3225"/>
    </row>
    <row r="3226" spans="7:7" x14ac:dyDescent="0.2">
      <c r="G3226"/>
    </row>
    <row r="3227" spans="7:7" x14ac:dyDescent="0.2">
      <c r="G3227"/>
    </row>
    <row r="3228" spans="7:7" x14ac:dyDescent="0.2">
      <c r="G3228"/>
    </row>
    <row r="3229" spans="7:7" x14ac:dyDescent="0.2">
      <c r="G3229"/>
    </row>
    <row r="3230" spans="7:7" x14ac:dyDescent="0.2">
      <c r="G3230"/>
    </row>
    <row r="3231" spans="7:7" x14ac:dyDescent="0.2">
      <c r="G3231"/>
    </row>
    <row r="3232" spans="7:7" x14ac:dyDescent="0.2">
      <c r="G3232"/>
    </row>
    <row r="3233" spans="7:7" x14ac:dyDescent="0.2">
      <c r="G3233"/>
    </row>
    <row r="3234" spans="7:7" x14ac:dyDescent="0.2">
      <c r="G3234"/>
    </row>
    <row r="3235" spans="7:7" x14ac:dyDescent="0.2">
      <c r="G3235"/>
    </row>
    <row r="3236" spans="7:7" x14ac:dyDescent="0.2">
      <c r="G3236"/>
    </row>
    <row r="3237" spans="7:7" x14ac:dyDescent="0.2">
      <c r="G3237"/>
    </row>
    <row r="3238" spans="7:7" x14ac:dyDescent="0.2">
      <c r="G3238"/>
    </row>
    <row r="3239" spans="7:7" x14ac:dyDescent="0.2">
      <c r="G3239"/>
    </row>
    <row r="3240" spans="7:7" x14ac:dyDescent="0.2">
      <c r="G3240"/>
    </row>
    <row r="3241" spans="7:7" x14ac:dyDescent="0.2">
      <c r="G3241"/>
    </row>
    <row r="3242" spans="7:7" x14ac:dyDescent="0.2">
      <c r="G3242"/>
    </row>
    <row r="3243" spans="7:7" x14ac:dyDescent="0.2">
      <c r="G3243"/>
    </row>
    <row r="3244" spans="7:7" x14ac:dyDescent="0.2">
      <c r="G3244"/>
    </row>
    <row r="3245" spans="7:7" x14ac:dyDescent="0.2">
      <c r="G3245"/>
    </row>
    <row r="3246" spans="7:7" x14ac:dyDescent="0.2">
      <c r="G3246"/>
    </row>
    <row r="3247" spans="7:7" x14ac:dyDescent="0.2">
      <c r="G3247"/>
    </row>
    <row r="3248" spans="7:7" x14ac:dyDescent="0.2">
      <c r="G3248"/>
    </row>
    <row r="3249" spans="7:7" x14ac:dyDescent="0.2">
      <c r="G3249"/>
    </row>
    <row r="3250" spans="7:7" x14ac:dyDescent="0.2">
      <c r="G3250"/>
    </row>
    <row r="3251" spans="7:7" x14ac:dyDescent="0.2">
      <c r="G3251"/>
    </row>
    <row r="3252" spans="7:7" x14ac:dyDescent="0.2">
      <c r="G3252"/>
    </row>
    <row r="3253" spans="7:7" x14ac:dyDescent="0.2">
      <c r="G3253"/>
    </row>
    <row r="3254" spans="7:7" x14ac:dyDescent="0.2">
      <c r="G3254"/>
    </row>
    <row r="3255" spans="7:7" x14ac:dyDescent="0.2">
      <c r="G3255"/>
    </row>
    <row r="3256" spans="7:7" x14ac:dyDescent="0.2">
      <c r="G3256"/>
    </row>
    <row r="3257" spans="7:7" x14ac:dyDescent="0.2">
      <c r="G3257"/>
    </row>
    <row r="3258" spans="7:7" x14ac:dyDescent="0.2">
      <c r="G3258"/>
    </row>
    <row r="3259" spans="7:7" x14ac:dyDescent="0.2">
      <c r="G3259"/>
    </row>
    <row r="3260" spans="7:7" x14ac:dyDescent="0.2">
      <c r="G3260"/>
    </row>
    <row r="3261" spans="7:7" x14ac:dyDescent="0.2">
      <c r="G3261"/>
    </row>
    <row r="3262" spans="7:7" x14ac:dyDescent="0.2">
      <c r="G3262"/>
    </row>
    <row r="3263" spans="7:7" x14ac:dyDescent="0.2">
      <c r="G3263"/>
    </row>
    <row r="3264" spans="7:7" x14ac:dyDescent="0.2">
      <c r="G3264"/>
    </row>
    <row r="3265" spans="7:7" x14ac:dyDescent="0.2">
      <c r="G3265"/>
    </row>
    <row r="3266" spans="7:7" x14ac:dyDescent="0.2">
      <c r="G3266"/>
    </row>
    <row r="3267" spans="7:7" x14ac:dyDescent="0.2">
      <c r="G3267"/>
    </row>
    <row r="3268" spans="7:7" x14ac:dyDescent="0.2">
      <c r="G3268"/>
    </row>
    <row r="3269" spans="7:7" x14ac:dyDescent="0.2">
      <c r="G3269"/>
    </row>
    <row r="3270" spans="7:7" x14ac:dyDescent="0.2">
      <c r="G3270"/>
    </row>
    <row r="3271" spans="7:7" x14ac:dyDescent="0.2">
      <c r="G3271"/>
    </row>
    <row r="3272" spans="7:7" x14ac:dyDescent="0.2">
      <c r="G3272"/>
    </row>
    <row r="3273" spans="7:7" x14ac:dyDescent="0.2">
      <c r="G3273"/>
    </row>
    <row r="3274" spans="7:7" x14ac:dyDescent="0.2">
      <c r="G3274"/>
    </row>
    <row r="3275" spans="7:7" x14ac:dyDescent="0.2">
      <c r="G3275"/>
    </row>
    <row r="3276" spans="7:7" x14ac:dyDescent="0.2">
      <c r="G3276"/>
    </row>
    <row r="3277" spans="7:7" x14ac:dyDescent="0.2">
      <c r="G3277"/>
    </row>
    <row r="3278" spans="7:7" x14ac:dyDescent="0.2">
      <c r="G3278"/>
    </row>
    <row r="3279" spans="7:7" x14ac:dyDescent="0.2">
      <c r="G3279"/>
    </row>
    <row r="3280" spans="7:7" x14ac:dyDescent="0.2">
      <c r="G3280"/>
    </row>
    <row r="3281" spans="7:7" x14ac:dyDescent="0.2">
      <c r="G3281"/>
    </row>
    <row r="3282" spans="7:7" x14ac:dyDescent="0.2">
      <c r="G3282"/>
    </row>
    <row r="3283" spans="7:7" x14ac:dyDescent="0.2">
      <c r="G3283"/>
    </row>
    <row r="3284" spans="7:7" x14ac:dyDescent="0.2">
      <c r="G3284"/>
    </row>
    <row r="3285" spans="7:7" x14ac:dyDescent="0.2">
      <c r="G3285"/>
    </row>
    <row r="3286" spans="7:7" x14ac:dyDescent="0.2">
      <c r="G3286"/>
    </row>
    <row r="3287" spans="7:7" x14ac:dyDescent="0.2">
      <c r="G3287"/>
    </row>
    <row r="3288" spans="7:7" x14ac:dyDescent="0.2">
      <c r="G3288"/>
    </row>
    <row r="3289" spans="7:7" x14ac:dyDescent="0.2">
      <c r="G3289"/>
    </row>
    <row r="3290" spans="7:7" x14ac:dyDescent="0.2">
      <c r="G3290"/>
    </row>
    <row r="3291" spans="7:7" x14ac:dyDescent="0.2">
      <c r="G3291"/>
    </row>
    <row r="3292" spans="7:7" x14ac:dyDescent="0.2">
      <c r="G3292"/>
    </row>
  </sheetData>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50"/>
  <sheetViews>
    <sheetView topLeftCell="A335" zoomScaleNormal="100" workbookViewId="0">
      <pane xSplit="1" topLeftCell="B1" activePane="topRight" state="frozenSplit"/>
      <selection activeCell="A6" sqref="A6"/>
      <selection pane="topRight" activeCell="B349" sqref="B349:B351"/>
    </sheetView>
  </sheetViews>
  <sheetFormatPr defaultRowHeight="12.75" x14ac:dyDescent="0.2"/>
  <cols>
    <col min="1" max="1" width="99.7109375" style="26" customWidth="1"/>
    <col min="2" max="6" width="78.28515625" style="26" customWidth="1"/>
    <col min="7" max="18" width="120.85546875" style="26" bestFit="1" customWidth="1"/>
    <col min="19" max="19" width="120.85546875" style="106" bestFit="1" customWidth="1"/>
    <col min="20" max="21" width="120.85546875" style="107" bestFit="1" customWidth="1"/>
    <col min="22" max="31" width="120.85546875" style="26" bestFit="1" customWidth="1"/>
    <col min="32" max="34" width="16" style="7" bestFit="1" customWidth="1"/>
    <col min="35" max="35" width="43.85546875" style="7" bestFit="1" customWidth="1"/>
    <col min="36" max="36" width="34.42578125" style="7" bestFit="1" customWidth="1"/>
    <col min="37" max="37" width="38.5703125" style="7" bestFit="1" customWidth="1"/>
    <col min="38" max="50" width="16" style="7" bestFit="1" customWidth="1"/>
    <col min="51" max="16384" width="9.140625" style="7"/>
  </cols>
  <sheetData>
    <row r="1" spans="1:53" ht="127.5" customHeight="1" x14ac:dyDescent="0.2">
      <c r="A1" s="26" t="str">
        <f ca="1">IF(Minutes!B2="#","",CONCATENATE("&lt;A NAME = ""REQ",Minutes!B2,"""&gt;&lt;BR&gt;&lt;/A&gt;","&lt;TABLE BORDER=5 CELLSPACING=0 CELLPADDING=6 WIDTH=""100%""&gt;","&lt;TR BGCOLOR=""#00FFFF""&gt;&lt;TD COLSPAN = 3 VALIGN = MIDDLE  ALIGN = CENTER&gt;&lt;BIG&gt;&lt;B&gt;Change Request &lt;A HREF=""maint_",Minutes!B2,".pdf""&gt;",Minutes!B2,"&lt;/A&gt; Revision History&lt;/B&gt;&lt;/BIG&gt;&lt;/TD&gt;&lt;/TR&gt;","&lt;TR BGCOLOR=""#00FFFF""&gt;&lt;TD  WIDTH=""15%"" ALIGN = CENTER&gt;Status&lt;/TD&gt;&lt;TD ALIGN = CENTER&gt;Description&lt;/TD&gt;&lt;TD  WIDTH=""15%"" ALIGN = CENTER&gt;Date Received&lt;/TD&gt;&lt;/TR&gt;","&lt;TR BGCOLOR=""#00FFFF""&gt;&lt;TD VALIGN = MIDDLE  ALIGN = CENTER&gt;&lt;B&gt;",Minutes!C3,"&lt;/B&gt;&lt;/TD&gt;&lt;TD VALIGN = MIDDLE  ALIGN = CENTER&gt;&lt;B&gt;",Minutes!C4,"&lt;/B&gt;&lt;/TD&gt;&lt;TD  VALIGN = MIDDLE  ALIGN = CENTER&gt;&lt;B&gt;",Minutes!C2,"&lt;/B&gt;&lt;/TD&gt;&lt;/TR&gt;","&lt;TR BGCOLOR=""#00FFFF""&gt;&lt;TD COLSPAN = 3&gt;&lt;SMALL&gt;&lt;BR&gt;&lt;/SMALL&gt;&lt;/TD&gt;&lt;/TR&gt;"))</f>
        <v>&lt;A NAME = "REQ0003"&gt;&lt;BR&gt;&lt;/A&gt;&lt;TABLE BORDER=5 CELLSPACING=0 CELLPADDING=6 WIDTH="100%"&gt;&lt;TR BGCOLOR="#00FFFF"&gt;&lt;TD COLSPAN = 3 VALIGN = MIDDLE  ALIGN = CENTER&gt;&lt;BIG&gt;&lt;B&gt;Change Request &lt;A HREF="maint_0003.pdf"&gt;0003&lt;/A&gt;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CENTER&gt;&lt;B&gt;20.2.2, 20.28.2, 12.14 - Inconsistent VID for Loopback Reply (LBR) frames&lt;/B&gt;&lt;/TD&gt;&lt;TD  VALIGN = MIDDLE  ALIGN = CENTER&gt;&lt;B&gt;26-Mar-11&lt;/B&gt;&lt;/TD&gt;&lt;/TR&gt;&lt;TR BGCOLOR="#00FFFF"&gt;&lt;TD COLSPAN = 3&gt;&lt;SMALL&gt;&lt;BR&gt;&lt;/SMALL&gt;&lt;/TD&gt;&lt;/TR&gt;</v>
      </c>
      <c r="B1" s="117" t="str">
        <f ca="1">IF(Minutes!C4="","",CONCATENATE("&lt;TR BGCOLOR=""#E0E0E0""&gt;&lt;TD&gt;&lt;BR&gt;&lt;/TD&gt;&lt;TD VALIGN = MIDDLE  ALIGN = CENTER&gt;", Minutes!C3, "&lt;/TD&gt;&lt;TD VALIGN = MIDDLE  ALIGN = CENTER&gt;", TEXT(Minutes!C2,"d-mmm-yy"),"&lt;/TD&gt;&lt;/TR&gt;&lt;TR&gt;&lt;TD COLSPAN = 3&gt;", SUBSTITUTE(Minutes!C4, "#", " "),"&lt;/TD&gt;&lt;/TR&gt;"))</f>
        <v>&lt;TR BGCOLOR="#E0E0E0"&gt;&lt;TD&gt;&lt;BR&gt;&lt;/TD&gt;&lt;TD VALIGN = MIDDLE  ALIGN = CENTER&gt;Published&lt;/TD&gt;&lt;TD VALIGN = MIDDLE  ALIGN = CENTER&gt;26-Mar-11&lt;/TD&gt;&lt;/TR&gt;&lt;TR&gt;&lt;TD COLSPAN = 3&gt;20.2.2, 20.28.2, 12.14 - Inconsistent VID for Loopback Reply (LBR) frames&lt;/TD&gt;&lt;/TR&gt;</v>
      </c>
      <c r="C1" s="117" t="str">
        <f>IF(Minutes!D4&lt;&gt;"#","",CONCATENATE("&lt;TR BGCOLOR=""#E0E0E0""&gt;&lt;TD&gt;&lt;BR&gt;&lt;/TD&gt;&lt;TD VALIGN = MIDDLE  ALIGN = CENTER&gt;", Minutes!D3, "&lt;/TD&gt;&lt;TD VALIGN = MIDDLE  ALIGN = CENTER&gt;", TEXT(Minutes!D2,"d-mmm-yy"),"&lt;/TD&gt;&lt;/TR&gt;&lt;TR&gt;&lt;TD COLSPAN = 3&gt;", SUBSTITUTE(Minutes!D4, "#", " "),"&lt;/TD&gt;&lt;/TR&gt;"))</f>
        <v>&lt;TR BGCOLOR="#E0E0E0"&gt;&lt;TD&gt;&lt;BR&gt;&lt;/TD&gt;&lt;TD VALIGN = MIDDLE  ALIGN = CENTER&gt;Not Discussed&lt;/TD&gt;&lt;TD VALIGN = MIDDLE  ALIGN = CENTER&gt;8-May-11&lt;/TD&gt;&lt;/TR&gt;&lt;TR&gt;&lt;TD COLSPAN = 3&gt; &lt;/TD&gt;&lt;/TR&gt;</v>
      </c>
      <c r="D1" s="117" t="str">
        <f>IF(Minutes!E4&lt;&gt;"#","",CONCATENATE("&lt;TR BGCOLOR=""#E0E0E0""&gt;&lt;TD&gt;&lt;BR&gt;&lt;/TD&gt;&lt;TD VALIGN = MIDDLE  ALIGN = CENTER&gt;", Minutes!E3, "&lt;/TD&gt;&lt;TD VALIGN = MIDDLE  ALIGN = CENTER&gt;", TEXT(Minutes!E2,"d-mmm-yy"),"&lt;/TD&gt;&lt;/TR&gt;&lt;TR&gt;&lt;TD COLSPAN = 3&gt;", SUBSTITUTE(Minutes!E4, "#", " "),"&lt;/TD&gt;&lt;/TR&gt;"))</f>
        <v>&lt;TR BGCOLOR="#E0E0E0"&gt;&lt;TD&gt;&lt;BR&gt;&lt;/TD&gt;&lt;TD VALIGN = MIDDLE  ALIGN = CENTER&gt;The issue was discussed in Santa Fe and since the issue was introduced from 802.1aq, we can put the resolution in 802.1aq.   The resolution is acceptable but it should specify to copy both priority and drop eligible bits.  Steve Haddock will introduce a comment to 802.1aq in San Francisco.  Move to balloting state.&lt;/TD&gt;&lt;TD VALIGN = MIDDLE  ALIGN = CENTER&gt;18-Jul-11&lt;/TD&gt;&lt;/TR&gt;&lt;TR&gt;&lt;TD COLSPAN = 3&gt; &lt;/TD&gt;&lt;/TR&gt;</v>
      </c>
      <c r="E1" s="117" t="str">
        <f>IF(Minutes!F4&lt;&gt;"#","",CONCATENATE("&lt;TR BGCOLOR=""#E0E0E0""&gt;&lt;TD&gt;&lt;BR&gt;&lt;/TD&gt;&lt;TD VALIGN = MIDDLE  ALIGN = CENTER&gt;", Minutes!F3, "&lt;/TD&gt;&lt;TD VALIGN = MIDDLE  ALIGN = CENTER&gt;", TEXT(Minutes!F2,"d-mmm-yy"),"&lt;/TD&gt;&lt;/TR&gt;&lt;TR&gt;&lt;TD COLSPAN = 3&gt;", SUBSTITUTE(Minutes!F4, "#", " "),"&lt;/TD&gt;&lt;/TR&gt;"))</f>
        <v>&lt;TR BGCOLOR="#E0E0E0"&gt;&lt;TD&gt;&lt;BR&gt;&lt;/TD&gt;&lt;TD VALIGN = MIDDLE  ALIGN = CENTER&gt;Comment has been introduced and accepted, but not put into the draft.  The draft is in recirc at the moment.  Comment will be resubmitted.  Leaving balloting state&lt;/TD&gt;&lt;TD VALIGN = MIDDLE  ALIGN = CENTER&gt;14-Sep-11&lt;/TD&gt;&lt;/TR&gt;&lt;TR&gt;&lt;TD COLSPAN = 3&gt; &lt;/TD&gt;&lt;/TR&gt;</v>
      </c>
      <c r="F1" s="117" t="str">
        <f>IF(Minutes!G4&lt;&gt;"#","",CONCATENATE("&lt;TR BGCOLOR=""#E0E0E0""&gt;&lt;TD&gt;&lt;BR&gt;&lt;/TD&gt;&lt;TD VALIGN = MIDDLE  ALIGN = CENTER&gt;", Minutes!G3, "&lt;/TD&gt;&lt;TD VALIGN = MIDDLE  ALIGN = CENTER&gt;", TEXT(Minutes!G2,"d-mmm-yy"),"&lt;/TD&gt;&lt;/TR&gt;&lt;TR&gt;&lt;TD COLSPAN = 3&gt;", SUBSTITUTE(Minutes!G4, "#", " "),"&lt;/TD&gt;&lt;/TR&gt;"))</f>
        <v>&lt;TR BGCOLOR="#E0E0E0"&gt;&lt;TD&gt;&lt;BR&gt;&lt;/TD&gt;&lt;TD VALIGN = MIDDLE  ALIGN = CENTER&gt;Document is still in sponsor ballot.   Comment is being address, but no status change for this meeting. &lt;/TD&gt;&lt;TD VALIGN = MIDDLE  ALIGN = CENTER&gt;8-Nov-11&lt;/TD&gt;&lt;/TR&gt;&lt;TR&gt;&lt;TD COLSPAN = 3&gt; &lt;/TD&gt;&lt;/TR&gt;</v>
      </c>
      <c r="G1" s="117" t="str">
        <f>IF(Minutes!H4&lt;&gt;"#","",CONCATENATE("&lt;TR BGCOLOR=""#E0E0E0""&gt;&lt;TD&gt;&lt;BR&gt;&lt;/TD&gt;&lt;TD VALIGN = MIDDLE  ALIGN = CENTER&gt;", Minutes!H3, "&lt;/TD&gt;&lt;TD VALIGN = MIDDLE  ALIGN = CENTER&gt;", TEXT(Minutes!H2,"d-mmm-yy"),"&lt;/TD&gt;&lt;/TR&gt;&lt;TR&gt;&lt;TD COLSPAN = 3&gt;", SUBSTITUTE(Minutes!H4, "#", " "),"&lt;/TD&gt;&lt;/TR&gt;"))</f>
        <v>&lt;TR BGCOLOR="#E0E0E0"&gt;&lt;TD&gt;&lt;BR&gt;&lt;/TD&gt;&lt;TD VALIGN = MIDDLE  ALIGN = CENTER&gt;Document is still in sponsor ballot.   Comment is being address, but no status change for this meeting. &lt;/TD&gt;&lt;TD VALIGN = MIDDLE  ALIGN = CENTER&gt;11-Jan-12&lt;/TD&gt;&lt;/TR&gt;&lt;TR&gt;&lt;TD COLSPAN = 3&gt; &lt;/TD&gt;&lt;/TR&gt;</v>
      </c>
      <c r="H1" s="117" t="str">
        <f>IF(Minutes!I4&lt;&gt;"#","",CONCATENATE("&lt;TR BGCOLOR=""#E0E0E0""&gt;&lt;TD&gt;&lt;BR&gt;&lt;/TD&gt;&lt;TD VALIGN = MIDDLE  ALIGN = CENTER&gt;", Minutes!I3, "&lt;/TD&gt;&lt;TD VALIGN = MIDDLE  ALIGN = CENTER&gt;", TEXT(Minutes!I2,"d-mmm-yy"),"&lt;/TD&gt;&lt;/TR&gt;&lt;TR&gt;&lt;TD COLSPAN = 3&gt;", SUBSTITUTE(Minutes!I4, "#", " "),"&lt;/TD&gt;&lt;/TR&gt;"))</f>
        <v>&lt;TR BGCOLOR="#E0E0E0"&gt;&lt;TD&gt;&lt;BR&gt;&lt;/TD&gt;&lt;TD VALIGN = MIDDLE  ALIGN = CENTER&gt;802.1aq has completed Sponsor Ballot.  Expected to approve sending to RevCom in March
&lt;/TD&gt;&lt;TD VALIGN = MIDDLE  ALIGN = CENTER&gt;6-Mar-12&lt;/TD&gt;&lt;/TR&gt;&lt;TR&gt;&lt;TD COLSPAN = 3&gt; &lt;/TD&gt;&lt;/TR&gt;</v>
      </c>
      <c r="I1" s="117" t="str">
        <f>IF(Minutes!J4&lt;&gt;"#","",CONCATENATE("&lt;TR BGCOLOR=""#E0E0E0""&gt;&lt;TD&gt;&lt;BR&gt;&lt;/TD&gt;&lt;TD VALIGN = MIDDLE  ALIGN = CENTER&gt;", Minutes!J3, "&lt;/TD&gt;&lt;TD VALIGN = MIDDLE  ALIGN = CENTER&gt;", TEXT(Minutes!J2,"d-mmm-yy"),"&lt;/TD&gt;&lt;/TR&gt;&lt;TR&gt;&lt;TD COLSPAN = 3&gt;", SUBSTITUTE(Minutes!J4, "#", " "),"&lt;/TD&gt;&lt;/TR&gt;"))</f>
        <v>&lt;TR BGCOLOR="#E0E0E0"&gt;&lt;TD&gt;&lt;BR&gt;&lt;/TD&gt;&lt;TD VALIGN = MIDDLE  ALIGN = CENTER&gt;802.1aq was published
&lt;/TD&gt;&lt;TD VALIGN = MIDDLE  ALIGN = CENTER&gt;17-Jul-12&lt;/TD&gt;&lt;/TR&gt;&lt;TR&gt;&lt;TD COLSPAN = 3&gt; &lt;/TD&gt;&lt;/TR&gt;</v>
      </c>
      <c r="J1" s="117" t="str">
        <f>IF(Minutes!K4&lt;&gt;"#","",CONCATENATE("&lt;TR BGCOLOR=""#E0E0E0""&gt;&lt;TD&gt;&lt;BR&gt;&lt;/TD&gt;&lt;TD VALIGN = MIDDLE  ALIGN = CENTER&gt;", Minutes!K3, "&lt;/TD&gt;&lt;TD VALIGN = MIDDLE  ALIGN = CENTER&gt;", TEXT(Minutes!K2,"d-mmm-yy"),"&lt;/TD&gt;&lt;/TR&gt;&lt;TR&gt;&lt;TD COLSPAN = 3&gt;", SUBSTITUTE(Minutes!K4, "#", " "),"&lt;/TD&gt;&lt;/TR&gt;"))</f>
        <v/>
      </c>
      <c r="K1" s="26" t="str">
        <f>IF(Minutes!L4&lt;&gt;"#","",CONCATENATE("&lt;TR BGCOLOR=""#E0E0E0""&gt;&lt;TD&gt;&lt;BR&gt;&lt;/TD&gt;&lt;TD VALIGN = MIDDLE  ALIGN = CENTER&gt;", Minutes!L3, "&lt;/TD&gt;&lt;TD VALIGN = MIDDLE  ALIGN = CENTER&gt;", TEXT(Minutes!L2,"d-mmm-yy"),"&lt;/TD&gt;&lt;/TR&gt;&lt;TR&gt;&lt;TD COLSPAN = 3&gt;", SUBSTITUTE(Minutes!L4, "#", " "),"&lt;/TD&gt;&lt;/TR&gt;"))</f>
        <v/>
      </c>
      <c r="L1" s="26" t="str">
        <f>IF(Minutes!M4&lt;&gt;"#","",CONCATENATE("&lt;TR BGCOLOR=""#E0E0E0""&gt;&lt;TD&gt;&lt;BR&gt;&lt;/TD&gt;&lt;TD VALIGN = MIDDLE  ALIGN = CENTER&gt;", Minutes!M3, "&lt;/TD&gt;&lt;TD VALIGN = MIDDLE  ALIGN = CENTER&gt;", TEXT(Minutes!M2,"d-mmm-yy"),"&lt;/TD&gt;&lt;/TR&gt;&lt;TR&gt;&lt;TD COLSPAN = 3&gt;", SUBSTITUTE(Minutes!M4, "#", " "),"&lt;/TD&gt;&lt;/TR&gt;"))</f>
        <v/>
      </c>
      <c r="M1" s="26" t="str">
        <f>IF(Minutes!N4&lt;&gt;"#","",CONCATENATE("&lt;TR BGCOLOR=""#E0E0E0""&gt;&lt;TD&gt;&lt;BR&gt;&lt;/TD&gt;&lt;TD VALIGN = MIDDLE  ALIGN = CENTER&gt;", Minutes!N3, "&lt;/TD&gt;&lt;TD VALIGN = MIDDLE  ALIGN = CENTER&gt;", TEXT(Minutes!N2,"d-mmm-yy"),"&lt;/TD&gt;&lt;/TR&gt;&lt;TR&gt;&lt;TD COLSPAN = 3&gt;", SUBSTITUTE(Minutes!N4, "#", " "),"&lt;/TD&gt;&lt;/TR&gt;"))</f>
        <v/>
      </c>
      <c r="N1" s="26" t="str">
        <f>IF(Minutes!O4&lt;&gt;"#","",CONCATENATE("&lt;TR BGCOLOR=""#E0E0E0""&gt;&lt;TD&gt;&lt;BR&gt;&lt;/TD&gt;&lt;TD VALIGN = MIDDLE  ALIGN = CENTER&gt;", Minutes!O3, "&lt;/TD&gt;&lt;TD VALIGN = MIDDLE  ALIGN = CENTER&gt;", TEXT(Minutes!O2,"d-mmm-yy"),"&lt;/TD&gt;&lt;/TR&gt;&lt;TR&gt;&lt;TD COLSPAN = 3&gt;", SUBSTITUTE(Minutes!O4, "#", " "),"&lt;/TD&gt;&lt;/TR&gt;"))</f>
        <v/>
      </c>
      <c r="O1" s="26" t="str">
        <f>IF(Minutes!P4&lt;&gt;"#","",CONCATENATE("&lt;TR BGCOLOR=""#E0E0E0""&gt;&lt;TD&gt;&lt;BR&gt;&lt;/TD&gt;&lt;TD VALIGN = MIDDLE  ALIGN = CENTER&gt;", Minutes!P3, "&lt;/TD&gt;&lt;TD VALIGN = MIDDLE  ALIGN = CENTER&gt;", TEXT(Minutes!P2,"d-mmm-yy"),"&lt;/TD&gt;&lt;/TR&gt;&lt;TR&gt;&lt;TD COLSPAN = 3&gt;", SUBSTITUTE(Minutes!P4, "#", " "),"&lt;/TD&gt;&lt;/TR&gt;"))</f>
        <v/>
      </c>
      <c r="P1" s="26" t="str">
        <f>IF(Minutes!Q4&lt;&gt;"#","",CONCATENATE("&lt;TR BGCOLOR=""#E0E0E0""&gt;&lt;TD&gt;&lt;BR&gt;&lt;/TD&gt;&lt;TD VALIGN = MIDDLE  ALIGN = CENTER&gt;", Minutes!Q3, "&lt;/TD&gt;&lt;TD VALIGN = MIDDLE  ALIGN = CENTER&gt;", TEXT(Minutes!Q2,"d-mmm-yy"),"&lt;/TD&gt;&lt;/TR&gt;&lt;TR&gt;&lt;TD COLSPAN = 3&gt;", SUBSTITUTE(Minutes!Q4, "#", " "),"&lt;/TD&gt;&lt;/TR&gt;"))</f>
        <v/>
      </c>
      <c r="Q1" s="26" t="str">
        <f>IF(Minutes!R4&lt;&gt;"#","",CONCATENATE("&lt;TR BGCOLOR=""#E0E0E0""&gt;&lt;TD&gt;&lt;BR&gt;&lt;/TD&gt;&lt;TD VALIGN = MIDDLE  ALIGN = CENTER&gt;", Minutes!R3, "&lt;/TD&gt;&lt;TD VALIGN = MIDDLE  ALIGN = CENTER&gt;", TEXT(Minutes!R2,"d-mmm-yy"),"&lt;/TD&gt;&lt;/TR&gt;&lt;TR&gt;&lt;TD COLSPAN = 3&gt;", SUBSTITUTE(Minutes!R4, "#", " "),"&lt;/TD&gt;&lt;/TR&gt;"))</f>
        <v/>
      </c>
      <c r="R1" s="117" t="str">
        <f>IF(Minutes!S4&lt;&gt;"#","",CONCATENATE("&lt;TR BGCOLOR=""#E0E0E0""&gt;&lt;TD&gt;&lt;BR&gt;&lt;/TD&gt;&lt;TD VALIGN = MIDDLE  ALIGN = CENTER&gt;", Minutes!S3, "&lt;/TD&gt;&lt;TD VALIGN = MIDDLE  ALIGN = CENTER&gt;", TEXT(Minutes!S2,"d-mmm-yy"),"&lt;/TD&gt;&lt;/TR&gt;&lt;TR&gt;&lt;TD COLSPAN = 3&gt;", SUBSTITUTE(Minutes!S4, "#", " "),"&lt;/TD&gt;&lt;/TR&gt;"))</f>
        <v/>
      </c>
      <c r="S1" s="117" t="str">
        <f>IF(Minutes!T4&lt;&gt;"#","",CONCATENATE("&lt;TR BGCOLOR=""#E0E0E0""&gt;&lt;TD&gt;&lt;BR&gt;&lt;/TD&gt;&lt;TD VALIGN = MIDDLE  ALIGN = CENTER&gt;", Minutes!T3, "&lt;/TD&gt;&lt;TD VALIGN = MIDDLE  ALIGN = CENTER&gt;", TEXT(Minutes!T2,"d-mmm-yy"),"&lt;/TD&gt;&lt;/TR&gt;&lt;TR&gt;&lt;TD COLSPAN = 3&gt;", SUBSTITUTE(Minutes!T4, "#", " "),"&lt;/TD&gt;&lt;/TR&gt;"))</f>
        <v/>
      </c>
      <c r="T1" s="117" t="str">
        <f>IF(Minutes!U4&lt;&gt;"#","",CONCATENATE("&lt;TR BGCOLOR=""#E0E0E0""&gt;&lt;TD&gt;&lt;BR&gt;&lt;/TD&gt;&lt;TD VALIGN = MIDDLE  ALIGN = CENTER&gt;", Minutes!U3, "&lt;/TD&gt;&lt;TD VALIGN = MIDDLE  ALIGN = CENTER&gt;", TEXT(Minutes!U2,"d-mmm-yy"),"&lt;/TD&gt;&lt;/TR&gt;&lt;TR&gt;&lt;TD COLSPAN = 3&gt;", SUBSTITUTE(Minutes!U4, "#", " "),"&lt;/TD&gt;&lt;/TR&gt;"))</f>
        <v/>
      </c>
      <c r="U1" s="117" t="str">
        <f>IF(Minutes!V4&lt;&gt;"#","",CONCATENATE("&lt;TR BGCOLOR=""#E0E0E0""&gt;&lt;TD&gt;&lt;BR&gt;&lt;/TD&gt;&lt;TD VALIGN = MIDDLE  ALIGN = CENTER&gt;", Minutes!V3, "&lt;/TD&gt;&lt;TD VALIGN = MIDDLE  ALIGN = CENTER&gt;", TEXT(Minutes!V2,"d-mmm-yy"),"&lt;/TD&gt;&lt;/TR&gt;&lt;TR&gt;&lt;TD COLSPAN = 3&gt;", SUBSTITUTE(Minutes!V4, "#", " "),"&lt;/TD&gt;&lt;/TR&gt;"))</f>
        <v/>
      </c>
      <c r="V1" s="117" t="str">
        <f>IF(Minutes!W4&lt;&gt;"#","",CONCATENATE("&lt;TR BGCOLOR=""#E0E0E0""&gt;&lt;TD&gt;&lt;BR&gt;&lt;/TD&gt;&lt;TD VALIGN = MIDDLE  ALIGN = CENTER&gt;", Minutes!W3, "&lt;/TD&gt;&lt;TD VALIGN = MIDDLE  ALIGN = CENTER&gt;", TEXT(Minutes!W2,"d-mmm-yy"),"&lt;/TD&gt;&lt;/TR&gt;&lt;TR&gt;&lt;TD COLSPAN = 3&gt;", SUBSTITUTE(Minutes!W4, "#", " "),"&lt;/TD&gt;&lt;/TR&gt;"))</f>
        <v/>
      </c>
      <c r="W1" s="117" t="str">
        <f>IF(Minutes!X4&lt;&gt;"#","",CONCATENATE("&lt;TR BGCOLOR=""#E0E0E0""&gt;&lt;TD&gt;&lt;BR&gt;&lt;/TD&gt;&lt;TD VALIGN = MIDDLE  ALIGN = CENTER&gt;", Minutes!X3, "&lt;/TD&gt;&lt;TD VALIGN = MIDDLE  ALIGN = CENTER&gt;", TEXT(Minutes!X2,"d-mmm-yy"),"&lt;/TD&gt;&lt;/TR&gt;&lt;TR&gt;&lt;TD COLSPAN = 3&gt;", SUBSTITUTE(Minutes!X4, "#", " "),"&lt;/TD&gt;&lt;/TR&gt;"))</f>
        <v/>
      </c>
      <c r="X1" s="117" t="str">
        <f>IF(Minutes!Y4&lt;&gt;"#","",CONCATENATE("&lt;TR BGCOLOR=""#E0E0E0""&gt;&lt;TD&gt;&lt;BR&gt;&lt;/TD&gt;&lt;TD VALIGN = MIDDLE  ALIGN = CENTER&gt;", Minutes!Y3, "&lt;/TD&gt;&lt;TD VALIGN = MIDDLE  ALIGN = CENTER&gt;", TEXT(Minutes!Y2,"d-mmm-yy"),"&lt;/TD&gt;&lt;/TR&gt;&lt;TR&gt;&lt;TD COLSPAN = 3&gt;", SUBSTITUTE(Minutes!Y4, "#", " "),"&lt;/TD&gt;&lt;/TR&gt;"))</f>
        <v/>
      </c>
      <c r="Y1" s="117" t="s">
        <v>230</v>
      </c>
      <c r="Z1" s="117" t="s">
        <v>230</v>
      </c>
      <c r="AA1" s="117" t="s">
        <v>230</v>
      </c>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row>
    <row r="2" spans="1:53" x14ac:dyDescent="0.2">
      <c r="B2" s="117"/>
      <c r="C2" s="117"/>
      <c r="D2" s="117"/>
      <c r="E2" s="117"/>
      <c r="F2" s="117"/>
      <c r="G2" s="117"/>
      <c r="H2" s="117"/>
      <c r="I2" s="117"/>
      <c r="J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row>
    <row r="3" spans="1:53" x14ac:dyDescent="0.2">
      <c r="A3" s="26" t="s">
        <v>89</v>
      </c>
      <c r="B3" s="117"/>
      <c r="C3" s="117"/>
      <c r="D3" s="117"/>
      <c r="E3" s="117"/>
      <c r="F3" s="117"/>
      <c r="G3" s="117"/>
      <c r="H3" s="117"/>
      <c r="I3" s="117"/>
      <c r="J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row>
    <row r="4" spans="1:53" ht="127.5" customHeight="1" x14ac:dyDescent="0.2">
      <c r="A4" s="26" t="str">
        <f ca="1">IF(Minutes!B5="#","",CONCATENATE("&lt;A NAME = ""REQ",Minutes!B5,"""&gt;&lt;BR&gt;&lt;/A&gt;","&lt;TABLE BORDER=5 CELLSPACING=0 CELLPADDING=6 WIDTH=""100%""&gt;","&lt;TR BGCOLOR=""#00FFFF""&gt;&lt;TD COLSPAN = 3 VALIGN = MIDDLE  ALIGN = CENTER&gt;&lt;BIG&gt;&lt;B&gt;Change Request &lt;A HREF=""maint_",Minutes!B5,".pdf""&gt;",Minutes!B5,"&lt;/A&gt; Revision History&lt;/B&gt;&lt;/BIG&gt;&lt;/TD&gt;&lt;/TR&gt;","&lt;TR BGCOLOR=""#00FFFF""&gt;&lt;TD  WIDTH=""15%"" ALIGN = CENTER&gt;Status&lt;/TD&gt;&lt;TD ALIGN = CENTER&gt;Description&lt;/TD&gt;&lt;TD  WIDTH=""15%"" ALIGN = CENTER&gt;Date Received&lt;/TD&gt;&lt;/TR&gt;","&lt;TR BGCOLOR=""#00FFFF""&gt;&lt;TD VALIGN = MIDDLE  ALIGN = CENTER&gt;&lt;B&gt;",Minutes!C6,"&lt;/B&gt;&lt;/TD&gt;&lt;TD VALIGN = MIDDLE  ALIGN = CENTER&gt;&lt;B&gt;",Minutes!C7,"&lt;/B&gt;&lt;/TD&gt;&lt;TD  VALIGN = MIDDLE  ALIGN = CENTER&gt;&lt;B&gt;",Minutes!C5,"&lt;/B&gt;&lt;/TD&gt;&lt;/TR&gt;","&lt;TR BGCOLOR=""#00FFFF""&gt;&lt;TD COLSPAN = 3&gt;&lt;SMALL&gt;&lt;BR&gt;&lt;/SMALL&gt;&lt;/TD&gt;&lt;/TR&gt;"))</f>
        <v>&lt;A NAME = "REQ0004"&gt;&lt;BR&gt;&lt;/A&gt;&lt;TABLE BORDER=5 CELLSPACING=0 CELLPADDING=6 WIDTH="100%"&gt;&lt;TR BGCOLOR="#00FFFF"&gt;&lt;TD COLSPAN = 3 VALIGN = MIDDLE  ALIGN = CENTER&gt;&lt;BIG&gt;&lt;B&gt;Change Request &lt;A HREF="maint_0004.pdf"&gt;0004&lt;/A&gt;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CENTER&gt;&lt;B&gt;13.37.1 - No path cost for 40Gbps links&lt;/B&gt;&lt;/TD&gt;&lt;TD  VALIGN = MIDDLE  ALIGN = CENTER&gt;&lt;B&gt;07-Apr-11&lt;/B&gt;&lt;/TD&gt;&lt;/TR&gt;&lt;TR BGCOLOR="#00FFFF"&gt;&lt;TD COLSPAN = 3&gt;&lt;SMALL&gt;&lt;BR&gt;&lt;/SMALL&gt;&lt;/TD&gt;&lt;/TR&gt;</v>
      </c>
      <c r="B4" s="117" t="str">
        <f ca="1">IF(Minutes!C7="","",CONCATENATE("&lt;TR BGCOLOR=""#E0E0E0""&gt;&lt;TD&gt;&lt;BR&gt;&lt;/TD&gt;&lt;TD VALIGN = MIDDLE  ALIGN = CENTER&gt;", Minutes!C6, "&lt;/TD&gt;&lt;TD VALIGN = MIDDLE  ALIGN = CENTER&gt;", TEXT(Minutes!C5,"d-mmm-yy"),"&lt;/TD&gt;&lt;/TR&gt;&lt;TR&gt;&lt;TD COLSPAN = 3&gt;", SUBSTITUTE(Minutes!C7, "#", " "),"&lt;/TD&gt;&lt;/TR&gt;"))</f>
        <v>&lt;TR BGCOLOR="#E0E0E0"&gt;&lt;TD&gt;&lt;BR&gt;&lt;/TD&gt;&lt;TD VALIGN = MIDDLE  ALIGN = CENTER&gt;Rejected&lt;/TD&gt;&lt;TD VALIGN = MIDDLE  ALIGN = CENTER&gt;7-Apr-11&lt;/TD&gt;&lt;/TR&gt;&lt;TR&gt;&lt;TD COLSPAN = 3&gt;13.37.1 - No path cost for 40Gbps links&lt;/TD&gt;&lt;/TR&gt;</v>
      </c>
      <c r="C4" s="117" t="str">
        <f>IF(Minutes!D7&lt;&gt;"#","",CONCATENATE("&lt;TR BGCOLOR=""#E0E0E0""&gt;&lt;TD&gt;&lt;BR&gt;&lt;/TD&gt;&lt;TD VALIGN = MIDDLE  ALIGN = CENTER&gt;", Minutes!D6, "&lt;/TD&gt;&lt;TD VALIGN = MIDDLE  ALIGN = CENTER&gt;", TEXT(Minutes!D5,"d-mmm-yy"),"&lt;/TD&gt;&lt;/TR&gt;&lt;TR&gt;&lt;TD COLSPAN = 3&gt;", SUBSTITUTE(Minutes!D7, "#", " "),"&lt;/TD&gt;&lt;/TR&gt;"))</f>
        <v>&lt;TR BGCOLOR="#E0E0E0"&gt;&lt;TD&gt;&lt;BR&gt;&lt;/TD&gt;&lt;TD VALIGN = MIDDLE  ALIGN = CENTER&gt;Not Discussed&lt;/TD&gt;&lt;TD VALIGN = MIDDLE  ALIGN = CENTER&gt;8-May-11&lt;/TD&gt;&lt;/TR&gt;&lt;TR&gt;&lt;TD COLSPAN = 3&gt; &lt;/TD&gt;&lt;/TR&gt;</v>
      </c>
      <c r="D4" s="117" t="str">
        <f>IF(Minutes!E7&lt;&gt;"#","",CONCATENATE("&lt;TR BGCOLOR=""#E0E0E0""&gt;&lt;TD&gt;&lt;BR&gt;&lt;/TD&gt;&lt;TD VALIGN = MIDDLE  ALIGN = CENTER&gt;", Minutes!E6, "&lt;/TD&gt;&lt;TD VALIGN = MIDDLE  ALIGN = CENTER&gt;", TEXT(Minutes!E5,"d-mmm-yy"),"&lt;/TD&gt;&lt;/TR&gt;&lt;TR&gt;&lt;TD COLSPAN = 3&gt;", SUBSTITUTE(Minutes!E7, "#", " "),"&lt;/TD&gt;&lt;/TR&gt;"))</f>
        <v>&lt;TR BGCOLOR="#E0E0E0"&gt;&lt;TD&gt;&lt;BR&gt;&lt;/TD&gt;&lt;TD VALIGN = MIDDLE  ALIGN = CENTER&gt;The proposed resolution looks acceptable.  It is actually an editorial change because the recommended formula in the existing draft produces the correct values.  The note below the table provides instructions how to calculate values, so there is really no bug.  Propose reject since this has been solved in QRev-2011.&lt;/TD&gt;&lt;TD VALIGN = MIDDLE  ALIGN = CENTER&gt;18-Jul-11&lt;/TD&gt;&lt;/TR&gt;&lt;TR&gt;&lt;TD COLSPAN = 3&gt; &lt;/TD&gt;&lt;/TR&gt;</v>
      </c>
      <c r="E4" s="117" t="str">
        <f>IF(Minutes!F7&lt;&gt;"#","",CONCATENATE("&lt;TR BGCOLOR=""#E0E0E0""&gt;&lt;TD&gt;&lt;BR&gt;&lt;/TD&gt;&lt;TD VALIGN = MIDDLE  ALIGN = CENTER&gt;", Minutes!F6, "&lt;/TD&gt;&lt;TD VALIGN = MIDDLE  ALIGN = CENTER&gt;", TEXT(Minutes!F5,"d-mmm-yy"),"&lt;/TD&gt;&lt;/TR&gt;&lt;TR&gt;&lt;TD COLSPAN = 3&gt;", SUBSTITUTE(Minutes!F7, "#", " "),"&lt;/TD&gt;&lt;/TR&gt;"))</f>
        <v/>
      </c>
      <c r="F4" s="117" t="str">
        <f>IF(Minutes!G7&lt;&gt;"#","",CONCATENATE("&lt;TR BGCOLOR=""#E0E0E0""&gt;&lt;TD&gt;&lt;BR&gt;&lt;/TD&gt;&lt;TD VALIGN = MIDDLE  ALIGN = CENTER&gt;", Minutes!G6, "&lt;/TD&gt;&lt;TD VALIGN = MIDDLE  ALIGN = CENTER&gt;", TEXT(Minutes!G5,"d-mmm-yy"),"&lt;/TD&gt;&lt;/TR&gt;&lt;TR&gt;&lt;TD COLSPAN = 3&gt;", SUBSTITUTE(Minutes!G7, "#", " "),"&lt;/TD&gt;&lt;/TR&gt;"))</f>
        <v/>
      </c>
      <c r="G4" s="117" t="str">
        <f>IF(Minutes!H7&lt;&gt;"#","",CONCATENATE("&lt;TR BGCOLOR=""#E0E0E0""&gt;&lt;TD&gt;&lt;BR&gt;&lt;/TD&gt;&lt;TD VALIGN = MIDDLE  ALIGN = CENTER&gt;", Minutes!H6, "&lt;/TD&gt;&lt;TD VALIGN = MIDDLE  ALIGN = CENTER&gt;", TEXT(Minutes!H5,"d-mmm-yy"),"&lt;/TD&gt;&lt;/TR&gt;&lt;TR&gt;&lt;TD COLSPAN = 3&gt;", SUBSTITUTE(Minutes!H7, "#", " "),"&lt;/TD&gt;&lt;/TR&gt;"))</f>
        <v/>
      </c>
      <c r="H4" s="117" t="str">
        <f>IF(Minutes!I7&lt;&gt;"#","",CONCATENATE("&lt;TR BGCOLOR=""#E0E0E0""&gt;&lt;TD&gt;&lt;BR&gt;&lt;/TD&gt;&lt;TD VALIGN = MIDDLE  ALIGN = CENTER&gt;", Minutes!I6, "&lt;/TD&gt;&lt;TD VALIGN = MIDDLE  ALIGN = CENTER&gt;", TEXT(Minutes!I5,"d-mmm-yy"),"&lt;/TD&gt;&lt;/TR&gt;&lt;TR&gt;&lt;TD COLSPAN = 3&gt;", SUBSTITUTE(Minutes!I7, "#", " "),"&lt;/TD&gt;&lt;/TR&gt;"))</f>
        <v/>
      </c>
      <c r="I4" s="117" t="str">
        <f>IF(Minutes!J7&lt;&gt;"#","",CONCATENATE("&lt;TR BGCOLOR=""#E0E0E0""&gt;&lt;TD&gt;&lt;BR&gt;&lt;/TD&gt;&lt;TD VALIGN = MIDDLE  ALIGN = CENTER&gt;", Minutes!J6, "&lt;/TD&gt;&lt;TD VALIGN = MIDDLE  ALIGN = CENTER&gt;", TEXT(Minutes!J5,"d-mmm-yy"),"&lt;/TD&gt;&lt;/TR&gt;&lt;TR&gt;&lt;TD COLSPAN = 3&gt;", SUBSTITUTE(Minutes!J7, "#", " "),"&lt;/TD&gt;&lt;/TR&gt;"))</f>
        <v/>
      </c>
      <c r="J4" s="117" t="str">
        <f>IF(Minutes!K7&lt;&gt;"#","",CONCATENATE("&lt;TR BGCOLOR=""#E0E0E0""&gt;&lt;TD&gt;&lt;BR&gt;&lt;/TD&gt;&lt;TD VALIGN = MIDDLE  ALIGN = CENTER&gt;", Minutes!K6, "&lt;/TD&gt;&lt;TD VALIGN = MIDDLE  ALIGN = CENTER&gt;", TEXT(Minutes!K5,"d-mmm-yy"),"&lt;/TD&gt;&lt;/TR&gt;&lt;TR&gt;&lt;TD COLSPAN = 3&gt;", SUBSTITUTE(Minutes!K7, "#", " "),"&lt;/TD&gt;&lt;/TR&gt;"))</f>
        <v/>
      </c>
      <c r="K4" s="26" t="str">
        <f>IF(Minutes!L7&lt;&gt;"#","",CONCATENATE("&lt;TR BGCOLOR=""#E0E0E0""&gt;&lt;TD&gt;&lt;BR&gt;&lt;/TD&gt;&lt;TD VALIGN = MIDDLE  ALIGN = CENTER&gt;", Minutes!L6, "&lt;/TD&gt;&lt;TD VALIGN = MIDDLE  ALIGN = CENTER&gt;", TEXT(Minutes!L5,"d-mmm-yy"),"&lt;/TD&gt;&lt;/TR&gt;&lt;TR&gt;&lt;TD COLSPAN = 3&gt;", SUBSTITUTE(Minutes!L7, "#", " "),"&lt;/TD&gt;&lt;/TR&gt;"))</f>
        <v/>
      </c>
      <c r="L4" s="26" t="str">
        <f>IF(Minutes!M7&lt;&gt;"#","",CONCATENATE("&lt;TR BGCOLOR=""#E0E0E0""&gt;&lt;TD&gt;&lt;BR&gt;&lt;/TD&gt;&lt;TD VALIGN = MIDDLE  ALIGN = CENTER&gt;", Minutes!M6, "&lt;/TD&gt;&lt;TD VALIGN = MIDDLE  ALIGN = CENTER&gt;", TEXT(Minutes!M5,"d-mmm-yy"),"&lt;/TD&gt;&lt;/TR&gt;&lt;TR&gt;&lt;TD COLSPAN = 3&gt;", SUBSTITUTE(Minutes!M7, "#", " "),"&lt;/TD&gt;&lt;/TR&gt;"))</f>
        <v/>
      </c>
      <c r="M4" s="26" t="str">
        <f>IF(Minutes!N7&lt;&gt;"#","",CONCATENATE("&lt;TR BGCOLOR=""#E0E0E0""&gt;&lt;TD&gt;&lt;BR&gt;&lt;/TD&gt;&lt;TD VALIGN = MIDDLE  ALIGN = CENTER&gt;", Minutes!N6, "&lt;/TD&gt;&lt;TD VALIGN = MIDDLE  ALIGN = CENTER&gt;", TEXT(Minutes!N5,"d-mmm-yy"),"&lt;/TD&gt;&lt;/TR&gt;&lt;TR&gt;&lt;TD COLSPAN = 3&gt;", SUBSTITUTE(Minutes!N7, "#", " "),"&lt;/TD&gt;&lt;/TR&gt;"))</f>
        <v/>
      </c>
      <c r="N4" s="26" t="str">
        <f>IF(Minutes!O7&lt;&gt;"#","",CONCATENATE("&lt;TR BGCOLOR=""#E0E0E0""&gt;&lt;TD&gt;&lt;BR&gt;&lt;/TD&gt;&lt;TD VALIGN = MIDDLE  ALIGN = CENTER&gt;", Minutes!O6, "&lt;/TD&gt;&lt;TD VALIGN = MIDDLE  ALIGN = CENTER&gt;", TEXT(Minutes!O5,"d-mmm-yy"),"&lt;/TD&gt;&lt;/TR&gt;&lt;TR&gt;&lt;TD COLSPAN = 3&gt;", SUBSTITUTE(Minutes!O7, "#", " "),"&lt;/TD&gt;&lt;/TR&gt;"))</f>
        <v/>
      </c>
      <c r="O4" s="26" t="str">
        <f>IF(Minutes!P7&lt;&gt;"#","",CONCATENATE("&lt;TR BGCOLOR=""#E0E0E0""&gt;&lt;TD&gt;&lt;BR&gt;&lt;/TD&gt;&lt;TD VALIGN = MIDDLE  ALIGN = CENTER&gt;", Minutes!P6, "&lt;/TD&gt;&lt;TD VALIGN = MIDDLE  ALIGN = CENTER&gt;", TEXT(Minutes!P5,"d-mmm-yy"),"&lt;/TD&gt;&lt;/TR&gt;&lt;TR&gt;&lt;TD COLSPAN = 3&gt;", SUBSTITUTE(Minutes!P7, "#", " "),"&lt;/TD&gt;&lt;/TR&gt;"))</f>
        <v/>
      </c>
      <c r="P4" s="26" t="str">
        <f>IF(Minutes!Q7&lt;&gt;"#","",CONCATENATE("&lt;TR BGCOLOR=""#E0E0E0""&gt;&lt;TD&gt;&lt;BR&gt;&lt;/TD&gt;&lt;TD VALIGN = MIDDLE  ALIGN = CENTER&gt;", Minutes!Q6, "&lt;/TD&gt;&lt;TD VALIGN = MIDDLE  ALIGN = CENTER&gt;", TEXT(Minutes!Q5,"d-mmm-yy"),"&lt;/TD&gt;&lt;/TR&gt;&lt;TR&gt;&lt;TD COLSPAN = 3&gt;", SUBSTITUTE(Minutes!Q7, "#", " "),"&lt;/TD&gt;&lt;/TR&gt;"))</f>
        <v/>
      </c>
      <c r="Q4" s="26" t="str">
        <f>IF(Minutes!R7&lt;&gt;"#","",CONCATENATE("&lt;TR BGCOLOR=""#E0E0E0""&gt;&lt;TD&gt;&lt;BR&gt;&lt;/TD&gt;&lt;TD VALIGN = MIDDLE  ALIGN = CENTER&gt;", Minutes!R6, "&lt;/TD&gt;&lt;TD VALIGN = MIDDLE  ALIGN = CENTER&gt;", TEXT(Minutes!R5,"d-mmm-yy"),"&lt;/TD&gt;&lt;/TR&gt;&lt;TR&gt;&lt;TD COLSPAN = 3&gt;", SUBSTITUTE(Minutes!R7, "#", " "),"&lt;/TD&gt;&lt;/TR&gt;"))</f>
        <v/>
      </c>
      <c r="R4" s="117" t="str">
        <f>IF(Minutes!S7&lt;&gt;"#","",CONCATENATE("&lt;TR BGCOLOR=""#E0E0E0""&gt;&lt;TD&gt;&lt;BR&gt;&lt;/TD&gt;&lt;TD VALIGN = MIDDLE  ALIGN = CENTER&gt;", Minutes!S6, "&lt;/TD&gt;&lt;TD VALIGN = MIDDLE  ALIGN = CENTER&gt;", TEXT(Minutes!S5,"d-mmm-yy"),"&lt;/TD&gt;&lt;/TR&gt;&lt;TR&gt;&lt;TD COLSPAN = 3&gt;", SUBSTITUTE(Minutes!S7, "#", " "),"&lt;/TD&gt;&lt;/TR&gt;"))</f>
        <v/>
      </c>
      <c r="S4" s="117" t="str">
        <f>IF(Minutes!T7&lt;&gt;"#","",CONCATENATE("&lt;TR BGCOLOR=""#E0E0E0""&gt;&lt;TD&gt;&lt;BR&gt;&lt;/TD&gt;&lt;TD VALIGN = MIDDLE  ALIGN = CENTER&gt;", Minutes!T6, "&lt;/TD&gt;&lt;TD VALIGN = MIDDLE  ALIGN = CENTER&gt;", TEXT(Minutes!T5,"d-mmm-yy"),"&lt;/TD&gt;&lt;/TR&gt;&lt;TR&gt;&lt;TD COLSPAN = 3&gt;", SUBSTITUTE(Minutes!T7, "#", " "),"&lt;/TD&gt;&lt;/TR&gt;"))</f>
        <v/>
      </c>
      <c r="T4" s="117" t="str">
        <f>IF(Minutes!U7&lt;&gt;"#","",CONCATENATE("&lt;TR BGCOLOR=""#E0E0E0""&gt;&lt;TD&gt;&lt;BR&gt;&lt;/TD&gt;&lt;TD VALIGN = MIDDLE  ALIGN = CENTER&gt;", Minutes!U6, "&lt;/TD&gt;&lt;TD VALIGN = MIDDLE  ALIGN = CENTER&gt;", TEXT(Minutes!U5,"d-mmm-yy"),"&lt;/TD&gt;&lt;/TR&gt;&lt;TR&gt;&lt;TD COLSPAN = 3&gt;", SUBSTITUTE(Minutes!U7, "#", " "),"&lt;/TD&gt;&lt;/TR&gt;"))</f>
        <v/>
      </c>
      <c r="U4" s="117" t="str">
        <f>IF(Minutes!V7&lt;&gt;"#","",CONCATENATE("&lt;TR BGCOLOR=""#E0E0E0""&gt;&lt;TD&gt;&lt;BR&gt;&lt;/TD&gt;&lt;TD VALIGN = MIDDLE  ALIGN = CENTER&gt;", Minutes!V6, "&lt;/TD&gt;&lt;TD VALIGN = MIDDLE  ALIGN = CENTER&gt;", TEXT(Minutes!V5,"d-mmm-yy"),"&lt;/TD&gt;&lt;/TR&gt;&lt;TR&gt;&lt;TD COLSPAN = 3&gt;", SUBSTITUTE(Minutes!V7, "#", " "),"&lt;/TD&gt;&lt;/TR&gt;"))</f>
        <v/>
      </c>
      <c r="V4" s="117" t="str">
        <f>IF(Minutes!W7&lt;&gt;"#","",CONCATENATE("&lt;TR BGCOLOR=""#E0E0E0""&gt;&lt;TD&gt;&lt;BR&gt;&lt;/TD&gt;&lt;TD VALIGN = MIDDLE  ALIGN = CENTER&gt;", Minutes!W6, "&lt;/TD&gt;&lt;TD VALIGN = MIDDLE  ALIGN = CENTER&gt;", TEXT(Minutes!W5,"d-mmm-yy"),"&lt;/TD&gt;&lt;/TR&gt;&lt;TR&gt;&lt;TD COLSPAN = 3&gt;", SUBSTITUTE(Minutes!W7, "#", " "),"&lt;/TD&gt;&lt;/TR&gt;"))</f>
        <v/>
      </c>
      <c r="W4" s="117" t="str">
        <f>IF(Minutes!X7&lt;&gt;"#","",CONCATENATE("&lt;TR BGCOLOR=""#E0E0E0""&gt;&lt;TD&gt;&lt;BR&gt;&lt;/TD&gt;&lt;TD VALIGN = MIDDLE  ALIGN = CENTER&gt;", Minutes!X6, "&lt;/TD&gt;&lt;TD VALIGN = MIDDLE  ALIGN = CENTER&gt;", TEXT(Minutes!X5,"d-mmm-yy"),"&lt;/TD&gt;&lt;/TR&gt;&lt;TR&gt;&lt;TD COLSPAN = 3&gt;", SUBSTITUTE(Minutes!X7, "#", " "),"&lt;/TD&gt;&lt;/TR&gt;"))</f>
        <v/>
      </c>
      <c r="X4" s="117" t="str">
        <f>IF(Minutes!Y7&lt;&gt;"#","",CONCATENATE("&lt;TR BGCOLOR=""#E0E0E0""&gt;&lt;TD&gt;&lt;BR&gt;&lt;/TD&gt;&lt;TD VALIGN = MIDDLE  ALIGN = CENTER&gt;", Minutes!Y6, "&lt;/TD&gt;&lt;TD VALIGN = MIDDLE  ALIGN = CENTER&gt;", TEXT(Minutes!Y5,"d-mmm-yy"),"&lt;/TD&gt;&lt;/TR&gt;&lt;TR&gt;&lt;TD COLSPAN = 3&gt;", SUBSTITUTE(Minutes!Y7, "#", " "),"&lt;/TD&gt;&lt;/TR&gt;"))</f>
        <v/>
      </c>
      <c r="Y4" s="117" t="s">
        <v>230</v>
      </c>
      <c r="Z4" s="117" t="s">
        <v>230</v>
      </c>
      <c r="AA4" s="117" t="s">
        <v>230</v>
      </c>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row>
    <row r="5" spans="1:53" x14ac:dyDescent="0.2">
      <c r="B5" s="117"/>
      <c r="C5" s="117"/>
      <c r="D5" s="117"/>
      <c r="E5" s="117"/>
      <c r="F5" s="117"/>
      <c r="G5" s="117"/>
      <c r="H5" s="117"/>
      <c r="I5" s="117"/>
      <c r="J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row>
    <row r="6" spans="1:53" x14ac:dyDescent="0.2">
      <c r="A6" s="26" t="s">
        <v>89</v>
      </c>
      <c r="B6" s="117"/>
      <c r="C6" s="117"/>
      <c r="D6" s="117"/>
      <c r="E6" s="117"/>
      <c r="F6" s="117"/>
      <c r="G6" s="117"/>
      <c r="H6" s="117"/>
      <c r="I6" s="117"/>
      <c r="J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row>
    <row r="7" spans="1:53" ht="127.5" customHeight="1" x14ac:dyDescent="0.2">
      <c r="A7" s="26" t="str">
        <f ca="1">IF(Minutes!B8="#","",CONCATENATE("&lt;A NAME = ""REQ",Minutes!B8,"""&gt;&lt;BR&gt;&lt;/A&gt;","&lt;TABLE BORDER=5 CELLSPACING=0 CELLPADDING=6 WIDTH=""100%""&gt;","&lt;TR BGCOLOR=""#00FFFF""&gt;&lt;TD COLSPAN = 3 VALIGN = MIDDLE  ALIGN = CENTER&gt;&lt;BIG&gt;&lt;B&gt;Change Request &lt;A HREF=""maint_",Minutes!B8,".pdf""&gt;",Minutes!B8,"&lt;/A&gt; Revision History&lt;/B&gt;&lt;/BIG&gt;&lt;/TD&gt;&lt;/TR&gt;","&lt;TR BGCOLOR=""#00FFFF""&gt;&lt;TD  WIDTH=""15%"" ALIGN = CENTER&gt;Status&lt;/TD&gt;&lt;TD ALIGN = CENTER&gt;Description&lt;/TD&gt;&lt;TD  WIDTH=""15%"" ALIGN = CENTER&gt;Date Received&lt;/TD&gt;&lt;/TR&gt;","&lt;TR BGCOLOR=""#00FFFF""&gt;&lt;TD VALIGN = MIDDLE  ALIGN = CENTER&gt;&lt;B&gt;",Minutes!C9,"&lt;/B&gt;&lt;/TD&gt;&lt;TD VALIGN = MIDDLE  ALIGN = CENTER&gt;&lt;B&gt;",Minutes!C10,"&lt;/B&gt;&lt;/TD&gt;&lt;TD  VALIGN = MIDDLE  ALIGN = CENTER&gt;&lt;B&gt;",Minutes!C8,"&lt;/B&gt;&lt;/TD&gt;&lt;/TR&gt;","&lt;TR BGCOLOR=""#00FFFF""&gt;&lt;TD COLSPAN = 3&gt;&lt;SMALL&gt;&lt;BR&gt;&lt;/SMALL&gt;&lt;/TD&gt;&lt;/TR&gt;"))</f>
        <v>&lt;A NAME = "REQ0005"&gt;&lt;BR&gt;&lt;/A&gt;&lt;TABLE BORDER=5 CELLSPACING=0 CELLPADDING=6 WIDTH="100%"&gt;&lt;TR BGCOLOR="#00FFFF"&gt;&lt;TD COLSPAN = 3 VALIGN = MIDDLE  ALIGN = CENTER&gt;&lt;BIG&gt;&lt;B&gt;Change Request &lt;A HREF="maint_0005.pdf"&gt;0005&lt;/A&gt;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CENTER&gt;&lt;B&gt;D4 and LLDP-EXT-DOT1-V2-MIB.mib - Missing enable for Link Aggregation TLV&lt;/B&gt;&lt;/TD&gt;&lt;TD  VALIGN = MIDDLE  ALIGN = CENTER&gt;&lt;B&gt;17-Jun-11&lt;/B&gt;&lt;/TD&gt;&lt;/TR&gt;&lt;TR BGCOLOR="#00FFFF"&gt;&lt;TD COLSPAN = 3&gt;&lt;SMALL&gt;&lt;BR&gt;&lt;/SMALL&gt;&lt;/TD&gt;&lt;/TR&gt;</v>
      </c>
      <c r="B7" s="117" t="str">
        <f ca="1">IF(Minutes!C10="","",CONCATENATE("&lt;TR BGCOLOR=""#E0E0E0""&gt;&lt;TD&gt;&lt;BR&gt;&lt;/TD&gt;&lt;TD VALIGN = MIDDLE  ALIGN = CENTER&gt;", Minutes!C9, "&lt;/TD&gt;&lt;TD VALIGN = MIDDLE  ALIGN = CENTER&gt;", TEXT(Minutes!C8,"d-mmm-yy"),"&lt;/TD&gt;&lt;/TR&gt;&lt;TR&gt;&lt;TD COLSPAN = 3&gt;", SUBSTITUTE(Minutes!C10, "#", " "),"&lt;/TD&gt;&lt;/TR&gt;"))</f>
        <v>&lt;TR BGCOLOR="#E0E0E0"&gt;&lt;TD&gt;&lt;BR&gt;&lt;/TD&gt;&lt;TD VALIGN = MIDDLE  ALIGN = CENTER&gt;Balloting&lt;/TD&gt;&lt;TD VALIGN = MIDDLE  ALIGN = CENTER&gt;17-Jun-11&lt;/TD&gt;&lt;/TR&gt;&lt;TR&gt;&lt;TD COLSPAN = 3&gt;D4 and LLDP-EXT-DOT1-V2-MIB.mib - Missing enable for Link Aggregation TLV&lt;/TD&gt;&lt;/TR&gt;</v>
      </c>
      <c r="C7" s="117" t="str">
        <f>IF(Minutes!D10&lt;&gt;"#","",CONCATENATE("&lt;TR BGCOLOR=""#E0E0E0""&gt;&lt;TD&gt;&lt;BR&gt;&lt;/TD&gt;&lt;TD VALIGN = MIDDLE  ALIGN = CENTER&gt;", Minutes!D9, "&lt;/TD&gt;&lt;TD VALIGN = MIDDLE  ALIGN = CENTER&gt;", TEXT(Minutes!D8,"d-mmm-yy"),"&lt;/TD&gt;&lt;/TR&gt;&lt;TR&gt;&lt;TD COLSPAN = 3&gt;", SUBSTITUTE(Minutes!D10, "#", " "),"&lt;/TD&gt;&lt;/TR&gt;"))</f>
        <v/>
      </c>
      <c r="D7" s="117" t="str">
        <f>IF(Minutes!E10&lt;&gt;"#","",CONCATENATE("&lt;TR BGCOLOR=""#E0E0E0""&gt;&lt;TD&gt;&lt;BR&gt;&lt;/TD&gt;&lt;TD VALIGN = MIDDLE  ALIGN = CENTER&gt;", Minutes!E9, "&lt;/TD&gt;&lt;TD VALIGN = MIDDLE  ALIGN = CENTER&gt;", TEXT(Minutes!E8,"d-mmm-yy"),"&lt;/TD&gt;&lt;/TR&gt;&lt;TR&gt;&lt;TD COLSPAN = 3&gt;", SUBSTITUTE(Minutes!E10, "#", " "),"&lt;/TD&gt;&lt;/TR&gt;"))</f>
        <v>&lt;TR BGCOLOR="#E0E0E0"&gt;&lt;TD&gt;&lt;BR&gt;&lt;/TD&gt;&lt;TD VALIGN = MIDDLE  ALIGN = CENTER&gt;We agree there is a problem and are fairly sure the solution is correct, but would need to combine the changes in the MIB and check the MIB with an expert.  Perhaps it could be included in DNRI or 802.1AX, but there are no plans to modify LLDP MIB in these at this point.  This also brings up the issue of whether 802.1AX allows LLDP to be sent on the physical link as well as on the aggregate.  This should go into the next revision of 802.1AX and DNRI is an ammendment.  We may need to consider a revision at a future meeting.  Also, the non-LinkAgg issues would not be covered by this proposed course of action.  Move to awaiting ballot&lt;/TD&gt;&lt;TD VALIGN = MIDDLE  ALIGN = CENTER&gt;18-Jul-11&lt;/TD&gt;&lt;/TR&gt;&lt;TR&gt;&lt;TD COLSPAN = 3&gt; &lt;/TD&gt;&lt;/TR&gt;</v>
      </c>
      <c r="E7" s="117" t="str">
        <f>IF(Minutes!F10&lt;&gt;"#","",CONCATENATE("&lt;TR BGCOLOR=""#E0E0E0""&gt;&lt;TD&gt;&lt;BR&gt;&lt;/TD&gt;&lt;TD VALIGN = MIDDLE  ALIGN = CENTER&gt;", Minutes!F9, "&lt;/TD&gt;&lt;TD VALIGN = MIDDLE  ALIGN = CENTER&gt;", TEXT(Minutes!F8,"d-mmm-yy"),"&lt;/TD&gt;&lt;/TR&gt;&lt;TR&gt;&lt;TD COLSPAN = 3&gt;", SUBSTITUTE(Minutes!F10, "#", " "),"&lt;/TD&gt;&lt;/TR&gt;"))</f>
        <v>&lt;TR BGCOLOR="#E0E0E0"&gt;&lt;TD&gt;&lt;BR&gt;&lt;/TD&gt;&lt;TD VALIGN = MIDDLE  ALIGN = CENTER&gt;The extension MIB is open in Qbg and we could fix some of the relevant bits, but this is in working group recirc.   The best long-term answer solution is to put this in AX, but we don’t have a revision scheduled.    Since there is really no new information to change the urgency, we will leave this in its current state.  Resolution could be related to 0009 to be discussed in Nanjing&lt;/TD&gt;&lt;TD VALIGN = MIDDLE  ALIGN = CENTER&gt;0-Jan-00&lt;/TD&gt;&lt;/TR&gt;&lt;TR&gt;&lt;TD COLSPAN = 3&gt; &lt;/TD&gt;&lt;/TR&gt;</v>
      </c>
      <c r="F7" s="117" t="str">
        <f>IF(Minutes!G10&lt;&gt;"#","",CONCATENATE("&lt;TR BGCOLOR=""#E0E0E0""&gt;&lt;TD&gt;&lt;BR&gt;&lt;/TD&gt;&lt;TD VALIGN = MIDDLE  ALIGN = CENTER&gt;", Minutes!G9, "&lt;/TD&gt;&lt;TD VALIGN = MIDDLE  ALIGN = CENTER&gt;", TEXT(Minutes!G8,"d-mmm-yy"),"&lt;/TD&gt;&lt;/TR&gt;&lt;TR&gt;&lt;TD COLSPAN = 3&gt;", SUBSTITUTE(Minutes!G10, "#", " "),"&lt;/TD&gt;&lt;/TR&gt;"))</f>
        <v>&lt;TR BGCOLOR="#E0E0E0"&gt;&lt;TD&gt;&lt;BR&gt;&lt;/TD&gt;&lt;TD VALIGN = MIDDLE  ALIGN = CENTER&gt;Still waiting for a project, but as discussed in 0009, we will be revising the AXbq PAR to be a full revision, so this will get incorporated there.&lt;/TD&gt;&lt;TD VALIGN = MIDDLE  ALIGN = CENTER&gt;8-Nov-11&lt;/TD&gt;&lt;/TR&gt;&lt;TR&gt;&lt;TD COLSPAN = 3&gt; &lt;/TD&gt;&lt;/TR&gt;</v>
      </c>
      <c r="G7" s="117" t="str">
        <f>IF(Minutes!H10&lt;&gt;"#","",CONCATENATE("&lt;TR BGCOLOR=""#E0E0E0""&gt;&lt;TD&gt;&lt;BR&gt;&lt;/TD&gt;&lt;TD VALIGN = MIDDLE  ALIGN = CENTER&gt;", Minutes!H9, "&lt;/TD&gt;&lt;TD VALIGN = MIDDLE  ALIGN = CENTER&gt;", TEXT(Minutes!H8,"d-mmm-yy"),"&lt;/TD&gt;&lt;/TR&gt;&lt;TR&gt;&lt;TD COLSPAN = 3&gt;", SUBSTITUTE(Minutes!H10, "#", " "),"&lt;/TD&gt;&lt;/TR&gt;"))</f>
        <v>&lt;TR BGCOLOR="#E0E0E0"&gt;&lt;TD&gt;&lt;BR&gt;&lt;/TD&gt;&lt;TD VALIGN = MIDDLE  ALIGN = CENTER&gt;AX-Rev PAR has not yet been developed, but will be in Munich.  Contributions for this will be entertained once the AX-Rev project is created&lt;/TD&gt;&lt;TD VALIGN = MIDDLE  ALIGN = CENTER&gt;11-Jan-12&lt;/TD&gt;&lt;/TR&gt;&lt;TR&gt;&lt;TD COLSPAN = 3&gt; &lt;/TD&gt;&lt;/TR&gt;</v>
      </c>
      <c r="H7" s="117" t="str">
        <f>IF(Minutes!I10&lt;&gt;"#","",CONCATENATE("&lt;TR BGCOLOR=""#E0E0E0""&gt;&lt;TD&gt;&lt;BR&gt;&lt;/TD&gt;&lt;TD VALIGN = MIDDLE  ALIGN = CENTER&gt;", Minutes!I9, "&lt;/TD&gt;&lt;TD VALIGN = MIDDLE  ALIGN = CENTER&gt;", TEXT(Minutes!I8,"d-mmm-yy"),"&lt;/TD&gt;&lt;/TR&gt;&lt;TR&gt;&lt;TD COLSPAN = 3&gt;", SUBSTITUTE(Minutes!I10, "#", " "),"&lt;/TD&gt;&lt;/TR&gt;"))</f>
        <v>&lt;TR BGCOLOR="#E0E0E0"&gt;&lt;TD&gt;&lt;BR&gt;&lt;/TD&gt;&lt;TD VALIGN = MIDDLE  ALIGN = CENTER&gt;AX-Rev is in task group ballot.  A comment to resolve this has been submitted by Pat Thaler.  Subsequent resolution will be handled in the task group&lt;/TD&gt;&lt;TD VALIGN = MIDDLE  ALIGN = CENTER&gt;6-Mar-12&lt;/TD&gt;&lt;/TR&gt;&lt;TR&gt;&lt;TD COLSPAN = 3&gt; &lt;/TD&gt;&lt;/TR&gt;</v>
      </c>
      <c r="I7" s="117" t="str">
        <f>IF(Minutes!J10&lt;&gt;"#","",CONCATENATE("&lt;TR BGCOLOR=""#E0E0E0""&gt;&lt;TD&gt;&lt;BR&gt;&lt;/TD&gt;&lt;TD VALIGN = MIDDLE  ALIGN = CENTER&gt;", Minutes!J9, "&lt;/TD&gt;&lt;TD VALIGN = MIDDLE  ALIGN = CENTER&gt;", TEXT(Minutes!J8,"d-mmm-yy"),"&lt;/TD&gt;&lt;/TR&gt;&lt;TR&gt;&lt;TD COLSPAN = 3&gt;", SUBSTITUTE(Minutes!J10, "#", " "),"&lt;/TD&gt;&lt;/TR&gt;"))</f>
        <v>&lt;TR BGCOLOR="#E0E0E0"&gt;&lt;TD&gt;&lt;BR&gt;&lt;/TD&gt;&lt;TD VALIGN = MIDDLE  ALIGN = CENTER&gt;This was originally put in on .1AXrev draft01, .1AXrev editor will ensure this comment is included for discussion.   Subsequent resolution will be handled in the task group&lt;/TD&gt;&lt;TD VALIGN = MIDDLE  ALIGN = CENTER&gt;17-Jul-12&lt;/TD&gt;&lt;/TR&gt;&lt;TR&gt;&lt;TD COLSPAN = 3&gt; &lt;/TD&gt;&lt;/TR&gt;</v>
      </c>
      <c r="J7" s="117" t="str">
        <f>IF(Minutes!K10&lt;&gt;"#","",CONCATENATE("&lt;TR BGCOLOR=""#E0E0E0""&gt;&lt;TD&gt;&lt;BR&gt;&lt;/TD&gt;&lt;TD VALIGN = MIDDLE  ALIGN = CENTER&gt;", Minutes!K9, "&lt;/TD&gt;&lt;TD VALIGN = MIDDLE  ALIGN = CENTER&gt;", TEXT(Minutes!K8,"d-mmm-yy"),"&lt;/TD&gt;&lt;/TR&gt;&lt;TR&gt;&lt;TD COLSPAN = 3&gt;", SUBSTITUTE(Minutes!K10, "#", " "),"&lt;/TD&gt;&lt;/TR&gt;"))</f>
        <v>&lt;TR BGCOLOR="#E0E0E0"&gt;&lt;TD&gt;&lt;BR&gt;&lt;/TD&gt;&lt;TD VALIGN = MIDDLE  ALIGN = CENTER&gt;1AXrev editor will ensure this comment is included for discussion.  Subsequent resolution will be handled in the .1AXrev task group.&lt;/TD&gt;&lt;TD VALIGN = MIDDLE  ALIGN = CENTER&gt;12-Sep-12&lt;/TD&gt;&lt;/TR&gt;&lt;TR&gt;&lt;TD COLSPAN = 3&gt; &lt;/TD&gt;&lt;/TR&gt;</v>
      </c>
      <c r="K7" s="26" t="str">
        <f>IF(Minutes!L10&lt;&gt;"#","",CONCATENATE("&lt;TR BGCOLOR=""#E0E0E0""&gt;&lt;TD&gt;&lt;BR&gt;&lt;/TD&gt;&lt;TD VALIGN = MIDDLE  ALIGN = CENTER&gt;", Minutes!L9, "&lt;/TD&gt;&lt;TD VALIGN = MIDDLE  ALIGN = CENTER&gt;", TEXT(Minutes!L8,"d-mmm-yy"),"&lt;/TD&gt;&lt;/TR&gt;&lt;TR&gt;&lt;TD COLSPAN = 3&gt;", SUBSTITUTE(Minutes!L10, "#", " "),"&lt;/TD&gt;&lt;/TR&gt;"))</f>
        <v>&lt;TR BGCOLOR="#E0E0E0"&gt;&lt;TD&gt;&lt;BR&gt;&lt;/TD&gt;&lt;TD VALIGN = MIDDLE  ALIGN = CENTER&gt;Resolution will be handled in the .1AXrev task group.&lt;/TD&gt;&lt;TD VALIGN = MIDDLE  ALIGN = CENTER&gt;13-Nov-12&lt;/TD&gt;&lt;/TR&gt;&lt;TR&gt;&lt;TD COLSPAN = 3&gt; &lt;/TD&gt;&lt;/TR&gt;</v>
      </c>
      <c r="L7" s="26" t="str">
        <f>IF(Minutes!M10&lt;&gt;"#","",CONCATENATE("&lt;TR BGCOLOR=""#E0E0E0""&gt;&lt;TD&gt;&lt;BR&gt;&lt;/TD&gt;&lt;TD VALIGN = MIDDLE  ALIGN = CENTER&gt;", Minutes!M9, "&lt;/TD&gt;&lt;TD VALIGN = MIDDLE  ALIGN = CENTER&gt;", TEXT(Minutes!M8,"d-mmm-yy"),"&lt;/TD&gt;&lt;/TR&gt;&lt;TR&gt;&lt;TD COLSPAN = 3&gt;", SUBSTITUTE(Minutes!M10, "#", " "),"&lt;/TD&gt;&lt;/TR&gt;"))</f>
        <v>&lt;TR BGCOLOR="#E0E0E0"&gt;&lt;TD&gt;&lt;BR&gt;&lt;/TD&gt;&lt;TD VALIGN = MIDDLE  ALIGN = CENTER&gt;Resolution will be handled in the .1AXrev task group.&lt;/TD&gt;&lt;TD VALIGN = MIDDLE  ALIGN = CENTER&gt;15-Jan-13&lt;/TD&gt;&lt;/TR&gt;&lt;TR&gt;&lt;TD COLSPAN = 3&gt; &lt;/TD&gt;&lt;/TR&gt;</v>
      </c>
      <c r="M7" s="26" t="str">
        <f>IF(Minutes!N10&lt;&gt;"#","",CONCATENATE("&lt;TR BGCOLOR=""#E0E0E0""&gt;&lt;TD&gt;&lt;BR&gt;&lt;/TD&gt;&lt;TD VALIGN = MIDDLE  ALIGN = CENTER&gt;", Minutes!N9, "&lt;/TD&gt;&lt;TD VALIGN = MIDDLE  ALIGN = CENTER&gt;", TEXT(Minutes!N8,"d-mmm-yy"),"&lt;/TD&gt;&lt;/TR&gt;&lt;TR&gt;&lt;TD COLSPAN = 3&gt;", SUBSTITUTE(Minutes!N10, "#", " "),"&lt;/TD&gt;&lt;/TR&gt;"))</f>
        <v>&lt;TR BGCOLOR="#E0E0E0"&gt;&lt;TD&gt;&lt;BR&gt;&lt;/TD&gt;&lt;TD VALIGN = MIDDLE  ALIGN = CENTER&gt;Resolution will be handled in the .1AXrev task group.&lt;/TD&gt;&lt;TD VALIGN = MIDDLE  ALIGN = CENTER&gt;19-Mar-13&lt;/TD&gt;&lt;/TR&gt;&lt;TR&gt;&lt;TD COLSPAN = 3&gt; &lt;/TD&gt;&lt;/TR&gt;</v>
      </c>
      <c r="N7" s="26" t="str">
        <f>IF(Minutes!O10&lt;&gt;"#","",CONCATENATE("&lt;TR BGCOLOR=""#E0E0E0""&gt;&lt;TD&gt;&lt;BR&gt;&lt;/TD&gt;&lt;TD VALIGN = MIDDLE  ALIGN = CENTER&gt;", Minutes!O9, "&lt;/TD&gt;&lt;TD VALIGN = MIDDLE  ALIGN = CENTER&gt;", TEXT(Minutes!O8,"d-mmm-yy"),"&lt;/TD&gt;&lt;/TR&gt;&lt;TR&gt;&lt;TD COLSPAN = 3&gt;", SUBSTITUTE(Minutes!O10, "#", " "),"&lt;/TD&gt;&lt;/TR&gt;"))</f>
        <v>&lt;TR BGCOLOR="#E0E0E0"&gt;&lt;TD&gt;&lt;BR&gt;&lt;/TD&gt;&lt;TD VALIGN = MIDDLE  ALIGN = CENTER&gt;.1AXrev in TG ballot
&lt;/TD&gt;&lt;TD VALIGN = MIDDLE  ALIGN = CENTER&gt;15-May-13&lt;/TD&gt;&lt;/TR&gt;&lt;TR&gt;&lt;TD COLSPAN = 3&gt; &lt;/TD&gt;&lt;/TR&gt;</v>
      </c>
      <c r="O7" s="26" t="str">
        <f>IF(Minutes!P10&lt;&gt;"#","",CONCATENATE("&lt;TR BGCOLOR=""#E0E0E0""&gt;&lt;TD&gt;&lt;BR&gt;&lt;/TD&gt;&lt;TD VALIGN = MIDDLE  ALIGN = CENTER&gt;", Minutes!P9, "&lt;/TD&gt;&lt;TD VALIGN = MIDDLE  ALIGN = CENTER&gt;", TEXT(Minutes!P8,"d-mmm-yy"),"&lt;/TD&gt;&lt;/TR&gt;&lt;TR&gt;&lt;TD COLSPAN = 3&gt;", SUBSTITUTE(Minutes!P10, "#", " "),"&lt;/TD&gt;&lt;/TR&gt;"))</f>
        <v>&lt;TR BGCOLOR="#E0E0E0"&gt;&lt;TD&gt;&lt;BR&gt;&lt;/TD&gt;&lt;TD VALIGN = MIDDLE  ALIGN = CENTER&gt;.1AXrev in TG ballot
&lt;/TD&gt;&lt;TD VALIGN = MIDDLE  ALIGN = CENTER&gt;15-Jul-13&lt;/TD&gt;&lt;/TR&gt;&lt;TR&gt;&lt;TD COLSPAN = 3&gt; &lt;/TD&gt;&lt;/TR&gt;</v>
      </c>
      <c r="P7" s="26" t="str">
        <f>IF(Minutes!Q10&lt;&gt;"#","",CONCATENATE("&lt;TR BGCOLOR=""#E0E0E0""&gt;&lt;TD&gt;&lt;BR&gt;&lt;/TD&gt;&lt;TD VALIGN = MIDDLE  ALIGN = CENTER&gt;", Minutes!Q9, "&lt;/TD&gt;&lt;TD VALIGN = MIDDLE  ALIGN = CENTER&gt;", TEXT(Minutes!Q8,"d-mmm-yy"),"&lt;/TD&gt;&lt;/TR&gt;&lt;TR&gt;&lt;TD COLSPAN = 3&gt;", SUBSTITUTE(Minutes!Q10, "#", " "),"&lt;/TD&gt;&lt;/TR&gt;"))</f>
        <v>&lt;TR BGCOLOR="#E0E0E0"&gt;&lt;TD&gt;&lt;BR&gt;&lt;/TD&gt;&lt;TD VALIGN = MIDDLE  ALIGN = CENTER&gt;.1AXrev in TG ballot
&lt;/TD&gt;&lt;TD VALIGN = MIDDLE  ALIGN = CENTER&gt;3-Sep-13&lt;/TD&gt;&lt;/TR&gt;&lt;TR&gt;&lt;TD COLSPAN = 3&gt; &lt;/TD&gt;&lt;/TR&gt;</v>
      </c>
      <c r="Q7" s="26" t="str">
        <f>IF(Minutes!R10&lt;&gt;"#","",CONCATENATE("&lt;TR BGCOLOR=""#E0E0E0""&gt;&lt;TD&gt;&lt;BR&gt;&lt;/TD&gt;&lt;TD VALIGN = MIDDLE  ALIGN = CENTER&gt;", Minutes!R9, "&lt;/TD&gt;&lt;TD VALIGN = MIDDLE  ALIGN = CENTER&gt;", TEXT(Minutes!R8,"d-mmm-yy"),"&lt;/TD&gt;&lt;/TR&gt;&lt;TR&gt;&lt;TD COLSPAN = 3&gt;", SUBSTITUTE(Minutes!R10, "#", " "),"&lt;/TD&gt;&lt;/TR&gt;"))</f>
        <v>&lt;TR BGCOLOR="#E0E0E0"&gt;&lt;TD&gt;&lt;BR&gt;&lt;/TD&gt;&lt;TD VALIGN = MIDDLE  ALIGN = CENTER&gt;.1AXrev in WG ballot
&lt;/TD&gt;&lt;TD VALIGN = MIDDLE  ALIGN = CENTER&gt;12-Nov-13&lt;/TD&gt;&lt;/TR&gt;&lt;TR&gt;&lt;TD COLSPAN = 3&gt; &lt;/TD&gt;&lt;/TR&gt;</v>
      </c>
      <c r="R7" s="117" t="str">
        <f>IF(Minutes!S10&lt;&gt;"#","",CONCATENATE("&lt;TR BGCOLOR=""#E0E0E0""&gt;&lt;TD&gt;&lt;BR&gt;&lt;/TD&gt;&lt;TD VALIGN = MIDDLE  ALIGN = CENTER&gt;", Minutes!S9, "&lt;/TD&gt;&lt;TD VALIGN = MIDDLE  ALIGN = CENTER&gt;", TEXT(Minutes!S8,"d-mmm-yy"),"&lt;/TD&gt;&lt;/TR&gt;&lt;TR&gt;&lt;TD COLSPAN = 3&gt;", SUBSTITUTE(Minutes!S10, "#", " "),"&lt;/TD&gt;&lt;/TR&gt;"))</f>
        <v>&lt;TR BGCOLOR="#E0E0E0"&gt;&lt;TD&gt;&lt;BR&gt;&lt;/TD&gt;&lt;TD VALIGN = MIDDLE  ALIGN = CENTER&gt;.1AXrev in WG ballot
&lt;/TD&gt;&lt;TD VALIGN = MIDDLE  ALIGN = CENTER&gt;22-Jan-14&lt;/TD&gt;&lt;/TR&gt;&lt;TR&gt;&lt;TD COLSPAN = 3&gt; &lt;/TD&gt;&lt;/TR&gt;</v>
      </c>
      <c r="S7" s="117" t="str">
        <f>IF(Minutes!T10&lt;&gt;"#","",CONCATENATE("&lt;TR BGCOLOR=""#E0E0E0""&gt;&lt;TD&gt;&lt;BR&gt;&lt;/TD&gt;&lt;TD VALIGN = MIDDLE  ALIGN = CENTER&gt;", Minutes!T9, "&lt;/TD&gt;&lt;TD VALIGN = MIDDLE  ALIGN = CENTER&gt;", TEXT(Minutes!T8,"d-mmm-yy"),"&lt;/TD&gt;&lt;/TR&gt;&lt;TR&gt;&lt;TD COLSPAN = 3&gt;", SUBSTITUTE(Minutes!T10, "#", " "),"&lt;/TD&gt;&lt;/TR&gt;"))</f>
        <v>&lt;TR BGCOLOR="#E0E0E0"&gt;&lt;TD&gt;&lt;BR&gt;&lt;/TD&gt;&lt;TD VALIGN = MIDDLE  ALIGN = CENTER&gt;.1AXrev going to sponsor ballot
&lt;/TD&gt;&lt;TD VALIGN = MIDDLE  ALIGN = CENTER&gt;18-Mar-14&lt;/TD&gt;&lt;/TR&gt;&lt;TR&gt;&lt;TD COLSPAN = 3&gt; &lt;/TD&gt;&lt;/TR&gt;</v>
      </c>
      <c r="T7" s="117" t="str">
        <f>IF(Minutes!U10&lt;&gt;"#","",CONCATENATE("&lt;TR BGCOLOR=""#E0E0E0""&gt;&lt;TD&gt;&lt;BR&gt;&lt;/TD&gt;&lt;TD VALIGN = MIDDLE  ALIGN = CENTER&gt;", Minutes!U9, "&lt;/TD&gt;&lt;TD VALIGN = MIDDLE  ALIGN = CENTER&gt;", TEXT(Minutes!U8,"d-mmm-yy"),"&lt;/TD&gt;&lt;/TR&gt;&lt;TR&gt;&lt;TD COLSPAN = 3&gt;", SUBSTITUTE(Minutes!U10, "#", " "),"&lt;/TD&gt;&lt;/TR&gt;"))</f>
        <v/>
      </c>
      <c r="U7" s="117" t="str">
        <f>IF(Minutes!V10&lt;&gt;"#","",CONCATENATE("&lt;TR BGCOLOR=""#E0E0E0""&gt;&lt;TD&gt;&lt;BR&gt;&lt;/TD&gt;&lt;TD VALIGN = MIDDLE  ALIGN = CENTER&gt;", Minutes!V9, "&lt;/TD&gt;&lt;TD VALIGN = MIDDLE  ALIGN = CENTER&gt;", TEXT(Minutes!V8,"d-mmm-yy"),"&lt;/TD&gt;&lt;/TR&gt;&lt;TR&gt;&lt;TD COLSPAN = 3&gt;", SUBSTITUTE(Minutes!V10, "#", " "),"&lt;/TD&gt;&lt;/TR&gt;"))</f>
        <v/>
      </c>
      <c r="V7" s="117" t="str">
        <f>IF(Minutes!W10&lt;&gt;"#","",CONCATENATE("&lt;TR BGCOLOR=""#E0E0E0""&gt;&lt;TD&gt;&lt;BR&gt;&lt;/TD&gt;&lt;TD VALIGN = MIDDLE  ALIGN = CENTER&gt;", Minutes!W9, "&lt;/TD&gt;&lt;TD VALIGN = MIDDLE  ALIGN = CENTER&gt;", TEXT(Minutes!W8,"d-mmm-yy"),"&lt;/TD&gt;&lt;/TR&gt;&lt;TR&gt;&lt;TD COLSPAN = 3&gt;", SUBSTITUTE(Minutes!W10, "#", " "),"&lt;/TD&gt;&lt;/TR&gt;"))</f>
        <v/>
      </c>
      <c r="W7" s="117" t="str">
        <f>IF(Minutes!X10&lt;&gt;"#","",CONCATENATE("&lt;TR BGCOLOR=""#E0E0E0""&gt;&lt;TD&gt;&lt;BR&gt;&lt;/TD&gt;&lt;TD VALIGN = MIDDLE  ALIGN = CENTER&gt;", Minutes!X9, "&lt;/TD&gt;&lt;TD VALIGN = MIDDLE  ALIGN = CENTER&gt;", TEXT(Minutes!X8,"d-mmm-yy"),"&lt;/TD&gt;&lt;/TR&gt;&lt;TR&gt;&lt;TD COLSPAN = 3&gt;", SUBSTITUTE(Minutes!X10, "#", " "),"&lt;/TD&gt;&lt;/TR&gt;"))</f>
        <v/>
      </c>
      <c r="X7" s="117" t="str">
        <f>IF(Minutes!Y10&lt;&gt;"#","",CONCATENATE("&lt;TR BGCOLOR=""#E0E0E0""&gt;&lt;TD&gt;&lt;BR&gt;&lt;/TD&gt;&lt;TD VALIGN = MIDDLE  ALIGN = CENTER&gt;", Minutes!Y9, "&lt;/TD&gt;&lt;TD VALIGN = MIDDLE  ALIGN = CENTER&gt;", TEXT(Minutes!Y8,"d-mmm-yy"),"&lt;/TD&gt;&lt;/TR&gt;&lt;TR&gt;&lt;TD COLSPAN = 3&gt;", SUBSTITUTE(Minutes!Y10, "#", " "),"&lt;/TD&gt;&lt;/TR&gt;"))</f>
        <v/>
      </c>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row>
    <row r="8" spans="1:53" x14ac:dyDescent="0.2">
      <c r="B8" s="117"/>
      <c r="C8" s="117"/>
      <c r="D8" s="117"/>
      <c r="E8" s="117"/>
      <c r="F8" s="117"/>
      <c r="G8" s="117"/>
      <c r="H8" s="117"/>
      <c r="I8" s="117"/>
      <c r="J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row>
    <row r="9" spans="1:53" x14ac:dyDescent="0.2">
      <c r="A9" s="26" t="s">
        <v>89</v>
      </c>
      <c r="B9" s="117"/>
      <c r="C9" s="117"/>
      <c r="D9" s="117"/>
      <c r="E9" s="117"/>
      <c r="F9" s="117"/>
      <c r="G9" s="117"/>
      <c r="H9" s="117"/>
      <c r="I9" s="117"/>
      <c r="J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row>
    <row r="10" spans="1:53" ht="127.5" customHeight="1" x14ac:dyDescent="0.2">
      <c r="A10" s="26" t="str">
        <f ca="1">IF(Minutes!B11="#","",CONCATENATE("&lt;A NAME = ""REQ",Minutes!B11,"""&gt;&lt;BR&gt;&lt;/A&gt;","&lt;TABLE BORDER=5 CELLSPACING=0 CELLPADDING=6 WIDTH=""100%""&gt;","&lt;TR BGCOLOR=""#00FFFF""&gt;&lt;TD COLSPAN = 3 VALIGN = MIDDLE  ALIGN = CENTER&gt;&lt;BIG&gt;&lt;B&gt;Change Request &lt;A HREF=""maint_",Minutes!B11,".pdf""&gt;",Minutes!B11,"&lt;/A&gt; Revision History&lt;/B&gt;&lt;/BIG&gt;&lt;/TD&gt;&lt;/TR&gt;","&lt;TR BGCOLOR=""#00FFFF""&gt;&lt;TD  WIDTH=""15%"" ALIGN = CENTER&gt;Status&lt;/TD&gt;&lt;TD ALIGN = CENTER&gt;Description&lt;/TD&gt;&lt;TD  WIDTH=""15%"" ALIGN = CENTER&gt;Date Received&lt;/TD&gt;&lt;/TR&gt;","&lt;TR BGCOLOR=""#00FFFF""&gt;&lt;TD VALIGN = MIDDLE  ALIGN = CENTER&gt;&lt;B&gt;",Minutes!C12,"&lt;/B&gt;&lt;/TD&gt;&lt;TD VALIGN = MIDDLE  ALIGN = CENTER&gt;&lt;B&gt;",Minutes!C13,"&lt;/B&gt;&lt;/TD&gt;&lt;TD  VALIGN = MIDDLE  ALIGN = CENTER&gt;&lt;B&gt;",Minutes!C11,"&lt;/B&gt;&lt;/TD&gt;&lt;/TR&gt;","&lt;TR BGCOLOR=""#00FFFF""&gt;&lt;TD COLSPAN = 3&gt;&lt;SMALL&gt;&lt;BR&gt;&lt;/SMALL&gt;&lt;/TD&gt;&lt;/TR&gt;"))</f>
        <v>&lt;A NAME = "REQ0006"&gt;&lt;BR&gt;&lt;/A&gt;&lt;TABLE BORDER=5 CELLSPACING=0 CELLPADDING=6 WIDTH="100%"&gt;&lt;TR BGCOLOR="#00FFFF"&gt;&lt;TD COLSPAN = 3 VALIGN = MIDDLE  ALIGN = CENTER&gt;&lt;BIG&gt;&lt;B&gt;Change Request &lt;A HREF="maint_0006.pdf"&gt;0006&lt;/A&gt;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CENTER&gt;&lt;B&gt;various - Corrigendum items agreed to in AVB TG&lt;/B&gt;&lt;/TD&gt;&lt;TD  VALIGN = MIDDLE  ALIGN = CENTER&gt;&lt;B&gt;23-Jun-11&lt;/B&gt;&lt;/TD&gt;&lt;/TR&gt;&lt;TR BGCOLOR="#00FFFF"&gt;&lt;TD COLSPAN = 3&gt;&lt;SMALL&gt;&lt;BR&gt;&lt;/SMALL&gt;&lt;/TD&gt;&lt;/TR&gt;</v>
      </c>
      <c r="B10" s="117" t="str">
        <f ca="1">IF(Minutes!C13="","",CONCATENATE("&lt;TR BGCOLOR=""#E0E0E0""&gt;&lt;TD&gt;&lt;BR&gt;&lt;/TD&gt;&lt;TD VALIGN = MIDDLE  ALIGN = CENTER&gt;", Minutes!C12, "&lt;/TD&gt;&lt;TD VALIGN = MIDDLE  ALIGN = CENTER&gt;", TEXT(Minutes!C11,"d-mmm-yy"),"&lt;/TD&gt;&lt;/TR&gt;&lt;TR&gt;&lt;TD COLSPAN = 3&gt;", SUBSTITUTE(Minutes!C13, "#", " "),"&lt;/TD&gt;&lt;/TR&gt;"))</f>
        <v>&lt;TR BGCOLOR="#E0E0E0"&gt;&lt;TD&gt;&lt;BR&gt;&lt;/TD&gt;&lt;TD VALIGN = MIDDLE  ALIGN = CENTER&gt;Published&lt;/TD&gt;&lt;TD VALIGN = MIDDLE  ALIGN = CENTER&gt;23-Jun-11&lt;/TD&gt;&lt;/TR&gt;&lt;TR&gt;&lt;TD COLSPAN = 3&gt;various - Corrigendum items agreed to in AVB TG&lt;/TD&gt;&lt;/TR&gt;</v>
      </c>
      <c r="C10" s="117" t="str">
        <f>IF(Minutes!D13&lt;&gt;"#","",CONCATENATE("&lt;TR BGCOLOR=""#E0E0E0""&gt;&lt;TD&gt;&lt;BR&gt;&lt;/TD&gt;&lt;TD VALIGN = MIDDLE  ALIGN = CENTER&gt;", Minutes!D12, "&lt;/TD&gt;&lt;TD VALIGN = MIDDLE  ALIGN = CENTER&gt;", TEXT(Minutes!D11,"d-mmm-yy"),"&lt;/TD&gt;&lt;/TR&gt;&lt;TR&gt;&lt;TD COLSPAN = 3&gt;", SUBSTITUTE(Minutes!D13, "#", " "),"&lt;/TD&gt;&lt;/TR&gt;"))</f>
        <v/>
      </c>
      <c r="D10" s="117" t="str">
        <f>IF(Minutes!E13&lt;&gt;"#","",CONCATENATE("&lt;TR BGCOLOR=""#E0E0E0""&gt;&lt;TD&gt;&lt;BR&gt;&lt;/TD&gt;&lt;TD VALIGN = MIDDLE  ALIGN = CENTER&gt;", Minutes!E12, "&lt;/TD&gt;&lt;TD VALIGN = MIDDLE  ALIGN = CENTER&gt;", TEXT(Minutes!E11,"d-mmm-yy"),"&lt;/TD&gt;&lt;/TR&gt;&lt;TR&gt;&lt;TD COLSPAN = 3&gt;", SUBSTITUTE(Minutes!E13, "#", " "),"&lt;/TD&gt;&lt;/TR&gt;"))</f>
        <v>&lt;TR BGCOLOR="#E0E0E0"&gt;&lt;TD&gt;&lt;BR&gt;&lt;/TD&gt;&lt;TD VALIGN = MIDDLE  ALIGN = CENTER&gt;802.1AS has a corrigendum PAR under consideration and all of these bugs and all future bugs found by the task group will be addressed through the corrigendum project.   We do not recommend TG members to use the maintenance system for 802.1AS bugs as long as the corrigendum project is active, however, if the system is used, we will progress the requests and use the corrigendum as a delivery vehicle as long as it is still active.  Move to awaiting ballot.&lt;/TD&gt;&lt;TD VALIGN = MIDDLE  ALIGN = CENTER&gt;18-Jul-11&lt;/TD&gt;&lt;/TR&gt;&lt;TR&gt;&lt;TD COLSPAN = 3&gt; &lt;/TD&gt;&lt;/TR&gt;</v>
      </c>
      <c r="E10" s="117" t="str">
        <f>IF(Minutes!F13&lt;&gt;"#","",CONCATENATE("&lt;TR BGCOLOR=""#E0E0E0""&gt;&lt;TD&gt;&lt;BR&gt;&lt;/TD&gt;&lt;TD VALIGN = MIDDLE  ALIGN = CENTER&gt;", Minutes!F12, "&lt;/TD&gt;&lt;TD VALIGN = MIDDLE  ALIGN = CENTER&gt;", TEXT(Minutes!F11,"d-mmm-yy"),"&lt;/TD&gt;&lt;/TR&gt;&lt;TR&gt;&lt;TD COLSPAN = 3&gt;", SUBSTITUTE(Minutes!F13, "#", " "),"&lt;/TD&gt;&lt;/TR&gt;"))</f>
        <v>&lt;TR BGCOLOR="#E0E0E0"&gt;&lt;TD&gt;&lt;BR&gt;&lt;/TD&gt;&lt;TD VALIGN = MIDDLE  ALIGN = CENTER&gt;AB Corr PAR has been approved, but a draft has not yet been circulated for ballot.  Once this goes to ballot we need to validate the items are covered and then change the state to balloting.  Leave in Ready for Ballot state for now.&lt;/TD&gt;&lt;TD VALIGN = MIDDLE  ALIGN = CENTER&gt;14-Sep-11&lt;/TD&gt;&lt;/TR&gt;&lt;TR&gt;&lt;TD COLSPAN = 3&gt; &lt;/TD&gt;&lt;/TR&gt;</v>
      </c>
      <c r="F10" s="117" t="str">
        <f>IF(Minutes!G13&lt;&gt;"#","",CONCATENATE("&lt;TR BGCOLOR=""#E0E0E0""&gt;&lt;TD&gt;&lt;BR&gt;&lt;/TD&gt;&lt;TD VALIGN = MIDDLE  ALIGN = CENTER&gt;", Minutes!G12, "&lt;/TD&gt;&lt;TD VALIGN = MIDDLE  ALIGN = CENTER&gt;", TEXT(Minutes!G11,"d-mmm-yy"),"&lt;/TD&gt;&lt;/TR&gt;&lt;TR&gt;&lt;TD COLSPAN = 3&gt;", SUBSTITUTE(Minutes!G13, "#", " "),"&lt;/TD&gt;&lt;/TR&gt;"))</f>
        <v>&lt;TR BGCOLOR="#E0E0E0"&gt;&lt;TD&gt;&lt;BR&gt;&lt;/TD&gt;&lt;TD VALIGN = MIDDLE  ALIGN = CENTER&gt;No status change, will likely enter balloting next meeting&lt;/TD&gt;&lt;TD VALIGN = MIDDLE  ALIGN = CENTER&gt;8-Nov-11&lt;/TD&gt;&lt;/TR&gt;&lt;TR&gt;&lt;TD COLSPAN = 3&gt; &lt;/TD&gt;&lt;/TR&gt;</v>
      </c>
      <c r="G10" s="117" t="str">
        <f>IF(Minutes!H13&lt;&gt;"#","",CONCATENATE("&lt;TR BGCOLOR=""#E0E0E0""&gt;&lt;TD&gt;&lt;BR&gt;&lt;/TD&gt;&lt;TD VALIGN = MIDDLE  ALIGN = CENTER&gt;", Minutes!H12, "&lt;/TD&gt;&lt;TD VALIGN = MIDDLE  ALIGN = CENTER&gt;", TEXT(Minutes!H11,"d-mmm-yy"),"&lt;/TD&gt;&lt;/TR&gt;&lt;TR&gt;&lt;TD COLSPAN = 3&gt;", SUBSTITUTE(Minutes!H13, "#", " "),"&lt;/TD&gt;&lt;/TR&gt;"))</f>
        <v>&lt;TR BGCOLOR="#E0E0E0"&gt;&lt;TD&gt;&lt;BR&gt;&lt;/TD&gt;&lt;TD VALIGN = MIDDLE  ALIGN = CENTER&gt;No status change, will likely enter balloting next meeting.  Initial official draft of as-cor-1 will be produced for Munich&lt;/TD&gt;&lt;TD VALIGN = MIDDLE  ALIGN = CENTER&gt;11-Jan-12&lt;/TD&gt;&lt;/TR&gt;&lt;TR&gt;&lt;TD COLSPAN = 3&gt; &lt;/TD&gt;&lt;/TR&gt;</v>
      </c>
      <c r="H10" s="117" t="str">
        <f>IF(Minutes!I13&lt;&gt;"#","",CONCATENATE("&lt;TR BGCOLOR=""#E0E0E0""&gt;&lt;TD&gt;&lt;BR&gt;&lt;/TD&gt;&lt;TD VALIGN = MIDDLE  ALIGN = CENTER&gt;", Minutes!I12, "&lt;/TD&gt;&lt;TD VALIGN = MIDDLE  ALIGN = CENTER&gt;", TEXT(Minutes!I11,"d-mmm-yy"),"&lt;/TD&gt;&lt;/TR&gt;&lt;TR&gt;&lt;TD COLSPAN = 3&gt;", SUBSTITUTE(Minutes!I13, "#", " "),"&lt;/TD&gt;&lt;/TR&gt;"))</f>
        <v>&lt;TR BGCOLOR="#E0E0E0"&gt;&lt;TD&gt;&lt;BR&gt;&lt;/TD&gt;&lt;TD VALIGN = MIDDLE  ALIGN = CENTER&gt;Initial official draft of AS-Cor-1 has been produced but no ballot run yet.  AVB TG is keeping track of the bugs that need fixing in AS-Cor-1.  If they come across an issue that they would like to save for later, they will need to file a maintenance item to track it.&lt;/TD&gt;&lt;TD VALIGN = MIDDLE  ALIGN = CENTER&gt;6-Mar-12&lt;/TD&gt;&lt;/TR&gt;&lt;TR&gt;&lt;TD COLSPAN = 3&gt; &lt;/TD&gt;&lt;/TR&gt;</v>
      </c>
      <c r="I10" s="117" t="str">
        <f>IF(Minutes!J13&lt;&gt;"#","",CONCATENATE("&lt;TR BGCOLOR=""#E0E0E0""&gt;&lt;TD&gt;&lt;BR&gt;&lt;/TD&gt;&lt;TD VALIGN = MIDDLE  ALIGN = CENTER&gt;", Minutes!J12, "&lt;/TD&gt;&lt;TD VALIGN = MIDDLE  ALIGN = CENTER&gt;", TEXT(Minutes!J11,"d-mmm-yy"),"&lt;/TD&gt;&lt;/TR&gt;&lt;TR&gt;&lt;TD COLSPAN = 3&gt;", SUBSTITUTE(Minutes!J13, "#", " "),"&lt;/TD&gt;&lt;/TR&gt;"))</f>
        <v>&lt;TR BGCOLOR="#E0E0E0"&gt;&lt;TD&gt;&lt;BR&gt;&lt;/TD&gt;&lt;TD VALIGN = MIDDLE  ALIGN = CENTER&gt;Initial official draft of AS-Cor-1 has been produced but no ballot run yet.  AVB TG is keeping track of the bugs that need fixing in AS-Cor-1.   &lt;/TD&gt;&lt;TD VALIGN = MIDDLE  ALIGN = CENTER&gt;17-Jul-12&lt;/TD&gt;&lt;/TR&gt;&lt;TR&gt;&lt;TD COLSPAN = 3&gt; &lt;/TD&gt;&lt;/TR&gt;</v>
      </c>
      <c r="J10" s="117" t="str">
        <f>IF(Minutes!K13&lt;&gt;"#","",CONCATENATE("&lt;TR BGCOLOR=""#E0E0E0""&gt;&lt;TD&gt;&lt;BR&gt;&lt;/TD&gt;&lt;TD VALIGN = MIDDLE  ALIGN = CENTER&gt;", Minutes!K12, "&lt;/TD&gt;&lt;TD VALIGN = MIDDLE  ALIGN = CENTER&gt;", TEXT(Minutes!K11,"d-mmm-yy"),"&lt;/TD&gt;&lt;/TR&gt;&lt;TR&gt;&lt;TD COLSPAN = 3&gt;", SUBSTITUTE(Minutes!K13, "#", " "),"&lt;/TD&gt;&lt;/TR&gt;"))</f>
        <v>&lt;TR BGCOLOR="#E0E0E0"&gt;&lt;TD&gt;&lt;BR&gt;&lt;/TD&gt;&lt;TD VALIGN = MIDDLE  ALIGN = CENTER&gt;No update from AVB&lt;/TD&gt;&lt;TD VALIGN = MIDDLE  ALIGN = CENTER&gt;12-Sep-12&lt;/TD&gt;&lt;/TR&gt;&lt;TR&gt;&lt;TD COLSPAN = 3&gt; &lt;/TD&gt;&lt;/TR&gt;</v>
      </c>
      <c r="K10" s="26" t="str">
        <f>IF(Minutes!L13&lt;&gt;"#","",CONCATENATE("&lt;TR BGCOLOR=""#E0E0E0""&gt;&lt;TD&gt;&lt;BR&gt;&lt;/TD&gt;&lt;TD VALIGN = MIDDLE  ALIGN = CENTER&gt;", Minutes!L12, "&lt;/TD&gt;&lt;TD VALIGN = MIDDLE  ALIGN = CENTER&gt;", TEXT(Minutes!L11,"d-mmm-yy"),"&lt;/TD&gt;&lt;/TR&gt;&lt;TR&gt;&lt;TD COLSPAN = 3&gt;", SUBSTITUTE(Minutes!L13, "#", " "),"&lt;/TD&gt;&lt;/TR&gt;"))</f>
        <v>&lt;TR BGCOLOR="#E0E0E0"&gt;&lt;TD&gt;&lt;BR&gt;&lt;/TD&gt;&lt;TD VALIGN = MIDDLE  ALIGN = CENTER&gt;AS-Cor-1 in WG ballot.  
AVB TG is keeping track of the bugs that need fixing in AS-Cor-1.   &lt;/TD&gt;&lt;TD VALIGN = MIDDLE  ALIGN = CENTER&gt;13-Nov-12&lt;/TD&gt;&lt;/TR&gt;&lt;TR&gt;&lt;TD COLSPAN = 3&gt; &lt;/TD&gt;&lt;/TR&gt;</v>
      </c>
      <c r="L10" s="26" t="str">
        <f>IF(Minutes!M13&lt;&gt;"#","",CONCATENATE("&lt;TR BGCOLOR=""#E0E0E0""&gt;&lt;TD&gt;&lt;BR&gt;&lt;/TD&gt;&lt;TD VALIGN = MIDDLE  ALIGN = CENTER&gt;", Minutes!M12, "&lt;/TD&gt;&lt;TD VALIGN = MIDDLE  ALIGN = CENTER&gt;", TEXT(Minutes!M11,"d-mmm-yy"),"&lt;/TD&gt;&lt;/TR&gt;&lt;TR&gt;&lt;TD COLSPAN = 3&gt;", SUBSTITUTE(Minutes!M13, "#", " "),"&lt;/TD&gt;&lt;/TR&gt;"))</f>
        <v>&lt;TR BGCOLOR="#E0E0E0"&gt;&lt;TD&gt;&lt;BR&gt;&lt;/TD&gt;&lt;TD VALIGN = MIDDLE  ALIGN = CENTER&gt;AS-Cor-1 is in WG ballot&lt;/TD&gt;&lt;TD VALIGN = MIDDLE  ALIGN = CENTER&gt;15-Jan-13&lt;/TD&gt;&lt;/TR&gt;&lt;TR&gt;&lt;TD COLSPAN = 3&gt; &lt;/TD&gt;&lt;/TR&gt;</v>
      </c>
      <c r="M10" s="26" t="str">
        <f>IF(Minutes!N13&lt;&gt;"#","",CONCATENATE("&lt;TR BGCOLOR=""#E0E0E0""&gt;&lt;TD&gt;&lt;BR&gt;&lt;/TD&gt;&lt;TD VALIGN = MIDDLE  ALIGN = CENTER&gt;", Minutes!N12, "&lt;/TD&gt;&lt;TD VALIGN = MIDDLE  ALIGN = CENTER&gt;", TEXT(Minutes!N11,"d-mmm-yy"),"&lt;/TD&gt;&lt;/TR&gt;&lt;TR&gt;&lt;TD COLSPAN = 3&gt;", SUBSTITUTE(Minutes!N13, "#", " "),"&lt;/TD&gt;&lt;/TR&gt;"))</f>
        <v>&lt;TR BGCOLOR="#E0E0E0"&gt;&lt;TD&gt;&lt;BR&gt;&lt;/TD&gt;&lt;TD VALIGN = MIDDLE  ALIGN = CENTER&gt;AS-Cor-1 is in sponsor ballot&lt;/TD&gt;&lt;TD VALIGN = MIDDLE  ALIGN = CENTER&gt;19-Mar-13&lt;/TD&gt;&lt;/TR&gt;&lt;TR&gt;&lt;TD COLSPAN = 3&gt; &lt;/TD&gt;&lt;/TR&gt;</v>
      </c>
      <c r="N10" s="26" t="str">
        <f>IF(Minutes!O13&lt;&gt;"#","",CONCATENATE("&lt;TR BGCOLOR=""#E0E0E0""&gt;&lt;TD&gt;&lt;BR&gt;&lt;/TD&gt;&lt;TD VALIGN = MIDDLE  ALIGN = CENTER&gt;", Minutes!O12, "&lt;/TD&gt;&lt;TD VALIGN = MIDDLE  ALIGN = CENTER&gt;", TEXT(Minutes!O11,"d-mmm-yy"),"&lt;/TD&gt;&lt;/TR&gt;&lt;TR&gt;&lt;TD COLSPAN = 3&gt;", SUBSTITUTE(Minutes!O13, "#", " "),"&lt;/TD&gt;&lt;/TR&gt;"))</f>
        <v>&lt;TR BGCOLOR="#E0E0E0"&gt;&lt;TD&gt;&lt;BR&gt;&lt;/TD&gt;&lt;TD VALIGN = MIDDLE  ALIGN = CENTER&gt;AS-Cor-1 D3.1 to be submitted to RevCom&lt;/TD&gt;&lt;TD VALIGN = MIDDLE  ALIGN = CENTER&gt;15-May-13&lt;/TD&gt;&lt;/TR&gt;&lt;TR&gt;&lt;TD COLSPAN = 3&gt; &lt;/TD&gt;&lt;/TR&gt;</v>
      </c>
      <c r="O10" s="26" t="str">
        <f>IF(Minutes!P13&lt;&gt;"#","",CONCATENATE("&lt;TR BGCOLOR=""#E0E0E0""&gt;&lt;TD&gt;&lt;BR&gt;&lt;/TD&gt;&lt;TD VALIGN = MIDDLE  ALIGN = CENTER&gt;", Minutes!P12, "&lt;/TD&gt;&lt;TD VALIGN = MIDDLE  ALIGN = CENTER&gt;", TEXT(Minutes!P11,"d-mmm-yy"),"&lt;/TD&gt;&lt;/TR&gt;&lt;TR&gt;&lt;TD COLSPAN = 3&gt;", SUBSTITUTE(Minutes!P13, "#", " "),"&lt;/TD&gt;&lt;/TR&gt;"))</f>
        <v>&lt;TR BGCOLOR="#E0E0E0"&gt;&lt;TD&gt;&lt;BR&gt;&lt;/TD&gt;&lt;TD VALIGN = MIDDLE  ALIGN = CENTER&gt;AS-Cor-1 D3.1 to be submitted to RevCom&lt;/TD&gt;&lt;TD VALIGN = MIDDLE  ALIGN = CENTER&gt;15-Jul-13&lt;/TD&gt;&lt;/TR&gt;&lt;TR&gt;&lt;TD COLSPAN = 3&gt; &lt;/TD&gt;&lt;/TR&gt;</v>
      </c>
      <c r="P10" s="26" t="str">
        <f>IF(Minutes!Q13&lt;&gt;"#","",CONCATENATE("&lt;TR BGCOLOR=""#E0E0E0""&gt;&lt;TD&gt;&lt;BR&gt;&lt;/TD&gt;&lt;TD VALIGN = MIDDLE  ALIGN = CENTER&gt;", Minutes!Q12, "&lt;/TD&gt;&lt;TD VALIGN = MIDDLE  ALIGN = CENTER&gt;", TEXT(Minutes!Q11,"d-mmm-yy"),"&lt;/TD&gt;&lt;/TR&gt;&lt;TR&gt;&lt;TD COLSPAN = 3&gt;", SUBSTITUTE(Minutes!Q13, "#", " "),"&lt;/TD&gt;&lt;/TR&gt;"))</f>
        <v>&lt;TR BGCOLOR="#E0E0E0"&gt;&lt;TD&gt;&lt;BR&gt;&lt;/TD&gt;&lt;TD VALIGN = MIDDLE  ALIGN = CENTER&gt;AS-Cor-1 D3.1 approved by RevCom/SASB, to be published shortly&lt;/TD&gt;&lt;TD VALIGN = MIDDLE  ALIGN = CENTER&gt;3-Sep-13&lt;/TD&gt;&lt;/TR&gt;&lt;TR&gt;&lt;TD COLSPAN = 3&gt; &lt;/TD&gt;&lt;/TR&gt;</v>
      </c>
      <c r="Q10" s="26" t="str">
        <f>IF(Minutes!R13&lt;&gt;"#","",CONCATENATE("&lt;TR BGCOLOR=""#E0E0E0""&gt;&lt;TD&gt;&lt;BR&gt;&lt;/TD&gt;&lt;TD VALIGN = MIDDLE  ALIGN = CENTER&gt;", Minutes!R12, "&lt;/TD&gt;&lt;TD VALIGN = MIDDLE  ALIGN = CENTER&gt;", TEXT(Minutes!R11,"d-mmm-yy"),"&lt;/TD&gt;&lt;/TR&gt;&lt;TR&gt;&lt;TD COLSPAN = 3&gt;", SUBSTITUTE(Minutes!R13, "#", " "),"&lt;/TD&gt;&lt;/TR&gt;"))</f>
        <v>&lt;TR BGCOLOR="#E0E0E0"&gt;&lt;TD&gt;&lt;BR&gt;&lt;/TD&gt;&lt;TD VALIGN = MIDDLE  ALIGN = CENTER&gt;802.1AS-Cor1 was published on Sept 10, 2013&lt;/TD&gt;&lt;TD VALIGN = MIDDLE  ALIGN = CENTER&gt;12-Nov-13&lt;/TD&gt;&lt;/TR&gt;&lt;TR&gt;&lt;TD COLSPAN = 3&gt; &lt;/TD&gt;&lt;/TR&gt;</v>
      </c>
      <c r="R10" s="117" t="str">
        <f>IF(Minutes!S13&lt;&gt;"#","",CONCATENATE("&lt;TR BGCOLOR=""#E0E0E0""&gt;&lt;TD&gt;&lt;BR&gt;&lt;/TD&gt;&lt;TD VALIGN = MIDDLE  ALIGN = CENTER&gt;", Minutes!S12, "&lt;/TD&gt;&lt;TD VALIGN = MIDDLE  ALIGN = CENTER&gt;", TEXT(Minutes!S11,"d-mmm-yy"),"&lt;/TD&gt;&lt;/TR&gt;&lt;TR&gt;&lt;TD COLSPAN = 3&gt;", SUBSTITUTE(Minutes!S13, "#", " "),"&lt;/TD&gt;&lt;/TR&gt;"))</f>
        <v/>
      </c>
      <c r="S10" s="117" t="str">
        <f>IF(Minutes!T13&lt;&gt;"#","",CONCATENATE("&lt;TR BGCOLOR=""#E0E0E0""&gt;&lt;TD&gt;&lt;BR&gt;&lt;/TD&gt;&lt;TD VALIGN = MIDDLE  ALIGN = CENTER&gt;", Minutes!T12, "&lt;/TD&gt;&lt;TD VALIGN = MIDDLE  ALIGN = CENTER&gt;", TEXT(Minutes!T11,"d-mmm-yy"),"&lt;/TD&gt;&lt;/TR&gt;&lt;TR&gt;&lt;TD COLSPAN = 3&gt;", SUBSTITUTE(Minutes!T13, "#", " "),"&lt;/TD&gt;&lt;/TR&gt;"))</f>
        <v/>
      </c>
      <c r="T10" s="117" t="str">
        <f>IF(Minutes!U13&lt;&gt;"#","",CONCATENATE("&lt;TR BGCOLOR=""#E0E0E0""&gt;&lt;TD&gt;&lt;BR&gt;&lt;/TD&gt;&lt;TD VALIGN = MIDDLE  ALIGN = CENTER&gt;", Minutes!U12, "&lt;/TD&gt;&lt;TD VALIGN = MIDDLE  ALIGN = CENTER&gt;", TEXT(Minutes!U11,"d-mmm-yy"),"&lt;/TD&gt;&lt;/TR&gt;&lt;TR&gt;&lt;TD COLSPAN = 3&gt;", SUBSTITUTE(Minutes!U13, "#", " "),"&lt;/TD&gt;&lt;/TR&gt;"))</f>
        <v/>
      </c>
      <c r="U10" s="117" t="str">
        <f>IF(Minutes!V13&lt;&gt;"#","",CONCATENATE("&lt;TR BGCOLOR=""#E0E0E0""&gt;&lt;TD&gt;&lt;BR&gt;&lt;/TD&gt;&lt;TD VALIGN = MIDDLE  ALIGN = CENTER&gt;", Minutes!V12, "&lt;/TD&gt;&lt;TD VALIGN = MIDDLE  ALIGN = CENTER&gt;", TEXT(Minutes!V11,"d-mmm-yy"),"&lt;/TD&gt;&lt;/TR&gt;&lt;TR&gt;&lt;TD COLSPAN = 3&gt;", SUBSTITUTE(Minutes!V13, "#", " "),"&lt;/TD&gt;&lt;/TR&gt;"))</f>
        <v/>
      </c>
      <c r="V10" s="117" t="str">
        <f>IF(Minutes!W13&lt;&gt;"#","",CONCATENATE("&lt;TR BGCOLOR=""#E0E0E0""&gt;&lt;TD&gt;&lt;BR&gt;&lt;/TD&gt;&lt;TD VALIGN = MIDDLE  ALIGN = CENTER&gt;", Minutes!W12, "&lt;/TD&gt;&lt;TD VALIGN = MIDDLE  ALIGN = CENTER&gt;", TEXT(Minutes!W11,"d-mmm-yy"),"&lt;/TD&gt;&lt;/TR&gt;&lt;TR&gt;&lt;TD COLSPAN = 3&gt;", SUBSTITUTE(Minutes!W13, "#", " "),"&lt;/TD&gt;&lt;/TR&gt;"))</f>
        <v/>
      </c>
      <c r="W10" s="117" t="str">
        <f>IF(Minutes!X13&lt;&gt;"#","",CONCATENATE("&lt;TR BGCOLOR=""#E0E0E0""&gt;&lt;TD&gt;&lt;BR&gt;&lt;/TD&gt;&lt;TD VALIGN = MIDDLE  ALIGN = CENTER&gt;", Minutes!X12, "&lt;/TD&gt;&lt;TD VALIGN = MIDDLE  ALIGN = CENTER&gt;", TEXT(Minutes!X11,"d-mmm-yy"),"&lt;/TD&gt;&lt;/TR&gt;&lt;TR&gt;&lt;TD COLSPAN = 3&gt;", SUBSTITUTE(Minutes!X13, "#", " "),"&lt;/TD&gt;&lt;/TR&gt;"))</f>
        <v/>
      </c>
      <c r="X10" s="117" t="str">
        <f>IF(Minutes!Y13&lt;&gt;"#","",CONCATENATE("&lt;TR BGCOLOR=""#E0E0E0""&gt;&lt;TD&gt;&lt;BR&gt;&lt;/TD&gt;&lt;TD VALIGN = MIDDLE  ALIGN = CENTER&gt;", Minutes!Y12, "&lt;/TD&gt;&lt;TD VALIGN = MIDDLE  ALIGN = CENTER&gt;", TEXT(Minutes!Y11,"d-mmm-yy"),"&lt;/TD&gt;&lt;/TR&gt;&lt;TR&gt;&lt;TD COLSPAN = 3&gt;", SUBSTITUTE(Minutes!Y13, "#", " "),"&lt;/TD&gt;&lt;/TR&gt;"))</f>
        <v/>
      </c>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row>
    <row r="11" spans="1:53" x14ac:dyDescent="0.2">
      <c r="B11" s="117"/>
      <c r="C11" s="117"/>
      <c r="D11" s="117"/>
      <c r="E11" s="117"/>
      <c r="F11" s="117"/>
      <c r="G11" s="117"/>
      <c r="H11" s="117"/>
      <c r="I11" s="117"/>
      <c r="J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row>
    <row r="12" spans="1:53" x14ac:dyDescent="0.2">
      <c r="A12" s="26" t="s">
        <v>89</v>
      </c>
      <c r="B12" s="117"/>
      <c r="C12" s="117"/>
      <c r="D12" s="117"/>
      <c r="E12" s="117"/>
      <c r="F12" s="117"/>
      <c r="G12" s="117"/>
      <c r="H12" s="117"/>
      <c r="I12" s="117"/>
      <c r="J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row>
    <row r="13" spans="1:53" ht="127.5" customHeight="1" x14ac:dyDescent="0.2">
      <c r="A13" s="26" t="str">
        <f ca="1">IF(Minutes!B14="#","",CONCATENATE("&lt;A NAME = ""REQ",Minutes!B14,"""&gt;&lt;BR&gt;&lt;/A&gt;","&lt;TABLE BORDER=5 CELLSPACING=0 CELLPADDING=6 WIDTH=""100%""&gt;","&lt;TR BGCOLOR=""#00FFFF""&gt;&lt;TD COLSPAN = 3 VALIGN = MIDDLE  ALIGN = CENTER&gt;&lt;BIG&gt;&lt;B&gt;Change Request &lt;A HREF=""maint_",Minutes!B14,".pdf""&gt;",Minutes!B14,"&lt;/A&gt; Revision History&lt;/B&gt;&lt;/BIG&gt;&lt;/TD&gt;&lt;/TR&gt;","&lt;TR BGCOLOR=""#00FFFF""&gt;&lt;TD  WIDTH=""15%"" ALIGN = CENTER&gt;Status&lt;/TD&gt;&lt;TD ALIGN = CENTER&gt;Description&lt;/TD&gt;&lt;TD  WIDTH=""15%"" ALIGN = CENTER&gt;Date Received&lt;/TD&gt;&lt;/TR&gt;","&lt;TR BGCOLOR=""#00FFFF""&gt;&lt;TD VALIGN = MIDDLE  ALIGN = CENTER&gt;&lt;B&gt;",Minutes!C15,"&lt;/B&gt;&lt;/TD&gt;&lt;TD VALIGN = MIDDLE  ALIGN = CENTER&gt;&lt;B&gt;",Minutes!C16,"&lt;/B&gt;&lt;/TD&gt;&lt;TD  VALIGN = MIDDLE  ALIGN = CENTER&gt;&lt;B&gt;",Minutes!C14,"&lt;/B&gt;&lt;/TD&gt;&lt;/TR&gt;","&lt;TR BGCOLOR=""#00FFFF""&gt;&lt;TD COLSPAN = 3&gt;&lt;SMALL&gt;&lt;BR&gt;&lt;/SMALL&gt;&lt;/TD&gt;&lt;/TR&gt;"))</f>
        <v>&lt;A NAME = "REQ0007"&gt;&lt;BR&gt;&lt;/A&gt;&lt;TABLE BORDER=5 CELLSPACING=0 CELLPADDING=6 WIDTH="100%"&gt;&lt;TR BGCOLOR="#00FFFF"&gt;&lt;TD COLSPAN = 3 VALIGN = MIDDLE  ALIGN = CENTER&gt;&lt;BIG&gt;&lt;B&gt;Change Request &lt;A HREF="maint_0007.pdf"&gt;0007&lt;/A&gt;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CENTER&gt;&lt;B&gt;10.6 - incorrect operPointToPointMAC references&lt;/B&gt;&lt;/TD&gt;&lt;TD  VALIGN = MIDDLE  ALIGN = CENTER&gt;&lt;B&gt;01-Aug-11&lt;/B&gt;&lt;/TD&gt;&lt;/TR&gt;&lt;TR BGCOLOR="#00FFFF"&gt;&lt;TD COLSPAN = 3&gt;&lt;SMALL&gt;&lt;BR&gt;&lt;/SMALL&gt;&lt;/TD&gt;&lt;/TR&gt;</v>
      </c>
      <c r="B13" s="117" t="str">
        <f ca="1">IF(Minutes!C16="","",CONCATENATE("&lt;TR BGCOLOR=""#E0E0E0""&gt;&lt;TD&gt;&lt;BR&gt;&lt;/TD&gt;&lt;TD VALIGN = MIDDLE  ALIGN = CENTER&gt;", Minutes!C15, "&lt;/TD&gt;&lt;TD VALIGN = MIDDLE  ALIGN = CENTER&gt;", TEXT(Minutes!C14,"d-mmm-yy"),"&lt;/TD&gt;&lt;/TR&gt;&lt;TR&gt;&lt;TD COLSPAN = 3&gt;", SUBSTITUTE(Minutes!C16, "#", " "),"&lt;/TD&gt;&lt;/TR&gt;"))</f>
        <v>&lt;TR BGCOLOR="#E0E0E0"&gt;&lt;TD&gt;&lt;BR&gt;&lt;/TD&gt;&lt;TD VALIGN = MIDDLE  ALIGN = CENTER&gt;Published&lt;/TD&gt;&lt;TD VALIGN = MIDDLE  ALIGN = CENTER&gt;1-Aug-11&lt;/TD&gt;&lt;/TR&gt;&lt;TR&gt;&lt;TD COLSPAN = 3&gt;10.6 - incorrect operPointToPointMAC references&lt;/TD&gt;&lt;/TR&gt;</v>
      </c>
      <c r="C13" s="117" t="str">
        <f>IF(Minutes!D16&lt;&gt;"#","",CONCATENATE("&lt;TR BGCOLOR=""#E0E0E0""&gt;&lt;TD&gt;&lt;BR&gt;&lt;/TD&gt;&lt;TD VALIGN = MIDDLE  ALIGN = CENTER&gt;", Minutes!D15, "&lt;/TD&gt;&lt;TD VALIGN = MIDDLE  ALIGN = CENTER&gt;", TEXT(Minutes!D14,"d-mmm-yy"),"&lt;/TD&gt;&lt;/TR&gt;&lt;TR&gt;&lt;TD COLSPAN = 3&gt;", SUBSTITUTE(Minutes!D16, "#", " "),"&lt;/TD&gt;&lt;/TR&gt;"))</f>
        <v/>
      </c>
      <c r="D13" s="117" t="str">
        <f>IF(Minutes!E16&lt;&gt;"#","",CONCATENATE("&lt;TR BGCOLOR=""#E0E0E0""&gt;&lt;TD&gt;&lt;BR&gt;&lt;/TD&gt;&lt;TD VALIGN = MIDDLE  ALIGN = CENTER&gt;", Minutes!E15, "&lt;/TD&gt;&lt;TD VALIGN = MIDDLE  ALIGN = CENTER&gt;", TEXT(Minutes!E14,"d-mmm-yy"),"&lt;/TD&gt;&lt;/TR&gt;&lt;TR&gt;&lt;TD COLSPAN = 3&gt;", SUBSTITUTE(Minutes!E16, "#", " "),"&lt;/TD&gt;&lt;/TR&gt;"))</f>
        <v/>
      </c>
      <c r="E13" s="117" t="str">
        <f>IF(Minutes!F16&lt;&gt;"#","",CONCATENATE("&lt;TR BGCOLOR=""#E0E0E0""&gt;&lt;TD&gt;&lt;BR&gt;&lt;/TD&gt;&lt;TD VALIGN = MIDDLE  ALIGN = CENTER&gt;", Minutes!F15, "&lt;/TD&gt;&lt;TD VALIGN = MIDDLE  ALIGN = CENTER&gt;", TEXT(Minutes!F14,"d-mmm-yy"),"&lt;/TD&gt;&lt;/TR&gt;&lt;TR&gt;&lt;TD COLSPAN = 3&gt;", SUBSTITUTE(Minutes!F16, "#", " "),"&lt;/TD&gt;&lt;/TR&gt;"))</f>
        <v>&lt;TR BGCOLOR="#E0E0E0"&gt;&lt;TD&gt;&lt;BR&gt;&lt;/TD&gt;&lt;TD VALIGN = MIDDLE  ALIGN = CENTER&gt;We should just fix this in any amendment to Q, this could be done in aq or Qbg.  It would be better to have a TG chair submit a comment against Qbg to get it fixed – do it now rather than wait for another draft.  Action: Paul to submit late Qbg comments. Move to balloting phase.   The comments have been added to Qbg and addressed as part of the ballot resolution coming out of the Nanjing interim.  Move to Balloting state&lt;/TD&gt;&lt;TD VALIGN = MIDDLE  ALIGN = CENTER&gt;14-Sep-11&lt;/TD&gt;&lt;/TR&gt;&lt;TR&gt;&lt;TD COLSPAN = 3&gt; &lt;/TD&gt;&lt;/TR&gt;</v>
      </c>
      <c r="F13" s="117" t="str">
        <f>IF(Minutes!G16&lt;&gt;"#","",CONCATENATE("&lt;TR BGCOLOR=""#E0E0E0""&gt;&lt;TD&gt;&lt;BR&gt;&lt;/TD&gt;&lt;TD VALIGN = MIDDLE  ALIGN = CENTER&gt;", Minutes!G15, "&lt;/TD&gt;&lt;TD VALIGN = MIDDLE  ALIGN = CENTER&gt;", TEXT(Minutes!G14,"d-mmm-yy"),"&lt;/TD&gt;&lt;/TR&gt;&lt;TR&gt;&lt;TD COLSPAN = 3&gt;", SUBSTITUTE(Minutes!G16, "#", " "),"&lt;/TD&gt;&lt;/TR&gt;"))</f>
        <v>&lt;TR BGCOLOR="#E0E0E0"&gt;&lt;TD&gt;&lt;BR&gt;&lt;/TD&gt;&lt;TD VALIGN = MIDDLE  ALIGN = CENTER&gt;Qbg is still in working group recirculation ballot, but the comment has been address in the last phase.&lt;/TD&gt;&lt;TD VALIGN = MIDDLE  ALIGN = CENTER&gt;8-Nov-11&lt;/TD&gt;&lt;/TR&gt;&lt;TR&gt;&lt;TD COLSPAN = 3&gt; &lt;/TD&gt;&lt;/TR&gt;</v>
      </c>
      <c r="G13" s="117" t="str">
        <f>IF(Minutes!H16&lt;&gt;"#","",CONCATENATE("&lt;TR BGCOLOR=""#E0E0E0""&gt;&lt;TD&gt;&lt;BR&gt;&lt;/TD&gt;&lt;TD VALIGN = MIDDLE  ALIGN = CENTER&gt;", Minutes!H15, "&lt;/TD&gt;&lt;TD VALIGN = MIDDLE  ALIGN = CENTER&gt;", TEXT(Minutes!H14,"d-mmm-yy"),"&lt;/TD&gt;&lt;/TR&gt;&lt;TR&gt;&lt;TD COLSPAN = 3&gt;", SUBSTITUTE(Minutes!H16, "#", " "),"&lt;/TD&gt;&lt;/TR&gt;"))</f>
        <v>&lt;TR BGCOLOR="#E0E0E0"&gt;&lt;TD&gt;&lt;BR&gt;&lt;/TD&gt;&lt;TD VALIGN = MIDDLE  ALIGN = CENTER&gt;No comments, but Qbg running another re-circ&lt;/TD&gt;&lt;TD VALIGN = MIDDLE  ALIGN = CENTER&gt;11-Jan-12&lt;/TD&gt;&lt;/TR&gt;&lt;TR&gt;&lt;TD COLSPAN = 3&gt; &lt;/TD&gt;&lt;/TR&gt;</v>
      </c>
      <c r="H13" s="117" t="str">
        <f>IF(Minutes!I16&lt;&gt;"#","",CONCATENATE("&lt;TR BGCOLOR=""#E0E0E0""&gt;&lt;TD&gt;&lt;BR&gt;&lt;/TD&gt;&lt;TD VALIGN = MIDDLE  ALIGN = CENTER&gt;", Minutes!I15, "&lt;/TD&gt;&lt;TD VALIGN = MIDDLE  ALIGN = CENTER&gt;", TEXT(Minutes!I14,"d-mmm-yy"),"&lt;/TD&gt;&lt;/TR&gt;&lt;TR&gt;&lt;TD COLSPAN = 3&gt;", SUBSTITUTE(Minutes!I16, "#", " "),"&lt;/TD&gt;&lt;/TR&gt;"))</f>
        <v>&lt;TR BGCOLOR="#E0E0E0"&gt;&lt;TD&gt;&lt;BR&gt;&lt;/TD&gt;&lt;TD VALIGN = MIDDLE  ALIGN = CENTER&gt;No comments against this in Qbg in recirc.  Expected to close
&lt;/TD&gt;&lt;TD VALIGN = MIDDLE  ALIGN = CENTER&gt;6-Mar-12&lt;/TD&gt;&lt;/TR&gt;&lt;TR&gt;&lt;TD COLSPAN = 3&gt; &lt;/TD&gt;&lt;/TR&gt;</v>
      </c>
      <c r="I13" s="117" t="str">
        <f>IF(Minutes!J16&lt;&gt;"#","",CONCATENATE("&lt;TR BGCOLOR=""#E0E0E0""&gt;&lt;TD&gt;&lt;BR&gt;&lt;/TD&gt;&lt;TD VALIGN = MIDDLE  ALIGN = CENTER&gt;", Minutes!J15, "&lt;/TD&gt;&lt;TD VALIGN = MIDDLE  ALIGN = CENTER&gt;", TEXT(Minutes!J14,"d-mmm-yy"),"&lt;/TD&gt;&lt;/TR&gt;&lt;TR&gt;&lt;TD COLSPAN = 3&gt;", SUBSTITUTE(Minutes!J16, "#", " "),"&lt;/TD&gt;&lt;/TR&gt;"))</f>
        <v>&lt;TR BGCOLOR="#E0E0E0"&gt;&lt;TD&gt;&lt;BR&gt;&lt;/TD&gt;&lt;TD VALIGN = MIDDLE  ALIGN = CENTER&gt;Qbg was published&lt;/TD&gt;&lt;TD VALIGN = MIDDLE  ALIGN = CENTER&gt;17-Jul-12&lt;/TD&gt;&lt;/TR&gt;&lt;TR&gt;&lt;TD COLSPAN = 3&gt; &lt;/TD&gt;&lt;/TR&gt;</v>
      </c>
      <c r="J13" s="117" t="str">
        <f>IF(Minutes!K16&lt;&gt;"#","",CONCATENATE("&lt;TR BGCOLOR=""#E0E0E0""&gt;&lt;TD&gt;&lt;BR&gt;&lt;/TD&gt;&lt;TD VALIGN = MIDDLE  ALIGN = CENTER&gt;", Minutes!K15, "&lt;/TD&gt;&lt;TD VALIGN = MIDDLE  ALIGN = CENTER&gt;", TEXT(Minutes!K14,"d-mmm-yy"),"&lt;/TD&gt;&lt;/TR&gt;&lt;TR&gt;&lt;TD COLSPAN = 3&gt;", SUBSTITUTE(Minutes!K16, "#", " "),"&lt;/TD&gt;&lt;/TR&gt;"))</f>
        <v/>
      </c>
      <c r="K13" s="26" t="str">
        <f>IF(Minutes!L16&lt;&gt;"#","",CONCATENATE("&lt;TR BGCOLOR=""#E0E0E0""&gt;&lt;TD&gt;&lt;BR&gt;&lt;/TD&gt;&lt;TD VALIGN = MIDDLE  ALIGN = CENTER&gt;", Minutes!L15, "&lt;/TD&gt;&lt;TD VALIGN = MIDDLE  ALIGN = CENTER&gt;", TEXT(Minutes!L14,"d-mmm-yy"),"&lt;/TD&gt;&lt;/TR&gt;&lt;TR&gt;&lt;TD COLSPAN = 3&gt;", SUBSTITUTE(Minutes!L16, "#", " "),"&lt;/TD&gt;&lt;/TR&gt;"))</f>
        <v/>
      </c>
      <c r="L13" s="26" t="str">
        <f>IF(Minutes!M16&lt;&gt;"#","",CONCATENATE("&lt;TR BGCOLOR=""#E0E0E0""&gt;&lt;TD&gt;&lt;BR&gt;&lt;/TD&gt;&lt;TD VALIGN = MIDDLE  ALIGN = CENTER&gt;", Minutes!M15, "&lt;/TD&gt;&lt;TD VALIGN = MIDDLE  ALIGN = CENTER&gt;", TEXT(Minutes!M14,"d-mmm-yy"),"&lt;/TD&gt;&lt;/TR&gt;&lt;TR&gt;&lt;TD COLSPAN = 3&gt;", SUBSTITUTE(Minutes!M16, "#", " "),"&lt;/TD&gt;&lt;/TR&gt;"))</f>
        <v/>
      </c>
      <c r="M13" s="26" t="str">
        <f>IF(Minutes!N16&lt;&gt;"#","",CONCATENATE("&lt;TR BGCOLOR=""#E0E0E0""&gt;&lt;TD&gt;&lt;BR&gt;&lt;/TD&gt;&lt;TD VALIGN = MIDDLE  ALIGN = CENTER&gt;", Minutes!N15, "&lt;/TD&gt;&lt;TD VALIGN = MIDDLE  ALIGN = CENTER&gt;", TEXT(Minutes!N14,"d-mmm-yy"),"&lt;/TD&gt;&lt;/TR&gt;&lt;TR&gt;&lt;TD COLSPAN = 3&gt;", SUBSTITUTE(Minutes!N16, "#", " "),"&lt;/TD&gt;&lt;/TR&gt;"))</f>
        <v/>
      </c>
      <c r="N13" s="26" t="str">
        <f>IF(Minutes!O16&lt;&gt;"#","",CONCATENATE("&lt;TR BGCOLOR=""#E0E0E0""&gt;&lt;TD&gt;&lt;BR&gt;&lt;/TD&gt;&lt;TD VALIGN = MIDDLE  ALIGN = CENTER&gt;", Minutes!O15, "&lt;/TD&gt;&lt;TD VALIGN = MIDDLE  ALIGN = CENTER&gt;", TEXT(Minutes!O14,"d-mmm-yy"),"&lt;/TD&gt;&lt;/TR&gt;&lt;TR&gt;&lt;TD COLSPAN = 3&gt;", SUBSTITUTE(Minutes!O16, "#", " "),"&lt;/TD&gt;&lt;/TR&gt;"))</f>
        <v/>
      </c>
      <c r="O13" s="26" t="str">
        <f>IF(Minutes!P16&lt;&gt;"#","",CONCATENATE("&lt;TR BGCOLOR=""#E0E0E0""&gt;&lt;TD&gt;&lt;BR&gt;&lt;/TD&gt;&lt;TD VALIGN = MIDDLE  ALIGN = CENTER&gt;", Minutes!P15, "&lt;/TD&gt;&lt;TD VALIGN = MIDDLE  ALIGN = CENTER&gt;", TEXT(Minutes!P14,"d-mmm-yy"),"&lt;/TD&gt;&lt;/TR&gt;&lt;TR&gt;&lt;TD COLSPAN = 3&gt;", SUBSTITUTE(Minutes!P16, "#", " "),"&lt;/TD&gt;&lt;/TR&gt;"))</f>
        <v/>
      </c>
      <c r="P13" s="26" t="str">
        <f>IF(Minutes!Q16&lt;&gt;"#","",CONCATENATE("&lt;TR BGCOLOR=""#E0E0E0""&gt;&lt;TD&gt;&lt;BR&gt;&lt;/TD&gt;&lt;TD VALIGN = MIDDLE  ALIGN = CENTER&gt;", Minutes!Q15, "&lt;/TD&gt;&lt;TD VALIGN = MIDDLE  ALIGN = CENTER&gt;", TEXT(Minutes!Q14,"d-mmm-yy"),"&lt;/TD&gt;&lt;/TR&gt;&lt;TR&gt;&lt;TD COLSPAN = 3&gt;", SUBSTITUTE(Minutes!Q16, "#", " "),"&lt;/TD&gt;&lt;/TR&gt;"))</f>
        <v/>
      </c>
      <c r="Q13" s="26" t="str">
        <f>IF(Minutes!R16&lt;&gt;"#","",CONCATENATE("&lt;TR BGCOLOR=""#E0E0E0""&gt;&lt;TD&gt;&lt;BR&gt;&lt;/TD&gt;&lt;TD VALIGN = MIDDLE  ALIGN = CENTER&gt;", Minutes!R15, "&lt;/TD&gt;&lt;TD VALIGN = MIDDLE  ALIGN = CENTER&gt;", TEXT(Minutes!R14,"d-mmm-yy"),"&lt;/TD&gt;&lt;/TR&gt;&lt;TR&gt;&lt;TD COLSPAN = 3&gt;", SUBSTITUTE(Minutes!R16, "#", " "),"&lt;/TD&gt;&lt;/TR&gt;"))</f>
        <v/>
      </c>
      <c r="R13" s="117" t="str">
        <f>IF(Minutes!S16&lt;&gt;"#","",CONCATENATE("&lt;TR BGCOLOR=""#E0E0E0""&gt;&lt;TD&gt;&lt;BR&gt;&lt;/TD&gt;&lt;TD VALIGN = MIDDLE  ALIGN = CENTER&gt;", Minutes!S15, "&lt;/TD&gt;&lt;TD VALIGN = MIDDLE  ALIGN = CENTER&gt;", TEXT(Minutes!S14,"d-mmm-yy"),"&lt;/TD&gt;&lt;/TR&gt;&lt;TR&gt;&lt;TD COLSPAN = 3&gt;", SUBSTITUTE(Minutes!S16, "#", " "),"&lt;/TD&gt;&lt;/TR&gt;"))</f>
        <v/>
      </c>
      <c r="S13" s="117" t="str">
        <f>IF(Minutes!T16&lt;&gt;"#","",CONCATENATE("&lt;TR BGCOLOR=""#E0E0E0""&gt;&lt;TD&gt;&lt;BR&gt;&lt;/TD&gt;&lt;TD VALIGN = MIDDLE  ALIGN = CENTER&gt;", Minutes!T15, "&lt;/TD&gt;&lt;TD VALIGN = MIDDLE  ALIGN = CENTER&gt;", TEXT(Minutes!T14,"d-mmm-yy"),"&lt;/TD&gt;&lt;/TR&gt;&lt;TR&gt;&lt;TD COLSPAN = 3&gt;", SUBSTITUTE(Minutes!T16, "#", " "),"&lt;/TD&gt;&lt;/TR&gt;"))</f>
        <v/>
      </c>
      <c r="T13" s="117" t="str">
        <f>IF(Minutes!U16&lt;&gt;"#","",CONCATENATE("&lt;TR BGCOLOR=""#E0E0E0""&gt;&lt;TD&gt;&lt;BR&gt;&lt;/TD&gt;&lt;TD VALIGN = MIDDLE  ALIGN = CENTER&gt;", Minutes!U15, "&lt;/TD&gt;&lt;TD VALIGN = MIDDLE  ALIGN = CENTER&gt;", TEXT(Minutes!U14,"d-mmm-yy"),"&lt;/TD&gt;&lt;/TR&gt;&lt;TR&gt;&lt;TD COLSPAN = 3&gt;", SUBSTITUTE(Minutes!U16, "#", " "),"&lt;/TD&gt;&lt;/TR&gt;"))</f>
        <v/>
      </c>
      <c r="U13" s="117" t="str">
        <f>IF(Minutes!V16&lt;&gt;"#","",CONCATENATE("&lt;TR BGCOLOR=""#E0E0E0""&gt;&lt;TD&gt;&lt;BR&gt;&lt;/TD&gt;&lt;TD VALIGN = MIDDLE  ALIGN = CENTER&gt;", Minutes!V15, "&lt;/TD&gt;&lt;TD VALIGN = MIDDLE  ALIGN = CENTER&gt;", TEXT(Minutes!V14,"d-mmm-yy"),"&lt;/TD&gt;&lt;/TR&gt;&lt;TR&gt;&lt;TD COLSPAN = 3&gt;", SUBSTITUTE(Minutes!V16, "#", " "),"&lt;/TD&gt;&lt;/TR&gt;"))</f>
        <v/>
      </c>
      <c r="V13" s="117" t="str">
        <f>IF(Minutes!W16&lt;&gt;"#","",CONCATENATE("&lt;TR BGCOLOR=""#E0E0E0""&gt;&lt;TD&gt;&lt;BR&gt;&lt;/TD&gt;&lt;TD VALIGN = MIDDLE  ALIGN = CENTER&gt;", Minutes!W15, "&lt;/TD&gt;&lt;TD VALIGN = MIDDLE  ALIGN = CENTER&gt;", TEXT(Minutes!W14,"d-mmm-yy"),"&lt;/TD&gt;&lt;/TR&gt;&lt;TR&gt;&lt;TD COLSPAN = 3&gt;", SUBSTITUTE(Minutes!W16, "#", " "),"&lt;/TD&gt;&lt;/TR&gt;"))</f>
        <v/>
      </c>
      <c r="W13" s="117" t="str">
        <f>IF(Minutes!X16&lt;&gt;"#","",CONCATENATE("&lt;TR BGCOLOR=""#E0E0E0""&gt;&lt;TD&gt;&lt;BR&gt;&lt;/TD&gt;&lt;TD VALIGN = MIDDLE  ALIGN = CENTER&gt;", Minutes!X15, "&lt;/TD&gt;&lt;TD VALIGN = MIDDLE  ALIGN = CENTER&gt;", TEXT(Minutes!X14,"d-mmm-yy"),"&lt;/TD&gt;&lt;/TR&gt;&lt;TR&gt;&lt;TD COLSPAN = 3&gt;", SUBSTITUTE(Minutes!X16, "#", " "),"&lt;/TD&gt;&lt;/TR&gt;"))</f>
        <v/>
      </c>
      <c r="X13" s="117" t="str">
        <f>IF(Minutes!Y16&lt;&gt;"#","",CONCATENATE("&lt;TR BGCOLOR=""#E0E0E0""&gt;&lt;TD&gt;&lt;BR&gt;&lt;/TD&gt;&lt;TD VALIGN = MIDDLE  ALIGN = CENTER&gt;", Minutes!Y15, "&lt;/TD&gt;&lt;TD VALIGN = MIDDLE  ALIGN = CENTER&gt;", TEXT(Minutes!Y14,"d-mmm-yy"),"&lt;/TD&gt;&lt;/TR&gt;&lt;TR&gt;&lt;TD COLSPAN = 3&gt;", SUBSTITUTE(Minutes!Y16, "#", " "),"&lt;/TD&gt;&lt;/TR&gt;"))</f>
        <v/>
      </c>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row>
    <row r="14" spans="1:53" x14ac:dyDescent="0.2">
      <c r="B14" s="117"/>
      <c r="C14" s="117"/>
      <c r="D14" s="117"/>
      <c r="E14" s="117"/>
      <c r="F14" s="117"/>
      <c r="G14" s="117"/>
      <c r="H14" s="117"/>
      <c r="I14" s="117"/>
      <c r="J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row>
    <row r="15" spans="1:53" x14ac:dyDescent="0.2">
      <c r="A15" s="26" t="s">
        <v>89</v>
      </c>
      <c r="B15" s="117"/>
      <c r="C15" s="117"/>
      <c r="D15" s="117"/>
      <c r="E15" s="117"/>
      <c r="F15" s="117"/>
      <c r="G15" s="117"/>
      <c r="H15" s="117"/>
      <c r="I15" s="117"/>
      <c r="J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row>
    <row r="16" spans="1:53" ht="127.5" customHeight="1" x14ac:dyDescent="0.2">
      <c r="A16" s="26" t="str">
        <f ca="1">IF(Minutes!B17="#","",CONCATENATE("&lt;A NAME = ""REQ",Minutes!B17,"""&gt;&lt;BR&gt;&lt;/A&gt;","&lt;TABLE BORDER=5 CELLSPACING=0 CELLPADDING=6 WIDTH=""100%""&gt;","&lt;TR BGCOLOR=""#00FFFF""&gt;&lt;TD COLSPAN = 3 VALIGN = MIDDLE  ALIGN = CENTER&gt;&lt;BIG&gt;&lt;B&gt;Change Request &lt;A HREF=""maint_",Minutes!B17,".pdf""&gt;",Minutes!B17,"&lt;/A&gt; Revision History&lt;/B&gt;&lt;/BIG&gt;&lt;/TD&gt;&lt;/TR&gt;","&lt;TR BGCOLOR=""#00FFFF""&gt;&lt;TD  WIDTH=""15%"" ALIGN = CENTER&gt;Status&lt;/TD&gt;&lt;TD ALIGN = CENTER&gt;Description&lt;/TD&gt;&lt;TD  WIDTH=""15%"" ALIGN = CENTER&gt;Date Received&lt;/TD&gt;&lt;/TR&gt;","&lt;TR BGCOLOR=""#00FFFF""&gt;&lt;TD VALIGN = MIDDLE  ALIGN = CENTER&gt;&lt;B&gt;",Minutes!C18,"&lt;/B&gt;&lt;/TD&gt;&lt;TD VALIGN = MIDDLE  ALIGN = CENTER&gt;&lt;B&gt;",Minutes!C19,"&lt;/B&gt;&lt;/TD&gt;&lt;TD  VALIGN = MIDDLE  ALIGN = CENTER&gt;&lt;B&gt;",Minutes!C17,"&lt;/B&gt;&lt;/TD&gt;&lt;/TR&gt;","&lt;TR BGCOLOR=""#00FFFF""&gt;&lt;TD COLSPAN = 3&gt;&lt;SMALL&gt;&lt;BR&gt;&lt;/SMALL&gt;&lt;/TD&gt;&lt;/TR&gt;"))</f>
        <v>&lt;A NAME = "REQ0008"&gt;&lt;BR&gt;&lt;/A&gt;&lt;TABLE BORDER=5 CELLSPACING=0 CELLPADDING=6 WIDTH="100%"&gt;&lt;TR BGCOLOR="#00FFFF"&gt;&lt;TD COLSPAN = 3 VALIGN = MIDDLE  ALIGN = CENTER&gt;&lt;BIG&gt;&lt;B&gt;Change Request &lt;A HREF="maint_0008.pdf"&gt;0008&lt;/A&gt;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CENTER&gt;&lt;B&gt;A.21 - MVRP cut-and-paste errors&lt;/B&gt;&lt;/TD&gt;&lt;TD  VALIGN = MIDDLE  ALIGN = CENTER&gt;&lt;B&gt;08-Aug-11&lt;/B&gt;&lt;/TD&gt;&lt;/TR&gt;&lt;TR BGCOLOR="#00FFFF"&gt;&lt;TD COLSPAN = 3&gt;&lt;SMALL&gt;&lt;BR&gt;&lt;/SMALL&gt;&lt;/TD&gt;&lt;/TR&gt;</v>
      </c>
      <c r="B16" s="117" t="str">
        <f ca="1">IF(Minutes!C19="","",CONCATENATE("&lt;TR BGCOLOR=""#E0E0E0""&gt;&lt;TD&gt;&lt;BR&gt;&lt;/TD&gt;&lt;TD VALIGN = MIDDLE  ALIGN = CENTER&gt;", Minutes!C18, "&lt;/TD&gt;&lt;TD VALIGN = MIDDLE  ALIGN = CENTER&gt;", TEXT(Minutes!C17,"d-mmm-yy"),"&lt;/TD&gt;&lt;/TR&gt;&lt;TR&gt;&lt;TD COLSPAN = 3&gt;", SUBSTITUTE(Minutes!C19, "#", " "),"&lt;/TD&gt;&lt;/TR&gt;"))</f>
        <v>&lt;TR BGCOLOR="#E0E0E0"&gt;&lt;TD&gt;&lt;BR&gt;&lt;/TD&gt;&lt;TD VALIGN = MIDDLE  ALIGN = CENTER&gt;Balloting&lt;/TD&gt;&lt;TD VALIGN = MIDDLE  ALIGN = CENTER&gt;8-Aug-11&lt;/TD&gt;&lt;/TR&gt;&lt;TR&gt;&lt;TD COLSPAN = 3&gt;A.21 - MVRP cut-and-paste errors&lt;/TD&gt;&lt;/TR&gt;</v>
      </c>
      <c r="C16" s="117" t="str">
        <f>IF(Minutes!D19&lt;&gt;"#","",CONCATENATE("&lt;TR BGCOLOR=""#E0E0E0""&gt;&lt;TD&gt;&lt;BR&gt;&lt;/TD&gt;&lt;TD VALIGN = MIDDLE  ALIGN = CENTER&gt;", Minutes!D18, "&lt;/TD&gt;&lt;TD VALIGN = MIDDLE  ALIGN = CENTER&gt;", TEXT(Minutes!D17,"d-mmm-yy"),"&lt;/TD&gt;&lt;/TR&gt;&lt;TR&gt;&lt;TD COLSPAN = 3&gt;", SUBSTITUTE(Minutes!D19, "#", " "),"&lt;/TD&gt;&lt;/TR&gt;"))</f>
        <v/>
      </c>
      <c r="D16" s="117" t="str">
        <f>IF(Minutes!E19&lt;&gt;"#","",CONCATENATE("&lt;TR BGCOLOR=""#E0E0E0""&gt;&lt;TD&gt;&lt;BR&gt;&lt;/TD&gt;&lt;TD VALIGN = MIDDLE  ALIGN = CENTER&gt;", Minutes!E18, "&lt;/TD&gt;&lt;TD VALIGN = MIDDLE  ALIGN = CENTER&gt;", TEXT(Minutes!E17,"d-mmm-yy"),"&lt;/TD&gt;&lt;/TR&gt;&lt;TR&gt;&lt;TD COLSPAN = 3&gt;", SUBSTITUTE(Minutes!E19, "#", " "),"&lt;/TD&gt;&lt;/TR&gt;"))</f>
        <v/>
      </c>
      <c r="E16" s="117" t="str">
        <f>IF(Minutes!F19&lt;&gt;"#","",CONCATENATE("&lt;TR BGCOLOR=""#E0E0E0""&gt;&lt;TD&gt;&lt;BR&gt;&lt;/TD&gt;&lt;TD VALIGN = MIDDLE  ALIGN = CENTER&gt;", Minutes!F18, "&lt;/TD&gt;&lt;TD VALIGN = MIDDLE  ALIGN = CENTER&gt;", TEXT(Minutes!F17,"d-mmm-yy"),"&lt;/TD&gt;&lt;/TR&gt;&lt;TR&gt;&lt;TD COLSPAN = 3&gt;", SUBSTITUTE(Minutes!F19, "#", " "),"&lt;/TD&gt;&lt;/TR&gt;"))</f>
        <v>&lt;TR BGCOLOR="#E0E0E0"&gt;&lt;TD&gt;&lt;BR&gt;&lt;/TD&gt;&lt;TD VALIGN = MIDDLE  ALIGN = CENTER&gt;Since this is similar to 0007, do the same resolution.  Comments have been made and are processed as part of Qbg ballot out of Nanjing.  Move to Balloting state&lt;/TD&gt;&lt;TD VALIGN = MIDDLE  ALIGN = CENTER&gt;14-Sep-11&lt;/TD&gt;&lt;/TR&gt;&lt;TR&gt;&lt;TD COLSPAN = 3&gt; &lt;/TD&gt;&lt;/TR&gt;</v>
      </c>
      <c r="F16" s="117" t="str">
        <f>IF(Minutes!G19&lt;&gt;"#","",CONCATENATE("&lt;TR BGCOLOR=""#E0E0E0""&gt;&lt;TD&gt;&lt;BR&gt;&lt;/TD&gt;&lt;TD VALIGN = MIDDLE  ALIGN = CENTER&gt;", Minutes!G18, "&lt;/TD&gt;&lt;TD VALIGN = MIDDLE  ALIGN = CENTER&gt;", TEXT(Minutes!G17,"d-mmm-yy"),"&lt;/TD&gt;&lt;/TR&gt;&lt;TR&gt;&lt;TD COLSPAN = 3&gt;", SUBSTITUTE(Minutes!G19, "#", " "),"&lt;/TD&gt;&lt;/TR&gt;"))</f>
        <v>&lt;TR BGCOLOR="#E0E0E0"&gt;&lt;TD&gt;&lt;BR&gt;&lt;/TD&gt;&lt;TD VALIGN = MIDDLE  ALIGN = CENTER&gt;Qbg is still in working group recirculation ballot, but the comment has been address in the last phase.&lt;/TD&gt;&lt;TD VALIGN = MIDDLE  ALIGN = CENTER&gt;8-Nov-11&lt;/TD&gt;&lt;/TR&gt;&lt;TR&gt;&lt;TD COLSPAN = 3&gt; &lt;/TD&gt;&lt;/TR&gt;</v>
      </c>
      <c r="G16" s="117" t="str">
        <f>IF(Minutes!H19&lt;&gt;"#","",CONCATENATE("&lt;TR BGCOLOR=""#E0E0E0""&gt;&lt;TD&gt;&lt;BR&gt;&lt;/TD&gt;&lt;TD VALIGN = MIDDLE  ALIGN = CENTER&gt;", Minutes!H18, "&lt;/TD&gt;&lt;TD VALIGN = MIDDLE  ALIGN = CENTER&gt;", TEXT(Minutes!H17,"d-mmm-yy"),"&lt;/TD&gt;&lt;/TR&gt;&lt;TR&gt;&lt;TD COLSPAN = 3&gt;", SUBSTITUTE(Minutes!H19, "#", " "),"&lt;/TD&gt;&lt;/TR&gt;"))</f>
        <v>&lt;TR BGCOLOR="#E0E0E0"&gt;&lt;TD&gt;&lt;BR&gt;&lt;/TD&gt;&lt;TD VALIGN = MIDDLE  ALIGN = CENTER&gt;No comments, but Qbg running another re-circ&lt;/TD&gt;&lt;TD VALIGN = MIDDLE  ALIGN = CENTER&gt;11-Jan-12&lt;/TD&gt;&lt;/TR&gt;&lt;TR&gt;&lt;TD COLSPAN = 3&gt; &lt;/TD&gt;&lt;/TR&gt;</v>
      </c>
      <c r="H16" s="117" t="str">
        <f>IF(Minutes!I19&lt;&gt;"#","",CONCATENATE("&lt;TR BGCOLOR=""#E0E0E0""&gt;&lt;TD&gt;&lt;BR&gt;&lt;/TD&gt;&lt;TD VALIGN = MIDDLE  ALIGN = CENTER&gt;", Minutes!I18, "&lt;/TD&gt;&lt;TD VALIGN = MIDDLE  ALIGN = CENTER&gt;", TEXT(Minutes!I17,"d-mmm-yy"),"&lt;/TD&gt;&lt;/TR&gt;&lt;TR&gt;&lt;TD COLSPAN = 3&gt;", SUBSTITUTE(Minutes!I19, "#", " "),"&lt;/TD&gt;&lt;/TR&gt;"))</f>
        <v>&lt;TR BGCOLOR="#E0E0E0"&gt;&lt;TD&gt;&lt;BR&gt;&lt;/TD&gt;&lt;TD VALIGN = MIDDLE  ALIGN = CENTER&gt;No comments against this in Qbg in recirc.  Expected to close &lt;/TD&gt;&lt;TD VALIGN = MIDDLE  ALIGN = CENTER&gt;6-Mar-12&lt;/TD&gt;&lt;/TR&gt;&lt;TR&gt;&lt;TD COLSPAN = 3&gt; &lt;/TD&gt;&lt;/TR&gt;</v>
      </c>
      <c r="I16" s="117" t="str">
        <f>IF(Minutes!J19&lt;&gt;"#","",CONCATENATE("&lt;TR BGCOLOR=""#E0E0E0""&gt;&lt;TD&gt;&lt;BR&gt;&lt;/TD&gt;&lt;TD VALIGN = MIDDLE  ALIGN = CENTER&gt;", Minutes!J18, "&lt;/TD&gt;&lt;TD VALIGN = MIDDLE  ALIGN = CENTER&gt;", TEXT(Minutes!J17,"d-mmm-yy"),"&lt;/TD&gt;&lt;/TR&gt;&lt;TR&gt;&lt;TD COLSPAN = 3&gt;", SUBSTITUTE(Minutes!J19, "#", " "),"&lt;/TD&gt;&lt;/TR&gt;"))</f>
        <v>&lt;TR BGCOLOR="#E0E0E0"&gt;&lt;TD&gt;&lt;BR&gt;&lt;/TD&gt;&lt;TD VALIGN = MIDDLE  ALIGN = CENTER&gt;Qbg was published&lt;/TD&gt;&lt;TD VALIGN = MIDDLE  ALIGN = CENTER&gt;17-Jul-12&lt;/TD&gt;&lt;/TR&gt;&lt;TR&gt;&lt;TD COLSPAN = 3&gt; &lt;/TD&gt;&lt;/TR&gt;</v>
      </c>
      <c r="J16" s="117" t="str">
        <f>IF(Minutes!K19&lt;&gt;"#","",CONCATENATE("&lt;TR BGCOLOR=""#E0E0E0""&gt;&lt;TD&gt;&lt;BR&gt;&lt;/TD&gt;&lt;TD VALIGN = MIDDLE  ALIGN = CENTER&gt;", Minutes!K18, "&lt;/TD&gt;&lt;TD VALIGN = MIDDLE  ALIGN = CENTER&gt;", TEXT(Minutes!K17,"d-mmm-yy"),"&lt;/TD&gt;&lt;/TR&gt;&lt;TR&gt;&lt;TD COLSPAN = 3&gt;", SUBSTITUTE(Minutes!K19, "#", " "),"&lt;/TD&gt;&lt;/TR&gt;"))</f>
        <v>&lt;TR BGCOLOR="#E0E0E0"&gt;&lt;TD&gt;&lt;BR&gt;&lt;/TD&gt;&lt;TD VALIGN = MIDDLE  ALIGN = CENTER&gt;“MVRP” change was made in Qbg, but references (10.8 &amp; 11.2) were not changed.  Complete references changes in Q-REV&lt;/TD&gt;&lt;TD VALIGN = MIDDLE  ALIGN = CENTER&gt;12-Sep-12&lt;/TD&gt;&lt;/TR&gt;&lt;TR&gt;&lt;TD COLSPAN = 3&gt; &lt;/TD&gt;&lt;/TR&gt;</v>
      </c>
      <c r="K16" s="26" t="str">
        <f>IF(Minutes!L19&lt;&gt;"#","",CONCATENATE("&lt;TR BGCOLOR=""#E0E0E0""&gt;&lt;TD&gt;&lt;BR&gt;&lt;/TD&gt;&lt;TD VALIGN = MIDDLE  ALIGN = CENTER&gt;", Minutes!L18, "&lt;/TD&gt;&lt;TD VALIGN = MIDDLE  ALIGN = CENTER&gt;", TEXT(Minutes!L17,"d-mmm-yy"),"&lt;/TD&gt;&lt;/TR&gt;&lt;TR&gt;&lt;TD COLSPAN = 3&gt;", SUBSTITUTE(Minutes!L19, "#", " "),"&lt;/TD&gt;&lt;/TR&gt;"))</f>
        <v>&lt;TR BGCOLOR="#E0E0E0"&gt;&lt;TD&gt;&lt;BR&gt;&lt;/TD&gt;&lt;TD VALIGN = MIDDLE  ALIGN = CENTER&gt;Include in Qrev&lt;/TD&gt;&lt;TD VALIGN = MIDDLE  ALIGN = CENTER&gt;13-Nov-12&lt;/TD&gt;&lt;/TR&gt;&lt;TR&gt;&lt;TD COLSPAN = 3&gt; &lt;/TD&gt;&lt;/TR&gt;</v>
      </c>
      <c r="L16" s="26" t="str">
        <f>IF(Minutes!M19&lt;&gt;"#","",CONCATENATE("&lt;TR BGCOLOR=""#E0E0E0""&gt;&lt;TD&gt;&lt;BR&gt;&lt;/TD&gt;&lt;TD VALIGN = MIDDLE  ALIGN = CENTER&gt;", Minutes!M18, "&lt;/TD&gt;&lt;TD VALIGN = MIDDLE  ALIGN = CENTER&gt;", TEXT(Minutes!M17,"d-mmm-yy"),"&lt;/TD&gt;&lt;/TR&gt;&lt;TR&gt;&lt;TD COLSPAN = 3&gt;", SUBSTITUTE(Minutes!M19, "#", " "),"&lt;/TD&gt;&lt;/TR&gt;"))</f>
        <v>&lt;TR BGCOLOR="#E0E0E0"&gt;&lt;TD&gt;&lt;BR&gt;&lt;/TD&gt;&lt;TD VALIGN = MIDDLE  ALIGN = CENTER&gt;Include in Q-REV&lt;/TD&gt;&lt;TD VALIGN = MIDDLE  ALIGN = CENTER&gt;15-Jan-13&lt;/TD&gt;&lt;/TR&gt;&lt;TR&gt;&lt;TD COLSPAN = 3&gt; &lt;/TD&gt;&lt;/TR&gt;</v>
      </c>
      <c r="M16" s="26" t="str">
        <f>IF(Minutes!N19&lt;&gt;"#","",CONCATENATE("&lt;TR BGCOLOR=""#E0E0E0""&gt;&lt;TD&gt;&lt;BR&gt;&lt;/TD&gt;&lt;TD VALIGN = MIDDLE  ALIGN = CENTER&gt;", Minutes!N18, "&lt;/TD&gt;&lt;TD VALIGN = MIDDLE  ALIGN = CENTER&gt;", TEXT(Minutes!N17,"d-mmm-yy"),"&lt;/TD&gt;&lt;/TR&gt;&lt;TR&gt;&lt;TD COLSPAN = 3&gt;", SUBSTITUTE(Minutes!N19, "#", " "),"&lt;/TD&gt;&lt;/TR&gt;"))</f>
        <v>&lt;TR BGCOLOR="#E0E0E0"&gt;&lt;TD&gt;&lt;BR&gt;&lt;/TD&gt;&lt;TD VALIGN = MIDDLE  ALIGN = CENTER&gt;Q-REV draft prepared.  Ready for WG ballot&lt;/TD&gt;&lt;TD VALIGN = MIDDLE  ALIGN = CENTER&gt;19-Mar-13&lt;/TD&gt;&lt;/TR&gt;&lt;TR&gt;&lt;TD COLSPAN = 3&gt; &lt;/TD&gt;&lt;/TR&gt;</v>
      </c>
      <c r="N16" s="26" t="str">
        <f>IF(Minutes!O19&lt;&gt;"#","",CONCATENATE("&lt;TR BGCOLOR=""#E0E0E0""&gt;&lt;TD&gt;&lt;BR&gt;&lt;/TD&gt;&lt;TD VALIGN = MIDDLE  ALIGN = CENTER&gt;", Minutes!O18, "&lt;/TD&gt;&lt;TD VALIGN = MIDDLE  ALIGN = CENTER&gt;", TEXT(Minutes!O17,"d-mmm-yy"),"&lt;/TD&gt;&lt;/TR&gt;&lt;TR&gt;&lt;TD COLSPAN = 3&gt;", SUBSTITUTE(Minutes!O19, "#", " "),"&lt;/TD&gt;&lt;/TR&gt;"))</f>
        <v>&lt;TR BGCOLOR="#E0E0E0"&gt;&lt;TD&gt;&lt;BR&gt;&lt;/TD&gt;&lt;TD VALIGN = MIDDLE  ALIGN = CENTER&gt;Included in 802.1Q-REV  D1.0, in ballot
&lt;/TD&gt;&lt;TD VALIGN = MIDDLE  ALIGN = CENTER&gt;15-May-13&lt;/TD&gt;&lt;/TR&gt;&lt;TR&gt;&lt;TD COLSPAN = 3&gt; &lt;/TD&gt;&lt;/TR&gt;</v>
      </c>
      <c r="O16" s="26" t="str">
        <f>IF(Minutes!P19&lt;&gt;"#","",CONCATENATE("&lt;TR BGCOLOR=""#E0E0E0""&gt;&lt;TD&gt;&lt;BR&gt;&lt;/TD&gt;&lt;TD VALIGN = MIDDLE  ALIGN = CENTER&gt;", Minutes!P18, "&lt;/TD&gt;&lt;TD VALIGN = MIDDLE  ALIGN = CENTER&gt;", TEXT(Minutes!P17,"d-mmm-yy"),"&lt;/TD&gt;&lt;/TR&gt;&lt;TR&gt;&lt;TD COLSPAN = 3&gt;", SUBSTITUTE(Minutes!P19, "#", " "),"&lt;/TD&gt;&lt;/TR&gt;"))</f>
        <v>&lt;TR BGCOLOR="#E0E0E0"&gt;&lt;TD&gt;&lt;BR&gt;&lt;/TD&gt;&lt;TD VALIGN = MIDDLE  ALIGN = CENTER&gt;802.1Q-REV D1.2 is balloting&lt;/TD&gt;&lt;TD VALIGN = MIDDLE  ALIGN = CENTER&gt;15-Jul-13&lt;/TD&gt;&lt;/TR&gt;&lt;TR&gt;&lt;TD COLSPAN = 3&gt; &lt;/TD&gt;&lt;/TR&gt;</v>
      </c>
      <c r="P16" s="26" t="str">
        <f>IF(Minutes!Q19&lt;&gt;"#","",CONCATENATE("&lt;TR BGCOLOR=""#E0E0E0""&gt;&lt;TD&gt;&lt;BR&gt;&lt;/TD&gt;&lt;TD VALIGN = MIDDLE  ALIGN = CENTER&gt;", Minutes!Q18, "&lt;/TD&gt;&lt;TD VALIGN = MIDDLE  ALIGN = CENTER&gt;", TEXT(Minutes!Q17,"d-mmm-yy"),"&lt;/TD&gt;&lt;/TR&gt;&lt;TR&gt;&lt;TD COLSPAN = 3&gt;", SUBSTITUTE(Minutes!Q19, "#", " "),"&lt;/TD&gt;&lt;/TR&gt;"))</f>
        <v>&lt;TR BGCOLOR="#E0E0E0"&gt;&lt;TD&gt;&lt;BR&gt;&lt;/TD&gt;&lt;TD VALIGN = MIDDLE  ALIGN = CENTER&gt;802.1Q-REV is in WG ballot recirc&lt;/TD&gt;&lt;TD VALIGN = MIDDLE  ALIGN = CENTER&gt;3-Sep-13&lt;/TD&gt;&lt;/TR&gt;&lt;TR&gt;&lt;TD COLSPAN = 3&gt; &lt;/TD&gt;&lt;/TR&gt;</v>
      </c>
      <c r="Q16" s="26" t="str">
        <f>IF(Minutes!R19&lt;&gt;"#","",CONCATENATE("&lt;TR BGCOLOR=""#E0E0E0""&gt;&lt;TD&gt;&lt;BR&gt;&lt;/TD&gt;&lt;TD VALIGN = MIDDLE  ALIGN = CENTER&gt;", Minutes!R18, "&lt;/TD&gt;&lt;TD VALIGN = MIDDLE  ALIGN = CENTER&gt;", TEXT(Minutes!R17,"d-mmm-yy"),"&lt;/TD&gt;&lt;/TR&gt;&lt;TR&gt;&lt;TD COLSPAN = 3&gt;", SUBSTITUTE(Minutes!R19, "#", " "),"&lt;/TD&gt;&lt;/TR&gt;"))</f>
        <v>&lt;TR BGCOLOR="#E0E0E0"&gt;&lt;TD&gt;&lt;BR&gt;&lt;/TD&gt;&lt;TD VALIGN = MIDDLE  ALIGN = CENTER&gt;802.1Q-REV is in WG ballot recirc&lt;/TD&gt;&lt;TD VALIGN = MIDDLE  ALIGN = CENTER&gt;12-Nov-13&lt;/TD&gt;&lt;/TR&gt;&lt;TR&gt;&lt;TD COLSPAN = 3&gt; &lt;/TD&gt;&lt;/TR&gt;</v>
      </c>
      <c r="R16" s="117" t="str">
        <f>IF(Minutes!S19&lt;&gt;"#","",CONCATENATE("&lt;TR BGCOLOR=""#E0E0E0""&gt;&lt;TD&gt;&lt;BR&gt;&lt;/TD&gt;&lt;TD VALIGN = MIDDLE  ALIGN = CENTER&gt;", Minutes!S18, "&lt;/TD&gt;&lt;TD VALIGN = MIDDLE  ALIGN = CENTER&gt;", TEXT(Minutes!S17,"d-mmm-yy"),"&lt;/TD&gt;&lt;/TR&gt;&lt;TR&gt;&lt;TD COLSPAN = 3&gt;", SUBSTITUTE(Minutes!S19, "#", " "),"&lt;/TD&gt;&lt;/TR&gt;"))</f>
        <v>&lt;TR BGCOLOR="#E0E0E0"&gt;&lt;TD&gt;&lt;BR&gt;&lt;/TD&gt;&lt;TD VALIGN = MIDDLE  ALIGN = CENTER&gt;802.1Q-REV is in sponsor ballot&lt;/TD&gt;&lt;TD VALIGN = MIDDLE  ALIGN = CENTER&gt;22-Jan-14&lt;/TD&gt;&lt;/TR&gt;&lt;TR&gt;&lt;TD COLSPAN = 3&gt; &lt;/TD&gt;&lt;/TR&gt;</v>
      </c>
      <c r="S16" s="117" t="str">
        <f>IF(Minutes!T19&lt;&gt;"#","",CONCATENATE("&lt;TR BGCOLOR=""#E0E0E0""&gt;&lt;TD&gt;&lt;BR&gt;&lt;/TD&gt;&lt;TD VALIGN = MIDDLE  ALIGN = CENTER&gt;", Minutes!T18, "&lt;/TD&gt;&lt;TD VALIGN = MIDDLE  ALIGN = CENTER&gt;", TEXT(Minutes!T17,"d-mmm-yy"),"&lt;/TD&gt;&lt;/TR&gt;&lt;TR&gt;&lt;TD COLSPAN = 3&gt;", SUBSTITUTE(Minutes!T19, "#", " "),"&lt;/TD&gt;&lt;/TR&gt;"))</f>
        <v>&lt;TR BGCOLOR="#E0E0E0"&gt;&lt;TD&gt;&lt;BR&gt;&lt;/TD&gt;&lt;TD VALIGN = MIDDLE  ALIGN = CENTER&gt;802.1Q-REV is in sponsor ballot recirc&lt;/TD&gt;&lt;TD VALIGN = MIDDLE  ALIGN = CENTER&gt;18-Mar-14&lt;/TD&gt;&lt;/TR&gt;&lt;TR&gt;&lt;TD COLSPAN = 3&gt; &lt;/TD&gt;&lt;/TR&gt;</v>
      </c>
      <c r="T16" s="117" t="str">
        <f>IF(Minutes!U19&lt;&gt;"#","",CONCATENATE("&lt;TR BGCOLOR=""#E0E0E0""&gt;&lt;TD&gt;&lt;BR&gt;&lt;/TD&gt;&lt;TD VALIGN = MIDDLE  ALIGN = CENTER&gt;", Minutes!U18, "&lt;/TD&gt;&lt;TD VALIGN = MIDDLE  ALIGN = CENTER&gt;", TEXT(Minutes!U17,"d-mmm-yy"),"&lt;/TD&gt;&lt;/TR&gt;&lt;TR&gt;&lt;TD COLSPAN = 3&gt;", SUBSTITUTE(Minutes!U19, "#", " "),"&lt;/TD&gt;&lt;/TR&gt;"))</f>
        <v/>
      </c>
      <c r="U16" s="117" t="str">
        <f>IF(Minutes!V19&lt;&gt;"#","",CONCATENATE("&lt;TR BGCOLOR=""#E0E0E0""&gt;&lt;TD&gt;&lt;BR&gt;&lt;/TD&gt;&lt;TD VALIGN = MIDDLE  ALIGN = CENTER&gt;", Minutes!V18, "&lt;/TD&gt;&lt;TD VALIGN = MIDDLE  ALIGN = CENTER&gt;", TEXT(Minutes!V17,"d-mmm-yy"),"&lt;/TD&gt;&lt;/TR&gt;&lt;TR&gt;&lt;TD COLSPAN = 3&gt;", SUBSTITUTE(Minutes!V19, "#", " "),"&lt;/TD&gt;&lt;/TR&gt;"))</f>
        <v/>
      </c>
      <c r="V16" s="117" t="str">
        <f>IF(Minutes!W19&lt;&gt;"#","",CONCATENATE("&lt;TR BGCOLOR=""#E0E0E0""&gt;&lt;TD&gt;&lt;BR&gt;&lt;/TD&gt;&lt;TD VALIGN = MIDDLE  ALIGN = CENTER&gt;", Minutes!W18, "&lt;/TD&gt;&lt;TD VALIGN = MIDDLE  ALIGN = CENTER&gt;", TEXT(Minutes!W17,"d-mmm-yy"),"&lt;/TD&gt;&lt;/TR&gt;&lt;TR&gt;&lt;TD COLSPAN = 3&gt;", SUBSTITUTE(Minutes!W19, "#", " "),"&lt;/TD&gt;&lt;/TR&gt;"))</f>
        <v/>
      </c>
      <c r="W16" s="117" t="str">
        <f>IF(Minutes!X19&lt;&gt;"#","",CONCATENATE("&lt;TR BGCOLOR=""#E0E0E0""&gt;&lt;TD&gt;&lt;BR&gt;&lt;/TD&gt;&lt;TD VALIGN = MIDDLE  ALIGN = CENTER&gt;", Minutes!X18, "&lt;/TD&gt;&lt;TD VALIGN = MIDDLE  ALIGN = CENTER&gt;", TEXT(Minutes!X17,"d-mmm-yy"),"&lt;/TD&gt;&lt;/TR&gt;&lt;TR&gt;&lt;TD COLSPAN = 3&gt;", SUBSTITUTE(Minutes!X19, "#", " "),"&lt;/TD&gt;&lt;/TR&gt;"))</f>
        <v/>
      </c>
      <c r="X16" s="117" t="str">
        <f>IF(Minutes!Y19&lt;&gt;"#","",CONCATENATE("&lt;TR BGCOLOR=""#E0E0E0""&gt;&lt;TD&gt;&lt;BR&gt;&lt;/TD&gt;&lt;TD VALIGN = MIDDLE  ALIGN = CENTER&gt;", Minutes!Y18, "&lt;/TD&gt;&lt;TD VALIGN = MIDDLE  ALIGN = CENTER&gt;", TEXT(Minutes!Y17,"d-mmm-yy"),"&lt;/TD&gt;&lt;/TR&gt;&lt;TR&gt;&lt;TD COLSPAN = 3&gt;", SUBSTITUTE(Minutes!Y19, "#", " "),"&lt;/TD&gt;&lt;/TR&gt;"))</f>
        <v/>
      </c>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row>
    <row r="17" spans="1:50" x14ac:dyDescent="0.2">
      <c r="B17" s="117"/>
      <c r="C17" s="117"/>
      <c r="D17" s="117"/>
      <c r="E17" s="117"/>
      <c r="F17" s="117"/>
      <c r="G17" s="117"/>
      <c r="H17" s="117"/>
      <c r="I17" s="117"/>
      <c r="J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row>
    <row r="18" spans="1:50" x14ac:dyDescent="0.2">
      <c r="A18" s="26" t="s">
        <v>89</v>
      </c>
      <c r="B18" s="117"/>
      <c r="C18" s="117"/>
      <c r="D18" s="117"/>
      <c r="E18" s="117"/>
      <c r="F18" s="117"/>
      <c r="G18" s="117"/>
      <c r="H18" s="117"/>
      <c r="I18" s="117"/>
      <c r="J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row>
    <row r="19" spans="1:50" ht="127.5" customHeight="1" x14ac:dyDescent="0.2">
      <c r="A19" s="26" t="str">
        <f ca="1">IF(Minutes!B20="#","",CONCATENATE("&lt;A NAME = ""REQ",Minutes!B20,"""&gt;&lt;BR&gt;&lt;/A&gt;","&lt;TABLE BORDER=5 CELLSPACING=0 CELLPADDING=6 WIDTH=""100%""&gt;","&lt;TR BGCOLOR=""#00FFFF""&gt;&lt;TD COLSPAN = 3 VALIGN = MIDDLE  ALIGN = CENTER&gt;&lt;BIG&gt;&lt;B&gt;Change Request &lt;A HREF=""maint_",Minutes!B20,".pdf""&gt;",Minutes!B20,"&lt;/A&gt; Revision History&lt;/B&gt;&lt;/BIG&gt;&lt;/TD&gt;&lt;/TR&gt;","&lt;TR BGCOLOR=""#00FFFF""&gt;&lt;TD  WIDTH=""15%"" ALIGN = CENTER&gt;Status&lt;/TD&gt;&lt;TD ALIGN = CENTER&gt;Description&lt;/TD&gt;&lt;TD  WIDTH=""15%"" ALIGN = CENTER&gt;Date Received&lt;/TD&gt;&lt;/TR&gt;","&lt;TR BGCOLOR=""#00FFFF""&gt;&lt;TD VALIGN = MIDDLE  ALIGN = CENTER&gt;&lt;B&gt;",Minutes!C21,"&lt;/B&gt;&lt;/TD&gt;&lt;TD VALIGN = MIDDLE  ALIGN = CENTER&gt;&lt;B&gt;",Minutes!C22,"&lt;/B&gt;&lt;/TD&gt;&lt;TD  VALIGN = MIDDLE  ALIGN = CENTER&gt;&lt;B&gt;",Minutes!C20,"&lt;/B&gt;&lt;/TD&gt;&lt;/TR&gt;","&lt;TR BGCOLOR=""#00FFFF""&gt;&lt;TD COLSPAN = 3&gt;&lt;SMALL&gt;&lt;BR&gt;&lt;/SMALL&gt;&lt;/TD&gt;&lt;/TR&gt;"))</f>
        <v>&lt;A NAME = "REQ0009"&gt;&lt;BR&gt;&lt;/A&gt;&lt;TABLE BORDER=5 CELLSPACING=0 CELLPADDING=6 WIDTH="100%"&gt;&lt;TR BGCOLOR="#00FFFF"&gt;&lt;TD COLSPAN = 3 VALIGN = MIDDLE  ALIGN = CENTER&gt;&lt;BIG&gt;&lt;B&gt;Change Request &lt;A HREF="maint_0009.pdf"&gt;0009&lt;/A&gt;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CENTER&gt;&lt;B&gt;D.2.7 - Disambiguating LLDP over Link Aggregations&lt;/B&gt;&lt;/TD&gt;&lt;TD  VALIGN = MIDDLE  ALIGN = CENTER&gt;&lt;B&gt;08-Sep-11&lt;/B&gt;&lt;/TD&gt;&lt;/TR&gt;&lt;TR BGCOLOR="#00FFFF"&gt;&lt;TD COLSPAN = 3&gt;&lt;SMALL&gt;&lt;BR&gt;&lt;/SMALL&gt;&lt;/TD&gt;&lt;/TR&gt;</v>
      </c>
      <c r="B19" s="117" t="str">
        <f ca="1">IF(Minutes!C22="","",CONCATENATE("&lt;TR BGCOLOR=""#E0E0E0""&gt;&lt;TD&gt;&lt;BR&gt;&lt;/TD&gt;&lt;TD VALIGN = MIDDLE  ALIGN = CENTER&gt;", Minutes!C21, "&lt;/TD&gt;&lt;TD VALIGN = MIDDLE  ALIGN = CENTER&gt;", TEXT(Minutes!C20,"d-mmm-yy"),"&lt;/TD&gt;&lt;/TR&gt;&lt;TR&gt;&lt;TD COLSPAN = 3&gt;", SUBSTITUTE(Minutes!C22, "#", " "),"&lt;/TD&gt;&lt;/TR&gt;"))</f>
        <v>&lt;TR BGCOLOR="#E0E0E0"&gt;&lt;TD&gt;&lt;BR&gt;&lt;/TD&gt;&lt;TD VALIGN = MIDDLE  ALIGN = CENTER&gt;Balloting&lt;/TD&gt;&lt;TD VALIGN = MIDDLE  ALIGN = CENTER&gt;8-Sep-11&lt;/TD&gt;&lt;/TR&gt;&lt;TR&gt;&lt;TD COLSPAN = 3&gt;D.2.7 - Disambiguating LLDP over Link Aggregations&lt;/TD&gt;&lt;/TR&gt;</v>
      </c>
      <c r="C19" s="117" t="str">
        <f>IF(Minutes!D22&lt;&gt;"#","",CONCATENATE("&lt;TR BGCOLOR=""#E0E0E0""&gt;&lt;TD&gt;&lt;BR&gt;&lt;/TD&gt;&lt;TD VALIGN = MIDDLE  ALIGN = CENTER&gt;", Minutes!D21, "&lt;/TD&gt;&lt;TD VALIGN = MIDDLE  ALIGN = CENTER&gt;", TEXT(Minutes!D20,"d-mmm-yy"),"&lt;/TD&gt;&lt;/TR&gt;&lt;TR&gt;&lt;TD COLSPAN = 3&gt;", SUBSTITUTE(Minutes!D22, "#", " "),"&lt;/TD&gt;&lt;/TR&gt;"))</f>
        <v/>
      </c>
      <c r="D19" s="117" t="str">
        <f>IF(Minutes!E22&lt;&gt;"#","",CONCATENATE("&lt;TR BGCOLOR=""#E0E0E0""&gt;&lt;TD&gt;&lt;BR&gt;&lt;/TD&gt;&lt;TD VALIGN = MIDDLE  ALIGN = CENTER&gt;", Minutes!E21, "&lt;/TD&gt;&lt;TD VALIGN = MIDDLE  ALIGN = CENTER&gt;", TEXT(Minutes!E20,"d-mmm-yy"),"&lt;/TD&gt;&lt;/TR&gt;&lt;TR&gt;&lt;TD COLSPAN = 3&gt;", SUBSTITUTE(Minutes!E22, "#", " "),"&lt;/TD&gt;&lt;/TR&gt;"))</f>
        <v/>
      </c>
      <c r="E19" s="117" t="str">
        <f>IF(Minutes!F22&lt;&gt;"#","",CONCATENATE("&lt;TR BGCOLOR=""#E0E0E0""&gt;&lt;TD&gt;&lt;BR&gt;&lt;/TD&gt;&lt;TD VALIGN = MIDDLE  ALIGN = CENTER&gt;", Minutes!F21, "&lt;/TD&gt;&lt;TD VALIGN = MIDDLE  ALIGN = CENTER&gt;", TEXT(Minutes!F20,"d-mmm-yy"),"&lt;/TD&gt;&lt;/TR&gt;&lt;TR&gt;&lt;TD COLSPAN = 3&gt;", SUBSTITUTE(Minutes!F22, "#", " "),"&lt;/TD&gt;&lt;/TR&gt;"))</f>
        <v>&lt;TR BGCOLOR="#E0E0E0"&gt;&lt;TD&gt;&lt;BR&gt;&lt;/TD&gt;&lt;TD VALIGN = MIDDLE  ALIGN = CENTER&gt;We believe have a new feature requirement for 802.1AX and it is needed to send/receive at the physical layer.  This aspect could be put into AXbq. The solution would involve some Y layer as a shim.   If we want to de-multiplex frames then we would either need new addresses or content specific multiplexing.   The way it currently works is that you would see multiple peers at the aggregate layer and one of the physical links would see two peers while others would only see one.  This is most likely the desirable behavior.  Doing the Y based on protocol is a slippery slope (e.g. it would be protocol specific – the LLDP Y as a shim).    We would rather not create a new destination address.  Discuss this at the Interim via a submission by Jeff, Paul and Norm.   Leave in received state for now.   As discussed at the Interim in Nanjing during the joint session, AXbq will consider addressing the issue of transmitting/receivign LLDP at the physical layer and changes to TLVs or MIBs will be held for a future revision of AX&lt;/TD&gt;&lt;TD VALIGN = MIDDLE  ALIGN = CENTER&gt;14-Sep-11&lt;/TD&gt;&lt;/TR&gt;&lt;TR&gt;&lt;TD COLSPAN = 3&gt; &lt;/TD&gt;&lt;/TR&gt;</v>
      </c>
      <c r="F19" s="117" t="str">
        <f>IF(Minutes!G22&lt;&gt;"#","",CONCATENATE("&lt;TR BGCOLOR=""#E0E0E0""&gt;&lt;TD&gt;&lt;BR&gt;&lt;/TD&gt;&lt;TD VALIGN = MIDDLE  ALIGN = CENTER&gt;", Minutes!G21, "&lt;/TD&gt;&lt;TD VALIGN = MIDDLE  ALIGN = CENTER&gt;", TEXT(Minutes!G20,"d-mmm-yy"),"&lt;/TD&gt;&lt;/TR&gt;&lt;TR&gt;&lt;TD COLSPAN = 3&gt;", SUBSTITUTE(Minutes!G22, "#", " "),"&lt;/TD&gt;&lt;/TR&gt;"))</f>
        <v>&lt;TR BGCOLOR="#E0E0E0"&gt;&lt;TD&gt;&lt;BR&gt;&lt;/TD&gt;&lt;TD VALIGN = MIDDLE  ALIGN = CENTER&gt;The editor of AXbq agreed to address these issue, but a scope change is needed in the project.  The maintenance TG agreed that we should convert AXbq to a full revision project.   Alternatives such as a separate amendment project were discussed but rejected.  Motions will be required on Thursday to pre-circulate the new PAR. This may require a change in the project name to AX-Rev (we think).  We will need to revise the PAR at the interim.  AXbk will still finish and go to sponsor ballot.  The based text of AXbk will be rolled into AX-Rev.   No change in status since there is no agreed fix yet.&lt;/TD&gt;&lt;TD VALIGN = MIDDLE  ALIGN = CENTER&gt;8-Nov-11&lt;/TD&gt;&lt;/TR&gt;&lt;TR&gt;&lt;TD COLSPAN = 3&gt; &lt;/TD&gt;&lt;/TR&gt;</v>
      </c>
      <c r="G19" s="117" t="str">
        <f>IF(Minutes!H22&lt;&gt;"#","",CONCATENATE("&lt;TR BGCOLOR=""#E0E0E0""&gt;&lt;TD&gt;&lt;BR&gt;&lt;/TD&gt;&lt;TD VALIGN = MIDDLE  ALIGN = CENTER&gt;", Minutes!H21, "&lt;/TD&gt;&lt;TD VALIGN = MIDDLE  ALIGN = CENTER&gt;", TEXT(Minutes!H20,"d-mmm-yy"),"&lt;/TD&gt;&lt;/TR&gt;&lt;TR&gt;&lt;TD COLSPAN = 3&gt;", SUBSTITUTE(Minutes!H22, "#", " "),"&lt;/TD&gt;&lt;/TR&gt;"))</f>
        <v>&lt;TR BGCOLOR="#E0E0E0"&gt;&lt;TD&gt;&lt;BR&gt;&lt;/TD&gt;&lt;TD VALIGN = MIDDLE  ALIGN = CENTER&gt;To be discussed as part of AX-Rev&lt;/TD&gt;&lt;TD VALIGN = MIDDLE  ALIGN = CENTER&gt;11-Jan-12&lt;/TD&gt;&lt;/TR&gt;&lt;TR&gt;&lt;TD COLSPAN = 3&gt; &lt;/TD&gt;&lt;/TR&gt;</v>
      </c>
      <c r="H19" s="117" t="str">
        <f>IF(Minutes!I22&lt;&gt;"#","",CONCATENATE("&lt;TR BGCOLOR=""#E0E0E0""&gt;&lt;TD&gt;&lt;BR&gt;&lt;/TD&gt;&lt;TD VALIGN = MIDDLE  ALIGN = CENTER&gt;", Minutes!I21, "&lt;/TD&gt;&lt;TD VALIGN = MIDDLE  ALIGN = CENTER&gt;", TEXT(Minutes!I20,"d-mmm-yy"),"&lt;/TD&gt;&lt;/TR&gt;&lt;TR&gt;&lt;TD COLSPAN = 3&gt;", SUBSTITUTE(Minutes!I22, "#", " "),"&lt;/TD&gt;&lt;/TR&gt;"))</f>
        <v>&lt;TR BGCOLOR="#E0E0E0"&gt;&lt;TD&gt;&lt;BR&gt;&lt;/TD&gt;&lt;TD VALIGN = MIDDLE  ALIGN = CENTER&gt;To be discussed as part of AX-Rev.   Pat Thaler has incorporate a comment against the current task group ballot, so subsequent resolution will be handled there.&lt;/TD&gt;&lt;TD VALIGN = MIDDLE  ALIGN = CENTER&gt;6-Mar-12&lt;/TD&gt;&lt;/TR&gt;&lt;TR&gt;&lt;TD COLSPAN = 3&gt; &lt;/TD&gt;&lt;/TR&gt;</v>
      </c>
      <c r="I19" s="117" t="str">
        <f>IF(Minutes!J22&lt;&gt;"#","",CONCATENATE("&lt;TR BGCOLOR=""#E0E0E0""&gt;&lt;TD&gt;&lt;BR&gt;&lt;/TD&gt;&lt;TD VALIGN = MIDDLE  ALIGN = CENTER&gt;", Minutes!J21, "&lt;/TD&gt;&lt;TD VALIGN = MIDDLE  ALIGN = CENTER&gt;", TEXT(Minutes!J20,"d-mmm-yy"),"&lt;/TD&gt;&lt;/TR&gt;&lt;TR&gt;&lt;TD COLSPAN = 3&gt;", SUBSTITUTE(Minutes!J22, "#", " "),"&lt;/TD&gt;&lt;/TR&gt;"))</f>
        <v>&lt;TR BGCOLOR="#E0E0E0"&gt;&lt;TD&gt;&lt;BR&gt;&lt;/TD&gt;&lt;TD VALIGN = MIDDLE  ALIGN = CENTER&gt;To be discussed as part of AX-Rev.  subsequent resolution will be handled there.&lt;/TD&gt;&lt;TD VALIGN = MIDDLE  ALIGN = CENTER&gt;17-Jul-12&lt;/TD&gt;&lt;/TR&gt;&lt;TR&gt;&lt;TD COLSPAN = 3&gt; &lt;/TD&gt;&lt;/TR&gt;</v>
      </c>
      <c r="J19" s="117" t="str">
        <f>IF(Minutes!K22&lt;&gt;"#","",CONCATENATE("&lt;TR BGCOLOR=""#E0E0E0""&gt;&lt;TD&gt;&lt;BR&gt;&lt;/TD&gt;&lt;TD VALIGN = MIDDLE  ALIGN = CENTER&gt;", Minutes!K21, "&lt;/TD&gt;&lt;TD VALIGN = MIDDLE  ALIGN = CENTER&gt;", TEXT(Minutes!K20,"d-mmm-yy"),"&lt;/TD&gt;&lt;/TR&gt;&lt;TR&gt;&lt;TD COLSPAN = 3&gt;", SUBSTITUTE(Minutes!K22, "#", " "),"&lt;/TD&gt;&lt;/TR&gt;"))</f>
        <v>&lt;TR BGCOLOR="#E0E0E0"&gt;&lt;TD&gt;&lt;BR&gt;&lt;/TD&gt;&lt;TD VALIGN = MIDDLE  ALIGN = CENTER&gt;Included in the current draft of AX-REV&lt;/TD&gt;&lt;TD VALIGN = MIDDLE  ALIGN = CENTER&gt;12-Sep-12&lt;/TD&gt;&lt;/TR&gt;&lt;TR&gt;&lt;TD COLSPAN = 3&gt; &lt;/TD&gt;&lt;/TR&gt;</v>
      </c>
      <c r="K19" s="26" t="str">
        <f>IF(Minutes!L22&lt;&gt;"#","",CONCATENATE("&lt;TR BGCOLOR=""#E0E0E0""&gt;&lt;TD&gt;&lt;BR&gt;&lt;/TD&gt;&lt;TD VALIGN = MIDDLE  ALIGN = CENTER&gt;", Minutes!L21, "&lt;/TD&gt;&lt;TD VALIGN = MIDDLE  ALIGN = CENTER&gt;", TEXT(Minutes!L20,"d-mmm-yy"),"&lt;/TD&gt;&lt;/TR&gt;&lt;TR&gt;&lt;TD COLSPAN = 3&gt;", SUBSTITUTE(Minutes!L22, "#", " "),"&lt;/TD&gt;&lt;/TR&gt;"))</f>
        <v>&lt;TR BGCOLOR="#E0E0E0"&gt;&lt;TD&gt;&lt;BR&gt;&lt;/TD&gt;&lt;TD VALIGN = MIDDLE  ALIGN = CENTER&gt;Included in the current draft of AX-REV&lt;/TD&gt;&lt;TD VALIGN = MIDDLE  ALIGN = CENTER&gt;13-Nov-12&lt;/TD&gt;&lt;/TR&gt;&lt;TR&gt;&lt;TD COLSPAN = 3&gt; &lt;/TD&gt;&lt;/TR&gt;</v>
      </c>
      <c r="L19" s="26" t="str">
        <f>IF(Minutes!M22&lt;&gt;"#","",CONCATENATE("&lt;TR BGCOLOR=""#E0E0E0""&gt;&lt;TD&gt;&lt;BR&gt;&lt;/TD&gt;&lt;TD VALIGN = MIDDLE  ALIGN = CENTER&gt;", Minutes!M21, "&lt;/TD&gt;&lt;TD VALIGN = MIDDLE  ALIGN = CENTER&gt;", TEXT(Minutes!M20,"d-mmm-yy"),"&lt;/TD&gt;&lt;/TR&gt;&lt;TR&gt;&lt;TD COLSPAN = 3&gt;", SUBSTITUTE(Minutes!M22, "#", " "),"&lt;/TD&gt;&lt;/TR&gt;"))</f>
        <v>&lt;TR BGCOLOR="#E0E0E0"&gt;&lt;TD&gt;&lt;BR&gt;&lt;/TD&gt;&lt;TD VALIGN = MIDDLE  ALIGN = CENTER&gt;Included in the current draft of AX-REV&lt;/TD&gt;&lt;TD VALIGN = MIDDLE  ALIGN = CENTER&gt;15-Jan-13&lt;/TD&gt;&lt;/TR&gt;&lt;TR&gt;&lt;TD COLSPAN = 3&gt; &lt;/TD&gt;&lt;/TR&gt;</v>
      </c>
      <c r="M19" s="26" t="str">
        <f>IF(Minutes!N22&lt;&gt;"#","",CONCATENATE("&lt;TR BGCOLOR=""#E0E0E0""&gt;&lt;TD&gt;&lt;BR&gt;&lt;/TD&gt;&lt;TD VALIGN = MIDDLE  ALIGN = CENTER&gt;", Minutes!N21, "&lt;/TD&gt;&lt;TD VALIGN = MIDDLE  ALIGN = CENTER&gt;", TEXT(Minutes!N20,"d-mmm-yy"),"&lt;/TD&gt;&lt;/TR&gt;&lt;TR&gt;&lt;TD COLSPAN = 3&gt;", SUBSTITUTE(Minutes!N22, "#", " "),"&lt;/TD&gt;&lt;/TR&gt;"))</f>
        <v>&lt;TR BGCOLOR="#E0E0E0"&gt;&lt;TD&gt;&lt;BR&gt;&lt;/TD&gt;&lt;TD VALIGN = MIDDLE  ALIGN = CENTER&gt;Resolution will be handled in the .1AXrev task group.&lt;/TD&gt;&lt;TD VALIGN = MIDDLE  ALIGN = CENTER&gt;19-Mar-13&lt;/TD&gt;&lt;/TR&gt;&lt;TR&gt;&lt;TD COLSPAN = 3&gt; &lt;/TD&gt;&lt;/TR&gt;</v>
      </c>
      <c r="N19" s="26" t="str">
        <f>IF(Minutes!O22&lt;&gt;"#","",CONCATENATE("&lt;TR BGCOLOR=""#E0E0E0""&gt;&lt;TD&gt;&lt;BR&gt;&lt;/TD&gt;&lt;TD VALIGN = MIDDLE  ALIGN = CENTER&gt;", Minutes!O21, "&lt;/TD&gt;&lt;TD VALIGN = MIDDLE  ALIGN = CENTER&gt;", TEXT(Minutes!O20,"d-mmm-yy"),"&lt;/TD&gt;&lt;/TR&gt;&lt;TR&gt;&lt;TD COLSPAN = 3&gt;", SUBSTITUTE(Minutes!O22, "#", " "),"&lt;/TD&gt;&lt;/TR&gt;"))</f>
        <v>&lt;TR BGCOLOR="#E0E0E0"&gt;&lt;TD&gt;&lt;BR&gt;&lt;/TD&gt;&lt;TD VALIGN = MIDDLE  ALIGN = CENTER&gt;.1AXrev in TG ballot
&lt;/TD&gt;&lt;TD VALIGN = MIDDLE  ALIGN = CENTER&gt;15-May-13&lt;/TD&gt;&lt;/TR&gt;&lt;TR&gt;&lt;TD COLSPAN = 3&gt; &lt;/TD&gt;&lt;/TR&gt;</v>
      </c>
      <c r="O19" s="26" t="str">
        <f>IF(Minutes!P22&lt;&gt;"#","",CONCATENATE("&lt;TR BGCOLOR=""#E0E0E0""&gt;&lt;TD&gt;&lt;BR&gt;&lt;/TD&gt;&lt;TD VALIGN = MIDDLE  ALIGN = CENTER&gt;", Minutes!P21, "&lt;/TD&gt;&lt;TD VALIGN = MIDDLE  ALIGN = CENTER&gt;", TEXT(Minutes!P20,"d-mmm-yy"),"&lt;/TD&gt;&lt;/TR&gt;&lt;TR&gt;&lt;TD COLSPAN = 3&gt;", SUBSTITUTE(Minutes!P22, "#", " "),"&lt;/TD&gt;&lt;/TR&gt;"))</f>
        <v>&lt;TR BGCOLOR="#E0E0E0"&gt;&lt;TD&gt;&lt;BR&gt;&lt;/TD&gt;&lt;TD VALIGN = MIDDLE  ALIGN = CENTER&gt;.1AXrev in TG ballot
&lt;/TD&gt;&lt;TD VALIGN = MIDDLE  ALIGN = CENTER&gt;15-Jul-13&lt;/TD&gt;&lt;/TR&gt;&lt;TR&gt;&lt;TD COLSPAN = 3&gt; &lt;/TD&gt;&lt;/TR&gt;</v>
      </c>
      <c r="P19" s="26" t="str">
        <f>IF(Minutes!Q22&lt;&gt;"#","",CONCATENATE("&lt;TR BGCOLOR=""#E0E0E0""&gt;&lt;TD&gt;&lt;BR&gt;&lt;/TD&gt;&lt;TD VALIGN = MIDDLE  ALIGN = CENTER&gt;", Minutes!Q21, "&lt;/TD&gt;&lt;TD VALIGN = MIDDLE  ALIGN = CENTER&gt;", TEXT(Minutes!Q20,"d-mmm-yy"),"&lt;/TD&gt;&lt;/TR&gt;&lt;TR&gt;&lt;TD COLSPAN = 3&gt;", SUBSTITUTE(Minutes!Q22, "#", " "),"&lt;/TD&gt;&lt;/TR&gt;"))</f>
        <v>&lt;TR BGCOLOR="#E0E0E0"&gt;&lt;TD&gt;&lt;BR&gt;&lt;/TD&gt;&lt;TD VALIGN = MIDDLE  ALIGN = CENTER&gt;.1AXrev in TG ballot
&lt;/TD&gt;&lt;TD VALIGN = MIDDLE  ALIGN = CENTER&gt;3-Sep-13&lt;/TD&gt;&lt;/TR&gt;&lt;TR&gt;&lt;TD COLSPAN = 3&gt; &lt;/TD&gt;&lt;/TR&gt;</v>
      </c>
      <c r="Q19" s="26" t="str">
        <f>IF(Minutes!R22&lt;&gt;"#","",CONCATENATE("&lt;TR BGCOLOR=""#E0E0E0""&gt;&lt;TD&gt;&lt;BR&gt;&lt;/TD&gt;&lt;TD VALIGN = MIDDLE  ALIGN = CENTER&gt;", Minutes!R21, "&lt;/TD&gt;&lt;TD VALIGN = MIDDLE  ALIGN = CENTER&gt;", TEXT(Minutes!R20,"d-mmm-yy"),"&lt;/TD&gt;&lt;/TR&gt;&lt;TR&gt;&lt;TD COLSPAN = 3&gt;", SUBSTITUTE(Minutes!R22, "#", " "),"&lt;/TD&gt;&lt;/TR&gt;"))</f>
        <v>&lt;TR BGCOLOR="#E0E0E0"&gt;&lt;TD&gt;&lt;BR&gt;&lt;/TD&gt;&lt;TD VALIGN = MIDDLE  ALIGN = CENTER&gt;.1AXrev in WG ballot
&lt;/TD&gt;&lt;TD VALIGN = MIDDLE  ALIGN = CENTER&gt;12-Nov-13&lt;/TD&gt;&lt;/TR&gt;&lt;TR&gt;&lt;TD COLSPAN = 3&gt; &lt;/TD&gt;&lt;/TR&gt;</v>
      </c>
      <c r="R19" s="117" t="str">
        <f>IF(Minutes!S22&lt;&gt;"#","",CONCATENATE("&lt;TR BGCOLOR=""#E0E0E0""&gt;&lt;TD&gt;&lt;BR&gt;&lt;/TD&gt;&lt;TD VALIGN = MIDDLE  ALIGN = CENTER&gt;", Minutes!S21, "&lt;/TD&gt;&lt;TD VALIGN = MIDDLE  ALIGN = CENTER&gt;", TEXT(Minutes!S20,"d-mmm-yy"),"&lt;/TD&gt;&lt;/TR&gt;&lt;TR&gt;&lt;TD COLSPAN = 3&gt;", SUBSTITUTE(Minutes!S22, "#", " "),"&lt;/TD&gt;&lt;/TR&gt;"))</f>
        <v>&lt;TR BGCOLOR="#E0E0E0"&gt;&lt;TD&gt;&lt;BR&gt;&lt;/TD&gt;&lt;TD VALIGN = MIDDLE  ALIGN = CENTER&gt;.1AXrev in WG ballot
&lt;/TD&gt;&lt;TD VALIGN = MIDDLE  ALIGN = CENTER&gt;22-Jan-14&lt;/TD&gt;&lt;/TR&gt;&lt;TR&gt;&lt;TD COLSPAN = 3&gt; &lt;/TD&gt;&lt;/TR&gt;</v>
      </c>
      <c r="S19" s="117" t="str">
        <f>IF(Minutes!T22&lt;&gt;"#","",CONCATENATE("&lt;TR BGCOLOR=""#E0E0E0""&gt;&lt;TD&gt;&lt;BR&gt;&lt;/TD&gt;&lt;TD VALIGN = MIDDLE  ALIGN = CENTER&gt;", Minutes!T21, "&lt;/TD&gt;&lt;TD VALIGN = MIDDLE  ALIGN = CENTER&gt;", TEXT(Minutes!T20,"d-mmm-yy"),"&lt;/TD&gt;&lt;/TR&gt;&lt;TR&gt;&lt;TD COLSPAN = 3&gt;", SUBSTITUTE(Minutes!T22, "#", " "),"&lt;/TD&gt;&lt;/TR&gt;"))</f>
        <v>&lt;TR BGCOLOR="#E0E0E0"&gt;&lt;TD&gt;&lt;BR&gt;&lt;/TD&gt;&lt;TD VALIGN = MIDDLE  ALIGN = CENTER&gt;.1AXrev going to sponsor ballot
&lt;/TD&gt;&lt;TD VALIGN = MIDDLE  ALIGN = CENTER&gt;18-Mar-14&lt;/TD&gt;&lt;/TR&gt;&lt;TR&gt;&lt;TD COLSPAN = 3&gt; &lt;/TD&gt;&lt;/TR&gt;</v>
      </c>
      <c r="T19" s="117" t="str">
        <f>IF(Minutes!U22&lt;&gt;"#","",CONCATENATE("&lt;TR BGCOLOR=""#E0E0E0""&gt;&lt;TD&gt;&lt;BR&gt;&lt;/TD&gt;&lt;TD VALIGN = MIDDLE  ALIGN = CENTER&gt;", Minutes!U21, "&lt;/TD&gt;&lt;TD VALIGN = MIDDLE  ALIGN = CENTER&gt;", TEXT(Minutes!U20,"d-mmm-yy"),"&lt;/TD&gt;&lt;/TR&gt;&lt;TR&gt;&lt;TD COLSPAN = 3&gt;", SUBSTITUTE(Minutes!U22, "#", " "),"&lt;/TD&gt;&lt;/TR&gt;"))</f>
        <v/>
      </c>
      <c r="U19" s="117" t="str">
        <f>IF(Minutes!V22&lt;&gt;"#","",CONCATENATE("&lt;TR BGCOLOR=""#E0E0E0""&gt;&lt;TD&gt;&lt;BR&gt;&lt;/TD&gt;&lt;TD VALIGN = MIDDLE  ALIGN = CENTER&gt;", Minutes!V21, "&lt;/TD&gt;&lt;TD VALIGN = MIDDLE  ALIGN = CENTER&gt;", TEXT(Minutes!V20,"d-mmm-yy"),"&lt;/TD&gt;&lt;/TR&gt;&lt;TR&gt;&lt;TD COLSPAN = 3&gt;", SUBSTITUTE(Minutes!V22, "#", " "),"&lt;/TD&gt;&lt;/TR&gt;"))</f>
        <v/>
      </c>
      <c r="V19" s="117" t="str">
        <f>IF(Minutes!W22&lt;&gt;"#","",CONCATENATE("&lt;TR BGCOLOR=""#E0E0E0""&gt;&lt;TD&gt;&lt;BR&gt;&lt;/TD&gt;&lt;TD VALIGN = MIDDLE  ALIGN = CENTER&gt;", Minutes!W21, "&lt;/TD&gt;&lt;TD VALIGN = MIDDLE  ALIGN = CENTER&gt;", TEXT(Minutes!W20,"d-mmm-yy"),"&lt;/TD&gt;&lt;/TR&gt;&lt;TR&gt;&lt;TD COLSPAN = 3&gt;", SUBSTITUTE(Minutes!W22, "#", " "),"&lt;/TD&gt;&lt;/TR&gt;"))</f>
        <v/>
      </c>
      <c r="W19" s="117" t="str">
        <f>IF(Minutes!X22&lt;&gt;"#","",CONCATENATE("&lt;TR BGCOLOR=""#E0E0E0""&gt;&lt;TD&gt;&lt;BR&gt;&lt;/TD&gt;&lt;TD VALIGN = MIDDLE  ALIGN = CENTER&gt;", Minutes!X21, "&lt;/TD&gt;&lt;TD VALIGN = MIDDLE  ALIGN = CENTER&gt;", TEXT(Minutes!X20,"d-mmm-yy"),"&lt;/TD&gt;&lt;/TR&gt;&lt;TR&gt;&lt;TD COLSPAN = 3&gt;", SUBSTITUTE(Minutes!X22, "#", " "),"&lt;/TD&gt;&lt;/TR&gt;"))</f>
        <v/>
      </c>
      <c r="X19" s="117" t="str">
        <f>IF(Minutes!Y22&lt;&gt;"#","",CONCATENATE("&lt;TR BGCOLOR=""#E0E0E0""&gt;&lt;TD&gt;&lt;BR&gt;&lt;/TD&gt;&lt;TD VALIGN = MIDDLE  ALIGN = CENTER&gt;", Minutes!Y21, "&lt;/TD&gt;&lt;TD VALIGN = MIDDLE  ALIGN = CENTER&gt;", TEXT(Minutes!Y20,"d-mmm-yy"),"&lt;/TD&gt;&lt;/TR&gt;&lt;TR&gt;&lt;TD COLSPAN = 3&gt;", SUBSTITUTE(Minutes!Y22, "#", " "),"&lt;/TD&gt;&lt;/TR&gt;"))</f>
        <v/>
      </c>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row>
    <row r="20" spans="1:50" x14ac:dyDescent="0.2">
      <c r="B20" s="117"/>
      <c r="C20" s="117"/>
      <c r="D20" s="117"/>
      <c r="E20" s="117"/>
      <c r="F20" s="117"/>
      <c r="G20" s="117"/>
      <c r="H20" s="117"/>
      <c r="I20" s="117"/>
      <c r="J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row>
    <row r="21" spans="1:50" x14ac:dyDescent="0.2">
      <c r="A21" s="26" t="s">
        <v>89</v>
      </c>
      <c r="B21" s="117"/>
      <c r="C21" s="117"/>
      <c r="D21" s="117"/>
      <c r="E21" s="117"/>
      <c r="F21" s="117"/>
      <c r="G21" s="117"/>
      <c r="H21" s="117"/>
      <c r="I21" s="117"/>
      <c r="J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row>
    <row r="22" spans="1:50" ht="127.5" customHeight="1" x14ac:dyDescent="0.2">
      <c r="A22" s="26" t="str">
        <f ca="1">IF(Minutes!B23="#","",CONCATENATE("&lt;A NAME = ""REQ",Minutes!B23,"""&gt;&lt;BR&gt;&lt;/A&gt;","&lt;TABLE BORDER=5 CELLSPACING=0 CELLPADDING=6 WIDTH=""100%""&gt;","&lt;TR BGCOLOR=""#00FFFF""&gt;&lt;TD COLSPAN = 3 VALIGN = MIDDLE  ALIGN = CENTER&gt;&lt;BIG&gt;&lt;B&gt;Change Request &lt;A HREF=""maint_",Minutes!B23,".pdf""&gt;",Minutes!B23,"&lt;/A&gt; Revision History&lt;/B&gt;&lt;/BIG&gt;&lt;/TD&gt;&lt;/TR&gt;","&lt;TR BGCOLOR=""#00FFFF""&gt;&lt;TD  WIDTH=""15%"" ALIGN = CENTER&gt;Status&lt;/TD&gt;&lt;TD ALIGN = CENTER&gt;Description&lt;/TD&gt;&lt;TD  WIDTH=""15%"" ALIGN = CENTER&gt;Date Received&lt;/TD&gt;&lt;/TR&gt;","&lt;TR BGCOLOR=""#00FFFF""&gt;&lt;TD VALIGN = MIDDLE  ALIGN = CENTER&gt;&lt;B&gt;",Minutes!C24,"&lt;/B&gt;&lt;/TD&gt;&lt;TD VALIGN = MIDDLE  ALIGN = CENTER&gt;&lt;B&gt;",Minutes!C25,"&lt;/B&gt;&lt;/TD&gt;&lt;TD  VALIGN = MIDDLE  ALIGN = CENTER&gt;&lt;B&gt;",Minutes!C23,"&lt;/B&gt;&lt;/TD&gt;&lt;/TR&gt;","&lt;TR BGCOLOR=""#00FFFF""&gt;&lt;TD COLSPAN = 3&gt;&lt;SMALL&gt;&lt;BR&gt;&lt;/SMALL&gt;&lt;/TD&gt;&lt;/TR&gt;"))</f>
        <v>&lt;A NAME = "REQ0010"&gt;&lt;BR&gt;&lt;/A&gt;&lt;TABLE BORDER=5 CELLSPACING=0 CELLPADDING=6 WIDTH="100%"&gt;&lt;TR BGCOLOR="#00FFFF"&gt;&lt;TD COLSPAN = 3 VALIGN = MIDDLE  ALIGN = CENTER&gt;&lt;BIG&gt;&lt;B&gt;Change Request &lt;A HREF="maint_0010.pdf"&gt;0010&lt;/A&gt;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CENTER&gt;&lt;B&gt;6.11.4 - Incorrect Annex reference&lt;/B&gt;&lt;/TD&gt;&lt;TD  VALIGN = MIDDLE  ALIGN = CENTER&gt;&lt;B&gt;13-Sep-11&lt;/B&gt;&lt;/TD&gt;&lt;/TR&gt;&lt;TR BGCOLOR="#00FFFF"&gt;&lt;TD COLSPAN = 3&gt;&lt;SMALL&gt;&lt;BR&gt;&lt;/SMALL&gt;&lt;/TD&gt;&lt;/TR&gt;</v>
      </c>
      <c r="B22" s="117" t="str">
        <f ca="1">IF(Minutes!C25="","",CONCATENATE("&lt;TR BGCOLOR=""#E0E0E0""&gt;&lt;TD&gt;&lt;BR&gt;&lt;/TD&gt;&lt;TD VALIGN = MIDDLE  ALIGN = CENTER&gt;", Minutes!C24, "&lt;/TD&gt;&lt;TD VALIGN = MIDDLE  ALIGN = CENTER&gt;", TEXT(Minutes!C23,"d-mmm-yy"),"&lt;/TD&gt;&lt;/TR&gt;&lt;TR&gt;&lt;TD COLSPAN = 3&gt;", SUBSTITUTE(Minutes!C25, "#", " "),"&lt;/TD&gt;&lt;/TR&gt;"))</f>
        <v>&lt;TR BGCOLOR="#E0E0E0"&gt;&lt;TD&gt;&lt;BR&gt;&lt;/TD&gt;&lt;TD VALIGN = MIDDLE  ALIGN = CENTER&gt;Published&lt;/TD&gt;&lt;TD VALIGN = MIDDLE  ALIGN = CENTER&gt;13-Sep-11&lt;/TD&gt;&lt;/TR&gt;&lt;TR&gt;&lt;TD COLSPAN = 3&gt;6.11.4 - Incorrect Annex reference&lt;/TD&gt;&lt;/TR&gt;</v>
      </c>
      <c r="C22" s="117" t="str">
        <f>IF(Minutes!D25&lt;&gt;"#","",CONCATENATE("&lt;TR BGCOLOR=""#E0E0E0""&gt;&lt;TD&gt;&lt;BR&gt;&lt;/TD&gt;&lt;TD VALIGN = MIDDLE  ALIGN = CENTER&gt;", Minutes!D24, "&lt;/TD&gt;&lt;TD VALIGN = MIDDLE  ALIGN = CENTER&gt;", TEXT(Minutes!D23,"d-mmm-yy"),"&lt;/TD&gt;&lt;/TR&gt;&lt;TR&gt;&lt;TD COLSPAN = 3&gt;", SUBSTITUTE(Minutes!D25, "#", " "),"&lt;/TD&gt;&lt;/TR&gt;"))</f>
        <v/>
      </c>
      <c r="D22" s="117" t="str">
        <f>IF(Minutes!E25&lt;&gt;"#","",CONCATENATE("&lt;TR BGCOLOR=""#E0E0E0""&gt;&lt;TD&gt;&lt;BR&gt;&lt;/TD&gt;&lt;TD VALIGN = MIDDLE  ALIGN = CENTER&gt;", Minutes!E24, "&lt;/TD&gt;&lt;TD VALIGN = MIDDLE  ALIGN = CENTER&gt;", TEXT(Minutes!E23,"d-mmm-yy"),"&lt;/TD&gt;&lt;/TR&gt;&lt;TR&gt;&lt;TD COLSPAN = 3&gt;", SUBSTITUTE(Minutes!E25, "#", " "),"&lt;/TD&gt;&lt;/TR&gt;"))</f>
        <v/>
      </c>
      <c r="E22" s="117" t="str">
        <f>IF(Minutes!F25&lt;&gt;"#","",CONCATENATE("&lt;TR BGCOLOR=""#E0E0E0""&gt;&lt;TD&gt;&lt;BR&gt;&lt;/TD&gt;&lt;TD VALIGN = MIDDLE  ALIGN = CENTER&gt;", Minutes!F24, "&lt;/TD&gt;&lt;TD VALIGN = MIDDLE  ALIGN = CENTER&gt;", TEXT(Minutes!F23,"d-mmm-yy"),"&lt;/TD&gt;&lt;/TR&gt;&lt;TR&gt;&lt;TD COLSPAN = 3&gt;", SUBSTITUTE(Minutes!F25, "#", " "),"&lt;/TD&gt;&lt;/TR&gt;"))</f>
        <v>&lt;TR BGCOLOR="#E0E0E0"&gt;&lt;TD&gt;&lt;BR&gt;&lt;/TD&gt;&lt;TD VALIGN = MIDDLE  ALIGN = CENTER&gt;Also make a comment against Qbg to fix this one as done with 0007 and 0008.  Comments have been made and are processed as part of Qbg ballot out of Nanjing.  Move to Balloting state&lt;/TD&gt;&lt;TD VALIGN = MIDDLE  ALIGN = CENTER&gt;14-Sep-11&lt;/TD&gt;&lt;/TR&gt;&lt;TR&gt;&lt;TD COLSPAN = 3&gt; &lt;/TD&gt;&lt;/TR&gt;</v>
      </c>
      <c r="F22" s="117" t="str">
        <f>IF(Minutes!G25&lt;&gt;"#","",CONCATENATE("&lt;TR BGCOLOR=""#E0E0E0""&gt;&lt;TD&gt;&lt;BR&gt;&lt;/TD&gt;&lt;TD VALIGN = MIDDLE  ALIGN = CENTER&gt;", Minutes!G24, "&lt;/TD&gt;&lt;TD VALIGN = MIDDLE  ALIGN = CENTER&gt;", TEXT(Minutes!G23,"d-mmm-yy"),"&lt;/TD&gt;&lt;/TR&gt;&lt;TR&gt;&lt;TD COLSPAN = 3&gt;", SUBSTITUTE(Minutes!G25, "#", " "),"&lt;/TD&gt;&lt;/TR&gt;"))</f>
        <v>&lt;TR BGCOLOR="#E0E0E0"&gt;&lt;TD&gt;&lt;BR&gt;&lt;/TD&gt;&lt;TD VALIGN = MIDDLE  ALIGN = CENTER&gt;Qbg is still in working group recirculation ballot, but the comment has been address in the last phase.&lt;/TD&gt;&lt;TD VALIGN = MIDDLE  ALIGN = CENTER&gt;8-Nov-11&lt;/TD&gt;&lt;/TR&gt;&lt;TR&gt;&lt;TD COLSPAN = 3&gt; &lt;/TD&gt;&lt;/TR&gt;</v>
      </c>
      <c r="G22" s="117" t="str">
        <f>IF(Minutes!H25&lt;&gt;"#","",CONCATENATE("&lt;TR BGCOLOR=""#E0E0E0""&gt;&lt;TD&gt;&lt;BR&gt;&lt;/TD&gt;&lt;TD VALIGN = MIDDLE  ALIGN = CENTER&gt;", Minutes!H24, "&lt;/TD&gt;&lt;TD VALIGN = MIDDLE  ALIGN = CENTER&gt;", TEXT(Minutes!H23,"d-mmm-yy"),"&lt;/TD&gt;&lt;/TR&gt;&lt;TR&gt;&lt;TD COLSPAN = 3&gt;", SUBSTITUTE(Minutes!H25, "#", " "),"&lt;/TD&gt;&lt;/TR&gt;"))</f>
        <v>&lt;TR BGCOLOR="#E0E0E0"&gt;&lt;TD&gt;&lt;BR&gt;&lt;/TD&gt;&lt;TD VALIGN = MIDDLE  ALIGN = CENTER&gt;No comments, but Qbg running another re-circ&lt;/TD&gt;&lt;TD VALIGN = MIDDLE  ALIGN = CENTER&gt;11-Jan-12&lt;/TD&gt;&lt;/TR&gt;&lt;TR&gt;&lt;TD COLSPAN = 3&gt; &lt;/TD&gt;&lt;/TR&gt;</v>
      </c>
      <c r="H22" s="117" t="str">
        <f>IF(Minutes!I25&lt;&gt;"#","",CONCATENATE("&lt;TR BGCOLOR=""#E0E0E0""&gt;&lt;TD&gt;&lt;BR&gt;&lt;/TD&gt;&lt;TD VALIGN = MIDDLE  ALIGN = CENTER&gt;", Minutes!I24, "&lt;/TD&gt;&lt;TD VALIGN = MIDDLE  ALIGN = CENTER&gt;", TEXT(Minutes!I23,"d-mmm-yy"),"&lt;/TD&gt;&lt;/TR&gt;&lt;TR&gt;&lt;TD COLSPAN = 3&gt;", SUBSTITUTE(Minutes!I25, "#", " "),"&lt;/TD&gt;&lt;/TR&gt;"))</f>
        <v>&lt;TR BGCOLOR="#E0E0E0"&gt;&lt;TD&gt;&lt;BR&gt;&lt;/TD&gt;&lt;TD VALIGN = MIDDLE  ALIGN = CENTER&gt;No comments, and  Qbg will be going to RevCom soon&lt;/TD&gt;&lt;TD VALIGN = MIDDLE  ALIGN = CENTER&gt;6-Mar-12&lt;/TD&gt;&lt;/TR&gt;&lt;TR&gt;&lt;TD COLSPAN = 3&gt; &lt;/TD&gt;&lt;/TR&gt;</v>
      </c>
      <c r="I22" s="117" t="str">
        <f>IF(Minutes!J25&lt;&gt;"#","",CONCATENATE("&lt;TR BGCOLOR=""#E0E0E0""&gt;&lt;TD&gt;&lt;BR&gt;&lt;/TD&gt;&lt;TD VALIGN = MIDDLE  ALIGN = CENTER&gt;", Minutes!J24, "&lt;/TD&gt;&lt;TD VALIGN = MIDDLE  ALIGN = CENTER&gt;", TEXT(Minutes!J23,"d-mmm-yy"),"&lt;/TD&gt;&lt;/TR&gt;&lt;TR&gt;&lt;TD COLSPAN = 3&gt;", SUBSTITUTE(Minutes!J25, "#", " "),"&lt;/TD&gt;&lt;/TR&gt;"))</f>
        <v>&lt;TR BGCOLOR="#E0E0E0"&gt;&lt;TD&gt;&lt;BR&gt;&lt;/TD&gt;&lt;TD VALIGN = MIDDLE  ALIGN = CENTER&gt;Qbg was published&lt;/TD&gt;&lt;TD VALIGN = MIDDLE  ALIGN = CENTER&gt;17-Jul-12&lt;/TD&gt;&lt;/TR&gt;&lt;TR&gt;&lt;TD COLSPAN = 3&gt; &lt;/TD&gt;&lt;/TR&gt;</v>
      </c>
      <c r="J22" s="117" t="str">
        <f>IF(Minutes!K25&lt;&gt;"#","",CONCATENATE("&lt;TR BGCOLOR=""#E0E0E0""&gt;&lt;TD&gt;&lt;BR&gt;&lt;/TD&gt;&lt;TD VALIGN = MIDDLE  ALIGN = CENTER&gt;", Minutes!K24, "&lt;/TD&gt;&lt;TD VALIGN = MIDDLE  ALIGN = CENTER&gt;", TEXT(Minutes!K23,"d-mmm-yy"),"&lt;/TD&gt;&lt;/TR&gt;&lt;TR&gt;&lt;TD COLSPAN = 3&gt;", SUBSTITUTE(Minutes!K25, "#", " "),"&lt;/TD&gt;&lt;/TR&gt;"))</f>
        <v/>
      </c>
      <c r="K22" s="26" t="str">
        <f>IF(Minutes!L25&lt;&gt;"#","",CONCATENATE("&lt;TR BGCOLOR=""#E0E0E0""&gt;&lt;TD&gt;&lt;BR&gt;&lt;/TD&gt;&lt;TD VALIGN = MIDDLE  ALIGN = CENTER&gt;", Minutes!L24, "&lt;/TD&gt;&lt;TD VALIGN = MIDDLE  ALIGN = CENTER&gt;", TEXT(Minutes!L23,"d-mmm-yy"),"&lt;/TD&gt;&lt;/TR&gt;&lt;TR&gt;&lt;TD COLSPAN = 3&gt;", SUBSTITUTE(Minutes!L25, "#", " "),"&lt;/TD&gt;&lt;/TR&gt;"))</f>
        <v/>
      </c>
      <c r="L22" s="26" t="str">
        <f>IF(Minutes!M25&lt;&gt;"#","",CONCATENATE("&lt;TR BGCOLOR=""#E0E0E0""&gt;&lt;TD&gt;&lt;BR&gt;&lt;/TD&gt;&lt;TD VALIGN = MIDDLE  ALIGN = CENTER&gt;", Minutes!M24, "&lt;/TD&gt;&lt;TD VALIGN = MIDDLE  ALIGN = CENTER&gt;", TEXT(Minutes!M23,"d-mmm-yy"),"&lt;/TD&gt;&lt;/TR&gt;&lt;TR&gt;&lt;TD COLSPAN = 3&gt;", SUBSTITUTE(Minutes!M25, "#", " "),"&lt;/TD&gt;&lt;/TR&gt;"))</f>
        <v/>
      </c>
      <c r="M22" s="26" t="str">
        <f>IF(Minutes!N25&lt;&gt;"#","",CONCATENATE("&lt;TR BGCOLOR=""#E0E0E0""&gt;&lt;TD&gt;&lt;BR&gt;&lt;/TD&gt;&lt;TD VALIGN = MIDDLE  ALIGN = CENTER&gt;", Minutes!N24, "&lt;/TD&gt;&lt;TD VALIGN = MIDDLE  ALIGN = CENTER&gt;", TEXT(Minutes!N23,"d-mmm-yy"),"&lt;/TD&gt;&lt;/TR&gt;&lt;TR&gt;&lt;TD COLSPAN = 3&gt;", SUBSTITUTE(Minutes!N25, "#", " "),"&lt;/TD&gt;&lt;/TR&gt;"))</f>
        <v/>
      </c>
      <c r="N22" s="26" t="str">
        <f>IF(Minutes!O25&lt;&gt;"#","",CONCATENATE("&lt;TR BGCOLOR=""#E0E0E0""&gt;&lt;TD&gt;&lt;BR&gt;&lt;/TD&gt;&lt;TD VALIGN = MIDDLE  ALIGN = CENTER&gt;", Minutes!O24, "&lt;/TD&gt;&lt;TD VALIGN = MIDDLE  ALIGN = CENTER&gt;", TEXT(Minutes!O23,"d-mmm-yy"),"&lt;/TD&gt;&lt;/TR&gt;&lt;TR&gt;&lt;TD COLSPAN = 3&gt;", SUBSTITUTE(Minutes!O25, "#", " "),"&lt;/TD&gt;&lt;/TR&gt;"))</f>
        <v/>
      </c>
      <c r="O22" s="26" t="str">
        <f>IF(Minutes!P25&lt;&gt;"#","",CONCATENATE("&lt;TR BGCOLOR=""#E0E0E0""&gt;&lt;TD&gt;&lt;BR&gt;&lt;/TD&gt;&lt;TD VALIGN = MIDDLE  ALIGN = CENTER&gt;", Minutes!P24, "&lt;/TD&gt;&lt;TD VALIGN = MIDDLE  ALIGN = CENTER&gt;", TEXT(Minutes!P23,"d-mmm-yy"),"&lt;/TD&gt;&lt;/TR&gt;&lt;TR&gt;&lt;TD COLSPAN = 3&gt;", SUBSTITUTE(Minutes!P25, "#", " "),"&lt;/TD&gt;&lt;/TR&gt;"))</f>
        <v/>
      </c>
      <c r="P22" s="26" t="str">
        <f>IF(Minutes!Q25&lt;&gt;"#","",CONCATENATE("&lt;TR BGCOLOR=""#E0E0E0""&gt;&lt;TD&gt;&lt;BR&gt;&lt;/TD&gt;&lt;TD VALIGN = MIDDLE  ALIGN = CENTER&gt;", Minutes!Q24, "&lt;/TD&gt;&lt;TD VALIGN = MIDDLE  ALIGN = CENTER&gt;", TEXT(Minutes!Q23,"d-mmm-yy"),"&lt;/TD&gt;&lt;/TR&gt;&lt;TR&gt;&lt;TD COLSPAN = 3&gt;", SUBSTITUTE(Minutes!Q25, "#", " "),"&lt;/TD&gt;&lt;/TR&gt;"))</f>
        <v/>
      </c>
      <c r="Q22" s="26" t="str">
        <f>IF(Minutes!R25&lt;&gt;"#","",CONCATENATE("&lt;TR BGCOLOR=""#E0E0E0""&gt;&lt;TD&gt;&lt;BR&gt;&lt;/TD&gt;&lt;TD VALIGN = MIDDLE  ALIGN = CENTER&gt;", Minutes!R24, "&lt;/TD&gt;&lt;TD VALIGN = MIDDLE  ALIGN = CENTER&gt;", TEXT(Minutes!R23,"d-mmm-yy"),"&lt;/TD&gt;&lt;/TR&gt;&lt;TR&gt;&lt;TD COLSPAN = 3&gt;", SUBSTITUTE(Minutes!R25, "#", " "),"&lt;/TD&gt;&lt;/TR&gt;"))</f>
        <v/>
      </c>
      <c r="R22" s="117" t="str">
        <f>IF(Minutes!S25&lt;&gt;"#","",CONCATENATE("&lt;TR BGCOLOR=""#E0E0E0""&gt;&lt;TD&gt;&lt;BR&gt;&lt;/TD&gt;&lt;TD VALIGN = MIDDLE  ALIGN = CENTER&gt;", Minutes!S24, "&lt;/TD&gt;&lt;TD VALIGN = MIDDLE  ALIGN = CENTER&gt;", TEXT(Minutes!S23,"d-mmm-yy"),"&lt;/TD&gt;&lt;/TR&gt;&lt;TR&gt;&lt;TD COLSPAN = 3&gt;", SUBSTITUTE(Minutes!S25, "#", " "),"&lt;/TD&gt;&lt;/TR&gt;"))</f>
        <v/>
      </c>
      <c r="S22" s="117" t="str">
        <f>IF(Minutes!T25&lt;&gt;"#","",CONCATENATE("&lt;TR BGCOLOR=""#E0E0E0""&gt;&lt;TD&gt;&lt;BR&gt;&lt;/TD&gt;&lt;TD VALIGN = MIDDLE  ALIGN = CENTER&gt;", Minutes!T24, "&lt;/TD&gt;&lt;TD VALIGN = MIDDLE  ALIGN = CENTER&gt;", TEXT(Minutes!T23,"d-mmm-yy"),"&lt;/TD&gt;&lt;/TR&gt;&lt;TR&gt;&lt;TD COLSPAN = 3&gt;", SUBSTITUTE(Minutes!T25, "#", " "),"&lt;/TD&gt;&lt;/TR&gt;"))</f>
        <v/>
      </c>
      <c r="T22" s="117" t="str">
        <f>IF(Minutes!U25&lt;&gt;"#","",CONCATENATE("&lt;TR BGCOLOR=""#E0E0E0""&gt;&lt;TD&gt;&lt;BR&gt;&lt;/TD&gt;&lt;TD VALIGN = MIDDLE  ALIGN = CENTER&gt;", Minutes!U24, "&lt;/TD&gt;&lt;TD VALIGN = MIDDLE  ALIGN = CENTER&gt;", TEXT(Minutes!U23,"d-mmm-yy"),"&lt;/TD&gt;&lt;/TR&gt;&lt;TR&gt;&lt;TD COLSPAN = 3&gt;", SUBSTITUTE(Minutes!U25, "#", " "),"&lt;/TD&gt;&lt;/TR&gt;"))</f>
        <v/>
      </c>
      <c r="U22" s="117" t="str">
        <f>IF(Minutes!V25&lt;&gt;"#","",CONCATENATE("&lt;TR BGCOLOR=""#E0E0E0""&gt;&lt;TD&gt;&lt;BR&gt;&lt;/TD&gt;&lt;TD VALIGN = MIDDLE  ALIGN = CENTER&gt;", Minutes!V24, "&lt;/TD&gt;&lt;TD VALIGN = MIDDLE  ALIGN = CENTER&gt;", TEXT(Minutes!V23,"d-mmm-yy"),"&lt;/TD&gt;&lt;/TR&gt;&lt;TR&gt;&lt;TD COLSPAN = 3&gt;", SUBSTITUTE(Minutes!V25, "#", " "),"&lt;/TD&gt;&lt;/TR&gt;"))</f>
        <v/>
      </c>
      <c r="V22" s="117" t="str">
        <f>IF(Minutes!W25&lt;&gt;"#","",CONCATENATE("&lt;TR BGCOLOR=""#E0E0E0""&gt;&lt;TD&gt;&lt;BR&gt;&lt;/TD&gt;&lt;TD VALIGN = MIDDLE  ALIGN = CENTER&gt;", Minutes!W24, "&lt;/TD&gt;&lt;TD VALIGN = MIDDLE  ALIGN = CENTER&gt;", TEXT(Minutes!W23,"d-mmm-yy"),"&lt;/TD&gt;&lt;/TR&gt;&lt;TR&gt;&lt;TD COLSPAN = 3&gt;", SUBSTITUTE(Minutes!W25, "#", " "),"&lt;/TD&gt;&lt;/TR&gt;"))</f>
        <v/>
      </c>
      <c r="W22" s="117" t="str">
        <f>IF(Minutes!X25&lt;&gt;"#","",CONCATENATE("&lt;TR BGCOLOR=""#E0E0E0""&gt;&lt;TD&gt;&lt;BR&gt;&lt;/TD&gt;&lt;TD VALIGN = MIDDLE  ALIGN = CENTER&gt;", Minutes!X24, "&lt;/TD&gt;&lt;TD VALIGN = MIDDLE  ALIGN = CENTER&gt;", TEXT(Minutes!X23,"d-mmm-yy"),"&lt;/TD&gt;&lt;/TR&gt;&lt;TR&gt;&lt;TD COLSPAN = 3&gt;", SUBSTITUTE(Minutes!X25, "#", " "),"&lt;/TD&gt;&lt;/TR&gt;"))</f>
        <v/>
      </c>
      <c r="X22" s="117" t="str">
        <f>IF(Minutes!Y25&lt;&gt;"#","",CONCATENATE("&lt;TR BGCOLOR=""#E0E0E0""&gt;&lt;TD&gt;&lt;BR&gt;&lt;/TD&gt;&lt;TD VALIGN = MIDDLE  ALIGN = CENTER&gt;", Minutes!Y24, "&lt;/TD&gt;&lt;TD VALIGN = MIDDLE  ALIGN = CENTER&gt;", TEXT(Minutes!Y23,"d-mmm-yy"),"&lt;/TD&gt;&lt;/TR&gt;&lt;TR&gt;&lt;TD COLSPAN = 3&gt;", SUBSTITUTE(Minutes!Y25, "#", " "),"&lt;/TD&gt;&lt;/TR&gt;"))</f>
        <v/>
      </c>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row>
    <row r="23" spans="1:50" x14ac:dyDescent="0.2">
      <c r="B23" s="117"/>
      <c r="C23" s="117"/>
      <c r="D23" s="117"/>
      <c r="E23" s="117"/>
      <c r="F23" s="117"/>
      <c r="G23" s="117"/>
      <c r="H23" s="117"/>
      <c r="I23" s="117"/>
      <c r="J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row>
    <row r="24" spans="1:50" x14ac:dyDescent="0.2">
      <c r="A24" s="26" t="s">
        <v>89</v>
      </c>
      <c r="B24" s="117"/>
      <c r="C24" s="117"/>
      <c r="D24" s="117"/>
      <c r="E24" s="117"/>
      <c r="F24" s="117"/>
      <c r="G24" s="117"/>
      <c r="H24" s="117"/>
      <c r="I24" s="117"/>
      <c r="J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row>
    <row r="25" spans="1:50" ht="127.5" customHeight="1" x14ac:dyDescent="0.2">
      <c r="A25" s="26" t="str">
        <f ca="1">IF(Minutes!B26="#","",CONCATENATE("&lt;A NAME = ""REQ",Minutes!B26,"""&gt;&lt;BR&gt;&lt;/A&gt;","&lt;TABLE BORDER=5 CELLSPACING=0 CELLPADDING=6 WIDTH=""100%""&gt;","&lt;TR BGCOLOR=""#00FFFF""&gt;&lt;TD COLSPAN = 3 VALIGN = MIDDLE  ALIGN = CENTER&gt;&lt;BIG&gt;&lt;B&gt;Change Request &lt;A HREF=""maint_",Minutes!B26,".pdf""&gt;",Minutes!B26,"&lt;/A&gt; Revision History&lt;/B&gt;&lt;/BIG&gt;&lt;/TD&gt;&lt;/TR&gt;","&lt;TR BGCOLOR=""#00FFFF""&gt;&lt;TD  WIDTH=""15%"" ALIGN = CENTER&gt;Status&lt;/TD&gt;&lt;TD ALIGN = CENTER&gt;Description&lt;/TD&gt;&lt;TD  WIDTH=""15%"" ALIGN = CENTER&gt;Date Received&lt;/TD&gt;&lt;/TR&gt;","&lt;TR BGCOLOR=""#00FFFF""&gt;&lt;TD VALIGN = MIDDLE  ALIGN = CENTER&gt;&lt;B&gt;",Minutes!C27,"&lt;/B&gt;&lt;/TD&gt;&lt;TD VALIGN = MIDDLE  ALIGN = CENTER&gt;&lt;B&gt;",Minutes!C28,"&lt;/B&gt;&lt;/TD&gt;&lt;TD  VALIGN = MIDDLE  ALIGN = CENTER&gt;&lt;B&gt;",Minutes!C26,"&lt;/B&gt;&lt;/TD&gt;&lt;/TR&gt;","&lt;TR BGCOLOR=""#00FFFF""&gt;&lt;TD COLSPAN = 3&gt;&lt;SMALL&gt;&lt;BR&gt;&lt;/SMALL&gt;&lt;/TD&gt;&lt;/TR&gt;"))</f>
        <v>&lt;A NAME = "REQ0011"&gt;&lt;BR&gt;&lt;/A&gt;&lt;TABLE BORDER=5 CELLSPACING=0 CELLPADDING=6 WIDTH="100%"&gt;&lt;TR BGCOLOR="#00FFFF"&gt;&lt;TD COLSPAN = 3 VALIGN = MIDDLE  ALIGN = CENTER&gt;&lt;BIG&gt;&lt;B&gt;Change Request &lt;A HREF="maint_0011.pdf"&gt;0011&lt;/A&gt;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CENTER&gt;&lt;B&gt;I.5 - No recommended priority to traffic class mappings for credit-based shaper in table 8-4&lt;/B&gt;&lt;/TD&gt;&lt;TD  VALIGN = MIDDLE  ALIGN = CENTER&gt;&lt;B&gt;14-Sep-11&lt;/B&gt;&lt;/TD&gt;&lt;/TR&gt;&lt;TR BGCOLOR="#00FFFF"&gt;&lt;TD COLSPAN = 3&gt;&lt;SMALL&gt;&lt;BR&gt;&lt;/SMALL&gt;&lt;/TD&gt;&lt;/TR&gt;</v>
      </c>
      <c r="B25" s="117" t="str">
        <f ca="1">IF(Minutes!C28="","",CONCATENATE("&lt;TR BGCOLOR=""#E0E0E0""&gt;&lt;TD&gt;&lt;BR&gt;&lt;/TD&gt;&lt;TD VALIGN = MIDDLE  ALIGN = CENTER&gt;", Minutes!C27, "&lt;/TD&gt;&lt;TD VALIGN = MIDDLE  ALIGN = CENTER&gt;", TEXT(Minutes!C26,"d-mmm-yy"),"&lt;/TD&gt;&lt;/TR&gt;&lt;TR&gt;&lt;TD COLSPAN = 3&gt;", SUBSTITUTE(Minutes!C28, "#", " "),"&lt;/TD&gt;&lt;/TR&gt;"))</f>
        <v>&lt;TR BGCOLOR="#E0E0E0"&gt;&lt;TD&gt;&lt;BR&gt;&lt;/TD&gt;&lt;TD VALIGN = MIDDLE  ALIGN = CENTER&gt;Published&lt;/TD&gt;&lt;TD VALIGN = MIDDLE  ALIGN = CENTER&gt;14-Sep-11&lt;/TD&gt;&lt;/TR&gt;&lt;TR&gt;&lt;TD COLSPAN = 3&gt;I.5 - No recommended priority to traffic class mappings for credit-based shaper in table 8-4&lt;/TD&gt;&lt;/TR&gt;</v>
      </c>
      <c r="C25" s="117" t="str">
        <f>IF(Minutes!D28&lt;&gt;"#","",CONCATENATE("&lt;TR BGCOLOR=""#E0E0E0""&gt;&lt;TD&gt;&lt;BR&gt;&lt;/TD&gt;&lt;TD VALIGN = MIDDLE  ALIGN = CENTER&gt;", Minutes!D27, "&lt;/TD&gt;&lt;TD VALIGN = MIDDLE  ALIGN = CENTER&gt;", TEXT(Minutes!D26,"d-mmm-yy"),"&lt;/TD&gt;&lt;/TR&gt;&lt;TR&gt;&lt;TD COLSPAN = 3&gt;", SUBSTITUTE(Minutes!D28, "#", " "),"&lt;/TD&gt;&lt;/TR&gt;"))</f>
        <v/>
      </c>
      <c r="D25" s="117" t="str">
        <f>IF(Minutes!E28&lt;&gt;"#","",CONCATENATE("&lt;TR BGCOLOR=""#E0E0E0""&gt;&lt;TD&gt;&lt;BR&gt;&lt;/TD&gt;&lt;TD VALIGN = MIDDLE  ALIGN = CENTER&gt;", Minutes!E27, "&lt;/TD&gt;&lt;TD VALIGN = MIDDLE  ALIGN = CENTER&gt;", TEXT(Minutes!E26,"d-mmm-yy"),"&lt;/TD&gt;&lt;/TR&gt;&lt;TR&gt;&lt;TD COLSPAN = 3&gt;", SUBSTITUTE(Minutes!E28, "#", " "),"&lt;/TD&gt;&lt;/TR&gt;"))</f>
        <v/>
      </c>
      <c r="E25" s="117" t="str">
        <f>IF(Minutes!F28&lt;&gt;"#","",CONCATENATE("&lt;TR BGCOLOR=""#E0E0E0""&gt;&lt;TD&gt;&lt;BR&gt;&lt;/TD&gt;&lt;TD VALIGN = MIDDLE  ALIGN = CENTER&gt;", Minutes!F27, "&lt;/TD&gt;&lt;TD VALIGN = MIDDLE  ALIGN = CENTER&gt;", TEXT(Minutes!F26,"d-mmm-yy"),"&lt;/TD&gt;&lt;/TR&gt;&lt;TR&gt;&lt;TD COLSPAN = 3&gt;", SUBSTITUTE(Minutes!F28, "#", " "),"&lt;/TD&gt;&lt;/TR&gt;"))</f>
        <v/>
      </c>
      <c r="F25" s="117" t="str">
        <f>IF(Minutes!G28&lt;&gt;"#","",CONCATENATE("&lt;TR BGCOLOR=""#E0E0E0""&gt;&lt;TD&gt;&lt;BR&gt;&lt;/TD&gt;&lt;TD VALIGN = MIDDLE  ALIGN = CENTER&gt;", Minutes!G27, "&lt;/TD&gt;&lt;TD VALIGN = MIDDLE  ALIGN = CENTER&gt;", TEXT(Minutes!G26,"d-mmm-yy"),"&lt;/TD&gt;&lt;/TR&gt;&lt;TR&gt;&lt;TD COLSPAN = 3&gt;", SUBSTITUTE(Minutes!G28, "#", " "),"&lt;/TD&gt;&lt;/TR&gt;"))</f>
        <v>&lt;TR BGCOLOR="#E0E0E0"&gt;&lt;TD&gt;&lt;BR&gt;&lt;/TD&gt;&lt;TD VALIGN = MIDDLE  ALIGN = CENTER&gt;Normative text is correct in 34, but if someone was looking at the non-normative text this could cause a problem.   The group felt this problem was significant enough to justify a corrigendum project.  The editor believes the corrigendum can be done quickly. 
The corrigendum PAR would be written to identify the technical change and then bundle in known typos which are potentially maintenance items (0012, 0013, 0015, 0017).  It is possible to raise this PAR during this meeting.&lt;/TD&gt;&lt;TD VALIGN = MIDDLE  ALIGN = CENTER&gt;8-Nov-11&lt;/TD&gt;&lt;/TR&gt;&lt;TR&gt;&lt;TD COLSPAN = 3&gt; &lt;/TD&gt;&lt;/TR&gt;</v>
      </c>
      <c r="G25" s="117" t="str">
        <f>IF(Minutes!H28&lt;&gt;"#","",CONCATENATE("&lt;TR BGCOLOR=""#E0E0E0""&gt;&lt;TD&gt;&lt;BR&gt;&lt;/TD&gt;&lt;TD VALIGN = MIDDLE  ALIGN = CENTER&gt;", Minutes!H27, "&lt;/TD&gt;&lt;TD VALIGN = MIDDLE  ALIGN = CENTER&gt;", TEXT(Minutes!H26,"d-mmm-yy"),"&lt;/TD&gt;&lt;/TR&gt;&lt;TR&gt;&lt;TD COLSPAN = 3&gt;", SUBSTITUTE(Minutes!H28, "#", " "),"&lt;/TD&gt;&lt;/TR&gt;"))</f>
        <v>&lt;TR BGCOLOR="#E0E0E0"&gt;&lt;TD&gt;&lt;BR&gt;&lt;/TD&gt;&lt;TD VALIGN = MIDDLE  ALIGN = CENTER&gt;Some related comments about the description of the table in initial TG ballot that needs discussion – propose accepting the comment #9 from Pat Thaler.  Don Fedyk also points out an issue with the relation to table I-1 in comment #22.   Propose putting in a note before table I-4.   We could remove table I-1 all together, or simply state that it is an example and keep a note in-front of I-4 that indicates it is not applicable.  Removing I-1 could be more intrusive.&lt;/TD&gt;&lt;TD VALIGN = MIDDLE  ALIGN = CENTER&gt;11-Jan-12&lt;/TD&gt;&lt;/TR&gt;&lt;TR&gt;&lt;TD COLSPAN = 3&gt; &lt;/TD&gt;&lt;/TR&gt;</v>
      </c>
      <c r="H25" s="117" t="str">
        <f>IF(Minutes!I28&lt;&gt;"#","",CONCATENATE("&lt;TR BGCOLOR=""#E0E0E0""&gt;&lt;TD&gt;&lt;BR&gt;&lt;/TD&gt;&lt;TD VALIGN = MIDDLE  ALIGN = CENTER&gt;", Minutes!I27, "&lt;/TD&gt;&lt;TD VALIGN = MIDDLE  ALIGN = CENTER&gt;", TEXT(Minutes!I26,"d-mmm-yy"),"&lt;/TD&gt;&lt;/TR&gt;&lt;TR&gt;&lt;TD COLSPAN = 3&gt;", SUBSTITUTE(Minutes!I28, "#", " "),"&lt;/TD&gt;&lt;/TR&gt;"))</f>
        <v>&lt;TR BGCOLOR="#E0E0E0"&gt;&lt;TD&gt;&lt;BR&gt;&lt;/TD&gt;&lt;TD VALIGN = MIDDLE  ALIGN = CENTER&gt;Updated in Q-Cor-2-d0-1 to match previous meeting consensus &lt;/TD&gt;&lt;TD VALIGN = MIDDLE  ALIGN = CENTER&gt;6-Mar-12&lt;/TD&gt;&lt;/TR&gt;&lt;TR&gt;&lt;TD COLSPAN = 3&gt; &lt;/TD&gt;&lt;/TR&gt;</v>
      </c>
      <c r="I25" s="117" t="str">
        <f>IF(Minutes!J28&lt;&gt;"#","",CONCATENATE("&lt;TR BGCOLOR=""#E0E0E0""&gt;&lt;TD&gt;&lt;BR&gt;&lt;/TD&gt;&lt;TD VALIGN = MIDDLE  ALIGN = CENTER&gt;", Minutes!J27, "&lt;/TD&gt;&lt;TD VALIGN = MIDDLE  ALIGN = CENTER&gt;", TEXT(Minutes!J26,"d-mmm-yy"),"&lt;/TD&gt;&lt;/TR&gt;&lt;TR&gt;&lt;TD COLSPAN = 3&gt;", SUBSTITUTE(Minutes!J28, "#", " "),"&lt;/TD&gt;&lt;/TR&gt;"))</f>
        <v>&lt;TR BGCOLOR="#E0E0E0"&gt;&lt;TD&gt;&lt;BR&gt;&lt;/TD&gt;&lt;TD VALIGN = MIDDLE  ALIGN = CENTER&gt;Q-Cor-2-d2-0 in sponsor ballot  &lt;/TD&gt;&lt;TD VALIGN = MIDDLE  ALIGN = CENTER&gt;17-Jul-12&lt;/TD&gt;&lt;/TR&gt;&lt;TR&gt;&lt;TD COLSPAN = 3&gt; &lt;/TD&gt;&lt;/TR&gt;</v>
      </c>
      <c r="J25" s="117" t="str">
        <f>IF(Minutes!K28&lt;&gt;"#","",CONCATENATE("&lt;TR BGCOLOR=""#E0E0E0""&gt;&lt;TD&gt;&lt;BR&gt;&lt;/TD&gt;&lt;TD VALIGN = MIDDLE  ALIGN = CENTER&gt;", Minutes!K27, "&lt;/TD&gt;&lt;TD VALIGN = MIDDLE  ALIGN = CENTER&gt;", TEXT(Minutes!K26,"d-mmm-yy"),"&lt;/TD&gt;&lt;/TR&gt;&lt;TR&gt;&lt;TD COLSPAN = 3&gt;", SUBSTITUTE(Minutes!K28, "#", " "),"&lt;/TD&gt;&lt;/TR&gt;"))</f>
        <v>&lt;TR BGCOLOR="#E0E0E0"&gt;&lt;TD&gt;&lt;BR&gt;&lt;/TD&gt;&lt;TD VALIGN = MIDDLE  ALIGN = CENTER&gt;Q-Cor2 submitted to RevCom&lt;/TD&gt;&lt;TD VALIGN = MIDDLE  ALIGN = CENTER&gt;12-Sep-12&lt;/TD&gt;&lt;/TR&gt;&lt;TR&gt;&lt;TD COLSPAN = 3&gt; &lt;/TD&gt;&lt;/TR&gt;</v>
      </c>
      <c r="K25" s="26" t="str">
        <f>IF(Minutes!L28&lt;&gt;"#","",CONCATENATE("&lt;TR BGCOLOR=""#E0E0E0""&gt;&lt;TD&gt;&lt;BR&gt;&lt;/TD&gt;&lt;TD VALIGN = MIDDLE  ALIGN = CENTER&gt;", Minutes!L27, "&lt;/TD&gt;&lt;TD VALIGN = MIDDLE  ALIGN = CENTER&gt;", TEXT(Minutes!L26,"d-mmm-yy"),"&lt;/TD&gt;&lt;/TR&gt;&lt;TR&gt;&lt;TD COLSPAN = 3&gt;", SUBSTITUTE(Minutes!L28, "#", " "),"&lt;/TD&gt;&lt;/TR&gt;"))</f>
        <v>&lt;TR BGCOLOR="#E0E0E0"&gt;&lt;TD&gt;&lt;BR&gt;&lt;/TD&gt;&lt;TD VALIGN = MIDDLE  ALIGN = CENTER&gt;Q-Cor2 approved by SASB&lt;/TD&gt;&lt;TD VALIGN = MIDDLE  ALIGN = CENTER&gt;13-Nov-12&lt;/TD&gt;&lt;/TR&gt;&lt;TR&gt;&lt;TD COLSPAN = 3&gt; &lt;/TD&gt;&lt;/TR&gt;</v>
      </c>
      <c r="L25" s="26" t="str">
        <f>IF(Minutes!M28&lt;&gt;"#","",CONCATENATE("&lt;TR BGCOLOR=""#E0E0E0""&gt;&lt;TD&gt;&lt;BR&gt;&lt;/TD&gt;&lt;TD VALIGN = MIDDLE  ALIGN = CENTER&gt;", Minutes!M27, "&lt;/TD&gt;&lt;TD VALIGN = MIDDLE  ALIGN = CENTER&gt;", TEXT(Minutes!M26,"d-mmm-yy"),"&lt;/TD&gt;&lt;/TR&gt;&lt;TR&gt;&lt;TD COLSPAN = 3&gt;", SUBSTITUTE(Minutes!M28, "#", " "),"&lt;/TD&gt;&lt;/TR&gt;"))</f>
        <v>&lt;TR BGCOLOR="#E0E0E0"&gt;&lt;TD&gt;&lt;BR&gt;&lt;/TD&gt;&lt;TD VALIGN = MIDDLE  ALIGN = CENTER&gt;Q-Cor2 was published November 2012&lt;/TD&gt;&lt;TD VALIGN = MIDDLE  ALIGN = CENTER&gt;15-Jan-13&lt;/TD&gt;&lt;/TR&gt;&lt;TR&gt;&lt;TD COLSPAN = 3&gt; &lt;/TD&gt;&lt;/TR&gt;</v>
      </c>
      <c r="M25" s="26" t="str">
        <f>IF(Minutes!N28&lt;&gt;"#","",CONCATENATE("&lt;TR BGCOLOR=""#E0E0E0""&gt;&lt;TD&gt;&lt;BR&gt;&lt;/TD&gt;&lt;TD VALIGN = MIDDLE  ALIGN = CENTER&gt;", Minutes!N27, "&lt;/TD&gt;&lt;TD VALIGN = MIDDLE  ALIGN = CENTER&gt;", TEXT(Minutes!N26,"d-mmm-yy"),"&lt;/TD&gt;&lt;/TR&gt;&lt;TR&gt;&lt;TD COLSPAN = 3&gt;", SUBSTITUTE(Minutes!N28, "#", " "),"&lt;/TD&gt;&lt;/TR&gt;"))</f>
        <v/>
      </c>
      <c r="N25" s="26" t="str">
        <f>IF(Minutes!O28&lt;&gt;"#","",CONCATENATE("&lt;TR BGCOLOR=""#E0E0E0""&gt;&lt;TD&gt;&lt;BR&gt;&lt;/TD&gt;&lt;TD VALIGN = MIDDLE  ALIGN = CENTER&gt;", Minutes!O27, "&lt;/TD&gt;&lt;TD VALIGN = MIDDLE  ALIGN = CENTER&gt;", TEXT(Minutes!O26,"d-mmm-yy"),"&lt;/TD&gt;&lt;/TR&gt;&lt;TR&gt;&lt;TD COLSPAN = 3&gt;", SUBSTITUTE(Minutes!O28, "#", " "),"&lt;/TD&gt;&lt;/TR&gt;"))</f>
        <v/>
      </c>
      <c r="O25" s="26" t="str">
        <f>IF(Minutes!P28&lt;&gt;"#","",CONCATENATE("&lt;TR BGCOLOR=""#E0E0E0""&gt;&lt;TD&gt;&lt;BR&gt;&lt;/TD&gt;&lt;TD VALIGN = MIDDLE  ALIGN = CENTER&gt;", Minutes!P27, "&lt;/TD&gt;&lt;TD VALIGN = MIDDLE  ALIGN = CENTER&gt;", TEXT(Minutes!P26,"d-mmm-yy"),"&lt;/TD&gt;&lt;/TR&gt;&lt;TR&gt;&lt;TD COLSPAN = 3&gt;", SUBSTITUTE(Minutes!P28, "#", " "),"&lt;/TD&gt;&lt;/TR&gt;"))</f>
        <v/>
      </c>
      <c r="P25" s="26" t="str">
        <f>IF(Minutes!Q28&lt;&gt;"#","",CONCATENATE("&lt;TR BGCOLOR=""#E0E0E0""&gt;&lt;TD&gt;&lt;BR&gt;&lt;/TD&gt;&lt;TD VALIGN = MIDDLE  ALIGN = CENTER&gt;", Minutes!Q27, "&lt;/TD&gt;&lt;TD VALIGN = MIDDLE  ALIGN = CENTER&gt;", TEXT(Minutes!Q26,"d-mmm-yy"),"&lt;/TD&gt;&lt;/TR&gt;&lt;TR&gt;&lt;TD COLSPAN = 3&gt;", SUBSTITUTE(Minutes!Q28, "#", " "),"&lt;/TD&gt;&lt;/TR&gt;"))</f>
        <v/>
      </c>
      <c r="Q25" s="26" t="str">
        <f>IF(Minutes!R28&lt;&gt;"#","",CONCATENATE("&lt;TR BGCOLOR=""#E0E0E0""&gt;&lt;TD&gt;&lt;BR&gt;&lt;/TD&gt;&lt;TD VALIGN = MIDDLE  ALIGN = CENTER&gt;", Minutes!R27, "&lt;/TD&gt;&lt;TD VALIGN = MIDDLE  ALIGN = CENTER&gt;", TEXT(Minutes!R26,"d-mmm-yy"),"&lt;/TD&gt;&lt;/TR&gt;&lt;TR&gt;&lt;TD COLSPAN = 3&gt;", SUBSTITUTE(Minutes!R28, "#", " "),"&lt;/TD&gt;&lt;/TR&gt;"))</f>
        <v/>
      </c>
      <c r="R25" s="117" t="str">
        <f>IF(Minutes!S28&lt;&gt;"#","",CONCATENATE("&lt;TR BGCOLOR=""#E0E0E0""&gt;&lt;TD&gt;&lt;BR&gt;&lt;/TD&gt;&lt;TD VALIGN = MIDDLE  ALIGN = CENTER&gt;", Minutes!S27, "&lt;/TD&gt;&lt;TD VALIGN = MIDDLE  ALIGN = CENTER&gt;", TEXT(Minutes!S26,"d-mmm-yy"),"&lt;/TD&gt;&lt;/TR&gt;&lt;TR&gt;&lt;TD COLSPAN = 3&gt;", SUBSTITUTE(Minutes!S28, "#", " "),"&lt;/TD&gt;&lt;/TR&gt;"))</f>
        <v/>
      </c>
      <c r="S25" s="117" t="str">
        <f>IF(Minutes!T28&lt;&gt;"#","",CONCATENATE("&lt;TR BGCOLOR=""#E0E0E0""&gt;&lt;TD&gt;&lt;BR&gt;&lt;/TD&gt;&lt;TD VALIGN = MIDDLE  ALIGN = CENTER&gt;", Minutes!T27, "&lt;/TD&gt;&lt;TD VALIGN = MIDDLE  ALIGN = CENTER&gt;", TEXT(Minutes!T26,"d-mmm-yy"),"&lt;/TD&gt;&lt;/TR&gt;&lt;TR&gt;&lt;TD COLSPAN = 3&gt;", SUBSTITUTE(Minutes!T28, "#", " "),"&lt;/TD&gt;&lt;/TR&gt;"))</f>
        <v/>
      </c>
      <c r="T25" s="117" t="str">
        <f>IF(Minutes!U28&lt;&gt;"#","",CONCATENATE("&lt;TR BGCOLOR=""#E0E0E0""&gt;&lt;TD&gt;&lt;BR&gt;&lt;/TD&gt;&lt;TD VALIGN = MIDDLE  ALIGN = CENTER&gt;", Minutes!U27, "&lt;/TD&gt;&lt;TD VALIGN = MIDDLE  ALIGN = CENTER&gt;", TEXT(Minutes!U26,"d-mmm-yy"),"&lt;/TD&gt;&lt;/TR&gt;&lt;TR&gt;&lt;TD COLSPAN = 3&gt;", SUBSTITUTE(Minutes!U28, "#", " "),"&lt;/TD&gt;&lt;/TR&gt;"))</f>
        <v/>
      </c>
      <c r="U25" s="117" t="str">
        <f>IF(Minutes!V28&lt;&gt;"#","",CONCATENATE("&lt;TR BGCOLOR=""#E0E0E0""&gt;&lt;TD&gt;&lt;BR&gt;&lt;/TD&gt;&lt;TD VALIGN = MIDDLE  ALIGN = CENTER&gt;", Minutes!V27, "&lt;/TD&gt;&lt;TD VALIGN = MIDDLE  ALIGN = CENTER&gt;", TEXT(Minutes!V26,"d-mmm-yy"),"&lt;/TD&gt;&lt;/TR&gt;&lt;TR&gt;&lt;TD COLSPAN = 3&gt;", SUBSTITUTE(Minutes!V28, "#", " "),"&lt;/TD&gt;&lt;/TR&gt;"))</f>
        <v/>
      </c>
      <c r="V25" s="117" t="str">
        <f>IF(Minutes!W28&lt;&gt;"#","",CONCATENATE("&lt;TR BGCOLOR=""#E0E0E0""&gt;&lt;TD&gt;&lt;BR&gt;&lt;/TD&gt;&lt;TD VALIGN = MIDDLE  ALIGN = CENTER&gt;", Minutes!W27, "&lt;/TD&gt;&lt;TD VALIGN = MIDDLE  ALIGN = CENTER&gt;", TEXT(Minutes!W26,"d-mmm-yy"),"&lt;/TD&gt;&lt;/TR&gt;&lt;TR&gt;&lt;TD COLSPAN = 3&gt;", SUBSTITUTE(Minutes!W28, "#", " "),"&lt;/TD&gt;&lt;/TR&gt;"))</f>
        <v/>
      </c>
      <c r="W25" s="117" t="str">
        <f>IF(Minutes!X28&lt;&gt;"#","",CONCATENATE("&lt;TR BGCOLOR=""#E0E0E0""&gt;&lt;TD&gt;&lt;BR&gt;&lt;/TD&gt;&lt;TD VALIGN = MIDDLE  ALIGN = CENTER&gt;", Minutes!X27, "&lt;/TD&gt;&lt;TD VALIGN = MIDDLE  ALIGN = CENTER&gt;", TEXT(Minutes!X26,"d-mmm-yy"),"&lt;/TD&gt;&lt;/TR&gt;&lt;TR&gt;&lt;TD COLSPAN = 3&gt;", SUBSTITUTE(Minutes!X28, "#", " "),"&lt;/TD&gt;&lt;/TR&gt;"))</f>
        <v/>
      </c>
      <c r="X25" s="117" t="str">
        <f>IF(Minutes!Y28&lt;&gt;"#","",CONCATENATE("&lt;TR BGCOLOR=""#E0E0E0""&gt;&lt;TD&gt;&lt;BR&gt;&lt;/TD&gt;&lt;TD VALIGN = MIDDLE  ALIGN = CENTER&gt;", Minutes!Y27, "&lt;/TD&gt;&lt;TD VALIGN = MIDDLE  ALIGN = CENTER&gt;", TEXT(Minutes!Y26,"d-mmm-yy"),"&lt;/TD&gt;&lt;/TR&gt;&lt;TR&gt;&lt;TD COLSPAN = 3&gt;", SUBSTITUTE(Minutes!Y28, "#", " "),"&lt;/TD&gt;&lt;/TR&gt;"))</f>
        <v/>
      </c>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row>
    <row r="26" spans="1:50" x14ac:dyDescent="0.2">
      <c r="B26" s="117"/>
      <c r="C26" s="117"/>
      <c r="D26" s="117"/>
      <c r="E26" s="117"/>
      <c r="F26" s="117"/>
      <c r="G26" s="117"/>
      <c r="H26" s="117"/>
      <c r="I26" s="117"/>
      <c r="J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row>
    <row r="27" spans="1:50" x14ac:dyDescent="0.2">
      <c r="A27" s="26" t="s">
        <v>89</v>
      </c>
      <c r="B27" s="117"/>
      <c r="C27" s="117"/>
      <c r="D27" s="117"/>
      <c r="E27" s="117"/>
      <c r="F27" s="117"/>
      <c r="G27" s="117"/>
      <c r="H27" s="117"/>
      <c r="I27" s="117"/>
      <c r="J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row>
    <row r="28" spans="1:50" ht="127.5" customHeight="1" x14ac:dyDescent="0.2">
      <c r="A28" s="26" t="str">
        <f ca="1">IF(Minutes!B29="#","",CONCATENATE("&lt;A NAME = ""REQ",Minutes!B29,"""&gt;&lt;BR&gt;&lt;/A&gt;","&lt;TABLE BORDER=5 CELLSPACING=0 CELLPADDING=6 WIDTH=""100%""&gt;","&lt;TR BGCOLOR=""#00FFFF""&gt;&lt;TD COLSPAN = 3 VALIGN = MIDDLE  ALIGN = CENTER&gt;&lt;BIG&gt;&lt;B&gt;Change Request &lt;A HREF=""maint_",Minutes!B29,".pdf""&gt;",Minutes!B29,"&lt;/A&gt; Revision History&lt;/B&gt;&lt;/BIG&gt;&lt;/TD&gt;&lt;/TR&gt;","&lt;TR BGCOLOR=""#00FFFF""&gt;&lt;TD  WIDTH=""15%"" ALIGN = CENTER&gt;Status&lt;/TD&gt;&lt;TD ALIGN = CENTER&gt;Description&lt;/TD&gt;&lt;TD  WIDTH=""15%"" ALIGN = CENTER&gt;Date Received&lt;/TD&gt;&lt;/TR&gt;","&lt;TR BGCOLOR=""#00FFFF""&gt;&lt;TD VALIGN = MIDDLE  ALIGN = CENTER&gt;&lt;B&gt;",Minutes!C30,"&lt;/B&gt;&lt;/TD&gt;&lt;TD VALIGN = MIDDLE  ALIGN = CENTER&gt;&lt;B&gt;",Minutes!C31,"&lt;/B&gt;&lt;/TD&gt;&lt;TD  VALIGN = MIDDLE  ALIGN = CENTER&gt;&lt;B&gt;",Minutes!C29,"&lt;/B&gt;&lt;/TD&gt;&lt;/TR&gt;","&lt;TR BGCOLOR=""#00FFFF""&gt;&lt;TD COLSPAN = 3&gt;&lt;SMALL&gt;&lt;BR&gt;&lt;/SMALL&gt;&lt;/TD&gt;&lt;/TR&gt;"))</f>
        <v>&lt;A NAME = "REQ0012"&gt;&lt;BR&gt;&lt;/A&gt;&lt;TABLE BORDER=5 CELLSPACING=0 CELLPADDING=6 WIDTH="100%"&gt;&lt;TR BGCOLOR="#00FFFF"&gt;&lt;TD COLSPAN = 3 VALIGN = MIDDLE  ALIGN = CENTER&gt;&lt;BIG&gt;&lt;B&gt;Change Request &lt;A HREF="maint_0012.pdf"&gt;0012&lt;/A&gt;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CENTER&gt;&lt;B&gt;26.8 - Missing  MEP/MHF icons in fig 26-2&lt;/B&gt;&lt;/TD&gt;&lt;TD  VALIGN = MIDDLE  ALIGN = CENTER&gt;&lt;B&gt;29-Sep-11&lt;/B&gt;&lt;/TD&gt;&lt;/TR&gt;&lt;TR BGCOLOR="#00FFFF"&gt;&lt;TD COLSPAN = 3&gt;&lt;SMALL&gt;&lt;BR&gt;&lt;/SMALL&gt;&lt;/TD&gt;&lt;/TR&gt;</v>
      </c>
      <c r="B28" s="117" t="str">
        <f ca="1">IF(Minutes!C31="","",CONCATENATE("&lt;TR BGCOLOR=""#E0E0E0""&gt;&lt;TD&gt;&lt;BR&gt;&lt;/TD&gt;&lt;TD VALIGN = MIDDLE  ALIGN = CENTER&gt;", Minutes!C30, "&lt;/TD&gt;&lt;TD VALIGN = MIDDLE  ALIGN = CENTER&gt;", TEXT(Minutes!C29,"d-mmm-yy"),"&lt;/TD&gt;&lt;/TR&gt;&lt;TR&gt;&lt;TD COLSPAN = 3&gt;", SUBSTITUTE(Minutes!C31, "#", " "),"&lt;/TD&gt;&lt;/TR&gt;"))</f>
        <v>&lt;TR BGCOLOR="#E0E0E0"&gt;&lt;TD&gt;&lt;BR&gt;&lt;/TD&gt;&lt;TD VALIGN = MIDDLE  ALIGN = CENTER&gt;Published&lt;/TD&gt;&lt;TD VALIGN = MIDDLE  ALIGN = CENTER&gt;29-Sep-11&lt;/TD&gt;&lt;/TR&gt;&lt;TR&gt;&lt;TD COLSPAN = 3&gt;26.8 - Missing  MEP/MHF icons in fig 26-2&lt;/TD&gt;&lt;/TR&gt;</v>
      </c>
      <c r="C28" s="117" t="str">
        <f>IF(Minutes!D31&lt;&gt;"#","",CONCATENATE("&lt;TR BGCOLOR=""#E0E0E0""&gt;&lt;TD&gt;&lt;BR&gt;&lt;/TD&gt;&lt;TD VALIGN = MIDDLE  ALIGN = CENTER&gt;", Minutes!D30, "&lt;/TD&gt;&lt;TD VALIGN = MIDDLE  ALIGN = CENTER&gt;", TEXT(Minutes!D29,"d-mmm-yy"),"&lt;/TD&gt;&lt;/TR&gt;&lt;TR&gt;&lt;TD COLSPAN = 3&gt;", SUBSTITUTE(Minutes!D31, "#", " "),"&lt;/TD&gt;&lt;/TR&gt;"))</f>
        <v/>
      </c>
      <c r="D28" s="117" t="str">
        <f>IF(Minutes!E31&lt;&gt;"#","",CONCATENATE("&lt;TR BGCOLOR=""#E0E0E0""&gt;&lt;TD&gt;&lt;BR&gt;&lt;/TD&gt;&lt;TD VALIGN = MIDDLE  ALIGN = CENTER&gt;", Minutes!E30, "&lt;/TD&gt;&lt;TD VALIGN = MIDDLE  ALIGN = CENTER&gt;", TEXT(Minutes!E29,"d-mmm-yy"),"&lt;/TD&gt;&lt;/TR&gt;&lt;TR&gt;&lt;TD COLSPAN = 3&gt;", SUBSTITUTE(Minutes!E31, "#", " "),"&lt;/TD&gt;&lt;/TR&gt;"))</f>
        <v/>
      </c>
      <c r="E28" s="117" t="str">
        <f>IF(Minutes!F31&lt;&gt;"#","",CONCATENATE("&lt;TR BGCOLOR=""#E0E0E0""&gt;&lt;TD&gt;&lt;BR&gt;&lt;/TD&gt;&lt;TD VALIGN = MIDDLE  ALIGN = CENTER&gt;", Minutes!F30, "&lt;/TD&gt;&lt;TD VALIGN = MIDDLE  ALIGN = CENTER&gt;", TEXT(Minutes!F29,"d-mmm-yy"),"&lt;/TD&gt;&lt;/TR&gt;&lt;TR&gt;&lt;TD COLSPAN = 3&gt;", SUBSTITUTE(Minutes!F31, "#", " "),"&lt;/TD&gt;&lt;/TR&gt;"))</f>
        <v/>
      </c>
      <c r="F28" s="117" t="str">
        <f>IF(Minutes!G31&lt;&gt;"#","",CONCATENATE("&lt;TR BGCOLOR=""#E0E0E0""&gt;&lt;TD&gt;&lt;BR&gt;&lt;/TD&gt;&lt;TD VALIGN = MIDDLE  ALIGN = CENTER&gt;", Minutes!G30, "&lt;/TD&gt;&lt;TD VALIGN = MIDDLE  ALIGN = CENTER&gt;", TEXT(Minutes!G29,"d-mmm-yy"),"&lt;/TD&gt;&lt;/TR&gt;&lt;TR&gt;&lt;TD COLSPAN = 3&gt;", SUBSTITUTE(Minutes!G31, "#", " "),"&lt;/TD&gt;&lt;/TR&gt;"))</f>
        <v>&lt;TR BGCOLOR="#E0E0E0"&gt;&lt;TD&gt;&lt;BR&gt;&lt;/TD&gt;&lt;TD VALIGN = MIDDLE  ALIGN = CENTER&gt;This is also a candidate for corrigendum PAR as well, but the figure is not normative.
There is also a plan to create an addition of Q and it should be determined if this can be addressed in the roll-up.  We believe not, but we need to check of editorial changes can be made to the base document in the roll-up.
&lt;/TD&gt;&lt;TD VALIGN = MIDDLE  ALIGN = CENTER&gt;8-Nov-11&lt;/TD&gt;&lt;/TR&gt;&lt;TR&gt;&lt;TD COLSPAN = 3&gt; &lt;/TD&gt;&lt;/TR&gt;</v>
      </c>
      <c r="G28" s="117" t="str">
        <f>IF(Minutes!H31&lt;&gt;"#","",CONCATENATE("&lt;TR BGCOLOR=""#E0E0E0""&gt;&lt;TD&gt;&lt;BR&gt;&lt;/TD&gt;&lt;TD VALIGN = MIDDLE  ALIGN = CENTER&gt;", Minutes!H30, "&lt;/TD&gt;&lt;TD VALIGN = MIDDLE  ALIGN = CENTER&gt;", TEXT(Minutes!H29,"d-mmm-yy"),"&lt;/TD&gt;&lt;/TR&gt;&lt;TR&gt;&lt;TD COLSPAN = 3&gt;", SUBSTITUTE(Minutes!H31, "#", " "),"&lt;/TD&gt;&lt;/TR&gt;"))</f>
        <v>&lt;TR BGCOLOR="#E0E0E0"&gt;&lt;TD&gt;&lt;BR&gt;&lt;/TD&gt;&lt;TD VALIGN = MIDDLE  ALIGN = CENTER&gt;No comments were submitted against this fix in Q-cor-2.&lt;/TD&gt;&lt;TD VALIGN = MIDDLE  ALIGN = CENTER&gt;11-Jan-12&lt;/TD&gt;&lt;/TR&gt;&lt;TR&gt;&lt;TD COLSPAN = 3&gt; &lt;/TD&gt;&lt;/TR&gt;</v>
      </c>
      <c r="H28" s="117" t="str">
        <f>IF(Minutes!I31&lt;&gt;"#","",CONCATENATE("&lt;TR BGCOLOR=""#E0E0E0""&gt;&lt;TD&gt;&lt;BR&gt;&lt;/TD&gt;&lt;TD VALIGN = MIDDLE  ALIGN = CENTER&gt;", Minutes!I30, "&lt;/TD&gt;&lt;TD VALIGN = MIDDLE  ALIGN = CENTER&gt;", TEXT(Minutes!I29,"d-mmm-yy"),"&lt;/TD&gt;&lt;/TR&gt;&lt;TR&gt;&lt;TD COLSPAN = 3&gt;", SUBSTITUTE(Minutes!I31, "#", " "),"&lt;/TD&gt;&lt;/TR&gt;"))</f>
        <v>&lt;TR BGCOLOR="#E0E0E0"&gt;&lt;TD&gt;&lt;BR&gt;&lt;/TD&gt;&lt;TD VALIGN = MIDDLE  ALIGN = CENTER&gt;No comments were submitted against this fix in Q-cor-2.&lt;/TD&gt;&lt;TD VALIGN = MIDDLE  ALIGN = CENTER&gt;6-Mar-12&lt;/TD&gt;&lt;/TR&gt;&lt;TR&gt;&lt;TD COLSPAN = 3&gt; &lt;/TD&gt;&lt;/TR&gt;</v>
      </c>
      <c r="I28" s="117" t="str">
        <f>IF(Minutes!J31&lt;&gt;"#","",CONCATENATE("&lt;TR BGCOLOR=""#E0E0E0""&gt;&lt;TD&gt;&lt;BR&gt;&lt;/TD&gt;&lt;TD VALIGN = MIDDLE  ALIGN = CENTER&gt;", Minutes!J30, "&lt;/TD&gt;&lt;TD VALIGN = MIDDLE  ALIGN = CENTER&gt;", TEXT(Minutes!J29,"d-mmm-yy"),"&lt;/TD&gt;&lt;/TR&gt;&lt;TR&gt;&lt;TD COLSPAN = 3&gt;", SUBSTITUTE(Minutes!J31, "#", " "),"&lt;/TD&gt;&lt;/TR&gt;"))</f>
        <v>&lt;TR BGCOLOR="#E0E0E0"&gt;&lt;TD&gt;&lt;BR&gt;&lt;/TD&gt;&lt;TD VALIGN = MIDDLE  ALIGN = CENTER&gt;Q-Cor-2-d2-0 in sponsor ballot  &lt;/TD&gt;&lt;TD VALIGN = MIDDLE  ALIGN = CENTER&gt;17-Jul-12&lt;/TD&gt;&lt;/TR&gt;&lt;TR&gt;&lt;TD COLSPAN = 3&gt; &lt;/TD&gt;&lt;/TR&gt;</v>
      </c>
      <c r="J28" s="117" t="str">
        <f>IF(Minutes!K31&lt;&gt;"#","",CONCATENATE("&lt;TR BGCOLOR=""#E0E0E0""&gt;&lt;TD&gt;&lt;BR&gt;&lt;/TD&gt;&lt;TD VALIGN = MIDDLE  ALIGN = CENTER&gt;", Minutes!K30, "&lt;/TD&gt;&lt;TD VALIGN = MIDDLE  ALIGN = CENTER&gt;", TEXT(Minutes!K29,"d-mmm-yy"),"&lt;/TD&gt;&lt;/TR&gt;&lt;TR&gt;&lt;TD COLSPAN = 3&gt;", SUBSTITUTE(Minutes!K31, "#", " "),"&lt;/TD&gt;&lt;/TR&gt;"))</f>
        <v>&lt;TR BGCOLOR="#E0E0E0"&gt;&lt;TD&gt;&lt;BR&gt;&lt;/TD&gt;&lt;TD VALIGN = MIDDLE  ALIGN = CENTER&gt;Q-Cor2 submitted to RevCom&lt;/TD&gt;&lt;TD VALIGN = MIDDLE  ALIGN = CENTER&gt;12-Sep-12&lt;/TD&gt;&lt;/TR&gt;&lt;TR&gt;&lt;TD COLSPAN = 3&gt; &lt;/TD&gt;&lt;/TR&gt;</v>
      </c>
      <c r="K28" s="26" t="str">
        <f>IF(Minutes!L31&lt;&gt;"#","",CONCATENATE("&lt;TR BGCOLOR=""#E0E0E0""&gt;&lt;TD&gt;&lt;BR&gt;&lt;/TD&gt;&lt;TD VALIGN = MIDDLE  ALIGN = CENTER&gt;", Minutes!L30, "&lt;/TD&gt;&lt;TD VALIGN = MIDDLE  ALIGN = CENTER&gt;", TEXT(Minutes!L29,"d-mmm-yy"),"&lt;/TD&gt;&lt;/TR&gt;&lt;TR&gt;&lt;TD COLSPAN = 3&gt;", SUBSTITUTE(Minutes!L31, "#", " "),"&lt;/TD&gt;&lt;/TR&gt;"))</f>
        <v>&lt;TR BGCOLOR="#E0E0E0"&gt;&lt;TD&gt;&lt;BR&gt;&lt;/TD&gt;&lt;TD VALIGN = MIDDLE  ALIGN = CENTER&gt;Q-Cor2 approved by SASB&lt;/TD&gt;&lt;TD VALIGN = MIDDLE  ALIGN = CENTER&gt;13-Nov-12&lt;/TD&gt;&lt;/TR&gt;&lt;TR&gt;&lt;TD COLSPAN = 3&gt; &lt;/TD&gt;&lt;/TR&gt;</v>
      </c>
      <c r="L28" s="26" t="str">
        <f>IF(Minutes!M31&lt;&gt;"#","",CONCATENATE("&lt;TR BGCOLOR=""#E0E0E0""&gt;&lt;TD&gt;&lt;BR&gt;&lt;/TD&gt;&lt;TD VALIGN = MIDDLE  ALIGN = CENTER&gt;", Minutes!M30, "&lt;/TD&gt;&lt;TD VALIGN = MIDDLE  ALIGN = CENTER&gt;", TEXT(Minutes!M29,"d-mmm-yy"),"&lt;/TD&gt;&lt;/TR&gt;&lt;TR&gt;&lt;TD COLSPAN = 3&gt;", SUBSTITUTE(Minutes!M31, "#", " "),"&lt;/TD&gt;&lt;/TR&gt;"))</f>
        <v>&lt;TR BGCOLOR="#E0E0E0"&gt;&lt;TD&gt;&lt;BR&gt;&lt;/TD&gt;&lt;TD VALIGN = MIDDLE  ALIGN = CENTER&gt;Q-Cor2 was published November 2012&lt;/TD&gt;&lt;TD VALIGN = MIDDLE  ALIGN = CENTER&gt;15-Jan-13&lt;/TD&gt;&lt;/TR&gt;&lt;TR&gt;&lt;TD COLSPAN = 3&gt; &lt;/TD&gt;&lt;/TR&gt;</v>
      </c>
      <c r="M28" s="26" t="str">
        <f>IF(Minutes!N31&lt;&gt;"#","",CONCATENATE("&lt;TR BGCOLOR=""#E0E0E0""&gt;&lt;TD&gt;&lt;BR&gt;&lt;/TD&gt;&lt;TD VALIGN = MIDDLE  ALIGN = CENTER&gt;", Minutes!N30, "&lt;/TD&gt;&lt;TD VALIGN = MIDDLE  ALIGN = CENTER&gt;", TEXT(Minutes!N29,"d-mmm-yy"),"&lt;/TD&gt;&lt;/TR&gt;&lt;TR&gt;&lt;TD COLSPAN = 3&gt;", SUBSTITUTE(Minutes!N31, "#", " "),"&lt;/TD&gt;&lt;/TR&gt;"))</f>
        <v/>
      </c>
      <c r="N28" s="26" t="str">
        <f>IF(Minutes!O31&lt;&gt;"#","",CONCATENATE("&lt;TR BGCOLOR=""#E0E0E0""&gt;&lt;TD&gt;&lt;BR&gt;&lt;/TD&gt;&lt;TD VALIGN = MIDDLE  ALIGN = CENTER&gt;", Minutes!O30, "&lt;/TD&gt;&lt;TD VALIGN = MIDDLE  ALIGN = CENTER&gt;", TEXT(Minutes!O29,"d-mmm-yy"),"&lt;/TD&gt;&lt;/TR&gt;&lt;TR&gt;&lt;TD COLSPAN = 3&gt;", SUBSTITUTE(Minutes!O31, "#", " "),"&lt;/TD&gt;&lt;/TR&gt;"))</f>
        <v/>
      </c>
      <c r="O28" s="26" t="str">
        <f>IF(Minutes!P31&lt;&gt;"#","",CONCATENATE("&lt;TR BGCOLOR=""#E0E0E0""&gt;&lt;TD&gt;&lt;BR&gt;&lt;/TD&gt;&lt;TD VALIGN = MIDDLE  ALIGN = CENTER&gt;", Minutes!P30, "&lt;/TD&gt;&lt;TD VALIGN = MIDDLE  ALIGN = CENTER&gt;", TEXT(Minutes!P29,"d-mmm-yy"),"&lt;/TD&gt;&lt;/TR&gt;&lt;TR&gt;&lt;TD COLSPAN = 3&gt;", SUBSTITUTE(Minutes!P31, "#", " "),"&lt;/TD&gt;&lt;/TR&gt;"))</f>
        <v/>
      </c>
      <c r="P28" s="26" t="str">
        <f>IF(Minutes!Q31&lt;&gt;"#","",CONCATENATE("&lt;TR BGCOLOR=""#E0E0E0""&gt;&lt;TD&gt;&lt;BR&gt;&lt;/TD&gt;&lt;TD VALIGN = MIDDLE  ALIGN = CENTER&gt;", Minutes!Q30, "&lt;/TD&gt;&lt;TD VALIGN = MIDDLE  ALIGN = CENTER&gt;", TEXT(Minutes!Q29,"d-mmm-yy"),"&lt;/TD&gt;&lt;/TR&gt;&lt;TR&gt;&lt;TD COLSPAN = 3&gt;", SUBSTITUTE(Minutes!Q31, "#", " "),"&lt;/TD&gt;&lt;/TR&gt;"))</f>
        <v/>
      </c>
      <c r="Q28" s="26" t="str">
        <f>IF(Minutes!R31&lt;&gt;"#","",CONCATENATE("&lt;TR BGCOLOR=""#E0E0E0""&gt;&lt;TD&gt;&lt;BR&gt;&lt;/TD&gt;&lt;TD VALIGN = MIDDLE  ALIGN = CENTER&gt;", Minutes!R30, "&lt;/TD&gt;&lt;TD VALIGN = MIDDLE  ALIGN = CENTER&gt;", TEXT(Minutes!R29,"d-mmm-yy"),"&lt;/TD&gt;&lt;/TR&gt;&lt;TR&gt;&lt;TD COLSPAN = 3&gt;", SUBSTITUTE(Minutes!R31, "#", " "),"&lt;/TD&gt;&lt;/TR&gt;"))</f>
        <v/>
      </c>
      <c r="R28" s="117" t="str">
        <f>IF(Minutes!S31&lt;&gt;"#","",CONCATENATE("&lt;TR BGCOLOR=""#E0E0E0""&gt;&lt;TD&gt;&lt;BR&gt;&lt;/TD&gt;&lt;TD VALIGN = MIDDLE  ALIGN = CENTER&gt;", Minutes!S30, "&lt;/TD&gt;&lt;TD VALIGN = MIDDLE  ALIGN = CENTER&gt;", TEXT(Minutes!S29,"d-mmm-yy"),"&lt;/TD&gt;&lt;/TR&gt;&lt;TR&gt;&lt;TD COLSPAN = 3&gt;", SUBSTITUTE(Minutes!S31, "#", " "),"&lt;/TD&gt;&lt;/TR&gt;"))</f>
        <v/>
      </c>
      <c r="S28" s="117" t="str">
        <f>IF(Minutes!T31&lt;&gt;"#","",CONCATENATE("&lt;TR BGCOLOR=""#E0E0E0""&gt;&lt;TD&gt;&lt;BR&gt;&lt;/TD&gt;&lt;TD VALIGN = MIDDLE  ALIGN = CENTER&gt;", Minutes!T30, "&lt;/TD&gt;&lt;TD VALIGN = MIDDLE  ALIGN = CENTER&gt;", TEXT(Minutes!T29,"d-mmm-yy"),"&lt;/TD&gt;&lt;/TR&gt;&lt;TR&gt;&lt;TD COLSPAN = 3&gt;", SUBSTITUTE(Minutes!T31, "#", " "),"&lt;/TD&gt;&lt;/TR&gt;"))</f>
        <v/>
      </c>
      <c r="T28" s="117" t="str">
        <f>IF(Minutes!U31&lt;&gt;"#","",CONCATENATE("&lt;TR BGCOLOR=""#E0E0E0""&gt;&lt;TD&gt;&lt;BR&gt;&lt;/TD&gt;&lt;TD VALIGN = MIDDLE  ALIGN = CENTER&gt;", Minutes!U30, "&lt;/TD&gt;&lt;TD VALIGN = MIDDLE  ALIGN = CENTER&gt;", TEXT(Minutes!U29,"d-mmm-yy"),"&lt;/TD&gt;&lt;/TR&gt;&lt;TR&gt;&lt;TD COLSPAN = 3&gt;", SUBSTITUTE(Minutes!U31, "#", " "),"&lt;/TD&gt;&lt;/TR&gt;"))</f>
        <v/>
      </c>
      <c r="U28" s="117" t="str">
        <f>IF(Minutes!V31&lt;&gt;"#","",CONCATENATE("&lt;TR BGCOLOR=""#E0E0E0""&gt;&lt;TD&gt;&lt;BR&gt;&lt;/TD&gt;&lt;TD VALIGN = MIDDLE  ALIGN = CENTER&gt;", Minutes!V30, "&lt;/TD&gt;&lt;TD VALIGN = MIDDLE  ALIGN = CENTER&gt;", TEXT(Minutes!V29,"d-mmm-yy"),"&lt;/TD&gt;&lt;/TR&gt;&lt;TR&gt;&lt;TD COLSPAN = 3&gt;", SUBSTITUTE(Minutes!V31, "#", " "),"&lt;/TD&gt;&lt;/TR&gt;"))</f>
        <v/>
      </c>
      <c r="V28" s="117" t="str">
        <f>IF(Minutes!W31&lt;&gt;"#","",CONCATENATE("&lt;TR BGCOLOR=""#E0E0E0""&gt;&lt;TD&gt;&lt;BR&gt;&lt;/TD&gt;&lt;TD VALIGN = MIDDLE  ALIGN = CENTER&gt;", Minutes!W30, "&lt;/TD&gt;&lt;TD VALIGN = MIDDLE  ALIGN = CENTER&gt;", TEXT(Minutes!W29,"d-mmm-yy"),"&lt;/TD&gt;&lt;/TR&gt;&lt;TR&gt;&lt;TD COLSPAN = 3&gt;", SUBSTITUTE(Minutes!W31, "#", " "),"&lt;/TD&gt;&lt;/TR&gt;"))</f>
        <v/>
      </c>
      <c r="W28" s="117" t="str">
        <f>IF(Minutes!X31&lt;&gt;"#","",CONCATENATE("&lt;TR BGCOLOR=""#E0E0E0""&gt;&lt;TD&gt;&lt;BR&gt;&lt;/TD&gt;&lt;TD VALIGN = MIDDLE  ALIGN = CENTER&gt;", Minutes!X30, "&lt;/TD&gt;&lt;TD VALIGN = MIDDLE  ALIGN = CENTER&gt;", TEXT(Minutes!X29,"d-mmm-yy"),"&lt;/TD&gt;&lt;/TR&gt;&lt;TR&gt;&lt;TD COLSPAN = 3&gt;", SUBSTITUTE(Minutes!X31, "#", " "),"&lt;/TD&gt;&lt;/TR&gt;"))</f>
        <v/>
      </c>
      <c r="X28" s="117" t="str">
        <f>IF(Minutes!Y31&lt;&gt;"#","",CONCATENATE("&lt;TR BGCOLOR=""#E0E0E0""&gt;&lt;TD&gt;&lt;BR&gt;&lt;/TD&gt;&lt;TD VALIGN = MIDDLE  ALIGN = CENTER&gt;", Minutes!Y30, "&lt;/TD&gt;&lt;TD VALIGN = MIDDLE  ALIGN = CENTER&gt;", TEXT(Minutes!Y29,"d-mmm-yy"),"&lt;/TD&gt;&lt;/TR&gt;&lt;TR&gt;&lt;TD COLSPAN = 3&gt;", SUBSTITUTE(Minutes!Y31, "#", " "),"&lt;/TD&gt;&lt;/TR&gt;"))</f>
        <v/>
      </c>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row>
    <row r="29" spans="1:50" x14ac:dyDescent="0.2">
      <c r="B29" s="117"/>
      <c r="C29" s="117"/>
      <c r="D29" s="117"/>
      <c r="E29" s="117"/>
      <c r="F29" s="117"/>
      <c r="G29" s="117"/>
      <c r="H29" s="117"/>
      <c r="I29" s="117"/>
      <c r="J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row>
    <row r="30" spans="1:50" x14ac:dyDescent="0.2">
      <c r="A30" s="26" t="s">
        <v>89</v>
      </c>
      <c r="B30" s="117"/>
      <c r="C30" s="117"/>
      <c r="D30" s="117"/>
      <c r="E30" s="117"/>
      <c r="F30" s="117"/>
      <c r="G30" s="117"/>
      <c r="H30" s="117"/>
      <c r="I30" s="117"/>
      <c r="J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row>
    <row r="31" spans="1:50" ht="127.5" customHeight="1" x14ac:dyDescent="0.2">
      <c r="A31" s="26" t="str">
        <f ca="1">IF(Minutes!B32="#","",CONCATENATE("&lt;A NAME = ""REQ",Minutes!B32,"""&gt;&lt;BR&gt;&lt;/A&gt;","&lt;TABLE BORDER=5 CELLSPACING=0 CELLPADDING=6 WIDTH=""100%""&gt;","&lt;TR BGCOLOR=""#00FFFF""&gt;&lt;TD COLSPAN = 3 VALIGN = MIDDLE  ALIGN = CENTER&gt;&lt;BIG&gt;&lt;B&gt;Change Request &lt;A HREF=""maint_",Minutes!B32,".pdf""&gt;",Minutes!B32,"&lt;/A&gt; Revision History&lt;/B&gt;&lt;/BIG&gt;&lt;/TD&gt;&lt;/TR&gt;","&lt;TR BGCOLOR=""#00FFFF""&gt;&lt;TD  WIDTH=""15%"" ALIGN = CENTER&gt;Status&lt;/TD&gt;&lt;TD ALIGN = CENTER&gt;Description&lt;/TD&gt;&lt;TD  WIDTH=""15%"" ALIGN = CENTER&gt;Date Received&lt;/TD&gt;&lt;/TR&gt;","&lt;TR BGCOLOR=""#00FFFF""&gt;&lt;TD VALIGN = MIDDLE  ALIGN = CENTER&gt;&lt;B&gt;",Minutes!C33,"&lt;/B&gt;&lt;/TD&gt;&lt;TD VALIGN = MIDDLE  ALIGN = CENTER&gt;&lt;B&gt;",Minutes!C34,"&lt;/B&gt;&lt;/TD&gt;&lt;TD  VALIGN = MIDDLE  ALIGN = CENTER&gt;&lt;B&gt;",Minutes!C32,"&lt;/B&gt;&lt;/TD&gt;&lt;/TR&gt;","&lt;TR BGCOLOR=""#00FFFF""&gt;&lt;TD COLSPAN = 3&gt;&lt;SMALL&gt;&lt;BR&gt;&lt;/SMALL&gt;&lt;/TD&gt;&lt;/TR&gt;"))</f>
        <v>&lt;A NAME = "REQ0013"&gt;&lt;BR&gt;&lt;/A&gt;&lt;TABLE BORDER=5 CELLSPACING=0 CELLPADDING=6 WIDTH="100%"&gt;&lt;TR BGCOLOR="#00FFFF"&gt;&lt;TD COLSPAN = 3 VALIGN = MIDDLE  ALIGN = CENTER&gt;&lt;BIG&gt;&lt;B&gt;Change Request &lt;A HREF="maint_0013.pdf"&gt;0013&lt;/A&gt;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CENTER&gt;&lt;B&gt;5.4.4, 5.16.3 - MRP address for MSRP does not exist&lt;/B&gt;&lt;/TD&gt;&lt;TD  VALIGN = MIDDLE  ALIGN = CENTER&gt;&lt;B&gt;27-Oct-11&lt;/B&gt;&lt;/TD&gt;&lt;/TR&gt;&lt;TR BGCOLOR="#00FFFF"&gt;&lt;TD COLSPAN = 3&gt;&lt;SMALL&gt;&lt;BR&gt;&lt;/SMALL&gt;&lt;/TD&gt;&lt;/TR&gt;</v>
      </c>
      <c r="B31" s="117" t="str">
        <f ca="1">IF(Minutes!C34="","",CONCATENATE("&lt;TR BGCOLOR=""#E0E0E0""&gt;&lt;TD&gt;&lt;BR&gt;&lt;/TD&gt;&lt;TD VALIGN = MIDDLE  ALIGN = CENTER&gt;", Minutes!C33, "&lt;/TD&gt;&lt;TD VALIGN = MIDDLE  ALIGN = CENTER&gt;", TEXT(Minutes!C32,"d-mmm-yy"),"&lt;/TD&gt;&lt;/TR&gt;&lt;TR&gt;&lt;TD COLSPAN = 3&gt;", SUBSTITUTE(Minutes!C34, "#", " "),"&lt;/TD&gt;&lt;/TR&gt;"))</f>
        <v>&lt;TR BGCOLOR="#E0E0E0"&gt;&lt;TD&gt;&lt;BR&gt;&lt;/TD&gt;&lt;TD VALIGN = MIDDLE  ALIGN = CENTER&gt;Published&lt;/TD&gt;&lt;TD VALIGN = MIDDLE  ALIGN = CENTER&gt;27-Oct-11&lt;/TD&gt;&lt;/TR&gt;&lt;TR&gt;&lt;TD COLSPAN = 3&gt;5.4.4, 5.16.3 - MRP address for MSRP does not exist&lt;/TD&gt;&lt;/TR&gt;</v>
      </c>
      <c r="C31" s="117" t="str">
        <f>IF(Minutes!D34&lt;&gt;"#","",CONCATENATE("&lt;TR BGCOLOR=""#E0E0E0""&gt;&lt;TD&gt;&lt;BR&gt;&lt;/TD&gt;&lt;TD VALIGN = MIDDLE  ALIGN = CENTER&gt;", Minutes!D33, "&lt;/TD&gt;&lt;TD VALIGN = MIDDLE  ALIGN = CENTER&gt;", TEXT(Minutes!D32,"d-mmm-yy"),"&lt;/TD&gt;&lt;/TR&gt;&lt;TR&gt;&lt;TD COLSPAN = 3&gt;", SUBSTITUTE(Minutes!D34, "#", " "),"&lt;/TD&gt;&lt;/TR&gt;"))</f>
        <v/>
      </c>
      <c r="D31" s="117" t="str">
        <f>IF(Minutes!E34&lt;&gt;"#","",CONCATENATE("&lt;TR BGCOLOR=""#E0E0E0""&gt;&lt;TD&gt;&lt;BR&gt;&lt;/TD&gt;&lt;TD VALIGN = MIDDLE  ALIGN = CENTER&gt;", Minutes!E33, "&lt;/TD&gt;&lt;TD VALIGN = MIDDLE  ALIGN = CENTER&gt;", TEXT(Minutes!E32,"d-mmm-yy"),"&lt;/TD&gt;&lt;/TR&gt;&lt;TR&gt;&lt;TD COLSPAN = 3&gt;", SUBSTITUTE(Minutes!E34, "#", " "),"&lt;/TD&gt;&lt;/TR&gt;"))</f>
        <v/>
      </c>
      <c r="E31" s="117" t="str">
        <f>IF(Minutes!F34&lt;&gt;"#","",CONCATENATE("&lt;TR BGCOLOR=""#E0E0E0""&gt;&lt;TD&gt;&lt;BR&gt;&lt;/TD&gt;&lt;TD VALIGN = MIDDLE  ALIGN = CENTER&gt;", Minutes!F33, "&lt;/TD&gt;&lt;TD VALIGN = MIDDLE  ALIGN = CENTER&gt;", TEXT(Minutes!F32,"d-mmm-yy"),"&lt;/TD&gt;&lt;/TR&gt;&lt;TR&gt;&lt;TD COLSPAN = 3&gt;", SUBSTITUTE(Minutes!F34, "#", " "),"&lt;/TD&gt;&lt;/TR&gt;"))</f>
        <v/>
      </c>
      <c r="F31" s="117" t="str">
        <f>IF(Minutes!G34&lt;&gt;"#","",CONCATENATE("&lt;TR BGCOLOR=""#E0E0E0""&gt;&lt;TD&gt;&lt;BR&gt;&lt;/TD&gt;&lt;TD VALIGN = MIDDLE  ALIGN = CENTER&gt;", Minutes!G33, "&lt;/TD&gt;&lt;TD VALIGN = MIDDLE  ALIGN = CENTER&gt;", TEXT(Minutes!G32,"d-mmm-yy"),"&lt;/TD&gt;&lt;/TR&gt;&lt;TR&gt;&lt;TD COLSPAN = 3&gt;", SUBSTITUTE(Minutes!G34, "#", " "),"&lt;/TD&gt;&lt;/TR&gt;"))</f>
        <v>&lt;TR BGCOLOR="#E0E0E0"&gt;&lt;TD&gt;&lt;BR&gt;&lt;/TD&gt;&lt;TD VALIGN = MIDDLE  ALIGN = CENTER&gt;Candidate for the corrigendum as a known typo.  Move to ready for balloting. &lt;/TD&gt;&lt;TD VALIGN = MIDDLE  ALIGN = CENTER&gt;8-Nov-11&lt;/TD&gt;&lt;/TR&gt;&lt;TR&gt;&lt;TD COLSPAN = 3&gt; &lt;/TD&gt;&lt;/TR&gt;</v>
      </c>
      <c r="G31" s="117" t="str">
        <f>IF(Minutes!H34&lt;&gt;"#","",CONCATENATE("&lt;TR BGCOLOR=""#E0E0E0""&gt;&lt;TD&gt;&lt;BR&gt;&lt;/TD&gt;&lt;TD VALIGN = MIDDLE  ALIGN = CENTER&gt;", Minutes!H33, "&lt;/TD&gt;&lt;TD VALIGN = MIDDLE  ALIGN = CENTER&gt;", TEXT(Minutes!H32,"d-mmm-yy"),"&lt;/TD&gt;&lt;/TR&gt;&lt;TR&gt;&lt;TD COLSPAN = 3&gt;", SUBSTITUTE(Minutes!H34, "#", " "),"&lt;/TD&gt;&lt;/TR&gt;"))</f>
        <v>&lt;TR BGCOLOR="#E0E0E0"&gt;&lt;TD&gt;&lt;BR&gt;&lt;/TD&gt;&lt;TD VALIGN = MIDDLE  ALIGN = CENTER&gt;Comment by Don Fedyk that ‘and’ should be ‘or’.  To be discussed in Munich.  Addresses is in all the tables and thus should remain ‘and’.  Comment rejected, so no change for q-cor-2.&lt;/TD&gt;&lt;TD VALIGN = MIDDLE  ALIGN = CENTER&gt;11-Jan-12&lt;/TD&gt;&lt;/TR&gt;&lt;TR&gt;&lt;TD COLSPAN = 3&gt; &lt;/TD&gt;&lt;/TR&gt;</v>
      </c>
      <c r="H31" s="117" t="str">
        <f>IF(Minutes!I34&lt;&gt;"#","",CONCATENATE("&lt;TR BGCOLOR=""#E0E0E0""&gt;&lt;TD&gt;&lt;BR&gt;&lt;/TD&gt;&lt;TD VALIGN = MIDDLE  ALIGN = CENTER&gt;", Minutes!I33, "&lt;/TD&gt;&lt;TD VALIGN = MIDDLE  ALIGN = CENTER&gt;", TEXT(Minutes!I32,"d-mmm-yy"),"&lt;/TD&gt;&lt;/TR&gt;&lt;TR&gt;&lt;TD COLSPAN = 3&gt;", SUBSTITUTE(Minutes!I34, "#", " "),"&lt;/TD&gt;&lt;/TR&gt;"))</f>
        <v>&lt;TR BGCOLOR="#E0E0E0"&gt;&lt;TD&gt;&lt;BR&gt;&lt;/TD&gt;&lt;TD VALIGN = MIDDLE  ALIGN = CENTER&gt;Updated in Q-Cor-2-d0-1 to match previous meeting consensus &lt;/TD&gt;&lt;TD VALIGN = MIDDLE  ALIGN = CENTER&gt;6-Mar-12&lt;/TD&gt;&lt;/TR&gt;&lt;TR&gt;&lt;TD COLSPAN = 3&gt; &lt;/TD&gt;&lt;/TR&gt;</v>
      </c>
      <c r="I31" s="117" t="str">
        <f>IF(Minutes!J34&lt;&gt;"#","",CONCATENATE("&lt;TR BGCOLOR=""#E0E0E0""&gt;&lt;TD&gt;&lt;BR&gt;&lt;/TD&gt;&lt;TD VALIGN = MIDDLE  ALIGN = CENTER&gt;", Minutes!J33, "&lt;/TD&gt;&lt;TD VALIGN = MIDDLE  ALIGN = CENTER&gt;", TEXT(Minutes!J32,"d-mmm-yy"),"&lt;/TD&gt;&lt;/TR&gt;&lt;TR&gt;&lt;TD COLSPAN = 3&gt;", SUBSTITUTE(Minutes!J34, "#", " "),"&lt;/TD&gt;&lt;/TR&gt;"))</f>
        <v>&lt;TR BGCOLOR="#E0E0E0"&gt;&lt;TD&gt;&lt;BR&gt;&lt;/TD&gt;&lt;TD VALIGN = MIDDLE  ALIGN = CENTER&gt;Q-Cor-2-d2-0 in sponsor ballot  &lt;/TD&gt;&lt;TD VALIGN = MIDDLE  ALIGN = CENTER&gt;17-Jul-12&lt;/TD&gt;&lt;/TR&gt;&lt;TR&gt;&lt;TD COLSPAN = 3&gt; &lt;/TD&gt;&lt;/TR&gt;</v>
      </c>
      <c r="J31" s="117" t="str">
        <f>IF(Minutes!K34&lt;&gt;"#","",CONCATENATE("&lt;TR BGCOLOR=""#E0E0E0""&gt;&lt;TD&gt;&lt;BR&gt;&lt;/TD&gt;&lt;TD VALIGN = MIDDLE  ALIGN = CENTER&gt;", Minutes!K33, "&lt;/TD&gt;&lt;TD VALIGN = MIDDLE  ALIGN = CENTER&gt;", TEXT(Minutes!K32,"d-mmm-yy"),"&lt;/TD&gt;&lt;/TR&gt;&lt;TR&gt;&lt;TD COLSPAN = 3&gt;", SUBSTITUTE(Minutes!K34, "#", " "),"&lt;/TD&gt;&lt;/TR&gt;"))</f>
        <v>&lt;TR BGCOLOR="#E0E0E0"&gt;&lt;TD&gt;&lt;BR&gt;&lt;/TD&gt;&lt;TD VALIGN = MIDDLE  ALIGN = CENTER&gt;Q-Cor2 submitted to RevCom&lt;/TD&gt;&lt;TD VALIGN = MIDDLE  ALIGN = CENTER&gt;12-Sep-12&lt;/TD&gt;&lt;/TR&gt;&lt;TR&gt;&lt;TD COLSPAN = 3&gt; &lt;/TD&gt;&lt;/TR&gt;</v>
      </c>
      <c r="K31" s="26" t="str">
        <f>IF(Minutes!L34&lt;&gt;"#","",CONCATENATE("&lt;TR BGCOLOR=""#E0E0E0""&gt;&lt;TD&gt;&lt;BR&gt;&lt;/TD&gt;&lt;TD VALIGN = MIDDLE  ALIGN = CENTER&gt;", Minutes!L33, "&lt;/TD&gt;&lt;TD VALIGN = MIDDLE  ALIGN = CENTER&gt;", TEXT(Minutes!L32,"d-mmm-yy"),"&lt;/TD&gt;&lt;/TR&gt;&lt;TR&gt;&lt;TD COLSPAN = 3&gt;", SUBSTITUTE(Minutes!L34, "#", " "),"&lt;/TD&gt;&lt;/TR&gt;"))</f>
        <v>&lt;TR BGCOLOR="#E0E0E0"&gt;&lt;TD&gt;&lt;BR&gt;&lt;/TD&gt;&lt;TD VALIGN = MIDDLE  ALIGN = CENTER&gt;Q-Cor2 approved by SASB&lt;/TD&gt;&lt;TD VALIGN = MIDDLE  ALIGN = CENTER&gt;13-Nov-12&lt;/TD&gt;&lt;/TR&gt;&lt;TR&gt;&lt;TD COLSPAN = 3&gt; &lt;/TD&gt;&lt;/TR&gt;</v>
      </c>
      <c r="L31" s="26" t="str">
        <f>IF(Minutes!M34&lt;&gt;"#","",CONCATENATE("&lt;TR BGCOLOR=""#E0E0E0""&gt;&lt;TD&gt;&lt;BR&gt;&lt;/TD&gt;&lt;TD VALIGN = MIDDLE  ALIGN = CENTER&gt;", Minutes!M33, "&lt;/TD&gt;&lt;TD VALIGN = MIDDLE  ALIGN = CENTER&gt;", TEXT(Minutes!M32,"d-mmm-yy"),"&lt;/TD&gt;&lt;/TR&gt;&lt;TR&gt;&lt;TD COLSPAN = 3&gt;", SUBSTITUTE(Minutes!M34, "#", " "),"&lt;/TD&gt;&lt;/TR&gt;"))</f>
        <v>&lt;TR BGCOLOR="#E0E0E0"&gt;&lt;TD&gt;&lt;BR&gt;&lt;/TD&gt;&lt;TD VALIGN = MIDDLE  ALIGN = CENTER&gt;Q-Cor2 was published November 2012&lt;/TD&gt;&lt;TD VALIGN = MIDDLE  ALIGN = CENTER&gt;15-Jan-13&lt;/TD&gt;&lt;/TR&gt;&lt;TR&gt;&lt;TD COLSPAN = 3&gt; &lt;/TD&gt;&lt;/TR&gt;</v>
      </c>
      <c r="M31" s="26" t="str">
        <f>IF(Minutes!N34&lt;&gt;"#","",CONCATENATE("&lt;TR BGCOLOR=""#E0E0E0""&gt;&lt;TD&gt;&lt;BR&gt;&lt;/TD&gt;&lt;TD VALIGN = MIDDLE  ALIGN = CENTER&gt;", Minutes!N33, "&lt;/TD&gt;&lt;TD VALIGN = MIDDLE  ALIGN = CENTER&gt;", TEXT(Minutes!N32,"d-mmm-yy"),"&lt;/TD&gt;&lt;/TR&gt;&lt;TR&gt;&lt;TD COLSPAN = 3&gt;", SUBSTITUTE(Minutes!N34, "#", " "),"&lt;/TD&gt;&lt;/TR&gt;"))</f>
        <v/>
      </c>
      <c r="N31" s="26" t="str">
        <f>IF(Minutes!O34&lt;&gt;"#","",CONCATENATE("&lt;TR BGCOLOR=""#E0E0E0""&gt;&lt;TD&gt;&lt;BR&gt;&lt;/TD&gt;&lt;TD VALIGN = MIDDLE  ALIGN = CENTER&gt;", Minutes!O33, "&lt;/TD&gt;&lt;TD VALIGN = MIDDLE  ALIGN = CENTER&gt;", TEXT(Minutes!O32,"d-mmm-yy"),"&lt;/TD&gt;&lt;/TR&gt;&lt;TR&gt;&lt;TD COLSPAN = 3&gt;", SUBSTITUTE(Minutes!O34, "#", " "),"&lt;/TD&gt;&lt;/TR&gt;"))</f>
        <v/>
      </c>
      <c r="O31" s="26" t="str">
        <f>IF(Minutes!P34&lt;&gt;"#","",CONCATENATE("&lt;TR BGCOLOR=""#E0E0E0""&gt;&lt;TD&gt;&lt;BR&gt;&lt;/TD&gt;&lt;TD VALIGN = MIDDLE  ALIGN = CENTER&gt;", Minutes!P33, "&lt;/TD&gt;&lt;TD VALIGN = MIDDLE  ALIGN = CENTER&gt;", TEXT(Minutes!P32,"d-mmm-yy"),"&lt;/TD&gt;&lt;/TR&gt;&lt;TR&gt;&lt;TD COLSPAN = 3&gt;", SUBSTITUTE(Minutes!P34, "#", " "),"&lt;/TD&gt;&lt;/TR&gt;"))</f>
        <v/>
      </c>
      <c r="P31" s="26" t="str">
        <f>IF(Minutes!Q34&lt;&gt;"#","",CONCATENATE("&lt;TR BGCOLOR=""#E0E0E0""&gt;&lt;TD&gt;&lt;BR&gt;&lt;/TD&gt;&lt;TD VALIGN = MIDDLE  ALIGN = CENTER&gt;", Minutes!Q33, "&lt;/TD&gt;&lt;TD VALIGN = MIDDLE  ALIGN = CENTER&gt;", TEXT(Minutes!Q32,"d-mmm-yy"),"&lt;/TD&gt;&lt;/TR&gt;&lt;TR&gt;&lt;TD COLSPAN = 3&gt;", SUBSTITUTE(Minutes!Q34, "#", " "),"&lt;/TD&gt;&lt;/TR&gt;"))</f>
        <v/>
      </c>
      <c r="Q31" s="26" t="str">
        <f>IF(Minutes!R34&lt;&gt;"#","",CONCATENATE("&lt;TR BGCOLOR=""#E0E0E0""&gt;&lt;TD&gt;&lt;BR&gt;&lt;/TD&gt;&lt;TD VALIGN = MIDDLE  ALIGN = CENTER&gt;", Minutes!R33, "&lt;/TD&gt;&lt;TD VALIGN = MIDDLE  ALIGN = CENTER&gt;", TEXT(Minutes!R32,"d-mmm-yy"),"&lt;/TD&gt;&lt;/TR&gt;&lt;TR&gt;&lt;TD COLSPAN = 3&gt;", SUBSTITUTE(Minutes!R34, "#", " "),"&lt;/TD&gt;&lt;/TR&gt;"))</f>
        <v/>
      </c>
      <c r="R31" s="117" t="str">
        <f>IF(Minutes!S34&lt;&gt;"#","",CONCATENATE("&lt;TR BGCOLOR=""#E0E0E0""&gt;&lt;TD&gt;&lt;BR&gt;&lt;/TD&gt;&lt;TD VALIGN = MIDDLE  ALIGN = CENTER&gt;", Minutes!S33, "&lt;/TD&gt;&lt;TD VALIGN = MIDDLE  ALIGN = CENTER&gt;", TEXT(Minutes!S32,"d-mmm-yy"),"&lt;/TD&gt;&lt;/TR&gt;&lt;TR&gt;&lt;TD COLSPAN = 3&gt;", SUBSTITUTE(Minutes!S34, "#", " "),"&lt;/TD&gt;&lt;/TR&gt;"))</f>
        <v/>
      </c>
      <c r="S31" s="117" t="str">
        <f>IF(Minutes!T34&lt;&gt;"#","",CONCATENATE("&lt;TR BGCOLOR=""#E0E0E0""&gt;&lt;TD&gt;&lt;BR&gt;&lt;/TD&gt;&lt;TD VALIGN = MIDDLE  ALIGN = CENTER&gt;", Minutes!T33, "&lt;/TD&gt;&lt;TD VALIGN = MIDDLE  ALIGN = CENTER&gt;", TEXT(Minutes!T32,"d-mmm-yy"),"&lt;/TD&gt;&lt;/TR&gt;&lt;TR&gt;&lt;TD COLSPAN = 3&gt;", SUBSTITUTE(Minutes!T34, "#", " "),"&lt;/TD&gt;&lt;/TR&gt;"))</f>
        <v/>
      </c>
      <c r="T31" s="117" t="str">
        <f>IF(Minutes!U34&lt;&gt;"#","",CONCATENATE("&lt;TR BGCOLOR=""#E0E0E0""&gt;&lt;TD&gt;&lt;BR&gt;&lt;/TD&gt;&lt;TD VALIGN = MIDDLE  ALIGN = CENTER&gt;", Minutes!U33, "&lt;/TD&gt;&lt;TD VALIGN = MIDDLE  ALIGN = CENTER&gt;", TEXT(Minutes!U32,"d-mmm-yy"),"&lt;/TD&gt;&lt;/TR&gt;&lt;TR&gt;&lt;TD COLSPAN = 3&gt;", SUBSTITUTE(Minutes!U34, "#", " "),"&lt;/TD&gt;&lt;/TR&gt;"))</f>
        <v/>
      </c>
      <c r="U31" s="117" t="str">
        <f>IF(Minutes!V34&lt;&gt;"#","",CONCATENATE("&lt;TR BGCOLOR=""#E0E0E0""&gt;&lt;TD&gt;&lt;BR&gt;&lt;/TD&gt;&lt;TD VALIGN = MIDDLE  ALIGN = CENTER&gt;", Minutes!V33, "&lt;/TD&gt;&lt;TD VALIGN = MIDDLE  ALIGN = CENTER&gt;", TEXT(Minutes!V32,"d-mmm-yy"),"&lt;/TD&gt;&lt;/TR&gt;&lt;TR&gt;&lt;TD COLSPAN = 3&gt;", SUBSTITUTE(Minutes!V34, "#", " "),"&lt;/TD&gt;&lt;/TR&gt;"))</f>
        <v/>
      </c>
      <c r="V31" s="117" t="str">
        <f>IF(Minutes!W34&lt;&gt;"#","",CONCATENATE("&lt;TR BGCOLOR=""#E0E0E0""&gt;&lt;TD&gt;&lt;BR&gt;&lt;/TD&gt;&lt;TD VALIGN = MIDDLE  ALIGN = CENTER&gt;", Minutes!W33, "&lt;/TD&gt;&lt;TD VALIGN = MIDDLE  ALIGN = CENTER&gt;", TEXT(Minutes!W32,"d-mmm-yy"),"&lt;/TD&gt;&lt;/TR&gt;&lt;TR&gt;&lt;TD COLSPAN = 3&gt;", SUBSTITUTE(Minutes!W34, "#", " "),"&lt;/TD&gt;&lt;/TR&gt;"))</f>
        <v/>
      </c>
      <c r="W31" s="117" t="str">
        <f>IF(Minutes!X34&lt;&gt;"#","",CONCATENATE("&lt;TR BGCOLOR=""#E0E0E0""&gt;&lt;TD&gt;&lt;BR&gt;&lt;/TD&gt;&lt;TD VALIGN = MIDDLE  ALIGN = CENTER&gt;", Minutes!X33, "&lt;/TD&gt;&lt;TD VALIGN = MIDDLE  ALIGN = CENTER&gt;", TEXT(Minutes!X32,"d-mmm-yy"),"&lt;/TD&gt;&lt;/TR&gt;&lt;TR&gt;&lt;TD COLSPAN = 3&gt;", SUBSTITUTE(Minutes!X34, "#", " "),"&lt;/TD&gt;&lt;/TR&gt;"))</f>
        <v/>
      </c>
      <c r="X31" s="117" t="str">
        <f>IF(Minutes!Y34&lt;&gt;"#","",CONCATENATE("&lt;TR BGCOLOR=""#E0E0E0""&gt;&lt;TD&gt;&lt;BR&gt;&lt;/TD&gt;&lt;TD VALIGN = MIDDLE  ALIGN = CENTER&gt;", Minutes!Y33, "&lt;/TD&gt;&lt;TD VALIGN = MIDDLE  ALIGN = CENTER&gt;", TEXT(Minutes!Y32,"d-mmm-yy"),"&lt;/TD&gt;&lt;/TR&gt;&lt;TR&gt;&lt;TD COLSPAN = 3&gt;", SUBSTITUTE(Minutes!Y34, "#", " "),"&lt;/TD&gt;&lt;/TR&gt;"))</f>
        <v/>
      </c>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row>
    <row r="32" spans="1:50" x14ac:dyDescent="0.2">
      <c r="B32" s="117"/>
      <c r="C32" s="117"/>
      <c r="D32" s="117"/>
      <c r="E32" s="117"/>
      <c r="F32" s="117"/>
      <c r="G32" s="117"/>
      <c r="H32" s="117"/>
      <c r="I32" s="117"/>
      <c r="J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row>
    <row r="33" spans="1:50" x14ac:dyDescent="0.2">
      <c r="A33" s="26" t="s">
        <v>89</v>
      </c>
      <c r="B33" s="117"/>
      <c r="C33" s="117"/>
      <c r="D33" s="117"/>
      <c r="E33" s="117"/>
      <c r="F33" s="117"/>
      <c r="G33" s="117"/>
      <c r="H33" s="117"/>
      <c r="I33" s="117"/>
      <c r="J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row>
    <row r="34" spans="1:50" ht="127.5" customHeight="1" x14ac:dyDescent="0.2">
      <c r="A34" s="26" t="str">
        <f ca="1">IF(Minutes!B35="#","",CONCATENATE("&lt;A NAME = ""REQ",Minutes!B35,"""&gt;&lt;BR&gt;&lt;/A&gt;","&lt;TABLE BORDER=5 CELLSPACING=0 CELLPADDING=6 WIDTH=""100%""&gt;","&lt;TR BGCOLOR=""#00FFFF""&gt;&lt;TD COLSPAN = 3 VALIGN = MIDDLE  ALIGN = CENTER&gt;&lt;BIG&gt;&lt;B&gt;Change Request &lt;A HREF=""maint_",Minutes!B35,".pdf""&gt;",Minutes!B35,"&lt;/A&gt; Revision History&lt;/B&gt;&lt;/BIG&gt;&lt;/TD&gt;&lt;/TR&gt;","&lt;TR BGCOLOR=""#00FFFF""&gt;&lt;TD  WIDTH=""15%"" ALIGN = CENTER&gt;Status&lt;/TD&gt;&lt;TD ALIGN = CENTER&gt;Description&lt;/TD&gt;&lt;TD  WIDTH=""15%"" ALIGN = CENTER&gt;Date Received&lt;/TD&gt;&lt;/TR&gt;","&lt;TR BGCOLOR=""#00FFFF""&gt;&lt;TD VALIGN = MIDDLE  ALIGN = CENTER&gt;&lt;B&gt;",Minutes!C36,"&lt;/B&gt;&lt;/TD&gt;&lt;TD VALIGN = MIDDLE  ALIGN = CENTER&gt;&lt;B&gt;",Minutes!C37,"&lt;/B&gt;&lt;/TD&gt;&lt;TD  VALIGN = MIDDLE  ALIGN = CENTER&gt;&lt;B&gt;",Minutes!C35,"&lt;/B&gt;&lt;/TD&gt;&lt;/TR&gt;","&lt;TR BGCOLOR=""#00FFFF""&gt;&lt;TD COLSPAN = 3&gt;&lt;SMALL&gt;&lt;BR&gt;&lt;/SMALL&gt;&lt;/TD&gt;&lt;/TR&gt;"))</f>
        <v>&lt;A NAME = "REQ0014"&gt;&lt;BR&gt;&lt;/A&gt;&lt;TABLE BORDER=5 CELLSPACING=0 CELLPADDING=6 WIDTH="100%"&gt;&lt;TR BGCOLOR="#00FFFF"&gt;&lt;TD COLSPAN = 3 VALIGN = MIDDLE  ALIGN = CENTER&gt;&lt;BIG&gt;&lt;B&gt;Change Request &lt;A HREF="maint_0014.pdf"&gt;0014&lt;/A&gt;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CENTER&gt;&lt;B&gt;6.6.1, 9.2.7.7.2, 10.5.2 - LLDP TLV error processing&lt;/B&gt;&lt;/TD&gt;&lt;TD  VALIGN = MIDDLE  ALIGN = CENTER&gt;&lt;B&gt;7-Nov-11&lt;/B&gt;&lt;/TD&gt;&lt;/TR&gt;&lt;TR BGCOLOR="#00FFFF"&gt;&lt;TD COLSPAN = 3&gt;&lt;SMALL&gt;&lt;BR&gt;&lt;/SMALL&gt;&lt;/TD&gt;&lt;/TR&gt;</v>
      </c>
      <c r="B34" s="117" t="str">
        <f ca="1">IF(Minutes!C37="","",CONCATENATE("&lt;TR BGCOLOR=""#E0E0E0""&gt;&lt;TD&gt;&lt;BR&gt;&lt;/TD&gt;&lt;TD VALIGN = MIDDLE  ALIGN = CENTER&gt;", Minutes!C36, "&lt;/TD&gt;&lt;TD VALIGN = MIDDLE  ALIGN = CENTER&gt;", TEXT(Minutes!C35,"d-mmm-yy"),"&lt;/TD&gt;&lt;/TR&gt;&lt;TR&gt;&lt;TD COLSPAN = 3&gt;", SUBSTITUTE(Minutes!C37, "#", " "),"&lt;/TD&gt;&lt;/TR&gt;"))</f>
        <v>&lt;TR BGCOLOR="#E0E0E0"&gt;&lt;TD&gt;&lt;BR&gt;&lt;/TD&gt;&lt;TD VALIGN = MIDDLE  ALIGN = CENTER&gt;Published&lt;/TD&gt;&lt;TD VALIGN = MIDDLE  ALIGN = CENTER&gt;7-Nov-11&lt;/TD&gt;&lt;/TR&gt;&lt;TR&gt;&lt;TD COLSPAN = 3&gt;6.6.1, 9.2.7.7.2, 10.5.2 - LLDP TLV error processing&lt;/TD&gt;&lt;/TR&gt;</v>
      </c>
      <c r="C34" s="117" t="str">
        <f>IF(Minutes!D37&lt;&gt;"#","",CONCATENATE("&lt;TR BGCOLOR=""#E0E0E0""&gt;&lt;TD&gt;&lt;BR&gt;&lt;/TD&gt;&lt;TD VALIGN = MIDDLE  ALIGN = CENTER&gt;", Minutes!D36, "&lt;/TD&gt;&lt;TD VALIGN = MIDDLE  ALIGN = CENTER&gt;", TEXT(Minutes!D35,"d-mmm-yy"),"&lt;/TD&gt;&lt;/TR&gt;&lt;TR&gt;&lt;TD COLSPAN = 3&gt;", SUBSTITUTE(Minutes!D37, "#", " "),"&lt;/TD&gt;&lt;/TR&gt;"))</f>
        <v/>
      </c>
      <c r="D34" s="117" t="str">
        <f>IF(Minutes!E37&lt;&gt;"#","",CONCATENATE("&lt;TR BGCOLOR=""#E0E0E0""&gt;&lt;TD&gt;&lt;BR&gt;&lt;/TD&gt;&lt;TD VALIGN = MIDDLE  ALIGN = CENTER&gt;", Minutes!E36, "&lt;/TD&gt;&lt;TD VALIGN = MIDDLE  ALIGN = CENTER&gt;", TEXT(Minutes!E35,"d-mmm-yy"),"&lt;/TD&gt;&lt;/TR&gt;&lt;TR&gt;&lt;TD COLSPAN = 3&gt;", SUBSTITUTE(Minutes!E37, "#", " "),"&lt;/TD&gt;&lt;/TR&gt;"))</f>
        <v/>
      </c>
      <c r="E34" s="117" t="str">
        <f>IF(Minutes!F37&lt;&gt;"#","",CONCATENATE("&lt;TR BGCOLOR=""#E0E0E0""&gt;&lt;TD&gt;&lt;BR&gt;&lt;/TD&gt;&lt;TD VALIGN = MIDDLE  ALIGN = CENTER&gt;", Minutes!F36, "&lt;/TD&gt;&lt;TD VALIGN = MIDDLE  ALIGN = CENTER&gt;", TEXT(Minutes!F35,"d-mmm-yy"),"&lt;/TD&gt;&lt;/TR&gt;&lt;TR&gt;&lt;TD COLSPAN = 3&gt;", SUBSTITUTE(Minutes!F37, "#", " "),"&lt;/TD&gt;&lt;/TR&gt;"))</f>
        <v/>
      </c>
      <c r="F34" s="117" t="str">
        <f>IF(Minutes!G37&lt;&gt;"#","",CONCATENATE("&lt;TR BGCOLOR=""#E0E0E0""&gt;&lt;TD&gt;&lt;BR&gt;&lt;/TD&gt;&lt;TD VALIGN = MIDDLE  ALIGN = CENTER&gt;", Minutes!G36, "&lt;/TD&gt;&lt;TD VALIGN = MIDDLE  ALIGN = CENTER&gt;", TEXT(Minutes!G35,"d-mmm-yy"),"&lt;/TD&gt;&lt;/TR&gt;&lt;TR&gt;&lt;TD COLSPAN = 3&gt;", SUBSTITUTE(Minutes!G37, "#", " "),"&lt;/TD&gt;&lt;/TR&gt;"))</f>
        <v>&lt;TR BGCOLOR="#E0E0E0"&gt;&lt;TD&gt;&lt;BR&gt;&lt;/TD&gt;&lt;TD VALIGN = MIDDLE  ALIGN = CENTER&gt;Since there is no open AB amendment we put this in the ready for ballot phase.  Note that AB at some point it would be good to remove the Annex of AB for .1 and .3 TLVs.&lt;/TD&gt;&lt;TD VALIGN = MIDDLE  ALIGN = CENTER&gt;8-Nov-11&lt;/TD&gt;&lt;/TR&gt;&lt;TR&gt;&lt;TD COLSPAN = 3&gt; &lt;/TD&gt;&lt;/TR&gt;</v>
      </c>
      <c r="G34" s="117" t="str">
        <f>IF(Minutes!H37&lt;&gt;"#","",CONCATENATE("&lt;TR BGCOLOR=""#E0E0E0""&gt;&lt;TD&gt;&lt;BR&gt;&lt;/TD&gt;&lt;TD VALIGN = MIDDLE  ALIGN = CENTER&gt;", Minutes!H36, "&lt;/TD&gt;&lt;TD VALIGN = MIDDLE  ALIGN = CENTER&gt;", TEXT(Minutes!H35,"d-mmm-yy"),"&lt;/TD&gt;&lt;/TR&gt;&lt;TR&gt;&lt;TD COLSPAN = 3&gt;", SUBSTITUTE(Minutes!H37, "#", " "),"&lt;/TD&gt;&lt;/TR&gt;"))</f>
        <v>&lt;TR BGCOLOR="#E0E0E0"&gt;&lt;TD&gt;&lt;BR&gt;&lt;/TD&gt;&lt;TD VALIGN = MIDDLE  ALIGN = CENTER&gt;No status change.  Previously agreed to wait for AB document amendment or revision to address.&lt;/TD&gt;&lt;TD VALIGN = MIDDLE  ALIGN = CENTER&gt;11-Jan-12&lt;/TD&gt;&lt;/TR&gt;&lt;TR&gt;&lt;TD COLSPAN = 3&gt; &lt;/TD&gt;&lt;/TR&gt;</v>
      </c>
      <c r="H34" s="117" t="str">
        <f>IF(Minutes!I37&lt;&gt;"#","",CONCATENATE("&lt;TR BGCOLOR=""#E0E0E0""&gt;&lt;TD&gt;&lt;BR&gt;&lt;/TD&gt;&lt;TD VALIGN = MIDDLE  ALIGN = CENTER&gt;", Minutes!I36, "&lt;/TD&gt;&lt;TD VALIGN = MIDDLE  ALIGN = CENTER&gt;", TEXT(Minutes!I35,"d-mmm-yy"),"&lt;/TD&gt;&lt;/TR&gt;&lt;TR&gt;&lt;TD COLSPAN = 3&gt;", SUBSTITUTE(Minutes!I37, "#", " "),"&lt;/TD&gt;&lt;/TR&gt;"))</f>
        <v>&lt;TR BGCOLOR="#E0E0E0"&gt;&lt;TD&gt;&lt;BR&gt;&lt;/TD&gt;&lt;TD VALIGN = MIDDLE  ALIGN = CENTER&gt;No status change.  Previously agreed to wait for AB document amendment or revision to address.  New maintenance item 0027 includes this fix and additional clarification.&lt;/TD&gt;&lt;TD VALIGN = MIDDLE  ALIGN = CENTER&gt;6-Mar-12&lt;/TD&gt;&lt;/TR&gt;&lt;TR&gt;&lt;TD COLSPAN = 3&gt; &lt;/TD&gt;&lt;/TR&gt;</v>
      </c>
      <c r="I34" s="117" t="str">
        <f>IF(Minutes!J37&lt;&gt;"#","",CONCATENATE("&lt;TR BGCOLOR=""#E0E0E0""&gt;&lt;TD&gt;&lt;BR&gt;&lt;/TD&gt;&lt;TD VALIGN = MIDDLE  ALIGN = CENTER&gt;", Minutes!J36, "&lt;/TD&gt;&lt;TD VALIGN = MIDDLE  ALIGN = CENTER&gt;", TEXT(Minutes!J35,"d-mmm-yy"),"&lt;/TD&gt;&lt;/TR&gt;&lt;TR&gt;&lt;TD COLSPAN = 3&gt;", SUBSTITUTE(Minutes!J37, "#", " "),"&lt;/TD&gt;&lt;/TR&gt;"))</f>
        <v>&lt;TR BGCOLOR="#E0E0E0"&gt;&lt;TD&gt;&lt;BR&gt;&lt;/TD&gt;&lt;TD VALIGN = MIDDLE  ALIGN = CENTER&gt;New maintenance item 0027 includes this fix and additional clarification. 
Target for 802.1AB Cor (PAR approved at July plenary) &lt;/TD&gt;&lt;TD VALIGN = MIDDLE  ALIGN = CENTER&gt;17-Jul-12&lt;/TD&gt;&lt;/TR&gt;&lt;TR&gt;&lt;TD COLSPAN = 3&gt; &lt;/TD&gt;&lt;/TR&gt;</v>
      </c>
      <c r="J34" s="117" t="str">
        <f>IF(Minutes!K37&lt;&gt;"#","",CONCATENATE("&lt;TR BGCOLOR=""#E0E0E0""&gt;&lt;TD&gt;&lt;BR&gt;&lt;/TD&gt;&lt;TD VALIGN = MIDDLE  ALIGN = CENTER&gt;", Minutes!K36, "&lt;/TD&gt;&lt;TD VALIGN = MIDDLE  ALIGN = CENTER&gt;", TEXT(Minutes!K35,"d-mmm-yy"),"&lt;/TD&gt;&lt;/TR&gt;&lt;TR&gt;&lt;TD COLSPAN = 3&gt;", SUBSTITUTE(Minutes!K37, "#", " "),"&lt;/TD&gt;&lt;/TR&gt;"))</f>
        <v>&lt;TR BGCOLOR="#E0E0E0"&gt;&lt;TD&gt;&lt;BR&gt;&lt;/TD&gt;&lt;TD VALIGN = MIDDLE  ALIGN = CENTER&gt;Included in the current draft of AB-Cor1 that is in TG ballot.&lt;/TD&gt;&lt;TD VALIGN = MIDDLE  ALIGN = CENTER&gt;12-Sep-12&lt;/TD&gt;&lt;/TR&gt;&lt;TR&gt;&lt;TD COLSPAN = 3&gt; &lt;/TD&gt;&lt;/TR&gt;</v>
      </c>
      <c r="K34" s="26" t="str">
        <f>IF(Minutes!L37&lt;&gt;"#","",CONCATENATE("&lt;TR BGCOLOR=""#E0E0E0""&gt;&lt;TD&gt;&lt;BR&gt;&lt;/TD&gt;&lt;TD VALIGN = MIDDLE  ALIGN = CENTER&gt;", Minutes!L36, "&lt;/TD&gt;&lt;TD VALIGN = MIDDLE  ALIGN = CENTER&gt;", TEXT(Minutes!L35,"d-mmm-yy"),"&lt;/TD&gt;&lt;/TR&gt;&lt;TR&gt;&lt;TD COLSPAN = 3&gt;", SUBSTITUTE(Minutes!L37, "#", " "),"&lt;/TD&gt;&lt;/TR&gt;"))</f>
        <v>&lt;TR BGCOLOR="#E0E0E0"&gt;&lt;TD&gt;&lt;BR&gt;&lt;/TD&gt;&lt;TD VALIGN = MIDDLE  ALIGN = CENTER&gt;AB-Cor1 in WG ballot&lt;/TD&gt;&lt;TD VALIGN = MIDDLE  ALIGN = CENTER&gt;13-Nov-12&lt;/TD&gt;&lt;/TR&gt;&lt;TR&gt;&lt;TD COLSPAN = 3&gt; &lt;/TD&gt;&lt;/TR&gt;</v>
      </c>
      <c r="L34" s="26" t="str">
        <f>IF(Minutes!M37&lt;&gt;"#","",CONCATENATE("&lt;TR BGCOLOR=""#E0E0E0""&gt;&lt;TD&gt;&lt;BR&gt;&lt;/TD&gt;&lt;TD VALIGN = MIDDLE  ALIGN = CENTER&gt;", Minutes!M36, "&lt;/TD&gt;&lt;TD VALIGN = MIDDLE  ALIGN = CENTER&gt;", TEXT(Minutes!M35,"d-mmm-yy"),"&lt;/TD&gt;&lt;/TR&gt;&lt;TR&gt;&lt;TD COLSPAN = 3&gt;", SUBSTITUTE(Minutes!M37, "#", " "),"&lt;/TD&gt;&lt;/TR&gt;"))</f>
        <v>&lt;TR BGCOLOR="#E0E0E0"&gt;&lt;TD&gt;&lt;BR&gt;&lt;/TD&gt;&lt;TD VALIGN = MIDDLE  ALIGN = CENTER&gt;AB-Cor1 in WG ballot&lt;/TD&gt;&lt;TD VALIGN = MIDDLE  ALIGN = CENTER&gt;15-Jan-13&lt;/TD&gt;&lt;/TR&gt;&lt;TR&gt;&lt;TD COLSPAN = 3&gt; &lt;/TD&gt;&lt;/TR&gt;</v>
      </c>
      <c r="M34" s="26" t="str">
        <f>IF(Minutes!N37&lt;&gt;"#","",CONCATENATE("&lt;TR BGCOLOR=""#E0E0E0""&gt;&lt;TD&gt;&lt;BR&gt;&lt;/TD&gt;&lt;TD VALIGN = MIDDLE  ALIGN = CENTER&gt;", Minutes!N36, "&lt;/TD&gt;&lt;TD VALIGN = MIDDLE  ALIGN = CENTER&gt;", TEXT(Minutes!N35,"d-mmm-yy"),"&lt;/TD&gt;&lt;/TR&gt;&lt;TR&gt;&lt;TD COLSPAN = 3&gt;", SUBSTITUTE(Minutes!N37, "#", " "),"&lt;/TD&gt;&lt;/TR&gt;"))</f>
        <v>&lt;TR BGCOLOR="#E0E0E0"&gt;&lt;TD&gt;&lt;BR&gt;&lt;/TD&gt;&lt;TD VALIGN = MIDDLE  ALIGN = CENTER&gt;AB-Cor-1 is in sponsor ballot&lt;/TD&gt;&lt;TD VALIGN = MIDDLE  ALIGN = CENTER&gt;19-Mar-13&lt;/TD&gt;&lt;/TR&gt;&lt;TR&gt;&lt;TD COLSPAN = 3&gt; &lt;/TD&gt;&lt;/TR&gt;</v>
      </c>
      <c r="N34" s="26" t="str">
        <f>IF(Minutes!O37&lt;&gt;"#","",CONCATENATE("&lt;TR BGCOLOR=""#E0E0E0""&gt;&lt;TD&gt;&lt;BR&gt;&lt;/TD&gt;&lt;TD VALIGN = MIDDLE  ALIGN = CENTER&gt;", Minutes!O36, "&lt;/TD&gt;&lt;TD VALIGN = MIDDLE  ALIGN = CENTER&gt;", TEXT(Minutes!O35,"d-mmm-yy"),"&lt;/TD&gt;&lt;/TR&gt;&lt;TR&gt;&lt;TD COLSPAN = 3&gt;", SUBSTITUTE(Minutes!O37, "#", " "),"&lt;/TD&gt;&lt;/TR&gt;"))</f>
        <v>&lt;TR BGCOLOR="#E0E0E0"&gt;&lt;TD&gt;&lt;BR&gt;&lt;/TD&gt;&lt;TD VALIGN = MIDDLE  ALIGN = CENTER&gt;AB-Cor-1 submitted to RevCom&lt;/TD&gt;&lt;TD VALIGN = MIDDLE  ALIGN = CENTER&gt;15-May-13&lt;/TD&gt;&lt;/TR&gt;&lt;TR&gt;&lt;TD COLSPAN = 3&gt; &lt;/TD&gt;&lt;/TR&gt;</v>
      </c>
      <c r="O34" s="26" t="str">
        <f>IF(Minutes!P37&lt;&gt;"#","",CONCATENATE("&lt;TR BGCOLOR=""#E0E0E0""&gt;&lt;TD&gt;&lt;BR&gt;&lt;/TD&gt;&lt;TD VALIGN = MIDDLE  ALIGN = CENTER&gt;", Minutes!P36, "&lt;/TD&gt;&lt;TD VALIGN = MIDDLE  ALIGN = CENTER&gt;", TEXT(Minutes!P35,"d-mmm-yy"),"&lt;/TD&gt;&lt;/TR&gt;&lt;TR&gt;&lt;TD COLSPAN = 3&gt;", SUBSTITUTE(Minutes!P37, "#", " "),"&lt;/TD&gt;&lt;/TR&gt;"))</f>
        <v>&lt;TR BGCOLOR="#E0E0E0"&gt;&lt;TD&gt;&lt;BR&gt;&lt;/TD&gt;&lt;TD VALIGN = MIDDLE  ALIGN = CENTER&gt;802.1AB-Cor1 was published on June 14, 2013&lt;/TD&gt;&lt;TD VALIGN = MIDDLE  ALIGN = CENTER&gt;15-Jul-13&lt;/TD&gt;&lt;/TR&gt;&lt;TR&gt;&lt;TD COLSPAN = 3&gt; &lt;/TD&gt;&lt;/TR&gt;</v>
      </c>
      <c r="P34" s="26" t="str">
        <f>IF(Minutes!Q37&lt;&gt;"#","",CONCATENATE("&lt;TR BGCOLOR=""#E0E0E0""&gt;&lt;TD&gt;&lt;BR&gt;&lt;/TD&gt;&lt;TD VALIGN = MIDDLE  ALIGN = CENTER&gt;", Minutes!Q36, "&lt;/TD&gt;&lt;TD VALIGN = MIDDLE  ALIGN = CENTER&gt;", TEXT(Minutes!Q35,"d-mmm-yy"),"&lt;/TD&gt;&lt;/TR&gt;&lt;TR&gt;&lt;TD COLSPAN = 3&gt;", SUBSTITUTE(Minutes!Q37, "#", " "),"&lt;/TD&gt;&lt;/TR&gt;"))</f>
        <v/>
      </c>
      <c r="Q34" s="26" t="str">
        <f>IF(Minutes!R37&lt;&gt;"#","",CONCATENATE("&lt;TR BGCOLOR=""#E0E0E0""&gt;&lt;TD&gt;&lt;BR&gt;&lt;/TD&gt;&lt;TD VALIGN = MIDDLE  ALIGN = CENTER&gt;", Minutes!R36, "&lt;/TD&gt;&lt;TD VALIGN = MIDDLE  ALIGN = CENTER&gt;", TEXT(Minutes!R35,"d-mmm-yy"),"&lt;/TD&gt;&lt;/TR&gt;&lt;TR&gt;&lt;TD COLSPAN = 3&gt;", SUBSTITUTE(Minutes!R37, "#", " "),"&lt;/TD&gt;&lt;/TR&gt;"))</f>
        <v/>
      </c>
      <c r="R34" s="117" t="str">
        <f>IF(Minutes!S37&lt;&gt;"#","",CONCATENATE("&lt;TR BGCOLOR=""#E0E0E0""&gt;&lt;TD&gt;&lt;BR&gt;&lt;/TD&gt;&lt;TD VALIGN = MIDDLE  ALIGN = CENTER&gt;", Minutes!S36, "&lt;/TD&gt;&lt;TD VALIGN = MIDDLE  ALIGN = CENTER&gt;", TEXT(Minutes!S35,"d-mmm-yy"),"&lt;/TD&gt;&lt;/TR&gt;&lt;TR&gt;&lt;TD COLSPAN = 3&gt;", SUBSTITUTE(Minutes!S37, "#", " "),"&lt;/TD&gt;&lt;/TR&gt;"))</f>
        <v/>
      </c>
      <c r="S34" s="117" t="str">
        <f>IF(Minutes!T37&lt;&gt;"#","",CONCATENATE("&lt;TR BGCOLOR=""#E0E0E0""&gt;&lt;TD&gt;&lt;BR&gt;&lt;/TD&gt;&lt;TD VALIGN = MIDDLE  ALIGN = CENTER&gt;", Minutes!T36, "&lt;/TD&gt;&lt;TD VALIGN = MIDDLE  ALIGN = CENTER&gt;", TEXT(Minutes!T35,"d-mmm-yy"),"&lt;/TD&gt;&lt;/TR&gt;&lt;TR&gt;&lt;TD COLSPAN = 3&gt;", SUBSTITUTE(Minutes!T37, "#", " "),"&lt;/TD&gt;&lt;/TR&gt;"))</f>
        <v/>
      </c>
      <c r="T34" s="117" t="str">
        <f>IF(Minutes!U37&lt;&gt;"#","",CONCATENATE("&lt;TR BGCOLOR=""#E0E0E0""&gt;&lt;TD&gt;&lt;BR&gt;&lt;/TD&gt;&lt;TD VALIGN = MIDDLE  ALIGN = CENTER&gt;", Minutes!U36, "&lt;/TD&gt;&lt;TD VALIGN = MIDDLE  ALIGN = CENTER&gt;", TEXT(Minutes!U35,"d-mmm-yy"),"&lt;/TD&gt;&lt;/TR&gt;&lt;TR&gt;&lt;TD COLSPAN = 3&gt;", SUBSTITUTE(Minutes!U37, "#", " "),"&lt;/TD&gt;&lt;/TR&gt;"))</f>
        <v/>
      </c>
      <c r="U34" s="117" t="str">
        <f>IF(Minutes!V37&lt;&gt;"#","",CONCATENATE("&lt;TR BGCOLOR=""#E0E0E0""&gt;&lt;TD&gt;&lt;BR&gt;&lt;/TD&gt;&lt;TD VALIGN = MIDDLE  ALIGN = CENTER&gt;", Minutes!V36, "&lt;/TD&gt;&lt;TD VALIGN = MIDDLE  ALIGN = CENTER&gt;", TEXT(Minutes!V35,"d-mmm-yy"),"&lt;/TD&gt;&lt;/TR&gt;&lt;TR&gt;&lt;TD COLSPAN = 3&gt;", SUBSTITUTE(Minutes!V37, "#", " "),"&lt;/TD&gt;&lt;/TR&gt;"))</f>
        <v/>
      </c>
      <c r="V34" s="117" t="str">
        <f>IF(Minutes!W37&lt;&gt;"#","",CONCATENATE("&lt;TR BGCOLOR=""#E0E0E0""&gt;&lt;TD&gt;&lt;BR&gt;&lt;/TD&gt;&lt;TD VALIGN = MIDDLE  ALIGN = CENTER&gt;", Minutes!W36, "&lt;/TD&gt;&lt;TD VALIGN = MIDDLE  ALIGN = CENTER&gt;", TEXT(Minutes!W35,"d-mmm-yy"),"&lt;/TD&gt;&lt;/TR&gt;&lt;TR&gt;&lt;TD COLSPAN = 3&gt;", SUBSTITUTE(Minutes!W37, "#", " "),"&lt;/TD&gt;&lt;/TR&gt;"))</f>
        <v/>
      </c>
      <c r="W34" s="117" t="str">
        <f>IF(Minutes!X37&lt;&gt;"#","",CONCATENATE("&lt;TR BGCOLOR=""#E0E0E0""&gt;&lt;TD&gt;&lt;BR&gt;&lt;/TD&gt;&lt;TD VALIGN = MIDDLE  ALIGN = CENTER&gt;", Minutes!X36, "&lt;/TD&gt;&lt;TD VALIGN = MIDDLE  ALIGN = CENTER&gt;", TEXT(Minutes!X35,"d-mmm-yy"),"&lt;/TD&gt;&lt;/TR&gt;&lt;TR&gt;&lt;TD COLSPAN = 3&gt;", SUBSTITUTE(Minutes!X37, "#", " "),"&lt;/TD&gt;&lt;/TR&gt;"))</f>
        <v/>
      </c>
      <c r="X34" s="117" t="str">
        <f>IF(Minutes!Y37&lt;&gt;"#","",CONCATENATE("&lt;TR BGCOLOR=""#E0E0E0""&gt;&lt;TD&gt;&lt;BR&gt;&lt;/TD&gt;&lt;TD VALIGN = MIDDLE  ALIGN = CENTER&gt;", Minutes!Y36, "&lt;/TD&gt;&lt;TD VALIGN = MIDDLE  ALIGN = CENTER&gt;", TEXT(Minutes!Y35,"d-mmm-yy"),"&lt;/TD&gt;&lt;/TR&gt;&lt;TR&gt;&lt;TD COLSPAN = 3&gt;", SUBSTITUTE(Minutes!Y37, "#", " "),"&lt;/TD&gt;&lt;/TR&gt;"))</f>
        <v/>
      </c>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row>
    <row r="35" spans="1:50" x14ac:dyDescent="0.2">
      <c r="B35" s="117"/>
      <c r="C35" s="117"/>
      <c r="D35" s="117"/>
      <c r="E35" s="117"/>
      <c r="F35" s="117"/>
      <c r="G35" s="117"/>
      <c r="H35" s="117"/>
      <c r="I35" s="117"/>
      <c r="J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row>
    <row r="36" spans="1:50" x14ac:dyDescent="0.2">
      <c r="A36" s="26" t="s">
        <v>89</v>
      </c>
      <c r="B36" s="117"/>
      <c r="C36" s="117"/>
      <c r="D36" s="117"/>
      <c r="E36" s="117"/>
      <c r="F36" s="117"/>
      <c r="G36" s="117"/>
      <c r="H36" s="117"/>
      <c r="I36" s="117"/>
      <c r="J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row>
    <row r="37" spans="1:50" ht="127.5" customHeight="1" x14ac:dyDescent="0.2">
      <c r="A37" s="26" t="str">
        <f ca="1">IF(Minutes!B38="#","",CONCATENATE("&lt;A NAME = ""REQ",Minutes!B38,"""&gt;&lt;BR&gt;&lt;/A&gt;","&lt;TABLE BORDER=5 CELLSPACING=0 CELLPADDING=6 WIDTH=""100%""&gt;","&lt;TR BGCOLOR=""#00FFFF""&gt;&lt;TD COLSPAN = 3 VALIGN = MIDDLE  ALIGN = CENTER&gt;&lt;BIG&gt;&lt;B&gt;Change Request &lt;A HREF=""maint_",Minutes!B38,".pdf""&gt;",Minutes!B38,"&lt;/A&gt; Revision History&lt;/B&gt;&lt;/BIG&gt;&lt;/TD&gt;&lt;/TR&gt;","&lt;TR BGCOLOR=""#00FFFF""&gt;&lt;TD  WIDTH=""15%"" ALIGN = CENTER&gt;Status&lt;/TD&gt;&lt;TD ALIGN = CENTER&gt;Description&lt;/TD&gt;&lt;TD  WIDTH=""15%"" ALIGN = CENTER&gt;Date Received&lt;/TD&gt;&lt;/TR&gt;","&lt;TR BGCOLOR=""#00FFFF""&gt;&lt;TD VALIGN = MIDDLE  ALIGN = CENTER&gt;&lt;B&gt;",Minutes!C39,"&lt;/B&gt;&lt;/TD&gt;&lt;TD VALIGN = MIDDLE  ALIGN = CENTER&gt;&lt;B&gt;",Minutes!C40,"&lt;/B&gt;&lt;/TD&gt;&lt;TD  VALIGN = MIDDLE  ALIGN = CENTER&gt;&lt;B&gt;",Minutes!C38,"&lt;/B&gt;&lt;/TD&gt;&lt;/TR&gt;","&lt;TR BGCOLOR=""#00FFFF""&gt;&lt;TD COLSPAN = 3&gt;&lt;SMALL&gt;&lt;BR&gt;&lt;/SMALL&gt;&lt;/TD&gt;&lt;/TR&gt;"))</f>
        <v>&lt;A NAME = "REQ0015"&gt;&lt;BR&gt;&lt;/A&gt;&lt;TABLE BORDER=5 CELLSPACING=0 CELLPADDING=6 WIDTH="100%"&gt;&lt;TR BGCOLOR="#00FFFF"&gt;&lt;TD COLSPAN = 3 VALIGN = MIDDLE  ALIGN = CENTER&gt;&lt;BIG&gt;&lt;B&gt;Change Request &lt;A HREF="maint_0015.pdf"&gt;0015&lt;/A&gt;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CENTER&gt;&lt;B&gt;A.31 - Clause number issue impacts PICS&lt;/B&gt;&lt;/TD&gt;&lt;TD  VALIGN = MIDDLE  ALIGN = CENTER&gt;&lt;B&gt;8-Nov-11&lt;/B&gt;&lt;/TD&gt;&lt;/TR&gt;&lt;TR BGCOLOR="#00FFFF"&gt;&lt;TD COLSPAN = 3&gt;&lt;SMALL&gt;&lt;BR&gt;&lt;/SMALL&gt;&lt;/TD&gt;&lt;/TR&gt;</v>
      </c>
      <c r="B37" s="117" t="str">
        <f ca="1">IF(Minutes!C40="","",CONCATENATE("&lt;TR BGCOLOR=""#E0E0E0""&gt;&lt;TD&gt;&lt;BR&gt;&lt;/TD&gt;&lt;TD VALIGN = MIDDLE  ALIGN = CENTER&gt;", Minutes!C39, "&lt;/TD&gt;&lt;TD VALIGN = MIDDLE  ALIGN = CENTER&gt;", TEXT(Minutes!C38,"d-mmm-yy"),"&lt;/TD&gt;&lt;/TR&gt;&lt;TR&gt;&lt;TD COLSPAN = 3&gt;", SUBSTITUTE(Minutes!C40, "#", " "),"&lt;/TD&gt;&lt;/TR&gt;"))</f>
        <v>&lt;TR BGCOLOR="#E0E0E0"&gt;&lt;TD&gt;&lt;BR&gt;&lt;/TD&gt;&lt;TD VALIGN = MIDDLE  ALIGN = CENTER&gt;Published&lt;/TD&gt;&lt;TD VALIGN = MIDDLE  ALIGN = CENTER&gt;8-Nov-11&lt;/TD&gt;&lt;/TR&gt;&lt;TR&gt;&lt;TD COLSPAN = 3&gt;A.31 - Clause number issue impacts PICS&lt;/TD&gt;&lt;/TR&gt;</v>
      </c>
      <c r="C37" s="117" t="str">
        <f>IF(Minutes!D40&lt;&gt;"#","",CONCATENATE("&lt;TR BGCOLOR=""#E0E0E0""&gt;&lt;TD&gt;&lt;BR&gt;&lt;/TD&gt;&lt;TD VALIGN = MIDDLE  ALIGN = CENTER&gt;", Minutes!D39, "&lt;/TD&gt;&lt;TD VALIGN = MIDDLE  ALIGN = CENTER&gt;", TEXT(Minutes!D38,"d-mmm-yy"),"&lt;/TD&gt;&lt;/TR&gt;&lt;TR&gt;&lt;TD COLSPAN = 3&gt;", SUBSTITUTE(Minutes!D40, "#", " "),"&lt;/TD&gt;&lt;/TR&gt;"))</f>
        <v/>
      </c>
      <c r="D37" s="117" t="str">
        <f>IF(Minutes!E40&lt;&gt;"#","",CONCATENATE("&lt;TR BGCOLOR=""#E0E0E0""&gt;&lt;TD&gt;&lt;BR&gt;&lt;/TD&gt;&lt;TD VALIGN = MIDDLE  ALIGN = CENTER&gt;", Minutes!E39, "&lt;/TD&gt;&lt;TD VALIGN = MIDDLE  ALIGN = CENTER&gt;", TEXT(Minutes!E38,"d-mmm-yy"),"&lt;/TD&gt;&lt;/TR&gt;&lt;TR&gt;&lt;TD COLSPAN = 3&gt;", SUBSTITUTE(Minutes!E40, "#", " "),"&lt;/TD&gt;&lt;/TR&gt;"))</f>
        <v/>
      </c>
      <c r="E37" s="117" t="str">
        <f>IF(Minutes!F40&lt;&gt;"#","",CONCATENATE("&lt;TR BGCOLOR=""#E0E0E0""&gt;&lt;TD&gt;&lt;BR&gt;&lt;/TD&gt;&lt;TD VALIGN = MIDDLE  ALIGN = CENTER&gt;", Minutes!F39, "&lt;/TD&gt;&lt;TD VALIGN = MIDDLE  ALIGN = CENTER&gt;", TEXT(Minutes!F38,"d-mmm-yy"),"&lt;/TD&gt;&lt;/TR&gt;&lt;TR&gt;&lt;TD COLSPAN = 3&gt;", SUBSTITUTE(Minutes!F40, "#", " "),"&lt;/TD&gt;&lt;/TR&gt;"))</f>
        <v/>
      </c>
      <c r="F37" s="117" t="str">
        <f>IF(Minutes!G40&lt;&gt;"#","",CONCATENATE("&lt;TR BGCOLOR=""#E0E0E0""&gt;&lt;TD&gt;&lt;BR&gt;&lt;/TD&gt;&lt;TD VALIGN = MIDDLE  ALIGN = CENTER&gt;", Minutes!G39, "&lt;/TD&gt;&lt;TD VALIGN = MIDDLE  ALIGN = CENTER&gt;", TEXT(Minutes!G38,"d-mmm-yy"),"&lt;/TD&gt;&lt;/TR&gt;&lt;TR&gt;&lt;TD COLSPAN = 3&gt;", SUBSTITUTE(Minutes!G40, "#", " "),"&lt;/TD&gt;&lt;/TR&gt;"))</f>
        <v>&lt;TR BGCOLOR="#E0E0E0"&gt;&lt;TD&gt;&lt;BR&gt;&lt;/TD&gt;&lt;TD VALIGN = MIDDLE  ALIGN = CENTER&gt;Candidate for the corrigendum as a known typo.  Move to ready for balloting. &lt;/TD&gt;&lt;TD VALIGN = MIDDLE  ALIGN = CENTER&gt;8-Nov-11&lt;/TD&gt;&lt;/TR&gt;&lt;TR&gt;&lt;TD COLSPAN = 3&gt; &lt;/TD&gt;&lt;/TR&gt;</v>
      </c>
      <c r="G37" s="117" t="str">
        <f>IF(Minutes!H40&lt;&gt;"#","",CONCATENATE("&lt;TR BGCOLOR=""#E0E0E0""&gt;&lt;TD&gt;&lt;BR&gt;&lt;/TD&gt;&lt;TD VALIGN = MIDDLE  ALIGN = CENTER&gt;", Minutes!H39, "&lt;/TD&gt;&lt;TD VALIGN = MIDDLE  ALIGN = CENTER&gt;", TEXT(Minutes!H38,"d-mmm-yy"),"&lt;/TD&gt;&lt;/TR&gt;&lt;TR&gt;&lt;TD COLSPAN = 3&gt;", SUBSTITUTE(Minutes!H40, "#", " "),"&lt;/TD&gt;&lt;/TR&gt;"))</f>
        <v>&lt;TR BGCOLOR="#E0E0E0"&gt;&lt;TD&gt;&lt;BR&gt;&lt;/TD&gt;&lt;TD VALIGN = MIDDLE  ALIGN = CENTER&gt;No comments submitted against this during Q-Cor-2 ballot.&lt;/TD&gt;&lt;TD VALIGN = MIDDLE  ALIGN = CENTER&gt;11-Jan-12&lt;/TD&gt;&lt;/TR&gt;&lt;TR&gt;&lt;TD COLSPAN = 3&gt; &lt;/TD&gt;&lt;/TR&gt;</v>
      </c>
      <c r="H37" s="117" t="str">
        <f>IF(Minutes!I40&lt;&gt;"#","",CONCATENATE("&lt;TR BGCOLOR=""#E0E0E0""&gt;&lt;TD&gt;&lt;BR&gt;&lt;/TD&gt;&lt;TD VALIGN = MIDDLE  ALIGN = CENTER&gt;", Minutes!I39, "&lt;/TD&gt;&lt;TD VALIGN = MIDDLE  ALIGN = CENTER&gt;", TEXT(Minutes!I38,"d-mmm-yy"),"&lt;/TD&gt;&lt;/TR&gt;&lt;TR&gt;&lt;TD COLSPAN = 3&gt;", SUBSTITUTE(Minutes!I40, "#", " "),"&lt;/TD&gt;&lt;/TR&gt;"))</f>
        <v>&lt;TR BGCOLOR="#E0E0E0"&gt;&lt;TD&gt;&lt;BR&gt;&lt;/TD&gt;&lt;TD VALIGN = MIDDLE  ALIGN = CENTER&gt;No comments were submitted against this fix in Q-cor-2.&lt;/TD&gt;&lt;TD VALIGN = MIDDLE  ALIGN = CENTER&gt;6-Mar-12&lt;/TD&gt;&lt;/TR&gt;&lt;TR&gt;&lt;TD COLSPAN = 3&gt; &lt;/TD&gt;&lt;/TR&gt;</v>
      </c>
      <c r="I37" s="117" t="str">
        <f>IF(Minutes!J40&lt;&gt;"#","",CONCATENATE("&lt;TR BGCOLOR=""#E0E0E0""&gt;&lt;TD&gt;&lt;BR&gt;&lt;/TD&gt;&lt;TD VALIGN = MIDDLE  ALIGN = CENTER&gt;", Minutes!J39, "&lt;/TD&gt;&lt;TD VALIGN = MIDDLE  ALIGN = CENTER&gt;", TEXT(Minutes!J38,"d-mmm-yy"),"&lt;/TD&gt;&lt;/TR&gt;&lt;TR&gt;&lt;TD COLSPAN = 3&gt;", SUBSTITUTE(Minutes!J40, "#", " "),"&lt;/TD&gt;&lt;/TR&gt;"))</f>
        <v>&lt;TR BGCOLOR="#E0E0E0"&gt;&lt;TD&gt;&lt;BR&gt;&lt;/TD&gt;&lt;TD VALIGN = MIDDLE  ALIGN = CENTER&gt;Q-Cor-2-d2-0 in sponsor ballot  &lt;/TD&gt;&lt;TD VALIGN = MIDDLE  ALIGN = CENTER&gt;17-Jul-12&lt;/TD&gt;&lt;/TR&gt;&lt;TR&gt;&lt;TD COLSPAN = 3&gt; &lt;/TD&gt;&lt;/TR&gt;</v>
      </c>
      <c r="J37" s="117" t="str">
        <f>IF(Minutes!K40&lt;&gt;"#","",CONCATENATE("&lt;TR BGCOLOR=""#E0E0E0""&gt;&lt;TD&gt;&lt;BR&gt;&lt;/TD&gt;&lt;TD VALIGN = MIDDLE  ALIGN = CENTER&gt;", Minutes!K39, "&lt;/TD&gt;&lt;TD VALIGN = MIDDLE  ALIGN = CENTER&gt;", TEXT(Minutes!K38,"d-mmm-yy"),"&lt;/TD&gt;&lt;/TR&gt;&lt;TR&gt;&lt;TD COLSPAN = 3&gt;", SUBSTITUTE(Minutes!K40, "#", " "),"&lt;/TD&gt;&lt;/TR&gt;"))</f>
        <v>&lt;TR BGCOLOR="#E0E0E0"&gt;&lt;TD&gt;&lt;BR&gt;&lt;/TD&gt;&lt;TD VALIGN = MIDDLE  ALIGN = CENTER&gt;Q-Cor2 submitted to RevCom&lt;/TD&gt;&lt;TD VALIGN = MIDDLE  ALIGN = CENTER&gt;12-Sep-12&lt;/TD&gt;&lt;/TR&gt;&lt;TR&gt;&lt;TD COLSPAN = 3&gt; &lt;/TD&gt;&lt;/TR&gt;</v>
      </c>
      <c r="K37" s="26" t="str">
        <f>IF(Minutes!L40&lt;&gt;"#","",CONCATENATE("&lt;TR BGCOLOR=""#E0E0E0""&gt;&lt;TD&gt;&lt;BR&gt;&lt;/TD&gt;&lt;TD VALIGN = MIDDLE  ALIGN = CENTER&gt;", Minutes!L39, "&lt;/TD&gt;&lt;TD VALIGN = MIDDLE  ALIGN = CENTER&gt;", TEXT(Minutes!L38,"d-mmm-yy"),"&lt;/TD&gt;&lt;/TR&gt;&lt;TR&gt;&lt;TD COLSPAN = 3&gt;", SUBSTITUTE(Minutes!L40, "#", " "),"&lt;/TD&gt;&lt;/TR&gt;"))</f>
        <v>&lt;TR BGCOLOR="#E0E0E0"&gt;&lt;TD&gt;&lt;BR&gt;&lt;/TD&gt;&lt;TD VALIGN = MIDDLE  ALIGN = CENTER&gt;Q-Cor2 approved by SASB&lt;/TD&gt;&lt;TD VALIGN = MIDDLE  ALIGN = CENTER&gt;13-Nov-12&lt;/TD&gt;&lt;/TR&gt;&lt;TR&gt;&lt;TD COLSPAN = 3&gt; &lt;/TD&gt;&lt;/TR&gt;</v>
      </c>
      <c r="L37" s="26" t="str">
        <f>IF(Minutes!M40&lt;&gt;"#","",CONCATENATE("&lt;TR BGCOLOR=""#E0E0E0""&gt;&lt;TD&gt;&lt;BR&gt;&lt;/TD&gt;&lt;TD VALIGN = MIDDLE  ALIGN = CENTER&gt;", Minutes!M39, "&lt;/TD&gt;&lt;TD VALIGN = MIDDLE  ALIGN = CENTER&gt;", TEXT(Minutes!M38,"d-mmm-yy"),"&lt;/TD&gt;&lt;/TR&gt;&lt;TR&gt;&lt;TD COLSPAN = 3&gt;", SUBSTITUTE(Minutes!M40, "#", " "),"&lt;/TD&gt;&lt;/TR&gt;"))</f>
        <v>&lt;TR BGCOLOR="#E0E0E0"&gt;&lt;TD&gt;&lt;BR&gt;&lt;/TD&gt;&lt;TD VALIGN = MIDDLE  ALIGN = CENTER&gt;Q-Cor2 was published November 2012&lt;/TD&gt;&lt;TD VALIGN = MIDDLE  ALIGN = CENTER&gt;15-Jan-13&lt;/TD&gt;&lt;/TR&gt;&lt;TR&gt;&lt;TD COLSPAN = 3&gt; &lt;/TD&gt;&lt;/TR&gt;</v>
      </c>
      <c r="M37" s="26" t="str">
        <f>IF(Minutes!N40&lt;&gt;"#","",CONCATENATE("&lt;TR BGCOLOR=""#E0E0E0""&gt;&lt;TD&gt;&lt;BR&gt;&lt;/TD&gt;&lt;TD VALIGN = MIDDLE  ALIGN = CENTER&gt;", Minutes!N39, "&lt;/TD&gt;&lt;TD VALIGN = MIDDLE  ALIGN = CENTER&gt;", TEXT(Minutes!N38,"d-mmm-yy"),"&lt;/TD&gt;&lt;/TR&gt;&lt;TR&gt;&lt;TD COLSPAN = 3&gt;", SUBSTITUTE(Minutes!N40, "#", " "),"&lt;/TD&gt;&lt;/TR&gt;"))</f>
        <v/>
      </c>
      <c r="N37" s="26" t="str">
        <f>IF(Minutes!O40&lt;&gt;"#","",CONCATENATE("&lt;TR BGCOLOR=""#E0E0E0""&gt;&lt;TD&gt;&lt;BR&gt;&lt;/TD&gt;&lt;TD VALIGN = MIDDLE  ALIGN = CENTER&gt;", Minutes!O39, "&lt;/TD&gt;&lt;TD VALIGN = MIDDLE  ALIGN = CENTER&gt;", TEXT(Minutes!O38,"d-mmm-yy"),"&lt;/TD&gt;&lt;/TR&gt;&lt;TR&gt;&lt;TD COLSPAN = 3&gt;", SUBSTITUTE(Minutes!O40, "#", " "),"&lt;/TD&gt;&lt;/TR&gt;"))</f>
        <v/>
      </c>
      <c r="O37" s="26" t="str">
        <f>IF(Minutes!P40&lt;&gt;"#","",CONCATENATE("&lt;TR BGCOLOR=""#E0E0E0""&gt;&lt;TD&gt;&lt;BR&gt;&lt;/TD&gt;&lt;TD VALIGN = MIDDLE  ALIGN = CENTER&gt;", Minutes!P39, "&lt;/TD&gt;&lt;TD VALIGN = MIDDLE  ALIGN = CENTER&gt;", TEXT(Minutes!P38,"d-mmm-yy"),"&lt;/TD&gt;&lt;/TR&gt;&lt;TR&gt;&lt;TD COLSPAN = 3&gt;", SUBSTITUTE(Minutes!P40, "#", " "),"&lt;/TD&gt;&lt;/TR&gt;"))</f>
        <v/>
      </c>
      <c r="P37" s="26" t="str">
        <f>IF(Minutes!Q40&lt;&gt;"#","",CONCATENATE("&lt;TR BGCOLOR=""#E0E0E0""&gt;&lt;TD&gt;&lt;BR&gt;&lt;/TD&gt;&lt;TD VALIGN = MIDDLE  ALIGN = CENTER&gt;", Minutes!Q39, "&lt;/TD&gt;&lt;TD VALIGN = MIDDLE  ALIGN = CENTER&gt;", TEXT(Minutes!Q38,"d-mmm-yy"),"&lt;/TD&gt;&lt;/TR&gt;&lt;TR&gt;&lt;TD COLSPAN = 3&gt;", SUBSTITUTE(Minutes!Q40, "#", " "),"&lt;/TD&gt;&lt;/TR&gt;"))</f>
        <v/>
      </c>
      <c r="Q37" s="26" t="str">
        <f>IF(Minutes!R40&lt;&gt;"#","",CONCATENATE("&lt;TR BGCOLOR=""#E0E0E0""&gt;&lt;TD&gt;&lt;BR&gt;&lt;/TD&gt;&lt;TD VALIGN = MIDDLE  ALIGN = CENTER&gt;", Minutes!R39, "&lt;/TD&gt;&lt;TD VALIGN = MIDDLE  ALIGN = CENTER&gt;", TEXT(Minutes!R38,"d-mmm-yy"),"&lt;/TD&gt;&lt;/TR&gt;&lt;TR&gt;&lt;TD COLSPAN = 3&gt;", SUBSTITUTE(Minutes!R40, "#", " "),"&lt;/TD&gt;&lt;/TR&gt;"))</f>
        <v/>
      </c>
      <c r="R37" s="117" t="str">
        <f>IF(Minutes!S40&lt;&gt;"#","",CONCATENATE("&lt;TR BGCOLOR=""#E0E0E0""&gt;&lt;TD&gt;&lt;BR&gt;&lt;/TD&gt;&lt;TD VALIGN = MIDDLE  ALIGN = CENTER&gt;", Minutes!S39, "&lt;/TD&gt;&lt;TD VALIGN = MIDDLE  ALIGN = CENTER&gt;", TEXT(Minutes!S38,"d-mmm-yy"),"&lt;/TD&gt;&lt;/TR&gt;&lt;TR&gt;&lt;TD COLSPAN = 3&gt;", SUBSTITUTE(Minutes!S40, "#", " "),"&lt;/TD&gt;&lt;/TR&gt;"))</f>
        <v/>
      </c>
      <c r="S37" s="117" t="str">
        <f>IF(Minutes!T40&lt;&gt;"#","",CONCATENATE("&lt;TR BGCOLOR=""#E0E0E0""&gt;&lt;TD&gt;&lt;BR&gt;&lt;/TD&gt;&lt;TD VALIGN = MIDDLE  ALIGN = CENTER&gt;", Minutes!T39, "&lt;/TD&gt;&lt;TD VALIGN = MIDDLE  ALIGN = CENTER&gt;", TEXT(Minutes!T38,"d-mmm-yy"),"&lt;/TD&gt;&lt;/TR&gt;&lt;TR&gt;&lt;TD COLSPAN = 3&gt;", SUBSTITUTE(Minutes!T40, "#", " "),"&lt;/TD&gt;&lt;/TR&gt;"))</f>
        <v/>
      </c>
      <c r="T37" s="117" t="str">
        <f>IF(Minutes!U40&lt;&gt;"#","",CONCATENATE("&lt;TR BGCOLOR=""#E0E0E0""&gt;&lt;TD&gt;&lt;BR&gt;&lt;/TD&gt;&lt;TD VALIGN = MIDDLE  ALIGN = CENTER&gt;", Minutes!U39, "&lt;/TD&gt;&lt;TD VALIGN = MIDDLE  ALIGN = CENTER&gt;", TEXT(Minutes!U38,"d-mmm-yy"),"&lt;/TD&gt;&lt;/TR&gt;&lt;TR&gt;&lt;TD COLSPAN = 3&gt;", SUBSTITUTE(Minutes!U40, "#", " "),"&lt;/TD&gt;&lt;/TR&gt;"))</f>
        <v/>
      </c>
      <c r="U37" s="117" t="str">
        <f>IF(Minutes!V40&lt;&gt;"#","",CONCATENATE("&lt;TR BGCOLOR=""#E0E0E0""&gt;&lt;TD&gt;&lt;BR&gt;&lt;/TD&gt;&lt;TD VALIGN = MIDDLE  ALIGN = CENTER&gt;", Minutes!V39, "&lt;/TD&gt;&lt;TD VALIGN = MIDDLE  ALIGN = CENTER&gt;", TEXT(Minutes!V38,"d-mmm-yy"),"&lt;/TD&gt;&lt;/TR&gt;&lt;TR&gt;&lt;TD COLSPAN = 3&gt;", SUBSTITUTE(Minutes!V40, "#", " "),"&lt;/TD&gt;&lt;/TR&gt;"))</f>
        <v/>
      </c>
      <c r="V37" s="117" t="str">
        <f>IF(Minutes!W40&lt;&gt;"#","",CONCATENATE("&lt;TR BGCOLOR=""#E0E0E0""&gt;&lt;TD&gt;&lt;BR&gt;&lt;/TD&gt;&lt;TD VALIGN = MIDDLE  ALIGN = CENTER&gt;", Minutes!W39, "&lt;/TD&gt;&lt;TD VALIGN = MIDDLE  ALIGN = CENTER&gt;", TEXT(Minutes!W38,"d-mmm-yy"),"&lt;/TD&gt;&lt;/TR&gt;&lt;TR&gt;&lt;TD COLSPAN = 3&gt;", SUBSTITUTE(Minutes!W40, "#", " "),"&lt;/TD&gt;&lt;/TR&gt;"))</f>
        <v/>
      </c>
      <c r="W37" s="117" t="str">
        <f>IF(Minutes!X40&lt;&gt;"#","",CONCATENATE("&lt;TR BGCOLOR=""#E0E0E0""&gt;&lt;TD&gt;&lt;BR&gt;&lt;/TD&gt;&lt;TD VALIGN = MIDDLE  ALIGN = CENTER&gt;", Minutes!X39, "&lt;/TD&gt;&lt;TD VALIGN = MIDDLE  ALIGN = CENTER&gt;", TEXT(Minutes!X38,"d-mmm-yy"),"&lt;/TD&gt;&lt;/TR&gt;&lt;TR&gt;&lt;TD COLSPAN = 3&gt;", SUBSTITUTE(Minutes!X40, "#", " "),"&lt;/TD&gt;&lt;/TR&gt;"))</f>
        <v/>
      </c>
      <c r="X37" s="117" t="str">
        <f>IF(Minutes!Y40&lt;&gt;"#","",CONCATENATE("&lt;TR BGCOLOR=""#E0E0E0""&gt;&lt;TD&gt;&lt;BR&gt;&lt;/TD&gt;&lt;TD VALIGN = MIDDLE  ALIGN = CENTER&gt;", Minutes!Y39, "&lt;/TD&gt;&lt;TD VALIGN = MIDDLE  ALIGN = CENTER&gt;", TEXT(Minutes!Y38,"d-mmm-yy"),"&lt;/TD&gt;&lt;/TR&gt;&lt;TR&gt;&lt;TD COLSPAN = 3&gt;", SUBSTITUTE(Minutes!Y40, "#", " "),"&lt;/TD&gt;&lt;/TR&gt;"))</f>
        <v/>
      </c>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row>
    <row r="38" spans="1:50" x14ac:dyDescent="0.2">
      <c r="B38" s="117"/>
      <c r="C38" s="117"/>
      <c r="D38" s="117"/>
      <c r="E38" s="117"/>
      <c r="F38" s="117"/>
      <c r="G38" s="117"/>
      <c r="H38" s="117"/>
      <c r="I38" s="117"/>
      <c r="J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row>
    <row r="39" spans="1:50" x14ac:dyDescent="0.2">
      <c r="A39" s="26" t="s">
        <v>89</v>
      </c>
      <c r="B39" s="117"/>
      <c r="C39" s="117"/>
      <c r="D39" s="117"/>
      <c r="E39" s="117"/>
      <c r="F39" s="117"/>
      <c r="G39" s="117"/>
      <c r="H39" s="117"/>
      <c r="I39" s="117"/>
      <c r="J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row>
    <row r="40" spans="1:50" ht="127.5" customHeight="1" x14ac:dyDescent="0.2">
      <c r="A40" s="26" t="str">
        <f ca="1">IF(Minutes!B41="#","",CONCATENATE("&lt;A NAME = ""REQ",Minutes!B41,"""&gt;&lt;BR&gt;&lt;/A&gt;","&lt;TABLE BORDER=5 CELLSPACING=0 CELLPADDING=6 WIDTH=""100%""&gt;","&lt;TR BGCOLOR=""#00FFFF""&gt;&lt;TD COLSPAN = 3 VALIGN = MIDDLE  ALIGN = CENTER&gt;&lt;BIG&gt;&lt;B&gt;Change Request &lt;A HREF=""maint_",Minutes!B41,".pdf""&gt;",Minutes!B41,"&lt;/A&gt; Revision History&lt;/B&gt;&lt;/BIG&gt;&lt;/TD&gt;&lt;/TR&gt;","&lt;TR BGCOLOR=""#00FFFF""&gt;&lt;TD  WIDTH=""15%"" ALIGN = CENTER&gt;Status&lt;/TD&gt;&lt;TD ALIGN = CENTER&gt;Description&lt;/TD&gt;&lt;TD  WIDTH=""15%"" ALIGN = CENTER&gt;Date Received&lt;/TD&gt;&lt;/TR&gt;","&lt;TR BGCOLOR=""#00FFFF""&gt;&lt;TD VALIGN = MIDDLE  ALIGN = CENTER&gt;&lt;B&gt;",Minutes!C42,"&lt;/B&gt;&lt;/TD&gt;&lt;TD VALIGN = MIDDLE  ALIGN = CENTER&gt;&lt;B&gt;",Minutes!C43,"&lt;/B&gt;&lt;/TD&gt;&lt;TD  VALIGN = MIDDLE  ALIGN = CENTER&gt;&lt;B&gt;",Minutes!C41,"&lt;/B&gt;&lt;/TD&gt;&lt;/TR&gt;","&lt;TR BGCOLOR=""#00FFFF""&gt;&lt;TD COLSPAN = 3&gt;&lt;SMALL&gt;&lt;BR&gt;&lt;/SMALL&gt;&lt;/TD&gt;&lt;/TR&gt;"))</f>
        <v>&lt;A NAME = "REQ0017"&gt;&lt;BR&gt;&lt;/A&gt;&lt;TABLE BORDER=5 CELLSPACING=0 CELLPADDING=6 WIDTH="100%"&gt;&lt;TR BGCOLOR="#00FFFF"&gt;&lt;TD COLSPAN = 3 VALIGN = MIDDLE  ALIGN = CENTER&gt;&lt;BIG&gt;&lt;B&gt;Change Request &lt;A HREF="maint_0017.pdf"&gt;0017&lt;/A&gt;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CENTER&gt;&lt;B&gt;B.10 - Typos in PICS&lt;/B&gt;&lt;/TD&gt;&lt;TD  VALIGN = MIDDLE  ALIGN = CENTER&gt;&lt;B&gt;8-Nov-11&lt;/B&gt;&lt;/TD&gt;&lt;/TR&gt;&lt;TR BGCOLOR="#00FFFF"&gt;&lt;TD COLSPAN = 3&gt;&lt;SMALL&gt;&lt;BR&gt;&lt;/SMALL&gt;&lt;/TD&gt;&lt;/TR&gt;</v>
      </c>
      <c r="B40" s="117" t="str">
        <f ca="1">IF(Minutes!C43="","",CONCATENATE("&lt;TR BGCOLOR=""#E0E0E0""&gt;&lt;TD&gt;&lt;BR&gt;&lt;/TD&gt;&lt;TD VALIGN = MIDDLE  ALIGN = CENTER&gt;", Minutes!C42, "&lt;/TD&gt;&lt;TD VALIGN = MIDDLE  ALIGN = CENTER&gt;", TEXT(Minutes!C41,"d-mmm-yy"),"&lt;/TD&gt;&lt;/TR&gt;&lt;TR&gt;&lt;TD COLSPAN = 3&gt;", SUBSTITUTE(Minutes!C43, "#", " "),"&lt;/TD&gt;&lt;/TR&gt;"))</f>
        <v>&lt;TR BGCOLOR="#E0E0E0"&gt;&lt;TD&gt;&lt;BR&gt;&lt;/TD&gt;&lt;TD VALIGN = MIDDLE  ALIGN = CENTER&gt;Published&lt;/TD&gt;&lt;TD VALIGN = MIDDLE  ALIGN = CENTER&gt;8-Nov-11&lt;/TD&gt;&lt;/TR&gt;&lt;TR&gt;&lt;TD COLSPAN = 3&gt;B.10 - Typos in PICS&lt;/TD&gt;&lt;/TR&gt;</v>
      </c>
      <c r="C40" s="117" t="str">
        <f>IF(Minutes!D43&lt;&gt;"#","",CONCATENATE("&lt;TR BGCOLOR=""#E0E0E0""&gt;&lt;TD&gt;&lt;BR&gt;&lt;/TD&gt;&lt;TD VALIGN = MIDDLE  ALIGN = CENTER&gt;", Minutes!D42, "&lt;/TD&gt;&lt;TD VALIGN = MIDDLE  ALIGN = CENTER&gt;", TEXT(Minutes!D41,"d-mmm-yy"),"&lt;/TD&gt;&lt;/TR&gt;&lt;TR&gt;&lt;TD COLSPAN = 3&gt;", SUBSTITUTE(Minutes!D43, "#", " "),"&lt;/TD&gt;&lt;/TR&gt;"))</f>
        <v/>
      </c>
      <c r="D40" s="117" t="str">
        <f>IF(Minutes!E43&lt;&gt;"#","",CONCATENATE("&lt;TR BGCOLOR=""#E0E0E0""&gt;&lt;TD&gt;&lt;BR&gt;&lt;/TD&gt;&lt;TD VALIGN = MIDDLE  ALIGN = CENTER&gt;", Minutes!E42, "&lt;/TD&gt;&lt;TD VALIGN = MIDDLE  ALIGN = CENTER&gt;", TEXT(Minutes!E41,"d-mmm-yy"),"&lt;/TD&gt;&lt;/TR&gt;&lt;TR&gt;&lt;TD COLSPAN = 3&gt;", SUBSTITUTE(Minutes!E43, "#", " "),"&lt;/TD&gt;&lt;/TR&gt;"))</f>
        <v/>
      </c>
      <c r="E40" s="117" t="str">
        <f>IF(Minutes!F43&lt;&gt;"#","",CONCATENATE("&lt;TR BGCOLOR=""#E0E0E0""&gt;&lt;TD&gt;&lt;BR&gt;&lt;/TD&gt;&lt;TD VALIGN = MIDDLE  ALIGN = CENTER&gt;", Minutes!F42, "&lt;/TD&gt;&lt;TD VALIGN = MIDDLE  ALIGN = CENTER&gt;", TEXT(Minutes!F41,"d-mmm-yy"),"&lt;/TD&gt;&lt;/TR&gt;&lt;TR&gt;&lt;TD COLSPAN = 3&gt;", SUBSTITUTE(Minutes!F43, "#", " "),"&lt;/TD&gt;&lt;/TR&gt;"))</f>
        <v/>
      </c>
      <c r="F40" s="117" t="str">
        <f>IF(Minutes!G43&lt;&gt;"#","",CONCATENATE("&lt;TR BGCOLOR=""#E0E0E0""&gt;&lt;TD&gt;&lt;BR&gt;&lt;/TD&gt;&lt;TD VALIGN = MIDDLE  ALIGN = CENTER&gt;", Minutes!G42, "&lt;/TD&gt;&lt;TD VALIGN = MIDDLE  ALIGN = CENTER&gt;", TEXT(Minutes!G41,"d-mmm-yy"),"&lt;/TD&gt;&lt;/TR&gt;&lt;TR&gt;&lt;TD COLSPAN = 3&gt;", SUBSTITUTE(Minutes!G43, "#", " "),"&lt;/TD&gt;&lt;/TR&gt;"))</f>
        <v>&lt;TR BGCOLOR="#E0E0E0"&gt;&lt;TD&gt;&lt;BR&gt;&lt;/TD&gt;&lt;TD VALIGN = MIDDLE  ALIGN = CENTER&gt;Candidate for the corrigendum as a known typo.  Move to ready for balloting. &lt;/TD&gt;&lt;TD VALIGN = MIDDLE  ALIGN = CENTER&gt;8-Nov-11&lt;/TD&gt;&lt;/TR&gt;&lt;TR&gt;&lt;TD COLSPAN = 3&gt; &lt;/TD&gt;&lt;/TR&gt;</v>
      </c>
      <c r="G40" s="117" t="str">
        <f>IF(Minutes!H43&lt;&gt;"#","",CONCATENATE("&lt;TR BGCOLOR=""#E0E0E0""&gt;&lt;TD&gt;&lt;BR&gt;&lt;/TD&gt;&lt;TD VALIGN = MIDDLE  ALIGN = CENTER&gt;", Minutes!H42, "&lt;/TD&gt;&lt;TD VALIGN = MIDDLE  ALIGN = CENTER&gt;", TEXT(Minutes!H41,"d-mmm-yy"),"&lt;/TD&gt;&lt;/TR&gt;&lt;TR&gt;&lt;TD COLSPAN = 3&gt;", SUBSTITUTE(Minutes!H43, "#", " "),"&lt;/TD&gt;&lt;/TR&gt;"))</f>
        <v>&lt;TR BGCOLOR="#E0E0E0"&gt;&lt;TD&gt;&lt;BR&gt;&lt;/TD&gt;&lt;TD VALIGN = MIDDLE  ALIGN = CENTER&gt;No comments submitted against this during Q-Cor-2 ballot.&lt;/TD&gt;&lt;TD VALIGN = MIDDLE  ALIGN = CENTER&gt;11-Jan-12&lt;/TD&gt;&lt;/TR&gt;&lt;TR&gt;&lt;TD COLSPAN = 3&gt; &lt;/TD&gt;&lt;/TR&gt;</v>
      </c>
      <c r="H40" s="117" t="str">
        <f>IF(Minutes!I43&lt;&gt;"#","",CONCATENATE("&lt;TR BGCOLOR=""#E0E0E0""&gt;&lt;TD&gt;&lt;BR&gt;&lt;/TD&gt;&lt;TD VALIGN = MIDDLE  ALIGN = CENTER&gt;", Minutes!I42, "&lt;/TD&gt;&lt;TD VALIGN = MIDDLE  ALIGN = CENTER&gt;", TEXT(Minutes!I41,"d-mmm-yy"),"&lt;/TD&gt;&lt;/TR&gt;&lt;TR&gt;&lt;TD COLSPAN = 3&gt;", SUBSTITUTE(Minutes!I43, "#", " "),"&lt;/TD&gt;&lt;/TR&gt;"))</f>
        <v>&lt;TR BGCOLOR="#E0E0E0"&gt;&lt;TD&gt;&lt;BR&gt;&lt;/TD&gt;&lt;TD VALIGN = MIDDLE  ALIGN = CENTER&gt;No comments were submitted against this fix in Q-cor-2.&lt;/TD&gt;&lt;TD VALIGN = MIDDLE  ALIGN = CENTER&gt;6-Mar-12&lt;/TD&gt;&lt;/TR&gt;&lt;TR&gt;&lt;TD COLSPAN = 3&gt; &lt;/TD&gt;&lt;/TR&gt;</v>
      </c>
      <c r="I40" s="117" t="str">
        <f>IF(Minutes!J43&lt;&gt;"#","",CONCATENATE("&lt;TR BGCOLOR=""#E0E0E0""&gt;&lt;TD&gt;&lt;BR&gt;&lt;/TD&gt;&lt;TD VALIGN = MIDDLE  ALIGN = CENTER&gt;", Minutes!J42, "&lt;/TD&gt;&lt;TD VALIGN = MIDDLE  ALIGN = CENTER&gt;", TEXT(Minutes!J41,"d-mmm-yy"),"&lt;/TD&gt;&lt;/TR&gt;&lt;TR&gt;&lt;TD COLSPAN = 3&gt;", SUBSTITUTE(Minutes!J43, "#", " "),"&lt;/TD&gt;&lt;/TR&gt;"))</f>
        <v>&lt;TR BGCOLOR="#E0E0E0"&gt;&lt;TD&gt;&lt;BR&gt;&lt;/TD&gt;&lt;TD VALIGN = MIDDLE  ALIGN = CENTER&gt;Q-Cor-2-d2-0 in sponsor ballot  &lt;/TD&gt;&lt;TD VALIGN = MIDDLE  ALIGN = CENTER&gt;17-Jul-12&lt;/TD&gt;&lt;/TR&gt;&lt;TR&gt;&lt;TD COLSPAN = 3&gt; &lt;/TD&gt;&lt;/TR&gt;</v>
      </c>
      <c r="J40" s="117" t="str">
        <f>IF(Minutes!K43&lt;&gt;"#","",CONCATENATE("&lt;TR BGCOLOR=""#E0E0E0""&gt;&lt;TD&gt;&lt;BR&gt;&lt;/TD&gt;&lt;TD VALIGN = MIDDLE  ALIGN = CENTER&gt;", Minutes!K42, "&lt;/TD&gt;&lt;TD VALIGN = MIDDLE  ALIGN = CENTER&gt;", TEXT(Minutes!K41,"d-mmm-yy"),"&lt;/TD&gt;&lt;/TR&gt;&lt;TR&gt;&lt;TD COLSPAN = 3&gt;", SUBSTITUTE(Minutes!K43, "#", " "),"&lt;/TD&gt;&lt;/TR&gt;"))</f>
        <v>&lt;TR BGCOLOR="#E0E0E0"&gt;&lt;TD&gt;&lt;BR&gt;&lt;/TD&gt;&lt;TD VALIGN = MIDDLE  ALIGN = CENTER&gt;Q-Cor2 submitted to RevCom&lt;/TD&gt;&lt;TD VALIGN = MIDDLE  ALIGN = CENTER&gt;12-Sep-12&lt;/TD&gt;&lt;/TR&gt;&lt;TR&gt;&lt;TD COLSPAN = 3&gt; &lt;/TD&gt;&lt;/TR&gt;</v>
      </c>
      <c r="K40" s="26" t="str">
        <f>IF(Minutes!L43&lt;&gt;"#","",CONCATENATE("&lt;TR BGCOLOR=""#E0E0E0""&gt;&lt;TD&gt;&lt;BR&gt;&lt;/TD&gt;&lt;TD VALIGN = MIDDLE  ALIGN = CENTER&gt;", Minutes!L42, "&lt;/TD&gt;&lt;TD VALIGN = MIDDLE  ALIGN = CENTER&gt;", TEXT(Minutes!L41,"d-mmm-yy"),"&lt;/TD&gt;&lt;/TR&gt;&lt;TR&gt;&lt;TD COLSPAN = 3&gt;", SUBSTITUTE(Minutes!L43, "#", " "),"&lt;/TD&gt;&lt;/TR&gt;"))</f>
        <v>&lt;TR BGCOLOR="#E0E0E0"&gt;&lt;TD&gt;&lt;BR&gt;&lt;/TD&gt;&lt;TD VALIGN = MIDDLE  ALIGN = CENTER&gt;Q-Cor2 approved by SASB&lt;/TD&gt;&lt;TD VALIGN = MIDDLE  ALIGN = CENTER&gt;13-Nov-12&lt;/TD&gt;&lt;/TR&gt;&lt;TR&gt;&lt;TD COLSPAN = 3&gt; &lt;/TD&gt;&lt;/TR&gt;</v>
      </c>
      <c r="L40" s="26" t="str">
        <f>IF(Minutes!M43&lt;&gt;"#","",CONCATENATE("&lt;TR BGCOLOR=""#E0E0E0""&gt;&lt;TD&gt;&lt;BR&gt;&lt;/TD&gt;&lt;TD VALIGN = MIDDLE  ALIGN = CENTER&gt;", Minutes!M42, "&lt;/TD&gt;&lt;TD VALIGN = MIDDLE  ALIGN = CENTER&gt;", TEXT(Minutes!M41,"d-mmm-yy"),"&lt;/TD&gt;&lt;/TR&gt;&lt;TR&gt;&lt;TD COLSPAN = 3&gt;", SUBSTITUTE(Minutes!M43, "#", " "),"&lt;/TD&gt;&lt;/TR&gt;"))</f>
        <v>&lt;TR BGCOLOR="#E0E0E0"&gt;&lt;TD&gt;&lt;BR&gt;&lt;/TD&gt;&lt;TD VALIGN = MIDDLE  ALIGN = CENTER&gt;Q-Cor2 was published November 2012&lt;/TD&gt;&lt;TD VALIGN = MIDDLE  ALIGN = CENTER&gt;15-Jan-13&lt;/TD&gt;&lt;/TR&gt;&lt;TR&gt;&lt;TD COLSPAN = 3&gt; &lt;/TD&gt;&lt;/TR&gt;</v>
      </c>
      <c r="M40" s="26" t="str">
        <f>IF(Minutes!N43&lt;&gt;"#","",CONCATENATE("&lt;TR BGCOLOR=""#E0E0E0""&gt;&lt;TD&gt;&lt;BR&gt;&lt;/TD&gt;&lt;TD VALIGN = MIDDLE  ALIGN = CENTER&gt;", Minutes!N42, "&lt;/TD&gt;&lt;TD VALIGN = MIDDLE  ALIGN = CENTER&gt;", TEXT(Minutes!N41,"d-mmm-yy"),"&lt;/TD&gt;&lt;/TR&gt;&lt;TR&gt;&lt;TD COLSPAN = 3&gt;", SUBSTITUTE(Minutes!N43, "#", " "),"&lt;/TD&gt;&lt;/TR&gt;"))</f>
        <v/>
      </c>
      <c r="N40" s="26" t="str">
        <f>IF(Minutes!O43&lt;&gt;"#","",CONCATENATE("&lt;TR BGCOLOR=""#E0E0E0""&gt;&lt;TD&gt;&lt;BR&gt;&lt;/TD&gt;&lt;TD VALIGN = MIDDLE  ALIGN = CENTER&gt;", Minutes!O42, "&lt;/TD&gt;&lt;TD VALIGN = MIDDLE  ALIGN = CENTER&gt;", TEXT(Minutes!O41,"d-mmm-yy"),"&lt;/TD&gt;&lt;/TR&gt;&lt;TR&gt;&lt;TD COLSPAN = 3&gt;", SUBSTITUTE(Minutes!O43, "#", " "),"&lt;/TD&gt;&lt;/TR&gt;"))</f>
        <v/>
      </c>
      <c r="O40" s="26" t="str">
        <f>IF(Minutes!P43&lt;&gt;"#","",CONCATENATE("&lt;TR BGCOLOR=""#E0E0E0""&gt;&lt;TD&gt;&lt;BR&gt;&lt;/TD&gt;&lt;TD VALIGN = MIDDLE  ALIGN = CENTER&gt;", Minutes!P42, "&lt;/TD&gt;&lt;TD VALIGN = MIDDLE  ALIGN = CENTER&gt;", TEXT(Minutes!P41,"d-mmm-yy"),"&lt;/TD&gt;&lt;/TR&gt;&lt;TR&gt;&lt;TD COLSPAN = 3&gt;", SUBSTITUTE(Minutes!P43, "#", " "),"&lt;/TD&gt;&lt;/TR&gt;"))</f>
        <v/>
      </c>
      <c r="P40" s="26" t="str">
        <f>IF(Minutes!Q43&lt;&gt;"#","",CONCATENATE("&lt;TR BGCOLOR=""#E0E0E0""&gt;&lt;TD&gt;&lt;BR&gt;&lt;/TD&gt;&lt;TD VALIGN = MIDDLE  ALIGN = CENTER&gt;", Minutes!Q42, "&lt;/TD&gt;&lt;TD VALIGN = MIDDLE  ALIGN = CENTER&gt;", TEXT(Minutes!Q41,"d-mmm-yy"),"&lt;/TD&gt;&lt;/TR&gt;&lt;TR&gt;&lt;TD COLSPAN = 3&gt;", SUBSTITUTE(Minutes!Q43, "#", " "),"&lt;/TD&gt;&lt;/TR&gt;"))</f>
        <v/>
      </c>
      <c r="Q40" s="26" t="str">
        <f>IF(Minutes!R43&lt;&gt;"#","",CONCATENATE("&lt;TR BGCOLOR=""#E0E0E0""&gt;&lt;TD&gt;&lt;BR&gt;&lt;/TD&gt;&lt;TD VALIGN = MIDDLE  ALIGN = CENTER&gt;", Minutes!R42, "&lt;/TD&gt;&lt;TD VALIGN = MIDDLE  ALIGN = CENTER&gt;", TEXT(Minutes!R41,"d-mmm-yy"),"&lt;/TD&gt;&lt;/TR&gt;&lt;TR&gt;&lt;TD COLSPAN = 3&gt;", SUBSTITUTE(Minutes!R43, "#", " "),"&lt;/TD&gt;&lt;/TR&gt;"))</f>
        <v/>
      </c>
      <c r="R40" s="117" t="str">
        <f>IF(Minutes!S43&lt;&gt;"#","",CONCATENATE("&lt;TR BGCOLOR=""#E0E0E0""&gt;&lt;TD&gt;&lt;BR&gt;&lt;/TD&gt;&lt;TD VALIGN = MIDDLE  ALIGN = CENTER&gt;", Minutes!S42, "&lt;/TD&gt;&lt;TD VALIGN = MIDDLE  ALIGN = CENTER&gt;", TEXT(Minutes!S41,"d-mmm-yy"),"&lt;/TD&gt;&lt;/TR&gt;&lt;TR&gt;&lt;TD COLSPAN = 3&gt;", SUBSTITUTE(Minutes!S43, "#", " "),"&lt;/TD&gt;&lt;/TR&gt;"))</f>
        <v/>
      </c>
      <c r="S40" s="117" t="str">
        <f>IF(Minutes!T43&lt;&gt;"#","",CONCATENATE("&lt;TR BGCOLOR=""#E0E0E0""&gt;&lt;TD&gt;&lt;BR&gt;&lt;/TD&gt;&lt;TD VALIGN = MIDDLE  ALIGN = CENTER&gt;", Minutes!T42, "&lt;/TD&gt;&lt;TD VALIGN = MIDDLE  ALIGN = CENTER&gt;", TEXT(Minutes!T41,"d-mmm-yy"),"&lt;/TD&gt;&lt;/TR&gt;&lt;TR&gt;&lt;TD COLSPAN = 3&gt;", SUBSTITUTE(Minutes!T43, "#", " "),"&lt;/TD&gt;&lt;/TR&gt;"))</f>
        <v/>
      </c>
      <c r="T40" s="117" t="str">
        <f>IF(Minutes!U43&lt;&gt;"#","",CONCATENATE("&lt;TR BGCOLOR=""#E0E0E0""&gt;&lt;TD&gt;&lt;BR&gt;&lt;/TD&gt;&lt;TD VALIGN = MIDDLE  ALIGN = CENTER&gt;", Minutes!U42, "&lt;/TD&gt;&lt;TD VALIGN = MIDDLE  ALIGN = CENTER&gt;", TEXT(Minutes!U41,"d-mmm-yy"),"&lt;/TD&gt;&lt;/TR&gt;&lt;TR&gt;&lt;TD COLSPAN = 3&gt;", SUBSTITUTE(Minutes!U43, "#", " "),"&lt;/TD&gt;&lt;/TR&gt;"))</f>
        <v/>
      </c>
      <c r="U40" s="117" t="str">
        <f>IF(Minutes!V43&lt;&gt;"#","",CONCATENATE("&lt;TR BGCOLOR=""#E0E0E0""&gt;&lt;TD&gt;&lt;BR&gt;&lt;/TD&gt;&lt;TD VALIGN = MIDDLE  ALIGN = CENTER&gt;", Minutes!V42, "&lt;/TD&gt;&lt;TD VALIGN = MIDDLE  ALIGN = CENTER&gt;", TEXT(Minutes!V41,"d-mmm-yy"),"&lt;/TD&gt;&lt;/TR&gt;&lt;TR&gt;&lt;TD COLSPAN = 3&gt;", SUBSTITUTE(Minutes!V43, "#", " "),"&lt;/TD&gt;&lt;/TR&gt;"))</f>
        <v/>
      </c>
      <c r="V40" s="117" t="str">
        <f>IF(Minutes!W43&lt;&gt;"#","",CONCATENATE("&lt;TR BGCOLOR=""#E0E0E0""&gt;&lt;TD&gt;&lt;BR&gt;&lt;/TD&gt;&lt;TD VALIGN = MIDDLE  ALIGN = CENTER&gt;", Minutes!W42, "&lt;/TD&gt;&lt;TD VALIGN = MIDDLE  ALIGN = CENTER&gt;", TEXT(Minutes!W41,"d-mmm-yy"),"&lt;/TD&gt;&lt;/TR&gt;&lt;TR&gt;&lt;TD COLSPAN = 3&gt;", SUBSTITUTE(Minutes!W43, "#", " "),"&lt;/TD&gt;&lt;/TR&gt;"))</f>
        <v/>
      </c>
      <c r="W40" s="117" t="str">
        <f>IF(Minutes!X43&lt;&gt;"#","",CONCATENATE("&lt;TR BGCOLOR=""#E0E0E0""&gt;&lt;TD&gt;&lt;BR&gt;&lt;/TD&gt;&lt;TD VALIGN = MIDDLE  ALIGN = CENTER&gt;", Minutes!X42, "&lt;/TD&gt;&lt;TD VALIGN = MIDDLE  ALIGN = CENTER&gt;", TEXT(Minutes!X41,"d-mmm-yy"),"&lt;/TD&gt;&lt;/TR&gt;&lt;TR&gt;&lt;TD COLSPAN = 3&gt;", SUBSTITUTE(Minutes!X43, "#", " "),"&lt;/TD&gt;&lt;/TR&gt;"))</f>
        <v/>
      </c>
      <c r="X40" s="117" t="str">
        <f>IF(Minutes!Y43&lt;&gt;"#","",CONCATENATE("&lt;TR BGCOLOR=""#E0E0E0""&gt;&lt;TD&gt;&lt;BR&gt;&lt;/TD&gt;&lt;TD VALIGN = MIDDLE  ALIGN = CENTER&gt;", Minutes!Y42, "&lt;/TD&gt;&lt;TD VALIGN = MIDDLE  ALIGN = CENTER&gt;", TEXT(Minutes!Y41,"d-mmm-yy"),"&lt;/TD&gt;&lt;/TR&gt;&lt;TR&gt;&lt;TD COLSPAN = 3&gt;", SUBSTITUTE(Minutes!Y43, "#", " "),"&lt;/TD&gt;&lt;/TR&gt;"))</f>
        <v/>
      </c>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row>
    <row r="41" spans="1:50" x14ac:dyDescent="0.2">
      <c r="B41" s="117"/>
      <c r="C41" s="117"/>
      <c r="D41" s="117"/>
      <c r="E41" s="117"/>
      <c r="F41" s="117"/>
      <c r="G41" s="117"/>
      <c r="H41" s="117"/>
      <c r="I41" s="117"/>
      <c r="J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row>
    <row r="42" spans="1:50" x14ac:dyDescent="0.2">
      <c r="A42" s="26" t="s">
        <v>89</v>
      </c>
      <c r="B42" s="117"/>
      <c r="C42" s="117"/>
      <c r="D42" s="117"/>
      <c r="E42" s="117"/>
      <c r="F42" s="117"/>
      <c r="G42" s="117"/>
      <c r="H42" s="117"/>
      <c r="I42" s="117"/>
      <c r="J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row>
    <row r="43" spans="1:50" ht="127.5" customHeight="1" x14ac:dyDescent="0.2">
      <c r="A43" s="26" t="str">
        <f ca="1">IF(Minutes!B44="#","",CONCATENATE("&lt;A NAME = ""REQ",Minutes!B44,"""&gt;&lt;BR&gt;&lt;/A&gt;","&lt;TABLE BORDER=5 CELLSPACING=0 CELLPADDING=6 WIDTH=""100%""&gt;","&lt;TR BGCOLOR=""#00FFFF""&gt;&lt;TD COLSPAN = 3 VALIGN = MIDDLE  ALIGN = CENTER&gt;&lt;BIG&gt;&lt;B&gt;Change Request &lt;A HREF=""maint_",Minutes!B44,".pdf""&gt;",Minutes!B44,"&lt;/A&gt; Revision History&lt;/B&gt;&lt;/BIG&gt;&lt;/TD&gt;&lt;/TR&gt;","&lt;TR BGCOLOR=""#00FFFF""&gt;&lt;TD  WIDTH=""15%"" ALIGN = CENTER&gt;Status&lt;/TD&gt;&lt;TD ALIGN = CENTER&gt;Description&lt;/TD&gt;&lt;TD  WIDTH=""15%"" ALIGN = CENTER&gt;Date Received&lt;/TD&gt;&lt;/TR&gt;","&lt;TR BGCOLOR=""#00FFFF""&gt;&lt;TD VALIGN = MIDDLE  ALIGN = CENTER&gt;&lt;B&gt;",Minutes!C45,"&lt;/B&gt;&lt;/TD&gt;&lt;TD VALIGN = MIDDLE  ALIGN = CENTER&gt;&lt;B&gt;",Minutes!C46,"&lt;/B&gt;&lt;/TD&gt;&lt;TD  VALIGN = MIDDLE  ALIGN = CENTER&gt;&lt;B&gt;",Minutes!C44,"&lt;/B&gt;&lt;/TD&gt;&lt;/TR&gt;","&lt;TR BGCOLOR=""#00FFFF""&gt;&lt;TD COLSPAN = 3&gt;&lt;SMALL&gt;&lt;BR&gt;&lt;/SMALL&gt;&lt;/TD&gt;&lt;/TR&gt;"))</f>
        <v>&lt;A NAME = "REQ0018"&gt;&lt;BR&gt;&lt;/A&gt;&lt;TABLE BORDER=5 CELLSPACING=0 CELLPADDING=6 WIDTH="100%"&gt;&lt;TR BGCOLOR="#00FFFF"&gt;&lt;TD COLSPAN = 3 VALIGN = MIDDLE  ALIGN = CENTER&gt;&lt;BIG&gt;&lt;B&gt;Change Request &lt;A HREF="maint_0018.pdf"&gt;0018&lt;/A&gt;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CENTER&gt;&lt;B&gt;6.10 - Incorrect figure reference&lt;/B&gt;&lt;/TD&gt;&lt;TD  VALIGN = MIDDLE  ALIGN = CENTER&gt;&lt;B&gt;17-Nov-11&lt;/B&gt;&lt;/TD&gt;&lt;/TR&gt;&lt;TR BGCOLOR="#00FFFF"&gt;&lt;TD COLSPAN = 3&gt;&lt;SMALL&gt;&lt;BR&gt;&lt;/SMALL&gt;&lt;/TD&gt;&lt;/TR&gt;</v>
      </c>
      <c r="B43" s="117" t="str">
        <f ca="1">IF(Minutes!C46="","",CONCATENATE("&lt;TR BGCOLOR=""#E0E0E0""&gt;&lt;TD&gt;&lt;BR&gt;&lt;/TD&gt;&lt;TD VALIGN = MIDDLE  ALIGN = CENTER&gt;", Minutes!C45, "&lt;/TD&gt;&lt;TD VALIGN = MIDDLE  ALIGN = CENTER&gt;", TEXT(Minutes!C44,"d-mmm-yy"),"&lt;/TD&gt;&lt;/TR&gt;&lt;TR&gt;&lt;TD COLSPAN = 3&gt;", SUBSTITUTE(Minutes!C46, "#", " "),"&lt;/TD&gt;&lt;/TR&gt;"))</f>
        <v>&lt;TR BGCOLOR="#E0E0E0"&gt;&lt;TD&gt;&lt;BR&gt;&lt;/TD&gt;&lt;TD VALIGN = MIDDLE  ALIGN = CENTER&gt;Published&lt;/TD&gt;&lt;TD VALIGN = MIDDLE  ALIGN = CENTER&gt;17-Nov-11&lt;/TD&gt;&lt;/TR&gt;&lt;TR&gt;&lt;TD COLSPAN = 3&gt;6.10 - Incorrect figure reference&lt;/TD&gt;&lt;/TR&gt;</v>
      </c>
      <c r="C43" s="117" t="str">
        <f>IF(Minutes!D46&lt;&gt;"#","",CONCATENATE("&lt;TR BGCOLOR=""#E0E0E0""&gt;&lt;TD&gt;&lt;BR&gt;&lt;/TD&gt;&lt;TD VALIGN = MIDDLE  ALIGN = CENTER&gt;", Minutes!D45, "&lt;/TD&gt;&lt;TD VALIGN = MIDDLE  ALIGN = CENTER&gt;", TEXT(Minutes!D44,"d-mmm-yy"),"&lt;/TD&gt;&lt;/TR&gt;&lt;TR&gt;&lt;TD COLSPAN = 3&gt;", SUBSTITUTE(Minutes!D46, "#", " "),"&lt;/TD&gt;&lt;/TR&gt;"))</f>
        <v/>
      </c>
      <c r="D43" s="117" t="str">
        <f>IF(Minutes!E46&lt;&gt;"#","",CONCATENATE("&lt;TR BGCOLOR=""#E0E0E0""&gt;&lt;TD&gt;&lt;BR&gt;&lt;/TD&gt;&lt;TD VALIGN = MIDDLE  ALIGN = CENTER&gt;", Minutes!E45, "&lt;/TD&gt;&lt;TD VALIGN = MIDDLE  ALIGN = CENTER&gt;", TEXT(Minutes!E44,"d-mmm-yy"),"&lt;/TD&gt;&lt;/TR&gt;&lt;TR&gt;&lt;TD COLSPAN = 3&gt;", SUBSTITUTE(Minutes!E46, "#", " "),"&lt;/TD&gt;&lt;/TR&gt;"))</f>
        <v/>
      </c>
      <c r="E43" s="117" t="str">
        <f>IF(Minutes!F46&lt;&gt;"#","",CONCATENATE("&lt;TR BGCOLOR=""#E0E0E0""&gt;&lt;TD&gt;&lt;BR&gt;&lt;/TD&gt;&lt;TD VALIGN = MIDDLE  ALIGN = CENTER&gt;", Minutes!F45, "&lt;/TD&gt;&lt;TD VALIGN = MIDDLE  ALIGN = CENTER&gt;", TEXT(Minutes!F44,"d-mmm-yy"),"&lt;/TD&gt;&lt;/TR&gt;&lt;TR&gt;&lt;TD COLSPAN = 3&gt;", SUBSTITUTE(Minutes!F46, "#", " "),"&lt;/TD&gt;&lt;/TR&gt;"))</f>
        <v/>
      </c>
      <c r="F43" s="117" t="str">
        <f>IF(Minutes!G46&lt;&gt;"#","",CONCATENATE("&lt;TR BGCOLOR=""#E0E0E0""&gt;&lt;TD&gt;&lt;BR&gt;&lt;/TD&gt;&lt;TD VALIGN = MIDDLE  ALIGN = CENTER&gt;", Minutes!G45, "&lt;/TD&gt;&lt;TD VALIGN = MIDDLE  ALIGN = CENTER&gt;", TEXT(Minutes!G44,"d-mmm-yy"),"&lt;/TD&gt;&lt;/TR&gt;&lt;TR&gt;&lt;TD COLSPAN = 3&gt;", SUBSTITUTE(Minutes!G46, "#", " "),"&lt;/TD&gt;&lt;/TR&gt;"))</f>
        <v/>
      </c>
      <c r="G43" s="117" t="str">
        <f>IF(Minutes!H46&lt;&gt;"#","",CONCATENATE("&lt;TR BGCOLOR=""#E0E0E0""&gt;&lt;TD&gt;&lt;BR&gt;&lt;/TD&gt;&lt;TD VALIGN = MIDDLE  ALIGN = CENTER&gt;", Minutes!H45, "&lt;/TD&gt;&lt;TD VALIGN = MIDDLE  ALIGN = CENTER&gt;", TEXT(Minutes!H44,"d-mmm-yy"),"&lt;/TD&gt;&lt;/TR&gt;&lt;TR&gt;&lt;TD COLSPAN = 3&gt;", SUBSTITUTE(Minutes!H46, "#", " "),"&lt;/TD&gt;&lt;/TR&gt;"))</f>
        <v>&lt;TR BGCOLOR="#E0E0E0"&gt;&lt;TD&gt;&lt;BR&gt;&lt;/TD&gt;&lt;TD VALIGN = MIDDLE  ALIGN = CENTER&gt;Proposed resolution to be included in the next draft of q-cor-2&lt;/TD&gt;&lt;TD VALIGN = MIDDLE  ALIGN = CENTER&gt;11-Jan-12&lt;/TD&gt;&lt;/TR&gt;&lt;TR&gt;&lt;TD COLSPAN = 3&gt; &lt;/TD&gt;&lt;/TR&gt;</v>
      </c>
      <c r="H43" s="117" t="str">
        <f>IF(Minutes!I46&lt;&gt;"#","",CONCATENATE("&lt;TR BGCOLOR=""#E0E0E0""&gt;&lt;TD&gt;&lt;BR&gt;&lt;/TD&gt;&lt;TD VALIGN = MIDDLE  ALIGN = CENTER&gt;", Minutes!I45, "&lt;/TD&gt;&lt;TD VALIGN = MIDDLE  ALIGN = CENTER&gt;", TEXT(Minutes!I44,"d-mmm-yy"),"&lt;/TD&gt;&lt;/TR&gt;&lt;TR&gt;&lt;TD COLSPAN = 3&gt;", SUBSTITUTE(Minutes!I46, "#", " "),"&lt;/TD&gt;&lt;/TR&gt;"))</f>
        <v>&lt;TR BGCOLOR="#E0E0E0"&gt;&lt;TD&gt;&lt;BR&gt;&lt;/TD&gt;&lt;TD VALIGN = MIDDLE  ALIGN = CENTER&gt;Incorporated into Q-Cor-2-d0-1&lt;/TD&gt;&lt;TD VALIGN = MIDDLE  ALIGN = CENTER&gt;6-Mar-12&lt;/TD&gt;&lt;/TR&gt;&lt;TR&gt;&lt;TD COLSPAN = 3&gt; &lt;/TD&gt;&lt;/TR&gt;</v>
      </c>
      <c r="I43" s="117" t="str">
        <f>IF(Minutes!J46&lt;&gt;"#","",CONCATENATE("&lt;TR BGCOLOR=""#E0E0E0""&gt;&lt;TD&gt;&lt;BR&gt;&lt;/TD&gt;&lt;TD VALIGN = MIDDLE  ALIGN = CENTER&gt;", Minutes!J45, "&lt;/TD&gt;&lt;TD VALIGN = MIDDLE  ALIGN = CENTER&gt;", TEXT(Minutes!J44,"d-mmm-yy"),"&lt;/TD&gt;&lt;/TR&gt;&lt;TR&gt;&lt;TD COLSPAN = 3&gt;", SUBSTITUTE(Minutes!J46, "#", " "),"&lt;/TD&gt;&lt;/TR&gt;"))</f>
        <v>&lt;TR BGCOLOR="#E0E0E0"&gt;&lt;TD&gt;&lt;BR&gt;&lt;/TD&gt;&lt;TD VALIGN = MIDDLE  ALIGN = CENTER&gt;Q-Cor-2-d2-0 in sponsor ballot  &lt;/TD&gt;&lt;TD VALIGN = MIDDLE  ALIGN = CENTER&gt;17-Jul-12&lt;/TD&gt;&lt;/TR&gt;&lt;TR&gt;&lt;TD COLSPAN = 3&gt; &lt;/TD&gt;&lt;/TR&gt;</v>
      </c>
      <c r="J43" s="117" t="str">
        <f>IF(Minutes!K46&lt;&gt;"#","",CONCATENATE("&lt;TR BGCOLOR=""#E0E0E0""&gt;&lt;TD&gt;&lt;BR&gt;&lt;/TD&gt;&lt;TD VALIGN = MIDDLE  ALIGN = CENTER&gt;", Minutes!K45, "&lt;/TD&gt;&lt;TD VALIGN = MIDDLE  ALIGN = CENTER&gt;", TEXT(Minutes!K44,"d-mmm-yy"),"&lt;/TD&gt;&lt;/TR&gt;&lt;TR&gt;&lt;TD COLSPAN = 3&gt;", SUBSTITUTE(Minutes!K46, "#", " "),"&lt;/TD&gt;&lt;/TR&gt;"))</f>
        <v>&lt;TR BGCOLOR="#E0E0E0"&gt;&lt;TD&gt;&lt;BR&gt;&lt;/TD&gt;&lt;TD VALIGN = MIDDLE  ALIGN = CENTER&gt;Q-Cor2 submitted to RevCom&lt;/TD&gt;&lt;TD VALIGN = MIDDLE  ALIGN = CENTER&gt;12-Sep-12&lt;/TD&gt;&lt;/TR&gt;&lt;TR&gt;&lt;TD COLSPAN = 3&gt; &lt;/TD&gt;&lt;/TR&gt;</v>
      </c>
      <c r="K43" s="26" t="str">
        <f>IF(Minutes!L46&lt;&gt;"#","",CONCATENATE("&lt;TR BGCOLOR=""#E0E0E0""&gt;&lt;TD&gt;&lt;BR&gt;&lt;/TD&gt;&lt;TD VALIGN = MIDDLE  ALIGN = CENTER&gt;", Minutes!L45, "&lt;/TD&gt;&lt;TD VALIGN = MIDDLE  ALIGN = CENTER&gt;", TEXT(Minutes!L44,"d-mmm-yy"),"&lt;/TD&gt;&lt;/TR&gt;&lt;TR&gt;&lt;TD COLSPAN = 3&gt;", SUBSTITUTE(Minutes!L46, "#", " "),"&lt;/TD&gt;&lt;/TR&gt;"))</f>
        <v>&lt;TR BGCOLOR="#E0E0E0"&gt;&lt;TD&gt;&lt;BR&gt;&lt;/TD&gt;&lt;TD VALIGN = MIDDLE  ALIGN = CENTER&gt;Q-Cor2 approved by SASB&lt;/TD&gt;&lt;TD VALIGN = MIDDLE  ALIGN = CENTER&gt;13-Nov-12&lt;/TD&gt;&lt;/TR&gt;&lt;TR&gt;&lt;TD COLSPAN = 3&gt; &lt;/TD&gt;&lt;/TR&gt;</v>
      </c>
      <c r="L43" s="26" t="str">
        <f>IF(Minutes!M46&lt;&gt;"#","",CONCATENATE("&lt;TR BGCOLOR=""#E0E0E0""&gt;&lt;TD&gt;&lt;BR&gt;&lt;/TD&gt;&lt;TD VALIGN = MIDDLE  ALIGN = CENTER&gt;", Minutes!M45, "&lt;/TD&gt;&lt;TD VALIGN = MIDDLE  ALIGN = CENTER&gt;", TEXT(Minutes!M44,"d-mmm-yy"),"&lt;/TD&gt;&lt;/TR&gt;&lt;TR&gt;&lt;TD COLSPAN = 3&gt;", SUBSTITUTE(Minutes!M46, "#", " "),"&lt;/TD&gt;&lt;/TR&gt;"))</f>
        <v>&lt;TR BGCOLOR="#E0E0E0"&gt;&lt;TD&gt;&lt;BR&gt;&lt;/TD&gt;&lt;TD VALIGN = MIDDLE  ALIGN = CENTER&gt;Q-Cor2 was published November 2012&lt;/TD&gt;&lt;TD VALIGN = MIDDLE  ALIGN = CENTER&gt;15-Jan-13&lt;/TD&gt;&lt;/TR&gt;&lt;TR&gt;&lt;TD COLSPAN = 3&gt; &lt;/TD&gt;&lt;/TR&gt;</v>
      </c>
      <c r="M43" s="26" t="str">
        <f>IF(Minutes!N46&lt;&gt;"#","",CONCATENATE("&lt;TR BGCOLOR=""#E0E0E0""&gt;&lt;TD&gt;&lt;BR&gt;&lt;/TD&gt;&lt;TD VALIGN = MIDDLE  ALIGN = CENTER&gt;", Minutes!N45, "&lt;/TD&gt;&lt;TD VALIGN = MIDDLE  ALIGN = CENTER&gt;", TEXT(Minutes!N44,"d-mmm-yy"),"&lt;/TD&gt;&lt;/TR&gt;&lt;TR&gt;&lt;TD COLSPAN = 3&gt;", SUBSTITUTE(Minutes!N46, "#", " "),"&lt;/TD&gt;&lt;/TR&gt;"))</f>
        <v/>
      </c>
      <c r="N43" s="26" t="str">
        <f>IF(Minutes!O46&lt;&gt;"#","",CONCATENATE("&lt;TR BGCOLOR=""#E0E0E0""&gt;&lt;TD&gt;&lt;BR&gt;&lt;/TD&gt;&lt;TD VALIGN = MIDDLE  ALIGN = CENTER&gt;", Minutes!O45, "&lt;/TD&gt;&lt;TD VALIGN = MIDDLE  ALIGN = CENTER&gt;", TEXT(Minutes!O44,"d-mmm-yy"),"&lt;/TD&gt;&lt;/TR&gt;&lt;TR&gt;&lt;TD COLSPAN = 3&gt;", SUBSTITUTE(Minutes!O46, "#", " "),"&lt;/TD&gt;&lt;/TR&gt;"))</f>
        <v/>
      </c>
      <c r="O43" s="26" t="str">
        <f>IF(Minutes!P46&lt;&gt;"#","",CONCATENATE("&lt;TR BGCOLOR=""#E0E0E0""&gt;&lt;TD&gt;&lt;BR&gt;&lt;/TD&gt;&lt;TD VALIGN = MIDDLE  ALIGN = CENTER&gt;", Minutes!P45, "&lt;/TD&gt;&lt;TD VALIGN = MIDDLE  ALIGN = CENTER&gt;", TEXT(Minutes!P44,"d-mmm-yy"),"&lt;/TD&gt;&lt;/TR&gt;&lt;TR&gt;&lt;TD COLSPAN = 3&gt;", SUBSTITUTE(Minutes!P46, "#", " "),"&lt;/TD&gt;&lt;/TR&gt;"))</f>
        <v/>
      </c>
      <c r="P43" s="26" t="str">
        <f>IF(Minutes!Q46&lt;&gt;"#","",CONCATENATE("&lt;TR BGCOLOR=""#E0E0E0""&gt;&lt;TD&gt;&lt;BR&gt;&lt;/TD&gt;&lt;TD VALIGN = MIDDLE  ALIGN = CENTER&gt;", Minutes!Q45, "&lt;/TD&gt;&lt;TD VALIGN = MIDDLE  ALIGN = CENTER&gt;", TEXT(Minutes!Q44,"d-mmm-yy"),"&lt;/TD&gt;&lt;/TR&gt;&lt;TR&gt;&lt;TD COLSPAN = 3&gt;", SUBSTITUTE(Minutes!Q46, "#", " "),"&lt;/TD&gt;&lt;/TR&gt;"))</f>
        <v/>
      </c>
      <c r="Q43" s="26" t="str">
        <f>IF(Minutes!R46&lt;&gt;"#","",CONCATENATE("&lt;TR BGCOLOR=""#E0E0E0""&gt;&lt;TD&gt;&lt;BR&gt;&lt;/TD&gt;&lt;TD VALIGN = MIDDLE  ALIGN = CENTER&gt;", Minutes!R45, "&lt;/TD&gt;&lt;TD VALIGN = MIDDLE  ALIGN = CENTER&gt;", TEXT(Minutes!R44,"d-mmm-yy"),"&lt;/TD&gt;&lt;/TR&gt;&lt;TR&gt;&lt;TD COLSPAN = 3&gt;", SUBSTITUTE(Minutes!R46, "#", " "),"&lt;/TD&gt;&lt;/TR&gt;"))</f>
        <v/>
      </c>
      <c r="R43" s="117" t="str">
        <f>IF(Minutes!S46&lt;&gt;"#","",CONCATENATE("&lt;TR BGCOLOR=""#E0E0E0""&gt;&lt;TD&gt;&lt;BR&gt;&lt;/TD&gt;&lt;TD VALIGN = MIDDLE  ALIGN = CENTER&gt;", Minutes!S45, "&lt;/TD&gt;&lt;TD VALIGN = MIDDLE  ALIGN = CENTER&gt;", TEXT(Minutes!S44,"d-mmm-yy"),"&lt;/TD&gt;&lt;/TR&gt;&lt;TR&gt;&lt;TD COLSPAN = 3&gt;", SUBSTITUTE(Minutes!S46, "#", " "),"&lt;/TD&gt;&lt;/TR&gt;"))</f>
        <v/>
      </c>
      <c r="S43" s="117" t="str">
        <f>IF(Minutes!T46&lt;&gt;"#","",CONCATENATE("&lt;TR BGCOLOR=""#E0E0E0""&gt;&lt;TD&gt;&lt;BR&gt;&lt;/TD&gt;&lt;TD VALIGN = MIDDLE  ALIGN = CENTER&gt;", Minutes!T45, "&lt;/TD&gt;&lt;TD VALIGN = MIDDLE  ALIGN = CENTER&gt;", TEXT(Minutes!T44,"d-mmm-yy"),"&lt;/TD&gt;&lt;/TR&gt;&lt;TR&gt;&lt;TD COLSPAN = 3&gt;", SUBSTITUTE(Minutes!T46, "#", " "),"&lt;/TD&gt;&lt;/TR&gt;"))</f>
        <v/>
      </c>
      <c r="T43" s="117" t="str">
        <f>IF(Minutes!U46&lt;&gt;"#","",CONCATENATE("&lt;TR BGCOLOR=""#E0E0E0""&gt;&lt;TD&gt;&lt;BR&gt;&lt;/TD&gt;&lt;TD VALIGN = MIDDLE  ALIGN = CENTER&gt;", Minutes!U45, "&lt;/TD&gt;&lt;TD VALIGN = MIDDLE  ALIGN = CENTER&gt;", TEXT(Minutes!U44,"d-mmm-yy"),"&lt;/TD&gt;&lt;/TR&gt;&lt;TR&gt;&lt;TD COLSPAN = 3&gt;", SUBSTITUTE(Minutes!U46, "#", " "),"&lt;/TD&gt;&lt;/TR&gt;"))</f>
        <v/>
      </c>
      <c r="U43" s="117" t="str">
        <f>IF(Minutes!V46&lt;&gt;"#","",CONCATENATE("&lt;TR BGCOLOR=""#E0E0E0""&gt;&lt;TD&gt;&lt;BR&gt;&lt;/TD&gt;&lt;TD VALIGN = MIDDLE  ALIGN = CENTER&gt;", Minutes!V45, "&lt;/TD&gt;&lt;TD VALIGN = MIDDLE  ALIGN = CENTER&gt;", TEXT(Minutes!V44,"d-mmm-yy"),"&lt;/TD&gt;&lt;/TR&gt;&lt;TR&gt;&lt;TD COLSPAN = 3&gt;", SUBSTITUTE(Minutes!V46, "#", " "),"&lt;/TD&gt;&lt;/TR&gt;"))</f>
        <v/>
      </c>
      <c r="V43" s="117" t="str">
        <f>IF(Minutes!W46&lt;&gt;"#","",CONCATENATE("&lt;TR BGCOLOR=""#E0E0E0""&gt;&lt;TD&gt;&lt;BR&gt;&lt;/TD&gt;&lt;TD VALIGN = MIDDLE  ALIGN = CENTER&gt;", Minutes!W45, "&lt;/TD&gt;&lt;TD VALIGN = MIDDLE  ALIGN = CENTER&gt;", TEXT(Minutes!W44,"d-mmm-yy"),"&lt;/TD&gt;&lt;/TR&gt;&lt;TR&gt;&lt;TD COLSPAN = 3&gt;", SUBSTITUTE(Minutes!W46, "#", " "),"&lt;/TD&gt;&lt;/TR&gt;"))</f>
        <v/>
      </c>
      <c r="W43" s="117" t="str">
        <f>IF(Minutes!X46&lt;&gt;"#","",CONCATENATE("&lt;TR BGCOLOR=""#E0E0E0""&gt;&lt;TD&gt;&lt;BR&gt;&lt;/TD&gt;&lt;TD VALIGN = MIDDLE  ALIGN = CENTER&gt;", Minutes!X45, "&lt;/TD&gt;&lt;TD VALIGN = MIDDLE  ALIGN = CENTER&gt;", TEXT(Minutes!X44,"d-mmm-yy"),"&lt;/TD&gt;&lt;/TR&gt;&lt;TR&gt;&lt;TD COLSPAN = 3&gt;", SUBSTITUTE(Minutes!X46, "#", " "),"&lt;/TD&gt;&lt;/TR&gt;"))</f>
        <v/>
      </c>
      <c r="X43" s="117" t="str">
        <f>IF(Minutes!Y46&lt;&gt;"#","",CONCATENATE("&lt;TR BGCOLOR=""#E0E0E0""&gt;&lt;TD&gt;&lt;BR&gt;&lt;/TD&gt;&lt;TD VALIGN = MIDDLE  ALIGN = CENTER&gt;", Minutes!Y45, "&lt;/TD&gt;&lt;TD VALIGN = MIDDLE  ALIGN = CENTER&gt;", TEXT(Minutes!Y44,"d-mmm-yy"),"&lt;/TD&gt;&lt;/TR&gt;&lt;TR&gt;&lt;TD COLSPAN = 3&gt;", SUBSTITUTE(Minutes!Y46, "#", " "),"&lt;/TD&gt;&lt;/TR&gt;"))</f>
        <v/>
      </c>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row>
    <row r="44" spans="1:50" x14ac:dyDescent="0.2">
      <c r="B44" s="117"/>
      <c r="C44" s="117"/>
      <c r="D44" s="117"/>
      <c r="E44" s="117"/>
      <c r="F44" s="117"/>
      <c r="G44" s="117"/>
      <c r="H44" s="117"/>
      <c r="I44" s="117"/>
      <c r="J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row>
    <row r="45" spans="1:50" x14ac:dyDescent="0.2">
      <c r="A45" s="26" t="s">
        <v>89</v>
      </c>
      <c r="B45" s="117"/>
      <c r="C45" s="117"/>
      <c r="D45" s="117"/>
      <c r="E45" s="117"/>
      <c r="F45" s="117"/>
      <c r="G45" s="117"/>
      <c r="H45" s="117"/>
      <c r="I45" s="117"/>
      <c r="J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row>
    <row r="46" spans="1:50" ht="127.5" customHeight="1" x14ac:dyDescent="0.2">
      <c r="A46" s="26" t="str">
        <f ca="1">IF(Minutes!B47="#","",CONCATENATE("&lt;A NAME = ""REQ",Minutes!B47,"""&gt;&lt;BR&gt;&lt;/A&gt;","&lt;TABLE BORDER=5 CELLSPACING=0 CELLPADDING=6 WIDTH=""100%""&gt;","&lt;TR BGCOLOR=""#00FFFF""&gt;&lt;TD COLSPAN = 3 VALIGN = MIDDLE  ALIGN = CENTER&gt;&lt;BIG&gt;&lt;B&gt;Change Request &lt;A HREF=""maint_",Minutes!B47,".pdf""&gt;",Minutes!B47,"&lt;/A&gt; Revision History&lt;/B&gt;&lt;/BIG&gt;&lt;/TD&gt;&lt;/TR&gt;","&lt;TR BGCOLOR=""#00FFFF""&gt;&lt;TD  WIDTH=""15%"" ALIGN = CENTER&gt;Status&lt;/TD&gt;&lt;TD ALIGN = CENTER&gt;Description&lt;/TD&gt;&lt;TD  WIDTH=""15%"" ALIGN = CENTER&gt;Date Received&lt;/TD&gt;&lt;/TR&gt;","&lt;TR BGCOLOR=""#00FFFF""&gt;&lt;TD VALIGN = MIDDLE  ALIGN = CENTER&gt;&lt;B&gt;",Minutes!C48,"&lt;/B&gt;&lt;/TD&gt;&lt;TD VALIGN = MIDDLE  ALIGN = CENTER&gt;&lt;B&gt;",Minutes!C49,"&lt;/B&gt;&lt;/TD&gt;&lt;TD  VALIGN = MIDDLE  ALIGN = CENTER&gt;&lt;B&gt;",Minutes!C47,"&lt;/B&gt;&lt;/TD&gt;&lt;/TR&gt;","&lt;TR BGCOLOR=""#00FFFF""&gt;&lt;TD COLSPAN = 3&gt;&lt;SMALL&gt;&lt;BR&gt;&lt;/SMALL&gt;&lt;/TD&gt;&lt;/TR&gt;"))</f>
        <v>&lt;A NAME = "REQ0019"&gt;&lt;BR&gt;&lt;/A&gt;&lt;TABLE BORDER=5 CELLSPACING=0 CELLPADDING=6 WIDTH="100%"&gt;&lt;TR BGCOLOR="#00FFFF"&gt;&lt;TD COLSPAN = 3 VALIGN = MIDDLE  ALIGN = CENTER&gt;&lt;BIG&gt;&lt;B&gt;Change Request &lt;A HREF="maint_0019.pdf"&gt;0019&lt;/A&gt;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CENTER&gt;&lt;B&gt;6.1 - Incorrect Link Aggregation figure for bridges&lt;/B&gt;&lt;/TD&gt;&lt;TD  VALIGN = MIDDLE  ALIGN = CENTER&gt;&lt;B&gt;17-Nov-11&lt;/B&gt;&lt;/TD&gt;&lt;/TR&gt;&lt;TR BGCOLOR="#00FFFF"&gt;&lt;TD COLSPAN = 3&gt;&lt;SMALL&gt;&lt;BR&gt;&lt;/SMALL&gt;&lt;/TD&gt;&lt;/TR&gt;</v>
      </c>
      <c r="B46" s="117" t="str">
        <f ca="1">IF(Minutes!C49="","",CONCATENATE("&lt;TR BGCOLOR=""#E0E0E0""&gt;&lt;TD&gt;&lt;BR&gt;&lt;/TD&gt;&lt;TD VALIGN = MIDDLE  ALIGN = CENTER&gt;", Minutes!C48, "&lt;/TD&gt;&lt;TD VALIGN = MIDDLE  ALIGN = CENTER&gt;", TEXT(Minutes!C47,"d-mmm-yy"),"&lt;/TD&gt;&lt;/TR&gt;&lt;TR&gt;&lt;TD COLSPAN = 3&gt;", SUBSTITUTE(Minutes!C49, "#", " "),"&lt;/TD&gt;&lt;/TR&gt;"))</f>
        <v>&lt;TR BGCOLOR="#E0E0E0"&gt;&lt;TD&gt;&lt;BR&gt;&lt;/TD&gt;&lt;TD VALIGN = MIDDLE  ALIGN = CENTER&gt;Published&lt;/TD&gt;&lt;TD VALIGN = MIDDLE  ALIGN = CENTER&gt;17-Nov-11&lt;/TD&gt;&lt;/TR&gt;&lt;TR&gt;&lt;TD COLSPAN = 3&gt;6.1 - Incorrect Link Aggregation figure for bridges&lt;/TD&gt;&lt;/TR&gt;</v>
      </c>
      <c r="C46" s="117" t="str">
        <f>IF(Minutes!D49&lt;&gt;"#","",CONCATENATE("&lt;TR BGCOLOR=""#E0E0E0""&gt;&lt;TD&gt;&lt;BR&gt;&lt;/TD&gt;&lt;TD VALIGN = MIDDLE  ALIGN = CENTER&gt;", Minutes!D48, "&lt;/TD&gt;&lt;TD VALIGN = MIDDLE  ALIGN = CENTER&gt;", TEXT(Minutes!D47,"d-mmm-yy"),"&lt;/TD&gt;&lt;/TR&gt;&lt;TR&gt;&lt;TD COLSPAN = 3&gt;", SUBSTITUTE(Minutes!D49, "#", " "),"&lt;/TD&gt;&lt;/TR&gt;"))</f>
        <v/>
      </c>
      <c r="D46" s="117" t="str">
        <f>IF(Minutes!E49&lt;&gt;"#","",CONCATENATE("&lt;TR BGCOLOR=""#E0E0E0""&gt;&lt;TD&gt;&lt;BR&gt;&lt;/TD&gt;&lt;TD VALIGN = MIDDLE  ALIGN = CENTER&gt;", Minutes!E48, "&lt;/TD&gt;&lt;TD VALIGN = MIDDLE  ALIGN = CENTER&gt;", TEXT(Minutes!E47,"d-mmm-yy"),"&lt;/TD&gt;&lt;/TR&gt;&lt;TR&gt;&lt;TD COLSPAN = 3&gt;", SUBSTITUTE(Minutes!E49, "#", " "),"&lt;/TD&gt;&lt;/TR&gt;"))</f>
        <v/>
      </c>
      <c r="E46" s="117" t="str">
        <f>IF(Minutes!F49&lt;&gt;"#","",CONCATENATE("&lt;TR BGCOLOR=""#E0E0E0""&gt;&lt;TD&gt;&lt;BR&gt;&lt;/TD&gt;&lt;TD VALIGN = MIDDLE  ALIGN = CENTER&gt;", Minutes!F48, "&lt;/TD&gt;&lt;TD VALIGN = MIDDLE  ALIGN = CENTER&gt;", TEXT(Minutes!F47,"d-mmm-yy"),"&lt;/TD&gt;&lt;/TR&gt;&lt;TR&gt;&lt;TD COLSPAN = 3&gt;", SUBSTITUTE(Minutes!F49, "#", " "),"&lt;/TD&gt;&lt;/TR&gt;"))</f>
        <v/>
      </c>
      <c r="F46" s="117" t="str">
        <f>IF(Minutes!G49&lt;&gt;"#","",CONCATENATE("&lt;TR BGCOLOR=""#E0E0E0""&gt;&lt;TD&gt;&lt;BR&gt;&lt;/TD&gt;&lt;TD VALIGN = MIDDLE  ALIGN = CENTER&gt;", Minutes!G48, "&lt;/TD&gt;&lt;TD VALIGN = MIDDLE  ALIGN = CENTER&gt;", TEXT(Minutes!G47,"d-mmm-yy"),"&lt;/TD&gt;&lt;/TR&gt;&lt;TR&gt;&lt;TD COLSPAN = 3&gt;", SUBSTITUTE(Minutes!G49, "#", " "),"&lt;/TD&gt;&lt;/TR&gt;"))</f>
        <v/>
      </c>
      <c r="G46" s="117" t="str">
        <f>IF(Minutes!H49&lt;&gt;"#","",CONCATENATE("&lt;TR BGCOLOR=""#E0E0E0""&gt;&lt;TD&gt;&lt;BR&gt;&lt;/TD&gt;&lt;TD VALIGN = MIDDLE  ALIGN = CENTER&gt;", Minutes!H48, "&lt;/TD&gt;&lt;TD VALIGN = MIDDLE  ALIGN = CENTER&gt;", TEXT(Minutes!H47,"d-mmm-yy"),"&lt;/TD&gt;&lt;/TR&gt;&lt;TR&gt;&lt;TD COLSPAN = 3&gt;", SUBSTITUTE(Minutes!H49, "#", " "),"&lt;/TD&gt;&lt;/TR&gt;"))</f>
        <v>&lt;TR BGCOLOR="#E0E0E0"&gt;&lt;TD&gt;&lt;BR&gt;&lt;/TD&gt;&lt;TD VALIGN = MIDDLE  ALIGN = CENTER&gt;Partially fixed in q-cor-2.  Fixed in AC and that version will be included in the next draft of q-cor-2&lt;/TD&gt;&lt;TD VALIGN = MIDDLE  ALIGN = CENTER&gt;11-Jan-12&lt;/TD&gt;&lt;/TR&gt;&lt;TR&gt;&lt;TD COLSPAN = 3&gt; &lt;/TD&gt;&lt;/TR&gt;</v>
      </c>
      <c r="H46" s="117" t="str">
        <f>IF(Minutes!I49&lt;&gt;"#","",CONCATENATE("&lt;TR BGCOLOR=""#E0E0E0""&gt;&lt;TD&gt;&lt;BR&gt;&lt;/TD&gt;&lt;TD VALIGN = MIDDLE  ALIGN = CENTER&gt;", Minutes!I48, "&lt;/TD&gt;&lt;TD VALIGN = MIDDLE  ALIGN = CENTER&gt;", TEXT(Minutes!I47,"d-mmm-yy"),"&lt;/TD&gt;&lt;/TR&gt;&lt;TR&gt;&lt;TD COLSPAN = 3&gt;", SUBSTITUTE(Minutes!I49, "#", " "),"&lt;/TD&gt;&lt;/TR&gt;"))</f>
        <v>&lt;TR BGCOLOR="#E0E0E0"&gt;&lt;TD&gt;&lt;BR&gt;&lt;/TD&gt;&lt;TD VALIGN = MIDDLE  ALIGN = CENTER&gt;Incorporated into Q-Cor-2-d0-1&lt;/TD&gt;&lt;TD VALIGN = MIDDLE  ALIGN = CENTER&gt;6-Mar-12&lt;/TD&gt;&lt;/TR&gt;&lt;TR&gt;&lt;TD COLSPAN = 3&gt; &lt;/TD&gt;&lt;/TR&gt;</v>
      </c>
      <c r="I46" s="117" t="str">
        <f>IF(Minutes!J49&lt;&gt;"#","",CONCATENATE("&lt;TR BGCOLOR=""#E0E0E0""&gt;&lt;TD&gt;&lt;BR&gt;&lt;/TD&gt;&lt;TD VALIGN = MIDDLE  ALIGN = CENTER&gt;", Minutes!J48, "&lt;/TD&gt;&lt;TD VALIGN = MIDDLE  ALIGN = CENTER&gt;", TEXT(Minutes!J47,"d-mmm-yy"),"&lt;/TD&gt;&lt;/TR&gt;&lt;TR&gt;&lt;TD COLSPAN = 3&gt;", SUBSTITUTE(Minutes!J49, "#", " "),"&lt;/TD&gt;&lt;/TR&gt;"))</f>
        <v>&lt;TR BGCOLOR="#E0E0E0"&gt;&lt;TD&gt;&lt;BR&gt;&lt;/TD&gt;&lt;TD VALIGN = MIDDLE  ALIGN = CENTER&gt;Q-Cor-2-d2-0 in sponsor ballot  &lt;/TD&gt;&lt;TD VALIGN = MIDDLE  ALIGN = CENTER&gt;17-Jul-12&lt;/TD&gt;&lt;/TR&gt;&lt;TR&gt;&lt;TD COLSPAN = 3&gt; &lt;/TD&gt;&lt;/TR&gt;</v>
      </c>
      <c r="J46" s="117" t="str">
        <f>IF(Minutes!K49&lt;&gt;"#","",CONCATENATE("&lt;TR BGCOLOR=""#E0E0E0""&gt;&lt;TD&gt;&lt;BR&gt;&lt;/TD&gt;&lt;TD VALIGN = MIDDLE  ALIGN = CENTER&gt;", Minutes!K48, "&lt;/TD&gt;&lt;TD VALIGN = MIDDLE  ALIGN = CENTER&gt;", TEXT(Minutes!K47,"d-mmm-yy"),"&lt;/TD&gt;&lt;/TR&gt;&lt;TR&gt;&lt;TD COLSPAN = 3&gt;", SUBSTITUTE(Minutes!K49, "#", " "),"&lt;/TD&gt;&lt;/TR&gt;"))</f>
        <v>&lt;TR BGCOLOR="#E0E0E0"&gt;&lt;TD&gt;&lt;BR&gt;&lt;/TD&gt;&lt;TD VALIGN = MIDDLE  ALIGN = CENTER&gt;Q-Cor2 submitted to RevCom&lt;/TD&gt;&lt;TD VALIGN = MIDDLE  ALIGN = CENTER&gt;12-Sep-12&lt;/TD&gt;&lt;/TR&gt;&lt;TR&gt;&lt;TD COLSPAN = 3&gt; &lt;/TD&gt;&lt;/TR&gt;</v>
      </c>
      <c r="K46" s="26" t="str">
        <f>IF(Minutes!L49&lt;&gt;"#","",CONCATENATE("&lt;TR BGCOLOR=""#E0E0E0""&gt;&lt;TD&gt;&lt;BR&gt;&lt;/TD&gt;&lt;TD VALIGN = MIDDLE  ALIGN = CENTER&gt;", Minutes!L48, "&lt;/TD&gt;&lt;TD VALIGN = MIDDLE  ALIGN = CENTER&gt;", TEXT(Minutes!L47,"d-mmm-yy"),"&lt;/TD&gt;&lt;/TR&gt;&lt;TR&gt;&lt;TD COLSPAN = 3&gt;", SUBSTITUTE(Minutes!L49, "#", " "),"&lt;/TD&gt;&lt;/TR&gt;"))</f>
        <v>&lt;TR BGCOLOR="#E0E0E0"&gt;&lt;TD&gt;&lt;BR&gt;&lt;/TD&gt;&lt;TD VALIGN = MIDDLE  ALIGN = CENTER&gt;Q-Cor2 approved by SASB&lt;/TD&gt;&lt;TD VALIGN = MIDDLE  ALIGN = CENTER&gt;13-Nov-12&lt;/TD&gt;&lt;/TR&gt;&lt;TR&gt;&lt;TD COLSPAN = 3&gt; &lt;/TD&gt;&lt;/TR&gt;</v>
      </c>
      <c r="L46" s="26" t="str">
        <f>IF(Minutes!M49&lt;&gt;"#","",CONCATENATE("&lt;TR BGCOLOR=""#E0E0E0""&gt;&lt;TD&gt;&lt;BR&gt;&lt;/TD&gt;&lt;TD VALIGN = MIDDLE  ALIGN = CENTER&gt;", Minutes!M48, "&lt;/TD&gt;&lt;TD VALIGN = MIDDLE  ALIGN = CENTER&gt;", TEXT(Minutes!M47,"d-mmm-yy"),"&lt;/TD&gt;&lt;/TR&gt;&lt;TR&gt;&lt;TD COLSPAN = 3&gt;", SUBSTITUTE(Minutes!M49, "#", " "),"&lt;/TD&gt;&lt;/TR&gt;"))</f>
        <v>&lt;TR BGCOLOR="#E0E0E0"&gt;&lt;TD&gt;&lt;BR&gt;&lt;/TD&gt;&lt;TD VALIGN = MIDDLE  ALIGN = CENTER&gt;Q-Cor2 was published November 2012&lt;/TD&gt;&lt;TD VALIGN = MIDDLE  ALIGN = CENTER&gt;15-Jan-13&lt;/TD&gt;&lt;/TR&gt;&lt;TR&gt;&lt;TD COLSPAN = 3&gt; &lt;/TD&gt;&lt;/TR&gt;</v>
      </c>
      <c r="M46" s="26" t="str">
        <f>IF(Minutes!N49&lt;&gt;"#","",CONCATENATE("&lt;TR BGCOLOR=""#E0E0E0""&gt;&lt;TD&gt;&lt;BR&gt;&lt;/TD&gt;&lt;TD VALIGN = MIDDLE  ALIGN = CENTER&gt;", Minutes!N48, "&lt;/TD&gt;&lt;TD VALIGN = MIDDLE  ALIGN = CENTER&gt;", TEXT(Minutes!N47,"d-mmm-yy"),"&lt;/TD&gt;&lt;/TR&gt;&lt;TR&gt;&lt;TD COLSPAN = 3&gt;", SUBSTITUTE(Minutes!N49, "#", " "),"&lt;/TD&gt;&lt;/TR&gt;"))</f>
        <v/>
      </c>
      <c r="N46" s="26" t="str">
        <f>IF(Minutes!O49&lt;&gt;"#","",CONCATENATE("&lt;TR BGCOLOR=""#E0E0E0""&gt;&lt;TD&gt;&lt;BR&gt;&lt;/TD&gt;&lt;TD VALIGN = MIDDLE  ALIGN = CENTER&gt;", Minutes!O48, "&lt;/TD&gt;&lt;TD VALIGN = MIDDLE  ALIGN = CENTER&gt;", TEXT(Minutes!O47,"d-mmm-yy"),"&lt;/TD&gt;&lt;/TR&gt;&lt;TR&gt;&lt;TD COLSPAN = 3&gt;", SUBSTITUTE(Minutes!O49, "#", " "),"&lt;/TD&gt;&lt;/TR&gt;"))</f>
        <v/>
      </c>
      <c r="O46" s="26" t="str">
        <f>IF(Minutes!P49&lt;&gt;"#","",CONCATENATE("&lt;TR BGCOLOR=""#E0E0E0""&gt;&lt;TD&gt;&lt;BR&gt;&lt;/TD&gt;&lt;TD VALIGN = MIDDLE  ALIGN = CENTER&gt;", Minutes!P48, "&lt;/TD&gt;&lt;TD VALIGN = MIDDLE  ALIGN = CENTER&gt;", TEXT(Minutes!P47,"d-mmm-yy"),"&lt;/TD&gt;&lt;/TR&gt;&lt;TR&gt;&lt;TD COLSPAN = 3&gt;", SUBSTITUTE(Minutes!P49, "#", " "),"&lt;/TD&gt;&lt;/TR&gt;"))</f>
        <v/>
      </c>
      <c r="P46" s="26" t="str">
        <f>IF(Minutes!Q49&lt;&gt;"#","",CONCATENATE("&lt;TR BGCOLOR=""#E0E0E0""&gt;&lt;TD&gt;&lt;BR&gt;&lt;/TD&gt;&lt;TD VALIGN = MIDDLE  ALIGN = CENTER&gt;", Minutes!Q48, "&lt;/TD&gt;&lt;TD VALIGN = MIDDLE  ALIGN = CENTER&gt;", TEXT(Minutes!Q47,"d-mmm-yy"),"&lt;/TD&gt;&lt;/TR&gt;&lt;TR&gt;&lt;TD COLSPAN = 3&gt;", SUBSTITUTE(Minutes!Q49, "#", " "),"&lt;/TD&gt;&lt;/TR&gt;"))</f>
        <v/>
      </c>
      <c r="Q46" s="26" t="str">
        <f>IF(Minutes!R49&lt;&gt;"#","",CONCATENATE("&lt;TR BGCOLOR=""#E0E0E0""&gt;&lt;TD&gt;&lt;BR&gt;&lt;/TD&gt;&lt;TD VALIGN = MIDDLE  ALIGN = CENTER&gt;", Minutes!R48, "&lt;/TD&gt;&lt;TD VALIGN = MIDDLE  ALIGN = CENTER&gt;", TEXT(Minutes!R47,"d-mmm-yy"),"&lt;/TD&gt;&lt;/TR&gt;&lt;TR&gt;&lt;TD COLSPAN = 3&gt;", SUBSTITUTE(Minutes!R49, "#", " "),"&lt;/TD&gt;&lt;/TR&gt;"))</f>
        <v/>
      </c>
      <c r="R46" s="117" t="str">
        <f>IF(Minutes!S49&lt;&gt;"#","",CONCATENATE("&lt;TR BGCOLOR=""#E0E0E0""&gt;&lt;TD&gt;&lt;BR&gt;&lt;/TD&gt;&lt;TD VALIGN = MIDDLE  ALIGN = CENTER&gt;", Minutes!S48, "&lt;/TD&gt;&lt;TD VALIGN = MIDDLE  ALIGN = CENTER&gt;", TEXT(Minutes!S47,"d-mmm-yy"),"&lt;/TD&gt;&lt;/TR&gt;&lt;TR&gt;&lt;TD COLSPAN = 3&gt;", SUBSTITUTE(Minutes!S49, "#", " "),"&lt;/TD&gt;&lt;/TR&gt;"))</f>
        <v/>
      </c>
      <c r="S46" s="117" t="str">
        <f>IF(Minutes!T49&lt;&gt;"#","",CONCATENATE("&lt;TR BGCOLOR=""#E0E0E0""&gt;&lt;TD&gt;&lt;BR&gt;&lt;/TD&gt;&lt;TD VALIGN = MIDDLE  ALIGN = CENTER&gt;", Minutes!T48, "&lt;/TD&gt;&lt;TD VALIGN = MIDDLE  ALIGN = CENTER&gt;", TEXT(Minutes!T47,"d-mmm-yy"),"&lt;/TD&gt;&lt;/TR&gt;&lt;TR&gt;&lt;TD COLSPAN = 3&gt;", SUBSTITUTE(Minutes!T49, "#", " "),"&lt;/TD&gt;&lt;/TR&gt;"))</f>
        <v/>
      </c>
      <c r="T46" s="117" t="str">
        <f>IF(Minutes!U49&lt;&gt;"#","",CONCATENATE("&lt;TR BGCOLOR=""#E0E0E0""&gt;&lt;TD&gt;&lt;BR&gt;&lt;/TD&gt;&lt;TD VALIGN = MIDDLE  ALIGN = CENTER&gt;", Minutes!U48, "&lt;/TD&gt;&lt;TD VALIGN = MIDDLE  ALIGN = CENTER&gt;", TEXT(Minutes!U47,"d-mmm-yy"),"&lt;/TD&gt;&lt;/TR&gt;&lt;TR&gt;&lt;TD COLSPAN = 3&gt;", SUBSTITUTE(Minutes!U49, "#", " "),"&lt;/TD&gt;&lt;/TR&gt;"))</f>
        <v/>
      </c>
      <c r="U46" s="117" t="str">
        <f>IF(Minutes!V49&lt;&gt;"#","",CONCATENATE("&lt;TR BGCOLOR=""#E0E0E0""&gt;&lt;TD&gt;&lt;BR&gt;&lt;/TD&gt;&lt;TD VALIGN = MIDDLE  ALIGN = CENTER&gt;", Minutes!V48, "&lt;/TD&gt;&lt;TD VALIGN = MIDDLE  ALIGN = CENTER&gt;", TEXT(Minutes!V47,"d-mmm-yy"),"&lt;/TD&gt;&lt;/TR&gt;&lt;TR&gt;&lt;TD COLSPAN = 3&gt;", SUBSTITUTE(Minutes!V49, "#", " "),"&lt;/TD&gt;&lt;/TR&gt;"))</f>
        <v/>
      </c>
      <c r="V46" s="117" t="str">
        <f>IF(Minutes!W49&lt;&gt;"#","",CONCATENATE("&lt;TR BGCOLOR=""#E0E0E0""&gt;&lt;TD&gt;&lt;BR&gt;&lt;/TD&gt;&lt;TD VALIGN = MIDDLE  ALIGN = CENTER&gt;", Minutes!W48, "&lt;/TD&gt;&lt;TD VALIGN = MIDDLE  ALIGN = CENTER&gt;", TEXT(Minutes!W47,"d-mmm-yy"),"&lt;/TD&gt;&lt;/TR&gt;&lt;TR&gt;&lt;TD COLSPAN = 3&gt;", SUBSTITUTE(Minutes!W49, "#", " "),"&lt;/TD&gt;&lt;/TR&gt;"))</f>
        <v/>
      </c>
      <c r="W46" s="117" t="str">
        <f>IF(Minutes!X49&lt;&gt;"#","",CONCATENATE("&lt;TR BGCOLOR=""#E0E0E0""&gt;&lt;TD&gt;&lt;BR&gt;&lt;/TD&gt;&lt;TD VALIGN = MIDDLE  ALIGN = CENTER&gt;", Minutes!X48, "&lt;/TD&gt;&lt;TD VALIGN = MIDDLE  ALIGN = CENTER&gt;", TEXT(Minutes!X47,"d-mmm-yy"),"&lt;/TD&gt;&lt;/TR&gt;&lt;TR&gt;&lt;TD COLSPAN = 3&gt;", SUBSTITUTE(Minutes!X49, "#", " "),"&lt;/TD&gt;&lt;/TR&gt;"))</f>
        <v/>
      </c>
      <c r="X46" s="117" t="str">
        <f>IF(Minutes!Y49&lt;&gt;"#","",CONCATENATE("&lt;TR BGCOLOR=""#E0E0E0""&gt;&lt;TD&gt;&lt;BR&gt;&lt;/TD&gt;&lt;TD VALIGN = MIDDLE  ALIGN = CENTER&gt;", Minutes!Y48, "&lt;/TD&gt;&lt;TD VALIGN = MIDDLE  ALIGN = CENTER&gt;", TEXT(Minutes!Y47,"d-mmm-yy"),"&lt;/TD&gt;&lt;/TR&gt;&lt;TR&gt;&lt;TD COLSPAN = 3&gt;", SUBSTITUTE(Minutes!Y49, "#", " "),"&lt;/TD&gt;&lt;/TR&gt;"))</f>
        <v/>
      </c>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row>
    <row r="47" spans="1:50" x14ac:dyDescent="0.2">
      <c r="B47" s="117"/>
      <c r="C47" s="117"/>
      <c r="D47" s="117"/>
      <c r="E47" s="117"/>
      <c r="F47" s="117"/>
      <c r="G47" s="117"/>
      <c r="H47" s="117"/>
      <c r="I47" s="117"/>
      <c r="J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row>
    <row r="48" spans="1:50" x14ac:dyDescent="0.2">
      <c r="A48" s="26" t="s">
        <v>89</v>
      </c>
      <c r="B48" s="117"/>
      <c r="C48" s="117"/>
      <c r="D48" s="117"/>
      <c r="E48" s="117"/>
      <c r="F48" s="117"/>
      <c r="G48" s="117"/>
      <c r="H48" s="117"/>
      <c r="I48" s="117"/>
      <c r="J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row>
    <row r="49" spans="1:50" ht="127.5" customHeight="1" x14ac:dyDescent="0.2">
      <c r="A49" s="26" t="str">
        <f ca="1">IF(Minutes!B50="#","",CONCATENATE("&lt;A NAME = ""REQ",Minutes!B50,"""&gt;&lt;BR&gt;&lt;/A&gt;","&lt;TABLE BORDER=5 CELLSPACING=0 CELLPADDING=6 WIDTH=""100%""&gt;","&lt;TR BGCOLOR=""#00FFFF""&gt;&lt;TD COLSPAN = 3 VALIGN = MIDDLE  ALIGN = CENTER&gt;&lt;BIG&gt;&lt;B&gt;Change Request &lt;A HREF=""maint_",Minutes!B50,".pdf""&gt;",Minutes!B50,"&lt;/A&gt; Revision History&lt;/B&gt;&lt;/BIG&gt;&lt;/TD&gt;&lt;/TR&gt;","&lt;TR BGCOLOR=""#00FFFF""&gt;&lt;TD  WIDTH=""15%"" ALIGN = CENTER&gt;Status&lt;/TD&gt;&lt;TD ALIGN = CENTER&gt;Description&lt;/TD&gt;&lt;TD  WIDTH=""15%"" ALIGN = CENTER&gt;Date Received&lt;/TD&gt;&lt;/TR&gt;","&lt;TR BGCOLOR=""#00FFFF""&gt;&lt;TD VALIGN = MIDDLE  ALIGN = CENTER&gt;&lt;B&gt;",Minutes!C51,"&lt;/B&gt;&lt;/TD&gt;&lt;TD VALIGN = MIDDLE  ALIGN = CENTER&gt;&lt;B&gt;",Minutes!C52,"&lt;/B&gt;&lt;/TD&gt;&lt;TD  VALIGN = MIDDLE  ALIGN = CENTER&gt;&lt;B&gt;",Minutes!C50,"&lt;/B&gt;&lt;/TD&gt;&lt;/TR&gt;","&lt;TR BGCOLOR=""#00FFFF""&gt;&lt;TD COLSPAN = 3&gt;&lt;SMALL&gt;&lt;BR&gt;&lt;/SMALL&gt;&lt;/TD&gt;&lt;/TR&gt;"))</f>
        <v>&lt;A NAME = "REQ0020"&gt;&lt;BR&gt;&lt;/A&gt;&lt;TABLE BORDER=5 CELLSPACING=0 CELLPADDING=6 WIDTH="100%"&gt;&lt;TR BGCOLOR="#00FFFF"&gt;&lt;TD COLSPAN = 3 VALIGN = MIDDLE  ALIGN = CENTER&gt;&lt;BIG&gt;&lt;B&gt;Change Request &lt;A HREF="maint_0020.pdf"&gt;0020&lt;/A&gt;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CENTER&gt;&lt;B&gt;10.8.1.2, 10.8.2.8 - Inconsistent text when NumberOfValues is zero&lt;/B&gt;&lt;/TD&gt;&lt;TD  VALIGN = MIDDLE  ALIGN = CENTER&gt;&lt;B&gt;21-Dec-11&lt;/B&gt;&lt;/TD&gt;&lt;/TR&gt;&lt;TR BGCOLOR="#00FFFF"&gt;&lt;TD COLSPAN = 3&gt;&lt;SMALL&gt;&lt;BR&gt;&lt;/SMALL&gt;&lt;/TD&gt;&lt;/TR&gt;</v>
      </c>
      <c r="B49" s="117" t="str">
        <f ca="1">IF(Minutes!C52="","",CONCATENATE("&lt;TR BGCOLOR=""#E0E0E0""&gt;&lt;TD&gt;&lt;BR&gt;&lt;/TD&gt;&lt;TD VALIGN = MIDDLE  ALIGN = CENTER&gt;", Minutes!C51, "&lt;/TD&gt;&lt;TD VALIGN = MIDDLE  ALIGN = CENTER&gt;", TEXT(Minutes!C50,"d-mmm-yy"),"&lt;/TD&gt;&lt;/TR&gt;&lt;TR&gt;&lt;TD COLSPAN = 3&gt;", SUBSTITUTE(Minutes!C52, "#", " "),"&lt;/TD&gt;&lt;/TR&gt;"))</f>
        <v>&lt;TR BGCOLOR="#E0E0E0"&gt;&lt;TD&gt;&lt;BR&gt;&lt;/TD&gt;&lt;TD VALIGN = MIDDLE  ALIGN = CENTER&gt;Published&lt;/TD&gt;&lt;TD VALIGN = MIDDLE  ALIGN = CENTER&gt;21-Dec-11&lt;/TD&gt;&lt;/TR&gt;&lt;TR&gt;&lt;TD COLSPAN = 3&gt;10.8.1.2, 10.8.2.8 - Inconsistent text when NumberOfValues is zero&lt;/TD&gt;&lt;/TR&gt;</v>
      </c>
      <c r="C49" s="117" t="str">
        <f>IF(Minutes!D52&lt;&gt;"#","",CONCATENATE("&lt;TR BGCOLOR=""#E0E0E0""&gt;&lt;TD&gt;&lt;BR&gt;&lt;/TD&gt;&lt;TD VALIGN = MIDDLE  ALIGN = CENTER&gt;", Minutes!D51, "&lt;/TD&gt;&lt;TD VALIGN = MIDDLE  ALIGN = CENTER&gt;", TEXT(Minutes!D50,"d-mmm-yy"),"&lt;/TD&gt;&lt;/TR&gt;&lt;TR&gt;&lt;TD COLSPAN = 3&gt;", SUBSTITUTE(Minutes!D52, "#", " "),"&lt;/TD&gt;&lt;/TR&gt;"))</f>
        <v/>
      </c>
      <c r="D49" s="117" t="str">
        <f>IF(Minutes!E52&lt;&gt;"#","",CONCATENATE("&lt;TR BGCOLOR=""#E0E0E0""&gt;&lt;TD&gt;&lt;BR&gt;&lt;/TD&gt;&lt;TD VALIGN = MIDDLE  ALIGN = CENTER&gt;", Minutes!E51, "&lt;/TD&gt;&lt;TD VALIGN = MIDDLE  ALIGN = CENTER&gt;", TEXT(Minutes!E50,"d-mmm-yy"),"&lt;/TD&gt;&lt;/TR&gt;&lt;TR&gt;&lt;TD COLSPAN = 3&gt;", SUBSTITUTE(Minutes!E52, "#", " "),"&lt;/TD&gt;&lt;/TR&gt;"))</f>
        <v/>
      </c>
      <c r="E49" s="117" t="str">
        <f>IF(Minutes!F52&lt;&gt;"#","",CONCATENATE("&lt;TR BGCOLOR=""#E0E0E0""&gt;&lt;TD&gt;&lt;BR&gt;&lt;/TD&gt;&lt;TD VALIGN = MIDDLE  ALIGN = CENTER&gt;", Minutes!F51, "&lt;/TD&gt;&lt;TD VALIGN = MIDDLE  ALIGN = CENTER&gt;", TEXT(Minutes!F50,"d-mmm-yy"),"&lt;/TD&gt;&lt;/TR&gt;&lt;TR&gt;&lt;TD COLSPAN = 3&gt;", SUBSTITUTE(Minutes!F52, "#", " "),"&lt;/TD&gt;&lt;/TR&gt;"))</f>
        <v/>
      </c>
      <c r="F49" s="117" t="str">
        <f>IF(Minutes!G52&lt;&gt;"#","",CONCATENATE("&lt;TR BGCOLOR=""#E0E0E0""&gt;&lt;TD&gt;&lt;BR&gt;&lt;/TD&gt;&lt;TD VALIGN = MIDDLE  ALIGN = CENTER&gt;", Minutes!G51, "&lt;/TD&gt;&lt;TD VALIGN = MIDDLE  ALIGN = CENTER&gt;", TEXT(Minutes!G50,"d-mmm-yy"),"&lt;/TD&gt;&lt;/TR&gt;&lt;TR&gt;&lt;TD COLSPAN = 3&gt;", SUBSTITUTE(Minutes!G52, "#", " "),"&lt;/TD&gt;&lt;/TR&gt;"))</f>
        <v/>
      </c>
      <c r="G49" s="117" t="str">
        <f>IF(Minutes!H52&lt;&gt;"#","",CONCATENATE("&lt;TR BGCOLOR=""#E0E0E0""&gt;&lt;TD&gt;&lt;BR&gt;&lt;/TD&gt;&lt;TD VALIGN = MIDDLE  ALIGN = CENTER&gt;", Minutes!H51, "&lt;/TD&gt;&lt;TD VALIGN = MIDDLE  ALIGN = CENTER&gt;", TEXT(Minutes!H50,"d-mmm-yy"),"&lt;/TD&gt;&lt;/TR&gt;&lt;TR&gt;&lt;TD COLSPAN = 3&gt;", SUBSTITUTE(Minutes!H52, "#", " "),"&lt;/TD&gt;&lt;/TR&gt;"))</f>
        <v>&lt;TR BGCOLOR="#E0E0E0"&gt;&lt;TD&gt;&lt;BR&gt;&lt;/TD&gt;&lt;TD VALIGN = MIDDLE  ALIGN = CENTER&gt;There is a need to send a LeaveAll with no attributes.  See 10.8.2.10.1.  The BNF text is not consistent.   Since cor-2 is in TG ballot this could be considered for this document.  We would like to stop adding items to a cor-2 when going to WG ballot unless there is a catastrophic error to address.&lt;/TD&gt;&lt;TD VALIGN = MIDDLE  ALIGN = CENTER&gt;11-Jan-12&lt;/TD&gt;&lt;/TR&gt;&lt;TR&gt;&lt;TD COLSPAN = 3&gt; &lt;/TD&gt;&lt;/TR&gt;</v>
      </c>
      <c r="H49" s="117" t="str">
        <f>IF(Minutes!I52&lt;&gt;"#","",CONCATENATE("&lt;TR BGCOLOR=""#E0E0E0""&gt;&lt;TD&gt;&lt;BR&gt;&lt;/TD&gt;&lt;TD VALIGN = MIDDLE  ALIGN = CENTER&gt;", Minutes!I51, "&lt;/TD&gt;&lt;TD VALIGN = MIDDLE  ALIGN = CENTER&gt;", TEXT(Minutes!I50,"d-mmm-yy"),"&lt;/TD&gt;&lt;/TR&gt;&lt;TR&gt;&lt;TD COLSPAN = 3&gt;", SUBSTITUTE(Minutes!I52, "#", " "),"&lt;/TD&gt;&lt;/TR&gt;"))</f>
        <v>&lt;TR BGCOLOR="#E0E0E0"&gt;&lt;TD&gt;&lt;BR&gt;&lt;/TD&gt;&lt;TD VALIGN = MIDDLE  ALIGN = CENTER&gt;Updated in Q-Cor-2-d0-1 to match previous meeting consensus &lt;/TD&gt;&lt;TD VALIGN = MIDDLE  ALIGN = CENTER&gt;6-Mar-12&lt;/TD&gt;&lt;/TR&gt;&lt;TR&gt;&lt;TD COLSPAN = 3&gt; &lt;/TD&gt;&lt;/TR&gt;</v>
      </c>
      <c r="I49" s="117" t="str">
        <f>IF(Minutes!J52&lt;&gt;"#","",CONCATENATE("&lt;TR BGCOLOR=""#E0E0E0""&gt;&lt;TD&gt;&lt;BR&gt;&lt;/TD&gt;&lt;TD VALIGN = MIDDLE  ALIGN = CENTER&gt;", Minutes!J51, "&lt;/TD&gt;&lt;TD VALIGN = MIDDLE  ALIGN = CENTER&gt;", TEXT(Minutes!J50,"d-mmm-yy"),"&lt;/TD&gt;&lt;/TR&gt;&lt;TR&gt;&lt;TD COLSPAN = 3&gt;", SUBSTITUTE(Minutes!J52, "#", " "),"&lt;/TD&gt;&lt;/TR&gt;"))</f>
        <v>&lt;TR BGCOLOR="#E0E0E0"&gt;&lt;TD&gt;&lt;BR&gt;&lt;/TD&gt;&lt;TD VALIGN = MIDDLE  ALIGN = CENTER&gt;Q-Cor-2-d2-0 in sponsor ballot  &lt;/TD&gt;&lt;TD VALIGN = MIDDLE  ALIGN = CENTER&gt;17-Jul-12&lt;/TD&gt;&lt;/TR&gt;&lt;TR&gt;&lt;TD COLSPAN = 3&gt; &lt;/TD&gt;&lt;/TR&gt;</v>
      </c>
      <c r="J49" s="117" t="str">
        <f>IF(Minutes!K52&lt;&gt;"#","",CONCATENATE("&lt;TR BGCOLOR=""#E0E0E0""&gt;&lt;TD&gt;&lt;BR&gt;&lt;/TD&gt;&lt;TD VALIGN = MIDDLE  ALIGN = CENTER&gt;", Minutes!K51, "&lt;/TD&gt;&lt;TD VALIGN = MIDDLE  ALIGN = CENTER&gt;", TEXT(Minutes!K50,"d-mmm-yy"),"&lt;/TD&gt;&lt;/TR&gt;&lt;TR&gt;&lt;TD COLSPAN = 3&gt;", SUBSTITUTE(Minutes!K52, "#", " "),"&lt;/TD&gt;&lt;/TR&gt;"))</f>
        <v>&lt;TR BGCOLOR="#E0E0E0"&gt;&lt;TD&gt;&lt;BR&gt;&lt;/TD&gt;&lt;TD VALIGN = MIDDLE  ALIGN = CENTER&gt;Q-Cor2 submitted to RevCom&lt;/TD&gt;&lt;TD VALIGN = MIDDLE  ALIGN = CENTER&gt;12-Sep-12&lt;/TD&gt;&lt;/TR&gt;&lt;TR&gt;&lt;TD COLSPAN = 3&gt; &lt;/TD&gt;&lt;/TR&gt;</v>
      </c>
      <c r="K49" s="26" t="str">
        <f>IF(Minutes!L52&lt;&gt;"#","",CONCATENATE("&lt;TR BGCOLOR=""#E0E0E0""&gt;&lt;TD&gt;&lt;BR&gt;&lt;/TD&gt;&lt;TD VALIGN = MIDDLE  ALIGN = CENTER&gt;", Minutes!L51, "&lt;/TD&gt;&lt;TD VALIGN = MIDDLE  ALIGN = CENTER&gt;", TEXT(Minutes!L50,"d-mmm-yy"),"&lt;/TD&gt;&lt;/TR&gt;&lt;TR&gt;&lt;TD COLSPAN = 3&gt;", SUBSTITUTE(Minutes!L52, "#", " "),"&lt;/TD&gt;&lt;/TR&gt;"))</f>
        <v>&lt;TR BGCOLOR="#E0E0E0"&gt;&lt;TD&gt;&lt;BR&gt;&lt;/TD&gt;&lt;TD VALIGN = MIDDLE  ALIGN = CENTER&gt;Q-Cor2 approved by SASB&lt;/TD&gt;&lt;TD VALIGN = MIDDLE  ALIGN = CENTER&gt;13-Nov-12&lt;/TD&gt;&lt;/TR&gt;&lt;TR&gt;&lt;TD COLSPAN = 3&gt; &lt;/TD&gt;&lt;/TR&gt;</v>
      </c>
      <c r="L49" s="26" t="str">
        <f>IF(Minutes!M52&lt;&gt;"#","",CONCATENATE("&lt;TR BGCOLOR=""#E0E0E0""&gt;&lt;TD&gt;&lt;BR&gt;&lt;/TD&gt;&lt;TD VALIGN = MIDDLE  ALIGN = CENTER&gt;", Minutes!M51, "&lt;/TD&gt;&lt;TD VALIGN = MIDDLE  ALIGN = CENTER&gt;", TEXT(Minutes!M50,"d-mmm-yy"),"&lt;/TD&gt;&lt;/TR&gt;&lt;TR&gt;&lt;TD COLSPAN = 3&gt;", SUBSTITUTE(Minutes!M52, "#", " "),"&lt;/TD&gt;&lt;/TR&gt;"))</f>
        <v>&lt;TR BGCOLOR="#E0E0E0"&gt;&lt;TD&gt;&lt;BR&gt;&lt;/TD&gt;&lt;TD VALIGN = MIDDLE  ALIGN = CENTER&gt;Q-Cor2 was published November 2012&lt;/TD&gt;&lt;TD VALIGN = MIDDLE  ALIGN = CENTER&gt;15-Jan-13&lt;/TD&gt;&lt;/TR&gt;&lt;TR&gt;&lt;TD COLSPAN = 3&gt; &lt;/TD&gt;&lt;/TR&gt;</v>
      </c>
      <c r="M49" s="26" t="str">
        <f>IF(Minutes!N52&lt;&gt;"#","",CONCATENATE("&lt;TR BGCOLOR=""#E0E0E0""&gt;&lt;TD&gt;&lt;BR&gt;&lt;/TD&gt;&lt;TD VALIGN = MIDDLE  ALIGN = CENTER&gt;", Minutes!N51, "&lt;/TD&gt;&lt;TD VALIGN = MIDDLE  ALIGN = CENTER&gt;", TEXT(Minutes!N50,"d-mmm-yy"),"&lt;/TD&gt;&lt;/TR&gt;&lt;TR&gt;&lt;TD COLSPAN = 3&gt;", SUBSTITUTE(Minutes!N52, "#", " "),"&lt;/TD&gt;&lt;/TR&gt;"))</f>
        <v/>
      </c>
      <c r="N49" s="26" t="str">
        <f>IF(Minutes!O52&lt;&gt;"#","",CONCATENATE("&lt;TR BGCOLOR=""#E0E0E0""&gt;&lt;TD&gt;&lt;BR&gt;&lt;/TD&gt;&lt;TD VALIGN = MIDDLE  ALIGN = CENTER&gt;", Minutes!O51, "&lt;/TD&gt;&lt;TD VALIGN = MIDDLE  ALIGN = CENTER&gt;", TEXT(Minutes!O50,"d-mmm-yy"),"&lt;/TD&gt;&lt;/TR&gt;&lt;TR&gt;&lt;TD COLSPAN = 3&gt;", SUBSTITUTE(Minutes!O52, "#", " "),"&lt;/TD&gt;&lt;/TR&gt;"))</f>
        <v/>
      </c>
      <c r="O49" s="26" t="str">
        <f>IF(Minutes!P52&lt;&gt;"#","",CONCATENATE("&lt;TR BGCOLOR=""#E0E0E0""&gt;&lt;TD&gt;&lt;BR&gt;&lt;/TD&gt;&lt;TD VALIGN = MIDDLE  ALIGN = CENTER&gt;", Minutes!P51, "&lt;/TD&gt;&lt;TD VALIGN = MIDDLE  ALIGN = CENTER&gt;", TEXT(Minutes!P50,"d-mmm-yy"),"&lt;/TD&gt;&lt;/TR&gt;&lt;TR&gt;&lt;TD COLSPAN = 3&gt;", SUBSTITUTE(Minutes!P52, "#", " "),"&lt;/TD&gt;&lt;/TR&gt;"))</f>
        <v/>
      </c>
      <c r="P49" s="26" t="str">
        <f>IF(Minutes!Q52&lt;&gt;"#","",CONCATENATE("&lt;TR BGCOLOR=""#E0E0E0""&gt;&lt;TD&gt;&lt;BR&gt;&lt;/TD&gt;&lt;TD VALIGN = MIDDLE  ALIGN = CENTER&gt;", Minutes!Q51, "&lt;/TD&gt;&lt;TD VALIGN = MIDDLE  ALIGN = CENTER&gt;", TEXT(Minutes!Q50,"d-mmm-yy"),"&lt;/TD&gt;&lt;/TR&gt;&lt;TR&gt;&lt;TD COLSPAN = 3&gt;", SUBSTITUTE(Minutes!Q52, "#", " "),"&lt;/TD&gt;&lt;/TR&gt;"))</f>
        <v/>
      </c>
      <c r="Q49" s="26" t="str">
        <f>IF(Minutes!R52&lt;&gt;"#","",CONCATENATE("&lt;TR BGCOLOR=""#E0E0E0""&gt;&lt;TD&gt;&lt;BR&gt;&lt;/TD&gt;&lt;TD VALIGN = MIDDLE  ALIGN = CENTER&gt;", Minutes!R51, "&lt;/TD&gt;&lt;TD VALIGN = MIDDLE  ALIGN = CENTER&gt;", TEXT(Minutes!R50,"d-mmm-yy"),"&lt;/TD&gt;&lt;/TR&gt;&lt;TR&gt;&lt;TD COLSPAN = 3&gt;", SUBSTITUTE(Minutes!R52, "#", " "),"&lt;/TD&gt;&lt;/TR&gt;"))</f>
        <v/>
      </c>
      <c r="R49" s="117" t="str">
        <f>IF(Minutes!S52&lt;&gt;"#","",CONCATENATE("&lt;TR BGCOLOR=""#E0E0E0""&gt;&lt;TD&gt;&lt;BR&gt;&lt;/TD&gt;&lt;TD VALIGN = MIDDLE  ALIGN = CENTER&gt;", Minutes!S51, "&lt;/TD&gt;&lt;TD VALIGN = MIDDLE  ALIGN = CENTER&gt;", TEXT(Minutes!S50,"d-mmm-yy"),"&lt;/TD&gt;&lt;/TR&gt;&lt;TR&gt;&lt;TD COLSPAN = 3&gt;", SUBSTITUTE(Minutes!S52, "#", " "),"&lt;/TD&gt;&lt;/TR&gt;"))</f>
        <v/>
      </c>
      <c r="S49" s="117" t="str">
        <f>IF(Minutes!T52&lt;&gt;"#","",CONCATENATE("&lt;TR BGCOLOR=""#E0E0E0""&gt;&lt;TD&gt;&lt;BR&gt;&lt;/TD&gt;&lt;TD VALIGN = MIDDLE  ALIGN = CENTER&gt;", Minutes!T51, "&lt;/TD&gt;&lt;TD VALIGN = MIDDLE  ALIGN = CENTER&gt;", TEXT(Minutes!T50,"d-mmm-yy"),"&lt;/TD&gt;&lt;/TR&gt;&lt;TR&gt;&lt;TD COLSPAN = 3&gt;", SUBSTITUTE(Minutes!T52, "#", " "),"&lt;/TD&gt;&lt;/TR&gt;"))</f>
        <v/>
      </c>
      <c r="T49" s="117" t="str">
        <f>IF(Minutes!U52&lt;&gt;"#","",CONCATENATE("&lt;TR BGCOLOR=""#E0E0E0""&gt;&lt;TD&gt;&lt;BR&gt;&lt;/TD&gt;&lt;TD VALIGN = MIDDLE  ALIGN = CENTER&gt;", Minutes!U51, "&lt;/TD&gt;&lt;TD VALIGN = MIDDLE  ALIGN = CENTER&gt;", TEXT(Minutes!U50,"d-mmm-yy"),"&lt;/TD&gt;&lt;/TR&gt;&lt;TR&gt;&lt;TD COLSPAN = 3&gt;", SUBSTITUTE(Minutes!U52, "#", " "),"&lt;/TD&gt;&lt;/TR&gt;"))</f>
        <v/>
      </c>
      <c r="U49" s="117" t="str">
        <f>IF(Minutes!V52&lt;&gt;"#","",CONCATENATE("&lt;TR BGCOLOR=""#E0E0E0""&gt;&lt;TD&gt;&lt;BR&gt;&lt;/TD&gt;&lt;TD VALIGN = MIDDLE  ALIGN = CENTER&gt;", Minutes!V51, "&lt;/TD&gt;&lt;TD VALIGN = MIDDLE  ALIGN = CENTER&gt;", TEXT(Minutes!V50,"d-mmm-yy"),"&lt;/TD&gt;&lt;/TR&gt;&lt;TR&gt;&lt;TD COLSPAN = 3&gt;", SUBSTITUTE(Minutes!V52, "#", " "),"&lt;/TD&gt;&lt;/TR&gt;"))</f>
        <v/>
      </c>
      <c r="V49" s="117" t="str">
        <f>IF(Minutes!W52&lt;&gt;"#","",CONCATENATE("&lt;TR BGCOLOR=""#E0E0E0""&gt;&lt;TD&gt;&lt;BR&gt;&lt;/TD&gt;&lt;TD VALIGN = MIDDLE  ALIGN = CENTER&gt;", Minutes!W51, "&lt;/TD&gt;&lt;TD VALIGN = MIDDLE  ALIGN = CENTER&gt;", TEXT(Minutes!W50,"d-mmm-yy"),"&lt;/TD&gt;&lt;/TR&gt;&lt;TR&gt;&lt;TD COLSPAN = 3&gt;", SUBSTITUTE(Minutes!W52, "#", " "),"&lt;/TD&gt;&lt;/TR&gt;"))</f>
        <v/>
      </c>
      <c r="W49" s="117" t="str">
        <f>IF(Minutes!X52&lt;&gt;"#","",CONCATENATE("&lt;TR BGCOLOR=""#E0E0E0""&gt;&lt;TD&gt;&lt;BR&gt;&lt;/TD&gt;&lt;TD VALIGN = MIDDLE  ALIGN = CENTER&gt;", Minutes!X51, "&lt;/TD&gt;&lt;TD VALIGN = MIDDLE  ALIGN = CENTER&gt;", TEXT(Minutes!X50,"d-mmm-yy"),"&lt;/TD&gt;&lt;/TR&gt;&lt;TR&gt;&lt;TD COLSPAN = 3&gt;", SUBSTITUTE(Minutes!X52, "#", " "),"&lt;/TD&gt;&lt;/TR&gt;"))</f>
        <v/>
      </c>
      <c r="X49" s="117" t="str">
        <f>IF(Minutes!Y52&lt;&gt;"#","",CONCATENATE("&lt;TR BGCOLOR=""#E0E0E0""&gt;&lt;TD&gt;&lt;BR&gt;&lt;/TD&gt;&lt;TD VALIGN = MIDDLE  ALIGN = CENTER&gt;", Minutes!Y51, "&lt;/TD&gt;&lt;TD VALIGN = MIDDLE  ALIGN = CENTER&gt;", TEXT(Minutes!Y50,"d-mmm-yy"),"&lt;/TD&gt;&lt;/TR&gt;&lt;TR&gt;&lt;TD COLSPAN = 3&gt;", SUBSTITUTE(Minutes!Y52, "#", " "),"&lt;/TD&gt;&lt;/TR&gt;"))</f>
        <v/>
      </c>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row>
    <row r="50" spans="1:50" x14ac:dyDescent="0.2">
      <c r="B50" s="117"/>
      <c r="C50" s="117"/>
      <c r="D50" s="117"/>
      <c r="E50" s="117"/>
      <c r="F50" s="117"/>
      <c r="G50" s="117"/>
      <c r="H50" s="117"/>
      <c r="I50" s="117"/>
      <c r="J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row>
    <row r="51" spans="1:50" x14ac:dyDescent="0.2">
      <c r="A51" s="26" t="s">
        <v>89</v>
      </c>
      <c r="B51" s="117"/>
      <c r="C51" s="117"/>
      <c r="D51" s="117"/>
      <c r="E51" s="117"/>
      <c r="F51" s="117"/>
      <c r="G51" s="117"/>
      <c r="H51" s="117"/>
      <c r="I51" s="117"/>
      <c r="J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row>
    <row r="52" spans="1:50" ht="127.5" customHeight="1" x14ac:dyDescent="0.2">
      <c r="A52" s="26" t="str">
        <f ca="1">IF(Minutes!B53="#","",CONCATENATE("&lt;A NAME = ""REQ",Minutes!B53,"""&gt;&lt;BR&gt;&lt;/A&gt;","&lt;TABLE BORDER=5 CELLSPACING=0 CELLPADDING=6 WIDTH=""100%""&gt;","&lt;TR BGCOLOR=""#00FFFF""&gt;&lt;TD COLSPAN = 3 VALIGN = MIDDLE  ALIGN = CENTER&gt;&lt;BIG&gt;&lt;B&gt;Change Request &lt;A HREF=""maint_",Minutes!B53,".pdf""&gt;",Minutes!B53,"&lt;/A&gt; Revision History&lt;/B&gt;&lt;/BIG&gt;&lt;/TD&gt;&lt;/TR&gt;","&lt;TR BGCOLOR=""#00FFFF""&gt;&lt;TD  WIDTH=""15%"" ALIGN = CENTER&gt;Status&lt;/TD&gt;&lt;TD ALIGN = CENTER&gt;Description&lt;/TD&gt;&lt;TD  WIDTH=""15%"" ALIGN = CENTER&gt;Date Received&lt;/TD&gt;&lt;/TR&gt;","&lt;TR BGCOLOR=""#00FFFF""&gt;&lt;TD VALIGN = MIDDLE  ALIGN = CENTER&gt;&lt;B&gt;",Minutes!C54,"&lt;/B&gt;&lt;/TD&gt;&lt;TD VALIGN = MIDDLE  ALIGN = CENTER&gt;&lt;B&gt;",Minutes!C55,"&lt;/B&gt;&lt;/TD&gt;&lt;TD  VALIGN = MIDDLE  ALIGN = CENTER&gt;&lt;B&gt;",Minutes!C53,"&lt;/B&gt;&lt;/TD&gt;&lt;/TR&gt;","&lt;TR BGCOLOR=""#00FFFF""&gt;&lt;TD COLSPAN = 3&gt;&lt;SMALL&gt;&lt;BR&gt;&lt;/SMALL&gt;&lt;/TD&gt;&lt;/TR&gt;"))</f>
        <v>&lt;A NAME = "REQ0021"&gt;&lt;BR&gt;&lt;/A&gt;&lt;TABLE BORDER=5 CELLSPACING=0 CELLPADDING=6 WIDTH="100%"&gt;&lt;TR BGCOLOR="#00FFFF"&gt;&lt;TD COLSPAN = 3 VALIGN = MIDDLE  ALIGN = CENTER&gt;&lt;BIG&gt;&lt;B&gt;Change Request &lt;A HREF="maint_0021.pdf"&gt;0021&lt;/A&gt;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CENTER&gt;&lt;B&gt;D2.9.7 - TC must be configured for ETS to specify bandwidth&lt;/B&gt;&lt;/TD&gt;&lt;TD  VALIGN = MIDDLE  ALIGN = CENTER&gt;&lt;B&gt;06-Jan-12&lt;/B&gt;&lt;/TD&gt;&lt;/TR&gt;&lt;TR BGCOLOR="#00FFFF"&gt;&lt;TD COLSPAN = 3&gt;&lt;SMALL&gt;&lt;BR&gt;&lt;/SMALL&gt;&lt;/TD&gt;&lt;/TR&gt;</v>
      </c>
      <c r="B52" s="117" t="str">
        <f ca="1">IF(Minutes!C55="","",CONCATENATE("&lt;TR BGCOLOR=""#E0E0E0""&gt;&lt;TD&gt;&lt;BR&gt;&lt;/TD&gt;&lt;TD VALIGN = MIDDLE  ALIGN = CENTER&gt;", Minutes!C54, "&lt;/TD&gt;&lt;TD VALIGN = MIDDLE  ALIGN = CENTER&gt;", TEXT(Minutes!C53,"d-mmm-yy"),"&lt;/TD&gt;&lt;/TR&gt;&lt;TR&gt;&lt;TD COLSPAN = 3&gt;", SUBSTITUTE(Minutes!C55, "#", " "),"&lt;/TD&gt;&lt;/TR&gt;"))</f>
        <v>&lt;TR BGCOLOR="#E0E0E0"&gt;&lt;TD&gt;&lt;BR&gt;&lt;/TD&gt;&lt;TD VALIGN = MIDDLE  ALIGN = CENTER&gt;Published&lt;/TD&gt;&lt;TD VALIGN = MIDDLE  ALIGN = CENTER&gt;6-Jan-12&lt;/TD&gt;&lt;/TR&gt;&lt;TR&gt;&lt;TD COLSPAN = 3&gt;D2.9.7 - TC must be configured for ETS to specify bandwidth&lt;/TD&gt;&lt;/TR&gt;</v>
      </c>
      <c r="C52" s="117" t="str">
        <f>IF(Minutes!D55&lt;&gt;"#","",CONCATENATE("&lt;TR BGCOLOR=""#E0E0E0""&gt;&lt;TD&gt;&lt;BR&gt;&lt;/TD&gt;&lt;TD VALIGN = MIDDLE  ALIGN = CENTER&gt;", Minutes!D54, "&lt;/TD&gt;&lt;TD VALIGN = MIDDLE  ALIGN = CENTER&gt;", TEXT(Minutes!D53,"d-mmm-yy"),"&lt;/TD&gt;&lt;/TR&gt;&lt;TR&gt;&lt;TD COLSPAN = 3&gt;", SUBSTITUTE(Minutes!D55, "#", " "),"&lt;/TD&gt;&lt;/TR&gt;"))</f>
        <v/>
      </c>
      <c r="D52" s="117" t="str">
        <f>IF(Minutes!E55&lt;&gt;"#","",CONCATENATE("&lt;TR BGCOLOR=""#E0E0E0""&gt;&lt;TD&gt;&lt;BR&gt;&lt;/TD&gt;&lt;TD VALIGN = MIDDLE  ALIGN = CENTER&gt;", Minutes!E54, "&lt;/TD&gt;&lt;TD VALIGN = MIDDLE  ALIGN = CENTER&gt;", TEXT(Minutes!E53,"d-mmm-yy"),"&lt;/TD&gt;&lt;/TR&gt;&lt;TR&gt;&lt;TD COLSPAN = 3&gt;", SUBSTITUTE(Minutes!E55, "#", " "),"&lt;/TD&gt;&lt;/TR&gt;"))</f>
        <v/>
      </c>
      <c r="E52" s="117" t="str">
        <f>IF(Minutes!F55&lt;&gt;"#","",CONCATENATE("&lt;TR BGCOLOR=""#E0E0E0""&gt;&lt;TD&gt;&lt;BR&gt;&lt;/TD&gt;&lt;TD VALIGN = MIDDLE  ALIGN = CENTER&gt;", Minutes!F54, "&lt;/TD&gt;&lt;TD VALIGN = MIDDLE  ALIGN = CENTER&gt;", TEXT(Minutes!F53,"d-mmm-yy"),"&lt;/TD&gt;&lt;/TR&gt;&lt;TR&gt;&lt;TD COLSPAN = 3&gt;", SUBSTITUTE(Minutes!F55, "#", " "),"&lt;/TD&gt;&lt;/TR&gt;"))</f>
        <v/>
      </c>
      <c r="F52" s="117" t="str">
        <f>IF(Minutes!G55&lt;&gt;"#","",CONCATENATE("&lt;TR BGCOLOR=""#E0E0E0""&gt;&lt;TD&gt;&lt;BR&gt;&lt;/TD&gt;&lt;TD VALIGN = MIDDLE  ALIGN = CENTER&gt;", Minutes!G54, "&lt;/TD&gt;&lt;TD VALIGN = MIDDLE  ALIGN = CENTER&gt;", TEXT(Minutes!G53,"d-mmm-yy"),"&lt;/TD&gt;&lt;/TR&gt;&lt;TR&gt;&lt;TD COLSPAN = 3&gt;", SUBSTITUTE(Minutes!G55, "#", " "),"&lt;/TD&gt;&lt;/TR&gt;"))</f>
        <v/>
      </c>
      <c r="G52" s="117" t="str">
        <f>IF(Minutes!H55&lt;&gt;"#","",CONCATENATE("&lt;TR BGCOLOR=""#E0E0E0""&gt;&lt;TD&gt;&lt;BR&gt;&lt;/TD&gt;&lt;TD VALIGN = MIDDLE  ALIGN = CENTER&gt;", Minutes!H54, "&lt;/TD&gt;&lt;TD VALIGN = MIDDLE  ALIGN = CENTER&gt;", TEXT(Minutes!H53,"d-mmm-yy"),"&lt;/TD&gt;&lt;/TR&gt;&lt;TR&gt;&lt;TD COLSPAN = 3&gt;", SUBSTITUTE(Minutes!H55, "#", " "),"&lt;/TD&gt;&lt;/TR&gt;"))</f>
        <v>&lt;TR BGCOLOR="#E0E0E0"&gt;&lt;TD&gt;&lt;BR&gt;&lt;/TD&gt;&lt;TD VALIGN = MIDDLE  ALIGN = CENTER&gt;It needs to be possible to configure the TCs, but not necessarily enable them for ETS yet because of timing constraints and can’t be made to work otherwise.  The proposed solution doesn’t work, but what to do is still somewhat unclear.   If bandwidth is assigned to a non-TC class the left over should be distributed to the other classes.  This is described in 37.3.c.  We could add a note here to clarify the above. It could read something like  5.4.1.6.  Leave this in the received state until we have a vehicle to incorporate the fix.&lt;/TD&gt;&lt;TD VALIGN = MIDDLE  ALIGN = CENTER&gt;11-Jan-12&lt;/TD&gt;&lt;/TR&gt;&lt;TR&gt;&lt;TD COLSPAN = 3&gt; &lt;/TD&gt;&lt;/TR&gt;</v>
      </c>
      <c r="H52" s="117" t="str">
        <f>IF(Minutes!I55&lt;&gt;"#","",CONCATENATE("&lt;TR BGCOLOR=""#E0E0E0""&gt;&lt;TD&gt;&lt;BR&gt;&lt;/TD&gt;&lt;TD VALIGN = MIDDLE  ALIGN = CENTER&gt;", Minutes!I54, "&lt;/TD&gt;&lt;TD VALIGN = MIDDLE  ALIGN = CENTER&gt;", TEXT(Minutes!I53,"d-mmm-yy"),"&lt;/TD&gt;&lt;/TR&gt;&lt;TR&gt;&lt;TD COLSPAN = 3&gt;", SUBSTITUTE(Minutes!I55, "#", " "),"&lt;/TD&gt;&lt;/TR&gt;"))</f>
        <v>&lt;TR BGCOLOR="#E0E0E0"&gt;&lt;TD&gt;&lt;BR&gt;&lt;/TD&gt;&lt;TD VALIGN = MIDDLE  ALIGN = CENTER&gt;Since the Q-Cor-2 is by necessity having to address items that are amendments to Q-Rev, it is conceivable that we can incorporate a small change to address this item.  Anoop has proposed the following text to the end of Clause D.2.9.7
NOTE--While it is intended that only TCs configured for ETS will have a bandwidth value associated with them, it is possible, during configuration changes, to have situations where a TC is not configured for ETS but has a non-zero TCBandwidth percentage.  In this case, the sum of all the TCBandwidth percentages must still be 100, but the TC bandwidth percentages of the non-ETS TCs would effectively be unused bandwidth and reallocated to the ETS TCs.&lt;/TD&gt;&lt;TD VALIGN = MIDDLE  ALIGN = CENTER&gt;14-Mar-12&lt;/TD&gt;&lt;/TR&gt;&lt;TR&gt;&lt;TD COLSPAN = 3&gt; &lt;/TD&gt;&lt;/TR&gt;</v>
      </c>
      <c r="I52" s="117" t="str">
        <f>IF(Minutes!J55&lt;&gt;"#","",CONCATENATE("&lt;TR BGCOLOR=""#E0E0E0""&gt;&lt;TD&gt;&lt;BR&gt;&lt;/TD&gt;&lt;TD VALIGN = MIDDLE  ALIGN = CENTER&gt;", Minutes!J54, "&lt;/TD&gt;&lt;TD VALIGN = MIDDLE  ALIGN = CENTER&gt;", TEXT(Minutes!J53,"d-mmm-yy"),"&lt;/TD&gt;&lt;/TR&gt;&lt;TR&gt;&lt;TD COLSPAN = 3&gt;", SUBSTITUTE(Minutes!J55, "#", " "),"&lt;/TD&gt;&lt;/TR&gt;"))</f>
        <v>&lt;TR BGCOLOR="#E0E0E0"&gt;&lt;TD&gt;&lt;BR&gt;&lt;/TD&gt;&lt;TD VALIGN = MIDDLE  ALIGN = CENTER&gt;Q-Cor-2-d2-0 in sponsor ballot  &lt;/TD&gt;&lt;TD VALIGN = MIDDLE  ALIGN = CENTER&gt;17-Jul-12&lt;/TD&gt;&lt;/TR&gt;&lt;TR&gt;&lt;TD COLSPAN = 3&gt; &lt;/TD&gt;&lt;/TR&gt;</v>
      </c>
      <c r="J52" s="117" t="str">
        <f>IF(Minutes!K55&lt;&gt;"#","",CONCATENATE("&lt;TR BGCOLOR=""#E0E0E0""&gt;&lt;TD&gt;&lt;BR&gt;&lt;/TD&gt;&lt;TD VALIGN = MIDDLE  ALIGN = CENTER&gt;", Minutes!K54, "&lt;/TD&gt;&lt;TD VALIGN = MIDDLE  ALIGN = CENTER&gt;", TEXT(Minutes!K53,"d-mmm-yy"),"&lt;/TD&gt;&lt;/TR&gt;&lt;TR&gt;&lt;TD COLSPAN = 3&gt;", SUBSTITUTE(Minutes!K55, "#", " "),"&lt;/TD&gt;&lt;/TR&gt;"))</f>
        <v>&lt;TR BGCOLOR="#E0E0E0"&gt;&lt;TD&gt;&lt;BR&gt;&lt;/TD&gt;&lt;TD VALIGN = MIDDLE  ALIGN = CENTER&gt;Q-Cor2 submitted to RevCom&lt;/TD&gt;&lt;TD VALIGN = MIDDLE  ALIGN = CENTER&gt;12-Sep-12&lt;/TD&gt;&lt;/TR&gt;&lt;TR&gt;&lt;TD COLSPAN = 3&gt; &lt;/TD&gt;&lt;/TR&gt;</v>
      </c>
      <c r="K52" s="26" t="str">
        <f>IF(Minutes!L55&lt;&gt;"#","",CONCATENATE("&lt;TR BGCOLOR=""#E0E0E0""&gt;&lt;TD&gt;&lt;BR&gt;&lt;/TD&gt;&lt;TD VALIGN = MIDDLE  ALIGN = CENTER&gt;", Minutes!L54, "&lt;/TD&gt;&lt;TD VALIGN = MIDDLE  ALIGN = CENTER&gt;", TEXT(Minutes!L53,"d-mmm-yy"),"&lt;/TD&gt;&lt;/TR&gt;&lt;TR&gt;&lt;TD COLSPAN = 3&gt;", SUBSTITUTE(Minutes!L55, "#", " "),"&lt;/TD&gt;&lt;/TR&gt;"))</f>
        <v>&lt;TR BGCOLOR="#E0E0E0"&gt;&lt;TD&gt;&lt;BR&gt;&lt;/TD&gt;&lt;TD VALIGN = MIDDLE  ALIGN = CENTER&gt;Q-Cor2 approved by SASB&lt;/TD&gt;&lt;TD VALIGN = MIDDLE  ALIGN = CENTER&gt;13-Nov-12&lt;/TD&gt;&lt;/TR&gt;&lt;TR&gt;&lt;TD COLSPAN = 3&gt; &lt;/TD&gt;&lt;/TR&gt;</v>
      </c>
      <c r="L52" s="26" t="str">
        <f>IF(Minutes!M55&lt;&gt;"#","",CONCATENATE("&lt;TR BGCOLOR=""#E0E0E0""&gt;&lt;TD&gt;&lt;BR&gt;&lt;/TD&gt;&lt;TD VALIGN = MIDDLE  ALIGN = CENTER&gt;", Minutes!M54, "&lt;/TD&gt;&lt;TD VALIGN = MIDDLE  ALIGN = CENTER&gt;", TEXT(Minutes!M53,"d-mmm-yy"),"&lt;/TD&gt;&lt;/TR&gt;&lt;TR&gt;&lt;TD COLSPAN = 3&gt;", SUBSTITUTE(Minutes!M55, "#", " "),"&lt;/TD&gt;&lt;/TR&gt;"))</f>
        <v>&lt;TR BGCOLOR="#E0E0E0"&gt;&lt;TD&gt;&lt;BR&gt;&lt;/TD&gt;&lt;TD VALIGN = MIDDLE  ALIGN = CENTER&gt;Q-Cor2 was published November 2012&lt;/TD&gt;&lt;TD VALIGN = MIDDLE  ALIGN = CENTER&gt;15-Jan-13&lt;/TD&gt;&lt;/TR&gt;&lt;TR&gt;&lt;TD COLSPAN = 3&gt; &lt;/TD&gt;&lt;/TR&gt;</v>
      </c>
      <c r="M52" s="26" t="str">
        <f>IF(Minutes!N55&lt;&gt;"#","",CONCATENATE("&lt;TR BGCOLOR=""#E0E0E0""&gt;&lt;TD&gt;&lt;BR&gt;&lt;/TD&gt;&lt;TD VALIGN = MIDDLE  ALIGN = CENTER&gt;", Minutes!N54, "&lt;/TD&gt;&lt;TD VALIGN = MIDDLE  ALIGN = CENTER&gt;", TEXT(Minutes!N53,"d-mmm-yy"),"&lt;/TD&gt;&lt;/TR&gt;&lt;TR&gt;&lt;TD COLSPAN = 3&gt;", SUBSTITUTE(Minutes!N55, "#", " "),"&lt;/TD&gt;&lt;/TR&gt;"))</f>
        <v/>
      </c>
      <c r="N52" s="26" t="str">
        <f>IF(Minutes!O55&lt;&gt;"#","",CONCATENATE("&lt;TR BGCOLOR=""#E0E0E0""&gt;&lt;TD&gt;&lt;BR&gt;&lt;/TD&gt;&lt;TD VALIGN = MIDDLE  ALIGN = CENTER&gt;", Minutes!O54, "&lt;/TD&gt;&lt;TD VALIGN = MIDDLE  ALIGN = CENTER&gt;", TEXT(Minutes!O53,"d-mmm-yy"),"&lt;/TD&gt;&lt;/TR&gt;&lt;TR&gt;&lt;TD COLSPAN = 3&gt;", SUBSTITUTE(Minutes!O55, "#", " "),"&lt;/TD&gt;&lt;/TR&gt;"))</f>
        <v/>
      </c>
      <c r="O52" s="26" t="str">
        <f>IF(Minutes!P55&lt;&gt;"#","",CONCATENATE("&lt;TR BGCOLOR=""#E0E0E0""&gt;&lt;TD&gt;&lt;BR&gt;&lt;/TD&gt;&lt;TD VALIGN = MIDDLE  ALIGN = CENTER&gt;", Minutes!P54, "&lt;/TD&gt;&lt;TD VALIGN = MIDDLE  ALIGN = CENTER&gt;", TEXT(Minutes!P53,"d-mmm-yy"),"&lt;/TD&gt;&lt;/TR&gt;&lt;TR&gt;&lt;TD COLSPAN = 3&gt;", SUBSTITUTE(Minutes!P55, "#", " "),"&lt;/TD&gt;&lt;/TR&gt;"))</f>
        <v/>
      </c>
      <c r="P52" s="26" t="str">
        <f>IF(Minutes!Q55&lt;&gt;"#","",CONCATENATE("&lt;TR BGCOLOR=""#E0E0E0""&gt;&lt;TD&gt;&lt;BR&gt;&lt;/TD&gt;&lt;TD VALIGN = MIDDLE  ALIGN = CENTER&gt;", Minutes!Q54, "&lt;/TD&gt;&lt;TD VALIGN = MIDDLE  ALIGN = CENTER&gt;", TEXT(Minutes!Q53,"d-mmm-yy"),"&lt;/TD&gt;&lt;/TR&gt;&lt;TR&gt;&lt;TD COLSPAN = 3&gt;", SUBSTITUTE(Minutes!Q55, "#", " "),"&lt;/TD&gt;&lt;/TR&gt;"))</f>
        <v/>
      </c>
      <c r="Q52" s="26" t="str">
        <f>IF(Minutes!R55&lt;&gt;"#","",CONCATENATE("&lt;TR BGCOLOR=""#E0E0E0""&gt;&lt;TD&gt;&lt;BR&gt;&lt;/TD&gt;&lt;TD VALIGN = MIDDLE  ALIGN = CENTER&gt;", Minutes!R54, "&lt;/TD&gt;&lt;TD VALIGN = MIDDLE  ALIGN = CENTER&gt;", TEXT(Minutes!R53,"d-mmm-yy"),"&lt;/TD&gt;&lt;/TR&gt;&lt;TR&gt;&lt;TD COLSPAN = 3&gt;", SUBSTITUTE(Minutes!R55, "#", " "),"&lt;/TD&gt;&lt;/TR&gt;"))</f>
        <v/>
      </c>
      <c r="R52" s="117" t="str">
        <f>IF(Minutes!S55&lt;&gt;"#","",CONCATENATE("&lt;TR BGCOLOR=""#E0E0E0""&gt;&lt;TD&gt;&lt;BR&gt;&lt;/TD&gt;&lt;TD VALIGN = MIDDLE  ALIGN = CENTER&gt;", Minutes!S54, "&lt;/TD&gt;&lt;TD VALIGN = MIDDLE  ALIGN = CENTER&gt;", TEXT(Minutes!S53,"d-mmm-yy"),"&lt;/TD&gt;&lt;/TR&gt;&lt;TR&gt;&lt;TD COLSPAN = 3&gt;", SUBSTITUTE(Minutes!S55, "#", " "),"&lt;/TD&gt;&lt;/TR&gt;"))</f>
        <v/>
      </c>
      <c r="S52" s="117" t="str">
        <f>IF(Minutes!T55&lt;&gt;"#","",CONCATENATE("&lt;TR BGCOLOR=""#E0E0E0""&gt;&lt;TD&gt;&lt;BR&gt;&lt;/TD&gt;&lt;TD VALIGN = MIDDLE  ALIGN = CENTER&gt;", Minutes!T54, "&lt;/TD&gt;&lt;TD VALIGN = MIDDLE  ALIGN = CENTER&gt;", TEXT(Minutes!T53,"d-mmm-yy"),"&lt;/TD&gt;&lt;/TR&gt;&lt;TR&gt;&lt;TD COLSPAN = 3&gt;", SUBSTITUTE(Minutes!T55, "#", " "),"&lt;/TD&gt;&lt;/TR&gt;"))</f>
        <v/>
      </c>
      <c r="T52" s="117" t="str">
        <f>IF(Minutes!U55&lt;&gt;"#","",CONCATENATE("&lt;TR BGCOLOR=""#E0E0E0""&gt;&lt;TD&gt;&lt;BR&gt;&lt;/TD&gt;&lt;TD VALIGN = MIDDLE  ALIGN = CENTER&gt;", Minutes!U54, "&lt;/TD&gt;&lt;TD VALIGN = MIDDLE  ALIGN = CENTER&gt;", TEXT(Minutes!U53,"d-mmm-yy"),"&lt;/TD&gt;&lt;/TR&gt;&lt;TR&gt;&lt;TD COLSPAN = 3&gt;", SUBSTITUTE(Minutes!U55, "#", " "),"&lt;/TD&gt;&lt;/TR&gt;"))</f>
        <v/>
      </c>
      <c r="U52" s="117" t="str">
        <f>IF(Minutes!V55&lt;&gt;"#","",CONCATENATE("&lt;TR BGCOLOR=""#E0E0E0""&gt;&lt;TD&gt;&lt;BR&gt;&lt;/TD&gt;&lt;TD VALIGN = MIDDLE  ALIGN = CENTER&gt;", Minutes!V54, "&lt;/TD&gt;&lt;TD VALIGN = MIDDLE  ALIGN = CENTER&gt;", TEXT(Minutes!V53,"d-mmm-yy"),"&lt;/TD&gt;&lt;/TR&gt;&lt;TR&gt;&lt;TD COLSPAN = 3&gt;", SUBSTITUTE(Minutes!V55, "#", " "),"&lt;/TD&gt;&lt;/TR&gt;"))</f>
        <v/>
      </c>
      <c r="V52" s="117" t="str">
        <f>IF(Minutes!W55&lt;&gt;"#","",CONCATENATE("&lt;TR BGCOLOR=""#E0E0E0""&gt;&lt;TD&gt;&lt;BR&gt;&lt;/TD&gt;&lt;TD VALIGN = MIDDLE  ALIGN = CENTER&gt;", Minutes!W54, "&lt;/TD&gt;&lt;TD VALIGN = MIDDLE  ALIGN = CENTER&gt;", TEXT(Minutes!W53,"d-mmm-yy"),"&lt;/TD&gt;&lt;/TR&gt;&lt;TR&gt;&lt;TD COLSPAN = 3&gt;", SUBSTITUTE(Minutes!W55, "#", " "),"&lt;/TD&gt;&lt;/TR&gt;"))</f>
        <v/>
      </c>
      <c r="W52" s="117" t="str">
        <f>IF(Minutes!X55&lt;&gt;"#","",CONCATENATE("&lt;TR BGCOLOR=""#E0E0E0""&gt;&lt;TD&gt;&lt;BR&gt;&lt;/TD&gt;&lt;TD VALIGN = MIDDLE  ALIGN = CENTER&gt;", Minutes!X54, "&lt;/TD&gt;&lt;TD VALIGN = MIDDLE  ALIGN = CENTER&gt;", TEXT(Minutes!X53,"d-mmm-yy"),"&lt;/TD&gt;&lt;/TR&gt;&lt;TR&gt;&lt;TD COLSPAN = 3&gt;", SUBSTITUTE(Minutes!X55, "#", " "),"&lt;/TD&gt;&lt;/TR&gt;"))</f>
        <v/>
      </c>
      <c r="X52" s="117" t="str">
        <f>IF(Minutes!Y55&lt;&gt;"#","",CONCATENATE("&lt;TR BGCOLOR=""#E0E0E0""&gt;&lt;TD&gt;&lt;BR&gt;&lt;/TD&gt;&lt;TD VALIGN = MIDDLE  ALIGN = CENTER&gt;", Minutes!Y54, "&lt;/TD&gt;&lt;TD VALIGN = MIDDLE  ALIGN = CENTER&gt;", TEXT(Minutes!Y53,"d-mmm-yy"),"&lt;/TD&gt;&lt;/TR&gt;&lt;TR&gt;&lt;TD COLSPAN = 3&gt;", SUBSTITUTE(Minutes!Y55, "#", " "),"&lt;/TD&gt;&lt;/TR&gt;"))</f>
        <v/>
      </c>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row>
    <row r="53" spans="1:50" x14ac:dyDescent="0.2">
      <c r="B53" s="117"/>
      <c r="C53" s="117"/>
      <c r="D53" s="117"/>
      <c r="E53" s="117"/>
      <c r="F53" s="117"/>
      <c r="G53" s="117"/>
      <c r="H53" s="117"/>
      <c r="I53" s="117"/>
      <c r="J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row>
    <row r="54" spans="1:50" x14ac:dyDescent="0.2">
      <c r="A54" s="26" t="s">
        <v>89</v>
      </c>
      <c r="B54" s="117"/>
      <c r="C54" s="117"/>
      <c r="D54" s="117"/>
      <c r="E54" s="117"/>
      <c r="F54" s="117"/>
      <c r="G54" s="117"/>
      <c r="H54" s="117"/>
      <c r="I54" s="117"/>
      <c r="J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row>
    <row r="55" spans="1:50" ht="127.5" customHeight="1" x14ac:dyDescent="0.2">
      <c r="A55" s="26" t="str">
        <f ca="1">IF(Minutes!B56="#","",CONCATENATE("&lt;A NAME = ""REQ",Minutes!B56,"""&gt;&lt;BR&gt;&lt;/A&gt;","&lt;TABLE BORDER=5 CELLSPACING=0 CELLPADDING=6 WIDTH=""100%""&gt;","&lt;TR BGCOLOR=""#00FFFF""&gt;&lt;TD COLSPAN = 3 VALIGN = MIDDLE  ALIGN = CENTER&gt;&lt;BIG&gt;&lt;B&gt;Change Request &lt;A HREF=""maint_",Minutes!B56,".pdf""&gt;",Minutes!B56,"&lt;/A&gt; Revision History&lt;/B&gt;&lt;/BIG&gt;&lt;/TD&gt;&lt;/TR&gt;","&lt;TR BGCOLOR=""#00FFFF""&gt;&lt;TD  WIDTH=""15%"" ALIGN = CENTER&gt;Status&lt;/TD&gt;&lt;TD ALIGN = CENTER&gt;Description&lt;/TD&gt;&lt;TD  WIDTH=""15%"" ALIGN = CENTER&gt;Date Received&lt;/TD&gt;&lt;/TR&gt;","&lt;TR BGCOLOR=""#00FFFF""&gt;&lt;TD VALIGN = MIDDLE  ALIGN = CENTER&gt;&lt;B&gt;",Minutes!C57,"&lt;/B&gt;&lt;/TD&gt;&lt;TD VALIGN = MIDDLE  ALIGN = CENTER&gt;&lt;B&gt;",Minutes!C58,"&lt;/B&gt;&lt;/TD&gt;&lt;TD  VALIGN = MIDDLE  ALIGN = CENTER&gt;&lt;B&gt;",Minutes!C56,"&lt;/B&gt;&lt;/TD&gt;&lt;/TR&gt;","&lt;TR BGCOLOR=""#00FFFF""&gt;&lt;TD COLSPAN = 3&gt;&lt;SMALL&gt;&lt;BR&gt;&lt;/SMALL&gt;&lt;/TD&gt;&lt;/TR&gt;"))</f>
        <v>&lt;A NAME = "REQ0022"&gt;&lt;BR&gt;&lt;/A&gt;&lt;TABLE BORDER=5 CELLSPACING=0 CELLPADDING=6 WIDTH="100%"&gt;&lt;TR BGCOLOR="#00FFFF"&gt;&lt;TD COLSPAN = 3 VALIGN = MIDDLE  ALIGN = CENTER&gt;&lt;BIG&gt;&lt;B&gt;Change Request &lt;A HREF="maint_0022.pdf"&gt;0022&lt;/A&gt;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CENTER&gt;&lt;B&gt;17.7.6 - MSTP MIB issues&lt;/B&gt;&lt;/TD&gt;&lt;TD  VALIGN = MIDDLE  ALIGN = CENTER&gt;&lt;B&gt;11-Jan-12&lt;/B&gt;&lt;/TD&gt;&lt;/TR&gt;&lt;TR BGCOLOR="#00FFFF"&gt;&lt;TD COLSPAN = 3&gt;&lt;SMALL&gt;&lt;BR&gt;&lt;/SMALL&gt;&lt;/TD&gt;&lt;/TR&gt;</v>
      </c>
      <c r="B55" s="117" t="str">
        <f ca="1">IF(Minutes!C58="","",CONCATENATE("&lt;TR BGCOLOR=""#E0E0E0""&gt;&lt;TD&gt;&lt;BR&gt;&lt;/TD&gt;&lt;TD VALIGN = MIDDLE  ALIGN = CENTER&gt;", Minutes!C57, "&lt;/TD&gt;&lt;TD VALIGN = MIDDLE  ALIGN = CENTER&gt;", TEXT(Minutes!C56,"d-mmm-yy"),"&lt;/TD&gt;&lt;/TR&gt;&lt;TR&gt;&lt;TD COLSPAN = 3&gt;", SUBSTITUTE(Minutes!C58, "#", " "),"&lt;/TD&gt;&lt;/TR&gt;"))</f>
        <v>&lt;TR BGCOLOR="#E0E0E0"&gt;&lt;TD&gt;&lt;BR&gt;&lt;/TD&gt;&lt;TD VALIGN = MIDDLE  ALIGN = CENTER&gt;Published&lt;/TD&gt;&lt;TD VALIGN = MIDDLE  ALIGN = CENTER&gt;11-Jan-12&lt;/TD&gt;&lt;/TR&gt;&lt;TR&gt;&lt;TD COLSPAN = 3&gt;17.7.6 - MSTP MIB issues&lt;/TD&gt;&lt;/TR&gt;</v>
      </c>
      <c r="C55" s="117" t="str">
        <f>IF(Minutes!D58&lt;&gt;"#","",CONCATENATE("&lt;TR BGCOLOR=""#E0E0E0""&gt;&lt;TD&gt;&lt;BR&gt;&lt;/TD&gt;&lt;TD VALIGN = MIDDLE  ALIGN = CENTER&gt;", Minutes!D57, "&lt;/TD&gt;&lt;TD VALIGN = MIDDLE  ALIGN = CENTER&gt;", TEXT(Minutes!D56,"d-mmm-yy"),"&lt;/TD&gt;&lt;/TR&gt;&lt;TR&gt;&lt;TD COLSPAN = 3&gt;", SUBSTITUTE(Minutes!D58, "#", " "),"&lt;/TD&gt;&lt;/TR&gt;"))</f>
        <v/>
      </c>
      <c r="D55" s="117" t="str">
        <f>IF(Minutes!E58&lt;&gt;"#","",CONCATENATE("&lt;TR BGCOLOR=""#E0E0E0""&gt;&lt;TD&gt;&lt;BR&gt;&lt;/TD&gt;&lt;TD VALIGN = MIDDLE  ALIGN = CENTER&gt;", Minutes!E57, "&lt;/TD&gt;&lt;TD VALIGN = MIDDLE  ALIGN = CENTER&gt;", TEXT(Minutes!E56,"d-mmm-yy"),"&lt;/TD&gt;&lt;/TR&gt;&lt;TR&gt;&lt;TD COLSPAN = 3&gt;", SUBSTITUTE(Minutes!E58, "#", " "),"&lt;/TD&gt;&lt;/TR&gt;"))</f>
        <v/>
      </c>
      <c r="E55" s="117" t="str">
        <f>IF(Minutes!F58&lt;&gt;"#","",CONCATENATE("&lt;TR BGCOLOR=""#E0E0E0""&gt;&lt;TD&gt;&lt;BR&gt;&lt;/TD&gt;&lt;TD VALIGN = MIDDLE  ALIGN = CENTER&gt;", Minutes!F57, "&lt;/TD&gt;&lt;TD VALIGN = MIDDLE  ALIGN = CENTER&gt;", TEXT(Minutes!F56,"d-mmm-yy"),"&lt;/TD&gt;&lt;/TR&gt;&lt;TR&gt;&lt;TD COLSPAN = 3&gt;", SUBSTITUTE(Minutes!F58, "#", " "),"&lt;/TD&gt;&lt;/TR&gt;"))</f>
        <v/>
      </c>
      <c r="F55" s="117" t="str">
        <f>IF(Minutes!G58&lt;&gt;"#","",CONCATENATE("&lt;TR BGCOLOR=""#E0E0E0""&gt;&lt;TD&gt;&lt;BR&gt;&lt;/TD&gt;&lt;TD VALIGN = MIDDLE  ALIGN = CENTER&gt;", Minutes!G57, "&lt;/TD&gt;&lt;TD VALIGN = MIDDLE  ALIGN = CENTER&gt;", TEXT(Minutes!G56,"d-mmm-yy"),"&lt;/TD&gt;&lt;/TR&gt;&lt;TR&gt;&lt;TD COLSPAN = 3&gt;", SUBSTITUTE(Minutes!G58, "#", " "),"&lt;/TD&gt;&lt;/TR&gt;"))</f>
        <v/>
      </c>
      <c r="G55" s="117" t="str">
        <f>IF(Minutes!H58&lt;&gt;"#","",CONCATENATE("&lt;TR BGCOLOR=""#E0E0E0""&gt;&lt;TD&gt;&lt;BR&gt;&lt;/TD&gt;&lt;TD VALIGN = MIDDLE  ALIGN = CENTER&gt;", Minutes!H57, "&lt;/TD&gt;&lt;TD VALIGN = MIDDLE  ALIGN = CENTER&gt;", TEXT(Minutes!H56,"d-mmm-yy"),"&lt;/TD&gt;&lt;/TR&gt;&lt;TR&gt;&lt;TD COLSPAN = 3&gt;", SUBSTITUTE(Minutes!H58, "#", " "),"&lt;/TD&gt;&lt;/TR&gt;"))</f>
        <v>&lt;TR BGCOLOR="#E0E0E0"&gt;&lt;TD&gt;&lt;BR&gt;&lt;/TD&gt;&lt;TD VALIGN = MIDDLE  ALIGN = CENTER&gt;This problem existed in 802.1ap.  This can be addressed in q-cor-2, but will explode the draft by including the MIB.&lt;/TD&gt;&lt;TD VALIGN = MIDDLE  ALIGN = CENTER&gt;11-Jan-12&lt;/TD&gt;&lt;/TR&gt;&lt;TR&gt;&lt;TD COLSPAN = 3&gt; &lt;/TD&gt;&lt;/TR&gt;</v>
      </c>
      <c r="H55" s="117" t="str">
        <f>IF(Minutes!I58&lt;&gt;"#","",CONCATENATE("&lt;TR BGCOLOR=""#E0E0E0""&gt;&lt;TD&gt;&lt;BR&gt;&lt;/TD&gt;&lt;TD VALIGN = MIDDLE  ALIGN = CENTER&gt;", Minutes!I57, "&lt;/TD&gt;&lt;TD VALIGN = MIDDLE  ALIGN = CENTER&gt;", TEXT(Minutes!I56,"d-mmm-yy"),"&lt;/TD&gt;&lt;/TR&gt;&lt;TR&gt;&lt;TD COLSPAN = 3&gt;", SUBSTITUTE(Minutes!I58, "#", " "),"&lt;/TD&gt;&lt;/TR&gt;"))</f>
        <v>&lt;TR BGCOLOR="#E0E0E0"&gt;&lt;TD&gt;&lt;BR&gt;&lt;/TD&gt;&lt;TD VALIGN = MIDDLE  ALIGN = CENTER&gt;Updated in Q-Cor-2-d0-1 to match previous meeting consensus &lt;/TD&gt;&lt;TD VALIGN = MIDDLE  ALIGN = CENTER&gt;6-Mar-12&lt;/TD&gt;&lt;/TR&gt;&lt;TR&gt;&lt;TD COLSPAN = 3&gt; &lt;/TD&gt;&lt;/TR&gt;</v>
      </c>
      <c r="I55" s="117" t="str">
        <f>IF(Minutes!J58&lt;&gt;"#","",CONCATENATE("&lt;TR BGCOLOR=""#E0E0E0""&gt;&lt;TD&gt;&lt;BR&gt;&lt;/TD&gt;&lt;TD VALIGN = MIDDLE  ALIGN = CENTER&gt;", Minutes!J57, "&lt;/TD&gt;&lt;TD VALIGN = MIDDLE  ALIGN = CENTER&gt;", TEXT(Minutes!J56,"d-mmm-yy"),"&lt;/TD&gt;&lt;/TR&gt;&lt;TR&gt;&lt;TD COLSPAN = 3&gt;", SUBSTITUTE(Minutes!J58, "#", " "),"&lt;/TD&gt;&lt;/TR&gt;"))</f>
        <v>&lt;TR BGCOLOR="#E0E0E0"&gt;&lt;TD&gt;&lt;BR&gt;&lt;/TD&gt;&lt;TD VALIGN = MIDDLE  ALIGN = CENTER&gt;Q-Cor-2-d2-0 in sponsor ballot  &lt;/TD&gt;&lt;TD VALIGN = MIDDLE  ALIGN = CENTER&gt;17-Jul-12&lt;/TD&gt;&lt;/TR&gt;&lt;TR&gt;&lt;TD COLSPAN = 3&gt; &lt;/TD&gt;&lt;/TR&gt;</v>
      </c>
      <c r="J55" s="117" t="str">
        <f>IF(Minutes!K58&lt;&gt;"#","",CONCATENATE("&lt;TR BGCOLOR=""#E0E0E0""&gt;&lt;TD&gt;&lt;BR&gt;&lt;/TD&gt;&lt;TD VALIGN = MIDDLE  ALIGN = CENTER&gt;", Minutes!K57, "&lt;/TD&gt;&lt;TD VALIGN = MIDDLE  ALIGN = CENTER&gt;", TEXT(Minutes!K56,"d-mmm-yy"),"&lt;/TD&gt;&lt;/TR&gt;&lt;TR&gt;&lt;TD COLSPAN = 3&gt;", SUBSTITUTE(Minutes!K58, "#", " "),"&lt;/TD&gt;&lt;/TR&gt;"))</f>
        <v>&lt;TR BGCOLOR="#E0E0E0"&gt;&lt;TD&gt;&lt;BR&gt;&lt;/TD&gt;&lt;TD VALIGN = MIDDLE  ALIGN = CENTER&gt;Q-Cor2 submitted to RevCom&lt;/TD&gt;&lt;TD VALIGN = MIDDLE  ALIGN = CENTER&gt;12-Sep-12&lt;/TD&gt;&lt;/TR&gt;&lt;TR&gt;&lt;TD COLSPAN = 3&gt; &lt;/TD&gt;&lt;/TR&gt;</v>
      </c>
      <c r="K55" s="26" t="str">
        <f>IF(Minutes!L58&lt;&gt;"#","",CONCATENATE("&lt;TR BGCOLOR=""#E0E0E0""&gt;&lt;TD&gt;&lt;BR&gt;&lt;/TD&gt;&lt;TD VALIGN = MIDDLE  ALIGN = CENTER&gt;", Minutes!L57, "&lt;/TD&gt;&lt;TD VALIGN = MIDDLE  ALIGN = CENTER&gt;", TEXT(Minutes!L56,"d-mmm-yy"),"&lt;/TD&gt;&lt;/TR&gt;&lt;TR&gt;&lt;TD COLSPAN = 3&gt;", SUBSTITUTE(Minutes!L58, "#", " "),"&lt;/TD&gt;&lt;/TR&gt;"))</f>
        <v>&lt;TR BGCOLOR="#E0E0E0"&gt;&lt;TD&gt;&lt;BR&gt;&lt;/TD&gt;&lt;TD VALIGN = MIDDLE  ALIGN = CENTER&gt;Q-Cor2 approved by SASB&lt;/TD&gt;&lt;TD VALIGN = MIDDLE  ALIGN = CENTER&gt;13-Nov-12&lt;/TD&gt;&lt;/TR&gt;&lt;TR&gt;&lt;TD COLSPAN = 3&gt; &lt;/TD&gt;&lt;/TR&gt;</v>
      </c>
      <c r="L55" s="26" t="str">
        <f>IF(Minutes!M58&lt;&gt;"#","",CONCATENATE("&lt;TR BGCOLOR=""#E0E0E0""&gt;&lt;TD&gt;&lt;BR&gt;&lt;/TD&gt;&lt;TD VALIGN = MIDDLE  ALIGN = CENTER&gt;", Minutes!M57, "&lt;/TD&gt;&lt;TD VALIGN = MIDDLE  ALIGN = CENTER&gt;", TEXT(Minutes!M56,"d-mmm-yy"),"&lt;/TD&gt;&lt;/TR&gt;&lt;TR&gt;&lt;TD COLSPAN = 3&gt;", SUBSTITUTE(Minutes!M58, "#", " "),"&lt;/TD&gt;&lt;/TR&gt;"))</f>
        <v>&lt;TR BGCOLOR="#E0E0E0"&gt;&lt;TD&gt;&lt;BR&gt;&lt;/TD&gt;&lt;TD VALIGN = MIDDLE  ALIGN = CENTER&gt;Q-Cor2 was published November 2012&lt;/TD&gt;&lt;TD VALIGN = MIDDLE  ALIGN = CENTER&gt;15-Jan-13&lt;/TD&gt;&lt;/TR&gt;&lt;TR&gt;&lt;TD COLSPAN = 3&gt; &lt;/TD&gt;&lt;/TR&gt;</v>
      </c>
      <c r="M55" s="26" t="str">
        <f>IF(Minutes!N58&lt;&gt;"#","",CONCATENATE("&lt;TR BGCOLOR=""#E0E0E0""&gt;&lt;TD&gt;&lt;BR&gt;&lt;/TD&gt;&lt;TD VALIGN = MIDDLE  ALIGN = CENTER&gt;", Minutes!N57, "&lt;/TD&gt;&lt;TD VALIGN = MIDDLE  ALIGN = CENTER&gt;", TEXT(Minutes!N56,"d-mmm-yy"),"&lt;/TD&gt;&lt;/TR&gt;&lt;TR&gt;&lt;TD COLSPAN = 3&gt;", SUBSTITUTE(Minutes!N58, "#", " "),"&lt;/TD&gt;&lt;/TR&gt;"))</f>
        <v/>
      </c>
      <c r="N55" s="26" t="str">
        <f>IF(Minutes!O58&lt;&gt;"#","",CONCATENATE("&lt;TR BGCOLOR=""#E0E0E0""&gt;&lt;TD&gt;&lt;BR&gt;&lt;/TD&gt;&lt;TD VALIGN = MIDDLE  ALIGN = CENTER&gt;", Minutes!O57, "&lt;/TD&gt;&lt;TD VALIGN = MIDDLE  ALIGN = CENTER&gt;", TEXT(Minutes!O56,"d-mmm-yy"),"&lt;/TD&gt;&lt;/TR&gt;&lt;TR&gt;&lt;TD COLSPAN = 3&gt;", SUBSTITUTE(Minutes!O58, "#", " "),"&lt;/TD&gt;&lt;/TR&gt;"))</f>
        <v/>
      </c>
      <c r="O55" s="26" t="str">
        <f>IF(Minutes!P58&lt;&gt;"#","",CONCATENATE("&lt;TR BGCOLOR=""#E0E0E0""&gt;&lt;TD&gt;&lt;BR&gt;&lt;/TD&gt;&lt;TD VALIGN = MIDDLE  ALIGN = CENTER&gt;", Minutes!P57, "&lt;/TD&gt;&lt;TD VALIGN = MIDDLE  ALIGN = CENTER&gt;", TEXT(Minutes!P56,"d-mmm-yy"),"&lt;/TD&gt;&lt;/TR&gt;&lt;TR&gt;&lt;TD COLSPAN = 3&gt;", SUBSTITUTE(Minutes!P58, "#", " "),"&lt;/TD&gt;&lt;/TR&gt;"))</f>
        <v/>
      </c>
      <c r="P55" s="26" t="str">
        <f>IF(Minutes!Q58&lt;&gt;"#","",CONCATENATE("&lt;TR BGCOLOR=""#E0E0E0""&gt;&lt;TD&gt;&lt;BR&gt;&lt;/TD&gt;&lt;TD VALIGN = MIDDLE  ALIGN = CENTER&gt;", Minutes!Q57, "&lt;/TD&gt;&lt;TD VALIGN = MIDDLE  ALIGN = CENTER&gt;", TEXT(Minutes!Q56,"d-mmm-yy"),"&lt;/TD&gt;&lt;/TR&gt;&lt;TR&gt;&lt;TD COLSPAN = 3&gt;", SUBSTITUTE(Minutes!Q58, "#", " "),"&lt;/TD&gt;&lt;/TR&gt;"))</f>
        <v/>
      </c>
      <c r="Q55" s="26" t="str">
        <f>IF(Minutes!R58&lt;&gt;"#","",CONCATENATE("&lt;TR BGCOLOR=""#E0E0E0""&gt;&lt;TD&gt;&lt;BR&gt;&lt;/TD&gt;&lt;TD VALIGN = MIDDLE  ALIGN = CENTER&gt;", Minutes!R57, "&lt;/TD&gt;&lt;TD VALIGN = MIDDLE  ALIGN = CENTER&gt;", TEXT(Minutes!R56,"d-mmm-yy"),"&lt;/TD&gt;&lt;/TR&gt;&lt;TR&gt;&lt;TD COLSPAN = 3&gt;", SUBSTITUTE(Minutes!R58, "#", " "),"&lt;/TD&gt;&lt;/TR&gt;"))</f>
        <v/>
      </c>
      <c r="R55" s="117" t="str">
        <f>IF(Minutes!S58&lt;&gt;"#","",CONCATENATE("&lt;TR BGCOLOR=""#E0E0E0""&gt;&lt;TD&gt;&lt;BR&gt;&lt;/TD&gt;&lt;TD VALIGN = MIDDLE  ALIGN = CENTER&gt;", Minutes!S57, "&lt;/TD&gt;&lt;TD VALIGN = MIDDLE  ALIGN = CENTER&gt;", TEXT(Minutes!S56,"d-mmm-yy"),"&lt;/TD&gt;&lt;/TR&gt;&lt;TR&gt;&lt;TD COLSPAN = 3&gt;", SUBSTITUTE(Minutes!S58, "#", " "),"&lt;/TD&gt;&lt;/TR&gt;"))</f>
        <v/>
      </c>
      <c r="S55" s="117" t="str">
        <f>IF(Minutes!T58&lt;&gt;"#","",CONCATENATE("&lt;TR BGCOLOR=""#E0E0E0""&gt;&lt;TD&gt;&lt;BR&gt;&lt;/TD&gt;&lt;TD VALIGN = MIDDLE  ALIGN = CENTER&gt;", Minutes!T57, "&lt;/TD&gt;&lt;TD VALIGN = MIDDLE  ALIGN = CENTER&gt;", TEXT(Minutes!T56,"d-mmm-yy"),"&lt;/TD&gt;&lt;/TR&gt;&lt;TR&gt;&lt;TD COLSPAN = 3&gt;", SUBSTITUTE(Minutes!T58, "#", " "),"&lt;/TD&gt;&lt;/TR&gt;"))</f>
        <v/>
      </c>
      <c r="T55" s="117" t="str">
        <f>IF(Minutes!U58&lt;&gt;"#","",CONCATENATE("&lt;TR BGCOLOR=""#E0E0E0""&gt;&lt;TD&gt;&lt;BR&gt;&lt;/TD&gt;&lt;TD VALIGN = MIDDLE  ALIGN = CENTER&gt;", Minutes!U57, "&lt;/TD&gt;&lt;TD VALIGN = MIDDLE  ALIGN = CENTER&gt;", TEXT(Minutes!U56,"d-mmm-yy"),"&lt;/TD&gt;&lt;/TR&gt;&lt;TR&gt;&lt;TD COLSPAN = 3&gt;", SUBSTITUTE(Minutes!U58, "#", " "),"&lt;/TD&gt;&lt;/TR&gt;"))</f>
        <v/>
      </c>
      <c r="U55" s="117" t="str">
        <f>IF(Minutes!V58&lt;&gt;"#","",CONCATENATE("&lt;TR BGCOLOR=""#E0E0E0""&gt;&lt;TD&gt;&lt;BR&gt;&lt;/TD&gt;&lt;TD VALIGN = MIDDLE  ALIGN = CENTER&gt;", Minutes!V57, "&lt;/TD&gt;&lt;TD VALIGN = MIDDLE  ALIGN = CENTER&gt;", TEXT(Minutes!V56,"d-mmm-yy"),"&lt;/TD&gt;&lt;/TR&gt;&lt;TR&gt;&lt;TD COLSPAN = 3&gt;", SUBSTITUTE(Minutes!V58, "#", " "),"&lt;/TD&gt;&lt;/TR&gt;"))</f>
        <v/>
      </c>
      <c r="V55" s="117" t="str">
        <f>IF(Minutes!W58&lt;&gt;"#","",CONCATENATE("&lt;TR BGCOLOR=""#E0E0E0""&gt;&lt;TD&gt;&lt;BR&gt;&lt;/TD&gt;&lt;TD VALIGN = MIDDLE  ALIGN = CENTER&gt;", Minutes!W57, "&lt;/TD&gt;&lt;TD VALIGN = MIDDLE  ALIGN = CENTER&gt;", TEXT(Minutes!W56,"d-mmm-yy"),"&lt;/TD&gt;&lt;/TR&gt;&lt;TR&gt;&lt;TD COLSPAN = 3&gt;", SUBSTITUTE(Minutes!W58, "#", " "),"&lt;/TD&gt;&lt;/TR&gt;"))</f>
        <v/>
      </c>
      <c r="W55" s="117" t="str">
        <f>IF(Minutes!X58&lt;&gt;"#","",CONCATENATE("&lt;TR BGCOLOR=""#E0E0E0""&gt;&lt;TD&gt;&lt;BR&gt;&lt;/TD&gt;&lt;TD VALIGN = MIDDLE  ALIGN = CENTER&gt;", Minutes!X57, "&lt;/TD&gt;&lt;TD VALIGN = MIDDLE  ALIGN = CENTER&gt;", TEXT(Minutes!X56,"d-mmm-yy"),"&lt;/TD&gt;&lt;/TR&gt;&lt;TR&gt;&lt;TD COLSPAN = 3&gt;", SUBSTITUTE(Minutes!X58, "#", " "),"&lt;/TD&gt;&lt;/TR&gt;"))</f>
        <v/>
      </c>
      <c r="X55" s="117" t="str">
        <f>IF(Minutes!Y58&lt;&gt;"#","",CONCATENATE("&lt;TR BGCOLOR=""#E0E0E0""&gt;&lt;TD&gt;&lt;BR&gt;&lt;/TD&gt;&lt;TD VALIGN = MIDDLE  ALIGN = CENTER&gt;", Minutes!Y57, "&lt;/TD&gt;&lt;TD VALIGN = MIDDLE  ALIGN = CENTER&gt;", TEXT(Minutes!Y56,"d-mmm-yy"),"&lt;/TD&gt;&lt;/TR&gt;&lt;TR&gt;&lt;TD COLSPAN = 3&gt;", SUBSTITUTE(Minutes!Y58, "#", " "),"&lt;/TD&gt;&lt;/TR&gt;"))</f>
        <v/>
      </c>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row>
    <row r="56" spans="1:50" x14ac:dyDescent="0.2">
      <c r="B56" s="117"/>
      <c r="C56" s="117"/>
      <c r="D56" s="117"/>
      <c r="E56" s="117"/>
      <c r="F56" s="117"/>
      <c r="G56" s="117"/>
      <c r="H56" s="117"/>
      <c r="I56" s="117"/>
      <c r="J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row>
    <row r="57" spans="1:50" x14ac:dyDescent="0.2">
      <c r="A57" s="26" t="s">
        <v>89</v>
      </c>
      <c r="B57" s="117"/>
      <c r="C57" s="117"/>
      <c r="D57" s="117"/>
      <c r="E57" s="117"/>
      <c r="F57" s="117"/>
      <c r="G57" s="117"/>
      <c r="H57" s="117"/>
      <c r="I57" s="117"/>
      <c r="J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row>
    <row r="58" spans="1:50" ht="127.5" customHeight="1" x14ac:dyDescent="0.2">
      <c r="A58" s="26" t="str">
        <f ca="1">IF(Minutes!B59="#","",CONCATENATE("&lt;A NAME = ""REQ",Minutes!B59,"""&gt;&lt;BR&gt;&lt;/A&gt;","&lt;TABLE BORDER=5 CELLSPACING=0 CELLPADDING=6 WIDTH=""100%""&gt;","&lt;TR BGCOLOR=""#00FFFF""&gt;&lt;TD COLSPAN = 3 VALIGN = MIDDLE  ALIGN = CENTER&gt;&lt;BIG&gt;&lt;B&gt;Change Request &lt;A HREF=""maint_",Minutes!B59,".pdf""&gt;",Minutes!B59,"&lt;/A&gt; Revision History&lt;/B&gt;&lt;/BIG&gt;&lt;/TD&gt;&lt;/TR&gt;","&lt;TR BGCOLOR=""#00FFFF""&gt;&lt;TD  WIDTH=""15%"" ALIGN = CENTER&gt;Status&lt;/TD&gt;&lt;TD ALIGN = CENTER&gt;Description&lt;/TD&gt;&lt;TD  WIDTH=""15%"" ALIGN = CENTER&gt;Date Received&lt;/TD&gt;&lt;/TR&gt;","&lt;TR BGCOLOR=""#00FFFF""&gt;&lt;TD VALIGN = MIDDLE  ALIGN = CENTER&gt;&lt;B&gt;",Minutes!C60,"&lt;/B&gt;&lt;/TD&gt;&lt;TD VALIGN = MIDDLE  ALIGN = CENTER&gt;&lt;B&gt;",Minutes!C61,"&lt;/B&gt;&lt;/TD&gt;&lt;TD  VALIGN = MIDDLE  ALIGN = CENTER&gt;&lt;B&gt;",Minutes!C59,"&lt;/B&gt;&lt;/TD&gt;&lt;/TR&gt;","&lt;TR BGCOLOR=""#00FFFF""&gt;&lt;TD COLSPAN = 3&gt;&lt;SMALL&gt;&lt;BR&gt;&lt;/SMALL&gt;&lt;/TD&gt;&lt;/TR&gt;"))</f>
        <v>&lt;A NAME = "REQ0023"&gt;&lt;BR&gt;&lt;/A&gt;&lt;TABLE BORDER=5 CELLSPACING=0 CELLPADDING=6 WIDTH="100%"&gt;&lt;TR BGCOLOR="#00FFFF"&gt;&lt;TD COLSPAN = 3 VALIGN = MIDDLE  ALIGN = CENTER&gt;&lt;BIG&gt;&lt;B&gt;Change Request &lt;A HREF="maint_0023.pdf"&gt;0023&lt;/A&gt;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CENTER&gt;&lt;B&gt;6.11.2 - Priority and Drop_eligible parameters from BSI MEP/MIP&lt;/B&gt;&lt;/TD&gt;&lt;TD  VALIGN = MIDDLE  ALIGN = CENTER&gt;&lt;B&gt;16-Jan-12&lt;/B&gt;&lt;/TD&gt;&lt;/TR&gt;&lt;TR BGCOLOR="#00FFFF"&gt;&lt;TD COLSPAN = 3&gt;&lt;SMALL&gt;&lt;BR&gt;&lt;/SMALL&gt;&lt;/TD&gt;&lt;/TR&gt;</v>
      </c>
      <c r="B58" s="117" t="str">
        <f ca="1">IF(Minutes!C61="","",CONCATENATE("&lt;TR BGCOLOR=""#E0E0E0""&gt;&lt;TD&gt;&lt;BR&gt;&lt;/TD&gt;&lt;TD VALIGN = MIDDLE  ALIGN = CENTER&gt;", Minutes!C60, "&lt;/TD&gt;&lt;TD VALIGN = MIDDLE  ALIGN = CENTER&gt;", TEXT(Minutes!C59,"d-mmm-yy"),"&lt;/TD&gt;&lt;/TR&gt;&lt;TR&gt;&lt;TD COLSPAN = 3&gt;", SUBSTITUTE(Minutes!C61, "#", " "),"&lt;/TD&gt;&lt;/TR&gt;"))</f>
        <v>&lt;TR BGCOLOR="#E0E0E0"&gt;&lt;TD&gt;&lt;BR&gt;&lt;/TD&gt;&lt;TD VALIGN = MIDDLE  ALIGN = CENTER&gt;Rejected&lt;/TD&gt;&lt;TD VALIGN = MIDDLE  ALIGN = CENTER&gt;16-Jan-12&lt;/TD&gt;&lt;/TR&gt;&lt;TR&gt;&lt;TD COLSPAN = 3&gt;6.11.2 - Priority and Drop_eligible parameters from BSI MEP/MIP&lt;/TD&gt;&lt;/TR&gt;</v>
      </c>
      <c r="C58" s="117" t="str">
        <f>IF(Minutes!D61&lt;&gt;"#","",CONCATENATE("&lt;TR BGCOLOR=""#E0E0E0""&gt;&lt;TD&gt;&lt;BR&gt;&lt;/TD&gt;&lt;TD VALIGN = MIDDLE  ALIGN = CENTER&gt;", Minutes!D60, "&lt;/TD&gt;&lt;TD VALIGN = MIDDLE  ALIGN = CENTER&gt;", TEXT(Minutes!D59,"d-mmm-yy"),"&lt;/TD&gt;&lt;/TR&gt;&lt;TR&gt;&lt;TD COLSPAN = 3&gt;", SUBSTITUTE(Minutes!D61, "#", " "),"&lt;/TD&gt;&lt;/TR&gt;"))</f>
        <v/>
      </c>
      <c r="D58" s="117" t="str">
        <f>IF(Minutes!E61&lt;&gt;"#","",CONCATENATE("&lt;TR BGCOLOR=""#E0E0E0""&gt;&lt;TD&gt;&lt;BR&gt;&lt;/TD&gt;&lt;TD VALIGN = MIDDLE  ALIGN = CENTER&gt;", Minutes!E60, "&lt;/TD&gt;&lt;TD VALIGN = MIDDLE  ALIGN = CENTER&gt;", TEXT(Minutes!E59,"d-mmm-yy"),"&lt;/TD&gt;&lt;/TR&gt;&lt;TR&gt;&lt;TD COLSPAN = 3&gt;", SUBSTITUTE(Minutes!E61, "#", " "),"&lt;/TD&gt;&lt;/TR&gt;"))</f>
        <v/>
      </c>
      <c r="E58" s="117" t="str">
        <f>IF(Minutes!F61&lt;&gt;"#","",CONCATENATE("&lt;TR BGCOLOR=""#E0E0E0""&gt;&lt;TD&gt;&lt;BR&gt;&lt;/TD&gt;&lt;TD VALIGN = MIDDLE  ALIGN = CENTER&gt;", Minutes!F60, "&lt;/TD&gt;&lt;TD VALIGN = MIDDLE  ALIGN = CENTER&gt;", TEXT(Minutes!F59,"d-mmm-yy"),"&lt;/TD&gt;&lt;/TR&gt;&lt;TR&gt;&lt;TD COLSPAN = 3&gt;", SUBSTITUTE(Minutes!F61, "#", " "),"&lt;/TD&gt;&lt;/TR&gt;"))</f>
        <v/>
      </c>
      <c r="F58" s="117" t="str">
        <f>IF(Minutes!G61&lt;&gt;"#","",CONCATENATE("&lt;TR BGCOLOR=""#E0E0E0""&gt;&lt;TD&gt;&lt;BR&gt;&lt;/TD&gt;&lt;TD VALIGN = MIDDLE  ALIGN = CENTER&gt;", Minutes!G60, "&lt;/TD&gt;&lt;TD VALIGN = MIDDLE  ALIGN = CENTER&gt;", TEXT(Minutes!G59,"d-mmm-yy"),"&lt;/TD&gt;&lt;/TR&gt;&lt;TR&gt;&lt;TD COLSPAN = 3&gt;", SUBSTITUTE(Minutes!G61, "#", " "),"&lt;/TD&gt;&lt;/TR&gt;"))</f>
        <v/>
      </c>
      <c r="G58" s="117" t="str">
        <f>IF(Minutes!H61&lt;&gt;"#","",CONCATENATE("&lt;TR BGCOLOR=""#E0E0E0""&gt;&lt;TD&gt;&lt;BR&gt;&lt;/TD&gt;&lt;TD VALIGN = MIDDLE  ALIGN = CENTER&gt;", Minutes!H60, "&lt;/TD&gt;&lt;TD VALIGN = MIDDLE  ALIGN = CENTER&gt;", TEXT(Minutes!H59,"d-mmm-yy"),"&lt;/TD&gt;&lt;/TR&gt;&lt;TR&gt;&lt;TD COLSPAN = 3&gt;", SUBSTITUTE(Minutes!H61, "#", " "),"&lt;/TD&gt;&lt;/TR&gt;"))</f>
        <v/>
      </c>
      <c r="H58" s="117" t="str">
        <f>IF(Minutes!I61&lt;&gt;"#","",CONCATENATE("&lt;TR BGCOLOR=""#E0E0E0""&gt;&lt;TD&gt;&lt;BR&gt;&lt;/TD&gt;&lt;TD VALIGN = MIDDLE  ALIGN = CENTER&gt;", Minutes!I60, "&lt;/TD&gt;&lt;TD VALIGN = MIDDLE  ALIGN = CENTER&gt;", TEXT(Minutes!I59,"d-mmm-yy"),"&lt;/TD&gt;&lt;/TR&gt;&lt;TR&gt;&lt;TD COLSPAN = 3&gt;", SUBSTITUTE(Minutes!I61, "#", " "),"&lt;/TD&gt;&lt;/TR&gt;"))</f>
        <v>&lt;TR BGCOLOR="#E0E0E0"&gt;&lt;TD&gt;&lt;BR&gt;&lt;/TD&gt;&lt;TD VALIGN = MIDDLE  ALIGN = CENTER&gt;The general belief is that the scope of changes required to address this item are beyond the current scope vehicles that are open.  Any changes here would be effectively undoing previous agreements and thus this item will be left in the ‘received’ state for consideration in a future revision.  This item is related to 0026 as well with similar resolution.   Subclause 6.11 is specifically states that it replaces subclause 6.9 in a CBP. This means that the setting of the priority and drop_eligible parameters in 6.11.2 occurs in request primitives after the queues, and therefore has no effect on the queueing.  The proposed resolutions do not change this.  Any change that would result in using the PCP from the I-tag to determine the priority for queuing in the B-component would require significant restructuring of the document and significant technical changes to the standard.  All B-components in the backbone network forward the frames based on the PCP from the B-tag, and it is not obvious that the final B-component the frame traverses should behave any differently.&lt;/TD&gt;&lt;TD VALIGN = MIDDLE  ALIGN = CENTER&gt;14-Mar-12&lt;/TD&gt;&lt;/TR&gt;&lt;TR&gt;&lt;TD COLSPAN = 3&gt; &lt;/TD&gt;&lt;/TR&gt;</v>
      </c>
      <c r="I58" s="117" t="str">
        <f>IF(Minutes!J61&lt;&gt;"#","",CONCATENATE("&lt;TR BGCOLOR=""#E0E0E0""&gt;&lt;TD&gt;&lt;BR&gt;&lt;/TD&gt;&lt;TD VALIGN = MIDDLE  ALIGN = CENTER&gt;", Minutes!J60, "&lt;/TD&gt;&lt;TD VALIGN = MIDDLE  ALIGN = CENTER&gt;", TEXT(Minutes!J59,"d-mmm-yy"),"&lt;/TD&gt;&lt;/TR&gt;&lt;TR&gt;&lt;TD COLSPAN = 3&gt;", SUBSTITUTE(Minutes!J61, "#", " "),"&lt;/TD&gt;&lt;/TR&gt;"))</f>
        <v>&lt;TR BGCOLOR="#E0E0E0"&gt;&lt;TD&gt;&lt;BR&gt;&lt;/TD&gt;&lt;TD VALIGN = MIDDLE  ALIGN = CENTER&gt;The general belief is that the scope of changes required is too large to address this proposal as a maintenance item. This would be a feature change rather than a bug fix and thus this item will be ‘rejected’ ‐‐ the commenter may pursue this in a future Q revision (PAR approved at July plenary).  This item is related to 0026 as well with similar resolution.   &lt;/TD&gt;&lt;TD VALIGN = MIDDLE  ALIGN = CENTER&gt;17-Jul-12&lt;/TD&gt;&lt;/TR&gt;&lt;TR&gt;&lt;TD COLSPAN = 3&gt; &lt;/TD&gt;&lt;/TR&gt;</v>
      </c>
      <c r="J58" s="117" t="str">
        <f>IF(Minutes!K61&lt;&gt;"#","",CONCATENATE("&lt;TR BGCOLOR=""#E0E0E0""&gt;&lt;TD&gt;&lt;BR&gt;&lt;/TD&gt;&lt;TD VALIGN = MIDDLE  ALIGN = CENTER&gt;", Minutes!K60, "&lt;/TD&gt;&lt;TD VALIGN = MIDDLE  ALIGN = CENTER&gt;", TEXT(Minutes!K59,"d-mmm-yy"),"&lt;/TD&gt;&lt;/TR&gt;&lt;TR&gt;&lt;TD COLSPAN = 3&gt;", SUBSTITUTE(Minutes!K61, "#", " "),"&lt;/TD&gt;&lt;/TR&gt;"))</f>
        <v/>
      </c>
      <c r="K58" s="26" t="str">
        <f>IF(Minutes!L61&lt;&gt;"#","",CONCATENATE("&lt;TR BGCOLOR=""#E0E0E0""&gt;&lt;TD&gt;&lt;BR&gt;&lt;/TD&gt;&lt;TD VALIGN = MIDDLE  ALIGN = CENTER&gt;", Minutes!L60, "&lt;/TD&gt;&lt;TD VALIGN = MIDDLE  ALIGN = CENTER&gt;", TEXT(Minutes!L59,"d-mmm-yy"),"&lt;/TD&gt;&lt;/TR&gt;&lt;TR&gt;&lt;TD COLSPAN = 3&gt;", SUBSTITUTE(Minutes!L61, "#", " "),"&lt;/TD&gt;&lt;/TR&gt;"))</f>
        <v/>
      </c>
      <c r="L58" s="26" t="str">
        <f>IF(Minutes!M61&lt;&gt;"#","",CONCATENATE("&lt;TR BGCOLOR=""#E0E0E0""&gt;&lt;TD&gt;&lt;BR&gt;&lt;/TD&gt;&lt;TD VALIGN = MIDDLE  ALIGN = CENTER&gt;", Minutes!M60, "&lt;/TD&gt;&lt;TD VALIGN = MIDDLE  ALIGN = CENTER&gt;", TEXT(Minutes!M59,"d-mmm-yy"),"&lt;/TD&gt;&lt;/TR&gt;&lt;TR&gt;&lt;TD COLSPAN = 3&gt;", SUBSTITUTE(Minutes!M61, "#", " "),"&lt;/TD&gt;&lt;/TR&gt;"))</f>
        <v/>
      </c>
      <c r="M58" s="26" t="str">
        <f>IF(Minutes!N61&lt;&gt;"#","",CONCATENATE("&lt;TR BGCOLOR=""#E0E0E0""&gt;&lt;TD&gt;&lt;BR&gt;&lt;/TD&gt;&lt;TD VALIGN = MIDDLE  ALIGN = CENTER&gt;", Minutes!N60, "&lt;/TD&gt;&lt;TD VALIGN = MIDDLE  ALIGN = CENTER&gt;", TEXT(Minutes!N59,"d-mmm-yy"),"&lt;/TD&gt;&lt;/TR&gt;&lt;TR&gt;&lt;TD COLSPAN = 3&gt;", SUBSTITUTE(Minutes!N61, "#", " "),"&lt;/TD&gt;&lt;/TR&gt;"))</f>
        <v/>
      </c>
      <c r="N58" s="26" t="str">
        <f>IF(Minutes!O61&lt;&gt;"#","",CONCATENATE("&lt;TR BGCOLOR=""#E0E0E0""&gt;&lt;TD&gt;&lt;BR&gt;&lt;/TD&gt;&lt;TD VALIGN = MIDDLE  ALIGN = CENTER&gt;", Minutes!O60, "&lt;/TD&gt;&lt;TD VALIGN = MIDDLE  ALIGN = CENTER&gt;", TEXT(Minutes!O59,"d-mmm-yy"),"&lt;/TD&gt;&lt;/TR&gt;&lt;TR&gt;&lt;TD COLSPAN = 3&gt;", SUBSTITUTE(Minutes!O61, "#", " "),"&lt;/TD&gt;&lt;/TR&gt;"))</f>
        <v/>
      </c>
      <c r="O58" s="26" t="str">
        <f>IF(Minutes!P61&lt;&gt;"#","",CONCATENATE("&lt;TR BGCOLOR=""#E0E0E0""&gt;&lt;TD&gt;&lt;BR&gt;&lt;/TD&gt;&lt;TD VALIGN = MIDDLE  ALIGN = CENTER&gt;", Minutes!P60, "&lt;/TD&gt;&lt;TD VALIGN = MIDDLE  ALIGN = CENTER&gt;", TEXT(Minutes!P59,"d-mmm-yy"),"&lt;/TD&gt;&lt;/TR&gt;&lt;TR&gt;&lt;TD COLSPAN = 3&gt;", SUBSTITUTE(Minutes!P61, "#", " "),"&lt;/TD&gt;&lt;/TR&gt;"))</f>
        <v/>
      </c>
      <c r="P58" s="26" t="str">
        <f>IF(Minutes!Q61&lt;&gt;"#","",CONCATENATE("&lt;TR BGCOLOR=""#E0E0E0""&gt;&lt;TD&gt;&lt;BR&gt;&lt;/TD&gt;&lt;TD VALIGN = MIDDLE  ALIGN = CENTER&gt;", Minutes!Q60, "&lt;/TD&gt;&lt;TD VALIGN = MIDDLE  ALIGN = CENTER&gt;", TEXT(Minutes!Q59,"d-mmm-yy"),"&lt;/TD&gt;&lt;/TR&gt;&lt;TR&gt;&lt;TD COLSPAN = 3&gt;", SUBSTITUTE(Minutes!Q61, "#", " "),"&lt;/TD&gt;&lt;/TR&gt;"))</f>
        <v/>
      </c>
      <c r="Q58" s="26" t="str">
        <f>IF(Minutes!R61&lt;&gt;"#","",CONCATENATE("&lt;TR BGCOLOR=""#E0E0E0""&gt;&lt;TD&gt;&lt;BR&gt;&lt;/TD&gt;&lt;TD VALIGN = MIDDLE  ALIGN = CENTER&gt;", Minutes!R60, "&lt;/TD&gt;&lt;TD VALIGN = MIDDLE  ALIGN = CENTER&gt;", TEXT(Minutes!R59,"d-mmm-yy"),"&lt;/TD&gt;&lt;/TR&gt;&lt;TR&gt;&lt;TD COLSPAN = 3&gt;", SUBSTITUTE(Minutes!R61, "#", " "),"&lt;/TD&gt;&lt;/TR&gt;"))</f>
        <v/>
      </c>
      <c r="R58" s="117" t="str">
        <f>IF(Minutes!S61&lt;&gt;"#","",CONCATENATE("&lt;TR BGCOLOR=""#E0E0E0""&gt;&lt;TD&gt;&lt;BR&gt;&lt;/TD&gt;&lt;TD VALIGN = MIDDLE  ALIGN = CENTER&gt;", Minutes!S60, "&lt;/TD&gt;&lt;TD VALIGN = MIDDLE  ALIGN = CENTER&gt;", TEXT(Minutes!S59,"d-mmm-yy"),"&lt;/TD&gt;&lt;/TR&gt;&lt;TR&gt;&lt;TD COLSPAN = 3&gt;", SUBSTITUTE(Minutes!S61, "#", " "),"&lt;/TD&gt;&lt;/TR&gt;"))</f>
        <v/>
      </c>
      <c r="S58" s="117" t="str">
        <f>IF(Minutes!T61&lt;&gt;"#","",CONCATENATE("&lt;TR BGCOLOR=""#E0E0E0""&gt;&lt;TD&gt;&lt;BR&gt;&lt;/TD&gt;&lt;TD VALIGN = MIDDLE  ALIGN = CENTER&gt;", Minutes!T60, "&lt;/TD&gt;&lt;TD VALIGN = MIDDLE  ALIGN = CENTER&gt;", TEXT(Minutes!T59,"d-mmm-yy"),"&lt;/TD&gt;&lt;/TR&gt;&lt;TR&gt;&lt;TD COLSPAN = 3&gt;", SUBSTITUTE(Minutes!T61, "#", " "),"&lt;/TD&gt;&lt;/TR&gt;"))</f>
        <v/>
      </c>
      <c r="T58" s="117" t="str">
        <f>IF(Minutes!U61&lt;&gt;"#","",CONCATENATE("&lt;TR BGCOLOR=""#E0E0E0""&gt;&lt;TD&gt;&lt;BR&gt;&lt;/TD&gt;&lt;TD VALIGN = MIDDLE  ALIGN = CENTER&gt;", Minutes!U60, "&lt;/TD&gt;&lt;TD VALIGN = MIDDLE  ALIGN = CENTER&gt;", TEXT(Minutes!U59,"d-mmm-yy"),"&lt;/TD&gt;&lt;/TR&gt;&lt;TR&gt;&lt;TD COLSPAN = 3&gt;", SUBSTITUTE(Minutes!U61, "#", " "),"&lt;/TD&gt;&lt;/TR&gt;"))</f>
        <v/>
      </c>
      <c r="U58" s="117" t="str">
        <f>IF(Minutes!V61&lt;&gt;"#","",CONCATENATE("&lt;TR BGCOLOR=""#E0E0E0""&gt;&lt;TD&gt;&lt;BR&gt;&lt;/TD&gt;&lt;TD VALIGN = MIDDLE  ALIGN = CENTER&gt;", Minutes!V60, "&lt;/TD&gt;&lt;TD VALIGN = MIDDLE  ALIGN = CENTER&gt;", TEXT(Minutes!V59,"d-mmm-yy"),"&lt;/TD&gt;&lt;/TR&gt;&lt;TR&gt;&lt;TD COLSPAN = 3&gt;", SUBSTITUTE(Minutes!V61, "#", " "),"&lt;/TD&gt;&lt;/TR&gt;"))</f>
        <v/>
      </c>
      <c r="V58" s="117" t="str">
        <f>IF(Minutes!W61&lt;&gt;"#","",CONCATENATE("&lt;TR BGCOLOR=""#E0E0E0""&gt;&lt;TD&gt;&lt;BR&gt;&lt;/TD&gt;&lt;TD VALIGN = MIDDLE  ALIGN = CENTER&gt;", Minutes!W60, "&lt;/TD&gt;&lt;TD VALIGN = MIDDLE  ALIGN = CENTER&gt;", TEXT(Minutes!W59,"d-mmm-yy"),"&lt;/TD&gt;&lt;/TR&gt;&lt;TR&gt;&lt;TD COLSPAN = 3&gt;", SUBSTITUTE(Minutes!W61, "#", " "),"&lt;/TD&gt;&lt;/TR&gt;"))</f>
        <v/>
      </c>
      <c r="W58" s="117" t="str">
        <f>IF(Minutes!X61&lt;&gt;"#","",CONCATENATE("&lt;TR BGCOLOR=""#E0E0E0""&gt;&lt;TD&gt;&lt;BR&gt;&lt;/TD&gt;&lt;TD VALIGN = MIDDLE  ALIGN = CENTER&gt;", Minutes!X60, "&lt;/TD&gt;&lt;TD VALIGN = MIDDLE  ALIGN = CENTER&gt;", TEXT(Minutes!X59,"d-mmm-yy"),"&lt;/TD&gt;&lt;/TR&gt;&lt;TR&gt;&lt;TD COLSPAN = 3&gt;", SUBSTITUTE(Minutes!X61, "#", " "),"&lt;/TD&gt;&lt;/TR&gt;"))</f>
        <v/>
      </c>
      <c r="X58" s="117" t="str">
        <f>IF(Minutes!Y61&lt;&gt;"#","",CONCATENATE("&lt;TR BGCOLOR=""#E0E0E0""&gt;&lt;TD&gt;&lt;BR&gt;&lt;/TD&gt;&lt;TD VALIGN = MIDDLE  ALIGN = CENTER&gt;", Minutes!Y60, "&lt;/TD&gt;&lt;TD VALIGN = MIDDLE  ALIGN = CENTER&gt;", TEXT(Minutes!Y59,"d-mmm-yy"),"&lt;/TD&gt;&lt;/TR&gt;&lt;TR&gt;&lt;TD COLSPAN = 3&gt;", SUBSTITUTE(Minutes!Y61, "#", " "),"&lt;/TD&gt;&lt;/TR&gt;"))</f>
        <v/>
      </c>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row>
    <row r="59" spans="1:50" x14ac:dyDescent="0.2">
      <c r="B59" s="117"/>
      <c r="C59" s="117"/>
      <c r="D59" s="117"/>
      <c r="E59" s="117"/>
      <c r="F59" s="117"/>
      <c r="G59" s="117"/>
      <c r="H59" s="117"/>
      <c r="I59" s="117"/>
      <c r="J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row>
    <row r="60" spans="1:50" x14ac:dyDescent="0.2">
      <c r="A60" s="26" t="s">
        <v>89</v>
      </c>
      <c r="B60" s="117"/>
      <c r="C60" s="117"/>
      <c r="D60" s="117"/>
      <c r="E60" s="117"/>
      <c r="F60" s="117"/>
      <c r="G60" s="117"/>
      <c r="H60" s="117"/>
      <c r="I60" s="117"/>
      <c r="J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row>
    <row r="61" spans="1:50" ht="127.5" customHeight="1" x14ac:dyDescent="0.2">
      <c r="A61" s="26" t="str">
        <f ca="1">IF(Minutes!B62="#","",CONCATENATE("&lt;A NAME = ""REQ",Minutes!B62,"""&gt;&lt;BR&gt;&lt;/A&gt;","&lt;TABLE BORDER=5 CELLSPACING=0 CELLPADDING=6 WIDTH=""100%""&gt;","&lt;TR BGCOLOR=""#00FFFF""&gt;&lt;TD COLSPAN = 3 VALIGN = MIDDLE  ALIGN = CENTER&gt;&lt;BIG&gt;&lt;B&gt;Change Request &lt;A HREF=""maint_",Minutes!B62,".pdf""&gt;",Minutes!B62,"&lt;/A&gt; Revision History&lt;/B&gt;&lt;/BIG&gt;&lt;/TD&gt;&lt;/TR&gt;","&lt;TR BGCOLOR=""#00FFFF""&gt;&lt;TD  WIDTH=""15%"" ALIGN = CENTER&gt;Status&lt;/TD&gt;&lt;TD ALIGN = CENTER&gt;Description&lt;/TD&gt;&lt;TD  WIDTH=""15%"" ALIGN = CENTER&gt;Date Received&lt;/TD&gt;&lt;/TR&gt;","&lt;TR BGCOLOR=""#00FFFF""&gt;&lt;TD VALIGN = MIDDLE  ALIGN = CENTER&gt;&lt;B&gt;",Minutes!C63,"&lt;/B&gt;&lt;/TD&gt;&lt;TD VALIGN = MIDDLE  ALIGN = CENTER&gt;&lt;B&gt;",Minutes!C64,"&lt;/B&gt;&lt;/TD&gt;&lt;TD  VALIGN = MIDDLE  ALIGN = CENTER&gt;&lt;B&gt;",Minutes!C62,"&lt;/B&gt;&lt;/TD&gt;&lt;/TR&gt;","&lt;TR BGCOLOR=""#00FFFF""&gt;&lt;TD COLSPAN = 3&gt;&lt;SMALL&gt;&lt;BR&gt;&lt;/SMALL&gt;&lt;/TD&gt;&lt;/TR&gt;"))</f>
        <v>&lt;A NAME = "REQ0024"&gt;&lt;BR&gt;&lt;/A&gt;&lt;TABLE BORDER=5 CELLSPACING=0 CELLPADDING=6 WIDTH="100%"&gt;&lt;TR BGCOLOR="#00FFFF"&gt;&lt;TD COLSPAN = 3 VALIGN = MIDDLE  ALIGN = CENTER&gt;&lt;BIG&gt;&lt;B&gt;Change Request &lt;A HREF="maint_0024.pdf"&gt;0024&lt;/A&gt;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CENTER&gt;&lt;B&gt;6.1 - Typos in 6.1.4 and 6.1.6&lt;/B&gt;&lt;/TD&gt;&lt;TD  VALIGN = MIDDLE  ALIGN = CENTER&gt;&lt;B&gt;17-Jan-12&lt;/B&gt;&lt;/TD&gt;&lt;/TR&gt;&lt;TR BGCOLOR="#00FFFF"&gt;&lt;TD COLSPAN = 3&gt;&lt;SMALL&gt;&lt;BR&gt;&lt;/SMALL&gt;&lt;/TD&gt;&lt;/TR&gt;</v>
      </c>
      <c r="B61" s="117" t="str">
        <f ca="1">IF(Minutes!C64="","",CONCATENATE("&lt;TR BGCOLOR=""#E0E0E0""&gt;&lt;TD&gt;&lt;BR&gt;&lt;/TD&gt;&lt;TD VALIGN = MIDDLE  ALIGN = CENTER&gt;", Minutes!C63, "&lt;/TD&gt;&lt;TD VALIGN = MIDDLE  ALIGN = CENTER&gt;", TEXT(Minutes!C62,"d-mmm-yy"),"&lt;/TD&gt;&lt;/TR&gt;&lt;TR&gt;&lt;TD COLSPAN = 3&gt;", SUBSTITUTE(Minutes!C64, "#", " "),"&lt;/TD&gt;&lt;/TR&gt;"))</f>
        <v>&lt;TR BGCOLOR="#E0E0E0"&gt;&lt;TD&gt;&lt;BR&gt;&lt;/TD&gt;&lt;TD VALIGN = MIDDLE  ALIGN = CENTER&gt;Published&lt;/TD&gt;&lt;TD VALIGN = MIDDLE  ALIGN = CENTER&gt;17-Jan-12&lt;/TD&gt;&lt;/TR&gt;&lt;TR&gt;&lt;TD COLSPAN = 3&gt;6.1 - Typos in 6.1.4 and 6.1.6&lt;/TD&gt;&lt;/TR&gt;</v>
      </c>
      <c r="C61" s="117" t="str">
        <f>IF(Minutes!D64&lt;&gt;"#","",CONCATENATE("&lt;TR BGCOLOR=""#E0E0E0""&gt;&lt;TD&gt;&lt;BR&gt;&lt;/TD&gt;&lt;TD VALIGN = MIDDLE  ALIGN = CENTER&gt;", Minutes!D63, "&lt;/TD&gt;&lt;TD VALIGN = MIDDLE  ALIGN = CENTER&gt;", TEXT(Minutes!D62,"d-mmm-yy"),"&lt;/TD&gt;&lt;/TR&gt;&lt;TR&gt;&lt;TD COLSPAN = 3&gt;", SUBSTITUTE(Minutes!D64, "#", " "),"&lt;/TD&gt;&lt;/TR&gt;"))</f>
        <v/>
      </c>
      <c r="D61" s="117" t="str">
        <f>IF(Minutes!E64&lt;&gt;"#","",CONCATENATE("&lt;TR BGCOLOR=""#E0E0E0""&gt;&lt;TD&gt;&lt;BR&gt;&lt;/TD&gt;&lt;TD VALIGN = MIDDLE  ALIGN = CENTER&gt;", Minutes!E63, "&lt;/TD&gt;&lt;TD VALIGN = MIDDLE  ALIGN = CENTER&gt;", TEXT(Minutes!E62,"d-mmm-yy"),"&lt;/TD&gt;&lt;/TR&gt;&lt;TR&gt;&lt;TD COLSPAN = 3&gt;", SUBSTITUTE(Minutes!E64, "#", " "),"&lt;/TD&gt;&lt;/TR&gt;"))</f>
        <v/>
      </c>
      <c r="E61" s="117" t="str">
        <f>IF(Minutes!F64&lt;&gt;"#","",CONCATENATE("&lt;TR BGCOLOR=""#E0E0E0""&gt;&lt;TD&gt;&lt;BR&gt;&lt;/TD&gt;&lt;TD VALIGN = MIDDLE  ALIGN = CENTER&gt;", Minutes!F63, "&lt;/TD&gt;&lt;TD VALIGN = MIDDLE  ALIGN = CENTER&gt;", TEXT(Minutes!F62,"d-mmm-yy"),"&lt;/TD&gt;&lt;/TR&gt;&lt;TR&gt;&lt;TD COLSPAN = 3&gt;", SUBSTITUTE(Minutes!F64, "#", " "),"&lt;/TD&gt;&lt;/TR&gt;"))</f>
        <v/>
      </c>
      <c r="F61" s="117" t="str">
        <f>IF(Minutes!G64&lt;&gt;"#","",CONCATENATE("&lt;TR BGCOLOR=""#E0E0E0""&gt;&lt;TD&gt;&lt;BR&gt;&lt;/TD&gt;&lt;TD VALIGN = MIDDLE  ALIGN = CENTER&gt;", Minutes!G63, "&lt;/TD&gt;&lt;TD VALIGN = MIDDLE  ALIGN = CENTER&gt;", TEXT(Minutes!G62,"d-mmm-yy"),"&lt;/TD&gt;&lt;/TR&gt;&lt;TR&gt;&lt;TD COLSPAN = 3&gt;", SUBSTITUTE(Minutes!G64, "#", " "),"&lt;/TD&gt;&lt;/TR&gt;"))</f>
        <v/>
      </c>
      <c r="G61" s="117" t="str">
        <f>IF(Minutes!H64&lt;&gt;"#","",CONCATENATE("&lt;TR BGCOLOR=""#E0E0E0""&gt;&lt;TD&gt;&lt;BR&gt;&lt;/TD&gt;&lt;TD VALIGN = MIDDLE  ALIGN = CENTER&gt;", Minutes!H63, "&lt;/TD&gt;&lt;TD VALIGN = MIDDLE  ALIGN = CENTER&gt;", TEXT(Minutes!H62,"d-mmm-yy"),"&lt;/TD&gt;&lt;/TR&gt;&lt;TR&gt;&lt;TD COLSPAN = 3&gt;", SUBSTITUTE(Minutes!H64, "#", " "),"&lt;/TD&gt;&lt;/TR&gt;"))</f>
        <v/>
      </c>
      <c r="H61" s="117" t="str">
        <f>IF(Minutes!I64&lt;&gt;"#","",CONCATENATE("&lt;TR BGCOLOR=""#E0E0E0""&gt;&lt;TD&gt;&lt;BR&gt;&lt;/TD&gt;&lt;TD VALIGN = MIDDLE  ALIGN = CENTER&gt;", Minutes!I63, "&lt;/TD&gt;&lt;TD VALIGN = MIDDLE  ALIGN = CENTER&gt;", TEXT(Minutes!I62,"d-mmm-yy"),"&lt;/TD&gt;&lt;/TR&gt;&lt;TR&gt;&lt;TD COLSPAN = 3&gt;", SUBSTITUTE(Minutes!I64, "#", " "),"&lt;/TD&gt;&lt;/TR&gt;"))</f>
        <v>&lt;TR BGCOLOR="#E0E0E0"&gt;&lt;TD&gt;&lt;BR&gt;&lt;/TD&gt;&lt;TD VALIGN = MIDDLE  ALIGN = CENTER&gt;Proposed for next pass of Q-Cor-2.  Fix is obvious&lt;/TD&gt;&lt;TD VALIGN = MIDDLE  ALIGN = CENTER&gt;6-Mar-12&lt;/TD&gt;&lt;/TR&gt;&lt;TR&gt;&lt;TD COLSPAN = 3&gt; &lt;/TD&gt;&lt;/TR&gt;</v>
      </c>
      <c r="I61" s="117" t="str">
        <f>IF(Minutes!J64&lt;&gt;"#","",CONCATENATE("&lt;TR BGCOLOR=""#E0E0E0""&gt;&lt;TD&gt;&lt;BR&gt;&lt;/TD&gt;&lt;TD VALIGN = MIDDLE  ALIGN = CENTER&gt;", Minutes!J63, "&lt;/TD&gt;&lt;TD VALIGN = MIDDLE  ALIGN = CENTER&gt;", TEXT(Minutes!J62,"d-mmm-yy"),"&lt;/TD&gt;&lt;/TR&gt;&lt;TR&gt;&lt;TD COLSPAN = 3&gt;", SUBSTITUTE(Minutes!J64, "#", " "),"&lt;/TD&gt;&lt;/TR&gt;"))</f>
        <v>&lt;TR BGCOLOR="#E0E0E0"&gt;&lt;TD&gt;&lt;BR&gt;&lt;/TD&gt;&lt;TD VALIGN = MIDDLE  ALIGN = CENTER&gt;Q-Cor-2-d2-0 in sponsor ballot  &lt;/TD&gt;&lt;TD VALIGN = MIDDLE  ALIGN = CENTER&gt;17-Jul-12&lt;/TD&gt;&lt;/TR&gt;&lt;TR&gt;&lt;TD COLSPAN = 3&gt; &lt;/TD&gt;&lt;/TR&gt;</v>
      </c>
      <c r="J61" s="117" t="str">
        <f>IF(Minutes!K64&lt;&gt;"#","",CONCATENATE("&lt;TR BGCOLOR=""#E0E0E0""&gt;&lt;TD&gt;&lt;BR&gt;&lt;/TD&gt;&lt;TD VALIGN = MIDDLE  ALIGN = CENTER&gt;", Minutes!K63, "&lt;/TD&gt;&lt;TD VALIGN = MIDDLE  ALIGN = CENTER&gt;", TEXT(Minutes!K62,"d-mmm-yy"),"&lt;/TD&gt;&lt;/TR&gt;&lt;TR&gt;&lt;TD COLSPAN = 3&gt;", SUBSTITUTE(Minutes!K64, "#", " "),"&lt;/TD&gt;&lt;/TR&gt;"))</f>
        <v>&lt;TR BGCOLOR="#E0E0E0"&gt;&lt;TD&gt;&lt;BR&gt;&lt;/TD&gt;&lt;TD VALIGN = MIDDLE  ALIGN = CENTER&gt;Q-Cor2 submitted to RevCom&lt;/TD&gt;&lt;TD VALIGN = MIDDLE  ALIGN = CENTER&gt;12-Sep-12&lt;/TD&gt;&lt;/TR&gt;&lt;TR&gt;&lt;TD COLSPAN = 3&gt; &lt;/TD&gt;&lt;/TR&gt;</v>
      </c>
      <c r="K61" s="26" t="str">
        <f>IF(Minutes!L64&lt;&gt;"#","",CONCATENATE("&lt;TR BGCOLOR=""#E0E0E0""&gt;&lt;TD&gt;&lt;BR&gt;&lt;/TD&gt;&lt;TD VALIGN = MIDDLE  ALIGN = CENTER&gt;", Minutes!L63, "&lt;/TD&gt;&lt;TD VALIGN = MIDDLE  ALIGN = CENTER&gt;", TEXT(Minutes!L62,"d-mmm-yy"),"&lt;/TD&gt;&lt;/TR&gt;&lt;TR&gt;&lt;TD COLSPAN = 3&gt;", SUBSTITUTE(Minutes!L64, "#", " "),"&lt;/TD&gt;&lt;/TR&gt;"))</f>
        <v>&lt;TR BGCOLOR="#E0E0E0"&gt;&lt;TD&gt;&lt;BR&gt;&lt;/TD&gt;&lt;TD VALIGN = MIDDLE  ALIGN = CENTER&gt;Q-Cor2 approved by SASB&lt;/TD&gt;&lt;TD VALIGN = MIDDLE  ALIGN = CENTER&gt;13-Nov-12&lt;/TD&gt;&lt;/TR&gt;&lt;TR&gt;&lt;TD COLSPAN = 3&gt; &lt;/TD&gt;&lt;/TR&gt;</v>
      </c>
      <c r="L61" s="26" t="str">
        <f>IF(Minutes!M64&lt;&gt;"#","",CONCATENATE("&lt;TR BGCOLOR=""#E0E0E0""&gt;&lt;TD&gt;&lt;BR&gt;&lt;/TD&gt;&lt;TD VALIGN = MIDDLE  ALIGN = CENTER&gt;", Minutes!M63, "&lt;/TD&gt;&lt;TD VALIGN = MIDDLE  ALIGN = CENTER&gt;", TEXT(Minutes!M62,"d-mmm-yy"),"&lt;/TD&gt;&lt;/TR&gt;&lt;TR&gt;&lt;TD COLSPAN = 3&gt;", SUBSTITUTE(Minutes!M64, "#", " "),"&lt;/TD&gt;&lt;/TR&gt;"))</f>
        <v>&lt;TR BGCOLOR="#E0E0E0"&gt;&lt;TD&gt;&lt;BR&gt;&lt;/TD&gt;&lt;TD VALIGN = MIDDLE  ALIGN = CENTER&gt;Q-Cor2 was published November 2012&lt;/TD&gt;&lt;TD VALIGN = MIDDLE  ALIGN = CENTER&gt;15-Jan-13&lt;/TD&gt;&lt;/TR&gt;&lt;TR&gt;&lt;TD COLSPAN = 3&gt; &lt;/TD&gt;&lt;/TR&gt;</v>
      </c>
      <c r="M61" s="26" t="str">
        <f>IF(Minutes!N64&lt;&gt;"#","",CONCATENATE("&lt;TR BGCOLOR=""#E0E0E0""&gt;&lt;TD&gt;&lt;BR&gt;&lt;/TD&gt;&lt;TD VALIGN = MIDDLE  ALIGN = CENTER&gt;", Minutes!N63, "&lt;/TD&gt;&lt;TD VALIGN = MIDDLE  ALIGN = CENTER&gt;", TEXT(Minutes!N62,"d-mmm-yy"),"&lt;/TD&gt;&lt;/TR&gt;&lt;TR&gt;&lt;TD COLSPAN = 3&gt;", SUBSTITUTE(Minutes!N64, "#", " "),"&lt;/TD&gt;&lt;/TR&gt;"))</f>
        <v/>
      </c>
      <c r="N61" s="26" t="str">
        <f>IF(Minutes!O64&lt;&gt;"#","",CONCATENATE("&lt;TR BGCOLOR=""#E0E0E0""&gt;&lt;TD&gt;&lt;BR&gt;&lt;/TD&gt;&lt;TD VALIGN = MIDDLE  ALIGN = CENTER&gt;", Minutes!O63, "&lt;/TD&gt;&lt;TD VALIGN = MIDDLE  ALIGN = CENTER&gt;", TEXT(Minutes!O62,"d-mmm-yy"),"&lt;/TD&gt;&lt;/TR&gt;&lt;TR&gt;&lt;TD COLSPAN = 3&gt;", SUBSTITUTE(Minutes!O64, "#", " "),"&lt;/TD&gt;&lt;/TR&gt;"))</f>
        <v/>
      </c>
      <c r="O61" s="26" t="str">
        <f>IF(Minutes!P64&lt;&gt;"#","",CONCATENATE("&lt;TR BGCOLOR=""#E0E0E0""&gt;&lt;TD&gt;&lt;BR&gt;&lt;/TD&gt;&lt;TD VALIGN = MIDDLE  ALIGN = CENTER&gt;", Minutes!P63, "&lt;/TD&gt;&lt;TD VALIGN = MIDDLE  ALIGN = CENTER&gt;", TEXT(Minutes!P62,"d-mmm-yy"),"&lt;/TD&gt;&lt;/TR&gt;&lt;TR&gt;&lt;TD COLSPAN = 3&gt;", SUBSTITUTE(Minutes!P64, "#", " "),"&lt;/TD&gt;&lt;/TR&gt;"))</f>
        <v/>
      </c>
      <c r="P61" s="26" t="str">
        <f>IF(Minutes!Q64&lt;&gt;"#","",CONCATENATE("&lt;TR BGCOLOR=""#E0E0E0""&gt;&lt;TD&gt;&lt;BR&gt;&lt;/TD&gt;&lt;TD VALIGN = MIDDLE  ALIGN = CENTER&gt;", Minutes!Q63, "&lt;/TD&gt;&lt;TD VALIGN = MIDDLE  ALIGN = CENTER&gt;", TEXT(Minutes!Q62,"d-mmm-yy"),"&lt;/TD&gt;&lt;/TR&gt;&lt;TR&gt;&lt;TD COLSPAN = 3&gt;", SUBSTITUTE(Minutes!Q64, "#", " "),"&lt;/TD&gt;&lt;/TR&gt;"))</f>
        <v/>
      </c>
      <c r="Q61" s="26" t="str">
        <f>IF(Minutes!R64&lt;&gt;"#","",CONCATENATE("&lt;TR BGCOLOR=""#E0E0E0""&gt;&lt;TD&gt;&lt;BR&gt;&lt;/TD&gt;&lt;TD VALIGN = MIDDLE  ALIGN = CENTER&gt;", Minutes!R63, "&lt;/TD&gt;&lt;TD VALIGN = MIDDLE  ALIGN = CENTER&gt;", TEXT(Minutes!R62,"d-mmm-yy"),"&lt;/TD&gt;&lt;/TR&gt;&lt;TR&gt;&lt;TD COLSPAN = 3&gt;", SUBSTITUTE(Minutes!R64, "#", " "),"&lt;/TD&gt;&lt;/TR&gt;"))</f>
        <v/>
      </c>
      <c r="R61" s="117" t="str">
        <f>IF(Minutes!S64&lt;&gt;"#","",CONCATENATE("&lt;TR BGCOLOR=""#E0E0E0""&gt;&lt;TD&gt;&lt;BR&gt;&lt;/TD&gt;&lt;TD VALIGN = MIDDLE  ALIGN = CENTER&gt;", Minutes!S63, "&lt;/TD&gt;&lt;TD VALIGN = MIDDLE  ALIGN = CENTER&gt;", TEXT(Minutes!S62,"d-mmm-yy"),"&lt;/TD&gt;&lt;/TR&gt;&lt;TR&gt;&lt;TD COLSPAN = 3&gt;", SUBSTITUTE(Minutes!S64, "#", " "),"&lt;/TD&gt;&lt;/TR&gt;"))</f>
        <v/>
      </c>
      <c r="S61" s="117" t="str">
        <f>IF(Minutes!T64&lt;&gt;"#","",CONCATENATE("&lt;TR BGCOLOR=""#E0E0E0""&gt;&lt;TD&gt;&lt;BR&gt;&lt;/TD&gt;&lt;TD VALIGN = MIDDLE  ALIGN = CENTER&gt;", Minutes!T63, "&lt;/TD&gt;&lt;TD VALIGN = MIDDLE  ALIGN = CENTER&gt;", TEXT(Minutes!T62,"d-mmm-yy"),"&lt;/TD&gt;&lt;/TR&gt;&lt;TR&gt;&lt;TD COLSPAN = 3&gt;", SUBSTITUTE(Minutes!T64, "#", " "),"&lt;/TD&gt;&lt;/TR&gt;"))</f>
        <v/>
      </c>
      <c r="T61" s="117" t="str">
        <f>IF(Minutes!U64&lt;&gt;"#","",CONCATENATE("&lt;TR BGCOLOR=""#E0E0E0""&gt;&lt;TD&gt;&lt;BR&gt;&lt;/TD&gt;&lt;TD VALIGN = MIDDLE  ALIGN = CENTER&gt;", Minutes!U63, "&lt;/TD&gt;&lt;TD VALIGN = MIDDLE  ALIGN = CENTER&gt;", TEXT(Minutes!U62,"d-mmm-yy"),"&lt;/TD&gt;&lt;/TR&gt;&lt;TR&gt;&lt;TD COLSPAN = 3&gt;", SUBSTITUTE(Minutes!U64, "#", " "),"&lt;/TD&gt;&lt;/TR&gt;"))</f>
        <v/>
      </c>
      <c r="U61" s="117" t="str">
        <f>IF(Minutes!V64&lt;&gt;"#","",CONCATENATE("&lt;TR BGCOLOR=""#E0E0E0""&gt;&lt;TD&gt;&lt;BR&gt;&lt;/TD&gt;&lt;TD VALIGN = MIDDLE  ALIGN = CENTER&gt;", Minutes!V63, "&lt;/TD&gt;&lt;TD VALIGN = MIDDLE  ALIGN = CENTER&gt;", TEXT(Minutes!V62,"d-mmm-yy"),"&lt;/TD&gt;&lt;/TR&gt;&lt;TR&gt;&lt;TD COLSPAN = 3&gt;", SUBSTITUTE(Minutes!V64, "#", " "),"&lt;/TD&gt;&lt;/TR&gt;"))</f>
        <v/>
      </c>
      <c r="V61" s="117" t="str">
        <f>IF(Minutes!W64&lt;&gt;"#","",CONCATENATE("&lt;TR BGCOLOR=""#E0E0E0""&gt;&lt;TD&gt;&lt;BR&gt;&lt;/TD&gt;&lt;TD VALIGN = MIDDLE  ALIGN = CENTER&gt;", Minutes!W63, "&lt;/TD&gt;&lt;TD VALIGN = MIDDLE  ALIGN = CENTER&gt;", TEXT(Minutes!W62,"d-mmm-yy"),"&lt;/TD&gt;&lt;/TR&gt;&lt;TR&gt;&lt;TD COLSPAN = 3&gt;", SUBSTITUTE(Minutes!W64, "#", " "),"&lt;/TD&gt;&lt;/TR&gt;"))</f>
        <v/>
      </c>
      <c r="W61" s="117" t="str">
        <f>IF(Minutes!X64&lt;&gt;"#","",CONCATENATE("&lt;TR BGCOLOR=""#E0E0E0""&gt;&lt;TD&gt;&lt;BR&gt;&lt;/TD&gt;&lt;TD VALIGN = MIDDLE  ALIGN = CENTER&gt;", Minutes!X63, "&lt;/TD&gt;&lt;TD VALIGN = MIDDLE  ALIGN = CENTER&gt;", TEXT(Minutes!X62,"d-mmm-yy"),"&lt;/TD&gt;&lt;/TR&gt;&lt;TR&gt;&lt;TD COLSPAN = 3&gt;", SUBSTITUTE(Minutes!X64, "#", " "),"&lt;/TD&gt;&lt;/TR&gt;"))</f>
        <v/>
      </c>
      <c r="X61" s="117" t="str">
        <f>IF(Minutes!Y64&lt;&gt;"#","",CONCATENATE("&lt;TR BGCOLOR=""#E0E0E0""&gt;&lt;TD&gt;&lt;BR&gt;&lt;/TD&gt;&lt;TD VALIGN = MIDDLE  ALIGN = CENTER&gt;", Minutes!Y63, "&lt;/TD&gt;&lt;TD VALIGN = MIDDLE  ALIGN = CENTER&gt;", TEXT(Minutes!Y62,"d-mmm-yy"),"&lt;/TD&gt;&lt;/TR&gt;&lt;TR&gt;&lt;TD COLSPAN = 3&gt;", SUBSTITUTE(Minutes!Y64, "#", " "),"&lt;/TD&gt;&lt;/TR&gt;"))</f>
        <v/>
      </c>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row>
    <row r="62" spans="1:50" x14ac:dyDescent="0.2">
      <c r="B62" s="117"/>
      <c r="C62" s="117"/>
      <c r="D62" s="117"/>
      <c r="E62" s="117"/>
      <c r="F62" s="117"/>
      <c r="G62" s="117"/>
      <c r="H62" s="117"/>
      <c r="I62" s="117"/>
      <c r="J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row>
    <row r="63" spans="1:50" x14ac:dyDescent="0.2">
      <c r="A63" s="26" t="s">
        <v>89</v>
      </c>
      <c r="B63" s="117"/>
      <c r="C63" s="117"/>
      <c r="D63" s="117"/>
      <c r="E63" s="117"/>
      <c r="F63" s="117"/>
      <c r="G63" s="117"/>
      <c r="H63" s="117"/>
      <c r="I63" s="117"/>
      <c r="J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row>
    <row r="64" spans="1:50" ht="127.5" customHeight="1" x14ac:dyDescent="0.2">
      <c r="A64" s="26" t="str">
        <f ca="1">IF(Minutes!B65="#","",CONCATENATE("&lt;A NAME = ""REQ",Minutes!B65,"""&gt;&lt;BR&gt;&lt;/A&gt;","&lt;TABLE BORDER=5 CELLSPACING=0 CELLPADDING=6 WIDTH=""100%""&gt;","&lt;TR BGCOLOR=""#00FFFF""&gt;&lt;TD COLSPAN = 3 VALIGN = MIDDLE  ALIGN = CENTER&gt;&lt;BIG&gt;&lt;B&gt;Change Request &lt;A HREF=""maint_",Minutes!B65,".pdf""&gt;",Minutes!B65,"&lt;/A&gt; Revision History&lt;/B&gt;&lt;/BIG&gt;&lt;/TD&gt;&lt;/TR&gt;","&lt;TR BGCOLOR=""#00FFFF""&gt;&lt;TD  WIDTH=""15%"" ALIGN = CENTER&gt;Status&lt;/TD&gt;&lt;TD ALIGN = CENTER&gt;Description&lt;/TD&gt;&lt;TD  WIDTH=""15%"" ALIGN = CENTER&gt;Date Received&lt;/TD&gt;&lt;/TR&gt;","&lt;TR BGCOLOR=""#00FFFF""&gt;&lt;TD VALIGN = MIDDLE  ALIGN = CENTER&gt;&lt;B&gt;",Minutes!C66,"&lt;/B&gt;&lt;/TD&gt;&lt;TD VALIGN = MIDDLE  ALIGN = CENTER&gt;&lt;B&gt;",Minutes!C67,"&lt;/B&gt;&lt;/TD&gt;&lt;TD  VALIGN = MIDDLE  ALIGN = CENTER&gt;&lt;B&gt;",Minutes!C65,"&lt;/B&gt;&lt;/TD&gt;&lt;/TR&gt;","&lt;TR BGCOLOR=""#00FFFF""&gt;&lt;TD COLSPAN = 3&gt;&lt;SMALL&gt;&lt;BR&gt;&lt;/SMALL&gt;&lt;/TD&gt;&lt;/TR&gt;"))</f>
        <v>&lt;A NAME = "REQ0025"&gt;&lt;BR&gt;&lt;/A&gt;&lt;TABLE BORDER=5 CELLSPACING=0 CELLPADDING=6 WIDTH="100%"&gt;&lt;TR BGCOLOR="#00FFFF"&gt;&lt;TD COLSPAN = 3 VALIGN = MIDDLE  ALIGN = CENTER&gt;&lt;BIG&gt;&lt;B&gt;Change Request &lt;A HREF="maint_0025.pdf"&gt;0025&lt;/A&gt;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CENTER&gt;&lt;B&gt;6.10 - Table for learned B-MAC addresses in PIP&lt;/B&gt;&lt;/TD&gt;&lt;TD  VALIGN = MIDDLE  ALIGN = CENTER&gt;&lt;B&gt;6-Feb-12&lt;/B&gt;&lt;/TD&gt;&lt;/TR&gt;&lt;TR BGCOLOR="#00FFFF"&gt;&lt;TD COLSPAN = 3&gt;&lt;SMALL&gt;&lt;BR&gt;&lt;/SMALL&gt;&lt;/TD&gt;&lt;/TR&gt;</v>
      </c>
      <c r="B64" s="117" t="str">
        <f ca="1">IF(Minutes!C67="","",CONCATENATE("&lt;TR BGCOLOR=""#E0E0E0""&gt;&lt;TD&gt;&lt;BR&gt;&lt;/TD&gt;&lt;TD VALIGN = MIDDLE  ALIGN = CENTER&gt;", Minutes!C66, "&lt;/TD&gt;&lt;TD VALIGN = MIDDLE  ALIGN = CENTER&gt;", TEXT(Minutes!C65,"d-mmm-yy"),"&lt;/TD&gt;&lt;/TR&gt;&lt;TR&gt;&lt;TD COLSPAN = 3&gt;", SUBSTITUTE(Minutes!C67, "#", " "),"&lt;/TD&gt;&lt;/TR&gt;"))</f>
        <v>&lt;TR BGCOLOR="#E0E0E0"&gt;&lt;TD&gt;&lt;BR&gt;&lt;/TD&gt;&lt;TD VALIGN = MIDDLE  ALIGN = CENTER&gt;Published&lt;/TD&gt;&lt;TD VALIGN = MIDDLE  ALIGN = CENTER&gt;6-Feb-12&lt;/TD&gt;&lt;/TR&gt;&lt;TR&gt;&lt;TD COLSPAN = 3&gt;6.10 - Table for learned B-MAC addresses in PIP&lt;/TD&gt;&lt;/TR&gt;</v>
      </c>
      <c r="C64" s="117" t="str">
        <f>IF(Minutes!D67&lt;&gt;"#","",CONCATENATE("&lt;TR BGCOLOR=""#E0E0E0""&gt;&lt;TD&gt;&lt;BR&gt;&lt;/TD&gt;&lt;TD VALIGN = MIDDLE  ALIGN = CENTER&gt;", Minutes!D66, "&lt;/TD&gt;&lt;TD VALIGN = MIDDLE  ALIGN = CENTER&gt;", TEXT(Minutes!D65,"d-mmm-yy"),"&lt;/TD&gt;&lt;/TR&gt;&lt;TR&gt;&lt;TD COLSPAN = 3&gt;", SUBSTITUTE(Minutes!D67, "#", " "),"&lt;/TD&gt;&lt;/TR&gt;"))</f>
        <v/>
      </c>
      <c r="D64" s="117" t="str">
        <f>IF(Minutes!E67&lt;&gt;"#","",CONCATENATE("&lt;TR BGCOLOR=""#E0E0E0""&gt;&lt;TD&gt;&lt;BR&gt;&lt;/TD&gt;&lt;TD VALIGN = MIDDLE  ALIGN = CENTER&gt;", Minutes!E66, "&lt;/TD&gt;&lt;TD VALIGN = MIDDLE  ALIGN = CENTER&gt;", TEXT(Minutes!E65,"d-mmm-yy"),"&lt;/TD&gt;&lt;/TR&gt;&lt;TR&gt;&lt;TD COLSPAN = 3&gt;", SUBSTITUTE(Minutes!E67, "#", " "),"&lt;/TD&gt;&lt;/TR&gt;"))</f>
        <v/>
      </c>
      <c r="E64" s="117" t="str">
        <f>IF(Minutes!F67&lt;&gt;"#","",CONCATENATE("&lt;TR BGCOLOR=""#E0E0E0""&gt;&lt;TD&gt;&lt;BR&gt;&lt;/TD&gt;&lt;TD VALIGN = MIDDLE  ALIGN = CENTER&gt;", Minutes!F66, "&lt;/TD&gt;&lt;TD VALIGN = MIDDLE  ALIGN = CENTER&gt;", TEXT(Minutes!F65,"d-mmm-yy"),"&lt;/TD&gt;&lt;/TR&gt;&lt;TR&gt;&lt;TD COLSPAN = 3&gt;", SUBSTITUTE(Minutes!F67, "#", " "),"&lt;/TD&gt;&lt;/TR&gt;"))</f>
        <v/>
      </c>
      <c r="F64" s="117" t="str">
        <f>IF(Minutes!G67&lt;&gt;"#","",CONCATENATE("&lt;TR BGCOLOR=""#E0E0E0""&gt;&lt;TD&gt;&lt;BR&gt;&lt;/TD&gt;&lt;TD VALIGN = MIDDLE  ALIGN = CENTER&gt;", Minutes!G66, "&lt;/TD&gt;&lt;TD VALIGN = MIDDLE  ALIGN = CENTER&gt;", TEXT(Minutes!G65,"d-mmm-yy"),"&lt;/TD&gt;&lt;/TR&gt;&lt;TR&gt;&lt;TD COLSPAN = 3&gt;", SUBSTITUTE(Minutes!G67, "#", " "),"&lt;/TD&gt;&lt;/TR&gt;"))</f>
        <v/>
      </c>
      <c r="G64" s="117" t="str">
        <f>IF(Minutes!H67&lt;&gt;"#","",CONCATENATE("&lt;TR BGCOLOR=""#E0E0E0""&gt;&lt;TD&gt;&lt;BR&gt;&lt;/TD&gt;&lt;TD VALIGN = MIDDLE  ALIGN = CENTER&gt;", Minutes!H66, "&lt;/TD&gt;&lt;TD VALIGN = MIDDLE  ALIGN = CENTER&gt;", TEXT(Minutes!H65,"d-mmm-yy"),"&lt;/TD&gt;&lt;/TR&gt;&lt;TR&gt;&lt;TD COLSPAN = 3&gt;", SUBSTITUTE(Minutes!H67, "#", " "),"&lt;/TD&gt;&lt;/TR&gt;"))</f>
        <v/>
      </c>
      <c r="H64" s="117" t="str">
        <f>IF(Minutes!I67&lt;&gt;"#","",CONCATENATE("&lt;TR BGCOLOR=""#E0E0E0""&gt;&lt;TD&gt;&lt;BR&gt;&lt;/TD&gt;&lt;TD VALIGN = MIDDLE  ALIGN = CENTER&gt;", Minutes!I66, "&lt;/TD&gt;&lt;TD VALIGN = MIDDLE  ALIGN = CENTER&gt;", TEXT(Minutes!I65,"d-mmm-yy"),"&lt;/TD&gt;&lt;/TR&gt;&lt;TR&gt;&lt;TD COLSPAN = 3&gt;", SUBSTITUTE(Minutes!I67, "#", " "),"&lt;/TD&gt;&lt;/TR&gt;"))</f>
        <v>&lt;TR BGCOLOR="#E0E0E0"&gt;&lt;TD&gt;&lt;BR&gt;&lt;/TD&gt;&lt;TD VALIGN = MIDDLE  ALIGN = CENTER&gt;How the connection_identifier value is used to obtain the B-MAC address is really implementation specific.  There was a specific comment during the development of this to make sure the connection_identifier was an indirect reference to the actual MAC address and not explicit.  This also allows the connection_identifier to contain other values for other port types (e.g. Port Extension).   There was and is a strong desire to NOT have a learning/ageing function for this capability, so  no additional table is required.  Given this, we really don’t have a problem here, but a clarification could be helpful and two proposals are on the table; Make the connection_identifier explicitly a MAC address for CBPs or insert a note that indicates this is implementation specific and in the case of a 1:1 mapping does not require any learning/ageing and can be stored in the existing FDB.   Add the following note just before the beginning of 6.10.1:
Note -- There is a 1:1 relationship between a given value of the connection_identifier and a backbone MAC address.  This level of indirection is provided to allow the use of the connection_identifier parameter for other purposes by other types of Bridge Ports.  The relationship between a given connection_identifier value and a backbone MAC address is maintained as long any FDB entry contains this value for the connection_identifier.  No ageing mechanism other than that specified for Dynamic FDB entries is implied.
&lt;/TD&gt;&lt;TD VALIGN = MIDDLE  ALIGN = CENTER&gt;14-Mar-12&lt;/TD&gt;&lt;/TR&gt;&lt;TR&gt;&lt;TD COLSPAN = 3&gt; &lt;/TD&gt;&lt;/TR&gt;</v>
      </c>
      <c r="I64" s="117" t="str">
        <f>IF(Minutes!J67&lt;&gt;"#","",CONCATENATE("&lt;TR BGCOLOR=""#E0E0E0""&gt;&lt;TD&gt;&lt;BR&gt;&lt;/TD&gt;&lt;TD VALIGN = MIDDLE  ALIGN = CENTER&gt;", Minutes!J66, "&lt;/TD&gt;&lt;TD VALIGN = MIDDLE  ALIGN = CENTER&gt;", TEXT(Minutes!J65,"d-mmm-yy"),"&lt;/TD&gt;&lt;/TR&gt;&lt;TR&gt;&lt;TD COLSPAN = 3&gt;", SUBSTITUTE(Minutes!J67, "#", " "),"&lt;/TD&gt;&lt;/TR&gt;"))</f>
        <v>&lt;TR BGCOLOR="#E0E0E0"&gt;&lt;TD&gt;&lt;BR&gt;&lt;/TD&gt;&lt;TD VALIGN = MIDDLE  ALIGN = CENTER&gt;Q-Cor-2-d2-0 in sponsor ballot  &lt;/TD&gt;&lt;TD VALIGN = MIDDLE  ALIGN = CENTER&gt;17-Jul-12&lt;/TD&gt;&lt;/TR&gt;&lt;TR&gt;&lt;TD COLSPAN = 3&gt; &lt;/TD&gt;&lt;/TR&gt;</v>
      </c>
      <c r="J64" s="117" t="str">
        <f>IF(Minutes!K67&lt;&gt;"#","",CONCATENATE("&lt;TR BGCOLOR=""#E0E0E0""&gt;&lt;TD&gt;&lt;BR&gt;&lt;/TD&gt;&lt;TD VALIGN = MIDDLE  ALIGN = CENTER&gt;", Minutes!K66, "&lt;/TD&gt;&lt;TD VALIGN = MIDDLE  ALIGN = CENTER&gt;", TEXT(Minutes!K65,"d-mmm-yy"),"&lt;/TD&gt;&lt;/TR&gt;&lt;TR&gt;&lt;TD COLSPAN = 3&gt;", SUBSTITUTE(Minutes!K67, "#", " "),"&lt;/TD&gt;&lt;/TR&gt;"))</f>
        <v>&lt;TR BGCOLOR="#E0E0E0"&gt;&lt;TD&gt;&lt;BR&gt;&lt;/TD&gt;&lt;TD VALIGN = MIDDLE  ALIGN = CENTER&gt;Q-Cor2 submitted to RevCom&lt;/TD&gt;&lt;TD VALIGN = MIDDLE  ALIGN = CENTER&gt;12-Sep-12&lt;/TD&gt;&lt;/TR&gt;&lt;TR&gt;&lt;TD COLSPAN = 3&gt; &lt;/TD&gt;&lt;/TR&gt;</v>
      </c>
      <c r="K64" s="26" t="str">
        <f>IF(Minutes!L67&lt;&gt;"#","",CONCATENATE("&lt;TR BGCOLOR=""#E0E0E0""&gt;&lt;TD&gt;&lt;BR&gt;&lt;/TD&gt;&lt;TD VALIGN = MIDDLE  ALIGN = CENTER&gt;", Minutes!L66, "&lt;/TD&gt;&lt;TD VALIGN = MIDDLE  ALIGN = CENTER&gt;", TEXT(Minutes!L65,"d-mmm-yy"),"&lt;/TD&gt;&lt;/TR&gt;&lt;TR&gt;&lt;TD COLSPAN = 3&gt;", SUBSTITUTE(Minutes!L67, "#", " "),"&lt;/TD&gt;&lt;/TR&gt;"))</f>
        <v>&lt;TR BGCOLOR="#E0E0E0"&gt;&lt;TD&gt;&lt;BR&gt;&lt;/TD&gt;&lt;TD VALIGN = MIDDLE  ALIGN = CENTER&gt;Q-Cor2 approved by SASB&lt;/TD&gt;&lt;TD VALIGN = MIDDLE  ALIGN = CENTER&gt;13-Nov-12&lt;/TD&gt;&lt;/TR&gt;&lt;TR&gt;&lt;TD COLSPAN = 3&gt; &lt;/TD&gt;&lt;/TR&gt;</v>
      </c>
      <c r="L64" s="26" t="str">
        <f>IF(Minutes!M67&lt;&gt;"#","",CONCATENATE("&lt;TR BGCOLOR=""#E0E0E0""&gt;&lt;TD&gt;&lt;BR&gt;&lt;/TD&gt;&lt;TD VALIGN = MIDDLE  ALIGN = CENTER&gt;", Minutes!M66, "&lt;/TD&gt;&lt;TD VALIGN = MIDDLE  ALIGN = CENTER&gt;", TEXT(Minutes!M65,"d-mmm-yy"),"&lt;/TD&gt;&lt;/TR&gt;&lt;TR&gt;&lt;TD COLSPAN = 3&gt;", SUBSTITUTE(Minutes!M67, "#", " "),"&lt;/TD&gt;&lt;/TR&gt;"))</f>
        <v>&lt;TR BGCOLOR="#E0E0E0"&gt;&lt;TD&gt;&lt;BR&gt;&lt;/TD&gt;&lt;TD VALIGN = MIDDLE  ALIGN = CENTER&gt;Q-Cor2 was published November 2012&lt;/TD&gt;&lt;TD VALIGN = MIDDLE  ALIGN = CENTER&gt;15-Jan-13&lt;/TD&gt;&lt;/TR&gt;&lt;TR&gt;&lt;TD COLSPAN = 3&gt; &lt;/TD&gt;&lt;/TR&gt;</v>
      </c>
      <c r="M64" s="26" t="str">
        <f>IF(Minutes!N67&lt;&gt;"#","",CONCATENATE("&lt;TR BGCOLOR=""#E0E0E0""&gt;&lt;TD&gt;&lt;BR&gt;&lt;/TD&gt;&lt;TD VALIGN = MIDDLE  ALIGN = CENTER&gt;", Minutes!N66, "&lt;/TD&gt;&lt;TD VALIGN = MIDDLE  ALIGN = CENTER&gt;", TEXT(Minutes!N65,"d-mmm-yy"),"&lt;/TD&gt;&lt;/TR&gt;&lt;TR&gt;&lt;TD COLSPAN = 3&gt;", SUBSTITUTE(Minutes!N67, "#", " "),"&lt;/TD&gt;&lt;/TR&gt;"))</f>
        <v/>
      </c>
      <c r="N64" s="26" t="str">
        <f>IF(Minutes!O67&lt;&gt;"#","",CONCATENATE("&lt;TR BGCOLOR=""#E0E0E0""&gt;&lt;TD&gt;&lt;BR&gt;&lt;/TD&gt;&lt;TD VALIGN = MIDDLE  ALIGN = CENTER&gt;", Minutes!O66, "&lt;/TD&gt;&lt;TD VALIGN = MIDDLE  ALIGN = CENTER&gt;", TEXT(Minutes!O65,"d-mmm-yy"),"&lt;/TD&gt;&lt;/TR&gt;&lt;TR&gt;&lt;TD COLSPAN = 3&gt;", SUBSTITUTE(Minutes!O67, "#", " "),"&lt;/TD&gt;&lt;/TR&gt;"))</f>
        <v/>
      </c>
      <c r="O64" s="26" t="str">
        <f>IF(Minutes!P67&lt;&gt;"#","",CONCATENATE("&lt;TR BGCOLOR=""#E0E0E0""&gt;&lt;TD&gt;&lt;BR&gt;&lt;/TD&gt;&lt;TD VALIGN = MIDDLE  ALIGN = CENTER&gt;", Minutes!P66, "&lt;/TD&gt;&lt;TD VALIGN = MIDDLE  ALIGN = CENTER&gt;", TEXT(Minutes!P65,"d-mmm-yy"),"&lt;/TD&gt;&lt;/TR&gt;&lt;TR&gt;&lt;TD COLSPAN = 3&gt;", SUBSTITUTE(Minutes!P67, "#", " "),"&lt;/TD&gt;&lt;/TR&gt;"))</f>
        <v/>
      </c>
      <c r="P64" s="26" t="str">
        <f>IF(Minutes!Q67&lt;&gt;"#","",CONCATENATE("&lt;TR BGCOLOR=""#E0E0E0""&gt;&lt;TD&gt;&lt;BR&gt;&lt;/TD&gt;&lt;TD VALIGN = MIDDLE  ALIGN = CENTER&gt;", Minutes!Q66, "&lt;/TD&gt;&lt;TD VALIGN = MIDDLE  ALIGN = CENTER&gt;", TEXT(Minutes!Q65,"d-mmm-yy"),"&lt;/TD&gt;&lt;/TR&gt;&lt;TR&gt;&lt;TD COLSPAN = 3&gt;", SUBSTITUTE(Minutes!Q67, "#", " "),"&lt;/TD&gt;&lt;/TR&gt;"))</f>
        <v/>
      </c>
      <c r="Q64" s="26" t="str">
        <f>IF(Minutes!R67&lt;&gt;"#","",CONCATENATE("&lt;TR BGCOLOR=""#E0E0E0""&gt;&lt;TD&gt;&lt;BR&gt;&lt;/TD&gt;&lt;TD VALIGN = MIDDLE  ALIGN = CENTER&gt;", Minutes!R66, "&lt;/TD&gt;&lt;TD VALIGN = MIDDLE  ALIGN = CENTER&gt;", TEXT(Minutes!R65,"d-mmm-yy"),"&lt;/TD&gt;&lt;/TR&gt;&lt;TR&gt;&lt;TD COLSPAN = 3&gt;", SUBSTITUTE(Minutes!R67, "#", " "),"&lt;/TD&gt;&lt;/TR&gt;"))</f>
        <v/>
      </c>
      <c r="R64" s="117" t="str">
        <f>IF(Minutes!S67&lt;&gt;"#","",CONCATENATE("&lt;TR BGCOLOR=""#E0E0E0""&gt;&lt;TD&gt;&lt;BR&gt;&lt;/TD&gt;&lt;TD VALIGN = MIDDLE  ALIGN = CENTER&gt;", Minutes!S66, "&lt;/TD&gt;&lt;TD VALIGN = MIDDLE  ALIGN = CENTER&gt;", TEXT(Minutes!S65,"d-mmm-yy"),"&lt;/TD&gt;&lt;/TR&gt;&lt;TR&gt;&lt;TD COLSPAN = 3&gt;", SUBSTITUTE(Minutes!S67, "#", " "),"&lt;/TD&gt;&lt;/TR&gt;"))</f>
        <v/>
      </c>
      <c r="S64" s="117" t="str">
        <f>IF(Minutes!T67&lt;&gt;"#","",CONCATENATE("&lt;TR BGCOLOR=""#E0E0E0""&gt;&lt;TD&gt;&lt;BR&gt;&lt;/TD&gt;&lt;TD VALIGN = MIDDLE  ALIGN = CENTER&gt;", Minutes!T66, "&lt;/TD&gt;&lt;TD VALIGN = MIDDLE  ALIGN = CENTER&gt;", TEXT(Minutes!T65,"d-mmm-yy"),"&lt;/TD&gt;&lt;/TR&gt;&lt;TR&gt;&lt;TD COLSPAN = 3&gt;", SUBSTITUTE(Minutes!T67, "#", " "),"&lt;/TD&gt;&lt;/TR&gt;"))</f>
        <v/>
      </c>
      <c r="T64" s="117" t="str">
        <f>IF(Minutes!U67&lt;&gt;"#","",CONCATENATE("&lt;TR BGCOLOR=""#E0E0E0""&gt;&lt;TD&gt;&lt;BR&gt;&lt;/TD&gt;&lt;TD VALIGN = MIDDLE  ALIGN = CENTER&gt;", Minutes!U66, "&lt;/TD&gt;&lt;TD VALIGN = MIDDLE  ALIGN = CENTER&gt;", TEXT(Minutes!U65,"d-mmm-yy"),"&lt;/TD&gt;&lt;/TR&gt;&lt;TR&gt;&lt;TD COLSPAN = 3&gt;", SUBSTITUTE(Minutes!U67, "#", " "),"&lt;/TD&gt;&lt;/TR&gt;"))</f>
        <v/>
      </c>
      <c r="U64" s="117" t="str">
        <f>IF(Minutes!V67&lt;&gt;"#","",CONCATENATE("&lt;TR BGCOLOR=""#E0E0E0""&gt;&lt;TD&gt;&lt;BR&gt;&lt;/TD&gt;&lt;TD VALIGN = MIDDLE  ALIGN = CENTER&gt;", Minutes!V66, "&lt;/TD&gt;&lt;TD VALIGN = MIDDLE  ALIGN = CENTER&gt;", TEXT(Minutes!V65,"d-mmm-yy"),"&lt;/TD&gt;&lt;/TR&gt;&lt;TR&gt;&lt;TD COLSPAN = 3&gt;", SUBSTITUTE(Minutes!V67, "#", " "),"&lt;/TD&gt;&lt;/TR&gt;"))</f>
        <v/>
      </c>
      <c r="V64" s="117" t="str">
        <f>IF(Minutes!W67&lt;&gt;"#","",CONCATENATE("&lt;TR BGCOLOR=""#E0E0E0""&gt;&lt;TD&gt;&lt;BR&gt;&lt;/TD&gt;&lt;TD VALIGN = MIDDLE  ALIGN = CENTER&gt;", Minutes!W66, "&lt;/TD&gt;&lt;TD VALIGN = MIDDLE  ALIGN = CENTER&gt;", TEXT(Minutes!W65,"d-mmm-yy"),"&lt;/TD&gt;&lt;/TR&gt;&lt;TR&gt;&lt;TD COLSPAN = 3&gt;", SUBSTITUTE(Minutes!W67, "#", " "),"&lt;/TD&gt;&lt;/TR&gt;"))</f>
        <v/>
      </c>
      <c r="W64" s="117" t="str">
        <f>IF(Minutes!X67&lt;&gt;"#","",CONCATENATE("&lt;TR BGCOLOR=""#E0E0E0""&gt;&lt;TD&gt;&lt;BR&gt;&lt;/TD&gt;&lt;TD VALIGN = MIDDLE  ALIGN = CENTER&gt;", Minutes!X66, "&lt;/TD&gt;&lt;TD VALIGN = MIDDLE  ALIGN = CENTER&gt;", TEXT(Minutes!X65,"d-mmm-yy"),"&lt;/TD&gt;&lt;/TR&gt;&lt;TR&gt;&lt;TD COLSPAN = 3&gt;", SUBSTITUTE(Minutes!X67, "#", " "),"&lt;/TD&gt;&lt;/TR&gt;"))</f>
        <v/>
      </c>
      <c r="X64" s="117" t="str">
        <f>IF(Minutes!Y67&lt;&gt;"#","",CONCATENATE("&lt;TR BGCOLOR=""#E0E0E0""&gt;&lt;TD&gt;&lt;BR&gt;&lt;/TD&gt;&lt;TD VALIGN = MIDDLE  ALIGN = CENTER&gt;", Minutes!Y66, "&lt;/TD&gt;&lt;TD VALIGN = MIDDLE  ALIGN = CENTER&gt;", TEXT(Minutes!Y65,"d-mmm-yy"),"&lt;/TD&gt;&lt;/TR&gt;&lt;TR&gt;&lt;TD COLSPAN = 3&gt;", SUBSTITUTE(Minutes!Y67, "#", " "),"&lt;/TD&gt;&lt;/TR&gt;"))</f>
        <v/>
      </c>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row>
    <row r="65" spans="1:50" x14ac:dyDescent="0.2">
      <c r="B65" s="117"/>
      <c r="C65" s="117"/>
      <c r="D65" s="117"/>
      <c r="E65" s="117"/>
      <c r="F65" s="117"/>
      <c r="G65" s="117"/>
      <c r="H65" s="117"/>
      <c r="I65" s="117"/>
      <c r="J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row>
    <row r="66" spans="1:50" x14ac:dyDescent="0.2">
      <c r="A66" s="26" t="s">
        <v>89</v>
      </c>
      <c r="B66" s="117"/>
      <c r="C66" s="117"/>
      <c r="D66" s="117"/>
      <c r="E66" s="117"/>
      <c r="F66" s="117"/>
      <c r="G66" s="117"/>
      <c r="H66" s="117"/>
      <c r="I66" s="117"/>
      <c r="J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row>
    <row r="67" spans="1:50" ht="127.5" customHeight="1" x14ac:dyDescent="0.2">
      <c r="A67" s="26" t="str">
        <f ca="1">IF(Minutes!B68="#","",CONCATENATE("&lt;A NAME = ""REQ",Minutes!B68,"""&gt;&lt;BR&gt;&lt;/A&gt;","&lt;TABLE BORDER=5 CELLSPACING=0 CELLPADDING=6 WIDTH=""100%""&gt;","&lt;TR BGCOLOR=""#00FFFF""&gt;&lt;TD COLSPAN = 3 VALIGN = MIDDLE  ALIGN = CENTER&gt;&lt;BIG&gt;&lt;B&gt;Change Request &lt;A HREF=""maint_",Minutes!B68,".pdf""&gt;",Minutes!B68,"&lt;/A&gt; Revision History&lt;/B&gt;&lt;/BIG&gt;&lt;/TD&gt;&lt;/TR&gt;","&lt;TR BGCOLOR=""#00FFFF""&gt;&lt;TD  WIDTH=""15%"" ALIGN = CENTER&gt;Status&lt;/TD&gt;&lt;TD ALIGN = CENTER&gt;Description&lt;/TD&gt;&lt;TD  WIDTH=""15%"" ALIGN = CENTER&gt;Date Received&lt;/TD&gt;&lt;/TR&gt;","&lt;TR BGCOLOR=""#00FFFF""&gt;&lt;TD VALIGN = MIDDLE  ALIGN = CENTER&gt;&lt;B&gt;",Minutes!C69,"&lt;/B&gt;&lt;/TD&gt;&lt;TD VALIGN = MIDDLE  ALIGN = CENTER&gt;&lt;B&gt;",Minutes!C70,"&lt;/B&gt;&lt;/TD&gt;&lt;TD  VALIGN = MIDDLE  ALIGN = CENTER&gt;&lt;B&gt;",Minutes!C68,"&lt;/B&gt;&lt;/TD&gt;&lt;/TR&gt;","&lt;TR BGCOLOR=""#00FFFF""&gt;&lt;TD COLSPAN = 3&gt;&lt;SMALL&gt;&lt;BR&gt;&lt;/SMALL&gt;&lt;/TD&gt;&lt;/TR&gt;"))</f>
        <v>&lt;A NAME = "REQ0026"&gt;&lt;BR&gt;&lt;/A&gt;&lt;TABLE BORDER=5 CELLSPACING=0 CELLPADDING=6 WIDTH="100%"&gt;&lt;TR BGCOLOR="#00FFFF"&gt;&lt;TD COLSPAN = 3 VALIGN = MIDDLE  ALIGN = CENTER&gt;&lt;BIG&gt;&lt;B&gt;Change Request &lt;A HREF="maint_0026.pdf"&gt;0026&lt;/A&gt;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CENTER&gt;&lt;B&gt;22.1,22.5 - Flow Classification and Queuing for CBP&lt;/B&gt;&lt;/TD&gt;&lt;TD  VALIGN = MIDDLE  ALIGN = CENTER&gt;&lt;B&gt;6-Feb-12&lt;/B&gt;&lt;/TD&gt;&lt;/TR&gt;&lt;TR BGCOLOR="#00FFFF"&gt;&lt;TD COLSPAN = 3&gt;&lt;SMALL&gt;&lt;BR&gt;&lt;/SMALL&gt;&lt;/TD&gt;&lt;/TR&gt;</v>
      </c>
      <c r="B67" s="117" t="str">
        <f ca="1">IF(Minutes!C70="","",CONCATENATE("&lt;TR BGCOLOR=""#E0E0E0""&gt;&lt;TD&gt;&lt;BR&gt;&lt;/TD&gt;&lt;TD VALIGN = MIDDLE  ALIGN = CENTER&gt;", Minutes!C69, "&lt;/TD&gt;&lt;TD VALIGN = MIDDLE  ALIGN = CENTER&gt;", TEXT(Minutes!C68,"d-mmm-yy"),"&lt;/TD&gt;&lt;/TR&gt;&lt;TR&gt;&lt;TD COLSPAN = 3&gt;", SUBSTITUTE(Minutes!C70, "#", " "),"&lt;/TD&gt;&lt;/TR&gt;"))</f>
        <v>&lt;TR BGCOLOR="#E0E0E0"&gt;&lt;TD&gt;&lt;BR&gt;&lt;/TD&gt;&lt;TD VALIGN = MIDDLE  ALIGN = CENTER&gt;Rejected&lt;/TD&gt;&lt;TD VALIGN = MIDDLE  ALIGN = CENTER&gt;6-Feb-12&lt;/TD&gt;&lt;/TR&gt;&lt;TR&gt;&lt;TD COLSPAN = 3&gt;22.1,22.5 - Flow Classification and Queuing for CBP&lt;/TD&gt;&lt;/TR&gt;</v>
      </c>
      <c r="C67" s="117" t="str">
        <f>IF(Minutes!D70&lt;&gt;"#","",CONCATENATE("&lt;TR BGCOLOR=""#E0E0E0""&gt;&lt;TD&gt;&lt;BR&gt;&lt;/TD&gt;&lt;TD VALIGN = MIDDLE  ALIGN = CENTER&gt;", Minutes!D69, "&lt;/TD&gt;&lt;TD VALIGN = MIDDLE  ALIGN = CENTER&gt;", TEXT(Minutes!D68,"d-mmm-yy"),"&lt;/TD&gt;&lt;/TR&gt;&lt;TR&gt;&lt;TD COLSPAN = 3&gt;", SUBSTITUTE(Minutes!D70, "#", " "),"&lt;/TD&gt;&lt;/TR&gt;"))</f>
        <v/>
      </c>
      <c r="D67" s="117" t="str">
        <f>IF(Minutes!E70&lt;&gt;"#","",CONCATENATE("&lt;TR BGCOLOR=""#E0E0E0""&gt;&lt;TD&gt;&lt;BR&gt;&lt;/TD&gt;&lt;TD VALIGN = MIDDLE  ALIGN = CENTER&gt;", Minutes!E69, "&lt;/TD&gt;&lt;TD VALIGN = MIDDLE  ALIGN = CENTER&gt;", TEXT(Minutes!E68,"d-mmm-yy"),"&lt;/TD&gt;&lt;/TR&gt;&lt;TR&gt;&lt;TD COLSPAN = 3&gt;", SUBSTITUTE(Minutes!E70, "#", " "),"&lt;/TD&gt;&lt;/TR&gt;"))</f>
        <v/>
      </c>
      <c r="E67" s="117" t="str">
        <f>IF(Minutes!F70&lt;&gt;"#","",CONCATENATE("&lt;TR BGCOLOR=""#E0E0E0""&gt;&lt;TD&gt;&lt;BR&gt;&lt;/TD&gt;&lt;TD VALIGN = MIDDLE  ALIGN = CENTER&gt;", Minutes!F69, "&lt;/TD&gt;&lt;TD VALIGN = MIDDLE  ALIGN = CENTER&gt;", TEXT(Minutes!F68,"d-mmm-yy"),"&lt;/TD&gt;&lt;/TR&gt;&lt;TR&gt;&lt;TD COLSPAN = 3&gt;", SUBSTITUTE(Minutes!F70, "#", " "),"&lt;/TD&gt;&lt;/TR&gt;"))</f>
        <v/>
      </c>
      <c r="F67" s="117" t="str">
        <f>IF(Minutes!G70&lt;&gt;"#","",CONCATENATE("&lt;TR BGCOLOR=""#E0E0E0""&gt;&lt;TD&gt;&lt;BR&gt;&lt;/TD&gt;&lt;TD VALIGN = MIDDLE  ALIGN = CENTER&gt;", Minutes!G69, "&lt;/TD&gt;&lt;TD VALIGN = MIDDLE  ALIGN = CENTER&gt;", TEXT(Minutes!G68,"d-mmm-yy"),"&lt;/TD&gt;&lt;/TR&gt;&lt;TR&gt;&lt;TD COLSPAN = 3&gt;", SUBSTITUTE(Minutes!G70, "#", " "),"&lt;/TD&gt;&lt;/TR&gt;"))</f>
        <v/>
      </c>
      <c r="G67" s="117" t="str">
        <f>IF(Minutes!H70&lt;&gt;"#","",CONCATENATE("&lt;TR BGCOLOR=""#E0E0E0""&gt;&lt;TD&gt;&lt;BR&gt;&lt;/TD&gt;&lt;TD VALIGN = MIDDLE  ALIGN = CENTER&gt;", Minutes!H69, "&lt;/TD&gt;&lt;TD VALIGN = MIDDLE  ALIGN = CENTER&gt;", TEXT(Minutes!H68,"d-mmm-yy"),"&lt;/TD&gt;&lt;/TR&gt;&lt;TR&gt;&lt;TD COLSPAN = 3&gt;", SUBSTITUTE(Minutes!H70, "#", " "),"&lt;/TD&gt;&lt;/TR&gt;"))</f>
        <v/>
      </c>
      <c r="H67" s="117" t="str">
        <f>IF(Minutes!I70&lt;&gt;"#","",CONCATENATE("&lt;TR BGCOLOR=""#E0E0E0""&gt;&lt;TD&gt;&lt;BR&gt;&lt;/TD&gt;&lt;TD VALIGN = MIDDLE  ALIGN = CENTER&gt;", Minutes!I69, "&lt;/TD&gt;&lt;TD VALIGN = MIDDLE  ALIGN = CENTER&gt;", TEXT(Minutes!I68,"d-mmm-yy"),"&lt;/TD&gt;&lt;/TR&gt;&lt;TR&gt;&lt;TD COLSPAN = 3&gt;", SUBSTITUTE(Minutes!I70, "#", " "),"&lt;/TD&gt;&lt;/TR&gt;"))</f>
        <v>&lt;TR BGCOLOR="#E0E0E0"&gt;&lt;TD&gt;&lt;BR&gt;&lt;/TD&gt;&lt;TD VALIGN = MIDDLE  ALIGN = CENTER&gt;The general belief is that the scope of changes required to address this item are beyond the current scope vehicles that are open.  Any changes here would be effectively undoing previous agreements and thus this item will be left in the ‘received’ state for consideration in a future revision.  This item is related to 0023 as well with similar resolution.  The location of the queuing functions (8.6.6) are documented and are above the 6.11 functions.  The location of flow classification (8.6.5) is more tricky. It was specifically taken out of figure 22-2 in the 2011 revision because it is not possible to place it in the figure unambiguously.  The flow meters operate on all frames received at a port that have at least one eligible egress port after being processed by the active topology enforcement, ingress filtering, frame filtering, and egress filtering functions.  There is no place in Figure 22-2 that that corresponds to this.  Other alternatives would be to remove Figure 22-2 entirely, or to restructure it so that all the filtering functions, including frame filtering and egress filtering, are shown on the ingress path and the results of this filtering carried explictly to the relay.
Either of these would have substantial ripple effects in the text surrounding the Figure and in the rest of the document.&lt;/TD&gt;&lt;TD VALIGN = MIDDLE  ALIGN = CENTER&gt;14-Mar-12&lt;/TD&gt;&lt;/TR&gt;&lt;TR&gt;&lt;TD COLSPAN = 3&gt; &lt;/TD&gt;&lt;/TR&gt;</v>
      </c>
      <c r="I67" s="117" t="str">
        <f>IF(Minutes!J70&lt;&gt;"#","",CONCATENATE("&lt;TR BGCOLOR=""#E0E0E0""&gt;&lt;TD&gt;&lt;BR&gt;&lt;/TD&gt;&lt;TD VALIGN = MIDDLE  ALIGN = CENTER&gt;", Minutes!J69, "&lt;/TD&gt;&lt;TD VALIGN = MIDDLE  ALIGN = CENTER&gt;", TEXT(Minutes!J68,"d-mmm-yy"),"&lt;/TD&gt;&lt;/TR&gt;&lt;TR&gt;&lt;TD COLSPAN = 3&gt;", SUBSTITUTE(Minutes!J70, "#", " "),"&lt;/TD&gt;&lt;/TR&gt;"))</f>
        <v>&lt;TR BGCOLOR="#E0E0E0"&gt;&lt;TD&gt;&lt;BR&gt;&lt;/TD&gt;&lt;TD VALIGN = MIDDLE  ALIGN = CENTER&gt;The general belief is that the scope of changes required is too large to address this proposal as a maintenance item. Thus this item will be ‘rejected’ ‐ the commenter may pursue this in a future Q revision (PAR approved at July plenary). This item is related to 0023 as well with similar resolution.  
&lt;/TD&gt;&lt;TD VALIGN = MIDDLE  ALIGN = CENTER&gt;17-Jul-12&lt;/TD&gt;&lt;/TR&gt;&lt;TR&gt;&lt;TD COLSPAN = 3&gt; &lt;/TD&gt;&lt;/TR&gt;</v>
      </c>
      <c r="J67" s="117" t="str">
        <f>IF(Minutes!K70&lt;&gt;"#","",CONCATENATE("&lt;TR BGCOLOR=""#E0E0E0""&gt;&lt;TD&gt;&lt;BR&gt;&lt;/TD&gt;&lt;TD VALIGN = MIDDLE  ALIGN = CENTER&gt;", Minutes!K69, "&lt;/TD&gt;&lt;TD VALIGN = MIDDLE  ALIGN = CENTER&gt;", TEXT(Minutes!K68,"d-mmm-yy"),"&lt;/TD&gt;&lt;/TR&gt;&lt;TR&gt;&lt;TD COLSPAN = 3&gt;", SUBSTITUTE(Minutes!K70, "#", " "),"&lt;/TD&gt;&lt;/TR&gt;"))</f>
        <v/>
      </c>
      <c r="K67" s="26" t="str">
        <f>IF(Minutes!L70&lt;&gt;"#","",CONCATENATE("&lt;TR BGCOLOR=""#E0E0E0""&gt;&lt;TD&gt;&lt;BR&gt;&lt;/TD&gt;&lt;TD VALIGN = MIDDLE  ALIGN = CENTER&gt;", Minutes!L69, "&lt;/TD&gt;&lt;TD VALIGN = MIDDLE  ALIGN = CENTER&gt;", TEXT(Minutes!L68,"d-mmm-yy"),"&lt;/TD&gt;&lt;/TR&gt;&lt;TR&gt;&lt;TD COLSPAN = 3&gt;", SUBSTITUTE(Minutes!L70, "#", " "),"&lt;/TD&gt;&lt;/TR&gt;"))</f>
        <v/>
      </c>
      <c r="L67" s="26" t="str">
        <f>IF(Minutes!M70&lt;&gt;"#","",CONCATENATE("&lt;TR BGCOLOR=""#E0E0E0""&gt;&lt;TD&gt;&lt;BR&gt;&lt;/TD&gt;&lt;TD VALIGN = MIDDLE  ALIGN = CENTER&gt;", Minutes!M69, "&lt;/TD&gt;&lt;TD VALIGN = MIDDLE  ALIGN = CENTER&gt;", TEXT(Minutes!M68,"d-mmm-yy"),"&lt;/TD&gt;&lt;/TR&gt;&lt;TR&gt;&lt;TD COLSPAN = 3&gt;", SUBSTITUTE(Minutes!M70, "#", " "),"&lt;/TD&gt;&lt;/TR&gt;"))</f>
        <v/>
      </c>
      <c r="M67" s="26" t="str">
        <f>IF(Minutes!N70&lt;&gt;"#","",CONCATENATE("&lt;TR BGCOLOR=""#E0E0E0""&gt;&lt;TD&gt;&lt;BR&gt;&lt;/TD&gt;&lt;TD VALIGN = MIDDLE  ALIGN = CENTER&gt;", Minutes!N69, "&lt;/TD&gt;&lt;TD VALIGN = MIDDLE  ALIGN = CENTER&gt;", TEXT(Minutes!N68,"d-mmm-yy"),"&lt;/TD&gt;&lt;/TR&gt;&lt;TR&gt;&lt;TD COLSPAN = 3&gt;", SUBSTITUTE(Minutes!N70, "#", " "),"&lt;/TD&gt;&lt;/TR&gt;"))</f>
        <v/>
      </c>
      <c r="N67" s="26" t="str">
        <f>IF(Minutes!O70&lt;&gt;"#","",CONCATENATE("&lt;TR BGCOLOR=""#E0E0E0""&gt;&lt;TD&gt;&lt;BR&gt;&lt;/TD&gt;&lt;TD VALIGN = MIDDLE  ALIGN = CENTER&gt;", Minutes!O69, "&lt;/TD&gt;&lt;TD VALIGN = MIDDLE  ALIGN = CENTER&gt;", TEXT(Minutes!O68,"d-mmm-yy"),"&lt;/TD&gt;&lt;/TR&gt;&lt;TR&gt;&lt;TD COLSPAN = 3&gt;", SUBSTITUTE(Minutes!O70, "#", " "),"&lt;/TD&gt;&lt;/TR&gt;"))</f>
        <v/>
      </c>
      <c r="O67" s="26" t="str">
        <f>IF(Minutes!P70&lt;&gt;"#","",CONCATENATE("&lt;TR BGCOLOR=""#E0E0E0""&gt;&lt;TD&gt;&lt;BR&gt;&lt;/TD&gt;&lt;TD VALIGN = MIDDLE  ALIGN = CENTER&gt;", Minutes!P69, "&lt;/TD&gt;&lt;TD VALIGN = MIDDLE  ALIGN = CENTER&gt;", TEXT(Minutes!P68,"d-mmm-yy"),"&lt;/TD&gt;&lt;/TR&gt;&lt;TR&gt;&lt;TD COLSPAN = 3&gt;", SUBSTITUTE(Minutes!P70, "#", " "),"&lt;/TD&gt;&lt;/TR&gt;"))</f>
        <v/>
      </c>
      <c r="P67" s="26" t="str">
        <f>IF(Minutes!Q70&lt;&gt;"#","",CONCATENATE("&lt;TR BGCOLOR=""#E0E0E0""&gt;&lt;TD&gt;&lt;BR&gt;&lt;/TD&gt;&lt;TD VALIGN = MIDDLE  ALIGN = CENTER&gt;", Minutes!Q69, "&lt;/TD&gt;&lt;TD VALIGN = MIDDLE  ALIGN = CENTER&gt;", TEXT(Minutes!Q68,"d-mmm-yy"),"&lt;/TD&gt;&lt;/TR&gt;&lt;TR&gt;&lt;TD COLSPAN = 3&gt;", SUBSTITUTE(Minutes!Q70, "#", " "),"&lt;/TD&gt;&lt;/TR&gt;"))</f>
        <v/>
      </c>
      <c r="Q67" s="26" t="str">
        <f>IF(Minutes!R70&lt;&gt;"#","",CONCATENATE("&lt;TR BGCOLOR=""#E0E0E0""&gt;&lt;TD&gt;&lt;BR&gt;&lt;/TD&gt;&lt;TD VALIGN = MIDDLE  ALIGN = CENTER&gt;", Minutes!R69, "&lt;/TD&gt;&lt;TD VALIGN = MIDDLE  ALIGN = CENTER&gt;", TEXT(Minutes!R68,"d-mmm-yy"),"&lt;/TD&gt;&lt;/TR&gt;&lt;TR&gt;&lt;TD COLSPAN = 3&gt;", SUBSTITUTE(Minutes!R70, "#", " "),"&lt;/TD&gt;&lt;/TR&gt;"))</f>
        <v/>
      </c>
      <c r="R67" s="117" t="str">
        <f>IF(Minutes!S70&lt;&gt;"#","",CONCATENATE("&lt;TR BGCOLOR=""#E0E0E0""&gt;&lt;TD&gt;&lt;BR&gt;&lt;/TD&gt;&lt;TD VALIGN = MIDDLE  ALIGN = CENTER&gt;", Minutes!S69, "&lt;/TD&gt;&lt;TD VALIGN = MIDDLE  ALIGN = CENTER&gt;", TEXT(Minutes!S68,"d-mmm-yy"),"&lt;/TD&gt;&lt;/TR&gt;&lt;TR&gt;&lt;TD COLSPAN = 3&gt;", SUBSTITUTE(Minutes!S70, "#", " "),"&lt;/TD&gt;&lt;/TR&gt;"))</f>
        <v/>
      </c>
      <c r="S67" s="117" t="str">
        <f>IF(Minutes!T70&lt;&gt;"#","",CONCATENATE("&lt;TR BGCOLOR=""#E0E0E0""&gt;&lt;TD&gt;&lt;BR&gt;&lt;/TD&gt;&lt;TD VALIGN = MIDDLE  ALIGN = CENTER&gt;", Minutes!T69, "&lt;/TD&gt;&lt;TD VALIGN = MIDDLE  ALIGN = CENTER&gt;", TEXT(Minutes!T68,"d-mmm-yy"),"&lt;/TD&gt;&lt;/TR&gt;&lt;TR&gt;&lt;TD COLSPAN = 3&gt;", SUBSTITUTE(Minutes!T70, "#", " "),"&lt;/TD&gt;&lt;/TR&gt;"))</f>
        <v/>
      </c>
      <c r="T67" s="117" t="str">
        <f>IF(Minutes!U70&lt;&gt;"#","",CONCATENATE("&lt;TR BGCOLOR=""#E0E0E0""&gt;&lt;TD&gt;&lt;BR&gt;&lt;/TD&gt;&lt;TD VALIGN = MIDDLE  ALIGN = CENTER&gt;", Minutes!U69, "&lt;/TD&gt;&lt;TD VALIGN = MIDDLE  ALIGN = CENTER&gt;", TEXT(Minutes!U68,"d-mmm-yy"),"&lt;/TD&gt;&lt;/TR&gt;&lt;TR&gt;&lt;TD COLSPAN = 3&gt;", SUBSTITUTE(Minutes!U70, "#", " "),"&lt;/TD&gt;&lt;/TR&gt;"))</f>
        <v/>
      </c>
      <c r="U67" s="117" t="str">
        <f>IF(Minutes!V70&lt;&gt;"#","",CONCATENATE("&lt;TR BGCOLOR=""#E0E0E0""&gt;&lt;TD&gt;&lt;BR&gt;&lt;/TD&gt;&lt;TD VALIGN = MIDDLE  ALIGN = CENTER&gt;", Minutes!V69, "&lt;/TD&gt;&lt;TD VALIGN = MIDDLE  ALIGN = CENTER&gt;", TEXT(Minutes!V68,"d-mmm-yy"),"&lt;/TD&gt;&lt;/TR&gt;&lt;TR&gt;&lt;TD COLSPAN = 3&gt;", SUBSTITUTE(Minutes!V70, "#", " "),"&lt;/TD&gt;&lt;/TR&gt;"))</f>
        <v/>
      </c>
      <c r="V67" s="117" t="str">
        <f>IF(Minutes!W70&lt;&gt;"#","",CONCATENATE("&lt;TR BGCOLOR=""#E0E0E0""&gt;&lt;TD&gt;&lt;BR&gt;&lt;/TD&gt;&lt;TD VALIGN = MIDDLE  ALIGN = CENTER&gt;", Minutes!W69, "&lt;/TD&gt;&lt;TD VALIGN = MIDDLE  ALIGN = CENTER&gt;", TEXT(Minutes!W68,"d-mmm-yy"),"&lt;/TD&gt;&lt;/TR&gt;&lt;TR&gt;&lt;TD COLSPAN = 3&gt;", SUBSTITUTE(Minutes!W70, "#", " "),"&lt;/TD&gt;&lt;/TR&gt;"))</f>
        <v/>
      </c>
      <c r="W67" s="117" t="str">
        <f>IF(Minutes!X70&lt;&gt;"#","",CONCATENATE("&lt;TR BGCOLOR=""#E0E0E0""&gt;&lt;TD&gt;&lt;BR&gt;&lt;/TD&gt;&lt;TD VALIGN = MIDDLE  ALIGN = CENTER&gt;", Minutes!X69, "&lt;/TD&gt;&lt;TD VALIGN = MIDDLE  ALIGN = CENTER&gt;", TEXT(Minutes!X68,"d-mmm-yy"),"&lt;/TD&gt;&lt;/TR&gt;&lt;TR&gt;&lt;TD COLSPAN = 3&gt;", SUBSTITUTE(Minutes!X70, "#", " "),"&lt;/TD&gt;&lt;/TR&gt;"))</f>
        <v/>
      </c>
      <c r="X67" s="117" t="str">
        <f>IF(Minutes!Y70&lt;&gt;"#","",CONCATENATE("&lt;TR BGCOLOR=""#E0E0E0""&gt;&lt;TD&gt;&lt;BR&gt;&lt;/TD&gt;&lt;TD VALIGN = MIDDLE  ALIGN = CENTER&gt;", Minutes!Y69, "&lt;/TD&gt;&lt;TD VALIGN = MIDDLE  ALIGN = CENTER&gt;", TEXT(Minutes!Y68,"d-mmm-yy"),"&lt;/TD&gt;&lt;/TR&gt;&lt;TR&gt;&lt;TD COLSPAN = 3&gt;", SUBSTITUTE(Minutes!Y70, "#", " "),"&lt;/TD&gt;&lt;/TR&gt;"))</f>
        <v/>
      </c>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row>
    <row r="68" spans="1:50" x14ac:dyDescent="0.2">
      <c r="B68" s="117"/>
      <c r="C68" s="117"/>
      <c r="D68" s="117"/>
      <c r="E68" s="117"/>
      <c r="F68" s="117"/>
      <c r="G68" s="117"/>
      <c r="H68" s="117"/>
      <c r="I68" s="117"/>
      <c r="J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row>
    <row r="69" spans="1:50" x14ac:dyDescent="0.2">
      <c r="A69" s="26" t="s">
        <v>89</v>
      </c>
      <c r="B69" s="117"/>
      <c r="C69" s="117"/>
      <c r="D69" s="117"/>
      <c r="E69" s="117"/>
      <c r="F69" s="117"/>
      <c r="G69" s="117"/>
      <c r="H69" s="117"/>
      <c r="I69" s="117"/>
      <c r="J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row>
    <row r="70" spans="1:50" ht="127.5" customHeight="1" x14ac:dyDescent="0.2">
      <c r="A70" s="26" t="str">
        <f ca="1">IF(Minutes!B71="#","",CONCATENATE("&lt;A NAME = ""REQ",Minutes!B71,"""&gt;&lt;BR&gt;&lt;/A&gt;","&lt;TABLE BORDER=5 CELLSPACING=0 CELLPADDING=6 WIDTH=""100%""&gt;","&lt;TR BGCOLOR=""#00FFFF""&gt;&lt;TD COLSPAN = 3 VALIGN = MIDDLE  ALIGN = CENTER&gt;&lt;BIG&gt;&lt;B&gt;Change Request &lt;A HREF=""maint_",Minutes!B71,".pdf""&gt;",Minutes!B71,"&lt;/A&gt; Revision History&lt;/B&gt;&lt;/BIG&gt;&lt;/TD&gt;&lt;/TR&gt;","&lt;TR BGCOLOR=""#00FFFF""&gt;&lt;TD  WIDTH=""15%"" ALIGN = CENTER&gt;Status&lt;/TD&gt;&lt;TD ALIGN = CENTER&gt;Description&lt;/TD&gt;&lt;TD  WIDTH=""15%"" ALIGN = CENTER&gt;Date Received&lt;/TD&gt;&lt;/TR&gt;","&lt;TR BGCOLOR=""#00FFFF""&gt;&lt;TD VALIGN = MIDDLE  ALIGN = CENTER&gt;&lt;B&gt;",Minutes!C72,"&lt;/B&gt;&lt;/TD&gt;&lt;TD VALIGN = MIDDLE  ALIGN = CENTER&gt;&lt;B&gt;",Minutes!C73,"&lt;/B&gt;&lt;/TD&gt;&lt;TD  VALIGN = MIDDLE  ALIGN = CENTER&gt;&lt;B&gt;",Minutes!C71,"&lt;/B&gt;&lt;/TD&gt;&lt;/TR&gt;","&lt;TR BGCOLOR=""#00FFFF""&gt;&lt;TD COLSPAN = 3&gt;&lt;SMALL&gt;&lt;BR&gt;&lt;/SMALL&gt;&lt;/TD&gt;&lt;/TR&gt;"))</f>
        <v>&lt;A NAME = "REQ0027"&gt;&lt;BR&gt;&lt;/A&gt;&lt;TABLE BORDER=5 CELLSPACING=0 CELLPADDING=6 WIDTH="100%"&gt;&lt;TR BGCOLOR="#00FFFF"&gt;&lt;TD COLSPAN = 3 VALIGN = MIDDLE  ALIGN = CENTER&gt;&lt;BIG&gt;&lt;B&gt;Change Request &lt;A HREF="maint_0027.pdf"&gt;0027&lt;/A&gt;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CENTER&gt;&lt;B&gt;6.6.1, 8.2 - End of LLDPDU TLV error handling&lt;/B&gt;&lt;/TD&gt;&lt;TD  VALIGN = MIDDLE  ALIGN = CENTER&gt;&lt;B&gt;6-Feb-12&lt;/B&gt;&lt;/TD&gt;&lt;/TR&gt;&lt;TR BGCOLOR="#00FFFF"&gt;&lt;TD COLSPAN = 3&gt;&lt;SMALL&gt;&lt;BR&gt;&lt;/SMALL&gt;&lt;/TD&gt;&lt;/TR&gt;</v>
      </c>
      <c r="B70" s="117" t="str">
        <f ca="1">IF(Minutes!C73="","",CONCATENATE("&lt;TR BGCOLOR=""#E0E0E0""&gt;&lt;TD&gt;&lt;BR&gt;&lt;/TD&gt;&lt;TD VALIGN = MIDDLE  ALIGN = CENTER&gt;", Minutes!C72, "&lt;/TD&gt;&lt;TD VALIGN = MIDDLE  ALIGN = CENTER&gt;", TEXT(Minutes!C71,"d-mmm-yy"),"&lt;/TD&gt;&lt;/TR&gt;&lt;TR&gt;&lt;TD COLSPAN = 3&gt;", SUBSTITUTE(Minutes!C73, "#", " "),"&lt;/TD&gt;&lt;/TR&gt;"))</f>
        <v>&lt;TR BGCOLOR="#E0E0E0"&gt;&lt;TD&gt;&lt;BR&gt;&lt;/TD&gt;&lt;TD VALIGN = MIDDLE  ALIGN = CENTER&gt;Published&lt;/TD&gt;&lt;TD VALIGN = MIDDLE  ALIGN = CENTER&gt;6-Feb-12&lt;/TD&gt;&lt;/TR&gt;&lt;TR&gt;&lt;TD COLSPAN = 3&gt;6.6.1, 8.2 - End of LLDPDU TLV error handling&lt;/TD&gt;&lt;/TR&gt;</v>
      </c>
      <c r="C70" s="117" t="str">
        <f>IF(Minutes!D73&lt;&gt;"#","",CONCATENATE("&lt;TR BGCOLOR=""#E0E0E0""&gt;&lt;TD&gt;&lt;BR&gt;&lt;/TD&gt;&lt;TD VALIGN = MIDDLE  ALIGN = CENTER&gt;", Minutes!D72, "&lt;/TD&gt;&lt;TD VALIGN = MIDDLE  ALIGN = CENTER&gt;", TEXT(Minutes!D71,"d-mmm-yy"),"&lt;/TD&gt;&lt;/TR&gt;&lt;TR&gt;&lt;TD COLSPAN = 3&gt;", SUBSTITUTE(Minutes!D73, "#", " "),"&lt;/TD&gt;&lt;/TR&gt;"))</f>
        <v/>
      </c>
      <c r="D70" s="117" t="str">
        <f>IF(Minutes!E73&lt;&gt;"#","",CONCATENATE("&lt;TR BGCOLOR=""#E0E0E0""&gt;&lt;TD&gt;&lt;BR&gt;&lt;/TD&gt;&lt;TD VALIGN = MIDDLE  ALIGN = CENTER&gt;", Minutes!E72, "&lt;/TD&gt;&lt;TD VALIGN = MIDDLE  ALIGN = CENTER&gt;", TEXT(Minutes!E71,"d-mmm-yy"),"&lt;/TD&gt;&lt;/TR&gt;&lt;TR&gt;&lt;TD COLSPAN = 3&gt;", SUBSTITUTE(Minutes!E73, "#", " "),"&lt;/TD&gt;&lt;/TR&gt;"))</f>
        <v/>
      </c>
      <c r="E70" s="117" t="str">
        <f>IF(Minutes!F73&lt;&gt;"#","",CONCATENATE("&lt;TR BGCOLOR=""#E0E0E0""&gt;&lt;TD&gt;&lt;BR&gt;&lt;/TD&gt;&lt;TD VALIGN = MIDDLE  ALIGN = CENTER&gt;", Minutes!F72, "&lt;/TD&gt;&lt;TD VALIGN = MIDDLE  ALIGN = CENTER&gt;", TEXT(Minutes!F71,"d-mmm-yy"),"&lt;/TD&gt;&lt;/TR&gt;&lt;TR&gt;&lt;TD COLSPAN = 3&gt;", SUBSTITUTE(Minutes!F73, "#", " "),"&lt;/TD&gt;&lt;/TR&gt;"))</f>
        <v/>
      </c>
      <c r="F70" s="117" t="str">
        <f>IF(Minutes!G73&lt;&gt;"#","",CONCATENATE("&lt;TR BGCOLOR=""#E0E0E0""&gt;&lt;TD&gt;&lt;BR&gt;&lt;/TD&gt;&lt;TD VALIGN = MIDDLE  ALIGN = CENTER&gt;", Minutes!G72, "&lt;/TD&gt;&lt;TD VALIGN = MIDDLE  ALIGN = CENTER&gt;", TEXT(Minutes!G71,"d-mmm-yy"),"&lt;/TD&gt;&lt;/TR&gt;&lt;TR&gt;&lt;TD COLSPAN = 3&gt;", SUBSTITUTE(Minutes!G73, "#", " "),"&lt;/TD&gt;&lt;/TR&gt;"))</f>
        <v/>
      </c>
      <c r="G70" s="117" t="str">
        <f>IF(Minutes!H73&lt;&gt;"#","",CONCATENATE("&lt;TR BGCOLOR=""#E0E0E0""&gt;&lt;TD&gt;&lt;BR&gt;&lt;/TD&gt;&lt;TD VALIGN = MIDDLE  ALIGN = CENTER&gt;", Minutes!H72, "&lt;/TD&gt;&lt;TD VALIGN = MIDDLE  ALIGN = CENTER&gt;", TEXT(Minutes!H71,"d-mmm-yy"),"&lt;/TD&gt;&lt;/TR&gt;&lt;TR&gt;&lt;TD COLSPAN = 3&gt;", SUBSTITUTE(Minutes!H73, "#", " "),"&lt;/TD&gt;&lt;/TR&gt;"))</f>
        <v/>
      </c>
      <c r="H70" s="117" t="str">
        <f>IF(Minutes!I73&lt;&gt;"#","",CONCATENATE("&lt;TR BGCOLOR=""#E0E0E0""&gt;&lt;TD&gt;&lt;BR&gt;&lt;/TD&gt;&lt;TD VALIGN = MIDDLE  ALIGN = CENTER&gt;", Minutes!I72, "&lt;/TD&gt;&lt;TD VALIGN = MIDDLE  ALIGN = CENTER&gt;", TEXT(Minutes!I71,"d-mmm-yy"),"&lt;/TD&gt;&lt;/TR&gt;&lt;TR&gt;&lt;TD COLSPAN = 3&gt;", SUBSTITUTE(Minutes!I73, "#", " "),"&lt;/TD&gt;&lt;/TR&gt;"))</f>
        <v>&lt;TR BGCOLOR="#E0E0E0"&gt;&lt;TD&gt;&lt;BR&gt;&lt;/TD&gt;&lt;TD VALIGN = MIDDLE  ALIGN = CENTER&gt;Group discussed choices to resolve this.  One easy way is to make the TLV optional instead of mandatory.  It already is effectively optional since it isn’t validated on receipt, though we stress it must be present on transmit.    The other option is to clearly document the current situation which is the intent of the proposed resolution in the maintenance item.  To be discussed with a broader audience at the plenary&lt;/TD&gt;&lt;TD VALIGN = MIDDLE  ALIGN = CENTER&gt;6-Mar-12&lt;/TD&gt;&lt;/TR&gt;&lt;TR&gt;&lt;TD COLSPAN = 3&gt; &lt;/TD&gt;&lt;/TR&gt;</v>
      </c>
      <c r="I70" s="117" t="str">
        <f>IF(Minutes!J73&lt;&gt;"#","",CONCATENATE("&lt;TR BGCOLOR=""#E0E0E0""&gt;&lt;TD&gt;&lt;BR&gt;&lt;/TD&gt;&lt;TD VALIGN = MIDDLE  ALIGN = CENTER&gt;", Minutes!J72, "&lt;/TD&gt;&lt;TD VALIGN = MIDDLE  ALIGN = CENTER&gt;", TEXT(Minutes!J71,"d-mmm-yy"),"&lt;/TD&gt;&lt;/TR&gt;&lt;TR&gt;&lt;TD COLSPAN = 3&gt;", SUBSTITUTE(Minutes!J73, "#", " "),"&lt;/TD&gt;&lt;/TR&gt;"))</f>
        <v>&lt;TR BGCOLOR="#E0E0E0"&gt;&lt;TD&gt;&lt;BR&gt;&lt;/TD&gt;&lt;TD VALIGN = MIDDLE  ALIGN = CENTER&gt;Group discussed choices to resolve this.  One easy way is to make the TLV optional instead of mandatory.  It already is effectively optional since it isn’t validated on receipt, though we stress it must be present on transmit.    The other option is to clearly document the current situation which is the intent of the proposed resolution in the maintenance item.  Agreed to use the existing approach.
Target for 802.1AB Cor (PAR approved at July plenary)
&lt;/TD&gt;&lt;TD VALIGN = MIDDLE  ALIGN = CENTER&gt;17-Jul-12&lt;/TD&gt;&lt;/TR&gt;&lt;TR&gt;&lt;TD COLSPAN = 3&gt; &lt;/TD&gt;&lt;/TR&gt;</v>
      </c>
      <c r="J70" s="117" t="str">
        <f>IF(Minutes!K73&lt;&gt;"#","",CONCATENATE("&lt;TR BGCOLOR=""#E0E0E0""&gt;&lt;TD&gt;&lt;BR&gt;&lt;/TD&gt;&lt;TD VALIGN = MIDDLE  ALIGN = CENTER&gt;", Minutes!K72, "&lt;/TD&gt;&lt;TD VALIGN = MIDDLE  ALIGN = CENTER&gt;", TEXT(Minutes!K71,"d-mmm-yy"),"&lt;/TD&gt;&lt;/TR&gt;&lt;TR&gt;&lt;TD COLSPAN = 3&gt;", SUBSTITUTE(Minutes!K73, "#", " "),"&lt;/TD&gt;&lt;/TR&gt;"))</f>
        <v>&lt;TR BGCOLOR="#E0E0E0"&gt;&lt;TD&gt;&lt;BR&gt;&lt;/TD&gt;&lt;TD VALIGN = MIDDLE  ALIGN = CENTER&gt;Included in the current draft of AB-Cor1 that is in TG ballot.&lt;/TD&gt;&lt;TD VALIGN = MIDDLE  ALIGN = CENTER&gt;12-Sep-12&lt;/TD&gt;&lt;/TR&gt;&lt;TR&gt;&lt;TD COLSPAN = 3&gt; &lt;/TD&gt;&lt;/TR&gt;</v>
      </c>
      <c r="K70" s="26" t="str">
        <f>IF(Minutes!L73&lt;&gt;"#","",CONCATENATE("&lt;TR BGCOLOR=""#E0E0E0""&gt;&lt;TD&gt;&lt;BR&gt;&lt;/TD&gt;&lt;TD VALIGN = MIDDLE  ALIGN = CENTER&gt;", Minutes!L72, "&lt;/TD&gt;&lt;TD VALIGN = MIDDLE  ALIGN = CENTER&gt;", TEXT(Minutes!L71,"d-mmm-yy"),"&lt;/TD&gt;&lt;/TR&gt;&lt;TR&gt;&lt;TD COLSPAN = 3&gt;", SUBSTITUTE(Minutes!L73, "#", " "),"&lt;/TD&gt;&lt;/TR&gt;"))</f>
        <v>&lt;TR BGCOLOR="#E0E0E0"&gt;&lt;TD&gt;&lt;BR&gt;&lt;/TD&gt;&lt;TD VALIGN = MIDDLE  ALIGN = CENTER&gt;AB-Cor1 in WG ballot&lt;/TD&gt;&lt;TD VALIGN = MIDDLE  ALIGN = CENTER&gt;13-Nov-12&lt;/TD&gt;&lt;/TR&gt;&lt;TR&gt;&lt;TD COLSPAN = 3&gt; &lt;/TD&gt;&lt;/TR&gt;</v>
      </c>
      <c r="L70" s="26" t="str">
        <f>IF(Minutes!M73&lt;&gt;"#","",CONCATENATE("&lt;TR BGCOLOR=""#E0E0E0""&gt;&lt;TD&gt;&lt;BR&gt;&lt;/TD&gt;&lt;TD VALIGN = MIDDLE  ALIGN = CENTER&gt;", Minutes!M72, "&lt;/TD&gt;&lt;TD VALIGN = MIDDLE  ALIGN = CENTER&gt;", TEXT(Minutes!M71,"d-mmm-yy"),"&lt;/TD&gt;&lt;/TR&gt;&lt;TR&gt;&lt;TD COLSPAN = 3&gt;", SUBSTITUTE(Minutes!M73, "#", " "),"&lt;/TD&gt;&lt;/TR&gt;"))</f>
        <v>&lt;TR BGCOLOR="#E0E0E0"&gt;&lt;TD&gt;&lt;BR&gt;&lt;/TD&gt;&lt;TD VALIGN = MIDDLE  ALIGN = CENTER&gt;AB-Cor1 in WG ballot&lt;/TD&gt;&lt;TD VALIGN = MIDDLE  ALIGN = CENTER&gt;15-Jan-13&lt;/TD&gt;&lt;/TR&gt;&lt;TR&gt;&lt;TD COLSPAN = 3&gt; &lt;/TD&gt;&lt;/TR&gt;</v>
      </c>
      <c r="M70" s="26" t="str">
        <f>IF(Minutes!N73&lt;&gt;"#","",CONCATENATE("&lt;TR BGCOLOR=""#E0E0E0""&gt;&lt;TD&gt;&lt;BR&gt;&lt;/TD&gt;&lt;TD VALIGN = MIDDLE  ALIGN = CENTER&gt;", Minutes!N72, "&lt;/TD&gt;&lt;TD VALIGN = MIDDLE  ALIGN = CENTER&gt;", TEXT(Minutes!N71,"d-mmm-yy"),"&lt;/TD&gt;&lt;/TR&gt;&lt;TR&gt;&lt;TD COLSPAN = 3&gt;", SUBSTITUTE(Minutes!N73, "#", " "),"&lt;/TD&gt;&lt;/TR&gt;"))</f>
        <v>&lt;TR BGCOLOR="#E0E0E0"&gt;&lt;TD&gt;&lt;BR&gt;&lt;/TD&gt;&lt;TD VALIGN = MIDDLE  ALIGN = CENTER&gt;AB-Cor-1 is in sponsor ballot&lt;/TD&gt;&lt;TD VALIGN = MIDDLE  ALIGN = CENTER&gt;19-Mar-13&lt;/TD&gt;&lt;/TR&gt;&lt;TR&gt;&lt;TD COLSPAN = 3&gt; &lt;/TD&gt;&lt;/TR&gt;</v>
      </c>
      <c r="N70" s="26" t="str">
        <f>IF(Minutes!O73&lt;&gt;"#","",CONCATENATE("&lt;TR BGCOLOR=""#E0E0E0""&gt;&lt;TD&gt;&lt;BR&gt;&lt;/TD&gt;&lt;TD VALIGN = MIDDLE  ALIGN = CENTER&gt;", Minutes!O72, "&lt;/TD&gt;&lt;TD VALIGN = MIDDLE  ALIGN = CENTER&gt;", TEXT(Minutes!O71,"d-mmm-yy"),"&lt;/TD&gt;&lt;/TR&gt;&lt;TR&gt;&lt;TD COLSPAN = 3&gt;", SUBSTITUTE(Minutes!O73, "#", " "),"&lt;/TD&gt;&lt;/TR&gt;"))</f>
        <v>&lt;TR BGCOLOR="#E0E0E0"&gt;&lt;TD&gt;&lt;BR&gt;&lt;/TD&gt;&lt;TD VALIGN = MIDDLE  ALIGN = CENTER&gt;AB-Cor-1 submitted to RevCom&lt;/TD&gt;&lt;TD VALIGN = MIDDLE  ALIGN = CENTER&gt;15-May-13&lt;/TD&gt;&lt;/TR&gt;&lt;TR&gt;&lt;TD COLSPAN = 3&gt; &lt;/TD&gt;&lt;/TR&gt;</v>
      </c>
      <c r="O70" s="26" t="str">
        <f>IF(Minutes!P73&lt;&gt;"#","",CONCATENATE("&lt;TR BGCOLOR=""#E0E0E0""&gt;&lt;TD&gt;&lt;BR&gt;&lt;/TD&gt;&lt;TD VALIGN = MIDDLE  ALIGN = CENTER&gt;", Minutes!P72, "&lt;/TD&gt;&lt;TD VALIGN = MIDDLE  ALIGN = CENTER&gt;", TEXT(Minutes!P71,"d-mmm-yy"),"&lt;/TD&gt;&lt;/TR&gt;&lt;TR&gt;&lt;TD COLSPAN = 3&gt;", SUBSTITUTE(Minutes!P73, "#", " "),"&lt;/TD&gt;&lt;/TR&gt;"))</f>
        <v>&lt;TR BGCOLOR="#E0E0E0"&gt;&lt;TD&gt;&lt;BR&gt;&lt;/TD&gt;&lt;TD VALIGN = MIDDLE  ALIGN = CENTER&gt;802.1AB-Cor1 was published on June 14, 2013&lt;/TD&gt;&lt;TD VALIGN = MIDDLE  ALIGN = CENTER&gt;15-Jul-13&lt;/TD&gt;&lt;/TR&gt;&lt;TR&gt;&lt;TD COLSPAN = 3&gt; &lt;/TD&gt;&lt;/TR&gt;</v>
      </c>
      <c r="P70" s="26" t="str">
        <f>IF(Minutes!Q73&lt;&gt;"#","",CONCATENATE("&lt;TR BGCOLOR=""#E0E0E0""&gt;&lt;TD&gt;&lt;BR&gt;&lt;/TD&gt;&lt;TD VALIGN = MIDDLE  ALIGN = CENTER&gt;", Minutes!Q72, "&lt;/TD&gt;&lt;TD VALIGN = MIDDLE  ALIGN = CENTER&gt;", TEXT(Minutes!Q71,"d-mmm-yy"),"&lt;/TD&gt;&lt;/TR&gt;&lt;TR&gt;&lt;TD COLSPAN = 3&gt;", SUBSTITUTE(Minutes!Q73, "#", " "),"&lt;/TD&gt;&lt;/TR&gt;"))</f>
        <v/>
      </c>
      <c r="Q70" s="26" t="str">
        <f>IF(Minutes!R73&lt;&gt;"#","",CONCATENATE("&lt;TR BGCOLOR=""#E0E0E0""&gt;&lt;TD&gt;&lt;BR&gt;&lt;/TD&gt;&lt;TD VALIGN = MIDDLE  ALIGN = CENTER&gt;", Minutes!R72, "&lt;/TD&gt;&lt;TD VALIGN = MIDDLE  ALIGN = CENTER&gt;", TEXT(Minutes!R71,"d-mmm-yy"),"&lt;/TD&gt;&lt;/TR&gt;&lt;TR&gt;&lt;TD COLSPAN = 3&gt;", SUBSTITUTE(Minutes!R73, "#", " "),"&lt;/TD&gt;&lt;/TR&gt;"))</f>
        <v/>
      </c>
      <c r="R70" s="117" t="str">
        <f>IF(Minutes!S73&lt;&gt;"#","",CONCATENATE("&lt;TR BGCOLOR=""#E0E0E0""&gt;&lt;TD&gt;&lt;BR&gt;&lt;/TD&gt;&lt;TD VALIGN = MIDDLE  ALIGN = CENTER&gt;", Minutes!S72, "&lt;/TD&gt;&lt;TD VALIGN = MIDDLE  ALIGN = CENTER&gt;", TEXT(Minutes!S71,"d-mmm-yy"),"&lt;/TD&gt;&lt;/TR&gt;&lt;TR&gt;&lt;TD COLSPAN = 3&gt;", SUBSTITUTE(Minutes!S73, "#", " "),"&lt;/TD&gt;&lt;/TR&gt;"))</f>
        <v/>
      </c>
      <c r="S70" s="117" t="str">
        <f>IF(Minutes!T73&lt;&gt;"#","",CONCATENATE("&lt;TR BGCOLOR=""#E0E0E0""&gt;&lt;TD&gt;&lt;BR&gt;&lt;/TD&gt;&lt;TD VALIGN = MIDDLE  ALIGN = CENTER&gt;", Minutes!T72, "&lt;/TD&gt;&lt;TD VALIGN = MIDDLE  ALIGN = CENTER&gt;", TEXT(Minutes!T71,"d-mmm-yy"),"&lt;/TD&gt;&lt;/TR&gt;&lt;TR&gt;&lt;TD COLSPAN = 3&gt;", SUBSTITUTE(Minutes!T73, "#", " "),"&lt;/TD&gt;&lt;/TR&gt;"))</f>
        <v/>
      </c>
      <c r="T70" s="117" t="str">
        <f>IF(Minutes!U73&lt;&gt;"#","",CONCATENATE("&lt;TR BGCOLOR=""#E0E0E0""&gt;&lt;TD&gt;&lt;BR&gt;&lt;/TD&gt;&lt;TD VALIGN = MIDDLE  ALIGN = CENTER&gt;", Minutes!U72, "&lt;/TD&gt;&lt;TD VALIGN = MIDDLE  ALIGN = CENTER&gt;", TEXT(Minutes!U71,"d-mmm-yy"),"&lt;/TD&gt;&lt;/TR&gt;&lt;TR&gt;&lt;TD COLSPAN = 3&gt;", SUBSTITUTE(Minutes!U73, "#", " "),"&lt;/TD&gt;&lt;/TR&gt;"))</f>
        <v/>
      </c>
      <c r="U70" s="117" t="str">
        <f>IF(Minutes!V73&lt;&gt;"#","",CONCATENATE("&lt;TR BGCOLOR=""#E0E0E0""&gt;&lt;TD&gt;&lt;BR&gt;&lt;/TD&gt;&lt;TD VALIGN = MIDDLE  ALIGN = CENTER&gt;", Minutes!V72, "&lt;/TD&gt;&lt;TD VALIGN = MIDDLE  ALIGN = CENTER&gt;", TEXT(Minutes!V71,"d-mmm-yy"),"&lt;/TD&gt;&lt;/TR&gt;&lt;TR&gt;&lt;TD COLSPAN = 3&gt;", SUBSTITUTE(Minutes!V73, "#", " "),"&lt;/TD&gt;&lt;/TR&gt;"))</f>
        <v/>
      </c>
      <c r="V70" s="117" t="str">
        <f>IF(Minutes!W73&lt;&gt;"#","",CONCATENATE("&lt;TR BGCOLOR=""#E0E0E0""&gt;&lt;TD&gt;&lt;BR&gt;&lt;/TD&gt;&lt;TD VALIGN = MIDDLE  ALIGN = CENTER&gt;", Minutes!W72, "&lt;/TD&gt;&lt;TD VALIGN = MIDDLE  ALIGN = CENTER&gt;", TEXT(Minutes!W71,"d-mmm-yy"),"&lt;/TD&gt;&lt;/TR&gt;&lt;TR&gt;&lt;TD COLSPAN = 3&gt;", SUBSTITUTE(Minutes!W73, "#", " "),"&lt;/TD&gt;&lt;/TR&gt;"))</f>
        <v/>
      </c>
      <c r="W70" s="117" t="str">
        <f>IF(Minutes!X73&lt;&gt;"#","",CONCATENATE("&lt;TR BGCOLOR=""#E0E0E0""&gt;&lt;TD&gt;&lt;BR&gt;&lt;/TD&gt;&lt;TD VALIGN = MIDDLE  ALIGN = CENTER&gt;", Minutes!X72, "&lt;/TD&gt;&lt;TD VALIGN = MIDDLE  ALIGN = CENTER&gt;", TEXT(Minutes!X71,"d-mmm-yy"),"&lt;/TD&gt;&lt;/TR&gt;&lt;TR&gt;&lt;TD COLSPAN = 3&gt;", SUBSTITUTE(Minutes!X73, "#", " "),"&lt;/TD&gt;&lt;/TR&gt;"))</f>
        <v/>
      </c>
      <c r="X70" s="117" t="str">
        <f>IF(Minutes!Y73&lt;&gt;"#","",CONCATENATE("&lt;TR BGCOLOR=""#E0E0E0""&gt;&lt;TD&gt;&lt;BR&gt;&lt;/TD&gt;&lt;TD VALIGN = MIDDLE  ALIGN = CENTER&gt;", Minutes!Y72, "&lt;/TD&gt;&lt;TD VALIGN = MIDDLE  ALIGN = CENTER&gt;", TEXT(Minutes!Y71,"d-mmm-yy"),"&lt;/TD&gt;&lt;/TR&gt;&lt;TR&gt;&lt;TD COLSPAN = 3&gt;", SUBSTITUTE(Minutes!Y73, "#", " "),"&lt;/TD&gt;&lt;/TR&gt;"))</f>
        <v/>
      </c>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row>
    <row r="71" spans="1:50" x14ac:dyDescent="0.2">
      <c r="B71" s="117"/>
      <c r="C71" s="117"/>
      <c r="D71" s="117"/>
      <c r="E71" s="117"/>
      <c r="F71" s="117"/>
      <c r="G71" s="117"/>
      <c r="H71" s="117"/>
      <c r="I71" s="117"/>
      <c r="J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row>
    <row r="72" spans="1:50" x14ac:dyDescent="0.2">
      <c r="A72" s="26" t="s">
        <v>89</v>
      </c>
      <c r="B72" s="117"/>
      <c r="C72" s="117"/>
      <c r="D72" s="117"/>
      <c r="E72" s="117"/>
      <c r="F72" s="117"/>
      <c r="G72" s="117"/>
      <c r="H72" s="117"/>
      <c r="I72" s="117"/>
      <c r="J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row>
    <row r="73" spans="1:50" ht="127.5" customHeight="1" x14ac:dyDescent="0.2">
      <c r="A73" s="26" t="str">
        <f ca="1">IF(Minutes!B74="#","",CONCATENATE("&lt;A NAME = ""REQ",Minutes!B74,"""&gt;&lt;BR&gt;&lt;/A&gt;","&lt;TABLE BORDER=5 CELLSPACING=0 CELLPADDING=6 WIDTH=""100%""&gt;","&lt;TR BGCOLOR=""#00FFFF""&gt;&lt;TD COLSPAN = 3 VALIGN = MIDDLE  ALIGN = CENTER&gt;&lt;BIG&gt;&lt;B&gt;Change Request &lt;A HREF=""maint_",Minutes!B74,".pdf""&gt;",Minutes!B74,"&lt;/A&gt; Revision History&lt;/B&gt;&lt;/BIG&gt;&lt;/TD&gt;&lt;/TR&gt;","&lt;TR BGCOLOR=""#00FFFF""&gt;&lt;TD  WIDTH=""15%"" ALIGN = CENTER&gt;Status&lt;/TD&gt;&lt;TD ALIGN = CENTER&gt;Description&lt;/TD&gt;&lt;TD  WIDTH=""15%"" ALIGN = CENTER&gt;Date Received&lt;/TD&gt;&lt;/TR&gt;","&lt;TR BGCOLOR=""#00FFFF""&gt;&lt;TD VALIGN = MIDDLE  ALIGN = CENTER&gt;&lt;B&gt;",Minutes!C75,"&lt;/B&gt;&lt;/TD&gt;&lt;TD VALIGN = MIDDLE  ALIGN = CENTER&gt;&lt;B&gt;",Minutes!C76,"&lt;/B&gt;&lt;/TD&gt;&lt;TD  VALIGN = MIDDLE  ALIGN = CENTER&gt;&lt;B&gt;",Minutes!C74,"&lt;/B&gt;&lt;/TD&gt;&lt;/TR&gt;","&lt;TR BGCOLOR=""#00FFFF""&gt;&lt;TD COLSPAN = 3&gt;&lt;SMALL&gt;&lt;BR&gt;&lt;/SMALL&gt;&lt;/TD&gt;&lt;/TR&gt;"))</f>
        <v>&lt;A NAME = "REQ0029"&gt;&lt;BR&gt;&lt;/A&gt;&lt;TABLE BORDER=5 CELLSPACING=0 CELLPADDING=6 WIDTH="100%"&gt;&lt;TR BGCOLOR="#00FFFF"&gt;&lt;TD COLSPAN = 3 VALIGN = MIDDLE  ALIGN = CENTER&gt;&lt;BIG&gt;&lt;B&gt;Change Request &lt;A HREF="maint_0029.pdf"&gt;0029&lt;/A&gt;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CENTER&gt;&lt;B&gt;17.5.2, IEEE8021-BRIDGE-MIB - Missing T-Component creation text and ennumeration&lt;/B&gt;&lt;/TD&gt;&lt;TD  VALIGN = MIDDLE  ALIGN = CENTER&gt;&lt;B&gt;14-Feb-12&lt;/B&gt;&lt;/TD&gt;&lt;/TR&gt;&lt;TR BGCOLOR="#00FFFF"&gt;&lt;TD COLSPAN = 3&gt;&lt;SMALL&gt;&lt;BR&gt;&lt;/SMALL&gt;&lt;/TD&gt;&lt;/TR&gt;</v>
      </c>
      <c r="B73" s="117" t="str">
        <f ca="1">IF(Minutes!C76="","",CONCATENATE("&lt;TR BGCOLOR=""#E0E0E0""&gt;&lt;TD&gt;&lt;BR&gt;&lt;/TD&gt;&lt;TD VALIGN = MIDDLE  ALIGN = CENTER&gt;", Minutes!C75, "&lt;/TD&gt;&lt;TD VALIGN = MIDDLE  ALIGN = CENTER&gt;", TEXT(Minutes!C74,"d-mmm-yy"),"&lt;/TD&gt;&lt;/TR&gt;&lt;TR&gt;&lt;TD COLSPAN = 3&gt;", SUBSTITUTE(Minutes!C76, "#", " "),"&lt;/TD&gt;&lt;/TR&gt;"))</f>
        <v>&lt;TR BGCOLOR="#E0E0E0"&gt;&lt;TD&gt;&lt;BR&gt;&lt;/TD&gt;&lt;TD VALIGN = MIDDLE  ALIGN = CENTER&gt;Published&lt;/TD&gt;&lt;TD VALIGN = MIDDLE  ALIGN = CENTER&gt;14-Feb-12&lt;/TD&gt;&lt;/TR&gt;&lt;TR&gt;&lt;TD COLSPAN = 3&gt;17.5.2, IEEE8021-BRIDGE-MIB - Missing T-Component creation text and ennumeration&lt;/TD&gt;&lt;/TR&gt;</v>
      </c>
      <c r="C73" s="117" t="str">
        <f>IF(Minutes!D76&lt;&gt;"#","",CONCATENATE("&lt;TR BGCOLOR=""#E0E0E0""&gt;&lt;TD&gt;&lt;BR&gt;&lt;/TD&gt;&lt;TD VALIGN = MIDDLE  ALIGN = CENTER&gt;", Minutes!D75, "&lt;/TD&gt;&lt;TD VALIGN = MIDDLE  ALIGN = CENTER&gt;", TEXT(Minutes!D74,"d-mmm-yy"),"&lt;/TD&gt;&lt;/TR&gt;&lt;TR&gt;&lt;TD COLSPAN = 3&gt;", SUBSTITUTE(Minutes!D76, "#", " "),"&lt;/TD&gt;&lt;/TR&gt;"))</f>
        <v/>
      </c>
      <c r="D73" s="117" t="str">
        <f>IF(Minutes!E76&lt;&gt;"#","",CONCATENATE("&lt;TR BGCOLOR=""#E0E0E0""&gt;&lt;TD&gt;&lt;BR&gt;&lt;/TD&gt;&lt;TD VALIGN = MIDDLE  ALIGN = CENTER&gt;", Minutes!E75, "&lt;/TD&gt;&lt;TD VALIGN = MIDDLE  ALIGN = CENTER&gt;", TEXT(Minutes!E74,"d-mmm-yy"),"&lt;/TD&gt;&lt;/TR&gt;&lt;TR&gt;&lt;TD COLSPAN = 3&gt;", SUBSTITUTE(Minutes!E76, "#", " "),"&lt;/TD&gt;&lt;/TR&gt;"))</f>
        <v/>
      </c>
      <c r="E73" s="117" t="str">
        <f>IF(Minutes!F76&lt;&gt;"#","",CONCATENATE("&lt;TR BGCOLOR=""#E0E0E0""&gt;&lt;TD&gt;&lt;BR&gt;&lt;/TD&gt;&lt;TD VALIGN = MIDDLE  ALIGN = CENTER&gt;", Minutes!F75, "&lt;/TD&gt;&lt;TD VALIGN = MIDDLE  ALIGN = CENTER&gt;", TEXT(Minutes!F74,"d-mmm-yy"),"&lt;/TD&gt;&lt;/TR&gt;&lt;TR&gt;&lt;TD COLSPAN = 3&gt;", SUBSTITUTE(Minutes!F76, "#", " "),"&lt;/TD&gt;&lt;/TR&gt;"))</f>
        <v/>
      </c>
      <c r="F73" s="117" t="str">
        <f>IF(Minutes!G76&lt;&gt;"#","",CONCATENATE("&lt;TR BGCOLOR=""#E0E0E0""&gt;&lt;TD&gt;&lt;BR&gt;&lt;/TD&gt;&lt;TD VALIGN = MIDDLE  ALIGN = CENTER&gt;", Minutes!G75, "&lt;/TD&gt;&lt;TD VALIGN = MIDDLE  ALIGN = CENTER&gt;", TEXT(Minutes!G74,"d-mmm-yy"),"&lt;/TD&gt;&lt;/TR&gt;&lt;TR&gt;&lt;TD COLSPAN = 3&gt;", SUBSTITUTE(Minutes!G76, "#", " "),"&lt;/TD&gt;&lt;/TR&gt;"))</f>
        <v/>
      </c>
      <c r="G73" s="117" t="str">
        <f>IF(Minutes!H76&lt;&gt;"#","",CONCATENATE("&lt;TR BGCOLOR=""#E0E0E0""&gt;&lt;TD&gt;&lt;BR&gt;&lt;/TD&gt;&lt;TD VALIGN = MIDDLE  ALIGN = CENTER&gt;", Minutes!H75, "&lt;/TD&gt;&lt;TD VALIGN = MIDDLE  ALIGN = CENTER&gt;", TEXT(Minutes!H74,"d-mmm-yy"),"&lt;/TD&gt;&lt;/TR&gt;&lt;TR&gt;&lt;TD COLSPAN = 3&gt;", SUBSTITUTE(Minutes!H76, "#", " "),"&lt;/TD&gt;&lt;/TR&gt;"))</f>
        <v/>
      </c>
      <c r="H73" s="117" t="str">
        <f>IF(Minutes!I76&lt;&gt;"#","",CONCATENATE("&lt;TR BGCOLOR=""#E0E0E0""&gt;&lt;TD&gt;&lt;BR&gt;&lt;/TD&gt;&lt;TD VALIGN = MIDDLE  ALIGN = CENTER&gt;", Minutes!I75, "&lt;/TD&gt;&lt;TD VALIGN = MIDDLE  ALIGN = CENTER&gt;", TEXT(Minutes!I74,"d-mmm-yy"),"&lt;/TD&gt;&lt;/TR&gt;&lt;TR&gt;&lt;TD COLSPAN = 3&gt;", SUBSTITUTE(Minutes!I76, "#", " "),"&lt;/TD&gt;&lt;/TR&gt;"))</f>
        <v>&lt;TR BGCOLOR="#E0E0E0"&gt;&lt;TD&gt;&lt;BR&gt;&lt;/TD&gt;&lt;TD VALIGN = MIDDLE  ALIGN = CENTER&gt;Propose inclusion to next draft of Q-Cor-2.  There is, however, a ripple effect as there is no text on how to create a T-Component port as well.   Ben will propose some text for Tony to review at the plenary and to incorporate into the next draft.&lt;/TD&gt;&lt;TD VALIGN = MIDDLE  ALIGN = CENTER&gt;6-Mar-12&lt;/TD&gt;&lt;/TR&gt;&lt;TR&gt;&lt;TD COLSPAN = 3&gt; &lt;/TD&gt;&lt;/TR&gt;</v>
      </c>
      <c r="I73" s="117" t="str">
        <f>IF(Minutes!J76&lt;&gt;"#","",CONCATENATE("&lt;TR BGCOLOR=""#E0E0E0""&gt;&lt;TD&gt;&lt;BR&gt;&lt;/TD&gt;&lt;TD VALIGN = MIDDLE  ALIGN = CENTER&gt;", Minutes!J75, "&lt;/TD&gt;&lt;TD VALIGN = MIDDLE  ALIGN = CENTER&gt;", TEXT(Minutes!J74,"d-mmm-yy"),"&lt;/TD&gt;&lt;/TR&gt;&lt;TR&gt;&lt;TD COLSPAN = 3&gt;", SUBSTITUTE(Minutes!J76, "#", " "),"&lt;/TD&gt;&lt;/TR&gt;"))</f>
        <v>&lt;TR BGCOLOR="#E0E0E0"&gt;&lt;TD&gt;&lt;BR&gt;&lt;/TD&gt;&lt;TD VALIGN = MIDDLE  ALIGN = CENTER&gt;Q-Cor-2-d2-0 in sponsor ballot  &lt;/TD&gt;&lt;TD VALIGN = MIDDLE  ALIGN = CENTER&gt;17-Jul-12&lt;/TD&gt;&lt;/TR&gt;&lt;TR&gt;&lt;TD COLSPAN = 3&gt; &lt;/TD&gt;&lt;/TR&gt;</v>
      </c>
      <c r="J73" s="117" t="str">
        <f>IF(Minutes!K76&lt;&gt;"#","",CONCATENATE("&lt;TR BGCOLOR=""#E0E0E0""&gt;&lt;TD&gt;&lt;BR&gt;&lt;/TD&gt;&lt;TD VALIGN = MIDDLE  ALIGN = CENTER&gt;", Minutes!K75, "&lt;/TD&gt;&lt;TD VALIGN = MIDDLE  ALIGN = CENTER&gt;", TEXT(Minutes!K74,"d-mmm-yy"),"&lt;/TD&gt;&lt;/TR&gt;&lt;TR&gt;&lt;TD COLSPAN = 3&gt;", SUBSTITUTE(Minutes!K76, "#", " "),"&lt;/TD&gt;&lt;/TR&gt;"))</f>
        <v>&lt;TR BGCOLOR="#E0E0E0"&gt;&lt;TD&gt;&lt;BR&gt;&lt;/TD&gt;&lt;TD VALIGN = MIDDLE  ALIGN = CENTER&gt;Q-Cor2 submitted to RevCom&lt;/TD&gt;&lt;TD VALIGN = MIDDLE  ALIGN = CENTER&gt;12-Sep-12&lt;/TD&gt;&lt;/TR&gt;&lt;TR&gt;&lt;TD COLSPAN = 3&gt; &lt;/TD&gt;&lt;/TR&gt;</v>
      </c>
      <c r="K73" s="26" t="str">
        <f>IF(Minutes!L76&lt;&gt;"#","",CONCATENATE("&lt;TR BGCOLOR=""#E0E0E0""&gt;&lt;TD&gt;&lt;BR&gt;&lt;/TD&gt;&lt;TD VALIGN = MIDDLE  ALIGN = CENTER&gt;", Minutes!L75, "&lt;/TD&gt;&lt;TD VALIGN = MIDDLE  ALIGN = CENTER&gt;", TEXT(Minutes!L74,"d-mmm-yy"),"&lt;/TD&gt;&lt;/TR&gt;&lt;TR&gt;&lt;TD COLSPAN = 3&gt;", SUBSTITUTE(Minutes!L76, "#", " "),"&lt;/TD&gt;&lt;/TR&gt;"))</f>
        <v>&lt;TR BGCOLOR="#E0E0E0"&gt;&lt;TD&gt;&lt;BR&gt;&lt;/TD&gt;&lt;TD VALIGN = MIDDLE  ALIGN = CENTER&gt;Q-Cor2 approved by SASB&lt;/TD&gt;&lt;TD VALIGN = MIDDLE  ALIGN = CENTER&gt;13-Nov-12&lt;/TD&gt;&lt;/TR&gt;&lt;TR&gt;&lt;TD COLSPAN = 3&gt; &lt;/TD&gt;&lt;/TR&gt;</v>
      </c>
      <c r="L73" s="26" t="str">
        <f>IF(Minutes!M76&lt;&gt;"#","",CONCATENATE("&lt;TR BGCOLOR=""#E0E0E0""&gt;&lt;TD&gt;&lt;BR&gt;&lt;/TD&gt;&lt;TD VALIGN = MIDDLE  ALIGN = CENTER&gt;", Minutes!M75, "&lt;/TD&gt;&lt;TD VALIGN = MIDDLE  ALIGN = CENTER&gt;", TEXT(Minutes!M74,"d-mmm-yy"),"&lt;/TD&gt;&lt;/TR&gt;&lt;TR&gt;&lt;TD COLSPAN = 3&gt;", SUBSTITUTE(Minutes!M76, "#", " "),"&lt;/TD&gt;&lt;/TR&gt;"))</f>
        <v>&lt;TR BGCOLOR="#E0E0E0"&gt;&lt;TD&gt;&lt;BR&gt;&lt;/TD&gt;&lt;TD VALIGN = MIDDLE  ALIGN = CENTER&gt;Q-Cor2 was published November 2012&lt;/TD&gt;&lt;TD VALIGN = MIDDLE  ALIGN = CENTER&gt;15-Jan-13&lt;/TD&gt;&lt;/TR&gt;&lt;TR&gt;&lt;TD COLSPAN = 3&gt; &lt;/TD&gt;&lt;/TR&gt;</v>
      </c>
      <c r="M73" s="26" t="str">
        <f>IF(Minutes!N76&lt;&gt;"#","",CONCATENATE("&lt;TR BGCOLOR=""#E0E0E0""&gt;&lt;TD&gt;&lt;BR&gt;&lt;/TD&gt;&lt;TD VALIGN = MIDDLE  ALIGN = CENTER&gt;", Minutes!N75, "&lt;/TD&gt;&lt;TD VALIGN = MIDDLE  ALIGN = CENTER&gt;", TEXT(Minutes!N74,"d-mmm-yy"),"&lt;/TD&gt;&lt;/TR&gt;&lt;TR&gt;&lt;TD COLSPAN = 3&gt;", SUBSTITUTE(Minutes!N76, "#", " "),"&lt;/TD&gt;&lt;/TR&gt;"))</f>
        <v/>
      </c>
      <c r="N73" s="26" t="str">
        <f>IF(Minutes!O76&lt;&gt;"#","",CONCATENATE("&lt;TR BGCOLOR=""#E0E0E0""&gt;&lt;TD&gt;&lt;BR&gt;&lt;/TD&gt;&lt;TD VALIGN = MIDDLE  ALIGN = CENTER&gt;", Minutes!O75, "&lt;/TD&gt;&lt;TD VALIGN = MIDDLE  ALIGN = CENTER&gt;", TEXT(Minutes!O74,"d-mmm-yy"),"&lt;/TD&gt;&lt;/TR&gt;&lt;TR&gt;&lt;TD COLSPAN = 3&gt;", SUBSTITUTE(Minutes!O76, "#", " "),"&lt;/TD&gt;&lt;/TR&gt;"))</f>
        <v/>
      </c>
      <c r="O73" s="26" t="str">
        <f>IF(Minutes!P76&lt;&gt;"#","",CONCATENATE("&lt;TR BGCOLOR=""#E0E0E0""&gt;&lt;TD&gt;&lt;BR&gt;&lt;/TD&gt;&lt;TD VALIGN = MIDDLE  ALIGN = CENTER&gt;", Minutes!P75, "&lt;/TD&gt;&lt;TD VALIGN = MIDDLE  ALIGN = CENTER&gt;", TEXT(Minutes!P74,"d-mmm-yy"),"&lt;/TD&gt;&lt;/TR&gt;&lt;TR&gt;&lt;TD COLSPAN = 3&gt;", SUBSTITUTE(Minutes!P76, "#", " "),"&lt;/TD&gt;&lt;/TR&gt;"))</f>
        <v/>
      </c>
      <c r="P73" s="26" t="str">
        <f>IF(Minutes!Q76&lt;&gt;"#","",CONCATENATE("&lt;TR BGCOLOR=""#E0E0E0""&gt;&lt;TD&gt;&lt;BR&gt;&lt;/TD&gt;&lt;TD VALIGN = MIDDLE  ALIGN = CENTER&gt;", Minutes!Q75, "&lt;/TD&gt;&lt;TD VALIGN = MIDDLE  ALIGN = CENTER&gt;", TEXT(Minutes!Q74,"d-mmm-yy"),"&lt;/TD&gt;&lt;/TR&gt;&lt;TR&gt;&lt;TD COLSPAN = 3&gt;", SUBSTITUTE(Minutes!Q76, "#", " "),"&lt;/TD&gt;&lt;/TR&gt;"))</f>
        <v/>
      </c>
      <c r="Q73" s="26" t="str">
        <f>IF(Minutes!R76&lt;&gt;"#","",CONCATENATE("&lt;TR BGCOLOR=""#E0E0E0""&gt;&lt;TD&gt;&lt;BR&gt;&lt;/TD&gt;&lt;TD VALIGN = MIDDLE  ALIGN = CENTER&gt;", Minutes!R75, "&lt;/TD&gt;&lt;TD VALIGN = MIDDLE  ALIGN = CENTER&gt;", TEXT(Minutes!R74,"d-mmm-yy"),"&lt;/TD&gt;&lt;/TR&gt;&lt;TR&gt;&lt;TD COLSPAN = 3&gt;", SUBSTITUTE(Minutes!R76, "#", " "),"&lt;/TD&gt;&lt;/TR&gt;"))</f>
        <v/>
      </c>
      <c r="R73" s="117" t="str">
        <f>IF(Minutes!S76&lt;&gt;"#","",CONCATENATE("&lt;TR BGCOLOR=""#E0E0E0""&gt;&lt;TD&gt;&lt;BR&gt;&lt;/TD&gt;&lt;TD VALIGN = MIDDLE  ALIGN = CENTER&gt;", Minutes!S75, "&lt;/TD&gt;&lt;TD VALIGN = MIDDLE  ALIGN = CENTER&gt;", TEXT(Minutes!S74,"d-mmm-yy"),"&lt;/TD&gt;&lt;/TR&gt;&lt;TR&gt;&lt;TD COLSPAN = 3&gt;", SUBSTITUTE(Minutes!S76, "#", " "),"&lt;/TD&gt;&lt;/TR&gt;"))</f>
        <v/>
      </c>
      <c r="S73" s="117" t="str">
        <f>IF(Minutes!T76&lt;&gt;"#","",CONCATENATE("&lt;TR BGCOLOR=""#E0E0E0""&gt;&lt;TD&gt;&lt;BR&gt;&lt;/TD&gt;&lt;TD VALIGN = MIDDLE  ALIGN = CENTER&gt;", Minutes!T75, "&lt;/TD&gt;&lt;TD VALIGN = MIDDLE  ALIGN = CENTER&gt;", TEXT(Minutes!T74,"d-mmm-yy"),"&lt;/TD&gt;&lt;/TR&gt;&lt;TR&gt;&lt;TD COLSPAN = 3&gt;", SUBSTITUTE(Minutes!T76, "#", " "),"&lt;/TD&gt;&lt;/TR&gt;"))</f>
        <v/>
      </c>
      <c r="T73" s="117" t="str">
        <f>IF(Minutes!U76&lt;&gt;"#","",CONCATENATE("&lt;TR BGCOLOR=""#E0E0E0""&gt;&lt;TD&gt;&lt;BR&gt;&lt;/TD&gt;&lt;TD VALIGN = MIDDLE  ALIGN = CENTER&gt;", Minutes!U75, "&lt;/TD&gt;&lt;TD VALIGN = MIDDLE  ALIGN = CENTER&gt;", TEXT(Minutes!U74,"d-mmm-yy"),"&lt;/TD&gt;&lt;/TR&gt;&lt;TR&gt;&lt;TD COLSPAN = 3&gt;", SUBSTITUTE(Minutes!U76, "#", " "),"&lt;/TD&gt;&lt;/TR&gt;"))</f>
        <v/>
      </c>
      <c r="U73" s="117" t="str">
        <f>IF(Minutes!V76&lt;&gt;"#","",CONCATENATE("&lt;TR BGCOLOR=""#E0E0E0""&gt;&lt;TD&gt;&lt;BR&gt;&lt;/TD&gt;&lt;TD VALIGN = MIDDLE  ALIGN = CENTER&gt;", Minutes!V75, "&lt;/TD&gt;&lt;TD VALIGN = MIDDLE  ALIGN = CENTER&gt;", TEXT(Minutes!V74,"d-mmm-yy"),"&lt;/TD&gt;&lt;/TR&gt;&lt;TR&gt;&lt;TD COLSPAN = 3&gt;", SUBSTITUTE(Minutes!V76, "#", " "),"&lt;/TD&gt;&lt;/TR&gt;"))</f>
        <v/>
      </c>
      <c r="V73" s="117" t="str">
        <f>IF(Minutes!W76&lt;&gt;"#","",CONCATENATE("&lt;TR BGCOLOR=""#E0E0E0""&gt;&lt;TD&gt;&lt;BR&gt;&lt;/TD&gt;&lt;TD VALIGN = MIDDLE  ALIGN = CENTER&gt;", Minutes!W75, "&lt;/TD&gt;&lt;TD VALIGN = MIDDLE  ALIGN = CENTER&gt;", TEXT(Minutes!W74,"d-mmm-yy"),"&lt;/TD&gt;&lt;/TR&gt;&lt;TR&gt;&lt;TD COLSPAN = 3&gt;", SUBSTITUTE(Minutes!W76, "#", " "),"&lt;/TD&gt;&lt;/TR&gt;"))</f>
        <v/>
      </c>
      <c r="W73" s="117" t="str">
        <f>IF(Minutes!X76&lt;&gt;"#","",CONCATENATE("&lt;TR BGCOLOR=""#E0E0E0""&gt;&lt;TD&gt;&lt;BR&gt;&lt;/TD&gt;&lt;TD VALIGN = MIDDLE  ALIGN = CENTER&gt;", Minutes!X75, "&lt;/TD&gt;&lt;TD VALIGN = MIDDLE  ALIGN = CENTER&gt;", TEXT(Minutes!X74,"d-mmm-yy"),"&lt;/TD&gt;&lt;/TR&gt;&lt;TR&gt;&lt;TD COLSPAN = 3&gt;", SUBSTITUTE(Minutes!X76, "#", " "),"&lt;/TD&gt;&lt;/TR&gt;"))</f>
        <v/>
      </c>
      <c r="X73" s="117" t="str">
        <f>IF(Minutes!Y76&lt;&gt;"#","",CONCATENATE("&lt;TR BGCOLOR=""#E0E0E0""&gt;&lt;TD&gt;&lt;BR&gt;&lt;/TD&gt;&lt;TD VALIGN = MIDDLE  ALIGN = CENTER&gt;", Minutes!Y75, "&lt;/TD&gt;&lt;TD VALIGN = MIDDLE  ALIGN = CENTER&gt;", TEXT(Minutes!Y74,"d-mmm-yy"),"&lt;/TD&gt;&lt;/TR&gt;&lt;TR&gt;&lt;TD COLSPAN = 3&gt;", SUBSTITUTE(Minutes!Y76, "#", " "),"&lt;/TD&gt;&lt;/TR&gt;"))</f>
        <v/>
      </c>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row>
    <row r="74" spans="1:50" x14ac:dyDescent="0.2">
      <c r="B74" s="117"/>
      <c r="C74" s="117"/>
      <c r="D74" s="117"/>
      <c r="E74" s="117"/>
      <c r="F74" s="117"/>
      <c r="G74" s="117"/>
      <c r="H74" s="117"/>
      <c r="I74" s="117"/>
      <c r="J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row>
    <row r="75" spans="1:50" x14ac:dyDescent="0.2">
      <c r="A75" s="26" t="s">
        <v>89</v>
      </c>
      <c r="B75" s="117"/>
      <c r="C75" s="117"/>
      <c r="D75" s="117"/>
      <c r="E75" s="117"/>
      <c r="F75" s="117"/>
      <c r="G75" s="117"/>
      <c r="H75" s="117"/>
      <c r="I75" s="117"/>
      <c r="J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row>
    <row r="76" spans="1:50" ht="127.5" customHeight="1" x14ac:dyDescent="0.2">
      <c r="A76" s="26" t="str">
        <f ca="1">IF(Minutes!B77="#","",CONCATENATE("&lt;A NAME = ""REQ",Minutes!B77,"""&gt;&lt;BR&gt;&lt;/A&gt;","&lt;TABLE BORDER=5 CELLSPACING=0 CELLPADDING=6 WIDTH=""100%""&gt;","&lt;TR BGCOLOR=""#00FFFF""&gt;&lt;TD COLSPAN = 3 VALIGN = MIDDLE  ALIGN = CENTER&gt;&lt;BIG&gt;&lt;B&gt;Change Request &lt;A HREF=""maint_",Minutes!B77,".pdf""&gt;",Minutes!B77,"&lt;/A&gt; Revision History&lt;/B&gt;&lt;/BIG&gt;&lt;/TD&gt;&lt;/TR&gt;","&lt;TR BGCOLOR=""#00FFFF""&gt;&lt;TD  WIDTH=""15%"" ALIGN = CENTER&gt;Status&lt;/TD&gt;&lt;TD ALIGN = CENTER&gt;Description&lt;/TD&gt;&lt;TD  WIDTH=""15%"" ALIGN = CENTER&gt;Date Received&lt;/TD&gt;&lt;/TR&gt;","&lt;TR BGCOLOR=""#00FFFF""&gt;&lt;TD VALIGN = MIDDLE  ALIGN = CENTER&gt;&lt;B&gt;",Minutes!C78,"&lt;/B&gt;&lt;/TD&gt;&lt;TD VALIGN = MIDDLE  ALIGN = CENTER&gt;&lt;B&gt;",Minutes!C79,"&lt;/B&gt;&lt;/TD&gt;&lt;TD  VALIGN = MIDDLE  ALIGN = CENTER&gt;&lt;B&gt;",Minutes!C77,"&lt;/B&gt;&lt;/TD&gt;&lt;/TR&gt;","&lt;TR BGCOLOR=""#00FFFF""&gt;&lt;TD COLSPAN = 3&gt;&lt;SMALL&gt;&lt;BR&gt;&lt;/SMALL&gt;&lt;/TD&gt;&lt;/TR&gt;"))</f>
        <v>&lt;A NAME = "REQ0031"&gt;&lt;BR&gt;&lt;/A&gt;&lt;TABLE BORDER=5 CELLSPACING=0 CELLPADDING=6 WIDTH="100%"&gt;&lt;TR BGCOLOR="#00FFFF"&gt;&lt;TD COLSPAN = 3 VALIGN = MIDDLE  ALIGN = CENTER&gt;&lt;BIG&gt;&lt;B&gt;Change Request &lt;A HREF="maint_0031.pdf"&gt;0031&lt;/A&gt;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CENTER&gt;&lt;B&gt;6.1.1 - Typo in fig 6-2 with MA_UNITDATA.x&lt;/B&gt;&lt;/TD&gt;&lt;TD  VALIGN = MIDDLE  ALIGN = CENTER&gt;&lt;B&gt;12-Mar-12&lt;/B&gt;&lt;/TD&gt;&lt;/TR&gt;&lt;TR BGCOLOR="#00FFFF"&gt;&lt;TD COLSPAN = 3&gt;&lt;SMALL&gt;&lt;BR&gt;&lt;/SMALL&gt;&lt;/TD&gt;&lt;/TR&gt;</v>
      </c>
      <c r="B76" s="117" t="str">
        <f ca="1">IF(Minutes!C79="","",CONCATENATE("&lt;TR BGCOLOR=""#E0E0E0""&gt;&lt;TD&gt;&lt;BR&gt;&lt;/TD&gt;&lt;TD VALIGN = MIDDLE  ALIGN = CENTER&gt;", Minutes!C78, "&lt;/TD&gt;&lt;TD VALIGN = MIDDLE  ALIGN = CENTER&gt;", TEXT(Minutes!C77,"d-mmm-yy"),"&lt;/TD&gt;&lt;/TR&gt;&lt;TR&gt;&lt;TD COLSPAN = 3&gt;", SUBSTITUTE(Minutes!C79, "#", " "),"&lt;/TD&gt;&lt;/TR&gt;"))</f>
        <v>&lt;TR BGCOLOR="#E0E0E0"&gt;&lt;TD&gt;&lt;BR&gt;&lt;/TD&gt;&lt;TD VALIGN = MIDDLE  ALIGN = CENTER&gt;Published&lt;/TD&gt;&lt;TD VALIGN = MIDDLE  ALIGN = CENTER&gt;12-Mar-12&lt;/TD&gt;&lt;/TR&gt;&lt;TR&gt;&lt;TD COLSPAN = 3&gt;6.1.1 - Typo in fig 6-2 with MA_UNITDATA.x&lt;/TD&gt;&lt;/TR&gt;</v>
      </c>
      <c r="C76" s="117" t="str">
        <f>IF(Minutes!D79&lt;&gt;"#","",CONCATENATE("&lt;TR BGCOLOR=""#E0E0E0""&gt;&lt;TD&gt;&lt;BR&gt;&lt;/TD&gt;&lt;TD VALIGN = MIDDLE  ALIGN = CENTER&gt;", Minutes!D78, "&lt;/TD&gt;&lt;TD VALIGN = MIDDLE  ALIGN = CENTER&gt;", TEXT(Minutes!D77,"d-mmm-yy"),"&lt;/TD&gt;&lt;/TR&gt;&lt;TR&gt;&lt;TD COLSPAN = 3&gt;", SUBSTITUTE(Minutes!D79, "#", " "),"&lt;/TD&gt;&lt;/TR&gt;"))</f>
        <v/>
      </c>
      <c r="D76" s="117" t="str">
        <f>IF(Minutes!E79&lt;&gt;"#","",CONCATENATE("&lt;TR BGCOLOR=""#E0E0E0""&gt;&lt;TD&gt;&lt;BR&gt;&lt;/TD&gt;&lt;TD VALIGN = MIDDLE  ALIGN = CENTER&gt;", Minutes!E78, "&lt;/TD&gt;&lt;TD VALIGN = MIDDLE  ALIGN = CENTER&gt;", TEXT(Minutes!E77,"d-mmm-yy"),"&lt;/TD&gt;&lt;/TR&gt;&lt;TR&gt;&lt;TD COLSPAN = 3&gt;", SUBSTITUTE(Minutes!E79, "#", " "),"&lt;/TD&gt;&lt;/TR&gt;"))</f>
        <v/>
      </c>
      <c r="E76" s="117" t="str">
        <f>IF(Minutes!F79&lt;&gt;"#","",CONCATENATE("&lt;TR BGCOLOR=""#E0E0E0""&gt;&lt;TD&gt;&lt;BR&gt;&lt;/TD&gt;&lt;TD VALIGN = MIDDLE  ALIGN = CENTER&gt;", Minutes!F78, "&lt;/TD&gt;&lt;TD VALIGN = MIDDLE  ALIGN = CENTER&gt;", TEXT(Minutes!F77,"d-mmm-yy"),"&lt;/TD&gt;&lt;/TR&gt;&lt;TR&gt;&lt;TD COLSPAN = 3&gt;", SUBSTITUTE(Minutes!F79, "#", " "),"&lt;/TD&gt;&lt;/TR&gt;"))</f>
        <v/>
      </c>
      <c r="F76" s="117" t="str">
        <f>IF(Minutes!G79&lt;&gt;"#","",CONCATENATE("&lt;TR BGCOLOR=""#E0E0E0""&gt;&lt;TD&gt;&lt;BR&gt;&lt;/TD&gt;&lt;TD VALIGN = MIDDLE  ALIGN = CENTER&gt;", Minutes!G78, "&lt;/TD&gt;&lt;TD VALIGN = MIDDLE  ALIGN = CENTER&gt;", TEXT(Minutes!G77,"d-mmm-yy"),"&lt;/TD&gt;&lt;/TR&gt;&lt;TR&gt;&lt;TD COLSPAN = 3&gt;", SUBSTITUTE(Minutes!G79, "#", " "),"&lt;/TD&gt;&lt;/TR&gt;"))</f>
        <v/>
      </c>
      <c r="G76" s="117" t="str">
        <f>IF(Minutes!H79&lt;&gt;"#","",CONCATENATE("&lt;TR BGCOLOR=""#E0E0E0""&gt;&lt;TD&gt;&lt;BR&gt;&lt;/TD&gt;&lt;TD VALIGN = MIDDLE  ALIGN = CENTER&gt;", Minutes!H78, "&lt;/TD&gt;&lt;TD VALIGN = MIDDLE  ALIGN = CENTER&gt;", TEXT(Minutes!H77,"d-mmm-yy"),"&lt;/TD&gt;&lt;/TR&gt;&lt;TR&gt;&lt;TD COLSPAN = 3&gt;", SUBSTITUTE(Minutes!H79, "#", " "),"&lt;/TD&gt;&lt;/TR&gt;"))</f>
        <v/>
      </c>
      <c r="H76" s="117" t="str">
        <f>IF(Minutes!I79&lt;&gt;"#","",CONCATENATE("&lt;TR BGCOLOR=""#E0E0E0""&gt;&lt;TD&gt;&lt;BR&gt;&lt;/TD&gt;&lt;TD VALIGN = MIDDLE  ALIGN = CENTER&gt;", Minutes!I78, "&lt;/TD&gt;&lt;TD VALIGN = MIDDLE  ALIGN = CENTER&gt;", TEXT(Minutes!I77,"d-mmm-yy"),"&lt;/TD&gt;&lt;/TR&gt;&lt;TR&gt;&lt;TD COLSPAN = 3&gt;", SUBSTITUTE(Minutes!I79, "#", " "),"&lt;/TD&gt;&lt;/TR&gt;"))</f>
        <v>&lt;TR BGCOLOR="#E0E0E0"&gt;&lt;TD&gt;&lt;BR&gt;&lt;/TD&gt;&lt;TD VALIGN = MIDDLE  ALIGN = CENTER&gt;Proposed for next pass of Q-Cor-2.  Fix is obvious&lt;/TD&gt;&lt;TD VALIGN = MIDDLE  ALIGN = CENTER&gt;14-Mar-12&lt;/TD&gt;&lt;/TR&gt;&lt;TR&gt;&lt;TD COLSPAN = 3&gt; &lt;/TD&gt;&lt;/TR&gt;</v>
      </c>
      <c r="I76" s="117" t="str">
        <f>IF(Minutes!J79&lt;&gt;"#","",CONCATENATE("&lt;TR BGCOLOR=""#E0E0E0""&gt;&lt;TD&gt;&lt;BR&gt;&lt;/TD&gt;&lt;TD VALIGN = MIDDLE  ALIGN = CENTER&gt;", Minutes!J78, "&lt;/TD&gt;&lt;TD VALIGN = MIDDLE  ALIGN = CENTER&gt;", TEXT(Minutes!J77,"d-mmm-yy"),"&lt;/TD&gt;&lt;/TR&gt;&lt;TR&gt;&lt;TD COLSPAN = 3&gt;", SUBSTITUTE(Minutes!J79, "#", " "),"&lt;/TD&gt;&lt;/TR&gt;"))</f>
        <v>&lt;TR BGCOLOR="#E0E0E0"&gt;&lt;TD&gt;&lt;BR&gt;&lt;/TD&gt;&lt;TD VALIGN = MIDDLE  ALIGN = CENTER&gt;Q-Cor-2-d2-0 in sponsor ballot  &lt;/TD&gt;&lt;TD VALIGN = MIDDLE  ALIGN = CENTER&gt;17-Jul-12&lt;/TD&gt;&lt;/TR&gt;&lt;TR&gt;&lt;TD COLSPAN = 3&gt; &lt;/TD&gt;&lt;/TR&gt;</v>
      </c>
      <c r="J76" s="117" t="str">
        <f>IF(Minutes!K79&lt;&gt;"#","",CONCATENATE("&lt;TR BGCOLOR=""#E0E0E0""&gt;&lt;TD&gt;&lt;BR&gt;&lt;/TD&gt;&lt;TD VALIGN = MIDDLE  ALIGN = CENTER&gt;", Minutes!K78, "&lt;/TD&gt;&lt;TD VALIGN = MIDDLE  ALIGN = CENTER&gt;", TEXT(Minutes!K77,"d-mmm-yy"),"&lt;/TD&gt;&lt;/TR&gt;&lt;TR&gt;&lt;TD COLSPAN = 3&gt;", SUBSTITUTE(Minutes!K79, "#", " "),"&lt;/TD&gt;&lt;/TR&gt;"))</f>
        <v>&lt;TR BGCOLOR="#E0E0E0"&gt;&lt;TD&gt;&lt;BR&gt;&lt;/TD&gt;&lt;TD VALIGN = MIDDLE  ALIGN = CENTER&gt;Q-Cor2 submitted to RevCom&lt;/TD&gt;&lt;TD VALIGN = MIDDLE  ALIGN = CENTER&gt;12-Sep-12&lt;/TD&gt;&lt;/TR&gt;&lt;TR&gt;&lt;TD COLSPAN = 3&gt; &lt;/TD&gt;&lt;/TR&gt;</v>
      </c>
      <c r="K76" s="26" t="str">
        <f>IF(Minutes!L79&lt;&gt;"#","",CONCATENATE("&lt;TR BGCOLOR=""#E0E0E0""&gt;&lt;TD&gt;&lt;BR&gt;&lt;/TD&gt;&lt;TD VALIGN = MIDDLE  ALIGN = CENTER&gt;", Minutes!L78, "&lt;/TD&gt;&lt;TD VALIGN = MIDDLE  ALIGN = CENTER&gt;", TEXT(Minutes!L77,"d-mmm-yy"),"&lt;/TD&gt;&lt;/TR&gt;&lt;TR&gt;&lt;TD COLSPAN = 3&gt;", SUBSTITUTE(Minutes!L79, "#", " "),"&lt;/TD&gt;&lt;/TR&gt;"))</f>
        <v>&lt;TR BGCOLOR="#E0E0E0"&gt;&lt;TD&gt;&lt;BR&gt;&lt;/TD&gt;&lt;TD VALIGN = MIDDLE  ALIGN = CENTER&gt;Q-Cor2 approved by SASB&lt;/TD&gt;&lt;TD VALIGN = MIDDLE  ALIGN = CENTER&gt;13-Nov-12&lt;/TD&gt;&lt;/TR&gt;&lt;TR&gt;&lt;TD COLSPAN = 3&gt; &lt;/TD&gt;&lt;/TR&gt;</v>
      </c>
      <c r="L76" s="26" t="str">
        <f>IF(Minutes!M79&lt;&gt;"#","",CONCATENATE("&lt;TR BGCOLOR=""#E0E0E0""&gt;&lt;TD&gt;&lt;BR&gt;&lt;/TD&gt;&lt;TD VALIGN = MIDDLE  ALIGN = CENTER&gt;", Minutes!M78, "&lt;/TD&gt;&lt;TD VALIGN = MIDDLE  ALIGN = CENTER&gt;", TEXT(Minutes!M77,"d-mmm-yy"),"&lt;/TD&gt;&lt;/TR&gt;&lt;TR&gt;&lt;TD COLSPAN = 3&gt;", SUBSTITUTE(Minutes!M79, "#", " "),"&lt;/TD&gt;&lt;/TR&gt;"))</f>
        <v>&lt;TR BGCOLOR="#E0E0E0"&gt;&lt;TD&gt;&lt;BR&gt;&lt;/TD&gt;&lt;TD VALIGN = MIDDLE  ALIGN = CENTER&gt;Q-Cor2 was published November 2012&lt;/TD&gt;&lt;TD VALIGN = MIDDLE  ALIGN = CENTER&gt;15-Jan-13&lt;/TD&gt;&lt;/TR&gt;&lt;TR&gt;&lt;TD COLSPAN = 3&gt; &lt;/TD&gt;&lt;/TR&gt;</v>
      </c>
      <c r="M76" s="26" t="str">
        <f>IF(Minutes!N79&lt;&gt;"#","",CONCATENATE("&lt;TR BGCOLOR=""#E0E0E0""&gt;&lt;TD&gt;&lt;BR&gt;&lt;/TD&gt;&lt;TD VALIGN = MIDDLE  ALIGN = CENTER&gt;", Minutes!N78, "&lt;/TD&gt;&lt;TD VALIGN = MIDDLE  ALIGN = CENTER&gt;", TEXT(Minutes!N77,"d-mmm-yy"),"&lt;/TD&gt;&lt;/TR&gt;&lt;TR&gt;&lt;TD COLSPAN = 3&gt;", SUBSTITUTE(Minutes!N79, "#", " "),"&lt;/TD&gt;&lt;/TR&gt;"))</f>
        <v/>
      </c>
      <c r="N76" s="26" t="str">
        <f>IF(Minutes!O79&lt;&gt;"#","",CONCATENATE("&lt;TR BGCOLOR=""#E0E0E0""&gt;&lt;TD&gt;&lt;BR&gt;&lt;/TD&gt;&lt;TD VALIGN = MIDDLE  ALIGN = CENTER&gt;", Minutes!O78, "&lt;/TD&gt;&lt;TD VALIGN = MIDDLE  ALIGN = CENTER&gt;", TEXT(Minutes!O77,"d-mmm-yy"),"&lt;/TD&gt;&lt;/TR&gt;&lt;TR&gt;&lt;TD COLSPAN = 3&gt;", SUBSTITUTE(Minutes!O79, "#", " "),"&lt;/TD&gt;&lt;/TR&gt;"))</f>
        <v/>
      </c>
      <c r="O76" s="26" t="str">
        <f>IF(Minutes!P79&lt;&gt;"#","",CONCATENATE("&lt;TR BGCOLOR=""#E0E0E0""&gt;&lt;TD&gt;&lt;BR&gt;&lt;/TD&gt;&lt;TD VALIGN = MIDDLE  ALIGN = CENTER&gt;", Minutes!P78, "&lt;/TD&gt;&lt;TD VALIGN = MIDDLE  ALIGN = CENTER&gt;", TEXT(Minutes!P77,"d-mmm-yy"),"&lt;/TD&gt;&lt;/TR&gt;&lt;TR&gt;&lt;TD COLSPAN = 3&gt;", SUBSTITUTE(Minutes!P79, "#", " "),"&lt;/TD&gt;&lt;/TR&gt;"))</f>
        <v/>
      </c>
      <c r="P76" s="26" t="str">
        <f>IF(Minutes!Q79&lt;&gt;"#","",CONCATENATE("&lt;TR BGCOLOR=""#E0E0E0""&gt;&lt;TD&gt;&lt;BR&gt;&lt;/TD&gt;&lt;TD VALIGN = MIDDLE  ALIGN = CENTER&gt;", Minutes!Q78, "&lt;/TD&gt;&lt;TD VALIGN = MIDDLE  ALIGN = CENTER&gt;", TEXT(Minutes!Q77,"d-mmm-yy"),"&lt;/TD&gt;&lt;/TR&gt;&lt;TR&gt;&lt;TD COLSPAN = 3&gt;", SUBSTITUTE(Minutes!Q79, "#", " "),"&lt;/TD&gt;&lt;/TR&gt;"))</f>
        <v/>
      </c>
      <c r="Q76" s="26" t="str">
        <f>IF(Minutes!R79&lt;&gt;"#","",CONCATENATE("&lt;TR BGCOLOR=""#E0E0E0""&gt;&lt;TD&gt;&lt;BR&gt;&lt;/TD&gt;&lt;TD VALIGN = MIDDLE  ALIGN = CENTER&gt;", Minutes!R78, "&lt;/TD&gt;&lt;TD VALIGN = MIDDLE  ALIGN = CENTER&gt;", TEXT(Minutes!R77,"d-mmm-yy"),"&lt;/TD&gt;&lt;/TR&gt;&lt;TR&gt;&lt;TD COLSPAN = 3&gt;", SUBSTITUTE(Minutes!R79, "#", " "),"&lt;/TD&gt;&lt;/TR&gt;"))</f>
        <v/>
      </c>
      <c r="R76" s="117" t="str">
        <f>IF(Minutes!S79&lt;&gt;"#","",CONCATENATE("&lt;TR BGCOLOR=""#E0E0E0""&gt;&lt;TD&gt;&lt;BR&gt;&lt;/TD&gt;&lt;TD VALIGN = MIDDLE  ALIGN = CENTER&gt;", Minutes!S78, "&lt;/TD&gt;&lt;TD VALIGN = MIDDLE  ALIGN = CENTER&gt;", TEXT(Minutes!S77,"d-mmm-yy"),"&lt;/TD&gt;&lt;/TR&gt;&lt;TR&gt;&lt;TD COLSPAN = 3&gt;", SUBSTITUTE(Minutes!S79, "#", " "),"&lt;/TD&gt;&lt;/TR&gt;"))</f>
        <v/>
      </c>
      <c r="S76" s="117" t="str">
        <f>IF(Minutes!T79&lt;&gt;"#","",CONCATENATE("&lt;TR BGCOLOR=""#E0E0E0""&gt;&lt;TD&gt;&lt;BR&gt;&lt;/TD&gt;&lt;TD VALIGN = MIDDLE  ALIGN = CENTER&gt;", Minutes!T78, "&lt;/TD&gt;&lt;TD VALIGN = MIDDLE  ALIGN = CENTER&gt;", TEXT(Minutes!T77,"d-mmm-yy"),"&lt;/TD&gt;&lt;/TR&gt;&lt;TR&gt;&lt;TD COLSPAN = 3&gt;", SUBSTITUTE(Minutes!T79, "#", " "),"&lt;/TD&gt;&lt;/TR&gt;"))</f>
        <v/>
      </c>
      <c r="T76" s="117" t="str">
        <f>IF(Minutes!U79&lt;&gt;"#","",CONCATENATE("&lt;TR BGCOLOR=""#E0E0E0""&gt;&lt;TD&gt;&lt;BR&gt;&lt;/TD&gt;&lt;TD VALIGN = MIDDLE  ALIGN = CENTER&gt;", Minutes!U78, "&lt;/TD&gt;&lt;TD VALIGN = MIDDLE  ALIGN = CENTER&gt;", TEXT(Minutes!U77,"d-mmm-yy"),"&lt;/TD&gt;&lt;/TR&gt;&lt;TR&gt;&lt;TD COLSPAN = 3&gt;", SUBSTITUTE(Minutes!U79, "#", " "),"&lt;/TD&gt;&lt;/TR&gt;"))</f>
        <v/>
      </c>
      <c r="U76" s="117" t="str">
        <f>IF(Minutes!V79&lt;&gt;"#","",CONCATENATE("&lt;TR BGCOLOR=""#E0E0E0""&gt;&lt;TD&gt;&lt;BR&gt;&lt;/TD&gt;&lt;TD VALIGN = MIDDLE  ALIGN = CENTER&gt;", Minutes!V78, "&lt;/TD&gt;&lt;TD VALIGN = MIDDLE  ALIGN = CENTER&gt;", TEXT(Minutes!V77,"d-mmm-yy"),"&lt;/TD&gt;&lt;/TR&gt;&lt;TR&gt;&lt;TD COLSPAN = 3&gt;", SUBSTITUTE(Minutes!V79, "#", " "),"&lt;/TD&gt;&lt;/TR&gt;"))</f>
        <v/>
      </c>
      <c r="V76" s="117" t="str">
        <f>IF(Minutes!W79&lt;&gt;"#","",CONCATENATE("&lt;TR BGCOLOR=""#E0E0E0""&gt;&lt;TD&gt;&lt;BR&gt;&lt;/TD&gt;&lt;TD VALIGN = MIDDLE  ALIGN = CENTER&gt;", Minutes!W78, "&lt;/TD&gt;&lt;TD VALIGN = MIDDLE  ALIGN = CENTER&gt;", TEXT(Minutes!W77,"d-mmm-yy"),"&lt;/TD&gt;&lt;/TR&gt;&lt;TR&gt;&lt;TD COLSPAN = 3&gt;", SUBSTITUTE(Minutes!W79, "#", " "),"&lt;/TD&gt;&lt;/TR&gt;"))</f>
        <v/>
      </c>
      <c r="W76" s="117" t="str">
        <f>IF(Minutes!X79&lt;&gt;"#","",CONCATENATE("&lt;TR BGCOLOR=""#E0E0E0""&gt;&lt;TD&gt;&lt;BR&gt;&lt;/TD&gt;&lt;TD VALIGN = MIDDLE  ALIGN = CENTER&gt;", Minutes!X78, "&lt;/TD&gt;&lt;TD VALIGN = MIDDLE  ALIGN = CENTER&gt;", TEXT(Minutes!X77,"d-mmm-yy"),"&lt;/TD&gt;&lt;/TR&gt;&lt;TR&gt;&lt;TD COLSPAN = 3&gt;", SUBSTITUTE(Minutes!X79, "#", " "),"&lt;/TD&gt;&lt;/TR&gt;"))</f>
        <v/>
      </c>
      <c r="X76" s="117" t="str">
        <f>IF(Minutes!Y79&lt;&gt;"#","",CONCATENATE("&lt;TR BGCOLOR=""#E0E0E0""&gt;&lt;TD&gt;&lt;BR&gt;&lt;/TD&gt;&lt;TD VALIGN = MIDDLE  ALIGN = CENTER&gt;", Minutes!Y78, "&lt;/TD&gt;&lt;TD VALIGN = MIDDLE  ALIGN = CENTER&gt;", TEXT(Minutes!Y77,"d-mmm-yy"),"&lt;/TD&gt;&lt;/TR&gt;&lt;TR&gt;&lt;TD COLSPAN = 3&gt;", SUBSTITUTE(Minutes!Y79, "#", " "),"&lt;/TD&gt;&lt;/TR&gt;"))</f>
        <v/>
      </c>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row>
    <row r="77" spans="1:50" x14ac:dyDescent="0.2">
      <c r="B77" s="117"/>
      <c r="C77" s="117"/>
      <c r="D77" s="117"/>
      <c r="E77" s="117"/>
      <c r="F77" s="117"/>
      <c r="G77" s="117"/>
      <c r="H77" s="117"/>
      <c r="I77" s="117"/>
      <c r="J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row>
    <row r="78" spans="1:50" x14ac:dyDescent="0.2">
      <c r="A78" s="26" t="s">
        <v>89</v>
      </c>
      <c r="B78" s="117"/>
      <c r="C78" s="117"/>
      <c r="D78" s="117"/>
      <c r="E78" s="117"/>
      <c r="F78" s="117"/>
      <c r="G78" s="117"/>
      <c r="H78" s="117"/>
      <c r="I78" s="117"/>
      <c r="J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row>
    <row r="79" spans="1:50" ht="127.5" customHeight="1" x14ac:dyDescent="0.2">
      <c r="A79" s="26" t="str">
        <f ca="1">IF(Minutes!B80="#","",CONCATENATE("&lt;A NAME = ""REQ",Minutes!B80,"""&gt;&lt;BR&gt;&lt;/A&gt;","&lt;TABLE BORDER=5 CELLSPACING=0 CELLPADDING=6 WIDTH=""100%""&gt;","&lt;TR BGCOLOR=""#00FFFF""&gt;&lt;TD COLSPAN = 3 VALIGN = MIDDLE  ALIGN = CENTER&gt;&lt;BIG&gt;&lt;B&gt;Change Request &lt;A HREF=""maint_",Minutes!B80,".pdf""&gt;",Minutes!B80,"&lt;/A&gt; Revision History&lt;/B&gt;&lt;/BIG&gt;&lt;/TD&gt;&lt;/TR&gt;","&lt;TR BGCOLOR=""#00FFFF""&gt;&lt;TD  WIDTH=""15%"" ALIGN = CENTER&gt;Status&lt;/TD&gt;&lt;TD ALIGN = CENTER&gt;Description&lt;/TD&gt;&lt;TD  WIDTH=""15%"" ALIGN = CENTER&gt;Date Received&lt;/TD&gt;&lt;/TR&gt;","&lt;TR BGCOLOR=""#00FFFF""&gt;&lt;TD VALIGN = MIDDLE  ALIGN = CENTER&gt;&lt;B&gt;",Minutes!C81,"&lt;/B&gt;&lt;/TD&gt;&lt;TD VALIGN = MIDDLE  ALIGN = CENTER&gt;&lt;B&gt;",Minutes!C82,"&lt;/B&gt;&lt;/TD&gt;&lt;TD  VALIGN = MIDDLE  ALIGN = CENTER&gt;&lt;B&gt;",Minutes!C80,"&lt;/B&gt;&lt;/TD&gt;&lt;/TR&gt;","&lt;TR BGCOLOR=""#00FFFF""&gt;&lt;TD COLSPAN = 3&gt;&lt;SMALL&gt;&lt;BR&gt;&lt;/SMALL&gt;&lt;/TD&gt;&lt;/TR&gt;"))</f>
        <v>&lt;A NAME = "REQ0032"&gt;&lt;BR&gt;&lt;/A&gt;&lt;TABLE BORDER=5 CELLSPACING=0 CELLPADDING=6 WIDTH="100%"&gt;&lt;TR BGCOLOR="#00FFFF"&gt;&lt;TD COLSPAN = 3 VALIGN = MIDDLE  ALIGN = CENTER&gt;&lt;BIG&gt;&lt;B&gt;Change Request &lt;A HREF="maint_0032.pdf"&gt;0032&lt;/A&gt;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CENTER&gt;&lt;B&gt;8.5.8 - System Capabilities TLV inconsistent text and figure&lt;/B&gt;&lt;/TD&gt;&lt;TD  VALIGN = MIDDLE  ALIGN = CENTER&gt;&lt;B&gt;20-Mar-12&lt;/B&gt;&lt;/TD&gt;&lt;/TR&gt;&lt;TR BGCOLOR="#00FFFF"&gt;&lt;TD COLSPAN = 3&gt;&lt;SMALL&gt;&lt;BR&gt;&lt;/SMALL&gt;&lt;/TD&gt;&lt;/TR&gt;</v>
      </c>
      <c r="B79" s="117" t="str">
        <f ca="1">IF(Minutes!C82="","",CONCATENATE("&lt;TR BGCOLOR=""#E0E0E0""&gt;&lt;TD&gt;&lt;BR&gt;&lt;/TD&gt;&lt;TD VALIGN = MIDDLE  ALIGN = CENTER&gt;", Minutes!C81, "&lt;/TD&gt;&lt;TD VALIGN = MIDDLE  ALIGN = CENTER&gt;", TEXT(Minutes!C80,"d-mmm-yy"),"&lt;/TD&gt;&lt;/TR&gt;&lt;TR&gt;&lt;TD COLSPAN = 3&gt;", SUBSTITUTE(Minutes!C82, "#", " "),"&lt;/TD&gt;&lt;/TR&gt;"))</f>
        <v>&lt;TR BGCOLOR="#E0E0E0"&gt;&lt;TD&gt;&lt;BR&gt;&lt;/TD&gt;&lt;TD VALIGN = MIDDLE  ALIGN = CENTER&gt;Published&lt;/TD&gt;&lt;TD VALIGN = MIDDLE  ALIGN = CENTER&gt;20-Mar-12&lt;/TD&gt;&lt;/TR&gt;&lt;TR&gt;&lt;TD COLSPAN = 3&gt;8.5.8 - System Capabilities TLV inconsistent text and figure&lt;/TD&gt;&lt;/TR&gt;</v>
      </c>
      <c r="C79" s="117" t="str">
        <f>IF(Minutes!D82&lt;&gt;"#","",CONCATENATE("&lt;TR BGCOLOR=""#E0E0E0""&gt;&lt;TD&gt;&lt;BR&gt;&lt;/TD&gt;&lt;TD VALIGN = MIDDLE  ALIGN = CENTER&gt;", Minutes!D81, "&lt;/TD&gt;&lt;TD VALIGN = MIDDLE  ALIGN = CENTER&gt;", TEXT(Minutes!D80,"d-mmm-yy"),"&lt;/TD&gt;&lt;/TR&gt;&lt;TR&gt;&lt;TD COLSPAN = 3&gt;", SUBSTITUTE(Minutes!D82, "#", " "),"&lt;/TD&gt;&lt;/TR&gt;"))</f>
        <v/>
      </c>
      <c r="D79" s="117" t="str">
        <f>IF(Minutes!E82&lt;&gt;"#","",CONCATENATE("&lt;TR BGCOLOR=""#E0E0E0""&gt;&lt;TD&gt;&lt;BR&gt;&lt;/TD&gt;&lt;TD VALIGN = MIDDLE  ALIGN = CENTER&gt;", Minutes!E81, "&lt;/TD&gt;&lt;TD VALIGN = MIDDLE  ALIGN = CENTER&gt;", TEXT(Minutes!E80,"d-mmm-yy"),"&lt;/TD&gt;&lt;/TR&gt;&lt;TR&gt;&lt;TD COLSPAN = 3&gt;", SUBSTITUTE(Minutes!E82, "#", " "),"&lt;/TD&gt;&lt;/TR&gt;"))</f>
        <v/>
      </c>
      <c r="E79" s="117" t="str">
        <f>IF(Minutes!F82&lt;&gt;"#","",CONCATENATE("&lt;TR BGCOLOR=""#E0E0E0""&gt;&lt;TD&gt;&lt;BR&gt;&lt;/TD&gt;&lt;TD VALIGN = MIDDLE  ALIGN = CENTER&gt;", Minutes!F81, "&lt;/TD&gt;&lt;TD VALIGN = MIDDLE  ALIGN = CENTER&gt;", TEXT(Minutes!F80,"d-mmm-yy"),"&lt;/TD&gt;&lt;/TR&gt;&lt;TR&gt;&lt;TD COLSPAN = 3&gt;", SUBSTITUTE(Minutes!F82, "#", " "),"&lt;/TD&gt;&lt;/TR&gt;"))</f>
        <v/>
      </c>
      <c r="F79" s="117" t="str">
        <f>IF(Minutes!G82&lt;&gt;"#","",CONCATENATE("&lt;TR BGCOLOR=""#E0E0E0""&gt;&lt;TD&gt;&lt;BR&gt;&lt;/TD&gt;&lt;TD VALIGN = MIDDLE  ALIGN = CENTER&gt;", Minutes!G81, "&lt;/TD&gt;&lt;TD VALIGN = MIDDLE  ALIGN = CENTER&gt;", TEXT(Minutes!G80,"d-mmm-yy"),"&lt;/TD&gt;&lt;/TR&gt;&lt;TR&gt;&lt;TD COLSPAN = 3&gt;", SUBSTITUTE(Minutes!G82, "#", " "),"&lt;/TD&gt;&lt;/TR&gt;"))</f>
        <v/>
      </c>
      <c r="G79" s="117" t="str">
        <f>IF(Minutes!H82&lt;&gt;"#","",CONCATENATE("&lt;TR BGCOLOR=""#E0E0E0""&gt;&lt;TD&gt;&lt;BR&gt;&lt;/TD&gt;&lt;TD VALIGN = MIDDLE  ALIGN = CENTER&gt;", Minutes!H81, "&lt;/TD&gt;&lt;TD VALIGN = MIDDLE  ALIGN = CENTER&gt;", TEXT(Minutes!H80,"d-mmm-yy"),"&lt;/TD&gt;&lt;/TR&gt;&lt;TR&gt;&lt;TD COLSPAN = 3&gt;", SUBSTITUTE(Minutes!H82, "#", " "),"&lt;/TD&gt;&lt;/TR&gt;"))</f>
        <v/>
      </c>
      <c r="H79" s="117" t="str">
        <f>IF(Minutes!I82&lt;&gt;"#","",CONCATENATE("&lt;TR BGCOLOR=""#E0E0E0""&gt;&lt;TD&gt;&lt;BR&gt;&lt;/TD&gt;&lt;TD VALIGN = MIDDLE  ALIGN = CENTER&gt;", Minutes!I81, "&lt;/TD&gt;&lt;TD VALIGN = MIDDLE  ALIGN = CENTER&gt;", TEXT(Minutes!I80,"d-mmm-yy"),"&lt;/TD&gt;&lt;/TR&gt;&lt;TR&gt;&lt;TD COLSPAN = 3&gt;", SUBSTITUTE(Minutes!I82, "#", " "),"&lt;/TD&gt;&lt;/TR&gt;"))</f>
        <v/>
      </c>
      <c r="I79" s="117" t="str">
        <f>IF(Minutes!J82&lt;&gt;"#","",CONCATENATE("&lt;TR BGCOLOR=""#E0E0E0""&gt;&lt;TD&gt;&lt;BR&gt;&lt;/TD&gt;&lt;TD VALIGN = MIDDLE  ALIGN = CENTER&gt;", Minutes!J81, "&lt;/TD&gt;&lt;TD VALIGN = MIDDLE  ALIGN = CENTER&gt;", TEXT(Minutes!J80,"d-mmm-yy"),"&lt;/TD&gt;&lt;/TR&gt;&lt;TR&gt;&lt;TD COLSPAN = 3&gt;", SUBSTITUTE(Minutes!J82, "#", " "),"&lt;/TD&gt;&lt;/TR&gt;"))</f>
        <v>&lt;TR BGCOLOR="#E0E0E0"&gt;&lt;TD&gt;&lt;BR&gt;&lt;/TD&gt;&lt;TD VALIGN = MIDDLE  ALIGN = CENTER&gt;The length should be 4.  Revise figure 8-10 by removing the chassis ID subtype field.
The fix is targeted for AB-Cor (PAR approved at July plenary)&lt;/TD&gt;&lt;TD VALIGN = MIDDLE  ALIGN = CENTER&gt;17-Jul-12&lt;/TD&gt;&lt;/TR&gt;&lt;TR&gt;&lt;TD COLSPAN = 3&gt; &lt;/TD&gt;&lt;/TR&gt;</v>
      </c>
      <c r="J79" s="117" t="str">
        <f>IF(Minutes!K82&lt;&gt;"#","",CONCATENATE("&lt;TR BGCOLOR=""#E0E0E0""&gt;&lt;TD&gt;&lt;BR&gt;&lt;/TD&gt;&lt;TD VALIGN = MIDDLE  ALIGN = CENTER&gt;", Minutes!K81, "&lt;/TD&gt;&lt;TD VALIGN = MIDDLE  ALIGN = CENTER&gt;", TEXT(Minutes!K80,"d-mmm-yy"),"&lt;/TD&gt;&lt;/TR&gt;&lt;TR&gt;&lt;TD COLSPAN = 3&gt;", SUBSTITUTE(Minutes!K82, "#", " "),"&lt;/TD&gt;&lt;/TR&gt;"))</f>
        <v>&lt;TR BGCOLOR="#E0E0E0"&gt;&lt;TD&gt;&lt;BR&gt;&lt;/TD&gt;&lt;TD VALIGN = MIDDLE  ALIGN = CENTER&gt;Included in the current draft of AB-Cor1 that is in TG ballot.&lt;/TD&gt;&lt;TD VALIGN = MIDDLE  ALIGN = CENTER&gt;12-Sep-12&lt;/TD&gt;&lt;/TR&gt;&lt;TR&gt;&lt;TD COLSPAN = 3&gt; &lt;/TD&gt;&lt;/TR&gt;</v>
      </c>
      <c r="K79" s="26" t="str">
        <f>IF(Minutes!L82&lt;&gt;"#","",CONCATENATE("&lt;TR BGCOLOR=""#E0E0E0""&gt;&lt;TD&gt;&lt;BR&gt;&lt;/TD&gt;&lt;TD VALIGN = MIDDLE  ALIGN = CENTER&gt;", Minutes!L81, "&lt;/TD&gt;&lt;TD VALIGN = MIDDLE  ALIGN = CENTER&gt;", TEXT(Minutes!L80,"d-mmm-yy"),"&lt;/TD&gt;&lt;/TR&gt;&lt;TR&gt;&lt;TD COLSPAN = 3&gt;", SUBSTITUTE(Minutes!L82, "#", " "),"&lt;/TD&gt;&lt;/TR&gt;"))</f>
        <v>&lt;TR BGCOLOR="#E0E0E0"&gt;&lt;TD&gt;&lt;BR&gt;&lt;/TD&gt;&lt;TD VALIGN = MIDDLE  ALIGN = CENTER&gt;AB-Cor1 in WG ballot&lt;/TD&gt;&lt;TD VALIGN = MIDDLE  ALIGN = CENTER&gt;13-Nov-12&lt;/TD&gt;&lt;/TR&gt;&lt;TR&gt;&lt;TD COLSPAN = 3&gt; &lt;/TD&gt;&lt;/TR&gt;</v>
      </c>
      <c r="L79" s="26" t="str">
        <f>IF(Minutes!M82&lt;&gt;"#","",CONCATENATE("&lt;TR BGCOLOR=""#E0E0E0""&gt;&lt;TD&gt;&lt;BR&gt;&lt;/TD&gt;&lt;TD VALIGN = MIDDLE  ALIGN = CENTER&gt;", Minutes!M81, "&lt;/TD&gt;&lt;TD VALIGN = MIDDLE  ALIGN = CENTER&gt;", TEXT(Minutes!M80,"d-mmm-yy"),"&lt;/TD&gt;&lt;/TR&gt;&lt;TR&gt;&lt;TD COLSPAN = 3&gt;", SUBSTITUTE(Minutes!M82, "#", " "),"&lt;/TD&gt;&lt;/TR&gt;"))</f>
        <v>&lt;TR BGCOLOR="#E0E0E0"&gt;&lt;TD&gt;&lt;BR&gt;&lt;/TD&gt;&lt;TD VALIGN = MIDDLE  ALIGN = CENTER&gt;AB-Cor1 in WG ballot&lt;/TD&gt;&lt;TD VALIGN = MIDDLE  ALIGN = CENTER&gt;15-Jan-13&lt;/TD&gt;&lt;/TR&gt;&lt;TR&gt;&lt;TD COLSPAN = 3&gt; &lt;/TD&gt;&lt;/TR&gt;</v>
      </c>
      <c r="M79" s="26" t="str">
        <f>IF(Minutes!N82&lt;&gt;"#","",CONCATENATE("&lt;TR BGCOLOR=""#E0E0E0""&gt;&lt;TD&gt;&lt;BR&gt;&lt;/TD&gt;&lt;TD VALIGN = MIDDLE  ALIGN = CENTER&gt;", Minutes!N81, "&lt;/TD&gt;&lt;TD VALIGN = MIDDLE  ALIGN = CENTER&gt;", TEXT(Minutes!N80,"d-mmm-yy"),"&lt;/TD&gt;&lt;/TR&gt;&lt;TR&gt;&lt;TD COLSPAN = 3&gt;", SUBSTITUTE(Minutes!N82, "#", " "),"&lt;/TD&gt;&lt;/TR&gt;"))</f>
        <v>&lt;TR BGCOLOR="#E0E0E0"&gt;&lt;TD&gt;&lt;BR&gt;&lt;/TD&gt;&lt;TD VALIGN = MIDDLE  ALIGN = CENTER&gt;AB-Cor-1 is in sponsor ballot&lt;/TD&gt;&lt;TD VALIGN = MIDDLE  ALIGN = CENTER&gt;19-Mar-13&lt;/TD&gt;&lt;/TR&gt;&lt;TR&gt;&lt;TD COLSPAN = 3&gt; &lt;/TD&gt;&lt;/TR&gt;</v>
      </c>
      <c r="N79" s="26" t="str">
        <f>IF(Minutes!O82&lt;&gt;"#","",CONCATENATE("&lt;TR BGCOLOR=""#E0E0E0""&gt;&lt;TD&gt;&lt;BR&gt;&lt;/TD&gt;&lt;TD VALIGN = MIDDLE  ALIGN = CENTER&gt;", Minutes!O81, "&lt;/TD&gt;&lt;TD VALIGN = MIDDLE  ALIGN = CENTER&gt;", TEXT(Minutes!O80,"d-mmm-yy"),"&lt;/TD&gt;&lt;/TR&gt;&lt;TR&gt;&lt;TD COLSPAN = 3&gt;", SUBSTITUTE(Minutes!O82, "#", " "),"&lt;/TD&gt;&lt;/TR&gt;"))</f>
        <v>&lt;TR BGCOLOR="#E0E0E0"&gt;&lt;TD&gt;&lt;BR&gt;&lt;/TD&gt;&lt;TD VALIGN = MIDDLE  ALIGN = CENTER&gt;AB-Cor-1 submitted to RevCom&lt;/TD&gt;&lt;TD VALIGN = MIDDLE  ALIGN = CENTER&gt;15-May-13&lt;/TD&gt;&lt;/TR&gt;&lt;TR&gt;&lt;TD COLSPAN = 3&gt; &lt;/TD&gt;&lt;/TR&gt;</v>
      </c>
      <c r="O79" s="26" t="str">
        <f>IF(Minutes!P82&lt;&gt;"#","",CONCATENATE("&lt;TR BGCOLOR=""#E0E0E0""&gt;&lt;TD&gt;&lt;BR&gt;&lt;/TD&gt;&lt;TD VALIGN = MIDDLE  ALIGN = CENTER&gt;", Minutes!P81, "&lt;/TD&gt;&lt;TD VALIGN = MIDDLE  ALIGN = CENTER&gt;", TEXT(Minutes!P80,"d-mmm-yy"),"&lt;/TD&gt;&lt;/TR&gt;&lt;TR&gt;&lt;TD COLSPAN = 3&gt;", SUBSTITUTE(Minutes!P82, "#", " "),"&lt;/TD&gt;&lt;/TR&gt;"))</f>
        <v>&lt;TR BGCOLOR="#E0E0E0"&gt;&lt;TD&gt;&lt;BR&gt;&lt;/TD&gt;&lt;TD VALIGN = MIDDLE  ALIGN = CENTER&gt;802.1AB-Cor1 was published on June 14, 2013&lt;/TD&gt;&lt;TD VALIGN = MIDDLE  ALIGN = CENTER&gt;15-Jul-13&lt;/TD&gt;&lt;/TR&gt;&lt;TR&gt;&lt;TD COLSPAN = 3&gt; &lt;/TD&gt;&lt;/TR&gt;</v>
      </c>
      <c r="P79" s="26" t="str">
        <f>IF(Minutes!Q82&lt;&gt;"#","",CONCATENATE("&lt;TR BGCOLOR=""#E0E0E0""&gt;&lt;TD&gt;&lt;BR&gt;&lt;/TD&gt;&lt;TD VALIGN = MIDDLE  ALIGN = CENTER&gt;", Minutes!Q81, "&lt;/TD&gt;&lt;TD VALIGN = MIDDLE  ALIGN = CENTER&gt;", TEXT(Minutes!Q80,"d-mmm-yy"),"&lt;/TD&gt;&lt;/TR&gt;&lt;TR&gt;&lt;TD COLSPAN = 3&gt;", SUBSTITUTE(Minutes!Q82, "#", " "),"&lt;/TD&gt;&lt;/TR&gt;"))</f>
        <v/>
      </c>
      <c r="Q79" s="26" t="str">
        <f>IF(Minutes!R82&lt;&gt;"#","",CONCATENATE("&lt;TR BGCOLOR=""#E0E0E0""&gt;&lt;TD&gt;&lt;BR&gt;&lt;/TD&gt;&lt;TD VALIGN = MIDDLE  ALIGN = CENTER&gt;", Minutes!R81, "&lt;/TD&gt;&lt;TD VALIGN = MIDDLE  ALIGN = CENTER&gt;", TEXT(Minutes!R80,"d-mmm-yy"),"&lt;/TD&gt;&lt;/TR&gt;&lt;TR&gt;&lt;TD COLSPAN = 3&gt;", SUBSTITUTE(Minutes!R82, "#", " "),"&lt;/TD&gt;&lt;/TR&gt;"))</f>
        <v/>
      </c>
      <c r="R79" s="117" t="str">
        <f>IF(Minutes!S82&lt;&gt;"#","",CONCATENATE("&lt;TR BGCOLOR=""#E0E0E0""&gt;&lt;TD&gt;&lt;BR&gt;&lt;/TD&gt;&lt;TD VALIGN = MIDDLE  ALIGN = CENTER&gt;", Minutes!S81, "&lt;/TD&gt;&lt;TD VALIGN = MIDDLE  ALIGN = CENTER&gt;", TEXT(Minutes!S80,"d-mmm-yy"),"&lt;/TD&gt;&lt;/TR&gt;&lt;TR&gt;&lt;TD COLSPAN = 3&gt;", SUBSTITUTE(Minutes!S82, "#", " "),"&lt;/TD&gt;&lt;/TR&gt;"))</f>
        <v/>
      </c>
      <c r="S79" s="117" t="str">
        <f>IF(Minutes!T82&lt;&gt;"#","",CONCATENATE("&lt;TR BGCOLOR=""#E0E0E0""&gt;&lt;TD&gt;&lt;BR&gt;&lt;/TD&gt;&lt;TD VALIGN = MIDDLE  ALIGN = CENTER&gt;", Minutes!T81, "&lt;/TD&gt;&lt;TD VALIGN = MIDDLE  ALIGN = CENTER&gt;", TEXT(Minutes!T80,"d-mmm-yy"),"&lt;/TD&gt;&lt;/TR&gt;&lt;TR&gt;&lt;TD COLSPAN = 3&gt;", SUBSTITUTE(Minutes!T82, "#", " "),"&lt;/TD&gt;&lt;/TR&gt;"))</f>
        <v/>
      </c>
      <c r="T79" s="117" t="str">
        <f>IF(Minutes!U82&lt;&gt;"#","",CONCATENATE("&lt;TR BGCOLOR=""#E0E0E0""&gt;&lt;TD&gt;&lt;BR&gt;&lt;/TD&gt;&lt;TD VALIGN = MIDDLE  ALIGN = CENTER&gt;", Minutes!U81, "&lt;/TD&gt;&lt;TD VALIGN = MIDDLE  ALIGN = CENTER&gt;", TEXT(Minutes!U80,"d-mmm-yy"),"&lt;/TD&gt;&lt;/TR&gt;&lt;TR&gt;&lt;TD COLSPAN = 3&gt;", SUBSTITUTE(Minutes!U82, "#", " "),"&lt;/TD&gt;&lt;/TR&gt;"))</f>
        <v/>
      </c>
      <c r="U79" s="117" t="str">
        <f>IF(Minutes!V82&lt;&gt;"#","",CONCATENATE("&lt;TR BGCOLOR=""#E0E0E0""&gt;&lt;TD&gt;&lt;BR&gt;&lt;/TD&gt;&lt;TD VALIGN = MIDDLE  ALIGN = CENTER&gt;", Minutes!V81, "&lt;/TD&gt;&lt;TD VALIGN = MIDDLE  ALIGN = CENTER&gt;", TEXT(Minutes!V80,"d-mmm-yy"),"&lt;/TD&gt;&lt;/TR&gt;&lt;TR&gt;&lt;TD COLSPAN = 3&gt;", SUBSTITUTE(Minutes!V82, "#", " "),"&lt;/TD&gt;&lt;/TR&gt;"))</f>
        <v/>
      </c>
      <c r="V79" s="117" t="str">
        <f>IF(Minutes!W82&lt;&gt;"#","",CONCATENATE("&lt;TR BGCOLOR=""#E0E0E0""&gt;&lt;TD&gt;&lt;BR&gt;&lt;/TD&gt;&lt;TD VALIGN = MIDDLE  ALIGN = CENTER&gt;", Minutes!W81, "&lt;/TD&gt;&lt;TD VALIGN = MIDDLE  ALIGN = CENTER&gt;", TEXT(Minutes!W80,"d-mmm-yy"),"&lt;/TD&gt;&lt;/TR&gt;&lt;TR&gt;&lt;TD COLSPAN = 3&gt;", SUBSTITUTE(Minutes!W82, "#", " "),"&lt;/TD&gt;&lt;/TR&gt;"))</f>
        <v/>
      </c>
      <c r="W79" s="117" t="str">
        <f>IF(Minutes!X82&lt;&gt;"#","",CONCATENATE("&lt;TR BGCOLOR=""#E0E0E0""&gt;&lt;TD&gt;&lt;BR&gt;&lt;/TD&gt;&lt;TD VALIGN = MIDDLE  ALIGN = CENTER&gt;", Minutes!X81, "&lt;/TD&gt;&lt;TD VALIGN = MIDDLE  ALIGN = CENTER&gt;", TEXT(Minutes!X80,"d-mmm-yy"),"&lt;/TD&gt;&lt;/TR&gt;&lt;TR&gt;&lt;TD COLSPAN = 3&gt;", SUBSTITUTE(Minutes!X82, "#", " "),"&lt;/TD&gt;&lt;/TR&gt;"))</f>
        <v/>
      </c>
      <c r="X79" s="117" t="str">
        <f>IF(Minutes!Y82&lt;&gt;"#","",CONCATENATE("&lt;TR BGCOLOR=""#E0E0E0""&gt;&lt;TD&gt;&lt;BR&gt;&lt;/TD&gt;&lt;TD VALIGN = MIDDLE  ALIGN = CENTER&gt;", Minutes!Y81, "&lt;/TD&gt;&lt;TD VALIGN = MIDDLE  ALIGN = CENTER&gt;", TEXT(Minutes!Y80,"d-mmm-yy"),"&lt;/TD&gt;&lt;/TR&gt;&lt;TR&gt;&lt;TD COLSPAN = 3&gt;", SUBSTITUTE(Minutes!Y82, "#", " "),"&lt;/TD&gt;&lt;/TR&gt;"))</f>
        <v/>
      </c>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row>
    <row r="80" spans="1:50" x14ac:dyDescent="0.2">
      <c r="B80" s="117"/>
      <c r="C80" s="117"/>
      <c r="D80" s="117"/>
      <c r="E80" s="117"/>
      <c r="F80" s="117"/>
      <c r="G80" s="117"/>
      <c r="H80" s="117"/>
      <c r="I80" s="117"/>
      <c r="J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row>
    <row r="81" spans="1:50" x14ac:dyDescent="0.2">
      <c r="A81" s="26" t="s">
        <v>89</v>
      </c>
      <c r="B81" s="117"/>
      <c r="C81" s="117"/>
      <c r="D81" s="117"/>
      <c r="E81" s="117"/>
      <c r="F81" s="117"/>
      <c r="G81" s="117"/>
      <c r="H81" s="117"/>
      <c r="I81" s="117"/>
      <c r="J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row>
    <row r="82" spans="1:50" ht="127.5" customHeight="1" x14ac:dyDescent="0.2">
      <c r="A82" s="26" t="str">
        <f ca="1">IF(Minutes!B83="#","",CONCATENATE("&lt;A NAME = ""REQ",Minutes!B83,"""&gt;&lt;BR&gt;&lt;/A&gt;","&lt;TABLE BORDER=5 CELLSPACING=0 CELLPADDING=6 WIDTH=""100%""&gt;","&lt;TR BGCOLOR=""#00FFFF""&gt;&lt;TD COLSPAN = 3 VALIGN = MIDDLE  ALIGN = CENTER&gt;&lt;BIG&gt;&lt;B&gt;Change Request &lt;A HREF=""maint_",Minutes!B83,".pdf""&gt;",Minutes!B83,"&lt;/A&gt; Revision History&lt;/B&gt;&lt;/BIG&gt;&lt;/TD&gt;&lt;/TR&gt;","&lt;TR BGCOLOR=""#00FFFF""&gt;&lt;TD  WIDTH=""15%"" ALIGN = CENTER&gt;Status&lt;/TD&gt;&lt;TD ALIGN = CENTER&gt;Description&lt;/TD&gt;&lt;TD  WIDTH=""15%"" ALIGN = CENTER&gt;Date Received&lt;/TD&gt;&lt;/TR&gt;","&lt;TR BGCOLOR=""#00FFFF""&gt;&lt;TD VALIGN = MIDDLE  ALIGN = CENTER&gt;&lt;B&gt;",Minutes!C84,"&lt;/B&gt;&lt;/TD&gt;&lt;TD VALIGN = MIDDLE  ALIGN = CENTER&gt;&lt;B&gt;",Minutes!C85,"&lt;/B&gt;&lt;/TD&gt;&lt;TD  VALIGN = MIDDLE  ALIGN = CENTER&gt;&lt;B&gt;",Minutes!C83,"&lt;/B&gt;&lt;/TD&gt;&lt;/TR&gt;","&lt;TR BGCOLOR=""#00FFFF""&gt;&lt;TD COLSPAN = 3&gt;&lt;SMALL&gt;&lt;BR&gt;&lt;/SMALL&gt;&lt;/TD&gt;&lt;/TR&gt;"))</f>
        <v>&lt;A NAME = "REQ0033"&gt;&lt;BR&gt;&lt;/A&gt;&lt;TABLE BORDER=5 CELLSPACING=0 CELLPADDING=6 WIDTH="100%"&gt;&lt;TR BGCOLOR="#00FFFF"&gt;&lt;TD COLSPAN = 3 VALIGN = MIDDLE  ALIGN = CENTER&gt;&lt;BIG&gt;&lt;B&gt;Change Request &lt;A HREF="maint_0033.pdf"&gt;0033&lt;/A&gt;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CENTER&gt;&lt;B&gt;13.29.32 - Inconsistency of text for updtDigest()&lt;/B&gt;&lt;/TD&gt;&lt;TD  VALIGN = MIDDLE  ALIGN = CENTER&gt;&lt;B&gt;20-Apr-12&lt;/B&gt;&lt;/TD&gt;&lt;/TR&gt;&lt;TR BGCOLOR="#00FFFF"&gt;&lt;TD COLSPAN = 3&gt;&lt;SMALL&gt;&lt;BR&gt;&lt;/SMALL&gt;&lt;/TD&gt;&lt;/TR&gt;</v>
      </c>
      <c r="B82" s="117" t="str">
        <f ca="1">IF(Minutes!C85="","",CONCATENATE("&lt;TR BGCOLOR=""#E0E0E0""&gt;&lt;TD&gt;&lt;BR&gt;&lt;/TD&gt;&lt;TD VALIGN = MIDDLE  ALIGN = CENTER&gt;", Minutes!C84, "&lt;/TD&gt;&lt;TD VALIGN = MIDDLE  ALIGN = CENTER&gt;", TEXT(Minutes!C83,"d-mmm-yy"),"&lt;/TD&gt;&lt;/TR&gt;&lt;TR&gt;&lt;TD COLSPAN = 3&gt;", SUBSTITUTE(Minutes!C85, "#", " "),"&lt;/TD&gt;&lt;/TR&gt;"))</f>
        <v>&lt;TR BGCOLOR="#E0E0E0"&gt;&lt;TD&gt;&lt;BR&gt;&lt;/TD&gt;&lt;TD VALIGN = MIDDLE  ALIGN = CENTER&gt;Published&lt;/TD&gt;&lt;TD VALIGN = MIDDLE  ALIGN = CENTER&gt;20-Apr-12&lt;/TD&gt;&lt;/TR&gt;&lt;TR&gt;&lt;TD COLSPAN = 3&gt;13.29.32 - Inconsistency of text for updtDigest()&lt;/TD&gt;&lt;/TR&gt;</v>
      </c>
      <c r="C82" s="117" t="str">
        <f>IF(Minutes!D85&lt;&gt;"#","",CONCATENATE("&lt;TR BGCOLOR=""#E0E0E0""&gt;&lt;TD&gt;&lt;BR&gt;&lt;/TD&gt;&lt;TD VALIGN = MIDDLE  ALIGN = CENTER&gt;", Minutes!D84, "&lt;/TD&gt;&lt;TD VALIGN = MIDDLE  ALIGN = CENTER&gt;", TEXT(Minutes!D83,"d-mmm-yy"),"&lt;/TD&gt;&lt;/TR&gt;&lt;TR&gt;&lt;TD COLSPAN = 3&gt;", SUBSTITUTE(Minutes!D85, "#", " "),"&lt;/TD&gt;&lt;/TR&gt;"))</f>
        <v/>
      </c>
      <c r="D82" s="117" t="str">
        <f>IF(Minutes!E85&lt;&gt;"#","",CONCATENATE("&lt;TR BGCOLOR=""#E0E0E0""&gt;&lt;TD&gt;&lt;BR&gt;&lt;/TD&gt;&lt;TD VALIGN = MIDDLE  ALIGN = CENTER&gt;", Minutes!E84, "&lt;/TD&gt;&lt;TD VALIGN = MIDDLE  ALIGN = CENTER&gt;", TEXT(Minutes!E83,"d-mmm-yy"),"&lt;/TD&gt;&lt;/TR&gt;&lt;TR&gt;&lt;TD COLSPAN = 3&gt;", SUBSTITUTE(Minutes!E85, "#", " "),"&lt;/TD&gt;&lt;/TR&gt;"))</f>
        <v/>
      </c>
      <c r="E82" s="117" t="str">
        <f>IF(Minutes!F85&lt;&gt;"#","",CONCATENATE("&lt;TR BGCOLOR=""#E0E0E0""&gt;&lt;TD&gt;&lt;BR&gt;&lt;/TD&gt;&lt;TD VALIGN = MIDDLE  ALIGN = CENTER&gt;", Minutes!F84, "&lt;/TD&gt;&lt;TD VALIGN = MIDDLE  ALIGN = CENTER&gt;", TEXT(Minutes!F83,"d-mmm-yy"),"&lt;/TD&gt;&lt;/TR&gt;&lt;TR&gt;&lt;TD COLSPAN = 3&gt;", SUBSTITUTE(Minutes!F85, "#", " "),"&lt;/TD&gt;&lt;/TR&gt;"))</f>
        <v/>
      </c>
      <c r="F82" s="117" t="str">
        <f>IF(Minutes!G85&lt;&gt;"#","",CONCATENATE("&lt;TR BGCOLOR=""#E0E0E0""&gt;&lt;TD&gt;&lt;BR&gt;&lt;/TD&gt;&lt;TD VALIGN = MIDDLE  ALIGN = CENTER&gt;", Minutes!G84, "&lt;/TD&gt;&lt;TD VALIGN = MIDDLE  ALIGN = CENTER&gt;", TEXT(Minutes!G83,"d-mmm-yy"),"&lt;/TD&gt;&lt;/TR&gt;&lt;TR&gt;&lt;TD COLSPAN = 3&gt;", SUBSTITUTE(Minutes!G85, "#", " "),"&lt;/TD&gt;&lt;/TR&gt;"))</f>
        <v/>
      </c>
      <c r="G82" s="117" t="str">
        <f>IF(Minutes!H85&lt;&gt;"#","",CONCATENATE("&lt;TR BGCOLOR=""#E0E0E0""&gt;&lt;TD&gt;&lt;BR&gt;&lt;/TD&gt;&lt;TD VALIGN = MIDDLE  ALIGN = CENTER&gt;", Minutes!H84, "&lt;/TD&gt;&lt;TD VALIGN = MIDDLE  ALIGN = CENTER&gt;", TEXT(Minutes!H83,"d-mmm-yy"),"&lt;/TD&gt;&lt;/TR&gt;&lt;TR&gt;&lt;TD COLSPAN = 3&gt;", SUBSTITUTE(Minutes!H85, "#", " "),"&lt;/TD&gt;&lt;/TR&gt;"))</f>
        <v/>
      </c>
      <c r="H82" s="117" t="str">
        <f>IF(Minutes!I85&lt;&gt;"#","",CONCATENATE("&lt;TR BGCOLOR=""#E0E0E0""&gt;&lt;TD&gt;&lt;BR&gt;&lt;/TD&gt;&lt;TD VALIGN = MIDDLE  ALIGN = CENTER&gt;", Minutes!I84, "&lt;/TD&gt;&lt;TD VALIGN = MIDDLE  ALIGN = CENTER&gt;", TEXT(Minutes!I83,"d-mmm-yy"),"&lt;/TD&gt;&lt;/TR&gt;&lt;TR&gt;&lt;TD COLSPAN = 3&gt;", SUBSTITUTE(Minutes!I85, "#", " "),"&lt;/TD&gt;&lt;/TR&gt;"))</f>
        <v/>
      </c>
      <c r="I82" s="117" t="str">
        <f>IF(Minutes!J85&lt;&gt;"#","",CONCATENATE("&lt;TR BGCOLOR=""#E0E0E0""&gt;&lt;TD&gt;&lt;BR&gt;&lt;/TD&gt;&lt;TD VALIGN = MIDDLE  ALIGN = CENTER&gt;", Minutes!J84, "&lt;/TD&gt;&lt;TD VALIGN = MIDDLE  ALIGN = CENTER&gt;", TEXT(Minutes!J83,"d-mmm-yy"),"&lt;/TD&gt;&lt;/TR&gt;&lt;TR&gt;&lt;TD COLSPAN = 3&gt;", SUBSTITUTE(Minutes!J85, "#", " "),"&lt;/TD&gt;&lt;/TR&gt;"))</f>
        <v>&lt;TR BGCOLOR="#E0E0E0"&gt;&lt;TD&gt;&lt;BR&gt;&lt;/TD&gt;&lt;TD VALIGN = MIDDLE  ALIGN = CENTER&gt;Agreed resolution as proposed.  Notably, in clause 13.29.32 updtDigest():
replace "Updates agreeDigest, agreeN, and agreedND" with "Updates agreeDigest and agreeN".
Replace all five occurences of "agreeND" with "agreedND",  
Replace all four occurrences of "agreedND" with "agreeND"
Agree to include in Q-Cor-2
&lt;/TD&gt;&lt;TD VALIGN = MIDDLE  ALIGN = CENTER&gt;17-Jul-12&lt;/TD&gt;&lt;/TR&gt;&lt;TR&gt;&lt;TD COLSPAN = 3&gt; &lt;/TD&gt;&lt;/TR&gt;</v>
      </c>
      <c r="J82" s="117" t="str">
        <f>IF(Minutes!K85&lt;&gt;"#","",CONCATENATE("&lt;TR BGCOLOR=""#E0E0E0""&gt;&lt;TD&gt;&lt;BR&gt;&lt;/TD&gt;&lt;TD VALIGN = MIDDLE  ALIGN = CENTER&gt;", Minutes!K84, "&lt;/TD&gt;&lt;TD VALIGN = MIDDLE  ALIGN = CENTER&gt;", TEXT(Minutes!K83,"d-mmm-yy"),"&lt;/TD&gt;&lt;/TR&gt;&lt;TR&gt;&lt;TD COLSPAN = 3&gt;", SUBSTITUTE(Minutes!K85, "#", " "),"&lt;/TD&gt;&lt;/TR&gt;"))</f>
        <v>&lt;TR BGCOLOR="#E0E0E0"&gt;&lt;TD&gt;&lt;BR&gt;&lt;/TD&gt;&lt;TD VALIGN = MIDDLE  ALIGN = CENTER&gt;Q-Cor2 submitted to RevCom&lt;/TD&gt;&lt;TD VALIGN = MIDDLE  ALIGN = CENTER&gt;12-Sep-12&lt;/TD&gt;&lt;/TR&gt;&lt;TR&gt;&lt;TD COLSPAN = 3&gt; &lt;/TD&gt;&lt;/TR&gt;</v>
      </c>
      <c r="K82" s="26" t="str">
        <f>IF(Minutes!L85&lt;&gt;"#","",CONCATENATE("&lt;TR BGCOLOR=""#E0E0E0""&gt;&lt;TD&gt;&lt;BR&gt;&lt;/TD&gt;&lt;TD VALIGN = MIDDLE  ALIGN = CENTER&gt;", Minutes!L84, "&lt;/TD&gt;&lt;TD VALIGN = MIDDLE  ALIGN = CENTER&gt;", TEXT(Minutes!L83,"d-mmm-yy"),"&lt;/TD&gt;&lt;/TR&gt;&lt;TR&gt;&lt;TD COLSPAN = 3&gt;", SUBSTITUTE(Minutes!L85, "#", " "),"&lt;/TD&gt;&lt;/TR&gt;"))</f>
        <v>&lt;TR BGCOLOR="#E0E0E0"&gt;&lt;TD&gt;&lt;BR&gt;&lt;/TD&gt;&lt;TD VALIGN = MIDDLE  ALIGN = CENTER&gt;Q-Cor2 approved by SASB&lt;/TD&gt;&lt;TD VALIGN = MIDDLE  ALIGN = CENTER&gt;13-Nov-12&lt;/TD&gt;&lt;/TR&gt;&lt;TR&gt;&lt;TD COLSPAN = 3&gt; &lt;/TD&gt;&lt;/TR&gt;</v>
      </c>
      <c r="L82" s="26" t="str">
        <f>IF(Minutes!M85&lt;&gt;"#","",CONCATENATE("&lt;TR BGCOLOR=""#E0E0E0""&gt;&lt;TD&gt;&lt;BR&gt;&lt;/TD&gt;&lt;TD VALIGN = MIDDLE  ALIGN = CENTER&gt;", Minutes!M84, "&lt;/TD&gt;&lt;TD VALIGN = MIDDLE  ALIGN = CENTER&gt;", TEXT(Minutes!M83,"d-mmm-yy"),"&lt;/TD&gt;&lt;/TR&gt;&lt;TR&gt;&lt;TD COLSPAN = 3&gt;", SUBSTITUTE(Minutes!M85, "#", " "),"&lt;/TD&gt;&lt;/TR&gt;"))</f>
        <v>&lt;TR BGCOLOR="#E0E0E0"&gt;&lt;TD&gt;&lt;BR&gt;&lt;/TD&gt;&lt;TD VALIGN = MIDDLE  ALIGN = CENTER&gt;Q-Cor2 was published November 2012&lt;/TD&gt;&lt;TD VALIGN = MIDDLE  ALIGN = CENTER&gt;15-Jan-13&lt;/TD&gt;&lt;/TR&gt;&lt;TR&gt;&lt;TD COLSPAN = 3&gt; &lt;/TD&gt;&lt;/TR&gt;</v>
      </c>
      <c r="M82" s="26" t="str">
        <f>IF(Minutes!N85&lt;&gt;"#","",CONCATENATE("&lt;TR BGCOLOR=""#E0E0E0""&gt;&lt;TD&gt;&lt;BR&gt;&lt;/TD&gt;&lt;TD VALIGN = MIDDLE  ALIGN = CENTER&gt;", Minutes!N84, "&lt;/TD&gt;&lt;TD VALIGN = MIDDLE  ALIGN = CENTER&gt;", TEXT(Minutes!N83,"d-mmm-yy"),"&lt;/TD&gt;&lt;/TR&gt;&lt;TR&gt;&lt;TD COLSPAN = 3&gt;", SUBSTITUTE(Minutes!N85, "#", " "),"&lt;/TD&gt;&lt;/TR&gt;"))</f>
        <v/>
      </c>
      <c r="N82" s="26" t="str">
        <f>IF(Minutes!O85&lt;&gt;"#","",CONCATENATE("&lt;TR BGCOLOR=""#E0E0E0""&gt;&lt;TD&gt;&lt;BR&gt;&lt;/TD&gt;&lt;TD VALIGN = MIDDLE  ALIGN = CENTER&gt;", Minutes!O84, "&lt;/TD&gt;&lt;TD VALIGN = MIDDLE  ALIGN = CENTER&gt;", TEXT(Minutes!O83,"d-mmm-yy"),"&lt;/TD&gt;&lt;/TR&gt;&lt;TR&gt;&lt;TD COLSPAN = 3&gt;", SUBSTITUTE(Minutes!O85, "#", " "),"&lt;/TD&gt;&lt;/TR&gt;"))</f>
        <v/>
      </c>
      <c r="O82" s="26" t="str">
        <f>IF(Minutes!P85&lt;&gt;"#","",CONCATENATE("&lt;TR BGCOLOR=""#E0E0E0""&gt;&lt;TD&gt;&lt;BR&gt;&lt;/TD&gt;&lt;TD VALIGN = MIDDLE  ALIGN = CENTER&gt;", Minutes!P84, "&lt;/TD&gt;&lt;TD VALIGN = MIDDLE  ALIGN = CENTER&gt;", TEXT(Minutes!P83,"d-mmm-yy"),"&lt;/TD&gt;&lt;/TR&gt;&lt;TR&gt;&lt;TD COLSPAN = 3&gt;", SUBSTITUTE(Minutes!P85, "#", " "),"&lt;/TD&gt;&lt;/TR&gt;"))</f>
        <v/>
      </c>
      <c r="P82" s="26" t="str">
        <f>IF(Minutes!Q85&lt;&gt;"#","",CONCATENATE("&lt;TR BGCOLOR=""#E0E0E0""&gt;&lt;TD&gt;&lt;BR&gt;&lt;/TD&gt;&lt;TD VALIGN = MIDDLE  ALIGN = CENTER&gt;", Minutes!Q84, "&lt;/TD&gt;&lt;TD VALIGN = MIDDLE  ALIGN = CENTER&gt;", TEXT(Minutes!Q83,"d-mmm-yy"),"&lt;/TD&gt;&lt;/TR&gt;&lt;TR&gt;&lt;TD COLSPAN = 3&gt;", SUBSTITUTE(Minutes!Q85, "#", " "),"&lt;/TD&gt;&lt;/TR&gt;"))</f>
        <v/>
      </c>
      <c r="Q82" s="26" t="str">
        <f>IF(Minutes!R85&lt;&gt;"#","",CONCATENATE("&lt;TR BGCOLOR=""#E0E0E0""&gt;&lt;TD&gt;&lt;BR&gt;&lt;/TD&gt;&lt;TD VALIGN = MIDDLE  ALIGN = CENTER&gt;", Minutes!R84, "&lt;/TD&gt;&lt;TD VALIGN = MIDDLE  ALIGN = CENTER&gt;", TEXT(Minutes!R83,"d-mmm-yy"),"&lt;/TD&gt;&lt;/TR&gt;&lt;TR&gt;&lt;TD COLSPAN = 3&gt;", SUBSTITUTE(Minutes!R85, "#", " "),"&lt;/TD&gt;&lt;/TR&gt;"))</f>
        <v/>
      </c>
      <c r="R82" s="117" t="str">
        <f>IF(Minutes!S85&lt;&gt;"#","",CONCATENATE("&lt;TR BGCOLOR=""#E0E0E0""&gt;&lt;TD&gt;&lt;BR&gt;&lt;/TD&gt;&lt;TD VALIGN = MIDDLE  ALIGN = CENTER&gt;", Minutes!S84, "&lt;/TD&gt;&lt;TD VALIGN = MIDDLE  ALIGN = CENTER&gt;", TEXT(Minutes!S83,"d-mmm-yy"),"&lt;/TD&gt;&lt;/TR&gt;&lt;TR&gt;&lt;TD COLSPAN = 3&gt;", SUBSTITUTE(Minutes!S85, "#", " "),"&lt;/TD&gt;&lt;/TR&gt;"))</f>
        <v/>
      </c>
      <c r="S82" s="117" t="str">
        <f>IF(Minutes!T85&lt;&gt;"#","",CONCATENATE("&lt;TR BGCOLOR=""#E0E0E0""&gt;&lt;TD&gt;&lt;BR&gt;&lt;/TD&gt;&lt;TD VALIGN = MIDDLE  ALIGN = CENTER&gt;", Minutes!T84, "&lt;/TD&gt;&lt;TD VALIGN = MIDDLE  ALIGN = CENTER&gt;", TEXT(Minutes!T83,"d-mmm-yy"),"&lt;/TD&gt;&lt;/TR&gt;&lt;TR&gt;&lt;TD COLSPAN = 3&gt;", SUBSTITUTE(Minutes!T85, "#", " "),"&lt;/TD&gt;&lt;/TR&gt;"))</f>
        <v/>
      </c>
      <c r="T82" s="117" t="str">
        <f>IF(Minutes!U85&lt;&gt;"#","",CONCATENATE("&lt;TR BGCOLOR=""#E0E0E0""&gt;&lt;TD&gt;&lt;BR&gt;&lt;/TD&gt;&lt;TD VALIGN = MIDDLE  ALIGN = CENTER&gt;", Minutes!U84, "&lt;/TD&gt;&lt;TD VALIGN = MIDDLE  ALIGN = CENTER&gt;", TEXT(Minutes!U83,"d-mmm-yy"),"&lt;/TD&gt;&lt;/TR&gt;&lt;TR&gt;&lt;TD COLSPAN = 3&gt;", SUBSTITUTE(Minutes!U85, "#", " "),"&lt;/TD&gt;&lt;/TR&gt;"))</f>
        <v/>
      </c>
      <c r="U82" s="117" t="str">
        <f>IF(Minutes!V85&lt;&gt;"#","",CONCATENATE("&lt;TR BGCOLOR=""#E0E0E0""&gt;&lt;TD&gt;&lt;BR&gt;&lt;/TD&gt;&lt;TD VALIGN = MIDDLE  ALIGN = CENTER&gt;", Minutes!V84, "&lt;/TD&gt;&lt;TD VALIGN = MIDDLE  ALIGN = CENTER&gt;", TEXT(Minutes!V83,"d-mmm-yy"),"&lt;/TD&gt;&lt;/TR&gt;&lt;TR&gt;&lt;TD COLSPAN = 3&gt;", SUBSTITUTE(Minutes!V85, "#", " "),"&lt;/TD&gt;&lt;/TR&gt;"))</f>
        <v/>
      </c>
      <c r="V82" s="117" t="str">
        <f>IF(Minutes!W85&lt;&gt;"#","",CONCATENATE("&lt;TR BGCOLOR=""#E0E0E0""&gt;&lt;TD&gt;&lt;BR&gt;&lt;/TD&gt;&lt;TD VALIGN = MIDDLE  ALIGN = CENTER&gt;", Minutes!W84, "&lt;/TD&gt;&lt;TD VALIGN = MIDDLE  ALIGN = CENTER&gt;", TEXT(Minutes!W83,"d-mmm-yy"),"&lt;/TD&gt;&lt;/TR&gt;&lt;TR&gt;&lt;TD COLSPAN = 3&gt;", SUBSTITUTE(Minutes!W85, "#", " "),"&lt;/TD&gt;&lt;/TR&gt;"))</f>
        <v/>
      </c>
      <c r="W82" s="117" t="str">
        <f>IF(Minutes!X85&lt;&gt;"#","",CONCATENATE("&lt;TR BGCOLOR=""#E0E0E0""&gt;&lt;TD&gt;&lt;BR&gt;&lt;/TD&gt;&lt;TD VALIGN = MIDDLE  ALIGN = CENTER&gt;", Minutes!X84, "&lt;/TD&gt;&lt;TD VALIGN = MIDDLE  ALIGN = CENTER&gt;", TEXT(Minutes!X83,"d-mmm-yy"),"&lt;/TD&gt;&lt;/TR&gt;&lt;TR&gt;&lt;TD COLSPAN = 3&gt;", SUBSTITUTE(Minutes!X85, "#", " "),"&lt;/TD&gt;&lt;/TR&gt;"))</f>
        <v/>
      </c>
      <c r="X82" s="117" t="str">
        <f>IF(Minutes!Y85&lt;&gt;"#","",CONCATENATE("&lt;TR BGCOLOR=""#E0E0E0""&gt;&lt;TD&gt;&lt;BR&gt;&lt;/TD&gt;&lt;TD VALIGN = MIDDLE  ALIGN = CENTER&gt;", Minutes!Y84, "&lt;/TD&gt;&lt;TD VALIGN = MIDDLE  ALIGN = CENTER&gt;", TEXT(Minutes!Y83,"d-mmm-yy"),"&lt;/TD&gt;&lt;/TR&gt;&lt;TR&gt;&lt;TD COLSPAN = 3&gt;", SUBSTITUTE(Minutes!Y85, "#", " "),"&lt;/TD&gt;&lt;/TR&gt;"))</f>
        <v/>
      </c>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row>
    <row r="83" spans="1:50" x14ac:dyDescent="0.2">
      <c r="B83" s="117"/>
      <c r="C83" s="117"/>
      <c r="D83" s="117"/>
      <c r="E83" s="117"/>
      <c r="F83" s="117"/>
      <c r="G83" s="117"/>
      <c r="H83" s="117"/>
      <c r="I83" s="117"/>
      <c r="J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row>
    <row r="84" spans="1:50" x14ac:dyDescent="0.2">
      <c r="A84" s="26" t="s">
        <v>89</v>
      </c>
      <c r="B84" s="117"/>
      <c r="C84" s="117"/>
      <c r="D84" s="117"/>
      <c r="E84" s="117"/>
      <c r="F84" s="117"/>
      <c r="G84" s="117"/>
      <c r="H84" s="117"/>
      <c r="I84" s="117"/>
      <c r="J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row>
    <row r="85" spans="1:50" ht="127.5" customHeight="1" x14ac:dyDescent="0.2">
      <c r="A85" s="26" t="str">
        <f ca="1">IF(Minutes!B86="#","",CONCATENATE("&lt;A NAME = ""REQ",Minutes!B86,"""&gt;&lt;BR&gt;&lt;/A&gt;","&lt;TABLE BORDER=5 CELLSPACING=0 CELLPADDING=6 WIDTH=""100%""&gt;","&lt;TR BGCOLOR=""#00FFFF""&gt;&lt;TD COLSPAN = 3 VALIGN = MIDDLE  ALIGN = CENTER&gt;&lt;BIG&gt;&lt;B&gt;Change Request &lt;A HREF=""maint_",Minutes!B86,".pdf""&gt;",Minutes!B86,"&lt;/A&gt; Revision History&lt;/B&gt;&lt;/BIG&gt;&lt;/TD&gt;&lt;/TR&gt;","&lt;TR BGCOLOR=""#00FFFF""&gt;&lt;TD  WIDTH=""15%"" ALIGN = CENTER&gt;Status&lt;/TD&gt;&lt;TD ALIGN = CENTER&gt;Description&lt;/TD&gt;&lt;TD  WIDTH=""15%"" ALIGN = CENTER&gt;Date Received&lt;/TD&gt;&lt;/TR&gt;","&lt;TR BGCOLOR=""#00FFFF""&gt;&lt;TD VALIGN = MIDDLE  ALIGN = CENTER&gt;&lt;B&gt;",Minutes!C87,"&lt;/B&gt;&lt;/TD&gt;&lt;TD VALIGN = MIDDLE  ALIGN = CENTER&gt;&lt;B&gt;",Minutes!C88,"&lt;/B&gt;&lt;/TD&gt;&lt;TD  VALIGN = MIDDLE  ALIGN = CENTER&gt;&lt;B&gt;",Minutes!C86,"&lt;/B&gt;&lt;/TD&gt;&lt;/TR&gt;","&lt;TR BGCOLOR=""#00FFFF""&gt;&lt;TD COLSPAN = 3&gt;&lt;SMALL&gt;&lt;BR&gt;&lt;/SMALL&gt;&lt;/TD&gt;&lt;/TR&gt;"))</f>
        <v>&lt;A NAME = "REQ0034"&gt;&lt;BR&gt;&lt;/A&gt;&lt;TABLE BORDER=5 CELLSPACING=0 CELLPADDING=6 WIDTH="100%"&gt;&lt;TR BGCOLOR="#00FFFF"&gt;&lt;TD COLSPAN = 3 VALIGN = MIDDLE  ALIGN = CENTER&gt;&lt;BIG&gt;&lt;B&gt;Change Request &lt;A HREF="maint_0034.pdf"&gt;0034&lt;/A&gt;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CENTER&gt;&lt;B&gt;8.5.8 - System Capabilities TLV incorrectly includes chassis ID&lt;/B&gt;&lt;/TD&gt;&lt;TD  VALIGN = MIDDLE  ALIGN = CENTER&gt;&lt;B&gt;21-Jun-12&lt;/B&gt;&lt;/TD&gt;&lt;/TR&gt;&lt;TR BGCOLOR="#00FFFF"&gt;&lt;TD COLSPAN = 3&gt;&lt;SMALL&gt;&lt;BR&gt;&lt;/SMALL&gt;&lt;/TD&gt;&lt;/TR&gt;</v>
      </c>
      <c r="B85" s="117" t="str">
        <f ca="1">IF(Minutes!C88="","",CONCATENATE("&lt;TR BGCOLOR=""#E0E0E0""&gt;&lt;TD&gt;&lt;BR&gt;&lt;/TD&gt;&lt;TD VALIGN = MIDDLE  ALIGN = CENTER&gt;", Minutes!C87, "&lt;/TD&gt;&lt;TD VALIGN = MIDDLE  ALIGN = CENTER&gt;", TEXT(Minutes!C86,"d-mmm-yy"),"&lt;/TD&gt;&lt;/TR&gt;&lt;TR&gt;&lt;TD COLSPAN = 3&gt;", SUBSTITUTE(Minutes!C88, "#", " "),"&lt;/TD&gt;&lt;/TR&gt;"))</f>
        <v>&lt;TR BGCOLOR="#E0E0E0"&gt;&lt;TD&gt;&lt;BR&gt;&lt;/TD&gt;&lt;TD VALIGN = MIDDLE  ALIGN = CENTER&gt;Published&lt;/TD&gt;&lt;TD VALIGN = MIDDLE  ALIGN = CENTER&gt;21-Jun-12&lt;/TD&gt;&lt;/TR&gt;&lt;TR&gt;&lt;TD COLSPAN = 3&gt;8.5.8 - System Capabilities TLV incorrectly includes chassis ID&lt;/TD&gt;&lt;/TR&gt;</v>
      </c>
      <c r="C85" s="117" t="str">
        <f>IF(Minutes!D88&lt;&gt;"#","",CONCATENATE("&lt;TR BGCOLOR=""#E0E0E0""&gt;&lt;TD&gt;&lt;BR&gt;&lt;/TD&gt;&lt;TD VALIGN = MIDDLE  ALIGN = CENTER&gt;", Minutes!D87, "&lt;/TD&gt;&lt;TD VALIGN = MIDDLE  ALIGN = CENTER&gt;", TEXT(Minutes!D86,"d-mmm-yy"),"&lt;/TD&gt;&lt;/TR&gt;&lt;TR&gt;&lt;TD COLSPAN = 3&gt;", SUBSTITUTE(Minutes!D88, "#", " "),"&lt;/TD&gt;&lt;/TR&gt;"))</f>
        <v/>
      </c>
      <c r="D85" s="117" t="str">
        <f>IF(Minutes!E88&lt;&gt;"#","",CONCATENATE("&lt;TR BGCOLOR=""#E0E0E0""&gt;&lt;TD&gt;&lt;BR&gt;&lt;/TD&gt;&lt;TD VALIGN = MIDDLE  ALIGN = CENTER&gt;", Minutes!E87, "&lt;/TD&gt;&lt;TD VALIGN = MIDDLE  ALIGN = CENTER&gt;", TEXT(Minutes!E86,"d-mmm-yy"),"&lt;/TD&gt;&lt;/TR&gt;&lt;TR&gt;&lt;TD COLSPAN = 3&gt;", SUBSTITUTE(Minutes!E88, "#", " "),"&lt;/TD&gt;&lt;/TR&gt;"))</f>
        <v/>
      </c>
      <c r="E85" s="117" t="str">
        <f>IF(Minutes!F88&lt;&gt;"#","",CONCATENATE("&lt;TR BGCOLOR=""#E0E0E0""&gt;&lt;TD&gt;&lt;BR&gt;&lt;/TD&gt;&lt;TD VALIGN = MIDDLE  ALIGN = CENTER&gt;", Minutes!F87, "&lt;/TD&gt;&lt;TD VALIGN = MIDDLE  ALIGN = CENTER&gt;", TEXT(Minutes!F86,"d-mmm-yy"),"&lt;/TD&gt;&lt;/TR&gt;&lt;TR&gt;&lt;TD COLSPAN = 3&gt;", SUBSTITUTE(Minutes!F88, "#", " "),"&lt;/TD&gt;&lt;/TR&gt;"))</f>
        <v/>
      </c>
      <c r="F85" s="117" t="str">
        <f>IF(Minutes!G88&lt;&gt;"#","",CONCATENATE("&lt;TR BGCOLOR=""#E0E0E0""&gt;&lt;TD&gt;&lt;BR&gt;&lt;/TD&gt;&lt;TD VALIGN = MIDDLE  ALIGN = CENTER&gt;", Minutes!G87, "&lt;/TD&gt;&lt;TD VALIGN = MIDDLE  ALIGN = CENTER&gt;", TEXT(Minutes!G86,"d-mmm-yy"),"&lt;/TD&gt;&lt;/TR&gt;&lt;TR&gt;&lt;TD COLSPAN = 3&gt;", SUBSTITUTE(Minutes!G88, "#", " "),"&lt;/TD&gt;&lt;/TR&gt;"))</f>
        <v/>
      </c>
      <c r="G85" s="117" t="str">
        <f>IF(Minutes!H88&lt;&gt;"#","",CONCATENATE("&lt;TR BGCOLOR=""#E0E0E0""&gt;&lt;TD&gt;&lt;BR&gt;&lt;/TD&gt;&lt;TD VALIGN = MIDDLE  ALIGN = CENTER&gt;", Minutes!H87, "&lt;/TD&gt;&lt;TD VALIGN = MIDDLE  ALIGN = CENTER&gt;", TEXT(Minutes!H86,"d-mmm-yy"),"&lt;/TD&gt;&lt;/TR&gt;&lt;TR&gt;&lt;TD COLSPAN = 3&gt;", SUBSTITUTE(Minutes!H88, "#", " "),"&lt;/TD&gt;&lt;/TR&gt;"))</f>
        <v/>
      </c>
      <c r="H85" s="117" t="str">
        <f>IF(Minutes!I88&lt;&gt;"#","",CONCATENATE("&lt;TR BGCOLOR=""#E0E0E0""&gt;&lt;TD&gt;&lt;BR&gt;&lt;/TD&gt;&lt;TD VALIGN = MIDDLE  ALIGN = CENTER&gt;", Minutes!I87, "&lt;/TD&gt;&lt;TD VALIGN = MIDDLE  ALIGN = CENTER&gt;", TEXT(Minutes!I86,"d-mmm-yy"),"&lt;/TD&gt;&lt;/TR&gt;&lt;TR&gt;&lt;TD COLSPAN = 3&gt;", SUBSTITUTE(Minutes!I88, "#", " "),"&lt;/TD&gt;&lt;/TR&gt;"))</f>
        <v/>
      </c>
      <c r="I85" s="117" t="str">
        <f>IF(Minutes!J88&lt;&gt;"#","",CONCATENATE("&lt;TR BGCOLOR=""#E0E0E0""&gt;&lt;TD&gt;&lt;BR&gt;&lt;/TD&gt;&lt;TD VALIGN = MIDDLE  ALIGN = CENTER&gt;", Minutes!J87, "&lt;/TD&gt;&lt;TD VALIGN = MIDDLE  ALIGN = CENTER&gt;", TEXT(Minutes!J86,"d-mmm-yy"),"&lt;/TD&gt;&lt;/TR&gt;&lt;TR&gt;&lt;TD COLSPAN = 3&gt;", SUBSTITUTE(Minutes!J88, "#", " "),"&lt;/TD&gt;&lt;/TR&gt;"))</f>
        <v>&lt;TR BGCOLOR="#E0E0E0"&gt;&lt;TD&gt;&lt;BR&gt;&lt;/TD&gt;&lt;TD VALIGN = MIDDLE  ALIGN = CENTER&gt;Same issues as 0032.  The length should be 4.  Revise figure 8-10 by removing the chassis ID subtype field.
The fix is targeted for AB-Cor (PAR approved at July plenary)&lt;/TD&gt;&lt;TD VALIGN = MIDDLE  ALIGN = CENTER&gt;17-Jul-12&lt;/TD&gt;&lt;/TR&gt;&lt;TR&gt;&lt;TD COLSPAN = 3&gt; &lt;/TD&gt;&lt;/TR&gt;</v>
      </c>
      <c r="J85" s="117" t="str">
        <f>IF(Minutes!K88&lt;&gt;"#","",CONCATENATE("&lt;TR BGCOLOR=""#E0E0E0""&gt;&lt;TD&gt;&lt;BR&gt;&lt;/TD&gt;&lt;TD VALIGN = MIDDLE  ALIGN = CENTER&gt;", Minutes!K87, "&lt;/TD&gt;&lt;TD VALIGN = MIDDLE  ALIGN = CENTER&gt;", TEXT(Minutes!K86,"d-mmm-yy"),"&lt;/TD&gt;&lt;/TR&gt;&lt;TR&gt;&lt;TD COLSPAN = 3&gt;", SUBSTITUTE(Minutes!K88, "#", " "),"&lt;/TD&gt;&lt;/TR&gt;"))</f>
        <v>&lt;TR BGCOLOR="#E0E0E0"&gt;&lt;TD&gt;&lt;BR&gt;&lt;/TD&gt;&lt;TD VALIGN = MIDDLE  ALIGN = CENTER&gt;Included in the current draft of AB-Cor1 that is in TG ballot.&lt;/TD&gt;&lt;TD VALIGN = MIDDLE  ALIGN = CENTER&gt;12-Sep-12&lt;/TD&gt;&lt;/TR&gt;&lt;TR&gt;&lt;TD COLSPAN = 3&gt; &lt;/TD&gt;&lt;/TR&gt;</v>
      </c>
      <c r="K85" s="26" t="str">
        <f>IF(Minutes!L88&lt;&gt;"#","",CONCATENATE("&lt;TR BGCOLOR=""#E0E0E0""&gt;&lt;TD&gt;&lt;BR&gt;&lt;/TD&gt;&lt;TD VALIGN = MIDDLE  ALIGN = CENTER&gt;", Minutes!L87, "&lt;/TD&gt;&lt;TD VALIGN = MIDDLE  ALIGN = CENTER&gt;", TEXT(Minutes!L86,"d-mmm-yy"),"&lt;/TD&gt;&lt;/TR&gt;&lt;TR&gt;&lt;TD COLSPAN = 3&gt;", SUBSTITUTE(Minutes!L88, "#", " "),"&lt;/TD&gt;&lt;/TR&gt;"))</f>
        <v>&lt;TR BGCOLOR="#E0E0E0"&gt;&lt;TD&gt;&lt;BR&gt;&lt;/TD&gt;&lt;TD VALIGN = MIDDLE  ALIGN = CENTER&gt;AB-Cor1 in WG ballot&lt;/TD&gt;&lt;TD VALIGN = MIDDLE  ALIGN = CENTER&gt;13-Nov-12&lt;/TD&gt;&lt;/TR&gt;&lt;TR&gt;&lt;TD COLSPAN = 3&gt; &lt;/TD&gt;&lt;/TR&gt;</v>
      </c>
      <c r="L85" s="26" t="str">
        <f>IF(Minutes!M88&lt;&gt;"#","",CONCATENATE("&lt;TR BGCOLOR=""#E0E0E0""&gt;&lt;TD&gt;&lt;BR&gt;&lt;/TD&gt;&lt;TD VALIGN = MIDDLE  ALIGN = CENTER&gt;", Minutes!M87, "&lt;/TD&gt;&lt;TD VALIGN = MIDDLE  ALIGN = CENTER&gt;", TEXT(Minutes!M86,"d-mmm-yy"),"&lt;/TD&gt;&lt;/TR&gt;&lt;TR&gt;&lt;TD COLSPAN = 3&gt;", SUBSTITUTE(Minutes!M88, "#", " "),"&lt;/TD&gt;&lt;/TR&gt;"))</f>
        <v>&lt;TR BGCOLOR="#E0E0E0"&gt;&lt;TD&gt;&lt;BR&gt;&lt;/TD&gt;&lt;TD VALIGN = MIDDLE  ALIGN = CENTER&gt;AB-Cor1 in WG ballot&lt;/TD&gt;&lt;TD VALIGN = MIDDLE  ALIGN = CENTER&gt;15-Jan-13&lt;/TD&gt;&lt;/TR&gt;&lt;TR&gt;&lt;TD COLSPAN = 3&gt; &lt;/TD&gt;&lt;/TR&gt;</v>
      </c>
      <c r="M85" s="26" t="str">
        <f>IF(Minutes!N88&lt;&gt;"#","",CONCATENATE("&lt;TR BGCOLOR=""#E0E0E0""&gt;&lt;TD&gt;&lt;BR&gt;&lt;/TD&gt;&lt;TD VALIGN = MIDDLE  ALIGN = CENTER&gt;", Minutes!N87, "&lt;/TD&gt;&lt;TD VALIGN = MIDDLE  ALIGN = CENTER&gt;", TEXT(Minutes!N86,"d-mmm-yy"),"&lt;/TD&gt;&lt;/TR&gt;&lt;TR&gt;&lt;TD COLSPAN = 3&gt;", SUBSTITUTE(Minutes!N88, "#", " "),"&lt;/TD&gt;&lt;/TR&gt;"))</f>
        <v>&lt;TR BGCOLOR="#E0E0E0"&gt;&lt;TD&gt;&lt;BR&gt;&lt;/TD&gt;&lt;TD VALIGN = MIDDLE  ALIGN = CENTER&gt;AB-Cor-1 is in sponsor ballot&lt;/TD&gt;&lt;TD VALIGN = MIDDLE  ALIGN = CENTER&gt;19-Mar-13&lt;/TD&gt;&lt;/TR&gt;&lt;TR&gt;&lt;TD COLSPAN = 3&gt; &lt;/TD&gt;&lt;/TR&gt;</v>
      </c>
      <c r="N85" s="26" t="str">
        <f>IF(Minutes!O88&lt;&gt;"#","",CONCATENATE("&lt;TR BGCOLOR=""#E0E0E0""&gt;&lt;TD&gt;&lt;BR&gt;&lt;/TD&gt;&lt;TD VALIGN = MIDDLE  ALIGN = CENTER&gt;", Minutes!O87, "&lt;/TD&gt;&lt;TD VALIGN = MIDDLE  ALIGN = CENTER&gt;", TEXT(Minutes!O86,"d-mmm-yy"),"&lt;/TD&gt;&lt;/TR&gt;&lt;TR&gt;&lt;TD COLSPAN = 3&gt;", SUBSTITUTE(Minutes!O88, "#", " "),"&lt;/TD&gt;&lt;/TR&gt;"))</f>
        <v>&lt;TR BGCOLOR="#E0E0E0"&gt;&lt;TD&gt;&lt;BR&gt;&lt;/TD&gt;&lt;TD VALIGN = MIDDLE  ALIGN = CENTER&gt;AB-Cor-1 submitted to RevCom&lt;/TD&gt;&lt;TD VALIGN = MIDDLE  ALIGN = CENTER&gt;15-May-13&lt;/TD&gt;&lt;/TR&gt;&lt;TR&gt;&lt;TD COLSPAN = 3&gt; &lt;/TD&gt;&lt;/TR&gt;</v>
      </c>
      <c r="O85" s="26" t="str">
        <f>IF(Minutes!P88&lt;&gt;"#","",CONCATENATE("&lt;TR BGCOLOR=""#E0E0E0""&gt;&lt;TD&gt;&lt;BR&gt;&lt;/TD&gt;&lt;TD VALIGN = MIDDLE  ALIGN = CENTER&gt;", Minutes!P87, "&lt;/TD&gt;&lt;TD VALIGN = MIDDLE  ALIGN = CENTER&gt;", TEXT(Minutes!P86,"d-mmm-yy"),"&lt;/TD&gt;&lt;/TR&gt;&lt;TR&gt;&lt;TD COLSPAN = 3&gt;", SUBSTITUTE(Minutes!P88, "#", " "),"&lt;/TD&gt;&lt;/TR&gt;"))</f>
        <v>&lt;TR BGCOLOR="#E0E0E0"&gt;&lt;TD&gt;&lt;BR&gt;&lt;/TD&gt;&lt;TD VALIGN = MIDDLE  ALIGN = CENTER&gt;802.1AB-Cor1 was published on June 14, 2013&lt;/TD&gt;&lt;TD VALIGN = MIDDLE  ALIGN = CENTER&gt;15-Jul-13&lt;/TD&gt;&lt;/TR&gt;&lt;TR&gt;&lt;TD COLSPAN = 3&gt; &lt;/TD&gt;&lt;/TR&gt;</v>
      </c>
      <c r="P85" s="26" t="str">
        <f>IF(Minutes!Q88&lt;&gt;"#","",CONCATENATE("&lt;TR BGCOLOR=""#E0E0E0""&gt;&lt;TD&gt;&lt;BR&gt;&lt;/TD&gt;&lt;TD VALIGN = MIDDLE  ALIGN = CENTER&gt;", Minutes!Q87, "&lt;/TD&gt;&lt;TD VALIGN = MIDDLE  ALIGN = CENTER&gt;", TEXT(Minutes!Q86,"d-mmm-yy"),"&lt;/TD&gt;&lt;/TR&gt;&lt;TR&gt;&lt;TD COLSPAN = 3&gt;", SUBSTITUTE(Minutes!Q88, "#", " "),"&lt;/TD&gt;&lt;/TR&gt;"))</f>
        <v/>
      </c>
      <c r="Q85" s="26" t="str">
        <f>IF(Minutes!R88&lt;&gt;"#","",CONCATENATE("&lt;TR BGCOLOR=""#E0E0E0""&gt;&lt;TD&gt;&lt;BR&gt;&lt;/TD&gt;&lt;TD VALIGN = MIDDLE  ALIGN = CENTER&gt;", Minutes!R87, "&lt;/TD&gt;&lt;TD VALIGN = MIDDLE  ALIGN = CENTER&gt;", TEXT(Minutes!R86,"d-mmm-yy"),"&lt;/TD&gt;&lt;/TR&gt;&lt;TR&gt;&lt;TD COLSPAN = 3&gt;", SUBSTITUTE(Minutes!R88, "#", " "),"&lt;/TD&gt;&lt;/TR&gt;"))</f>
        <v/>
      </c>
      <c r="R85" s="117" t="str">
        <f>IF(Minutes!S88&lt;&gt;"#","",CONCATENATE("&lt;TR BGCOLOR=""#E0E0E0""&gt;&lt;TD&gt;&lt;BR&gt;&lt;/TD&gt;&lt;TD VALIGN = MIDDLE  ALIGN = CENTER&gt;", Minutes!S87, "&lt;/TD&gt;&lt;TD VALIGN = MIDDLE  ALIGN = CENTER&gt;", TEXT(Minutes!S86,"d-mmm-yy"),"&lt;/TD&gt;&lt;/TR&gt;&lt;TR&gt;&lt;TD COLSPAN = 3&gt;", SUBSTITUTE(Minutes!S88, "#", " "),"&lt;/TD&gt;&lt;/TR&gt;"))</f>
        <v/>
      </c>
      <c r="S85" s="117" t="str">
        <f>IF(Minutes!T88&lt;&gt;"#","",CONCATENATE("&lt;TR BGCOLOR=""#E0E0E0""&gt;&lt;TD&gt;&lt;BR&gt;&lt;/TD&gt;&lt;TD VALIGN = MIDDLE  ALIGN = CENTER&gt;", Minutes!T87, "&lt;/TD&gt;&lt;TD VALIGN = MIDDLE  ALIGN = CENTER&gt;", TEXT(Minutes!T86,"d-mmm-yy"),"&lt;/TD&gt;&lt;/TR&gt;&lt;TR&gt;&lt;TD COLSPAN = 3&gt;", SUBSTITUTE(Minutes!T88, "#", " "),"&lt;/TD&gt;&lt;/TR&gt;"))</f>
        <v/>
      </c>
      <c r="T85" s="117" t="str">
        <f>IF(Minutes!U88&lt;&gt;"#","",CONCATENATE("&lt;TR BGCOLOR=""#E0E0E0""&gt;&lt;TD&gt;&lt;BR&gt;&lt;/TD&gt;&lt;TD VALIGN = MIDDLE  ALIGN = CENTER&gt;", Minutes!U87, "&lt;/TD&gt;&lt;TD VALIGN = MIDDLE  ALIGN = CENTER&gt;", TEXT(Minutes!U86,"d-mmm-yy"),"&lt;/TD&gt;&lt;/TR&gt;&lt;TR&gt;&lt;TD COLSPAN = 3&gt;", SUBSTITUTE(Minutes!U88, "#", " "),"&lt;/TD&gt;&lt;/TR&gt;"))</f>
        <v/>
      </c>
      <c r="U85" s="117" t="str">
        <f>IF(Minutes!V88&lt;&gt;"#","",CONCATENATE("&lt;TR BGCOLOR=""#E0E0E0""&gt;&lt;TD&gt;&lt;BR&gt;&lt;/TD&gt;&lt;TD VALIGN = MIDDLE  ALIGN = CENTER&gt;", Minutes!V87, "&lt;/TD&gt;&lt;TD VALIGN = MIDDLE  ALIGN = CENTER&gt;", TEXT(Minutes!V86,"d-mmm-yy"),"&lt;/TD&gt;&lt;/TR&gt;&lt;TR&gt;&lt;TD COLSPAN = 3&gt;", SUBSTITUTE(Minutes!V88, "#", " "),"&lt;/TD&gt;&lt;/TR&gt;"))</f>
        <v/>
      </c>
      <c r="V85" s="117" t="str">
        <f>IF(Minutes!W88&lt;&gt;"#","",CONCATENATE("&lt;TR BGCOLOR=""#E0E0E0""&gt;&lt;TD&gt;&lt;BR&gt;&lt;/TD&gt;&lt;TD VALIGN = MIDDLE  ALIGN = CENTER&gt;", Minutes!W87, "&lt;/TD&gt;&lt;TD VALIGN = MIDDLE  ALIGN = CENTER&gt;", TEXT(Minutes!W86,"d-mmm-yy"),"&lt;/TD&gt;&lt;/TR&gt;&lt;TR&gt;&lt;TD COLSPAN = 3&gt;", SUBSTITUTE(Minutes!W88, "#", " "),"&lt;/TD&gt;&lt;/TR&gt;"))</f>
        <v/>
      </c>
      <c r="W85" s="117" t="str">
        <f>IF(Minutes!X88&lt;&gt;"#","",CONCATENATE("&lt;TR BGCOLOR=""#E0E0E0""&gt;&lt;TD&gt;&lt;BR&gt;&lt;/TD&gt;&lt;TD VALIGN = MIDDLE  ALIGN = CENTER&gt;", Minutes!X87, "&lt;/TD&gt;&lt;TD VALIGN = MIDDLE  ALIGN = CENTER&gt;", TEXT(Minutes!X86,"d-mmm-yy"),"&lt;/TD&gt;&lt;/TR&gt;&lt;TR&gt;&lt;TD COLSPAN = 3&gt;", SUBSTITUTE(Minutes!X88, "#", " "),"&lt;/TD&gt;&lt;/TR&gt;"))</f>
        <v/>
      </c>
      <c r="X85" s="117" t="str">
        <f>IF(Minutes!Y88&lt;&gt;"#","",CONCATENATE("&lt;TR BGCOLOR=""#E0E0E0""&gt;&lt;TD&gt;&lt;BR&gt;&lt;/TD&gt;&lt;TD VALIGN = MIDDLE  ALIGN = CENTER&gt;", Minutes!Y87, "&lt;/TD&gt;&lt;TD VALIGN = MIDDLE  ALIGN = CENTER&gt;", TEXT(Minutes!Y86,"d-mmm-yy"),"&lt;/TD&gt;&lt;/TR&gt;&lt;TR&gt;&lt;TD COLSPAN = 3&gt;", SUBSTITUTE(Minutes!Y88, "#", " "),"&lt;/TD&gt;&lt;/TR&gt;"))</f>
        <v/>
      </c>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row>
    <row r="86" spans="1:50" x14ac:dyDescent="0.2">
      <c r="B86" s="117"/>
      <c r="C86" s="117"/>
      <c r="D86" s="117"/>
      <c r="E86" s="117"/>
      <c r="F86" s="117"/>
      <c r="G86" s="117"/>
      <c r="H86" s="117"/>
      <c r="I86" s="117"/>
      <c r="J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row>
    <row r="87" spans="1:50" x14ac:dyDescent="0.2">
      <c r="A87" s="26" t="s">
        <v>89</v>
      </c>
      <c r="B87" s="117"/>
      <c r="C87" s="117"/>
      <c r="D87" s="117"/>
      <c r="E87" s="117"/>
      <c r="F87" s="117"/>
      <c r="G87" s="117"/>
      <c r="H87" s="117"/>
      <c r="I87" s="117"/>
      <c r="J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row>
    <row r="88" spans="1:50" ht="127.5" customHeight="1" x14ac:dyDescent="0.2">
      <c r="A88" s="26" t="str">
        <f ca="1">IF(Minutes!B89="#","",CONCATENATE("&lt;A NAME = ""REQ",Minutes!B89,"""&gt;&lt;BR&gt;&lt;/A&gt;","&lt;TABLE BORDER=5 CELLSPACING=0 CELLPADDING=6 WIDTH=""100%""&gt;","&lt;TR BGCOLOR=""#00FFFF""&gt;&lt;TD COLSPAN = 3 VALIGN = MIDDLE  ALIGN = CENTER&gt;&lt;BIG&gt;&lt;B&gt;Change Request &lt;A HREF=""maint_",Minutes!B89,".pdf""&gt;",Minutes!B89,"&lt;/A&gt; Revision History&lt;/B&gt;&lt;/BIG&gt;&lt;/TD&gt;&lt;/TR&gt;","&lt;TR BGCOLOR=""#00FFFF""&gt;&lt;TD  WIDTH=""15%"" ALIGN = CENTER&gt;Status&lt;/TD&gt;&lt;TD ALIGN = CENTER&gt;Description&lt;/TD&gt;&lt;TD  WIDTH=""15%"" ALIGN = CENTER&gt;Date Received&lt;/TD&gt;&lt;/TR&gt;","&lt;TR BGCOLOR=""#00FFFF""&gt;&lt;TD VALIGN = MIDDLE  ALIGN = CENTER&gt;&lt;B&gt;",Minutes!C90,"&lt;/B&gt;&lt;/TD&gt;&lt;TD VALIGN = MIDDLE  ALIGN = CENTER&gt;&lt;B&gt;",Minutes!C91,"&lt;/B&gt;&lt;/TD&gt;&lt;TD  VALIGN = MIDDLE  ALIGN = CENTER&gt;&lt;B&gt;",Minutes!C89,"&lt;/B&gt;&lt;/TD&gt;&lt;/TR&gt;","&lt;TR BGCOLOR=""#00FFFF""&gt;&lt;TD COLSPAN = 3&gt;&lt;SMALL&gt;&lt;BR&gt;&lt;/SMALL&gt;&lt;/TD&gt;&lt;/TR&gt;"))</f>
        <v>&lt;A NAME = "REQ0036"&gt;&lt;BR&gt;&lt;/A&gt;&lt;TABLE BORDER=5 CELLSPACING=0 CELLPADDING=6 WIDTH="100%"&gt;&lt;TR BGCOLOR="#00FFFF"&gt;&lt;TD COLSPAN = 3 VALIGN = MIDDLE  ALIGN = CENTER&gt;&lt;BIG&gt;&lt;B&gt;Change Request &lt;A HREF="maint_0036.pdf"&gt;0036&lt;/A&gt;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CENTER&gt;&lt;B&gt;20.9.1 - MEPactive is administrative status&lt;/B&gt;&lt;/TD&gt;&lt;TD  VALIGN = MIDDLE  ALIGN = CENTER&gt;&lt;B&gt;21-Jun-12&lt;/B&gt;&lt;/TD&gt;&lt;/TR&gt;&lt;TR BGCOLOR="#00FFFF"&gt;&lt;TD COLSPAN = 3&gt;&lt;SMALL&gt;&lt;BR&gt;&lt;/SMALL&gt;&lt;/TD&gt;&lt;/TR&gt;</v>
      </c>
      <c r="B88" s="117" t="str">
        <f ca="1">IF(Minutes!C91="","",CONCATENATE("&lt;TR BGCOLOR=""#E0E0E0""&gt;&lt;TD&gt;&lt;BR&gt;&lt;/TD&gt;&lt;TD VALIGN = MIDDLE  ALIGN = CENTER&gt;", Minutes!C90, "&lt;/TD&gt;&lt;TD VALIGN = MIDDLE  ALIGN = CENTER&gt;", TEXT(Minutes!C89,"d-mmm-yy"),"&lt;/TD&gt;&lt;/TR&gt;&lt;TR&gt;&lt;TD COLSPAN = 3&gt;", SUBSTITUTE(Minutes!C91, "#", " "),"&lt;/TD&gt;&lt;/TR&gt;"))</f>
        <v>&lt;TR BGCOLOR="#E0E0E0"&gt;&lt;TD&gt;&lt;BR&gt;&lt;/TD&gt;&lt;TD VALIGN = MIDDLE  ALIGN = CENTER&gt;Balloting&lt;/TD&gt;&lt;TD VALIGN = MIDDLE  ALIGN = CENTER&gt;21-Jun-12&lt;/TD&gt;&lt;/TR&gt;&lt;TR&gt;&lt;TD COLSPAN = 3&gt;20.9.1 - MEPactive is administrative status&lt;/TD&gt;&lt;/TR&gt;</v>
      </c>
      <c r="C88" s="117" t="str">
        <f>IF(Minutes!D91&lt;&gt;"#","",CONCATENATE("&lt;TR BGCOLOR=""#E0E0E0""&gt;&lt;TD&gt;&lt;BR&gt;&lt;/TD&gt;&lt;TD VALIGN = MIDDLE  ALIGN = CENTER&gt;", Minutes!D90, "&lt;/TD&gt;&lt;TD VALIGN = MIDDLE  ALIGN = CENTER&gt;", TEXT(Minutes!D89,"d-mmm-yy"),"&lt;/TD&gt;&lt;/TR&gt;&lt;TR&gt;&lt;TD COLSPAN = 3&gt;", SUBSTITUTE(Minutes!D91, "#", " "),"&lt;/TD&gt;&lt;/TR&gt;"))</f>
        <v/>
      </c>
      <c r="D88" s="117" t="str">
        <f>IF(Minutes!E91&lt;&gt;"#","",CONCATENATE("&lt;TR BGCOLOR=""#E0E0E0""&gt;&lt;TD&gt;&lt;BR&gt;&lt;/TD&gt;&lt;TD VALIGN = MIDDLE  ALIGN = CENTER&gt;", Minutes!E90, "&lt;/TD&gt;&lt;TD VALIGN = MIDDLE  ALIGN = CENTER&gt;", TEXT(Minutes!E89,"d-mmm-yy"),"&lt;/TD&gt;&lt;/TR&gt;&lt;TR&gt;&lt;TD COLSPAN = 3&gt;", SUBSTITUTE(Minutes!E91, "#", " "),"&lt;/TD&gt;&lt;/TR&gt;"))</f>
        <v/>
      </c>
      <c r="E88" s="117" t="str">
        <f>IF(Minutes!F91&lt;&gt;"#","",CONCATENATE("&lt;TR BGCOLOR=""#E0E0E0""&gt;&lt;TD&gt;&lt;BR&gt;&lt;/TD&gt;&lt;TD VALIGN = MIDDLE  ALIGN = CENTER&gt;", Minutes!F90, "&lt;/TD&gt;&lt;TD VALIGN = MIDDLE  ALIGN = CENTER&gt;", TEXT(Minutes!F89,"d-mmm-yy"),"&lt;/TD&gt;&lt;/TR&gt;&lt;TR&gt;&lt;TD COLSPAN = 3&gt;", SUBSTITUTE(Minutes!F91, "#", " "),"&lt;/TD&gt;&lt;/TR&gt;"))</f>
        <v/>
      </c>
      <c r="F88" s="117" t="str">
        <f>IF(Minutes!G91&lt;&gt;"#","",CONCATENATE("&lt;TR BGCOLOR=""#E0E0E0""&gt;&lt;TD&gt;&lt;BR&gt;&lt;/TD&gt;&lt;TD VALIGN = MIDDLE  ALIGN = CENTER&gt;", Minutes!G90, "&lt;/TD&gt;&lt;TD VALIGN = MIDDLE  ALIGN = CENTER&gt;", TEXT(Minutes!G89,"d-mmm-yy"),"&lt;/TD&gt;&lt;/TR&gt;&lt;TR&gt;&lt;TD COLSPAN = 3&gt;", SUBSTITUTE(Minutes!G91, "#", " "),"&lt;/TD&gt;&lt;/TR&gt;"))</f>
        <v/>
      </c>
      <c r="G88" s="117" t="str">
        <f>IF(Minutes!H91&lt;&gt;"#","",CONCATENATE("&lt;TR BGCOLOR=""#E0E0E0""&gt;&lt;TD&gt;&lt;BR&gt;&lt;/TD&gt;&lt;TD VALIGN = MIDDLE  ALIGN = CENTER&gt;", Minutes!H90, "&lt;/TD&gt;&lt;TD VALIGN = MIDDLE  ALIGN = CENTER&gt;", TEXT(Minutes!H89,"d-mmm-yy"),"&lt;/TD&gt;&lt;/TR&gt;&lt;TR&gt;&lt;TD COLSPAN = 3&gt;", SUBSTITUTE(Minutes!H91, "#", " "),"&lt;/TD&gt;&lt;/TR&gt;"))</f>
        <v/>
      </c>
      <c r="H88" s="117" t="str">
        <f>IF(Minutes!I91&lt;&gt;"#","",CONCATENATE("&lt;TR BGCOLOR=""#E0E0E0""&gt;&lt;TD&gt;&lt;BR&gt;&lt;/TD&gt;&lt;TD VALIGN = MIDDLE  ALIGN = CENTER&gt;", Minutes!I90, "&lt;/TD&gt;&lt;TD VALIGN = MIDDLE  ALIGN = CENTER&gt;", TEXT(Minutes!I89,"d-mmm-yy"),"&lt;/TD&gt;&lt;/TR&gt;&lt;TR&gt;&lt;TD COLSPAN = 3&gt;", SUBSTITUTE(Minutes!I91, "#", " "),"&lt;/TD&gt;&lt;/TR&gt;"))</f>
        <v/>
      </c>
      <c r="I88" s="117" t="str">
        <f>IF(Minutes!J91&lt;&gt;"#","",CONCATENATE("&lt;TR BGCOLOR=""#E0E0E0""&gt;&lt;TD&gt;&lt;BR&gt;&lt;/TD&gt;&lt;TD VALIGN = MIDDLE  ALIGN = CENTER&gt;", Minutes!J90, "&lt;/TD&gt;&lt;TD VALIGN = MIDDLE  ALIGN = CENTER&gt;", TEXT(Minutes!J89,"d-mmm-yy"),"&lt;/TD&gt;&lt;/TR&gt;&lt;TR&gt;&lt;TD COLSPAN = 3&gt;", SUBSTITUTE(Minutes!J91, "#", " "),"&lt;/TD&gt;&lt;/TR&gt;"))</f>
        <v>&lt;TR BGCOLOR="#E0E0E0"&gt;&lt;TD&gt;&lt;BR&gt;&lt;/TD&gt;&lt;TD VALIGN = MIDDLE  ALIGN = CENTER&gt;This needs to be studied. When can the operational state differ from the administative state? If these are significant then separate obejcts may be needed.
If so, this would be targeted for 802.1Q revision  &lt;/TD&gt;&lt;TD VALIGN = MIDDLE  ALIGN = CENTER&gt;17-Jul-12&lt;/TD&gt;&lt;/TR&gt;&lt;TR&gt;&lt;TD COLSPAN = 3&gt; &lt;/TD&gt;&lt;/TR&gt;</v>
      </c>
      <c r="J88" s="117" t="str">
        <f>IF(Minutes!K91&lt;&gt;"#","",CONCATENATE("&lt;TR BGCOLOR=""#E0E0E0""&gt;&lt;TD&gt;&lt;BR&gt;&lt;/TD&gt;&lt;TD VALIGN = MIDDLE  ALIGN = CENTER&gt;", Minutes!K90, "&lt;/TD&gt;&lt;TD VALIGN = MIDDLE  ALIGN = CENTER&gt;", TEXT(Minutes!K89,"d-mmm-yy"),"&lt;/TD&gt;&lt;/TR&gt;&lt;TR&gt;&lt;TD COLSPAN = 3&gt;", SUBSTITUTE(Minutes!K91, "#", " "),"&lt;/TD&gt;&lt;/TR&gt;"))</f>
        <v>&lt;TR BGCOLOR="#E0E0E0"&gt;&lt;TD&gt;&lt;BR&gt;&lt;/TD&gt;&lt;TD VALIGN = MIDDLE  ALIGN = CENTER&gt;MEPactive regulates all of the MEP state machines in parallel with BEGIN.  There is not much opportunity for foul ups that would make an operational and an administrative pair for MEP active that would not be visible from the ieee8021CfmConfigErrorListTable.
The MEPactive variable controls all of the MEP state machines by holding them in the reset condition.  The current description is adequate to convey the meaning of the variable.  It does not appear that the suggested text has a significantly different meaning than the current text of 20.9.1 or the dot1agCfmMepActive MIB object.
Agree to add a note explaining why an Operational state is not needed.  Norm Finn will draft text  -- Include in Q-REV
&lt;/TD&gt;&lt;TD VALIGN = MIDDLE  ALIGN = CENTER&gt;12-Sep-12&lt;/TD&gt;&lt;/TR&gt;&lt;TR&gt;&lt;TD COLSPAN = 3&gt; &lt;/TD&gt;&lt;/TR&gt;</v>
      </c>
      <c r="K88" s="26" t="str">
        <f>IF(Minutes!L91&lt;&gt;"#","",CONCATENATE("&lt;TR BGCOLOR=""#E0E0E0""&gt;&lt;TD&gt;&lt;BR&gt;&lt;/TD&gt;&lt;TD VALIGN = MIDDLE  ALIGN = CENTER&gt;", Minutes!L90, "&lt;/TD&gt;&lt;TD VALIGN = MIDDLE  ALIGN = CENTER&gt;", TEXT(Minutes!L89,"d-mmm-yy"),"&lt;/TD&gt;&lt;/TR&gt;&lt;TR&gt;&lt;TD COLSPAN = 3&gt;", SUBSTITUTE(Minutes!L91, "#", " "),"&lt;/TD&gt;&lt;/TR&gt;"))</f>
        <v>&lt;TR BGCOLOR="#E0E0E0"&gt;&lt;TD&gt;&lt;BR&gt;&lt;/TD&gt;&lt;TD VALIGN = MIDDLE  ALIGN = CENTER&gt;Add a note to end of 20.9.1 explaining why an Operational state is not needed.
NOTE--MEPactive controls the BEGIN input to the MEP state machines.   Therefore, for any MEP that has been completely configured, it is as much an indication of the operative state of the MEP as a control over that state.
Include in Q-REV
&lt;/TD&gt;&lt;TD VALIGN = MIDDLE  ALIGN = CENTER&gt;13-Nov-12&lt;/TD&gt;&lt;/TR&gt;&lt;TR&gt;&lt;TD COLSPAN = 3&gt; &lt;/TD&gt;&lt;/TR&gt;</v>
      </c>
      <c r="L88" s="26" t="str">
        <f>IF(Minutes!M91&lt;&gt;"#","",CONCATENATE("&lt;TR BGCOLOR=""#E0E0E0""&gt;&lt;TD&gt;&lt;BR&gt;&lt;/TD&gt;&lt;TD VALIGN = MIDDLE  ALIGN = CENTER&gt;", Minutes!M90, "&lt;/TD&gt;&lt;TD VALIGN = MIDDLE  ALIGN = CENTER&gt;", TEXT(Minutes!M89,"d-mmm-yy"),"&lt;/TD&gt;&lt;/TR&gt;&lt;TR&gt;&lt;TD COLSPAN = 3&gt;", SUBSTITUTE(Minutes!M91, "#", " "),"&lt;/TD&gt;&lt;/TR&gt;"))</f>
        <v>&lt;TR BGCOLOR="#E0E0E0"&gt;&lt;TD&gt;&lt;BR&gt;&lt;/TD&gt;&lt;TD VALIGN = MIDDLE  ALIGN = CENTER&gt;Editor requested to include in 802.1Q-REV&lt;/TD&gt;&lt;TD VALIGN = MIDDLE  ALIGN = CENTER&gt;15-Jan-13&lt;/TD&gt;&lt;/TR&gt;&lt;TR&gt;&lt;TD COLSPAN = 3&gt; &lt;/TD&gt;&lt;/TR&gt;</v>
      </c>
      <c r="M88" s="26" t="str">
        <f>IF(Minutes!N91&lt;&gt;"#","",CONCATENATE("&lt;TR BGCOLOR=""#E0E0E0""&gt;&lt;TD&gt;&lt;BR&gt;&lt;/TD&gt;&lt;TD VALIGN = MIDDLE  ALIGN = CENTER&gt;", Minutes!N90, "&lt;/TD&gt;&lt;TD VALIGN = MIDDLE  ALIGN = CENTER&gt;", TEXT(Minutes!N89,"d-mmm-yy"),"&lt;/TD&gt;&lt;/TR&gt;&lt;TR&gt;&lt;TD COLSPAN = 3&gt;", SUBSTITUTE(Minutes!N91, "#", " "),"&lt;/TD&gt;&lt;/TR&gt;"))</f>
        <v>&lt;TR BGCOLOR="#E0E0E0"&gt;&lt;TD&gt;&lt;BR&gt;&lt;/TD&gt;&lt;TD VALIGN = MIDDLE  ALIGN = CENTER&gt;Q-REV draft prepared.  Ready for WG ballot&lt;/TD&gt;&lt;TD VALIGN = MIDDLE  ALIGN = CENTER&gt;19-Mar-13&lt;/TD&gt;&lt;/TR&gt;&lt;TR&gt;&lt;TD COLSPAN = 3&gt; &lt;/TD&gt;&lt;/TR&gt;</v>
      </c>
      <c r="N88" s="26" t="str">
        <f>IF(Minutes!O91&lt;&gt;"#","",CONCATENATE("&lt;TR BGCOLOR=""#E0E0E0""&gt;&lt;TD&gt;&lt;BR&gt;&lt;/TD&gt;&lt;TD VALIGN = MIDDLE  ALIGN = CENTER&gt;", Minutes!O90, "&lt;/TD&gt;&lt;TD VALIGN = MIDDLE  ALIGN = CENTER&gt;", TEXT(Minutes!O89,"d-mmm-yy"),"&lt;/TD&gt;&lt;/TR&gt;&lt;TR&gt;&lt;TD COLSPAN = 3&gt;", SUBSTITUTE(Minutes!O91, "#", " "),"&lt;/TD&gt;&lt;/TR&gt;"))</f>
        <v>&lt;TR BGCOLOR="#E0E0E0"&gt;&lt;TD&gt;&lt;BR&gt;&lt;/TD&gt;&lt;TD VALIGN = MIDDLE  ALIGN = CENTER&gt;Included in 802.1Q-REV  D1.0, in ballot
&lt;/TD&gt;&lt;TD VALIGN = MIDDLE  ALIGN = CENTER&gt;15-May-13&lt;/TD&gt;&lt;/TR&gt;&lt;TR&gt;&lt;TD COLSPAN = 3&gt; &lt;/TD&gt;&lt;/TR&gt;</v>
      </c>
      <c r="O88" s="26" t="str">
        <f>IF(Minutes!P91&lt;&gt;"#","",CONCATENATE("&lt;TR BGCOLOR=""#E0E0E0""&gt;&lt;TD&gt;&lt;BR&gt;&lt;/TD&gt;&lt;TD VALIGN = MIDDLE  ALIGN = CENTER&gt;", Minutes!P90, "&lt;/TD&gt;&lt;TD VALIGN = MIDDLE  ALIGN = CENTER&gt;", TEXT(Minutes!P89,"d-mmm-yy"),"&lt;/TD&gt;&lt;/TR&gt;&lt;TR&gt;&lt;TD COLSPAN = 3&gt;", SUBSTITUTE(Minutes!P91, "#", " "),"&lt;/TD&gt;&lt;/TR&gt;"))</f>
        <v>&lt;TR BGCOLOR="#E0E0E0"&gt;&lt;TD&gt;&lt;BR&gt;&lt;/TD&gt;&lt;TD VALIGN = MIDDLE  ALIGN = CENTER&gt;802.1Q-REV D1.2 is balloting&lt;/TD&gt;&lt;TD VALIGN = MIDDLE  ALIGN = CENTER&gt;15-Jul-13&lt;/TD&gt;&lt;/TR&gt;&lt;TR&gt;&lt;TD COLSPAN = 3&gt; &lt;/TD&gt;&lt;/TR&gt;</v>
      </c>
      <c r="P88" s="26" t="str">
        <f>IF(Minutes!Q91&lt;&gt;"#","",CONCATENATE("&lt;TR BGCOLOR=""#E0E0E0""&gt;&lt;TD&gt;&lt;BR&gt;&lt;/TD&gt;&lt;TD VALIGN = MIDDLE  ALIGN = CENTER&gt;", Minutes!Q90, "&lt;/TD&gt;&lt;TD VALIGN = MIDDLE  ALIGN = CENTER&gt;", TEXT(Minutes!Q89,"d-mmm-yy"),"&lt;/TD&gt;&lt;/TR&gt;&lt;TR&gt;&lt;TD COLSPAN = 3&gt;", SUBSTITUTE(Minutes!Q91, "#", " "),"&lt;/TD&gt;&lt;/TR&gt;"))</f>
        <v>&lt;TR BGCOLOR="#E0E0E0"&gt;&lt;TD&gt;&lt;BR&gt;&lt;/TD&gt;&lt;TD VALIGN = MIDDLE  ALIGN = CENTER&gt;802.1Q-REV is in WG ballot recirc&lt;/TD&gt;&lt;TD VALIGN = MIDDLE  ALIGN = CENTER&gt;3-Sep-13&lt;/TD&gt;&lt;/TR&gt;&lt;TR&gt;&lt;TD COLSPAN = 3&gt; &lt;/TD&gt;&lt;/TR&gt;</v>
      </c>
      <c r="Q88" s="26" t="str">
        <f>IF(Minutes!R91&lt;&gt;"#","",CONCATENATE("&lt;TR BGCOLOR=""#E0E0E0""&gt;&lt;TD&gt;&lt;BR&gt;&lt;/TD&gt;&lt;TD VALIGN = MIDDLE  ALIGN = CENTER&gt;", Minutes!R90, "&lt;/TD&gt;&lt;TD VALIGN = MIDDLE  ALIGN = CENTER&gt;", TEXT(Minutes!R89,"d-mmm-yy"),"&lt;/TD&gt;&lt;/TR&gt;&lt;TR&gt;&lt;TD COLSPAN = 3&gt;", SUBSTITUTE(Minutes!R91, "#", " "),"&lt;/TD&gt;&lt;/TR&gt;"))</f>
        <v>&lt;TR BGCOLOR="#E0E0E0"&gt;&lt;TD&gt;&lt;BR&gt;&lt;/TD&gt;&lt;TD VALIGN = MIDDLE  ALIGN = CENTER&gt;802.1Q-REV is in WG ballot recirc&lt;/TD&gt;&lt;TD VALIGN = MIDDLE  ALIGN = CENTER&gt;12-Nov-13&lt;/TD&gt;&lt;/TR&gt;&lt;TR&gt;&lt;TD COLSPAN = 3&gt; &lt;/TD&gt;&lt;/TR&gt;</v>
      </c>
      <c r="R88" s="117" t="str">
        <f>IF(Minutes!S91&lt;&gt;"#","",CONCATENATE("&lt;TR BGCOLOR=""#E0E0E0""&gt;&lt;TD&gt;&lt;BR&gt;&lt;/TD&gt;&lt;TD VALIGN = MIDDLE  ALIGN = CENTER&gt;", Minutes!S90, "&lt;/TD&gt;&lt;TD VALIGN = MIDDLE  ALIGN = CENTER&gt;", TEXT(Minutes!S89,"d-mmm-yy"),"&lt;/TD&gt;&lt;/TR&gt;&lt;TR&gt;&lt;TD COLSPAN = 3&gt;", SUBSTITUTE(Minutes!S91, "#", " "),"&lt;/TD&gt;&lt;/TR&gt;"))</f>
        <v>&lt;TR BGCOLOR="#E0E0E0"&gt;&lt;TD&gt;&lt;BR&gt;&lt;/TD&gt;&lt;TD VALIGN = MIDDLE  ALIGN = CENTER&gt;802.1Q-REV is in sponsor ballot&lt;/TD&gt;&lt;TD VALIGN = MIDDLE  ALIGN = CENTER&gt;22-Jan-14&lt;/TD&gt;&lt;/TR&gt;&lt;TR&gt;&lt;TD COLSPAN = 3&gt; &lt;/TD&gt;&lt;/TR&gt;</v>
      </c>
      <c r="S88" s="117" t="str">
        <f>IF(Minutes!T91&lt;&gt;"#","",CONCATENATE("&lt;TR BGCOLOR=""#E0E0E0""&gt;&lt;TD&gt;&lt;BR&gt;&lt;/TD&gt;&lt;TD VALIGN = MIDDLE  ALIGN = CENTER&gt;", Minutes!T90, "&lt;/TD&gt;&lt;TD VALIGN = MIDDLE  ALIGN = CENTER&gt;", TEXT(Minutes!T89,"d-mmm-yy"),"&lt;/TD&gt;&lt;/TR&gt;&lt;TR&gt;&lt;TD COLSPAN = 3&gt;", SUBSTITUTE(Minutes!T91, "#", " "),"&lt;/TD&gt;&lt;/TR&gt;"))</f>
        <v>&lt;TR BGCOLOR="#E0E0E0"&gt;&lt;TD&gt;&lt;BR&gt;&lt;/TD&gt;&lt;TD VALIGN = MIDDLE  ALIGN = CENTER&gt;802.1Q-REV is in sponsor ballot recirc&lt;/TD&gt;&lt;TD VALIGN = MIDDLE  ALIGN = CENTER&gt;18-Mar-14&lt;/TD&gt;&lt;/TR&gt;&lt;TR&gt;&lt;TD COLSPAN = 3&gt; &lt;/TD&gt;&lt;/TR&gt;</v>
      </c>
      <c r="T88" s="117" t="str">
        <f>IF(Minutes!U91&lt;&gt;"#","",CONCATENATE("&lt;TR BGCOLOR=""#E0E0E0""&gt;&lt;TD&gt;&lt;BR&gt;&lt;/TD&gt;&lt;TD VALIGN = MIDDLE  ALIGN = CENTER&gt;", Minutes!U90, "&lt;/TD&gt;&lt;TD VALIGN = MIDDLE  ALIGN = CENTER&gt;", TEXT(Minutes!U89,"d-mmm-yy"),"&lt;/TD&gt;&lt;/TR&gt;&lt;TR&gt;&lt;TD COLSPAN = 3&gt;", SUBSTITUTE(Minutes!U91, "#", " "),"&lt;/TD&gt;&lt;/TR&gt;"))</f>
        <v/>
      </c>
      <c r="U88" s="117" t="str">
        <f>IF(Minutes!V91&lt;&gt;"#","",CONCATENATE("&lt;TR BGCOLOR=""#E0E0E0""&gt;&lt;TD&gt;&lt;BR&gt;&lt;/TD&gt;&lt;TD VALIGN = MIDDLE  ALIGN = CENTER&gt;", Minutes!V90, "&lt;/TD&gt;&lt;TD VALIGN = MIDDLE  ALIGN = CENTER&gt;", TEXT(Minutes!V89,"d-mmm-yy"),"&lt;/TD&gt;&lt;/TR&gt;&lt;TR&gt;&lt;TD COLSPAN = 3&gt;", SUBSTITUTE(Minutes!V91, "#", " "),"&lt;/TD&gt;&lt;/TR&gt;"))</f>
        <v/>
      </c>
      <c r="V88" s="117" t="str">
        <f>IF(Minutes!W91&lt;&gt;"#","",CONCATENATE("&lt;TR BGCOLOR=""#E0E0E0""&gt;&lt;TD&gt;&lt;BR&gt;&lt;/TD&gt;&lt;TD VALIGN = MIDDLE  ALIGN = CENTER&gt;", Minutes!W90, "&lt;/TD&gt;&lt;TD VALIGN = MIDDLE  ALIGN = CENTER&gt;", TEXT(Minutes!W89,"d-mmm-yy"),"&lt;/TD&gt;&lt;/TR&gt;&lt;TR&gt;&lt;TD COLSPAN = 3&gt;", SUBSTITUTE(Minutes!W91, "#", " "),"&lt;/TD&gt;&lt;/TR&gt;"))</f>
        <v/>
      </c>
      <c r="W88" s="117" t="str">
        <f>IF(Minutes!X91&lt;&gt;"#","",CONCATENATE("&lt;TR BGCOLOR=""#E0E0E0""&gt;&lt;TD&gt;&lt;BR&gt;&lt;/TD&gt;&lt;TD VALIGN = MIDDLE  ALIGN = CENTER&gt;", Minutes!X90, "&lt;/TD&gt;&lt;TD VALIGN = MIDDLE  ALIGN = CENTER&gt;", TEXT(Minutes!X89,"d-mmm-yy"),"&lt;/TD&gt;&lt;/TR&gt;&lt;TR&gt;&lt;TD COLSPAN = 3&gt;", SUBSTITUTE(Minutes!X91, "#", " "),"&lt;/TD&gt;&lt;/TR&gt;"))</f>
        <v/>
      </c>
      <c r="X88" s="117" t="str">
        <f>IF(Minutes!Y91&lt;&gt;"#","",CONCATENATE("&lt;TR BGCOLOR=""#E0E0E0""&gt;&lt;TD&gt;&lt;BR&gt;&lt;/TD&gt;&lt;TD VALIGN = MIDDLE  ALIGN = CENTER&gt;", Minutes!Y90, "&lt;/TD&gt;&lt;TD VALIGN = MIDDLE  ALIGN = CENTER&gt;", TEXT(Minutes!Y89,"d-mmm-yy"),"&lt;/TD&gt;&lt;/TR&gt;&lt;TR&gt;&lt;TD COLSPAN = 3&gt;", SUBSTITUTE(Minutes!Y91, "#", " "),"&lt;/TD&gt;&lt;/TR&gt;"))</f>
        <v/>
      </c>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row>
    <row r="89" spans="1:50" x14ac:dyDescent="0.2">
      <c r="B89" s="117"/>
      <c r="C89" s="117"/>
      <c r="D89" s="117"/>
      <c r="E89" s="117"/>
      <c r="F89" s="117"/>
      <c r="G89" s="117"/>
      <c r="H89" s="117"/>
      <c r="I89" s="117"/>
      <c r="J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row>
    <row r="90" spans="1:50" x14ac:dyDescent="0.2">
      <c r="A90" s="26" t="s">
        <v>89</v>
      </c>
      <c r="B90" s="117"/>
      <c r="C90" s="117"/>
      <c r="D90" s="117"/>
      <c r="E90" s="117"/>
      <c r="F90" s="117"/>
      <c r="G90" s="117"/>
      <c r="H90" s="117"/>
      <c r="I90" s="117"/>
      <c r="J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row>
    <row r="91" spans="1:50" ht="127.5" customHeight="1" x14ac:dyDescent="0.2">
      <c r="A91" s="26" t="str">
        <f ca="1">IF(Minutes!B92="#","",CONCATENATE("&lt;A NAME = ""REQ",Minutes!B92,"""&gt;&lt;BR&gt;&lt;/A&gt;","&lt;TABLE BORDER=5 CELLSPACING=0 CELLPADDING=6 WIDTH=""100%""&gt;","&lt;TR BGCOLOR=""#00FFFF""&gt;&lt;TD COLSPAN = 3 VALIGN = MIDDLE  ALIGN = CENTER&gt;&lt;BIG&gt;&lt;B&gt;Change Request &lt;A HREF=""maint_",Minutes!B92,".pdf""&gt;",Minutes!B92,"&lt;/A&gt; Revision History&lt;/B&gt;&lt;/BIG&gt;&lt;/TD&gt;&lt;/TR&gt;","&lt;TR BGCOLOR=""#00FFFF""&gt;&lt;TD  WIDTH=""15%"" ALIGN = CENTER&gt;Status&lt;/TD&gt;&lt;TD ALIGN = CENTER&gt;Description&lt;/TD&gt;&lt;TD  WIDTH=""15%"" ALIGN = CENTER&gt;Date Received&lt;/TD&gt;&lt;/TR&gt;","&lt;TR BGCOLOR=""#00FFFF""&gt;&lt;TD VALIGN = MIDDLE  ALIGN = CENTER&gt;&lt;B&gt;",Minutes!C93,"&lt;/B&gt;&lt;/TD&gt;&lt;TD VALIGN = MIDDLE  ALIGN = CENTER&gt;&lt;B&gt;",Minutes!C94,"&lt;/B&gt;&lt;/TD&gt;&lt;TD  VALIGN = MIDDLE  ALIGN = CENTER&gt;&lt;B&gt;",Minutes!C92,"&lt;/B&gt;&lt;/TD&gt;&lt;/TR&gt;","&lt;TR BGCOLOR=""#00FFFF""&gt;&lt;TD COLSPAN = 3&gt;&lt;SMALL&gt;&lt;BR&gt;&lt;/SMALL&gt;&lt;/TD&gt;&lt;/TR&gt;"))</f>
        <v>&lt;A NAME = "REQ0037"&gt;&lt;BR&gt;&lt;/A&gt;&lt;TABLE BORDER=5 CELLSPACING=0 CELLPADDING=6 WIDTH="100%"&gt;&lt;TR BGCOLOR="#00FFFF"&gt;&lt;TD COLSPAN = 3 VALIGN = MIDDLE  ALIGN = CENTER&gt;&lt;BIG&gt;&lt;B&gt;Change Request &lt;A HREF="maint_0037.pdf"&gt;0037&lt;/A&gt;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CENTER&gt;&lt;B&gt;20.9 - New MEPoperational is operational status&lt;/B&gt;&lt;/TD&gt;&lt;TD  VALIGN = MIDDLE  ALIGN = CENTER&gt;&lt;B&gt;21-Jun-12&lt;/B&gt;&lt;/TD&gt;&lt;/TR&gt;&lt;TR BGCOLOR="#00FFFF"&gt;&lt;TD COLSPAN = 3&gt;&lt;SMALL&gt;&lt;BR&gt;&lt;/SMALL&gt;&lt;/TD&gt;&lt;/TR&gt;</v>
      </c>
      <c r="B91" s="117" t="str">
        <f ca="1">IF(Minutes!C94="","",CONCATENATE("&lt;TR BGCOLOR=""#E0E0E0""&gt;&lt;TD&gt;&lt;BR&gt;&lt;/TD&gt;&lt;TD VALIGN = MIDDLE  ALIGN = CENTER&gt;", Minutes!C93, "&lt;/TD&gt;&lt;TD VALIGN = MIDDLE  ALIGN = CENTER&gt;", TEXT(Minutes!C92,"d-mmm-yy"),"&lt;/TD&gt;&lt;/TR&gt;&lt;TR&gt;&lt;TD COLSPAN = 3&gt;", SUBSTITUTE(Minutes!C94, "#", " "),"&lt;/TD&gt;&lt;/TR&gt;"))</f>
        <v>&lt;TR BGCOLOR="#E0E0E0"&gt;&lt;TD&gt;&lt;BR&gt;&lt;/TD&gt;&lt;TD VALIGN = MIDDLE  ALIGN = CENTER&gt;Rejected&lt;/TD&gt;&lt;TD VALIGN = MIDDLE  ALIGN = CENTER&gt;21-Jun-12&lt;/TD&gt;&lt;/TR&gt;&lt;TR&gt;&lt;TD COLSPAN = 3&gt;20.9 - New MEPoperational is operational status&lt;/TD&gt;&lt;/TR&gt;</v>
      </c>
      <c r="C91" s="117" t="str">
        <f>IF(Minutes!D94&lt;&gt;"#","",CONCATENATE("&lt;TR BGCOLOR=""#E0E0E0""&gt;&lt;TD&gt;&lt;BR&gt;&lt;/TD&gt;&lt;TD VALIGN = MIDDLE  ALIGN = CENTER&gt;", Minutes!D93, "&lt;/TD&gt;&lt;TD VALIGN = MIDDLE  ALIGN = CENTER&gt;", TEXT(Minutes!D92,"d-mmm-yy"),"&lt;/TD&gt;&lt;/TR&gt;&lt;TR&gt;&lt;TD COLSPAN = 3&gt;", SUBSTITUTE(Minutes!D94, "#", " "),"&lt;/TD&gt;&lt;/TR&gt;"))</f>
        <v/>
      </c>
      <c r="D91" s="117" t="str">
        <f>IF(Minutes!E94&lt;&gt;"#","",CONCATENATE("&lt;TR BGCOLOR=""#E0E0E0""&gt;&lt;TD&gt;&lt;BR&gt;&lt;/TD&gt;&lt;TD VALIGN = MIDDLE  ALIGN = CENTER&gt;", Minutes!E93, "&lt;/TD&gt;&lt;TD VALIGN = MIDDLE  ALIGN = CENTER&gt;", TEXT(Minutes!E92,"d-mmm-yy"),"&lt;/TD&gt;&lt;/TR&gt;&lt;TR&gt;&lt;TD COLSPAN = 3&gt;", SUBSTITUTE(Minutes!E94, "#", " "),"&lt;/TD&gt;&lt;/TR&gt;"))</f>
        <v/>
      </c>
      <c r="E91" s="117" t="str">
        <f>IF(Minutes!F94&lt;&gt;"#","",CONCATENATE("&lt;TR BGCOLOR=""#E0E0E0""&gt;&lt;TD&gt;&lt;BR&gt;&lt;/TD&gt;&lt;TD VALIGN = MIDDLE  ALIGN = CENTER&gt;", Minutes!F93, "&lt;/TD&gt;&lt;TD VALIGN = MIDDLE  ALIGN = CENTER&gt;", TEXT(Minutes!F92,"d-mmm-yy"),"&lt;/TD&gt;&lt;/TR&gt;&lt;TR&gt;&lt;TD COLSPAN = 3&gt;", SUBSTITUTE(Minutes!F94, "#", " "),"&lt;/TD&gt;&lt;/TR&gt;"))</f>
        <v/>
      </c>
      <c r="F91" s="117" t="str">
        <f>IF(Minutes!G94&lt;&gt;"#","",CONCATENATE("&lt;TR BGCOLOR=""#E0E0E0""&gt;&lt;TD&gt;&lt;BR&gt;&lt;/TD&gt;&lt;TD VALIGN = MIDDLE  ALIGN = CENTER&gt;", Minutes!G93, "&lt;/TD&gt;&lt;TD VALIGN = MIDDLE  ALIGN = CENTER&gt;", TEXT(Minutes!G92,"d-mmm-yy"),"&lt;/TD&gt;&lt;/TR&gt;&lt;TR&gt;&lt;TD COLSPAN = 3&gt;", SUBSTITUTE(Minutes!G94, "#", " "),"&lt;/TD&gt;&lt;/TR&gt;"))</f>
        <v/>
      </c>
      <c r="G91" s="117" t="str">
        <f>IF(Minutes!H94&lt;&gt;"#","",CONCATENATE("&lt;TR BGCOLOR=""#E0E0E0""&gt;&lt;TD&gt;&lt;BR&gt;&lt;/TD&gt;&lt;TD VALIGN = MIDDLE  ALIGN = CENTER&gt;", Minutes!H93, "&lt;/TD&gt;&lt;TD VALIGN = MIDDLE  ALIGN = CENTER&gt;", TEXT(Minutes!H92,"d-mmm-yy"),"&lt;/TD&gt;&lt;/TR&gt;&lt;TR&gt;&lt;TD COLSPAN = 3&gt;", SUBSTITUTE(Minutes!H94, "#", " "),"&lt;/TD&gt;&lt;/TR&gt;"))</f>
        <v/>
      </c>
      <c r="H91" s="117" t="str">
        <f>IF(Minutes!I94&lt;&gt;"#","",CONCATENATE("&lt;TR BGCOLOR=""#E0E0E0""&gt;&lt;TD&gt;&lt;BR&gt;&lt;/TD&gt;&lt;TD VALIGN = MIDDLE  ALIGN = CENTER&gt;", Minutes!I93, "&lt;/TD&gt;&lt;TD VALIGN = MIDDLE  ALIGN = CENTER&gt;", TEXT(Minutes!I92,"d-mmm-yy"),"&lt;/TD&gt;&lt;/TR&gt;&lt;TR&gt;&lt;TD COLSPAN = 3&gt;", SUBSTITUTE(Minutes!I94, "#", " "),"&lt;/TD&gt;&lt;/TR&gt;"))</f>
        <v/>
      </c>
      <c r="I91" s="117" t="str">
        <f>IF(Minutes!J94&lt;&gt;"#","",CONCATENATE("&lt;TR BGCOLOR=""#E0E0E0""&gt;&lt;TD&gt;&lt;BR&gt;&lt;/TD&gt;&lt;TD VALIGN = MIDDLE  ALIGN = CENTER&gt;", Minutes!J93, "&lt;/TD&gt;&lt;TD VALIGN = MIDDLE  ALIGN = CENTER&gt;", TEXT(Minutes!J92,"d-mmm-yy"),"&lt;/TD&gt;&lt;/TR&gt;&lt;TR&gt;&lt;TD COLSPAN = 3&gt;", SUBSTITUTE(Minutes!J94, "#", " "),"&lt;/TD&gt;&lt;/TR&gt;"))</f>
        <v>&lt;TR BGCOLOR="#E0E0E0"&gt;&lt;TD&gt;&lt;BR&gt;&lt;/TD&gt;&lt;TD VALIGN = MIDDLE  ALIGN = CENTER&gt;This needs to be studied.  Target for Q-rev if needed&lt;/TD&gt;&lt;TD VALIGN = MIDDLE  ALIGN = CENTER&gt;17-Jul-12&lt;/TD&gt;&lt;/TR&gt;&lt;TR&gt;&lt;TD COLSPAN = 3&gt; &lt;/TD&gt;&lt;/TR&gt;</v>
      </c>
      <c r="J91" s="117" t="str">
        <f>IF(Minutes!K94&lt;&gt;"#","",CONCATENATE("&lt;TR BGCOLOR=""#E0E0E0""&gt;&lt;TD&gt;&lt;BR&gt;&lt;/TD&gt;&lt;TD VALIGN = MIDDLE  ALIGN = CENTER&gt;", Minutes!K93, "&lt;/TD&gt;&lt;TD VALIGN = MIDDLE  ALIGN = CENTER&gt;", TEXT(Minutes!K92,"d-mmm-yy"),"&lt;/TD&gt;&lt;/TR&gt;&lt;TR&gt;&lt;TD COLSPAN = 3&gt;", SUBSTITUTE(Minutes!K94, "#", " "),"&lt;/TD&gt;&lt;/TR&gt;"))</f>
        <v>&lt;TR BGCOLOR="#E0E0E0"&gt;&lt;TD&gt;&lt;BR&gt;&lt;/TD&gt;&lt;TD VALIGN = MIDDLE  ALIGN = CENTER&gt; MEPactive regulates all of the MEP state machines in parallel with BEGIN.  There is not much opportunity for foul ups that would make an operational and an administrative pair for MEP active that would not be visible from the ieee8021CfmConfigErrorListTable.
The MEPactive variable is a "come from" variable that controls all of the MEP state machines by forcing them to the reset state.  It is driven by the state of the dot1agCfmMepActive administrative object.  When the object and variable transition between TRUE or FALSE, the state machines should start or stop operation with no discernible lag.  The most likely reason that a MEP that is administratively enabled is that the physical port on which it is supposed to reside is physically absent.  This could be discovered by examining the dot1agCfmMepIfIndex object; a 0 value indicates that the MEP has no port on which to run.  Any configuration problems can be detected using the ieee8021CfmConfigErrorListTable.  While it is true that an "operational state" variable could therefore differ from the state of dot1agCfmMepActive, the Working Group feels that the additional information supplied by an operational object would be of too little utility to justify its implementation.
A note will be added as per issue 0036 that will indicate this in the document.&lt;/TD&gt;&lt;TD VALIGN = MIDDLE  ALIGN = CENTER&gt;12-Sep-12&lt;/TD&gt;&lt;/TR&gt;&lt;TR&gt;&lt;TD COLSPAN = 3&gt; &lt;/TD&gt;&lt;/TR&gt;</v>
      </c>
      <c r="K91" s="26" t="str">
        <f>IF(Minutes!L94&lt;&gt;"#","",CONCATENATE("&lt;TR BGCOLOR=""#E0E0E0""&gt;&lt;TD&gt;&lt;BR&gt;&lt;/TD&gt;&lt;TD VALIGN = MIDDLE  ALIGN = CENTER&gt;", Minutes!L93, "&lt;/TD&gt;&lt;TD VALIGN = MIDDLE  ALIGN = CENTER&gt;", TEXT(Minutes!L92,"d-mmm-yy"),"&lt;/TD&gt;&lt;/TR&gt;&lt;TR&gt;&lt;TD COLSPAN = 3&gt;", SUBSTITUTE(Minutes!L94, "#", " "),"&lt;/TD&gt;&lt;/TR&gt;"))</f>
        <v/>
      </c>
      <c r="L91" s="26" t="str">
        <f>IF(Minutes!M94&lt;&gt;"#","",CONCATENATE("&lt;TR BGCOLOR=""#E0E0E0""&gt;&lt;TD&gt;&lt;BR&gt;&lt;/TD&gt;&lt;TD VALIGN = MIDDLE  ALIGN = CENTER&gt;", Minutes!M93, "&lt;/TD&gt;&lt;TD VALIGN = MIDDLE  ALIGN = CENTER&gt;", TEXT(Minutes!M92,"d-mmm-yy"),"&lt;/TD&gt;&lt;/TR&gt;&lt;TR&gt;&lt;TD COLSPAN = 3&gt;", SUBSTITUTE(Minutes!M94, "#", " "),"&lt;/TD&gt;&lt;/TR&gt;"))</f>
        <v/>
      </c>
      <c r="M91" s="26" t="str">
        <f>IF(Minutes!N94&lt;&gt;"#","",CONCATENATE("&lt;TR BGCOLOR=""#E0E0E0""&gt;&lt;TD&gt;&lt;BR&gt;&lt;/TD&gt;&lt;TD VALIGN = MIDDLE  ALIGN = CENTER&gt;", Minutes!N93, "&lt;/TD&gt;&lt;TD VALIGN = MIDDLE  ALIGN = CENTER&gt;", TEXT(Minutes!N92,"d-mmm-yy"),"&lt;/TD&gt;&lt;/TR&gt;&lt;TR&gt;&lt;TD COLSPAN = 3&gt;", SUBSTITUTE(Minutes!N94, "#", " "),"&lt;/TD&gt;&lt;/TR&gt;"))</f>
        <v/>
      </c>
      <c r="N91" s="26" t="str">
        <f>IF(Minutes!O94&lt;&gt;"#","",CONCATENATE("&lt;TR BGCOLOR=""#E0E0E0""&gt;&lt;TD&gt;&lt;BR&gt;&lt;/TD&gt;&lt;TD VALIGN = MIDDLE  ALIGN = CENTER&gt;", Minutes!O93, "&lt;/TD&gt;&lt;TD VALIGN = MIDDLE  ALIGN = CENTER&gt;", TEXT(Minutes!O92,"d-mmm-yy"),"&lt;/TD&gt;&lt;/TR&gt;&lt;TR&gt;&lt;TD COLSPAN = 3&gt;", SUBSTITUTE(Minutes!O94, "#", " "),"&lt;/TD&gt;&lt;/TR&gt;"))</f>
        <v/>
      </c>
      <c r="O91" s="26" t="str">
        <f>IF(Minutes!P94&lt;&gt;"#","",CONCATENATE("&lt;TR BGCOLOR=""#E0E0E0""&gt;&lt;TD&gt;&lt;BR&gt;&lt;/TD&gt;&lt;TD VALIGN = MIDDLE  ALIGN = CENTER&gt;", Minutes!P93, "&lt;/TD&gt;&lt;TD VALIGN = MIDDLE  ALIGN = CENTER&gt;", TEXT(Minutes!P92,"d-mmm-yy"),"&lt;/TD&gt;&lt;/TR&gt;&lt;TR&gt;&lt;TD COLSPAN = 3&gt;", SUBSTITUTE(Minutes!P94, "#", " "),"&lt;/TD&gt;&lt;/TR&gt;"))</f>
        <v/>
      </c>
      <c r="P91" s="26" t="str">
        <f>IF(Minutes!Q94&lt;&gt;"#","",CONCATENATE("&lt;TR BGCOLOR=""#E0E0E0""&gt;&lt;TD&gt;&lt;BR&gt;&lt;/TD&gt;&lt;TD VALIGN = MIDDLE  ALIGN = CENTER&gt;", Minutes!Q93, "&lt;/TD&gt;&lt;TD VALIGN = MIDDLE  ALIGN = CENTER&gt;", TEXT(Minutes!Q92,"d-mmm-yy"),"&lt;/TD&gt;&lt;/TR&gt;&lt;TR&gt;&lt;TD COLSPAN = 3&gt;", SUBSTITUTE(Minutes!Q94, "#", " "),"&lt;/TD&gt;&lt;/TR&gt;"))</f>
        <v/>
      </c>
      <c r="Q91" s="26" t="str">
        <f>IF(Minutes!R94&lt;&gt;"#","",CONCATENATE("&lt;TR BGCOLOR=""#E0E0E0""&gt;&lt;TD&gt;&lt;BR&gt;&lt;/TD&gt;&lt;TD VALIGN = MIDDLE  ALIGN = CENTER&gt;", Minutes!R93, "&lt;/TD&gt;&lt;TD VALIGN = MIDDLE  ALIGN = CENTER&gt;", TEXT(Minutes!R92,"d-mmm-yy"),"&lt;/TD&gt;&lt;/TR&gt;&lt;TR&gt;&lt;TD COLSPAN = 3&gt;", SUBSTITUTE(Minutes!R94, "#", " "),"&lt;/TD&gt;&lt;/TR&gt;"))</f>
        <v/>
      </c>
      <c r="R91" s="117" t="str">
        <f>IF(Minutes!S94&lt;&gt;"#","",CONCATENATE("&lt;TR BGCOLOR=""#E0E0E0""&gt;&lt;TD&gt;&lt;BR&gt;&lt;/TD&gt;&lt;TD VALIGN = MIDDLE  ALIGN = CENTER&gt;", Minutes!S93, "&lt;/TD&gt;&lt;TD VALIGN = MIDDLE  ALIGN = CENTER&gt;", TEXT(Minutes!S92,"d-mmm-yy"),"&lt;/TD&gt;&lt;/TR&gt;&lt;TR&gt;&lt;TD COLSPAN = 3&gt;", SUBSTITUTE(Minutes!S94, "#", " "),"&lt;/TD&gt;&lt;/TR&gt;"))</f>
        <v/>
      </c>
      <c r="S91" s="117" t="str">
        <f>IF(Minutes!T94&lt;&gt;"#","",CONCATENATE("&lt;TR BGCOLOR=""#E0E0E0""&gt;&lt;TD&gt;&lt;BR&gt;&lt;/TD&gt;&lt;TD VALIGN = MIDDLE  ALIGN = CENTER&gt;", Minutes!T93, "&lt;/TD&gt;&lt;TD VALIGN = MIDDLE  ALIGN = CENTER&gt;", TEXT(Minutes!T92,"d-mmm-yy"),"&lt;/TD&gt;&lt;/TR&gt;&lt;TR&gt;&lt;TD COLSPAN = 3&gt;", SUBSTITUTE(Minutes!T94, "#", " "),"&lt;/TD&gt;&lt;/TR&gt;"))</f>
        <v/>
      </c>
      <c r="T91" s="117" t="str">
        <f>IF(Minutes!U94&lt;&gt;"#","",CONCATENATE("&lt;TR BGCOLOR=""#E0E0E0""&gt;&lt;TD&gt;&lt;BR&gt;&lt;/TD&gt;&lt;TD VALIGN = MIDDLE  ALIGN = CENTER&gt;", Minutes!U93, "&lt;/TD&gt;&lt;TD VALIGN = MIDDLE  ALIGN = CENTER&gt;", TEXT(Minutes!U92,"d-mmm-yy"),"&lt;/TD&gt;&lt;/TR&gt;&lt;TR&gt;&lt;TD COLSPAN = 3&gt;", SUBSTITUTE(Minutes!U94, "#", " "),"&lt;/TD&gt;&lt;/TR&gt;"))</f>
        <v/>
      </c>
      <c r="U91" s="117" t="str">
        <f>IF(Minutes!V94&lt;&gt;"#","",CONCATENATE("&lt;TR BGCOLOR=""#E0E0E0""&gt;&lt;TD&gt;&lt;BR&gt;&lt;/TD&gt;&lt;TD VALIGN = MIDDLE  ALIGN = CENTER&gt;", Minutes!V93, "&lt;/TD&gt;&lt;TD VALIGN = MIDDLE  ALIGN = CENTER&gt;", TEXT(Minutes!V92,"d-mmm-yy"),"&lt;/TD&gt;&lt;/TR&gt;&lt;TR&gt;&lt;TD COLSPAN = 3&gt;", SUBSTITUTE(Minutes!V94, "#", " "),"&lt;/TD&gt;&lt;/TR&gt;"))</f>
        <v/>
      </c>
      <c r="V91" s="117" t="str">
        <f>IF(Minutes!W94&lt;&gt;"#","",CONCATENATE("&lt;TR BGCOLOR=""#E0E0E0""&gt;&lt;TD&gt;&lt;BR&gt;&lt;/TD&gt;&lt;TD VALIGN = MIDDLE  ALIGN = CENTER&gt;", Minutes!W93, "&lt;/TD&gt;&lt;TD VALIGN = MIDDLE  ALIGN = CENTER&gt;", TEXT(Minutes!W92,"d-mmm-yy"),"&lt;/TD&gt;&lt;/TR&gt;&lt;TR&gt;&lt;TD COLSPAN = 3&gt;", SUBSTITUTE(Minutes!W94, "#", " "),"&lt;/TD&gt;&lt;/TR&gt;"))</f>
        <v/>
      </c>
      <c r="W91" s="117" t="str">
        <f>IF(Minutes!X94&lt;&gt;"#","",CONCATENATE("&lt;TR BGCOLOR=""#E0E0E0""&gt;&lt;TD&gt;&lt;BR&gt;&lt;/TD&gt;&lt;TD VALIGN = MIDDLE  ALIGN = CENTER&gt;", Minutes!X93, "&lt;/TD&gt;&lt;TD VALIGN = MIDDLE  ALIGN = CENTER&gt;", TEXT(Minutes!X92,"d-mmm-yy"),"&lt;/TD&gt;&lt;/TR&gt;&lt;TR&gt;&lt;TD COLSPAN = 3&gt;", SUBSTITUTE(Minutes!X94, "#", " "),"&lt;/TD&gt;&lt;/TR&gt;"))</f>
        <v/>
      </c>
      <c r="X91" s="117" t="str">
        <f>IF(Minutes!Y94&lt;&gt;"#","",CONCATENATE("&lt;TR BGCOLOR=""#E0E0E0""&gt;&lt;TD&gt;&lt;BR&gt;&lt;/TD&gt;&lt;TD VALIGN = MIDDLE  ALIGN = CENTER&gt;", Minutes!Y93, "&lt;/TD&gt;&lt;TD VALIGN = MIDDLE  ALIGN = CENTER&gt;", TEXT(Minutes!Y92,"d-mmm-yy"),"&lt;/TD&gt;&lt;/TR&gt;&lt;TR&gt;&lt;TD COLSPAN = 3&gt;", SUBSTITUTE(Minutes!Y94, "#", " "),"&lt;/TD&gt;&lt;/TR&gt;"))</f>
        <v/>
      </c>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row>
    <row r="92" spans="1:50" x14ac:dyDescent="0.2">
      <c r="B92" s="117"/>
      <c r="C92" s="117"/>
      <c r="D92" s="117"/>
      <c r="E92" s="117"/>
      <c r="F92" s="117"/>
      <c r="G92" s="117"/>
      <c r="H92" s="117"/>
      <c r="I92" s="117"/>
      <c r="J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row>
    <row r="93" spans="1:50" x14ac:dyDescent="0.2">
      <c r="A93" s="26" t="s">
        <v>89</v>
      </c>
      <c r="B93" s="117"/>
      <c r="C93" s="117"/>
      <c r="D93" s="117"/>
      <c r="E93" s="117"/>
      <c r="F93" s="117"/>
      <c r="G93" s="117"/>
      <c r="H93" s="117"/>
      <c r="I93" s="117"/>
      <c r="J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row>
    <row r="94" spans="1:50" ht="127.5" customHeight="1" x14ac:dyDescent="0.2">
      <c r="A94" s="26" t="str">
        <f ca="1">IF(Minutes!B95="#","",CONCATENATE("&lt;A NAME = ""REQ",Minutes!B95,"""&gt;&lt;BR&gt;&lt;/A&gt;","&lt;TABLE BORDER=5 CELLSPACING=0 CELLPADDING=6 WIDTH=""100%""&gt;","&lt;TR BGCOLOR=""#00FFFF""&gt;&lt;TD COLSPAN = 3 VALIGN = MIDDLE  ALIGN = CENTER&gt;&lt;BIG&gt;&lt;B&gt;Change Request &lt;A HREF=""maint_",Minutes!B95,".pdf""&gt;",Minutes!B95,"&lt;/A&gt; Revision History&lt;/B&gt;&lt;/BIG&gt;&lt;/TD&gt;&lt;/TR&gt;","&lt;TR BGCOLOR=""#00FFFF""&gt;&lt;TD  WIDTH=""15%"" ALIGN = CENTER&gt;Status&lt;/TD&gt;&lt;TD ALIGN = CENTER&gt;Description&lt;/TD&gt;&lt;TD  WIDTH=""15%"" ALIGN = CENTER&gt;Date Received&lt;/TD&gt;&lt;/TR&gt;","&lt;TR BGCOLOR=""#00FFFF""&gt;&lt;TD VALIGN = MIDDLE  ALIGN = CENTER&gt;&lt;B&gt;",Minutes!C96,"&lt;/B&gt;&lt;/TD&gt;&lt;TD VALIGN = MIDDLE  ALIGN = CENTER&gt;&lt;B&gt;",Minutes!C97,"&lt;/B&gt;&lt;/TD&gt;&lt;TD  VALIGN = MIDDLE  ALIGN = CENTER&gt;&lt;B&gt;",Minutes!C95,"&lt;/B&gt;&lt;/TD&gt;&lt;/TR&gt;","&lt;TR BGCOLOR=""#00FFFF""&gt;&lt;TD COLSPAN = 3&gt;&lt;SMALL&gt;&lt;BR&gt;&lt;/SMALL&gt;&lt;/TD&gt;&lt;/TR&gt;"))</f>
        <v>&lt;A NAME = "REQ0038"&gt;&lt;BR&gt;&lt;/A&gt;&lt;TABLE BORDER=5 CELLSPACING=0 CELLPADDING=6 WIDTH="100%"&gt;&lt;TR BGCOLOR="#00FFFF"&gt;&lt;TD COLSPAN = 3 VALIGN = MIDDLE  ALIGN = CENTER&gt;&lt;BIG&gt;&lt;B&gt;Change Request &lt;A HREF="maint_0038.pdf"&gt;0038&lt;/A&gt;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CENTER&gt;&lt;B&gt;6 - user_priority -&gt; priority&lt;/B&gt;&lt;/TD&gt;&lt;TD  VALIGN = MIDDLE  ALIGN = CENTER&gt;&lt;B&gt;21-Jun-12&lt;/B&gt;&lt;/TD&gt;&lt;/TR&gt;&lt;TR BGCOLOR="#00FFFF"&gt;&lt;TD COLSPAN = 3&gt;&lt;SMALL&gt;&lt;BR&gt;&lt;/SMALL&gt;&lt;/TD&gt;&lt;/TR&gt;</v>
      </c>
      <c r="B94" s="117" t="str">
        <f ca="1">IF(Minutes!C97="","",CONCATENATE("&lt;TR BGCOLOR=""#E0E0E0""&gt;&lt;TD&gt;&lt;BR&gt;&lt;/TD&gt;&lt;TD VALIGN = MIDDLE  ALIGN = CENTER&gt;", Minutes!C96, "&lt;/TD&gt;&lt;TD VALIGN = MIDDLE  ALIGN = CENTER&gt;", TEXT(Minutes!C95,"d-mmm-yy"),"&lt;/TD&gt;&lt;/TR&gt;&lt;TR&gt;&lt;TD COLSPAN = 3&gt;", SUBSTITUTE(Minutes!C97, "#", " "),"&lt;/TD&gt;&lt;/TR&gt;"))</f>
        <v>&lt;TR BGCOLOR="#E0E0E0"&gt;&lt;TD&gt;&lt;BR&gt;&lt;/TD&gt;&lt;TD VALIGN = MIDDLE  ALIGN = CENTER&gt;Balloting&lt;/TD&gt;&lt;TD VALIGN = MIDDLE  ALIGN = CENTER&gt;21-Jun-12&lt;/TD&gt;&lt;/TR&gt;&lt;TR&gt;&lt;TD COLSPAN = 3&gt;6 - user_priority -&gt; priority&lt;/TD&gt;&lt;/TR&gt;</v>
      </c>
      <c r="C94" s="117" t="str">
        <f>IF(Minutes!D97&lt;&gt;"#","",CONCATENATE("&lt;TR BGCOLOR=""#E0E0E0""&gt;&lt;TD&gt;&lt;BR&gt;&lt;/TD&gt;&lt;TD VALIGN = MIDDLE  ALIGN = CENTER&gt;", Minutes!D96, "&lt;/TD&gt;&lt;TD VALIGN = MIDDLE  ALIGN = CENTER&gt;", TEXT(Minutes!D95,"d-mmm-yy"),"&lt;/TD&gt;&lt;/TR&gt;&lt;TR&gt;&lt;TD COLSPAN = 3&gt;", SUBSTITUTE(Minutes!D97, "#", " "),"&lt;/TD&gt;&lt;/TR&gt;"))</f>
        <v/>
      </c>
      <c r="D94" s="117" t="str">
        <f>IF(Minutes!E97&lt;&gt;"#","",CONCATENATE("&lt;TR BGCOLOR=""#E0E0E0""&gt;&lt;TD&gt;&lt;BR&gt;&lt;/TD&gt;&lt;TD VALIGN = MIDDLE  ALIGN = CENTER&gt;", Minutes!E96, "&lt;/TD&gt;&lt;TD VALIGN = MIDDLE  ALIGN = CENTER&gt;", TEXT(Minutes!E95,"d-mmm-yy"),"&lt;/TD&gt;&lt;/TR&gt;&lt;TR&gt;&lt;TD COLSPAN = 3&gt;", SUBSTITUTE(Minutes!E97, "#", " "),"&lt;/TD&gt;&lt;/TR&gt;"))</f>
        <v/>
      </c>
      <c r="E94" s="117" t="str">
        <f>IF(Minutes!F97&lt;&gt;"#","",CONCATENATE("&lt;TR BGCOLOR=""#E0E0E0""&gt;&lt;TD&gt;&lt;BR&gt;&lt;/TD&gt;&lt;TD VALIGN = MIDDLE  ALIGN = CENTER&gt;", Minutes!F96, "&lt;/TD&gt;&lt;TD VALIGN = MIDDLE  ALIGN = CENTER&gt;", TEXT(Minutes!F95,"d-mmm-yy"),"&lt;/TD&gt;&lt;/TR&gt;&lt;TR&gt;&lt;TD COLSPAN = 3&gt;", SUBSTITUTE(Minutes!F97, "#", " "),"&lt;/TD&gt;&lt;/TR&gt;"))</f>
        <v/>
      </c>
      <c r="F94" s="117" t="str">
        <f>IF(Minutes!G97&lt;&gt;"#","",CONCATENATE("&lt;TR BGCOLOR=""#E0E0E0""&gt;&lt;TD&gt;&lt;BR&gt;&lt;/TD&gt;&lt;TD VALIGN = MIDDLE  ALIGN = CENTER&gt;", Minutes!G96, "&lt;/TD&gt;&lt;TD VALIGN = MIDDLE  ALIGN = CENTER&gt;", TEXT(Minutes!G95,"d-mmm-yy"),"&lt;/TD&gt;&lt;/TR&gt;&lt;TR&gt;&lt;TD COLSPAN = 3&gt;", SUBSTITUTE(Minutes!G97, "#", " "),"&lt;/TD&gt;&lt;/TR&gt;"))</f>
        <v/>
      </c>
      <c r="G94" s="117" t="str">
        <f>IF(Minutes!H97&lt;&gt;"#","",CONCATENATE("&lt;TR BGCOLOR=""#E0E0E0""&gt;&lt;TD&gt;&lt;BR&gt;&lt;/TD&gt;&lt;TD VALIGN = MIDDLE  ALIGN = CENTER&gt;", Minutes!H96, "&lt;/TD&gt;&lt;TD VALIGN = MIDDLE  ALIGN = CENTER&gt;", TEXT(Minutes!H95,"d-mmm-yy"),"&lt;/TD&gt;&lt;/TR&gt;&lt;TR&gt;&lt;TD COLSPAN = 3&gt;", SUBSTITUTE(Minutes!H97, "#", " "),"&lt;/TD&gt;&lt;/TR&gt;"))</f>
        <v/>
      </c>
      <c r="H94" s="117" t="str">
        <f>IF(Minutes!I97&lt;&gt;"#","",CONCATENATE("&lt;TR BGCOLOR=""#E0E0E0""&gt;&lt;TD&gt;&lt;BR&gt;&lt;/TD&gt;&lt;TD VALIGN = MIDDLE  ALIGN = CENTER&gt;", Minutes!I96, "&lt;/TD&gt;&lt;TD VALIGN = MIDDLE  ALIGN = CENTER&gt;", TEXT(Minutes!I95,"d-mmm-yy"),"&lt;/TD&gt;&lt;/TR&gt;&lt;TR&gt;&lt;TD COLSPAN = 3&gt;", SUBSTITUTE(Minutes!I97, "#", " "),"&lt;/TD&gt;&lt;/TR&gt;"))</f>
        <v/>
      </c>
      <c r="I94" s="117" t="str">
        <f>IF(Minutes!J97&lt;&gt;"#","",CONCATENATE("&lt;TR BGCOLOR=""#E0E0E0""&gt;&lt;TD&gt;&lt;BR&gt;&lt;/TD&gt;&lt;TD VALIGN = MIDDLE  ALIGN = CENTER&gt;", Minutes!J96, "&lt;/TD&gt;&lt;TD VALIGN = MIDDLE  ALIGN = CENTER&gt;", TEXT(Minutes!J95,"d-mmm-yy"),"&lt;/TD&gt;&lt;/TR&gt;&lt;TR&gt;&lt;TD COLSPAN = 3&gt;", SUBSTITUTE(Minutes!J97, "#", " "),"&lt;/TD&gt;&lt;/TR&gt;"))</f>
        <v>&lt;TR BGCOLOR="#E0E0E0"&gt;&lt;TD&gt;&lt;BR&gt;&lt;/TD&gt;&lt;TD VALIGN = MIDDLE  ALIGN = CENTER&gt;Not discussed yet.  Target for Q-rev if needed&lt;/TD&gt;&lt;TD VALIGN = MIDDLE  ALIGN = CENTER&gt;17-Jul-12&lt;/TD&gt;&lt;/TR&gt;&lt;TR&gt;&lt;TD COLSPAN = 3&gt; &lt;/TD&gt;&lt;/TR&gt;</v>
      </c>
      <c r="J94" s="117" t="str">
        <f>IF(Minutes!K97&lt;&gt;"#","",CONCATENATE("&lt;TR BGCOLOR=""#E0E0E0""&gt;&lt;TD&gt;&lt;BR&gt;&lt;/TD&gt;&lt;TD VALIGN = MIDDLE  ALIGN = CENTER&gt;", Minutes!K96, "&lt;/TD&gt;&lt;TD VALIGN = MIDDLE  ALIGN = CENTER&gt;", TEXT(Minutes!K95,"d-mmm-yy"),"&lt;/TD&gt;&lt;/TR&gt;&lt;TR&gt;&lt;TD COLSPAN = 3&gt;", SUBSTITUTE(Minutes!K97, "#", " "),"&lt;/TD&gt;&lt;/TR&gt;"))</f>
        <v>&lt;TR BGCOLOR="#E0E0E0"&gt;&lt;TD&gt;&lt;BR&gt;&lt;/TD&gt;&lt;TD VALIGN = MIDDLE  ALIGN = CENTER&gt;The intent is that 6.1 and 6.7 will be removed from 802.1Q as part of the alignment with 802.1AC, so only the additional instances will need to be changed to “user priority”
Target for 802.1Q  revision&lt;/TD&gt;&lt;TD VALIGN = MIDDLE  ALIGN = CENTER&gt;12-Sep-12&lt;/TD&gt;&lt;/TR&gt;&lt;TR&gt;&lt;TD COLSPAN = 3&gt; &lt;/TD&gt;&lt;/TR&gt;</v>
      </c>
      <c r="K94" s="26" t="str">
        <f>IF(Minutes!L97&lt;&gt;"#","",CONCATENATE("&lt;TR BGCOLOR=""#E0E0E0""&gt;&lt;TD&gt;&lt;BR&gt;&lt;/TD&gt;&lt;TD VALIGN = MIDDLE  ALIGN = CENTER&gt;", Minutes!L96, "&lt;/TD&gt;&lt;TD VALIGN = MIDDLE  ALIGN = CENTER&gt;", TEXT(Minutes!L95,"d-mmm-yy"),"&lt;/TD&gt;&lt;/TR&gt;&lt;TR&gt;&lt;TD COLSPAN = 3&gt;", SUBSTITUTE(Minutes!L97, "#", " "),"&lt;/TD&gt;&lt;/TR&gt;"))</f>
        <v>&lt;TR BGCOLOR="#E0E0E0"&gt;&lt;TD&gt;&lt;BR&gt;&lt;/TD&gt;&lt;TD VALIGN = MIDDLE  ALIGN = CENTER&gt;Target for 802.1Q-REV&lt;/TD&gt;&lt;TD VALIGN = MIDDLE  ALIGN = CENTER&gt;13-Nov-12&lt;/TD&gt;&lt;/TR&gt;&lt;TR&gt;&lt;TD COLSPAN = 3&gt; &lt;/TD&gt;&lt;/TR&gt;</v>
      </c>
      <c r="L94" s="26" t="str">
        <f>IF(Minutes!M97&lt;&gt;"#","",CONCATENATE("&lt;TR BGCOLOR=""#E0E0E0""&gt;&lt;TD&gt;&lt;BR&gt;&lt;/TD&gt;&lt;TD VALIGN = MIDDLE  ALIGN = CENTER&gt;", Minutes!M96, "&lt;/TD&gt;&lt;TD VALIGN = MIDDLE  ALIGN = CENTER&gt;", TEXT(Minutes!M95,"d-mmm-yy"),"&lt;/TD&gt;&lt;/TR&gt;&lt;TR&gt;&lt;TD COLSPAN = 3&gt;", SUBSTITUTE(Minutes!M97, "#", " "),"&lt;/TD&gt;&lt;/TR&gt;"))</f>
        <v>&lt;TR BGCOLOR="#E0E0E0"&gt;&lt;TD&gt;&lt;BR&gt;&lt;/TD&gt;&lt;TD VALIGN = MIDDLE  ALIGN = CENTER&gt;Editor requested to include in 802.1Q-REV&lt;/TD&gt;&lt;TD VALIGN = MIDDLE  ALIGN = CENTER&gt;15-Jan-13&lt;/TD&gt;&lt;/TR&gt;&lt;TR&gt;&lt;TD COLSPAN = 3&gt; &lt;/TD&gt;&lt;/TR&gt;</v>
      </c>
      <c r="M94" s="26" t="str">
        <f>IF(Minutes!N97&lt;&gt;"#","",CONCATENATE("&lt;TR BGCOLOR=""#E0E0E0""&gt;&lt;TD&gt;&lt;BR&gt;&lt;/TD&gt;&lt;TD VALIGN = MIDDLE  ALIGN = CENTER&gt;", Minutes!N96, "&lt;/TD&gt;&lt;TD VALIGN = MIDDLE  ALIGN = CENTER&gt;", TEXT(Minutes!N95,"d-mmm-yy"),"&lt;/TD&gt;&lt;/TR&gt;&lt;TR&gt;&lt;TD COLSPAN = 3&gt;", SUBSTITUTE(Minutes!N97, "#", " "),"&lt;/TD&gt;&lt;/TR&gt;"))</f>
        <v>&lt;TR BGCOLOR="#E0E0E0"&gt;&lt;TD&gt;&lt;BR&gt;&lt;/TD&gt;&lt;TD VALIGN = MIDDLE  ALIGN = CENTER&gt;Q-REV draft prepared.  Ready for WG ballot&lt;/TD&gt;&lt;TD VALIGN = MIDDLE  ALIGN = CENTER&gt;19-Mar-13&lt;/TD&gt;&lt;/TR&gt;&lt;TR&gt;&lt;TD COLSPAN = 3&gt; &lt;/TD&gt;&lt;/TR&gt;</v>
      </c>
      <c r="N94" s="26" t="str">
        <f>IF(Minutes!O97&lt;&gt;"#","",CONCATENATE("&lt;TR BGCOLOR=""#E0E0E0""&gt;&lt;TD&gt;&lt;BR&gt;&lt;/TD&gt;&lt;TD VALIGN = MIDDLE  ALIGN = CENTER&gt;", Minutes!O96, "&lt;/TD&gt;&lt;TD VALIGN = MIDDLE  ALIGN = CENTER&gt;", TEXT(Minutes!O95,"d-mmm-yy"),"&lt;/TD&gt;&lt;/TR&gt;&lt;TR&gt;&lt;TD COLSPAN = 3&gt;", SUBSTITUTE(Minutes!O97, "#", " "),"&lt;/TD&gt;&lt;/TR&gt;"))</f>
        <v>&lt;TR BGCOLOR="#E0E0E0"&gt;&lt;TD&gt;&lt;BR&gt;&lt;/TD&gt;&lt;TD VALIGN = MIDDLE  ALIGN = CENTER&gt;Included in 802.1Q-REV  D1.0, in ballot
&lt;/TD&gt;&lt;TD VALIGN = MIDDLE  ALIGN = CENTER&gt;15-May-13&lt;/TD&gt;&lt;/TR&gt;&lt;TR&gt;&lt;TD COLSPAN = 3&gt; &lt;/TD&gt;&lt;/TR&gt;</v>
      </c>
      <c r="O94" s="26" t="str">
        <f>IF(Minutes!P97&lt;&gt;"#","",CONCATENATE("&lt;TR BGCOLOR=""#E0E0E0""&gt;&lt;TD&gt;&lt;BR&gt;&lt;/TD&gt;&lt;TD VALIGN = MIDDLE  ALIGN = CENTER&gt;", Minutes!P96, "&lt;/TD&gt;&lt;TD VALIGN = MIDDLE  ALIGN = CENTER&gt;", TEXT(Minutes!P95,"d-mmm-yy"),"&lt;/TD&gt;&lt;/TR&gt;&lt;TR&gt;&lt;TD COLSPAN = 3&gt;", SUBSTITUTE(Minutes!P97, "#", " "),"&lt;/TD&gt;&lt;/TR&gt;"))</f>
        <v>&lt;TR BGCOLOR="#E0E0E0"&gt;&lt;TD&gt;&lt;BR&gt;&lt;/TD&gt;&lt;TD VALIGN = MIDDLE  ALIGN = CENTER&gt;802.1Q-REV D1.2 is balloting&lt;/TD&gt;&lt;TD VALIGN = MIDDLE  ALIGN = CENTER&gt;15-Jul-13&lt;/TD&gt;&lt;/TR&gt;&lt;TR&gt;&lt;TD COLSPAN = 3&gt; &lt;/TD&gt;&lt;/TR&gt;</v>
      </c>
      <c r="P94" s="26" t="str">
        <f>IF(Minutes!Q97&lt;&gt;"#","",CONCATENATE("&lt;TR BGCOLOR=""#E0E0E0""&gt;&lt;TD&gt;&lt;BR&gt;&lt;/TD&gt;&lt;TD VALIGN = MIDDLE  ALIGN = CENTER&gt;", Minutes!Q96, "&lt;/TD&gt;&lt;TD VALIGN = MIDDLE  ALIGN = CENTER&gt;", TEXT(Minutes!Q95,"d-mmm-yy"),"&lt;/TD&gt;&lt;/TR&gt;&lt;TR&gt;&lt;TD COLSPAN = 3&gt;", SUBSTITUTE(Minutes!Q97, "#", " "),"&lt;/TD&gt;&lt;/TR&gt;"))</f>
        <v>&lt;TR BGCOLOR="#E0E0E0"&gt;&lt;TD&gt;&lt;BR&gt;&lt;/TD&gt;&lt;TD VALIGN = MIDDLE  ALIGN = CENTER&gt;802.1Q-REV is in WG ballot recirc&lt;/TD&gt;&lt;TD VALIGN = MIDDLE  ALIGN = CENTER&gt;3-Sep-13&lt;/TD&gt;&lt;/TR&gt;&lt;TR&gt;&lt;TD COLSPAN = 3&gt; &lt;/TD&gt;&lt;/TR&gt;</v>
      </c>
      <c r="Q94" s="26" t="str">
        <f>IF(Minutes!R97&lt;&gt;"#","",CONCATENATE("&lt;TR BGCOLOR=""#E0E0E0""&gt;&lt;TD&gt;&lt;BR&gt;&lt;/TD&gt;&lt;TD VALIGN = MIDDLE  ALIGN = CENTER&gt;", Minutes!R96, "&lt;/TD&gt;&lt;TD VALIGN = MIDDLE  ALIGN = CENTER&gt;", TEXT(Minutes!R95,"d-mmm-yy"),"&lt;/TD&gt;&lt;/TR&gt;&lt;TR&gt;&lt;TD COLSPAN = 3&gt;", SUBSTITUTE(Minutes!R97, "#", " "),"&lt;/TD&gt;&lt;/TR&gt;"))</f>
        <v>&lt;TR BGCOLOR="#E0E0E0"&gt;&lt;TD&gt;&lt;BR&gt;&lt;/TD&gt;&lt;TD VALIGN = MIDDLE  ALIGN = CENTER&gt;802.1Q-REV is in WG ballot recirc&lt;/TD&gt;&lt;TD VALIGN = MIDDLE  ALIGN = CENTER&gt;12-Nov-13&lt;/TD&gt;&lt;/TR&gt;&lt;TR&gt;&lt;TD COLSPAN = 3&gt; &lt;/TD&gt;&lt;/TR&gt;</v>
      </c>
      <c r="R94" s="117" t="str">
        <f>IF(Minutes!S97&lt;&gt;"#","",CONCATENATE("&lt;TR BGCOLOR=""#E0E0E0""&gt;&lt;TD&gt;&lt;BR&gt;&lt;/TD&gt;&lt;TD VALIGN = MIDDLE  ALIGN = CENTER&gt;", Minutes!S96, "&lt;/TD&gt;&lt;TD VALIGN = MIDDLE  ALIGN = CENTER&gt;", TEXT(Minutes!S95,"d-mmm-yy"),"&lt;/TD&gt;&lt;/TR&gt;&lt;TR&gt;&lt;TD COLSPAN = 3&gt;", SUBSTITUTE(Minutes!S97, "#", " "),"&lt;/TD&gt;&lt;/TR&gt;"))</f>
        <v>&lt;TR BGCOLOR="#E0E0E0"&gt;&lt;TD&gt;&lt;BR&gt;&lt;/TD&gt;&lt;TD VALIGN = MIDDLE  ALIGN = CENTER&gt;802.1Q-REV is in sponsor ballot&lt;/TD&gt;&lt;TD VALIGN = MIDDLE  ALIGN = CENTER&gt;22-Jan-14&lt;/TD&gt;&lt;/TR&gt;&lt;TR&gt;&lt;TD COLSPAN = 3&gt; &lt;/TD&gt;&lt;/TR&gt;</v>
      </c>
      <c r="S94" s="117" t="str">
        <f>IF(Minutes!T97&lt;&gt;"#","",CONCATENATE("&lt;TR BGCOLOR=""#E0E0E0""&gt;&lt;TD&gt;&lt;BR&gt;&lt;/TD&gt;&lt;TD VALIGN = MIDDLE  ALIGN = CENTER&gt;", Minutes!T96, "&lt;/TD&gt;&lt;TD VALIGN = MIDDLE  ALIGN = CENTER&gt;", TEXT(Minutes!T95,"d-mmm-yy"),"&lt;/TD&gt;&lt;/TR&gt;&lt;TR&gt;&lt;TD COLSPAN = 3&gt;", SUBSTITUTE(Minutes!T97, "#", " "),"&lt;/TD&gt;&lt;/TR&gt;"))</f>
        <v>&lt;TR BGCOLOR="#E0E0E0"&gt;&lt;TD&gt;&lt;BR&gt;&lt;/TD&gt;&lt;TD VALIGN = MIDDLE  ALIGN = CENTER&gt;802.1Q-REV is in sponsor ballot recirc&lt;/TD&gt;&lt;TD VALIGN = MIDDLE  ALIGN = CENTER&gt;18-Mar-14&lt;/TD&gt;&lt;/TR&gt;&lt;TR&gt;&lt;TD COLSPAN = 3&gt; &lt;/TD&gt;&lt;/TR&gt;</v>
      </c>
      <c r="T94" s="117" t="str">
        <f>IF(Minutes!U97&lt;&gt;"#","",CONCATENATE("&lt;TR BGCOLOR=""#E0E0E0""&gt;&lt;TD&gt;&lt;BR&gt;&lt;/TD&gt;&lt;TD VALIGN = MIDDLE  ALIGN = CENTER&gt;", Minutes!U96, "&lt;/TD&gt;&lt;TD VALIGN = MIDDLE  ALIGN = CENTER&gt;", TEXT(Minutes!U95,"d-mmm-yy"),"&lt;/TD&gt;&lt;/TR&gt;&lt;TR&gt;&lt;TD COLSPAN = 3&gt;", SUBSTITUTE(Minutes!U97, "#", " "),"&lt;/TD&gt;&lt;/TR&gt;"))</f>
        <v/>
      </c>
      <c r="U94" s="117" t="str">
        <f>IF(Minutes!V97&lt;&gt;"#","",CONCATENATE("&lt;TR BGCOLOR=""#E0E0E0""&gt;&lt;TD&gt;&lt;BR&gt;&lt;/TD&gt;&lt;TD VALIGN = MIDDLE  ALIGN = CENTER&gt;", Minutes!V96, "&lt;/TD&gt;&lt;TD VALIGN = MIDDLE  ALIGN = CENTER&gt;", TEXT(Minutes!V95,"d-mmm-yy"),"&lt;/TD&gt;&lt;/TR&gt;&lt;TR&gt;&lt;TD COLSPAN = 3&gt;", SUBSTITUTE(Minutes!V97, "#", " "),"&lt;/TD&gt;&lt;/TR&gt;"))</f>
        <v/>
      </c>
      <c r="V94" s="117" t="str">
        <f>IF(Minutes!W97&lt;&gt;"#","",CONCATENATE("&lt;TR BGCOLOR=""#E0E0E0""&gt;&lt;TD&gt;&lt;BR&gt;&lt;/TD&gt;&lt;TD VALIGN = MIDDLE  ALIGN = CENTER&gt;", Minutes!W96, "&lt;/TD&gt;&lt;TD VALIGN = MIDDLE  ALIGN = CENTER&gt;", TEXT(Minutes!W95,"d-mmm-yy"),"&lt;/TD&gt;&lt;/TR&gt;&lt;TR&gt;&lt;TD COLSPAN = 3&gt;", SUBSTITUTE(Minutes!W97, "#", " "),"&lt;/TD&gt;&lt;/TR&gt;"))</f>
        <v/>
      </c>
      <c r="W94" s="117" t="str">
        <f>IF(Minutes!X97&lt;&gt;"#","",CONCATENATE("&lt;TR BGCOLOR=""#E0E0E0""&gt;&lt;TD&gt;&lt;BR&gt;&lt;/TD&gt;&lt;TD VALIGN = MIDDLE  ALIGN = CENTER&gt;", Minutes!X96, "&lt;/TD&gt;&lt;TD VALIGN = MIDDLE  ALIGN = CENTER&gt;", TEXT(Minutes!X95,"d-mmm-yy"),"&lt;/TD&gt;&lt;/TR&gt;&lt;TR&gt;&lt;TD COLSPAN = 3&gt;", SUBSTITUTE(Minutes!X97, "#", " "),"&lt;/TD&gt;&lt;/TR&gt;"))</f>
        <v/>
      </c>
      <c r="X94" s="117" t="str">
        <f>IF(Minutes!Y97&lt;&gt;"#","",CONCATENATE("&lt;TR BGCOLOR=""#E0E0E0""&gt;&lt;TD&gt;&lt;BR&gt;&lt;/TD&gt;&lt;TD VALIGN = MIDDLE  ALIGN = CENTER&gt;", Minutes!Y96, "&lt;/TD&gt;&lt;TD VALIGN = MIDDLE  ALIGN = CENTER&gt;", TEXT(Minutes!Y95,"d-mmm-yy"),"&lt;/TD&gt;&lt;/TR&gt;&lt;TR&gt;&lt;TD COLSPAN = 3&gt;", SUBSTITUTE(Minutes!Y97, "#", " "),"&lt;/TD&gt;&lt;/TR&gt;"))</f>
        <v/>
      </c>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row>
    <row r="95" spans="1:50" x14ac:dyDescent="0.2">
      <c r="B95" s="117"/>
      <c r="C95" s="117"/>
      <c r="D95" s="117"/>
      <c r="E95" s="117"/>
      <c r="F95" s="117"/>
      <c r="G95" s="117"/>
      <c r="H95" s="117"/>
      <c r="I95" s="117"/>
      <c r="J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row>
    <row r="96" spans="1:50" x14ac:dyDescent="0.2">
      <c r="A96" s="26" t="s">
        <v>89</v>
      </c>
      <c r="B96" s="117"/>
      <c r="C96" s="117"/>
      <c r="D96" s="117"/>
      <c r="E96" s="117"/>
      <c r="F96" s="117"/>
      <c r="G96" s="117"/>
      <c r="H96" s="117"/>
      <c r="I96" s="117"/>
      <c r="J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row>
    <row r="97" spans="1:50" ht="127.5" customHeight="1" x14ac:dyDescent="0.2">
      <c r="A97" s="26" t="str">
        <f ca="1">IF(Minutes!B98="#","",CONCATENATE("&lt;A NAME = ""REQ",Minutes!B98,"""&gt;&lt;BR&gt;&lt;/A&gt;","&lt;TABLE BORDER=5 CELLSPACING=0 CELLPADDING=6 WIDTH=""100%""&gt;","&lt;TR BGCOLOR=""#00FFFF""&gt;&lt;TD COLSPAN = 3 VALIGN = MIDDLE  ALIGN = CENTER&gt;&lt;BIG&gt;&lt;B&gt;Change Request &lt;A HREF=""maint_",Minutes!B98,".pdf""&gt;",Minutes!B98,"&lt;/A&gt; Revision History&lt;/B&gt;&lt;/BIG&gt;&lt;/TD&gt;&lt;/TR&gt;","&lt;TR BGCOLOR=""#00FFFF""&gt;&lt;TD  WIDTH=""15%"" ALIGN = CENTER&gt;Status&lt;/TD&gt;&lt;TD ALIGN = CENTER&gt;Description&lt;/TD&gt;&lt;TD  WIDTH=""15%"" ALIGN = CENTER&gt;Date Received&lt;/TD&gt;&lt;/TR&gt;","&lt;TR BGCOLOR=""#00FFFF""&gt;&lt;TD VALIGN = MIDDLE  ALIGN = CENTER&gt;&lt;B&gt;",Minutes!C99,"&lt;/B&gt;&lt;/TD&gt;&lt;TD VALIGN = MIDDLE  ALIGN = CENTER&gt;&lt;B&gt;",Minutes!C100,"&lt;/B&gt;&lt;/TD&gt;&lt;TD  VALIGN = MIDDLE  ALIGN = CENTER&gt;&lt;B&gt;",Minutes!C98,"&lt;/B&gt;&lt;/TD&gt;&lt;/TR&gt;","&lt;TR BGCOLOR=""#00FFFF""&gt;&lt;TD COLSPAN = 3&gt;&lt;SMALL&gt;&lt;BR&gt;&lt;/SMALL&gt;&lt;/TD&gt;&lt;/TR&gt;"))</f>
        <v>&lt;A NAME = "REQ0039"&gt;&lt;BR&gt;&lt;/A&gt;&lt;TABLE BORDER=5 CELLSPACING=0 CELLPADDING=6 WIDTH="100%"&gt;&lt;TR BGCOLOR="#00FFFF"&gt;&lt;TD COLSPAN = 3 VALIGN = MIDDLE  ALIGN = CENTER&gt;&lt;BIG&gt;&lt;B&gt;Change Request &lt;A HREF="maint_0039.pdf"&gt;0039&lt;/A&gt;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CENTER&gt;&lt;B&gt;E.8 - remove clause - Link Aggregation TLV&lt;/B&gt;&lt;/TD&gt;&lt;TD  VALIGN = MIDDLE  ALIGN = CENTER&gt;&lt;B&gt;13-Aug-12&lt;/B&gt;&lt;/TD&gt;&lt;/TR&gt;&lt;TR BGCOLOR="#00FFFF"&gt;&lt;TD COLSPAN = 3&gt;&lt;SMALL&gt;&lt;BR&gt;&lt;/SMALL&gt;&lt;/TD&gt;&lt;/TR&gt;</v>
      </c>
      <c r="B97" s="117" t="str">
        <f ca="1">IF(Minutes!C100="","",CONCATENATE("&lt;TR BGCOLOR=""#E0E0E0""&gt;&lt;TD&gt;&lt;BR&gt;&lt;/TD&gt;&lt;TD VALIGN = MIDDLE  ALIGN = CENTER&gt;", Minutes!C99, "&lt;/TD&gt;&lt;TD VALIGN = MIDDLE  ALIGN = CENTER&gt;", TEXT(Minutes!C98,"d-mmm-yy"),"&lt;/TD&gt;&lt;/TR&gt;&lt;TR&gt;&lt;TD COLSPAN = 3&gt;", SUBSTITUTE(Minutes!C100, "#", " "),"&lt;/TD&gt;&lt;/TR&gt;"))</f>
        <v>&lt;TR BGCOLOR="#E0E0E0"&gt;&lt;TD&gt;&lt;BR&gt;&lt;/TD&gt;&lt;TD VALIGN = MIDDLE  ALIGN = CENTER&gt;Rejected&lt;/TD&gt;&lt;TD VALIGN = MIDDLE  ALIGN = CENTER&gt;13-Aug-12&lt;/TD&gt;&lt;/TR&gt;&lt;TR&gt;&lt;TD COLSPAN = 3&gt;E.8 - remove clause - Link Aggregation TLV&lt;/TD&gt;&lt;/TR&gt;</v>
      </c>
      <c r="C97" s="117" t="str">
        <f>IF(Minutes!D100&lt;&gt;"#","",CONCATENATE("&lt;TR BGCOLOR=""#E0E0E0""&gt;&lt;TD&gt;&lt;BR&gt;&lt;/TD&gt;&lt;TD VALIGN = MIDDLE  ALIGN = CENTER&gt;", Minutes!D99, "&lt;/TD&gt;&lt;TD VALIGN = MIDDLE  ALIGN = CENTER&gt;", TEXT(Minutes!D98,"d-mmm-yy"),"&lt;/TD&gt;&lt;/TR&gt;&lt;TR&gt;&lt;TD COLSPAN = 3&gt;", SUBSTITUTE(Minutes!D100, "#", " "),"&lt;/TD&gt;&lt;/TR&gt;"))</f>
        <v/>
      </c>
      <c r="D97" s="117" t="str">
        <f>IF(Minutes!E100&lt;&gt;"#","",CONCATENATE("&lt;TR BGCOLOR=""#E0E0E0""&gt;&lt;TD&gt;&lt;BR&gt;&lt;/TD&gt;&lt;TD VALIGN = MIDDLE  ALIGN = CENTER&gt;", Minutes!E99, "&lt;/TD&gt;&lt;TD VALIGN = MIDDLE  ALIGN = CENTER&gt;", TEXT(Minutes!E98,"d-mmm-yy"),"&lt;/TD&gt;&lt;/TR&gt;&lt;TR&gt;&lt;TD COLSPAN = 3&gt;", SUBSTITUTE(Minutes!E100, "#", " "),"&lt;/TD&gt;&lt;/TR&gt;"))</f>
        <v/>
      </c>
      <c r="E97" s="117" t="str">
        <f>IF(Minutes!F100&lt;&gt;"#","",CONCATENATE("&lt;TR BGCOLOR=""#E0E0E0""&gt;&lt;TD&gt;&lt;BR&gt;&lt;/TD&gt;&lt;TD VALIGN = MIDDLE  ALIGN = CENTER&gt;", Minutes!F99, "&lt;/TD&gt;&lt;TD VALIGN = MIDDLE  ALIGN = CENTER&gt;", TEXT(Minutes!F98,"d-mmm-yy"),"&lt;/TD&gt;&lt;/TR&gt;&lt;TR&gt;&lt;TD COLSPAN = 3&gt;", SUBSTITUTE(Minutes!F100, "#", " "),"&lt;/TD&gt;&lt;/TR&gt;"))</f>
        <v/>
      </c>
      <c r="F97" s="117" t="str">
        <f>IF(Minutes!G100&lt;&gt;"#","",CONCATENATE("&lt;TR BGCOLOR=""#E0E0E0""&gt;&lt;TD&gt;&lt;BR&gt;&lt;/TD&gt;&lt;TD VALIGN = MIDDLE  ALIGN = CENTER&gt;", Minutes!G99, "&lt;/TD&gt;&lt;TD VALIGN = MIDDLE  ALIGN = CENTER&gt;", TEXT(Minutes!G98,"d-mmm-yy"),"&lt;/TD&gt;&lt;/TR&gt;&lt;TR&gt;&lt;TD COLSPAN = 3&gt;", SUBSTITUTE(Minutes!G100, "#", " "),"&lt;/TD&gt;&lt;/TR&gt;"))</f>
        <v/>
      </c>
      <c r="G97" s="117" t="str">
        <f>IF(Minutes!H100&lt;&gt;"#","",CONCATENATE("&lt;TR BGCOLOR=""#E0E0E0""&gt;&lt;TD&gt;&lt;BR&gt;&lt;/TD&gt;&lt;TD VALIGN = MIDDLE  ALIGN = CENTER&gt;", Minutes!H99, "&lt;/TD&gt;&lt;TD VALIGN = MIDDLE  ALIGN = CENTER&gt;", TEXT(Minutes!H98,"d-mmm-yy"),"&lt;/TD&gt;&lt;/TR&gt;&lt;TR&gt;&lt;TD COLSPAN = 3&gt;", SUBSTITUTE(Minutes!H100, "#", " "),"&lt;/TD&gt;&lt;/TR&gt;"))</f>
        <v/>
      </c>
      <c r="H97" s="117" t="str">
        <f>IF(Minutes!I100&lt;&gt;"#","",CONCATENATE("&lt;TR BGCOLOR=""#E0E0E0""&gt;&lt;TD&gt;&lt;BR&gt;&lt;/TD&gt;&lt;TD VALIGN = MIDDLE  ALIGN = CENTER&gt;", Minutes!I99, "&lt;/TD&gt;&lt;TD VALIGN = MIDDLE  ALIGN = CENTER&gt;", TEXT(Minutes!I98,"d-mmm-yy"),"&lt;/TD&gt;&lt;/TR&gt;&lt;TR&gt;&lt;TD COLSPAN = 3&gt;", SUBSTITUTE(Minutes!I100, "#", " "),"&lt;/TD&gt;&lt;/TR&gt;"))</f>
        <v/>
      </c>
      <c r="I97" s="117" t="str">
        <f>IF(Minutes!J100&lt;&gt;"#","",CONCATENATE("&lt;TR BGCOLOR=""#E0E0E0""&gt;&lt;TD&gt;&lt;BR&gt;&lt;/TD&gt;&lt;TD VALIGN = MIDDLE  ALIGN = CENTER&gt;", Minutes!J99, "&lt;/TD&gt;&lt;TD VALIGN = MIDDLE  ALIGN = CENTER&gt;", TEXT(Minutes!J98,"d-mmm-yy"),"&lt;/TD&gt;&lt;/TR&gt;&lt;TR&gt;&lt;TD COLSPAN = 3&gt;", SUBSTITUTE(Minutes!J100, "#", " "),"&lt;/TD&gt;&lt;/TR&gt;"))</f>
        <v/>
      </c>
      <c r="J97" s="117" t="str">
        <f>IF(Minutes!K100&lt;&gt;"#","",CONCATENATE("&lt;TR BGCOLOR=""#E0E0E0""&gt;&lt;TD&gt;&lt;BR&gt;&lt;/TD&gt;&lt;TD VALIGN = MIDDLE  ALIGN = CENTER&gt;", Minutes!K99, "&lt;/TD&gt;&lt;TD VALIGN = MIDDLE  ALIGN = CENTER&gt;", TEXT(Minutes!K98,"d-mmm-yy"),"&lt;/TD&gt;&lt;/TR&gt;&lt;TR&gt;&lt;TD COLSPAN = 3&gt;", SUBSTITUTE(Minutes!K100, "#", " "),"&lt;/TD&gt;&lt;/TR&gt;"))</f>
        <v>&lt;TR BGCOLOR="#E0E0E0"&gt;&lt;TD&gt;&lt;BR&gt;&lt;/TD&gt;&lt;TD VALIGN = MIDDLE  ALIGN = CENTER&gt;Clause E of 802.1AB is now in 802.1Q-2011 Annex D
This is too soon to consider and should be proposed after the approval of 802.1AX-REV
&lt;/TD&gt;&lt;TD VALIGN = MIDDLE  ALIGN = CENTER&gt;12-Sep-12&lt;/TD&gt;&lt;/TR&gt;&lt;TR&gt;&lt;TD COLSPAN = 3&gt; &lt;/TD&gt;&lt;/TR&gt;</v>
      </c>
      <c r="K97" s="26" t="str">
        <f>IF(Minutes!L100&lt;&gt;"#","",CONCATENATE("&lt;TR BGCOLOR=""#E0E0E0""&gt;&lt;TD&gt;&lt;BR&gt;&lt;/TD&gt;&lt;TD VALIGN = MIDDLE  ALIGN = CENTER&gt;", Minutes!L99, "&lt;/TD&gt;&lt;TD VALIGN = MIDDLE  ALIGN = CENTER&gt;", TEXT(Minutes!L98,"d-mmm-yy"),"&lt;/TD&gt;&lt;/TR&gt;&lt;TR&gt;&lt;TD COLSPAN = 3&gt;", SUBSTITUTE(Minutes!L100, "#", " "),"&lt;/TD&gt;&lt;/TR&gt;"))</f>
        <v/>
      </c>
      <c r="L97" s="26" t="str">
        <f>IF(Minutes!M100&lt;&gt;"#","",CONCATENATE("&lt;TR BGCOLOR=""#E0E0E0""&gt;&lt;TD&gt;&lt;BR&gt;&lt;/TD&gt;&lt;TD VALIGN = MIDDLE  ALIGN = CENTER&gt;", Minutes!M99, "&lt;/TD&gt;&lt;TD VALIGN = MIDDLE  ALIGN = CENTER&gt;", TEXT(Minutes!M98,"d-mmm-yy"),"&lt;/TD&gt;&lt;/TR&gt;&lt;TR&gt;&lt;TD COLSPAN = 3&gt;", SUBSTITUTE(Minutes!M100, "#", " "),"&lt;/TD&gt;&lt;/TR&gt;"))</f>
        <v/>
      </c>
      <c r="M97" s="26" t="str">
        <f>IF(Minutes!N100&lt;&gt;"#","",CONCATENATE("&lt;TR BGCOLOR=""#E0E0E0""&gt;&lt;TD&gt;&lt;BR&gt;&lt;/TD&gt;&lt;TD VALIGN = MIDDLE  ALIGN = CENTER&gt;", Minutes!N99, "&lt;/TD&gt;&lt;TD VALIGN = MIDDLE  ALIGN = CENTER&gt;", TEXT(Minutes!N98,"d-mmm-yy"),"&lt;/TD&gt;&lt;/TR&gt;&lt;TR&gt;&lt;TD COLSPAN = 3&gt;", SUBSTITUTE(Minutes!N100, "#", " "),"&lt;/TD&gt;&lt;/TR&gt;"))</f>
        <v/>
      </c>
      <c r="N97" s="26" t="str">
        <f>IF(Minutes!O100&lt;&gt;"#","",CONCATENATE("&lt;TR BGCOLOR=""#E0E0E0""&gt;&lt;TD&gt;&lt;BR&gt;&lt;/TD&gt;&lt;TD VALIGN = MIDDLE  ALIGN = CENTER&gt;", Minutes!O99, "&lt;/TD&gt;&lt;TD VALIGN = MIDDLE  ALIGN = CENTER&gt;", TEXT(Minutes!O98,"d-mmm-yy"),"&lt;/TD&gt;&lt;/TR&gt;&lt;TR&gt;&lt;TD COLSPAN = 3&gt;", SUBSTITUTE(Minutes!O100, "#", " "),"&lt;/TD&gt;&lt;/TR&gt;"))</f>
        <v/>
      </c>
      <c r="O97" s="26" t="str">
        <f>IF(Minutes!P100&lt;&gt;"#","",CONCATENATE("&lt;TR BGCOLOR=""#E0E0E0""&gt;&lt;TD&gt;&lt;BR&gt;&lt;/TD&gt;&lt;TD VALIGN = MIDDLE  ALIGN = CENTER&gt;", Minutes!P99, "&lt;/TD&gt;&lt;TD VALIGN = MIDDLE  ALIGN = CENTER&gt;", TEXT(Minutes!P98,"d-mmm-yy"),"&lt;/TD&gt;&lt;/TR&gt;&lt;TR&gt;&lt;TD COLSPAN = 3&gt;", SUBSTITUTE(Minutes!P100, "#", " "),"&lt;/TD&gt;&lt;/TR&gt;"))</f>
        <v/>
      </c>
      <c r="P97" s="26" t="str">
        <f>IF(Minutes!Q100&lt;&gt;"#","",CONCATENATE("&lt;TR BGCOLOR=""#E0E0E0""&gt;&lt;TD&gt;&lt;BR&gt;&lt;/TD&gt;&lt;TD VALIGN = MIDDLE  ALIGN = CENTER&gt;", Minutes!Q99, "&lt;/TD&gt;&lt;TD VALIGN = MIDDLE  ALIGN = CENTER&gt;", TEXT(Minutes!Q98,"d-mmm-yy"),"&lt;/TD&gt;&lt;/TR&gt;&lt;TR&gt;&lt;TD COLSPAN = 3&gt;", SUBSTITUTE(Minutes!Q100, "#", " "),"&lt;/TD&gt;&lt;/TR&gt;"))</f>
        <v/>
      </c>
      <c r="Q97" s="26" t="str">
        <f>IF(Minutes!R100&lt;&gt;"#","",CONCATENATE("&lt;TR BGCOLOR=""#E0E0E0""&gt;&lt;TD&gt;&lt;BR&gt;&lt;/TD&gt;&lt;TD VALIGN = MIDDLE  ALIGN = CENTER&gt;", Minutes!R99, "&lt;/TD&gt;&lt;TD VALIGN = MIDDLE  ALIGN = CENTER&gt;", TEXT(Minutes!R98,"d-mmm-yy"),"&lt;/TD&gt;&lt;/TR&gt;&lt;TR&gt;&lt;TD COLSPAN = 3&gt;", SUBSTITUTE(Minutes!R100, "#", " "),"&lt;/TD&gt;&lt;/TR&gt;"))</f>
        <v/>
      </c>
      <c r="R97" s="117" t="str">
        <f>IF(Minutes!S100&lt;&gt;"#","",CONCATENATE("&lt;TR BGCOLOR=""#E0E0E0""&gt;&lt;TD&gt;&lt;BR&gt;&lt;/TD&gt;&lt;TD VALIGN = MIDDLE  ALIGN = CENTER&gt;", Minutes!S99, "&lt;/TD&gt;&lt;TD VALIGN = MIDDLE  ALIGN = CENTER&gt;", TEXT(Minutes!S98,"d-mmm-yy"),"&lt;/TD&gt;&lt;/TR&gt;&lt;TR&gt;&lt;TD COLSPAN = 3&gt;", SUBSTITUTE(Minutes!S100, "#", " "),"&lt;/TD&gt;&lt;/TR&gt;"))</f>
        <v/>
      </c>
      <c r="S97" s="117" t="str">
        <f>IF(Minutes!T100&lt;&gt;"#","",CONCATENATE("&lt;TR BGCOLOR=""#E0E0E0""&gt;&lt;TD&gt;&lt;BR&gt;&lt;/TD&gt;&lt;TD VALIGN = MIDDLE  ALIGN = CENTER&gt;", Minutes!T99, "&lt;/TD&gt;&lt;TD VALIGN = MIDDLE  ALIGN = CENTER&gt;", TEXT(Minutes!T98,"d-mmm-yy"),"&lt;/TD&gt;&lt;/TR&gt;&lt;TR&gt;&lt;TD COLSPAN = 3&gt;", SUBSTITUTE(Minutes!T100, "#", " "),"&lt;/TD&gt;&lt;/TR&gt;"))</f>
        <v/>
      </c>
      <c r="T97" s="117" t="str">
        <f>IF(Minutes!U100&lt;&gt;"#","",CONCATENATE("&lt;TR BGCOLOR=""#E0E0E0""&gt;&lt;TD&gt;&lt;BR&gt;&lt;/TD&gt;&lt;TD VALIGN = MIDDLE  ALIGN = CENTER&gt;", Minutes!U99, "&lt;/TD&gt;&lt;TD VALIGN = MIDDLE  ALIGN = CENTER&gt;", TEXT(Minutes!U98,"d-mmm-yy"),"&lt;/TD&gt;&lt;/TR&gt;&lt;TR&gt;&lt;TD COLSPAN = 3&gt;", SUBSTITUTE(Minutes!U100, "#", " "),"&lt;/TD&gt;&lt;/TR&gt;"))</f>
        <v/>
      </c>
      <c r="U97" s="117" t="str">
        <f>IF(Minutes!V100&lt;&gt;"#","",CONCATENATE("&lt;TR BGCOLOR=""#E0E0E0""&gt;&lt;TD&gt;&lt;BR&gt;&lt;/TD&gt;&lt;TD VALIGN = MIDDLE  ALIGN = CENTER&gt;", Minutes!V99, "&lt;/TD&gt;&lt;TD VALIGN = MIDDLE  ALIGN = CENTER&gt;", TEXT(Minutes!V98,"d-mmm-yy"),"&lt;/TD&gt;&lt;/TR&gt;&lt;TR&gt;&lt;TD COLSPAN = 3&gt;", SUBSTITUTE(Minutes!V100, "#", " "),"&lt;/TD&gt;&lt;/TR&gt;"))</f>
        <v/>
      </c>
      <c r="V97" s="117" t="str">
        <f>IF(Minutes!W100&lt;&gt;"#","",CONCATENATE("&lt;TR BGCOLOR=""#E0E0E0""&gt;&lt;TD&gt;&lt;BR&gt;&lt;/TD&gt;&lt;TD VALIGN = MIDDLE  ALIGN = CENTER&gt;", Minutes!W99, "&lt;/TD&gt;&lt;TD VALIGN = MIDDLE  ALIGN = CENTER&gt;", TEXT(Minutes!W98,"d-mmm-yy"),"&lt;/TD&gt;&lt;/TR&gt;&lt;TR&gt;&lt;TD COLSPAN = 3&gt;", SUBSTITUTE(Minutes!W100, "#", " "),"&lt;/TD&gt;&lt;/TR&gt;"))</f>
        <v/>
      </c>
      <c r="W97" s="117" t="str">
        <f>IF(Minutes!X100&lt;&gt;"#","",CONCATENATE("&lt;TR BGCOLOR=""#E0E0E0""&gt;&lt;TD&gt;&lt;BR&gt;&lt;/TD&gt;&lt;TD VALIGN = MIDDLE  ALIGN = CENTER&gt;", Minutes!X99, "&lt;/TD&gt;&lt;TD VALIGN = MIDDLE  ALIGN = CENTER&gt;", TEXT(Minutes!X98,"d-mmm-yy"),"&lt;/TD&gt;&lt;/TR&gt;&lt;TR&gt;&lt;TD COLSPAN = 3&gt;", SUBSTITUTE(Minutes!X100, "#", " "),"&lt;/TD&gt;&lt;/TR&gt;"))</f>
        <v/>
      </c>
      <c r="X97" s="117" t="str">
        <f>IF(Minutes!Y100&lt;&gt;"#","",CONCATENATE("&lt;TR BGCOLOR=""#E0E0E0""&gt;&lt;TD&gt;&lt;BR&gt;&lt;/TD&gt;&lt;TD VALIGN = MIDDLE  ALIGN = CENTER&gt;", Minutes!Y99, "&lt;/TD&gt;&lt;TD VALIGN = MIDDLE  ALIGN = CENTER&gt;", TEXT(Minutes!Y98,"d-mmm-yy"),"&lt;/TD&gt;&lt;/TR&gt;&lt;TR&gt;&lt;TD COLSPAN = 3&gt;", SUBSTITUTE(Minutes!Y100, "#", " "),"&lt;/TD&gt;&lt;/TR&gt;"))</f>
        <v/>
      </c>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17"/>
    </row>
    <row r="98" spans="1:50" x14ac:dyDescent="0.2">
      <c r="B98" s="117"/>
      <c r="C98" s="117"/>
      <c r="D98" s="117"/>
      <c r="E98" s="117"/>
      <c r="F98" s="117"/>
      <c r="G98" s="117"/>
      <c r="H98" s="117"/>
      <c r="I98" s="117"/>
      <c r="J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row>
    <row r="99" spans="1:50" x14ac:dyDescent="0.2">
      <c r="A99" s="26" t="s">
        <v>89</v>
      </c>
      <c r="B99" s="117"/>
      <c r="C99" s="117"/>
      <c r="D99" s="117"/>
      <c r="E99" s="117"/>
      <c r="F99" s="117"/>
      <c r="G99" s="117"/>
      <c r="H99" s="117"/>
      <c r="I99" s="117"/>
      <c r="J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row>
    <row r="100" spans="1:50" ht="127.5" customHeight="1" x14ac:dyDescent="0.2">
      <c r="A100" s="26" t="str">
        <f ca="1">IF(Minutes!B101="#","",CONCATENATE("&lt;A NAME = ""REQ",Minutes!B101,"""&gt;&lt;BR&gt;&lt;/A&gt;","&lt;TABLE BORDER=5 CELLSPACING=0 CELLPADDING=6 WIDTH=""100%""&gt;","&lt;TR BGCOLOR=""#00FFFF""&gt;&lt;TD COLSPAN = 3 VALIGN = MIDDLE  ALIGN = CENTER&gt;&lt;BIG&gt;&lt;B&gt;Change Request &lt;A HREF=""maint_",Minutes!B101,".pdf""&gt;",Minutes!B101,"&lt;/A&gt; Revision History&lt;/B&gt;&lt;/BIG&gt;&lt;/TD&gt;&lt;/TR&gt;","&lt;TR BGCOLOR=""#00FFFF""&gt;&lt;TD  WIDTH=""15%"" ALIGN = CENTER&gt;Status&lt;/TD&gt;&lt;TD ALIGN = CENTER&gt;Description&lt;/TD&gt;&lt;TD  WIDTH=""15%"" ALIGN = CENTER&gt;Date Received&lt;/TD&gt;&lt;/TR&gt;","&lt;TR BGCOLOR=""#00FFFF""&gt;&lt;TD VALIGN = MIDDLE  ALIGN = CENTER&gt;&lt;B&gt;",Minutes!C102,"&lt;/B&gt;&lt;/TD&gt;&lt;TD VALIGN = MIDDLE  ALIGN = CENTER&gt;&lt;B&gt;",Minutes!C103,"&lt;/B&gt;&lt;/TD&gt;&lt;TD  VALIGN = MIDDLE  ALIGN = CENTER&gt;&lt;B&gt;",Minutes!C101,"&lt;/B&gt;&lt;/TD&gt;&lt;/TR&gt;","&lt;TR BGCOLOR=""#00FFFF""&gt;&lt;TD COLSPAN = 3&gt;&lt;SMALL&gt;&lt;BR&gt;&lt;/SMALL&gt;&lt;/TD&gt;&lt;/TR&gt;"))</f>
        <v>&lt;A NAME = "REQ0041"&gt;&lt;BR&gt;&lt;/A&gt;&lt;TABLE BORDER=5 CELLSPACING=0 CELLPADDING=6 WIDTH="100%"&gt;&lt;TR BGCOLOR="#00FFFF"&gt;&lt;TD COLSPAN = 3 VALIGN = MIDDLE  ALIGN = CENTER&gt;&lt;BIG&gt;&lt;B&gt;Change Request &lt;A HREF="maint_0041.pdf"&gt;0041&lt;/A&gt;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CENTER&gt;&lt;B&gt;35 - SRP title&lt;/B&gt;&lt;/TD&gt;&lt;TD  VALIGN = MIDDLE  ALIGN = CENTER&gt;&lt;B&gt;06-Sep-12&lt;/B&gt;&lt;/TD&gt;&lt;/TR&gt;&lt;TR BGCOLOR="#00FFFF"&gt;&lt;TD COLSPAN = 3&gt;&lt;SMALL&gt;&lt;BR&gt;&lt;/SMALL&gt;&lt;/TD&gt;&lt;/TR&gt;</v>
      </c>
      <c r="B100" s="117" t="str">
        <f ca="1">IF(Minutes!C103="","",CONCATENATE("&lt;TR BGCOLOR=""#E0E0E0""&gt;&lt;TD&gt;&lt;BR&gt;&lt;/TD&gt;&lt;TD VALIGN = MIDDLE  ALIGN = CENTER&gt;", Minutes!C102, "&lt;/TD&gt;&lt;TD VALIGN = MIDDLE  ALIGN = CENTER&gt;", TEXT(Minutes!C101,"d-mmm-yy"),"&lt;/TD&gt;&lt;/TR&gt;&lt;TR&gt;&lt;TD COLSPAN = 3&gt;", SUBSTITUTE(Minutes!C103, "#", " "),"&lt;/TD&gt;&lt;/TR&gt;"))</f>
        <v>&lt;TR BGCOLOR="#E0E0E0"&gt;&lt;TD&gt;&lt;BR&gt;&lt;/TD&gt;&lt;TD VALIGN = MIDDLE  ALIGN = CENTER&gt;Balloting&lt;/TD&gt;&lt;TD VALIGN = MIDDLE  ALIGN = CENTER&gt;6-Sep-12&lt;/TD&gt;&lt;/TR&gt;&lt;TR&gt;&lt;TD COLSPAN = 3&gt;35 - SRP title&lt;/TD&gt;&lt;/TR&gt;</v>
      </c>
      <c r="C100" s="117" t="str">
        <f>IF(Minutes!D103&lt;&gt;"#","",CONCATENATE("&lt;TR BGCOLOR=""#E0E0E0""&gt;&lt;TD&gt;&lt;BR&gt;&lt;/TD&gt;&lt;TD VALIGN = MIDDLE  ALIGN = CENTER&gt;", Minutes!D102, "&lt;/TD&gt;&lt;TD VALIGN = MIDDLE  ALIGN = CENTER&gt;", TEXT(Minutes!D101,"d-mmm-yy"),"&lt;/TD&gt;&lt;/TR&gt;&lt;TR&gt;&lt;TD COLSPAN = 3&gt;", SUBSTITUTE(Minutes!D103, "#", " "),"&lt;/TD&gt;&lt;/TR&gt;"))</f>
        <v/>
      </c>
      <c r="D100" s="117" t="str">
        <f>IF(Minutes!E103&lt;&gt;"#","",CONCATENATE("&lt;TR BGCOLOR=""#E0E0E0""&gt;&lt;TD&gt;&lt;BR&gt;&lt;/TD&gt;&lt;TD VALIGN = MIDDLE  ALIGN = CENTER&gt;", Minutes!E102, "&lt;/TD&gt;&lt;TD VALIGN = MIDDLE  ALIGN = CENTER&gt;", TEXT(Minutes!E101,"d-mmm-yy"),"&lt;/TD&gt;&lt;/TR&gt;&lt;TR&gt;&lt;TD COLSPAN = 3&gt;", SUBSTITUTE(Minutes!E103, "#", " "),"&lt;/TD&gt;&lt;/TR&gt;"))</f>
        <v/>
      </c>
      <c r="E100" s="117" t="str">
        <f>IF(Minutes!F103&lt;&gt;"#","",CONCATENATE("&lt;TR BGCOLOR=""#E0E0E0""&gt;&lt;TD&gt;&lt;BR&gt;&lt;/TD&gt;&lt;TD VALIGN = MIDDLE  ALIGN = CENTER&gt;", Minutes!F102, "&lt;/TD&gt;&lt;TD VALIGN = MIDDLE  ALIGN = CENTER&gt;", TEXT(Minutes!F101,"d-mmm-yy"),"&lt;/TD&gt;&lt;/TR&gt;&lt;TR&gt;&lt;TD COLSPAN = 3&gt;", SUBSTITUTE(Minutes!F103, "#", " "),"&lt;/TD&gt;&lt;/TR&gt;"))</f>
        <v/>
      </c>
      <c r="F100" s="117" t="str">
        <f>IF(Minutes!G103&lt;&gt;"#","",CONCATENATE("&lt;TR BGCOLOR=""#E0E0E0""&gt;&lt;TD&gt;&lt;BR&gt;&lt;/TD&gt;&lt;TD VALIGN = MIDDLE  ALIGN = CENTER&gt;", Minutes!G102, "&lt;/TD&gt;&lt;TD VALIGN = MIDDLE  ALIGN = CENTER&gt;", TEXT(Minutes!G101,"d-mmm-yy"),"&lt;/TD&gt;&lt;/TR&gt;&lt;TR&gt;&lt;TD COLSPAN = 3&gt;", SUBSTITUTE(Minutes!G103, "#", " "),"&lt;/TD&gt;&lt;/TR&gt;"))</f>
        <v/>
      </c>
      <c r="G100" s="117" t="str">
        <f>IF(Minutes!H103&lt;&gt;"#","",CONCATENATE("&lt;TR BGCOLOR=""#E0E0E0""&gt;&lt;TD&gt;&lt;BR&gt;&lt;/TD&gt;&lt;TD VALIGN = MIDDLE  ALIGN = CENTER&gt;", Minutes!H102, "&lt;/TD&gt;&lt;TD VALIGN = MIDDLE  ALIGN = CENTER&gt;", TEXT(Minutes!H101,"d-mmm-yy"),"&lt;/TD&gt;&lt;/TR&gt;&lt;TR&gt;&lt;TD COLSPAN = 3&gt;", SUBSTITUTE(Minutes!H103, "#", " "),"&lt;/TD&gt;&lt;/TR&gt;"))</f>
        <v/>
      </c>
      <c r="H100" s="117" t="str">
        <f>IF(Minutes!I103&lt;&gt;"#","",CONCATENATE("&lt;TR BGCOLOR=""#E0E0E0""&gt;&lt;TD&gt;&lt;BR&gt;&lt;/TD&gt;&lt;TD VALIGN = MIDDLE  ALIGN = CENTER&gt;", Minutes!I102, "&lt;/TD&gt;&lt;TD VALIGN = MIDDLE  ALIGN = CENTER&gt;", TEXT(Minutes!I101,"d-mmm-yy"),"&lt;/TD&gt;&lt;/TR&gt;&lt;TR&gt;&lt;TD COLSPAN = 3&gt;", SUBSTITUTE(Minutes!I103, "#", " "),"&lt;/TD&gt;&lt;/TR&gt;"))</f>
        <v/>
      </c>
      <c r="I100" s="117" t="str">
        <f>IF(Minutes!J103&lt;&gt;"#","",CONCATENATE("&lt;TR BGCOLOR=""#E0E0E0""&gt;&lt;TD&gt;&lt;BR&gt;&lt;/TD&gt;&lt;TD VALIGN = MIDDLE  ALIGN = CENTER&gt;", Minutes!J102, "&lt;/TD&gt;&lt;TD VALIGN = MIDDLE  ALIGN = CENTER&gt;", TEXT(Minutes!J101,"d-mmm-yy"),"&lt;/TD&gt;&lt;/TR&gt;&lt;TR&gt;&lt;TD COLSPAN = 3&gt;", SUBSTITUTE(Minutes!J103, "#", " "),"&lt;/TD&gt;&lt;/TR&gt;"))</f>
        <v/>
      </c>
      <c r="J100" s="117" t="str">
        <f>IF(Minutes!K103&lt;&gt;"#","",CONCATENATE("&lt;TR BGCOLOR=""#E0E0E0""&gt;&lt;TD&gt;&lt;BR&gt;&lt;/TD&gt;&lt;TD VALIGN = MIDDLE  ALIGN = CENTER&gt;", Minutes!K102, "&lt;/TD&gt;&lt;TD VALIGN = MIDDLE  ALIGN = CENTER&gt;", TEXT(Minutes!K101,"d-mmm-yy"),"&lt;/TD&gt;&lt;/TR&gt;&lt;TR&gt;&lt;TD COLSPAN = 3&gt;", SUBSTITUTE(Minutes!K103, "#", " "),"&lt;/TD&gt;&lt;/TR&gt;"))</f>
        <v>&lt;TR BGCOLOR="#E0E0E0"&gt;&lt;TD&gt;&lt;BR&gt;&lt;/TD&gt;&lt;TD VALIGN = MIDDLE  ALIGN = CENTER&gt;Agreed.  Target for 802.1Q-REV&lt;/TD&gt;&lt;TD VALIGN = MIDDLE  ALIGN = CENTER&gt;12-Sep-12&lt;/TD&gt;&lt;/TR&gt;&lt;TR&gt;&lt;TD COLSPAN = 3&gt; &lt;/TD&gt;&lt;/TR&gt;</v>
      </c>
      <c r="K100" s="26" t="str">
        <f>IF(Minutes!L103&lt;&gt;"#","",CONCATENATE("&lt;TR BGCOLOR=""#E0E0E0""&gt;&lt;TD&gt;&lt;BR&gt;&lt;/TD&gt;&lt;TD VALIGN = MIDDLE  ALIGN = CENTER&gt;", Minutes!L102, "&lt;/TD&gt;&lt;TD VALIGN = MIDDLE  ALIGN = CENTER&gt;", TEXT(Minutes!L101,"d-mmm-yy"),"&lt;/TD&gt;&lt;/TR&gt;&lt;TR&gt;&lt;TD COLSPAN = 3&gt;", SUBSTITUTE(Minutes!L103, "#", " "),"&lt;/TD&gt;&lt;/TR&gt;"))</f>
        <v>&lt;TR BGCOLOR="#E0E0E0"&gt;&lt;TD&gt;&lt;BR&gt;&lt;/TD&gt;&lt;TD VALIGN = MIDDLE  ALIGN = CENTER&gt;Target for 802.1Q-REV&lt;/TD&gt;&lt;TD VALIGN = MIDDLE  ALIGN = CENTER&gt;13-Nov-12&lt;/TD&gt;&lt;/TR&gt;&lt;TR&gt;&lt;TD COLSPAN = 3&gt; &lt;/TD&gt;&lt;/TR&gt;</v>
      </c>
      <c r="L100" s="26" t="str">
        <f>IF(Minutes!M103&lt;&gt;"#","",CONCATENATE("&lt;TR BGCOLOR=""#E0E0E0""&gt;&lt;TD&gt;&lt;BR&gt;&lt;/TD&gt;&lt;TD VALIGN = MIDDLE  ALIGN = CENTER&gt;", Minutes!M102, "&lt;/TD&gt;&lt;TD VALIGN = MIDDLE  ALIGN = CENTER&gt;", TEXT(Minutes!M101,"d-mmm-yy"),"&lt;/TD&gt;&lt;/TR&gt;&lt;TR&gt;&lt;TD COLSPAN = 3&gt;", SUBSTITUTE(Minutes!M103, "#", " "),"&lt;/TD&gt;&lt;/TR&gt;"))</f>
        <v>&lt;TR BGCOLOR="#E0E0E0"&gt;&lt;TD&gt;&lt;BR&gt;&lt;/TD&gt;&lt;TD VALIGN = MIDDLE  ALIGN = CENTER&gt;Editor requested to include in 802.1Q-REV&lt;/TD&gt;&lt;TD VALIGN = MIDDLE  ALIGN = CENTER&gt;15-Jan-13&lt;/TD&gt;&lt;/TR&gt;&lt;TR&gt;&lt;TD COLSPAN = 3&gt; &lt;/TD&gt;&lt;/TR&gt;</v>
      </c>
      <c r="M100" s="26" t="str">
        <f>IF(Minutes!N103&lt;&gt;"#","",CONCATENATE("&lt;TR BGCOLOR=""#E0E0E0""&gt;&lt;TD&gt;&lt;BR&gt;&lt;/TD&gt;&lt;TD VALIGN = MIDDLE  ALIGN = CENTER&gt;", Minutes!N102, "&lt;/TD&gt;&lt;TD VALIGN = MIDDLE  ALIGN = CENTER&gt;", TEXT(Minutes!N101,"d-mmm-yy"),"&lt;/TD&gt;&lt;/TR&gt;&lt;TR&gt;&lt;TD COLSPAN = 3&gt;", SUBSTITUTE(Minutes!N103, "#", " "),"&lt;/TD&gt;&lt;/TR&gt;"))</f>
        <v>&lt;TR BGCOLOR="#E0E0E0"&gt;&lt;TD&gt;&lt;BR&gt;&lt;/TD&gt;&lt;TD VALIGN = MIDDLE  ALIGN = CENTER&gt;Q-REV draft prepared.  Ready for WG ballot&lt;/TD&gt;&lt;TD VALIGN = MIDDLE  ALIGN = CENTER&gt;19-Mar-13&lt;/TD&gt;&lt;/TR&gt;&lt;TR&gt;&lt;TD COLSPAN = 3&gt; &lt;/TD&gt;&lt;/TR&gt;</v>
      </c>
      <c r="N100" s="26" t="str">
        <f>IF(Minutes!O103&lt;&gt;"#","",CONCATENATE("&lt;TR BGCOLOR=""#E0E0E0""&gt;&lt;TD&gt;&lt;BR&gt;&lt;/TD&gt;&lt;TD VALIGN = MIDDLE  ALIGN = CENTER&gt;", Minutes!O102, "&lt;/TD&gt;&lt;TD VALIGN = MIDDLE  ALIGN = CENTER&gt;", TEXT(Minutes!O101,"d-mmm-yy"),"&lt;/TD&gt;&lt;/TR&gt;&lt;TR&gt;&lt;TD COLSPAN = 3&gt;", SUBSTITUTE(Minutes!O103, "#", " "),"&lt;/TD&gt;&lt;/TR&gt;"))</f>
        <v>&lt;TR BGCOLOR="#E0E0E0"&gt;&lt;TD&gt;&lt;BR&gt;&lt;/TD&gt;&lt;TD VALIGN = MIDDLE  ALIGN = CENTER&gt;Included in 802.1Q-REV  D1.0, in ballot
&lt;/TD&gt;&lt;TD VALIGN = MIDDLE  ALIGN = CENTER&gt;15-May-13&lt;/TD&gt;&lt;/TR&gt;&lt;TR&gt;&lt;TD COLSPAN = 3&gt; &lt;/TD&gt;&lt;/TR&gt;</v>
      </c>
      <c r="O100" s="26" t="str">
        <f>IF(Minutes!P103&lt;&gt;"#","",CONCATENATE("&lt;TR BGCOLOR=""#E0E0E0""&gt;&lt;TD&gt;&lt;BR&gt;&lt;/TD&gt;&lt;TD VALIGN = MIDDLE  ALIGN = CENTER&gt;", Minutes!P102, "&lt;/TD&gt;&lt;TD VALIGN = MIDDLE  ALIGN = CENTER&gt;", TEXT(Minutes!P101,"d-mmm-yy"),"&lt;/TD&gt;&lt;/TR&gt;&lt;TR&gt;&lt;TD COLSPAN = 3&gt;", SUBSTITUTE(Minutes!P103, "#", " "),"&lt;/TD&gt;&lt;/TR&gt;"))</f>
        <v>&lt;TR BGCOLOR="#E0E0E0"&gt;&lt;TD&gt;&lt;BR&gt;&lt;/TD&gt;&lt;TD VALIGN = MIDDLE  ALIGN = CENTER&gt;802.1Q-REV D1.2 is balloting&lt;/TD&gt;&lt;TD VALIGN = MIDDLE  ALIGN = CENTER&gt;15-Jul-13&lt;/TD&gt;&lt;/TR&gt;&lt;TR&gt;&lt;TD COLSPAN = 3&gt; &lt;/TD&gt;&lt;/TR&gt;</v>
      </c>
      <c r="P100" s="26" t="str">
        <f>IF(Minutes!Q103&lt;&gt;"#","",CONCATENATE("&lt;TR BGCOLOR=""#E0E0E0""&gt;&lt;TD&gt;&lt;BR&gt;&lt;/TD&gt;&lt;TD VALIGN = MIDDLE  ALIGN = CENTER&gt;", Minutes!Q102, "&lt;/TD&gt;&lt;TD VALIGN = MIDDLE  ALIGN = CENTER&gt;", TEXT(Minutes!Q101,"d-mmm-yy"),"&lt;/TD&gt;&lt;/TR&gt;&lt;TR&gt;&lt;TD COLSPAN = 3&gt;", SUBSTITUTE(Minutes!Q103, "#", " "),"&lt;/TD&gt;&lt;/TR&gt;"))</f>
        <v>&lt;TR BGCOLOR="#E0E0E0"&gt;&lt;TD&gt;&lt;BR&gt;&lt;/TD&gt;&lt;TD VALIGN = MIDDLE  ALIGN = CENTER&gt;802.1Q-REV is in WG ballot recirc&lt;/TD&gt;&lt;TD VALIGN = MIDDLE  ALIGN = CENTER&gt;3-Sep-13&lt;/TD&gt;&lt;/TR&gt;&lt;TR&gt;&lt;TD COLSPAN = 3&gt; &lt;/TD&gt;&lt;/TR&gt;</v>
      </c>
      <c r="Q100" s="26" t="str">
        <f>IF(Minutes!R103&lt;&gt;"#","",CONCATENATE("&lt;TR BGCOLOR=""#E0E0E0""&gt;&lt;TD&gt;&lt;BR&gt;&lt;/TD&gt;&lt;TD VALIGN = MIDDLE  ALIGN = CENTER&gt;", Minutes!R102, "&lt;/TD&gt;&lt;TD VALIGN = MIDDLE  ALIGN = CENTER&gt;", TEXT(Minutes!R101,"d-mmm-yy"),"&lt;/TD&gt;&lt;/TR&gt;&lt;TR&gt;&lt;TD COLSPAN = 3&gt;", SUBSTITUTE(Minutes!R103, "#", " "),"&lt;/TD&gt;&lt;/TR&gt;"))</f>
        <v>&lt;TR BGCOLOR="#E0E0E0"&gt;&lt;TD&gt;&lt;BR&gt;&lt;/TD&gt;&lt;TD VALIGN = MIDDLE  ALIGN = CENTER&gt;802.1Q-REV is in WG ballot recirc&lt;/TD&gt;&lt;TD VALIGN = MIDDLE  ALIGN = CENTER&gt;12-Nov-13&lt;/TD&gt;&lt;/TR&gt;&lt;TR&gt;&lt;TD COLSPAN = 3&gt; &lt;/TD&gt;&lt;/TR&gt;</v>
      </c>
      <c r="R100" s="117" t="str">
        <f>IF(Minutes!S103&lt;&gt;"#","",CONCATENATE("&lt;TR BGCOLOR=""#E0E0E0""&gt;&lt;TD&gt;&lt;BR&gt;&lt;/TD&gt;&lt;TD VALIGN = MIDDLE  ALIGN = CENTER&gt;", Minutes!S102, "&lt;/TD&gt;&lt;TD VALIGN = MIDDLE  ALIGN = CENTER&gt;", TEXT(Minutes!S101,"d-mmm-yy"),"&lt;/TD&gt;&lt;/TR&gt;&lt;TR&gt;&lt;TD COLSPAN = 3&gt;", SUBSTITUTE(Minutes!S103, "#", " "),"&lt;/TD&gt;&lt;/TR&gt;"))</f>
        <v>&lt;TR BGCOLOR="#E0E0E0"&gt;&lt;TD&gt;&lt;BR&gt;&lt;/TD&gt;&lt;TD VALIGN = MIDDLE  ALIGN = CENTER&gt;802.1Q-REV is in sponsor ballot&lt;/TD&gt;&lt;TD VALIGN = MIDDLE  ALIGN = CENTER&gt;22-Jan-14&lt;/TD&gt;&lt;/TR&gt;&lt;TR&gt;&lt;TD COLSPAN = 3&gt; &lt;/TD&gt;&lt;/TR&gt;</v>
      </c>
      <c r="S100" s="117" t="str">
        <f>IF(Minutes!T103&lt;&gt;"#","",CONCATENATE("&lt;TR BGCOLOR=""#E0E0E0""&gt;&lt;TD&gt;&lt;BR&gt;&lt;/TD&gt;&lt;TD VALIGN = MIDDLE  ALIGN = CENTER&gt;", Minutes!T102, "&lt;/TD&gt;&lt;TD VALIGN = MIDDLE  ALIGN = CENTER&gt;", TEXT(Minutes!T101,"d-mmm-yy"),"&lt;/TD&gt;&lt;/TR&gt;&lt;TR&gt;&lt;TD COLSPAN = 3&gt;", SUBSTITUTE(Minutes!T103, "#", " "),"&lt;/TD&gt;&lt;/TR&gt;"))</f>
        <v>&lt;TR BGCOLOR="#E0E0E0"&gt;&lt;TD&gt;&lt;BR&gt;&lt;/TD&gt;&lt;TD VALIGN = MIDDLE  ALIGN = CENTER&gt;802.1Q-REV is in sponsor ballot recirc&lt;/TD&gt;&lt;TD VALIGN = MIDDLE  ALIGN = CENTER&gt;18-Mar-14&lt;/TD&gt;&lt;/TR&gt;&lt;TR&gt;&lt;TD COLSPAN = 3&gt; &lt;/TD&gt;&lt;/TR&gt;</v>
      </c>
      <c r="T100" s="117" t="str">
        <f>IF(Minutes!U103&lt;&gt;"#","",CONCATENATE("&lt;TR BGCOLOR=""#E0E0E0""&gt;&lt;TD&gt;&lt;BR&gt;&lt;/TD&gt;&lt;TD VALIGN = MIDDLE  ALIGN = CENTER&gt;", Minutes!U102, "&lt;/TD&gt;&lt;TD VALIGN = MIDDLE  ALIGN = CENTER&gt;", TEXT(Minutes!U101,"d-mmm-yy"),"&lt;/TD&gt;&lt;/TR&gt;&lt;TR&gt;&lt;TD COLSPAN = 3&gt;", SUBSTITUTE(Minutes!U103, "#", " "),"&lt;/TD&gt;&lt;/TR&gt;"))</f>
        <v/>
      </c>
      <c r="U100" s="117" t="str">
        <f>IF(Minutes!V103&lt;&gt;"#","",CONCATENATE("&lt;TR BGCOLOR=""#E0E0E0""&gt;&lt;TD&gt;&lt;BR&gt;&lt;/TD&gt;&lt;TD VALIGN = MIDDLE  ALIGN = CENTER&gt;", Minutes!V102, "&lt;/TD&gt;&lt;TD VALIGN = MIDDLE  ALIGN = CENTER&gt;", TEXT(Minutes!V101,"d-mmm-yy"),"&lt;/TD&gt;&lt;/TR&gt;&lt;TR&gt;&lt;TD COLSPAN = 3&gt;", SUBSTITUTE(Minutes!V103, "#", " "),"&lt;/TD&gt;&lt;/TR&gt;"))</f>
        <v/>
      </c>
      <c r="V100" s="117" t="str">
        <f>IF(Minutes!W103&lt;&gt;"#","",CONCATENATE("&lt;TR BGCOLOR=""#E0E0E0""&gt;&lt;TD&gt;&lt;BR&gt;&lt;/TD&gt;&lt;TD VALIGN = MIDDLE  ALIGN = CENTER&gt;", Minutes!W102, "&lt;/TD&gt;&lt;TD VALIGN = MIDDLE  ALIGN = CENTER&gt;", TEXT(Minutes!W101,"d-mmm-yy"),"&lt;/TD&gt;&lt;/TR&gt;&lt;TR&gt;&lt;TD COLSPAN = 3&gt;", SUBSTITUTE(Minutes!W103, "#", " "),"&lt;/TD&gt;&lt;/TR&gt;"))</f>
        <v/>
      </c>
      <c r="W100" s="117" t="str">
        <f>IF(Minutes!X103&lt;&gt;"#","",CONCATENATE("&lt;TR BGCOLOR=""#E0E0E0""&gt;&lt;TD&gt;&lt;BR&gt;&lt;/TD&gt;&lt;TD VALIGN = MIDDLE  ALIGN = CENTER&gt;", Minutes!X102, "&lt;/TD&gt;&lt;TD VALIGN = MIDDLE  ALIGN = CENTER&gt;", TEXT(Minutes!X101,"d-mmm-yy"),"&lt;/TD&gt;&lt;/TR&gt;&lt;TR&gt;&lt;TD COLSPAN = 3&gt;", SUBSTITUTE(Minutes!X103, "#", " "),"&lt;/TD&gt;&lt;/TR&gt;"))</f>
        <v/>
      </c>
      <c r="X100" s="117" t="str">
        <f>IF(Minutes!Y103&lt;&gt;"#","",CONCATENATE("&lt;TR BGCOLOR=""#E0E0E0""&gt;&lt;TD&gt;&lt;BR&gt;&lt;/TD&gt;&lt;TD VALIGN = MIDDLE  ALIGN = CENTER&gt;", Minutes!Y102, "&lt;/TD&gt;&lt;TD VALIGN = MIDDLE  ALIGN = CENTER&gt;", TEXT(Minutes!Y101,"d-mmm-yy"),"&lt;/TD&gt;&lt;/TR&gt;&lt;TR&gt;&lt;TD COLSPAN = 3&gt;", SUBSTITUTE(Minutes!Y103, "#", " "),"&lt;/TD&gt;&lt;/TR&gt;"))</f>
        <v/>
      </c>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row>
    <row r="101" spans="1:50" x14ac:dyDescent="0.2">
      <c r="B101" s="117"/>
      <c r="C101" s="117"/>
      <c r="D101" s="117"/>
      <c r="E101" s="117"/>
      <c r="F101" s="117"/>
      <c r="G101" s="117"/>
      <c r="H101" s="117"/>
      <c r="I101" s="117"/>
      <c r="J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row>
    <row r="102" spans="1:50" x14ac:dyDescent="0.2">
      <c r="A102" s="26" t="s">
        <v>89</v>
      </c>
      <c r="B102" s="117"/>
      <c r="C102" s="117"/>
      <c r="D102" s="117"/>
      <c r="E102" s="117"/>
      <c r="F102" s="117"/>
      <c r="G102" s="117"/>
      <c r="H102" s="117"/>
      <c r="I102" s="117"/>
      <c r="J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row>
    <row r="103" spans="1:50" ht="127.5" customHeight="1" x14ac:dyDescent="0.2">
      <c r="A103" s="26" t="str">
        <f ca="1">IF(Minutes!B104="#","",CONCATENATE("&lt;A NAME = ""REQ",Minutes!B104,"""&gt;&lt;BR&gt;&lt;/A&gt;","&lt;TABLE BORDER=5 CELLSPACING=0 CELLPADDING=6 WIDTH=""100%""&gt;","&lt;TR BGCOLOR=""#00FFFF""&gt;&lt;TD COLSPAN = 3 VALIGN = MIDDLE  ALIGN = CENTER&gt;&lt;BIG&gt;&lt;B&gt;Change Request &lt;A HREF=""maint_",Minutes!B104,".pdf""&gt;",Minutes!B104,"&lt;/A&gt; Revision History&lt;/B&gt;&lt;/BIG&gt;&lt;/TD&gt;&lt;/TR&gt;","&lt;TR BGCOLOR=""#00FFFF""&gt;&lt;TD  WIDTH=""15%"" ALIGN = CENTER&gt;Status&lt;/TD&gt;&lt;TD ALIGN = CENTER&gt;Description&lt;/TD&gt;&lt;TD  WIDTH=""15%"" ALIGN = CENTER&gt;Date Received&lt;/TD&gt;&lt;/TR&gt;","&lt;TR BGCOLOR=""#00FFFF""&gt;&lt;TD VALIGN = MIDDLE  ALIGN = CENTER&gt;&lt;B&gt;",Minutes!C105,"&lt;/B&gt;&lt;/TD&gt;&lt;TD VALIGN = MIDDLE  ALIGN = CENTER&gt;&lt;B&gt;",Minutes!C106,"&lt;/B&gt;&lt;/TD&gt;&lt;TD  VALIGN = MIDDLE  ALIGN = CENTER&gt;&lt;B&gt;",Minutes!C104,"&lt;/B&gt;&lt;/TD&gt;&lt;/TR&gt;","&lt;TR BGCOLOR=""#00FFFF""&gt;&lt;TD COLSPAN = 3&gt;&lt;SMALL&gt;&lt;BR&gt;&lt;/SMALL&gt;&lt;/TD&gt;&lt;/TR&gt;"))</f>
        <v>&lt;A NAME = "REQ0042"&gt;&lt;BR&gt;&lt;/A&gt;&lt;TABLE BORDER=5 CELLSPACING=0 CELLPADDING=6 WIDTH="100%"&gt;&lt;TR BGCOLOR="#00FFFF"&gt;&lt;TD COLSPAN = 3 VALIGN = MIDDLE  ALIGN = CENTER&gt;&lt;BIG&gt;&lt;B&gt;Change Request &lt;A HREF="maint_0042.pdf"&gt;0042&lt;/A&gt;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CENTER&gt;&lt;B&gt;10.3 - MRP Attribute Propagation&lt;/B&gt;&lt;/TD&gt;&lt;TD  VALIGN = MIDDLE  ALIGN = CENTER&gt;&lt;B&gt;06-Sep-12&lt;/B&gt;&lt;/TD&gt;&lt;/TR&gt;&lt;TR BGCOLOR="#00FFFF"&gt;&lt;TD COLSPAN = 3&gt;&lt;SMALL&gt;&lt;BR&gt;&lt;/SMALL&gt;&lt;/TD&gt;&lt;/TR&gt;</v>
      </c>
      <c r="B103" s="117" t="str">
        <f ca="1">IF(Minutes!C106="","",CONCATENATE("&lt;TR BGCOLOR=""#E0E0E0""&gt;&lt;TD&gt;&lt;BR&gt;&lt;/TD&gt;&lt;TD VALIGN = MIDDLE  ALIGN = CENTER&gt;", Minutes!C105, "&lt;/TD&gt;&lt;TD VALIGN = MIDDLE  ALIGN = CENTER&gt;", TEXT(Minutes!C104,"d-mmm-yy"),"&lt;/TD&gt;&lt;/TR&gt;&lt;TR&gt;&lt;TD COLSPAN = 3&gt;", SUBSTITUTE(Minutes!C106, "#", " "),"&lt;/TD&gt;&lt;/TR&gt;"))</f>
        <v>&lt;TR BGCOLOR="#E0E0E0"&gt;&lt;TD&gt;&lt;BR&gt;&lt;/TD&gt;&lt;TD VALIGN = MIDDLE  ALIGN = CENTER&gt;Balloting&lt;/TD&gt;&lt;TD VALIGN = MIDDLE  ALIGN = CENTER&gt;6-Sep-12&lt;/TD&gt;&lt;/TR&gt;&lt;TR&gt;&lt;TD COLSPAN = 3&gt;10.3 - MRP Attribute Propagation&lt;/TD&gt;&lt;/TR&gt;</v>
      </c>
      <c r="C103" s="117" t="str">
        <f>IF(Minutes!D106&lt;&gt;"#","",CONCATENATE("&lt;TR BGCOLOR=""#E0E0E0""&gt;&lt;TD&gt;&lt;BR&gt;&lt;/TD&gt;&lt;TD VALIGN = MIDDLE  ALIGN = CENTER&gt;", Minutes!D105, "&lt;/TD&gt;&lt;TD VALIGN = MIDDLE  ALIGN = CENTER&gt;", TEXT(Minutes!D104,"d-mmm-yy"),"&lt;/TD&gt;&lt;/TR&gt;&lt;TR&gt;&lt;TD COLSPAN = 3&gt;", SUBSTITUTE(Minutes!D106, "#", " "),"&lt;/TD&gt;&lt;/TR&gt;"))</f>
        <v/>
      </c>
      <c r="D103" s="117" t="str">
        <f>IF(Minutes!E106&lt;&gt;"#","",CONCATENATE("&lt;TR BGCOLOR=""#E0E0E0""&gt;&lt;TD&gt;&lt;BR&gt;&lt;/TD&gt;&lt;TD VALIGN = MIDDLE  ALIGN = CENTER&gt;", Minutes!E105, "&lt;/TD&gt;&lt;TD VALIGN = MIDDLE  ALIGN = CENTER&gt;", TEXT(Minutes!E104,"d-mmm-yy"),"&lt;/TD&gt;&lt;/TR&gt;&lt;TR&gt;&lt;TD COLSPAN = 3&gt;", SUBSTITUTE(Minutes!E106, "#", " "),"&lt;/TD&gt;&lt;/TR&gt;"))</f>
        <v/>
      </c>
      <c r="E103" s="117" t="str">
        <f>IF(Minutes!F106&lt;&gt;"#","",CONCATENATE("&lt;TR BGCOLOR=""#E0E0E0""&gt;&lt;TD&gt;&lt;BR&gt;&lt;/TD&gt;&lt;TD VALIGN = MIDDLE  ALIGN = CENTER&gt;", Minutes!F105, "&lt;/TD&gt;&lt;TD VALIGN = MIDDLE  ALIGN = CENTER&gt;", TEXT(Minutes!F104,"d-mmm-yy"),"&lt;/TD&gt;&lt;/TR&gt;&lt;TR&gt;&lt;TD COLSPAN = 3&gt;", SUBSTITUTE(Minutes!F106, "#", " "),"&lt;/TD&gt;&lt;/TR&gt;"))</f>
        <v/>
      </c>
      <c r="F103" s="117" t="str">
        <f>IF(Minutes!G106&lt;&gt;"#","",CONCATENATE("&lt;TR BGCOLOR=""#E0E0E0""&gt;&lt;TD&gt;&lt;BR&gt;&lt;/TD&gt;&lt;TD VALIGN = MIDDLE  ALIGN = CENTER&gt;", Minutes!G105, "&lt;/TD&gt;&lt;TD VALIGN = MIDDLE  ALIGN = CENTER&gt;", TEXT(Minutes!G104,"d-mmm-yy"),"&lt;/TD&gt;&lt;/TR&gt;&lt;TR&gt;&lt;TD COLSPAN = 3&gt;", SUBSTITUTE(Minutes!G106, "#", " "),"&lt;/TD&gt;&lt;/TR&gt;"))</f>
        <v/>
      </c>
      <c r="G103" s="117" t="str">
        <f>IF(Minutes!H106&lt;&gt;"#","",CONCATENATE("&lt;TR BGCOLOR=""#E0E0E0""&gt;&lt;TD&gt;&lt;BR&gt;&lt;/TD&gt;&lt;TD VALIGN = MIDDLE  ALIGN = CENTER&gt;", Minutes!H105, "&lt;/TD&gt;&lt;TD VALIGN = MIDDLE  ALIGN = CENTER&gt;", TEXT(Minutes!H104,"d-mmm-yy"),"&lt;/TD&gt;&lt;/TR&gt;&lt;TR&gt;&lt;TD COLSPAN = 3&gt;", SUBSTITUTE(Minutes!H106, "#", " "),"&lt;/TD&gt;&lt;/TR&gt;"))</f>
        <v/>
      </c>
      <c r="H103" s="117" t="str">
        <f>IF(Minutes!I106&lt;&gt;"#","",CONCATENATE("&lt;TR BGCOLOR=""#E0E0E0""&gt;&lt;TD&gt;&lt;BR&gt;&lt;/TD&gt;&lt;TD VALIGN = MIDDLE  ALIGN = CENTER&gt;", Minutes!I105, "&lt;/TD&gt;&lt;TD VALIGN = MIDDLE  ALIGN = CENTER&gt;", TEXT(Minutes!I104,"d-mmm-yy"),"&lt;/TD&gt;&lt;/TR&gt;&lt;TR&gt;&lt;TD COLSPAN = 3&gt;", SUBSTITUTE(Minutes!I106, "#", " "),"&lt;/TD&gt;&lt;/TR&gt;"))</f>
        <v/>
      </c>
      <c r="I103" s="117" t="str">
        <f>IF(Minutes!J106&lt;&gt;"#","",CONCATENATE("&lt;TR BGCOLOR=""#E0E0E0""&gt;&lt;TD&gt;&lt;BR&gt;&lt;/TD&gt;&lt;TD VALIGN = MIDDLE  ALIGN = CENTER&gt;", Minutes!J105, "&lt;/TD&gt;&lt;TD VALIGN = MIDDLE  ALIGN = CENTER&gt;", TEXT(Minutes!J104,"d-mmm-yy"),"&lt;/TD&gt;&lt;/TR&gt;&lt;TR&gt;&lt;TD COLSPAN = 3&gt;", SUBSTITUTE(Minutes!J106, "#", " "),"&lt;/TD&gt;&lt;/TR&gt;"))</f>
        <v/>
      </c>
      <c r="J103" s="117" t="str">
        <f>IF(Minutes!K106&lt;&gt;"#","",CONCATENATE("&lt;TR BGCOLOR=""#E0E0E0""&gt;&lt;TD&gt;&lt;BR&gt;&lt;/TD&gt;&lt;TD VALIGN = MIDDLE  ALIGN = CENTER&gt;", Minutes!K105, "&lt;/TD&gt;&lt;TD VALIGN = MIDDLE  ALIGN = CENTER&gt;", TEXT(Minutes!K104,"d-mmm-yy"),"&lt;/TD&gt;&lt;/TR&gt;&lt;TR&gt;&lt;TD COLSPAN = 3&gt;", SUBSTITUTE(Minutes!K106, "#", " "),"&lt;/TD&gt;&lt;/TR&gt;"))</f>
        <v>&lt;TR BGCOLOR="#E0E0E0"&gt;&lt;TD&gt;&lt;BR&gt;&lt;/TD&gt;&lt;TD VALIGN = MIDDLE  ALIGN = CENTER&gt;Mick Seaman will review the MRP set and report back on recommendation&lt;/TD&gt;&lt;TD VALIGN = MIDDLE  ALIGN = CENTER&gt;12-Sep-12&lt;/TD&gt;&lt;/TR&gt;&lt;TR&gt;&lt;TD COLSPAN = 3&gt; &lt;/TD&gt;&lt;/TR&gt;</v>
      </c>
      <c r="K103" s="26" t="str">
        <f>IF(Minutes!L106&lt;&gt;"#","",CONCATENATE("&lt;TR BGCOLOR=""#E0E0E0""&gt;&lt;TD&gt;&lt;BR&gt;&lt;/TD&gt;&lt;TD VALIGN = MIDDLE  ALIGN = CENTER&gt;", Minutes!L105, "&lt;/TD&gt;&lt;TD VALIGN = MIDDLE  ALIGN = CENTER&gt;", TEXT(Minutes!L104,"d-mmm-yy"),"&lt;/TD&gt;&lt;/TR&gt;&lt;TR&gt;&lt;TD COLSPAN = 3&gt;", SUBSTITUTE(Minutes!L106, "#", " "),"&lt;/TD&gt;&lt;/TR&gt;"))</f>
        <v>&lt;TR BGCOLOR="#E0E0E0"&gt;&lt;TD&gt;&lt;BR&gt;&lt;/TD&gt;&lt;TD VALIGN = MIDDLE  ALIGN = CENTER&gt;Review by Mick Seaman in progress.&lt;/TD&gt;&lt;TD VALIGN = MIDDLE  ALIGN = CENTER&gt;13-Nov-12&lt;/TD&gt;&lt;/TR&gt;&lt;TR&gt;&lt;TD COLSPAN = 3&gt; &lt;/TD&gt;&lt;/TR&gt;</v>
      </c>
      <c r="L103" s="26" t="str">
        <f>IF(Minutes!M106&lt;&gt;"#","",CONCATENATE("&lt;TR BGCOLOR=""#E0E0E0""&gt;&lt;TD&gt;&lt;BR&gt;&lt;/TD&gt;&lt;TD VALIGN = MIDDLE  ALIGN = CENTER&gt;", Minutes!M105, "&lt;/TD&gt;&lt;TD VALIGN = MIDDLE  ALIGN = CENTER&gt;", TEXT(Minutes!M104,"d-mmm-yy"),"&lt;/TD&gt;&lt;/TR&gt;&lt;TR&gt;&lt;TD COLSPAN = 3&gt;", SUBSTITUTE(Minutes!M106, "#", " "),"&lt;/TD&gt;&lt;/TR&gt;"))</f>
        <v>&lt;TR BGCOLOR="#E0E0E0"&gt;&lt;TD&gt;&lt;BR&gt;&lt;/TD&gt;&lt;TD VALIGN = MIDDLE  ALIGN = CENTER&gt;The proposed text says exactly the same thing as the existing text (how could we possibly discussing attributes for another context, doesn't make sense). However the change is clearly harmless and acceptable.
Include in 802.1Q-REV&lt;/TD&gt;&lt;TD VALIGN = MIDDLE  ALIGN = CENTER&gt;15-Jan-13&lt;/TD&gt;&lt;/TR&gt;&lt;TR&gt;&lt;TD COLSPAN = 3&gt; &lt;/TD&gt;&lt;/TR&gt;</v>
      </c>
      <c r="M103" s="26" t="str">
        <f>IF(Minutes!N106&lt;&gt;"#","",CONCATENATE("&lt;TR BGCOLOR=""#E0E0E0""&gt;&lt;TD&gt;&lt;BR&gt;&lt;/TD&gt;&lt;TD VALIGN = MIDDLE  ALIGN = CENTER&gt;", Minutes!N105, "&lt;/TD&gt;&lt;TD VALIGN = MIDDLE  ALIGN = CENTER&gt;", TEXT(Minutes!N104,"d-mmm-yy"),"&lt;/TD&gt;&lt;/TR&gt;&lt;TR&gt;&lt;TD COLSPAN = 3&gt;", SUBSTITUTE(Minutes!N106, "#", " "),"&lt;/TD&gt;&lt;/TR&gt;"))</f>
        <v>&lt;TR BGCOLOR="#E0E0E0"&gt;&lt;TD&gt;&lt;BR&gt;&lt;/TD&gt;&lt;TD VALIGN = MIDDLE  ALIGN = CENTER&gt;Q-REV draft prepared.  Ready for WG ballot&lt;/TD&gt;&lt;TD VALIGN = MIDDLE  ALIGN = CENTER&gt;19-Mar-13&lt;/TD&gt;&lt;/TR&gt;&lt;TR&gt;&lt;TD COLSPAN = 3&gt; &lt;/TD&gt;&lt;/TR&gt;</v>
      </c>
      <c r="N103" s="26" t="str">
        <f>IF(Minutes!O106&lt;&gt;"#","",CONCATENATE("&lt;TR BGCOLOR=""#E0E0E0""&gt;&lt;TD&gt;&lt;BR&gt;&lt;/TD&gt;&lt;TD VALIGN = MIDDLE  ALIGN = CENTER&gt;", Minutes!O105, "&lt;/TD&gt;&lt;TD VALIGN = MIDDLE  ALIGN = CENTER&gt;", TEXT(Minutes!O104,"d-mmm-yy"),"&lt;/TD&gt;&lt;/TR&gt;&lt;TR&gt;&lt;TD COLSPAN = 3&gt;", SUBSTITUTE(Minutes!O106, "#", " "),"&lt;/TD&gt;&lt;/TR&gt;"))</f>
        <v>&lt;TR BGCOLOR="#E0E0E0"&gt;&lt;TD&gt;&lt;BR&gt;&lt;/TD&gt;&lt;TD VALIGN = MIDDLE  ALIGN = CENTER&gt;Included in 802.1Q-REV  D1.0, in ballot
&lt;/TD&gt;&lt;TD VALIGN = MIDDLE  ALIGN = CENTER&gt;15-May-13&lt;/TD&gt;&lt;/TR&gt;&lt;TR&gt;&lt;TD COLSPAN = 3&gt; &lt;/TD&gt;&lt;/TR&gt;</v>
      </c>
      <c r="O103" s="26" t="str">
        <f>IF(Minutes!P106&lt;&gt;"#","",CONCATENATE("&lt;TR BGCOLOR=""#E0E0E0""&gt;&lt;TD&gt;&lt;BR&gt;&lt;/TD&gt;&lt;TD VALIGN = MIDDLE  ALIGN = CENTER&gt;", Minutes!P105, "&lt;/TD&gt;&lt;TD VALIGN = MIDDLE  ALIGN = CENTER&gt;", TEXT(Minutes!P104,"d-mmm-yy"),"&lt;/TD&gt;&lt;/TR&gt;&lt;TR&gt;&lt;TD COLSPAN = 3&gt;", SUBSTITUTE(Minutes!P106, "#", " "),"&lt;/TD&gt;&lt;/TR&gt;"))</f>
        <v>&lt;TR BGCOLOR="#E0E0E0"&gt;&lt;TD&gt;&lt;BR&gt;&lt;/TD&gt;&lt;TD VALIGN = MIDDLE  ALIGN = CENTER&gt;802.1Q-REV D1.2 is balloting&lt;/TD&gt;&lt;TD VALIGN = MIDDLE  ALIGN = CENTER&gt;15-Jul-13&lt;/TD&gt;&lt;/TR&gt;&lt;TR&gt;&lt;TD COLSPAN = 3&gt; &lt;/TD&gt;&lt;/TR&gt;</v>
      </c>
      <c r="P103" s="26" t="str">
        <f>IF(Minutes!Q106&lt;&gt;"#","",CONCATENATE("&lt;TR BGCOLOR=""#E0E0E0""&gt;&lt;TD&gt;&lt;BR&gt;&lt;/TD&gt;&lt;TD VALIGN = MIDDLE  ALIGN = CENTER&gt;", Minutes!Q105, "&lt;/TD&gt;&lt;TD VALIGN = MIDDLE  ALIGN = CENTER&gt;", TEXT(Minutes!Q104,"d-mmm-yy"),"&lt;/TD&gt;&lt;/TR&gt;&lt;TR&gt;&lt;TD COLSPAN = 3&gt;", SUBSTITUTE(Minutes!Q106, "#", " "),"&lt;/TD&gt;&lt;/TR&gt;"))</f>
        <v>&lt;TR BGCOLOR="#E0E0E0"&gt;&lt;TD&gt;&lt;BR&gt;&lt;/TD&gt;&lt;TD VALIGN = MIDDLE  ALIGN = CENTER&gt;802.1Q-REV is in WG ballot recirc&lt;/TD&gt;&lt;TD VALIGN = MIDDLE  ALIGN = CENTER&gt;3-Sep-13&lt;/TD&gt;&lt;/TR&gt;&lt;TR&gt;&lt;TD COLSPAN = 3&gt; &lt;/TD&gt;&lt;/TR&gt;</v>
      </c>
      <c r="Q103" s="26" t="str">
        <f>IF(Minutes!R106&lt;&gt;"#","",CONCATENATE("&lt;TR BGCOLOR=""#E0E0E0""&gt;&lt;TD&gt;&lt;BR&gt;&lt;/TD&gt;&lt;TD VALIGN = MIDDLE  ALIGN = CENTER&gt;", Minutes!R105, "&lt;/TD&gt;&lt;TD VALIGN = MIDDLE  ALIGN = CENTER&gt;", TEXT(Minutes!R104,"d-mmm-yy"),"&lt;/TD&gt;&lt;/TR&gt;&lt;TR&gt;&lt;TD COLSPAN = 3&gt;", SUBSTITUTE(Minutes!R106, "#", " "),"&lt;/TD&gt;&lt;/TR&gt;"))</f>
        <v>&lt;TR BGCOLOR="#E0E0E0"&gt;&lt;TD&gt;&lt;BR&gt;&lt;/TD&gt;&lt;TD VALIGN = MIDDLE  ALIGN = CENTER&gt;802.1Q-REV is in WG ballot recirc&lt;/TD&gt;&lt;TD VALIGN = MIDDLE  ALIGN = CENTER&gt;12-Nov-13&lt;/TD&gt;&lt;/TR&gt;&lt;TR&gt;&lt;TD COLSPAN = 3&gt; &lt;/TD&gt;&lt;/TR&gt;</v>
      </c>
      <c r="R103" s="117" t="str">
        <f>IF(Minutes!S106&lt;&gt;"#","",CONCATENATE("&lt;TR BGCOLOR=""#E0E0E0""&gt;&lt;TD&gt;&lt;BR&gt;&lt;/TD&gt;&lt;TD VALIGN = MIDDLE  ALIGN = CENTER&gt;", Minutes!S105, "&lt;/TD&gt;&lt;TD VALIGN = MIDDLE  ALIGN = CENTER&gt;", TEXT(Minutes!S104,"d-mmm-yy"),"&lt;/TD&gt;&lt;/TR&gt;&lt;TR&gt;&lt;TD COLSPAN = 3&gt;", SUBSTITUTE(Minutes!S106, "#", " "),"&lt;/TD&gt;&lt;/TR&gt;"))</f>
        <v>&lt;TR BGCOLOR="#E0E0E0"&gt;&lt;TD&gt;&lt;BR&gt;&lt;/TD&gt;&lt;TD VALIGN = MIDDLE  ALIGN = CENTER&gt;802.1Q-REV is in sponsor ballot&lt;/TD&gt;&lt;TD VALIGN = MIDDLE  ALIGN = CENTER&gt;22-Jan-14&lt;/TD&gt;&lt;/TR&gt;&lt;TR&gt;&lt;TD COLSPAN = 3&gt; &lt;/TD&gt;&lt;/TR&gt;</v>
      </c>
      <c r="S103" s="117" t="str">
        <f>IF(Minutes!T106&lt;&gt;"#","",CONCATENATE("&lt;TR BGCOLOR=""#E0E0E0""&gt;&lt;TD&gt;&lt;BR&gt;&lt;/TD&gt;&lt;TD VALIGN = MIDDLE  ALIGN = CENTER&gt;", Minutes!T105, "&lt;/TD&gt;&lt;TD VALIGN = MIDDLE  ALIGN = CENTER&gt;", TEXT(Minutes!T104,"d-mmm-yy"),"&lt;/TD&gt;&lt;/TR&gt;&lt;TR&gt;&lt;TD COLSPAN = 3&gt;", SUBSTITUTE(Minutes!T106, "#", " "),"&lt;/TD&gt;&lt;/TR&gt;"))</f>
        <v>&lt;TR BGCOLOR="#E0E0E0"&gt;&lt;TD&gt;&lt;BR&gt;&lt;/TD&gt;&lt;TD VALIGN = MIDDLE  ALIGN = CENTER&gt;802.1Q-REV is in sponsor ballot recirc&lt;/TD&gt;&lt;TD VALIGN = MIDDLE  ALIGN = CENTER&gt;18-Mar-14&lt;/TD&gt;&lt;/TR&gt;&lt;TR&gt;&lt;TD COLSPAN = 3&gt; &lt;/TD&gt;&lt;/TR&gt;</v>
      </c>
      <c r="T103" s="117" t="str">
        <f>IF(Minutes!U106&lt;&gt;"#","",CONCATENATE("&lt;TR BGCOLOR=""#E0E0E0""&gt;&lt;TD&gt;&lt;BR&gt;&lt;/TD&gt;&lt;TD VALIGN = MIDDLE  ALIGN = CENTER&gt;", Minutes!U105, "&lt;/TD&gt;&lt;TD VALIGN = MIDDLE  ALIGN = CENTER&gt;", TEXT(Minutes!U104,"d-mmm-yy"),"&lt;/TD&gt;&lt;/TR&gt;&lt;TR&gt;&lt;TD COLSPAN = 3&gt;", SUBSTITUTE(Minutes!U106, "#", " "),"&lt;/TD&gt;&lt;/TR&gt;"))</f>
        <v/>
      </c>
      <c r="U103" s="117" t="str">
        <f>IF(Minutes!V106&lt;&gt;"#","",CONCATENATE("&lt;TR BGCOLOR=""#E0E0E0""&gt;&lt;TD&gt;&lt;BR&gt;&lt;/TD&gt;&lt;TD VALIGN = MIDDLE  ALIGN = CENTER&gt;", Minutes!V105, "&lt;/TD&gt;&lt;TD VALIGN = MIDDLE  ALIGN = CENTER&gt;", TEXT(Minutes!V104,"d-mmm-yy"),"&lt;/TD&gt;&lt;/TR&gt;&lt;TR&gt;&lt;TD COLSPAN = 3&gt;", SUBSTITUTE(Minutes!V106, "#", " "),"&lt;/TD&gt;&lt;/TR&gt;"))</f>
        <v/>
      </c>
      <c r="V103" s="117" t="str">
        <f>IF(Minutes!W106&lt;&gt;"#","",CONCATENATE("&lt;TR BGCOLOR=""#E0E0E0""&gt;&lt;TD&gt;&lt;BR&gt;&lt;/TD&gt;&lt;TD VALIGN = MIDDLE  ALIGN = CENTER&gt;", Minutes!W105, "&lt;/TD&gt;&lt;TD VALIGN = MIDDLE  ALIGN = CENTER&gt;", TEXT(Minutes!W104,"d-mmm-yy"),"&lt;/TD&gt;&lt;/TR&gt;&lt;TR&gt;&lt;TD COLSPAN = 3&gt;", SUBSTITUTE(Minutes!W106, "#", " "),"&lt;/TD&gt;&lt;/TR&gt;"))</f>
        <v/>
      </c>
      <c r="W103" s="117" t="str">
        <f>IF(Minutes!X106&lt;&gt;"#","",CONCATENATE("&lt;TR BGCOLOR=""#E0E0E0""&gt;&lt;TD&gt;&lt;BR&gt;&lt;/TD&gt;&lt;TD VALIGN = MIDDLE  ALIGN = CENTER&gt;", Minutes!X105, "&lt;/TD&gt;&lt;TD VALIGN = MIDDLE  ALIGN = CENTER&gt;", TEXT(Minutes!X104,"d-mmm-yy"),"&lt;/TD&gt;&lt;/TR&gt;&lt;TR&gt;&lt;TD COLSPAN = 3&gt;", SUBSTITUTE(Minutes!X106, "#", " "),"&lt;/TD&gt;&lt;/TR&gt;"))</f>
        <v/>
      </c>
      <c r="X103" s="117" t="str">
        <f>IF(Minutes!Y106&lt;&gt;"#","",CONCATENATE("&lt;TR BGCOLOR=""#E0E0E0""&gt;&lt;TD&gt;&lt;BR&gt;&lt;/TD&gt;&lt;TD VALIGN = MIDDLE  ALIGN = CENTER&gt;", Minutes!Y105, "&lt;/TD&gt;&lt;TD VALIGN = MIDDLE  ALIGN = CENTER&gt;", TEXT(Minutes!Y104,"d-mmm-yy"),"&lt;/TD&gt;&lt;/TR&gt;&lt;TR&gt;&lt;TD COLSPAN = 3&gt;", SUBSTITUTE(Minutes!Y106, "#", " "),"&lt;/TD&gt;&lt;/TR&gt;"))</f>
        <v/>
      </c>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row>
    <row r="104" spans="1:50" x14ac:dyDescent="0.2">
      <c r="B104" s="117"/>
      <c r="C104" s="117"/>
      <c r="D104" s="117"/>
      <c r="E104" s="117"/>
      <c r="F104" s="117"/>
      <c r="G104" s="117"/>
      <c r="H104" s="117"/>
      <c r="I104" s="117"/>
      <c r="J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row>
    <row r="105" spans="1:50" x14ac:dyDescent="0.2">
      <c r="A105" s="26" t="s">
        <v>89</v>
      </c>
      <c r="B105" s="117"/>
      <c r="C105" s="117"/>
      <c r="D105" s="117"/>
      <c r="E105" s="117"/>
      <c r="F105" s="117"/>
      <c r="G105" s="117"/>
      <c r="H105" s="117"/>
      <c r="I105" s="117"/>
      <c r="J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row>
    <row r="106" spans="1:50" ht="127.5" customHeight="1" x14ac:dyDescent="0.2">
      <c r="A106" s="26" t="str">
        <f ca="1">IF(Minutes!B107="#","",CONCATENATE("&lt;A NAME = ""REQ",Minutes!B107,"""&gt;&lt;BR&gt;&lt;/A&gt;","&lt;TABLE BORDER=5 CELLSPACING=0 CELLPADDING=6 WIDTH=""100%""&gt;","&lt;TR BGCOLOR=""#00FFFF""&gt;&lt;TD COLSPAN = 3 VALIGN = MIDDLE  ALIGN = CENTER&gt;&lt;BIG&gt;&lt;B&gt;Change Request &lt;A HREF=""maint_",Minutes!B107,".pdf""&gt;",Minutes!B107,"&lt;/A&gt; Revision History&lt;/B&gt;&lt;/BIG&gt;&lt;/TD&gt;&lt;/TR&gt;","&lt;TR BGCOLOR=""#00FFFF""&gt;&lt;TD  WIDTH=""15%"" ALIGN = CENTER&gt;Status&lt;/TD&gt;&lt;TD ALIGN = CENTER&gt;Description&lt;/TD&gt;&lt;TD  WIDTH=""15%"" ALIGN = CENTER&gt;Date Received&lt;/TD&gt;&lt;/TR&gt;","&lt;TR BGCOLOR=""#00FFFF""&gt;&lt;TD VALIGN = MIDDLE  ALIGN = CENTER&gt;&lt;B&gt;",Minutes!C108,"&lt;/B&gt;&lt;/TD&gt;&lt;TD VALIGN = MIDDLE  ALIGN = CENTER&gt;&lt;B&gt;",Minutes!C109,"&lt;/B&gt;&lt;/TD&gt;&lt;TD  VALIGN = MIDDLE  ALIGN = CENTER&gt;&lt;B&gt;",Minutes!C107,"&lt;/B&gt;&lt;/TD&gt;&lt;/TR&gt;","&lt;TR BGCOLOR=""#00FFFF""&gt;&lt;TD COLSPAN = 3&gt;&lt;SMALL&gt;&lt;BR&gt;&lt;/SMALL&gt;&lt;/TD&gt;&lt;/TR&gt;"))</f>
        <v>&lt;A NAME = "REQ0043"&gt;&lt;BR&gt;&lt;/A&gt;&lt;TABLE BORDER=5 CELLSPACING=0 CELLPADDING=6 WIDTH="100%"&gt;&lt;TR BGCOLOR="#00FFFF"&gt;&lt;TD COLSPAN = 3 VALIGN = MIDDLE  ALIGN = CENTER&gt;&lt;BIG&gt;&lt;B&gt;Change Request &lt;A HREF="maint_0043.pdf"&gt;0043&lt;/A&gt;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CENTER&gt;&lt;B&gt;10.7.6.1 - MRPDU transmission actions&lt;/B&gt;&lt;/TD&gt;&lt;TD  VALIGN = MIDDLE  ALIGN = CENTER&gt;&lt;B&gt;06-Sep-12&lt;/B&gt;&lt;/TD&gt;&lt;/TR&gt;&lt;TR BGCOLOR="#00FFFF"&gt;&lt;TD COLSPAN = 3&gt;&lt;SMALL&gt;&lt;BR&gt;&lt;/SMALL&gt;&lt;/TD&gt;&lt;/TR&gt;</v>
      </c>
      <c r="B106" s="117" t="str">
        <f ca="1">IF(Minutes!C109="","",CONCATENATE("&lt;TR BGCOLOR=""#E0E0E0""&gt;&lt;TD&gt;&lt;BR&gt;&lt;/TD&gt;&lt;TD VALIGN = MIDDLE  ALIGN = CENTER&gt;", Minutes!C108, "&lt;/TD&gt;&lt;TD VALIGN = MIDDLE  ALIGN = CENTER&gt;", TEXT(Minutes!C107,"d-mmm-yy"),"&lt;/TD&gt;&lt;/TR&gt;&lt;TR&gt;&lt;TD COLSPAN = 3&gt;", SUBSTITUTE(Minutes!C109, "#", " "),"&lt;/TD&gt;&lt;/TR&gt;"))</f>
        <v>&lt;TR BGCOLOR="#E0E0E0"&gt;&lt;TD&gt;&lt;BR&gt;&lt;/TD&gt;&lt;TD VALIGN = MIDDLE  ALIGN = CENTER&gt;Balloting&lt;/TD&gt;&lt;TD VALIGN = MIDDLE  ALIGN = CENTER&gt;6-Sep-12&lt;/TD&gt;&lt;/TR&gt;&lt;TR&gt;&lt;TD COLSPAN = 3&gt;10.7.6.1 - MRPDU transmission actions&lt;/TD&gt;&lt;/TR&gt;</v>
      </c>
      <c r="C106" s="117" t="str">
        <f>IF(Minutes!D109&lt;&gt;"#","",CONCATENATE("&lt;TR BGCOLOR=""#E0E0E0""&gt;&lt;TD&gt;&lt;BR&gt;&lt;/TD&gt;&lt;TD VALIGN = MIDDLE  ALIGN = CENTER&gt;", Minutes!D108, "&lt;/TD&gt;&lt;TD VALIGN = MIDDLE  ALIGN = CENTER&gt;", TEXT(Minutes!D107,"d-mmm-yy"),"&lt;/TD&gt;&lt;/TR&gt;&lt;TR&gt;&lt;TD COLSPAN = 3&gt;", SUBSTITUTE(Minutes!D109, "#", " "),"&lt;/TD&gt;&lt;/TR&gt;"))</f>
        <v/>
      </c>
      <c r="D106" s="117" t="str">
        <f>IF(Minutes!E109&lt;&gt;"#","",CONCATENATE("&lt;TR BGCOLOR=""#E0E0E0""&gt;&lt;TD&gt;&lt;BR&gt;&lt;/TD&gt;&lt;TD VALIGN = MIDDLE  ALIGN = CENTER&gt;", Minutes!E108, "&lt;/TD&gt;&lt;TD VALIGN = MIDDLE  ALIGN = CENTER&gt;", TEXT(Minutes!E107,"d-mmm-yy"),"&lt;/TD&gt;&lt;/TR&gt;&lt;TR&gt;&lt;TD COLSPAN = 3&gt;", SUBSTITUTE(Minutes!E109, "#", " "),"&lt;/TD&gt;&lt;/TR&gt;"))</f>
        <v/>
      </c>
      <c r="E106" s="117" t="str">
        <f>IF(Minutes!F109&lt;&gt;"#","",CONCATENATE("&lt;TR BGCOLOR=""#E0E0E0""&gt;&lt;TD&gt;&lt;BR&gt;&lt;/TD&gt;&lt;TD VALIGN = MIDDLE  ALIGN = CENTER&gt;", Minutes!F108, "&lt;/TD&gt;&lt;TD VALIGN = MIDDLE  ALIGN = CENTER&gt;", TEXT(Minutes!F107,"d-mmm-yy"),"&lt;/TD&gt;&lt;/TR&gt;&lt;TR&gt;&lt;TD COLSPAN = 3&gt;", SUBSTITUTE(Minutes!F109, "#", " "),"&lt;/TD&gt;&lt;/TR&gt;"))</f>
        <v/>
      </c>
      <c r="F106" s="117" t="str">
        <f>IF(Minutes!G109&lt;&gt;"#","",CONCATENATE("&lt;TR BGCOLOR=""#E0E0E0""&gt;&lt;TD&gt;&lt;BR&gt;&lt;/TD&gt;&lt;TD VALIGN = MIDDLE  ALIGN = CENTER&gt;", Minutes!G108, "&lt;/TD&gt;&lt;TD VALIGN = MIDDLE  ALIGN = CENTER&gt;", TEXT(Minutes!G107,"d-mmm-yy"),"&lt;/TD&gt;&lt;/TR&gt;&lt;TR&gt;&lt;TD COLSPAN = 3&gt;", SUBSTITUTE(Minutes!G109, "#", " "),"&lt;/TD&gt;&lt;/TR&gt;"))</f>
        <v/>
      </c>
      <c r="G106" s="117" t="str">
        <f>IF(Minutes!H109&lt;&gt;"#","",CONCATENATE("&lt;TR BGCOLOR=""#E0E0E0""&gt;&lt;TD&gt;&lt;BR&gt;&lt;/TD&gt;&lt;TD VALIGN = MIDDLE  ALIGN = CENTER&gt;", Minutes!H108, "&lt;/TD&gt;&lt;TD VALIGN = MIDDLE  ALIGN = CENTER&gt;", TEXT(Minutes!H107,"d-mmm-yy"),"&lt;/TD&gt;&lt;/TR&gt;&lt;TR&gt;&lt;TD COLSPAN = 3&gt;", SUBSTITUTE(Minutes!H109, "#", " "),"&lt;/TD&gt;&lt;/TR&gt;"))</f>
        <v/>
      </c>
      <c r="H106" s="117" t="str">
        <f>IF(Minutes!I109&lt;&gt;"#","",CONCATENATE("&lt;TR BGCOLOR=""#E0E0E0""&gt;&lt;TD&gt;&lt;BR&gt;&lt;/TD&gt;&lt;TD VALIGN = MIDDLE  ALIGN = CENTER&gt;", Minutes!I108, "&lt;/TD&gt;&lt;TD VALIGN = MIDDLE  ALIGN = CENTER&gt;", TEXT(Minutes!I107,"d-mmm-yy"),"&lt;/TD&gt;&lt;/TR&gt;&lt;TR&gt;&lt;TD COLSPAN = 3&gt;", SUBSTITUTE(Minutes!I109, "#", " "),"&lt;/TD&gt;&lt;/TR&gt;"))</f>
        <v/>
      </c>
      <c r="I106" s="117" t="str">
        <f>IF(Minutes!J109&lt;&gt;"#","",CONCATENATE("&lt;TR BGCOLOR=""#E0E0E0""&gt;&lt;TD&gt;&lt;BR&gt;&lt;/TD&gt;&lt;TD VALIGN = MIDDLE  ALIGN = CENTER&gt;", Minutes!J108, "&lt;/TD&gt;&lt;TD VALIGN = MIDDLE  ALIGN = CENTER&gt;", TEXT(Minutes!J107,"d-mmm-yy"),"&lt;/TD&gt;&lt;/TR&gt;&lt;TR&gt;&lt;TD COLSPAN = 3&gt;", SUBSTITUTE(Minutes!J109, "#", " "),"&lt;/TD&gt;&lt;/TR&gt;"))</f>
        <v/>
      </c>
      <c r="J106" s="117" t="str">
        <f>IF(Minutes!K109&lt;&gt;"#","",CONCATENATE("&lt;TR BGCOLOR=""#E0E0E0""&gt;&lt;TD&gt;&lt;BR&gt;&lt;/TD&gt;&lt;TD VALIGN = MIDDLE  ALIGN = CENTER&gt;", Minutes!K108, "&lt;/TD&gt;&lt;TD VALIGN = MIDDLE  ALIGN = CENTER&gt;", TEXT(Minutes!K107,"d-mmm-yy"),"&lt;/TD&gt;&lt;/TR&gt;&lt;TR&gt;&lt;TD COLSPAN = 3&gt;", SUBSTITUTE(Minutes!K109, "#", " "),"&lt;/TD&gt;&lt;/TR&gt;"))</f>
        <v>&lt;TR BGCOLOR="#E0E0E0"&gt;&lt;TD&gt;&lt;BR&gt;&lt;/TD&gt;&lt;TD VALIGN = MIDDLE  ALIGN = CENTER&gt;There appears to be no conflict given the introduction “unless stated otherwise” and the suggested conflict falls into this case.  The action definitions are part of the state machine.
Mick Seaman will review the MRP set and report back on recommendation&lt;/TD&gt;&lt;TD VALIGN = MIDDLE  ALIGN = CENTER&gt;12-Sep-12&lt;/TD&gt;&lt;/TR&gt;&lt;TR&gt;&lt;TD COLSPAN = 3&gt; &lt;/TD&gt;&lt;/TR&gt;</v>
      </c>
      <c r="K106" s="26" t="str">
        <f>IF(Minutes!L109&lt;&gt;"#","",CONCATENATE("&lt;TR BGCOLOR=""#E0E0E0""&gt;&lt;TD&gt;&lt;BR&gt;&lt;/TD&gt;&lt;TD VALIGN = MIDDLE  ALIGN = CENTER&gt;", Minutes!L108, "&lt;/TD&gt;&lt;TD VALIGN = MIDDLE  ALIGN = CENTER&gt;", TEXT(Minutes!L107,"d-mmm-yy"),"&lt;/TD&gt;&lt;/TR&gt;&lt;TR&gt;&lt;TD COLSPAN = 3&gt;", SUBSTITUTE(Minutes!L109, "#", " "),"&lt;/TD&gt;&lt;/TR&gt;"))</f>
        <v>&lt;TR BGCOLOR="#E0E0E0"&gt;&lt;TD&gt;&lt;BR&gt;&lt;/TD&gt;&lt;TD VALIGN = MIDDLE  ALIGN = CENTER&gt;Review by Mick Seaman in progress.&lt;/TD&gt;&lt;TD VALIGN = MIDDLE  ALIGN = CENTER&gt;13-Nov-12&lt;/TD&gt;&lt;/TR&gt;&lt;TR&gt;&lt;TD COLSPAN = 3&gt; &lt;/TD&gt;&lt;/TR&gt;</v>
      </c>
      <c r="L106" s="26" t="str">
        <f>IF(Minutes!M109&lt;&gt;"#","",CONCATENATE("&lt;TR BGCOLOR=""#E0E0E0""&gt;&lt;TD&gt;&lt;BR&gt;&lt;/TD&gt;&lt;TD VALIGN = MIDDLE  ALIGN = CENTER&gt;", Minutes!M108, "&lt;/TD&gt;&lt;TD VALIGN = MIDDLE  ALIGN = CENTER&gt;", TEXT(Minutes!M107,"d-mmm-yy"),"&lt;/TD&gt;&lt;/TR&gt;&lt;TR&gt;&lt;TD COLSPAN = 3&gt;", SUBSTITUTE(Minutes!M109, "#", " "),"&lt;/TD&gt;&lt;/TR&gt;"))</f>
        <v>&lt;TR BGCOLOR="#E0E0E0"&gt;&lt;TD&gt;&lt;BR&gt;&lt;/TD&gt;&lt;TD VALIGN = MIDDLE  ALIGN = CENTER&gt;Agree.  The offending (clearly wrong) text about transmitting only if the Port was in a Forwarding state was the result of incorrectly accepting a ballot comment at some stage in the process. It is very clear that if the MAP Context no longer provides connectivity between points A and B and an attribute registration was previously being forwarded from A to B, then the registration has to be explicitly withdrawn by B sending a Leave (or some equivalent action).
Include in 802.1Q-REV&lt;/TD&gt;&lt;TD VALIGN = MIDDLE  ALIGN = CENTER&gt;15-Jan-13&lt;/TD&gt;&lt;/TR&gt;&lt;TR&gt;&lt;TD COLSPAN = 3&gt; &lt;/TD&gt;&lt;/TR&gt;</v>
      </c>
      <c r="M106" s="26" t="str">
        <f>IF(Minutes!N109&lt;&gt;"#","",CONCATENATE("&lt;TR BGCOLOR=""#E0E0E0""&gt;&lt;TD&gt;&lt;BR&gt;&lt;/TD&gt;&lt;TD VALIGN = MIDDLE  ALIGN = CENTER&gt;", Minutes!N108, "&lt;/TD&gt;&lt;TD VALIGN = MIDDLE  ALIGN = CENTER&gt;", TEXT(Minutes!N107,"d-mmm-yy"),"&lt;/TD&gt;&lt;/TR&gt;&lt;TR&gt;&lt;TD COLSPAN = 3&gt;", SUBSTITUTE(Minutes!N109, "#", " "),"&lt;/TD&gt;&lt;/TR&gt;"))</f>
        <v>&lt;TR BGCOLOR="#E0E0E0"&gt;&lt;TD&gt;&lt;BR&gt;&lt;/TD&gt;&lt;TD VALIGN = MIDDLE  ALIGN = CENTER&gt;Q-REV draft prepared.  Ready for WG ballot&lt;/TD&gt;&lt;TD VALIGN = MIDDLE  ALIGN = CENTER&gt;19-Mar-13&lt;/TD&gt;&lt;/TR&gt;&lt;TR&gt;&lt;TD COLSPAN = 3&gt; &lt;/TD&gt;&lt;/TR&gt;</v>
      </c>
      <c r="N106" s="26" t="str">
        <f>IF(Minutes!O109&lt;&gt;"#","",CONCATENATE("&lt;TR BGCOLOR=""#E0E0E0""&gt;&lt;TD&gt;&lt;BR&gt;&lt;/TD&gt;&lt;TD VALIGN = MIDDLE  ALIGN = CENTER&gt;", Minutes!O108, "&lt;/TD&gt;&lt;TD VALIGN = MIDDLE  ALIGN = CENTER&gt;", TEXT(Minutes!O107,"d-mmm-yy"),"&lt;/TD&gt;&lt;/TR&gt;&lt;TR&gt;&lt;TD COLSPAN = 3&gt;", SUBSTITUTE(Minutes!O109, "#", " "),"&lt;/TD&gt;&lt;/TR&gt;"))</f>
        <v>&lt;TR BGCOLOR="#E0E0E0"&gt;&lt;TD&gt;&lt;BR&gt;&lt;/TD&gt;&lt;TD VALIGN = MIDDLE  ALIGN = CENTER&gt;Included in 802.1Q-REV  D1.0, in ballot
&lt;/TD&gt;&lt;TD VALIGN = MIDDLE  ALIGN = CENTER&gt;15-May-13&lt;/TD&gt;&lt;/TR&gt;&lt;TR&gt;&lt;TD COLSPAN = 3&gt; &lt;/TD&gt;&lt;/TR&gt;</v>
      </c>
      <c r="O106" s="26" t="str">
        <f>IF(Minutes!P109&lt;&gt;"#","",CONCATENATE("&lt;TR BGCOLOR=""#E0E0E0""&gt;&lt;TD&gt;&lt;BR&gt;&lt;/TD&gt;&lt;TD VALIGN = MIDDLE  ALIGN = CENTER&gt;", Minutes!P108, "&lt;/TD&gt;&lt;TD VALIGN = MIDDLE  ALIGN = CENTER&gt;", TEXT(Minutes!P107,"d-mmm-yy"),"&lt;/TD&gt;&lt;/TR&gt;&lt;TR&gt;&lt;TD COLSPAN = 3&gt;", SUBSTITUTE(Minutes!P109, "#", " "),"&lt;/TD&gt;&lt;/TR&gt;"))</f>
        <v>&lt;TR BGCOLOR="#E0E0E0"&gt;&lt;TD&gt;&lt;BR&gt;&lt;/TD&gt;&lt;TD VALIGN = MIDDLE  ALIGN = CENTER&gt;802.1Q-REV D1.2 is balloting&lt;/TD&gt;&lt;TD VALIGN = MIDDLE  ALIGN = CENTER&gt;15-Jul-13&lt;/TD&gt;&lt;/TR&gt;&lt;TR&gt;&lt;TD COLSPAN = 3&gt; &lt;/TD&gt;&lt;/TR&gt;</v>
      </c>
      <c r="P106" s="26" t="str">
        <f>IF(Minutes!Q109&lt;&gt;"#","",CONCATENATE("&lt;TR BGCOLOR=""#E0E0E0""&gt;&lt;TD&gt;&lt;BR&gt;&lt;/TD&gt;&lt;TD VALIGN = MIDDLE  ALIGN = CENTER&gt;", Minutes!Q108, "&lt;/TD&gt;&lt;TD VALIGN = MIDDLE  ALIGN = CENTER&gt;", TEXT(Minutes!Q107,"d-mmm-yy"),"&lt;/TD&gt;&lt;/TR&gt;&lt;TR&gt;&lt;TD COLSPAN = 3&gt;", SUBSTITUTE(Minutes!Q109, "#", " "),"&lt;/TD&gt;&lt;/TR&gt;"))</f>
        <v>&lt;TR BGCOLOR="#E0E0E0"&gt;&lt;TD&gt;&lt;BR&gt;&lt;/TD&gt;&lt;TD VALIGN = MIDDLE  ALIGN = CENTER&gt;802.1Q-REV is in WG ballot recirc&lt;/TD&gt;&lt;TD VALIGN = MIDDLE  ALIGN = CENTER&gt;3-Sep-13&lt;/TD&gt;&lt;/TR&gt;&lt;TR&gt;&lt;TD COLSPAN = 3&gt; &lt;/TD&gt;&lt;/TR&gt;</v>
      </c>
      <c r="Q106" s="26" t="str">
        <f>IF(Minutes!R109&lt;&gt;"#","",CONCATENATE("&lt;TR BGCOLOR=""#E0E0E0""&gt;&lt;TD&gt;&lt;BR&gt;&lt;/TD&gt;&lt;TD VALIGN = MIDDLE  ALIGN = CENTER&gt;", Minutes!R108, "&lt;/TD&gt;&lt;TD VALIGN = MIDDLE  ALIGN = CENTER&gt;", TEXT(Minutes!R107,"d-mmm-yy"),"&lt;/TD&gt;&lt;/TR&gt;&lt;TR&gt;&lt;TD COLSPAN = 3&gt;", SUBSTITUTE(Minutes!R109, "#", " "),"&lt;/TD&gt;&lt;/TR&gt;"))</f>
        <v>&lt;TR BGCOLOR="#E0E0E0"&gt;&lt;TD&gt;&lt;BR&gt;&lt;/TD&gt;&lt;TD VALIGN = MIDDLE  ALIGN = CENTER&gt;802.1Q-REV is in WG ballot recirc&lt;/TD&gt;&lt;TD VALIGN = MIDDLE  ALIGN = CENTER&gt;12-Nov-13&lt;/TD&gt;&lt;/TR&gt;&lt;TR&gt;&lt;TD COLSPAN = 3&gt; &lt;/TD&gt;&lt;/TR&gt;</v>
      </c>
      <c r="R106" s="117" t="str">
        <f>IF(Minutes!S109&lt;&gt;"#","",CONCATENATE("&lt;TR BGCOLOR=""#E0E0E0""&gt;&lt;TD&gt;&lt;BR&gt;&lt;/TD&gt;&lt;TD VALIGN = MIDDLE  ALIGN = CENTER&gt;", Minutes!S108, "&lt;/TD&gt;&lt;TD VALIGN = MIDDLE  ALIGN = CENTER&gt;", TEXT(Minutes!S107,"d-mmm-yy"),"&lt;/TD&gt;&lt;/TR&gt;&lt;TR&gt;&lt;TD COLSPAN = 3&gt;", SUBSTITUTE(Minutes!S109, "#", " "),"&lt;/TD&gt;&lt;/TR&gt;"))</f>
        <v>&lt;TR BGCOLOR="#E0E0E0"&gt;&lt;TD&gt;&lt;BR&gt;&lt;/TD&gt;&lt;TD VALIGN = MIDDLE  ALIGN = CENTER&gt;802.1Q-REV is in sponsor ballot&lt;/TD&gt;&lt;TD VALIGN = MIDDLE  ALIGN = CENTER&gt;22-Jan-14&lt;/TD&gt;&lt;/TR&gt;&lt;TR&gt;&lt;TD COLSPAN = 3&gt; &lt;/TD&gt;&lt;/TR&gt;</v>
      </c>
      <c r="S106" s="117" t="str">
        <f>IF(Minutes!T109&lt;&gt;"#","",CONCATENATE("&lt;TR BGCOLOR=""#E0E0E0""&gt;&lt;TD&gt;&lt;BR&gt;&lt;/TD&gt;&lt;TD VALIGN = MIDDLE  ALIGN = CENTER&gt;", Minutes!T108, "&lt;/TD&gt;&lt;TD VALIGN = MIDDLE  ALIGN = CENTER&gt;", TEXT(Minutes!T107,"d-mmm-yy"),"&lt;/TD&gt;&lt;/TR&gt;&lt;TR&gt;&lt;TD COLSPAN = 3&gt;", SUBSTITUTE(Minutes!T109, "#", " "),"&lt;/TD&gt;&lt;/TR&gt;"))</f>
        <v>&lt;TR BGCOLOR="#E0E0E0"&gt;&lt;TD&gt;&lt;BR&gt;&lt;/TD&gt;&lt;TD VALIGN = MIDDLE  ALIGN = CENTER&gt;802.1Q-REV is in sponsor ballot recirc&lt;/TD&gt;&lt;TD VALIGN = MIDDLE  ALIGN = CENTER&gt;18-Mar-14&lt;/TD&gt;&lt;/TR&gt;&lt;TR&gt;&lt;TD COLSPAN = 3&gt; &lt;/TD&gt;&lt;/TR&gt;</v>
      </c>
      <c r="T106" s="117" t="str">
        <f>IF(Minutes!U109&lt;&gt;"#","",CONCATENATE("&lt;TR BGCOLOR=""#E0E0E0""&gt;&lt;TD&gt;&lt;BR&gt;&lt;/TD&gt;&lt;TD VALIGN = MIDDLE  ALIGN = CENTER&gt;", Minutes!U108, "&lt;/TD&gt;&lt;TD VALIGN = MIDDLE  ALIGN = CENTER&gt;", TEXT(Minutes!U107,"d-mmm-yy"),"&lt;/TD&gt;&lt;/TR&gt;&lt;TR&gt;&lt;TD COLSPAN = 3&gt;", SUBSTITUTE(Minutes!U109, "#", " "),"&lt;/TD&gt;&lt;/TR&gt;"))</f>
        <v/>
      </c>
      <c r="U106" s="117" t="str">
        <f>IF(Minutes!V109&lt;&gt;"#","",CONCATENATE("&lt;TR BGCOLOR=""#E0E0E0""&gt;&lt;TD&gt;&lt;BR&gt;&lt;/TD&gt;&lt;TD VALIGN = MIDDLE  ALIGN = CENTER&gt;", Minutes!V108, "&lt;/TD&gt;&lt;TD VALIGN = MIDDLE  ALIGN = CENTER&gt;", TEXT(Minutes!V107,"d-mmm-yy"),"&lt;/TD&gt;&lt;/TR&gt;&lt;TR&gt;&lt;TD COLSPAN = 3&gt;", SUBSTITUTE(Minutes!V109, "#", " "),"&lt;/TD&gt;&lt;/TR&gt;"))</f>
        <v/>
      </c>
      <c r="V106" s="117" t="str">
        <f>IF(Minutes!W109&lt;&gt;"#","",CONCATENATE("&lt;TR BGCOLOR=""#E0E0E0""&gt;&lt;TD&gt;&lt;BR&gt;&lt;/TD&gt;&lt;TD VALIGN = MIDDLE  ALIGN = CENTER&gt;", Minutes!W108, "&lt;/TD&gt;&lt;TD VALIGN = MIDDLE  ALIGN = CENTER&gt;", TEXT(Minutes!W107,"d-mmm-yy"),"&lt;/TD&gt;&lt;/TR&gt;&lt;TR&gt;&lt;TD COLSPAN = 3&gt;", SUBSTITUTE(Minutes!W109, "#", " "),"&lt;/TD&gt;&lt;/TR&gt;"))</f>
        <v/>
      </c>
      <c r="W106" s="117" t="str">
        <f>IF(Minutes!X109&lt;&gt;"#","",CONCATENATE("&lt;TR BGCOLOR=""#E0E0E0""&gt;&lt;TD&gt;&lt;BR&gt;&lt;/TD&gt;&lt;TD VALIGN = MIDDLE  ALIGN = CENTER&gt;", Minutes!X108, "&lt;/TD&gt;&lt;TD VALIGN = MIDDLE  ALIGN = CENTER&gt;", TEXT(Minutes!X107,"d-mmm-yy"),"&lt;/TD&gt;&lt;/TR&gt;&lt;TR&gt;&lt;TD COLSPAN = 3&gt;", SUBSTITUTE(Minutes!X109, "#", " "),"&lt;/TD&gt;&lt;/TR&gt;"))</f>
        <v/>
      </c>
      <c r="X106" s="117" t="str">
        <f>IF(Minutes!Y109&lt;&gt;"#","",CONCATENATE("&lt;TR BGCOLOR=""#E0E0E0""&gt;&lt;TD&gt;&lt;BR&gt;&lt;/TD&gt;&lt;TD VALIGN = MIDDLE  ALIGN = CENTER&gt;", Minutes!Y108, "&lt;/TD&gt;&lt;TD VALIGN = MIDDLE  ALIGN = CENTER&gt;", TEXT(Minutes!Y107,"d-mmm-yy"),"&lt;/TD&gt;&lt;/TR&gt;&lt;TR&gt;&lt;TD COLSPAN = 3&gt;", SUBSTITUTE(Minutes!Y109, "#", " "),"&lt;/TD&gt;&lt;/TR&gt;"))</f>
        <v/>
      </c>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row>
    <row r="107" spans="1:50" x14ac:dyDescent="0.2">
      <c r="B107" s="117"/>
      <c r="C107" s="117"/>
      <c r="D107" s="117"/>
      <c r="E107" s="117"/>
      <c r="F107" s="117"/>
      <c r="G107" s="117"/>
      <c r="H107" s="117"/>
      <c r="I107" s="117"/>
      <c r="J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row>
    <row r="108" spans="1:50" x14ac:dyDescent="0.2">
      <c r="A108" s="26" t="s">
        <v>89</v>
      </c>
      <c r="B108" s="117"/>
      <c r="C108" s="117"/>
      <c r="D108" s="117"/>
      <c r="E108" s="117"/>
      <c r="F108" s="117"/>
      <c r="G108" s="117"/>
      <c r="H108" s="117"/>
      <c r="I108" s="117"/>
      <c r="J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row>
    <row r="109" spans="1:50" ht="127.5" customHeight="1" x14ac:dyDescent="0.2">
      <c r="A109" s="26" t="str">
        <f ca="1">IF(Minutes!B110="#","",CONCATENATE("&lt;A NAME = ""REQ",Minutes!B110,"""&gt;&lt;BR&gt;&lt;/A&gt;","&lt;TABLE BORDER=5 CELLSPACING=0 CELLPADDING=6 WIDTH=""100%""&gt;","&lt;TR BGCOLOR=""#00FFFF""&gt;&lt;TD COLSPAN = 3 VALIGN = MIDDLE  ALIGN = CENTER&gt;&lt;BIG&gt;&lt;B&gt;Change Request &lt;A HREF=""maint_",Minutes!B110,".pdf""&gt;",Minutes!B110,"&lt;/A&gt; Revision History&lt;/B&gt;&lt;/BIG&gt;&lt;/TD&gt;&lt;/TR&gt;","&lt;TR BGCOLOR=""#00FFFF""&gt;&lt;TD  WIDTH=""15%"" ALIGN = CENTER&gt;Status&lt;/TD&gt;&lt;TD ALIGN = CENTER&gt;Description&lt;/TD&gt;&lt;TD  WIDTH=""15%"" ALIGN = CENTER&gt;Date Received&lt;/TD&gt;&lt;/TR&gt;","&lt;TR BGCOLOR=""#00FFFF""&gt;&lt;TD VALIGN = MIDDLE  ALIGN = CENTER&gt;&lt;B&gt;",Minutes!C111,"&lt;/B&gt;&lt;/TD&gt;&lt;TD VALIGN = MIDDLE  ALIGN = CENTER&gt;&lt;B&gt;",Minutes!C112,"&lt;/B&gt;&lt;/TD&gt;&lt;TD  VALIGN = MIDDLE  ALIGN = CENTER&gt;&lt;B&gt;",Minutes!C110,"&lt;/B&gt;&lt;/TD&gt;&lt;/TR&gt;","&lt;TR BGCOLOR=""#00FFFF""&gt;&lt;TD COLSPAN = 3&gt;&lt;SMALL&gt;&lt;BR&gt;&lt;/SMALL&gt;&lt;/TD&gt;&lt;/TR&gt;"))</f>
        <v>&lt;A NAME = "REQ0044"&gt;&lt;BR&gt;&lt;/A&gt;&lt;TABLE BORDER=5 CELLSPACING=0 CELLPADDING=6 WIDTH="100%"&gt;&lt;TR BGCOLOR="#00FFFF"&gt;&lt;TD COLSPAN = 3 VALIGN = MIDDLE  ALIGN = CENTER&gt;&lt;BIG&gt;&lt;B&gt;Change Request &lt;A HREF="maint_0044.pdf"&gt;0044&lt;/A&gt;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CENTER&gt;&lt;B&gt;10.7.7 - Applicant State Machine&lt;/B&gt;&lt;/TD&gt;&lt;TD  VALIGN = MIDDLE  ALIGN = CENTER&gt;&lt;B&gt;06-Sep-12&lt;/B&gt;&lt;/TD&gt;&lt;/TR&gt;&lt;TR BGCOLOR="#00FFFF"&gt;&lt;TD COLSPAN = 3&gt;&lt;SMALL&gt;&lt;BR&gt;&lt;/SMALL&gt;&lt;/TD&gt;&lt;/TR&gt;</v>
      </c>
      <c r="B109" s="117" t="str">
        <f ca="1">IF(Minutes!C112="","",CONCATENATE("&lt;TR BGCOLOR=""#E0E0E0""&gt;&lt;TD&gt;&lt;BR&gt;&lt;/TD&gt;&lt;TD VALIGN = MIDDLE  ALIGN = CENTER&gt;", Minutes!C111, "&lt;/TD&gt;&lt;TD VALIGN = MIDDLE  ALIGN = CENTER&gt;", TEXT(Minutes!C110,"d-mmm-yy"),"&lt;/TD&gt;&lt;/TR&gt;&lt;TR&gt;&lt;TD COLSPAN = 3&gt;", SUBSTITUTE(Minutes!C112, "#", " "),"&lt;/TD&gt;&lt;/TR&gt;"))</f>
        <v>&lt;TR BGCOLOR="#E0E0E0"&gt;&lt;TD&gt;&lt;BR&gt;&lt;/TD&gt;&lt;TD VALIGN = MIDDLE  ALIGN = CENTER&gt;Rejected&lt;/TD&gt;&lt;TD VALIGN = MIDDLE  ALIGN = CENTER&gt;6-Sep-12&lt;/TD&gt;&lt;/TR&gt;&lt;TR&gt;&lt;TD COLSPAN = 3&gt;10.7.7 - Applicant State Machine&lt;/TD&gt;&lt;/TR&gt;</v>
      </c>
      <c r="C109" s="117" t="str">
        <f>IF(Minutes!D112&lt;&gt;"#","",CONCATENATE("&lt;TR BGCOLOR=""#E0E0E0""&gt;&lt;TD&gt;&lt;BR&gt;&lt;/TD&gt;&lt;TD VALIGN = MIDDLE  ALIGN = CENTER&gt;", Minutes!D111, "&lt;/TD&gt;&lt;TD VALIGN = MIDDLE  ALIGN = CENTER&gt;", TEXT(Minutes!D110,"d-mmm-yy"),"&lt;/TD&gt;&lt;/TR&gt;&lt;TR&gt;&lt;TD COLSPAN = 3&gt;", SUBSTITUTE(Minutes!D112, "#", " "),"&lt;/TD&gt;&lt;/TR&gt;"))</f>
        <v/>
      </c>
      <c r="D109" s="117" t="str">
        <f>IF(Minutes!E112&lt;&gt;"#","",CONCATENATE("&lt;TR BGCOLOR=""#E0E0E0""&gt;&lt;TD&gt;&lt;BR&gt;&lt;/TD&gt;&lt;TD VALIGN = MIDDLE  ALIGN = CENTER&gt;", Minutes!E111, "&lt;/TD&gt;&lt;TD VALIGN = MIDDLE  ALIGN = CENTER&gt;", TEXT(Minutes!E110,"d-mmm-yy"),"&lt;/TD&gt;&lt;/TR&gt;&lt;TR&gt;&lt;TD COLSPAN = 3&gt;", SUBSTITUTE(Minutes!E112, "#", " "),"&lt;/TD&gt;&lt;/TR&gt;"))</f>
        <v/>
      </c>
      <c r="E109" s="117" t="str">
        <f>IF(Minutes!F112&lt;&gt;"#","",CONCATENATE("&lt;TR BGCOLOR=""#E0E0E0""&gt;&lt;TD&gt;&lt;BR&gt;&lt;/TD&gt;&lt;TD VALIGN = MIDDLE  ALIGN = CENTER&gt;", Minutes!F111, "&lt;/TD&gt;&lt;TD VALIGN = MIDDLE  ALIGN = CENTER&gt;", TEXT(Minutes!F110,"d-mmm-yy"),"&lt;/TD&gt;&lt;/TR&gt;&lt;TR&gt;&lt;TD COLSPAN = 3&gt;", SUBSTITUTE(Minutes!F112, "#", " "),"&lt;/TD&gt;&lt;/TR&gt;"))</f>
        <v/>
      </c>
      <c r="F109" s="117" t="str">
        <f>IF(Minutes!G112&lt;&gt;"#","",CONCATENATE("&lt;TR BGCOLOR=""#E0E0E0""&gt;&lt;TD&gt;&lt;BR&gt;&lt;/TD&gt;&lt;TD VALIGN = MIDDLE  ALIGN = CENTER&gt;", Minutes!G111, "&lt;/TD&gt;&lt;TD VALIGN = MIDDLE  ALIGN = CENTER&gt;", TEXT(Minutes!G110,"d-mmm-yy"),"&lt;/TD&gt;&lt;/TR&gt;&lt;TR&gt;&lt;TD COLSPAN = 3&gt;", SUBSTITUTE(Minutes!G112, "#", " "),"&lt;/TD&gt;&lt;/TR&gt;"))</f>
        <v/>
      </c>
      <c r="G109" s="117" t="str">
        <f>IF(Minutes!H112&lt;&gt;"#","",CONCATENATE("&lt;TR BGCOLOR=""#E0E0E0""&gt;&lt;TD&gt;&lt;BR&gt;&lt;/TD&gt;&lt;TD VALIGN = MIDDLE  ALIGN = CENTER&gt;", Minutes!H111, "&lt;/TD&gt;&lt;TD VALIGN = MIDDLE  ALIGN = CENTER&gt;", TEXT(Minutes!H110,"d-mmm-yy"),"&lt;/TD&gt;&lt;/TR&gt;&lt;TR&gt;&lt;TD COLSPAN = 3&gt;", SUBSTITUTE(Minutes!H112, "#", " "),"&lt;/TD&gt;&lt;/TR&gt;"))</f>
        <v/>
      </c>
      <c r="H109" s="117" t="str">
        <f>IF(Minutes!I112&lt;&gt;"#","",CONCATENATE("&lt;TR BGCOLOR=""#E0E0E0""&gt;&lt;TD&gt;&lt;BR&gt;&lt;/TD&gt;&lt;TD VALIGN = MIDDLE  ALIGN = CENTER&gt;", Minutes!I111, "&lt;/TD&gt;&lt;TD VALIGN = MIDDLE  ALIGN = CENTER&gt;", TEXT(Minutes!I110,"d-mmm-yy"),"&lt;/TD&gt;&lt;/TR&gt;&lt;TR&gt;&lt;TD COLSPAN = 3&gt;", SUBSTITUTE(Minutes!I112, "#", " "),"&lt;/TD&gt;&lt;/TR&gt;"))</f>
        <v/>
      </c>
      <c r="I109" s="117" t="str">
        <f>IF(Minutes!J112&lt;&gt;"#","",CONCATENATE("&lt;TR BGCOLOR=""#E0E0E0""&gt;&lt;TD&gt;&lt;BR&gt;&lt;/TD&gt;&lt;TD VALIGN = MIDDLE  ALIGN = CENTER&gt;", Minutes!J111, "&lt;/TD&gt;&lt;TD VALIGN = MIDDLE  ALIGN = CENTER&gt;", TEXT(Minutes!J110,"d-mmm-yy"),"&lt;/TD&gt;&lt;/TR&gt;&lt;TR&gt;&lt;TD COLSPAN = 3&gt;", SUBSTITUTE(Minutes!J112, "#", " "),"&lt;/TD&gt;&lt;/TR&gt;"))</f>
        <v/>
      </c>
      <c r="J109" s="117" t="str">
        <f>IF(Minutes!K112&lt;&gt;"#","",CONCATENATE("&lt;TR BGCOLOR=""#E0E0E0""&gt;&lt;TD&gt;&lt;BR&gt;&lt;/TD&gt;&lt;TD VALIGN = MIDDLE  ALIGN = CENTER&gt;", Minutes!K111, "&lt;/TD&gt;&lt;TD VALIGN = MIDDLE  ALIGN = CENTER&gt;", TEXT(Minutes!K110,"d-mmm-yy"),"&lt;/TD&gt;&lt;/TR&gt;&lt;TR&gt;&lt;TD COLSPAN = 3&gt;", SUBSTITUTE(Minutes!K112, "#", " "),"&lt;/TD&gt;&lt;/TR&gt;"))</f>
        <v>&lt;TR BGCOLOR="#E0E0E0"&gt;&lt;TD&gt;&lt;BR&gt;&lt;/TD&gt;&lt;TD VALIGN = MIDDLE  ALIGN = CENTER&gt;Mick Seaman will review the MRP set and report back on recommendation&lt;/TD&gt;&lt;TD VALIGN = MIDDLE  ALIGN = CENTER&gt;12-Sep-12&lt;/TD&gt;&lt;/TR&gt;&lt;TR&gt;&lt;TD COLSPAN = 3&gt; &lt;/TD&gt;&lt;/TR&gt;</v>
      </c>
      <c r="K109" s="26" t="str">
        <f>IF(Minutes!L112&lt;&gt;"#","",CONCATENATE("&lt;TR BGCOLOR=""#E0E0E0""&gt;&lt;TD&gt;&lt;BR&gt;&lt;/TD&gt;&lt;TD VALIGN = MIDDLE  ALIGN = CENTER&gt;", Minutes!L111, "&lt;/TD&gt;&lt;TD VALIGN = MIDDLE  ALIGN = CENTER&gt;", TEXT(Minutes!L110,"d-mmm-yy"),"&lt;/TD&gt;&lt;/TR&gt;&lt;TR&gt;&lt;TD COLSPAN = 3&gt;", SUBSTITUTE(Minutes!L112, "#", " "),"&lt;/TD&gt;&lt;/TR&gt;"))</f>
        <v>&lt;TR BGCOLOR="#E0E0E0"&gt;&lt;TD&gt;&lt;BR&gt;&lt;/TD&gt;&lt;TD VALIGN = MIDDLE  ALIGN = CENTER&gt;Review by Mick Seaman in progress.&lt;/TD&gt;&lt;TD VALIGN = MIDDLE  ALIGN = CENTER&gt;13-Nov-12&lt;/TD&gt;&lt;/TR&gt;&lt;TR&gt;&lt;TD COLSPAN = 3&gt; &lt;/TD&gt;&lt;/TR&gt;</v>
      </c>
      <c r="L109" s="26" t="str">
        <f>IF(Minutes!M112&lt;&gt;"#","",CONCATENATE("&lt;TR BGCOLOR=""#E0E0E0""&gt;&lt;TD&gt;&lt;BR&gt;&lt;/TD&gt;&lt;TD VALIGN = MIDDLE  ALIGN = CENTER&gt;", Minutes!M111, "&lt;/TD&gt;&lt;TD VALIGN = MIDDLE  ALIGN = CENTER&gt;", TEXT(Minutes!M110,"d-mmm-yy"),"&lt;/TD&gt;&lt;/TR&gt;&lt;TR&gt;&lt;TD COLSPAN = 3&gt;", SUBSTITUTE(Minutes!M112, "#", " "),"&lt;/TD&gt;&lt;/TR&gt;"))</f>
        <v>&lt;TR BGCOLOR="#E0E0E0"&gt;&lt;TD&gt;&lt;BR&gt;&lt;/TD&gt;&lt;TD VALIGN = MIDDLE  ALIGN = CENTER&gt;Reject … for at least the following reasons: (a) instruction to 'ignore' a state change; (b) not responding to rLA! in AO (c) coupling of state machines - leads to many more cases to analyze . It is not very important that the action taken be consistent between the cases of having discarded a state machine and not having discarded. The case of not sending if the Registrar state is MT and the the applicant is not itself attempting to register the attribute, i.e. " is not applying" might be better dealt with by imposing a condition on the s in LO. But there is a purpose to LO even in MT. The question of whether the state machines should be discarded if both LO and MT is really a question of the application consequences of falsely registering MT, balanced against the cost of sending out information (which depends on how many attributes are concerned). Things should be left as they are unless a much more subtle analysis is conducted to give application dependent guidance as to when to ditch the state machines.&lt;/TD&gt;&lt;TD VALIGN = MIDDLE  ALIGN = CENTER&gt;15-Jan-13&lt;/TD&gt;&lt;/TR&gt;&lt;TR&gt;&lt;TD COLSPAN = 3&gt; &lt;/TD&gt;&lt;/TR&gt;</v>
      </c>
      <c r="M109" s="26" t="str">
        <f>IF(Minutes!N112&lt;&gt;"#","",CONCATENATE("&lt;TR BGCOLOR=""#E0E0E0""&gt;&lt;TD&gt;&lt;BR&gt;&lt;/TD&gt;&lt;TD VALIGN = MIDDLE  ALIGN = CENTER&gt;", Minutes!N111, "&lt;/TD&gt;&lt;TD VALIGN = MIDDLE  ALIGN = CENTER&gt;", TEXT(Minutes!N110,"d-mmm-yy"),"&lt;/TD&gt;&lt;/TR&gt;&lt;TR&gt;&lt;TD COLSPAN = 3&gt;", SUBSTITUTE(Minutes!N112, "#", " "),"&lt;/TD&gt;&lt;/TR&gt;"))</f>
        <v/>
      </c>
      <c r="N109" s="26" t="str">
        <f>IF(Minutes!O112&lt;&gt;"#","",CONCATENATE("&lt;TR BGCOLOR=""#E0E0E0""&gt;&lt;TD&gt;&lt;BR&gt;&lt;/TD&gt;&lt;TD VALIGN = MIDDLE  ALIGN = CENTER&gt;", Minutes!O111, "&lt;/TD&gt;&lt;TD VALIGN = MIDDLE  ALIGN = CENTER&gt;", TEXT(Minutes!O110,"d-mmm-yy"),"&lt;/TD&gt;&lt;/TR&gt;&lt;TR&gt;&lt;TD COLSPAN = 3&gt;", SUBSTITUTE(Minutes!O112, "#", " "),"&lt;/TD&gt;&lt;/TR&gt;"))</f>
        <v/>
      </c>
      <c r="O109" s="26" t="str">
        <f>IF(Minutes!P112&lt;&gt;"#","",CONCATENATE("&lt;TR BGCOLOR=""#E0E0E0""&gt;&lt;TD&gt;&lt;BR&gt;&lt;/TD&gt;&lt;TD VALIGN = MIDDLE  ALIGN = CENTER&gt;", Minutes!P111, "&lt;/TD&gt;&lt;TD VALIGN = MIDDLE  ALIGN = CENTER&gt;", TEXT(Minutes!P110,"d-mmm-yy"),"&lt;/TD&gt;&lt;/TR&gt;&lt;TR&gt;&lt;TD COLSPAN = 3&gt;", SUBSTITUTE(Minutes!P112, "#", " "),"&lt;/TD&gt;&lt;/TR&gt;"))</f>
        <v/>
      </c>
      <c r="P109" s="26" t="str">
        <f>IF(Minutes!Q112&lt;&gt;"#","",CONCATENATE("&lt;TR BGCOLOR=""#E0E0E0""&gt;&lt;TD&gt;&lt;BR&gt;&lt;/TD&gt;&lt;TD VALIGN = MIDDLE  ALIGN = CENTER&gt;", Minutes!Q111, "&lt;/TD&gt;&lt;TD VALIGN = MIDDLE  ALIGN = CENTER&gt;", TEXT(Minutes!Q110,"d-mmm-yy"),"&lt;/TD&gt;&lt;/TR&gt;&lt;TR&gt;&lt;TD COLSPAN = 3&gt;", SUBSTITUTE(Minutes!Q112, "#", " "),"&lt;/TD&gt;&lt;/TR&gt;"))</f>
        <v/>
      </c>
      <c r="Q109" s="26" t="str">
        <f>IF(Minutes!R112&lt;&gt;"#","",CONCATENATE("&lt;TR BGCOLOR=""#E0E0E0""&gt;&lt;TD&gt;&lt;BR&gt;&lt;/TD&gt;&lt;TD VALIGN = MIDDLE  ALIGN = CENTER&gt;", Minutes!R111, "&lt;/TD&gt;&lt;TD VALIGN = MIDDLE  ALIGN = CENTER&gt;", TEXT(Minutes!R110,"d-mmm-yy"),"&lt;/TD&gt;&lt;/TR&gt;&lt;TR&gt;&lt;TD COLSPAN = 3&gt;", SUBSTITUTE(Minutes!R112, "#", " "),"&lt;/TD&gt;&lt;/TR&gt;"))</f>
        <v/>
      </c>
      <c r="R109" s="117" t="str">
        <f>IF(Minutes!S112&lt;&gt;"#","",CONCATENATE("&lt;TR BGCOLOR=""#E0E0E0""&gt;&lt;TD&gt;&lt;BR&gt;&lt;/TD&gt;&lt;TD VALIGN = MIDDLE  ALIGN = CENTER&gt;", Minutes!S111, "&lt;/TD&gt;&lt;TD VALIGN = MIDDLE  ALIGN = CENTER&gt;", TEXT(Minutes!S110,"d-mmm-yy"),"&lt;/TD&gt;&lt;/TR&gt;&lt;TR&gt;&lt;TD COLSPAN = 3&gt;", SUBSTITUTE(Minutes!S112, "#", " "),"&lt;/TD&gt;&lt;/TR&gt;"))</f>
        <v/>
      </c>
      <c r="S109" s="117" t="str">
        <f>IF(Minutes!T112&lt;&gt;"#","",CONCATENATE("&lt;TR BGCOLOR=""#E0E0E0""&gt;&lt;TD&gt;&lt;BR&gt;&lt;/TD&gt;&lt;TD VALIGN = MIDDLE  ALIGN = CENTER&gt;", Minutes!T111, "&lt;/TD&gt;&lt;TD VALIGN = MIDDLE  ALIGN = CENTER&gt;", TEXT(Minutes!T110,"d-mmm-yy"),"&lt;/TD&gt;&lt;/TR&gt;&lt;TR&gt;&lt;TD COLSPAN = 3&gt;", SUBSTITUTE(Minutes!T112, "#", " "),"&lt;/TD&gt;&lt;/TR&gt;"))</f>
        <v/>
      </c>
      <c r="T109" s="117" t="str">
        <f>IF(Minutes!U112&lt;&gt;"#","",CONCATENATE("&lt;TR BGCOLOR=""#E0E0E0""&gt;&lt;TD&gt;&lt;BR&gt;&lt;/TD&gt;&lt;TD VALIGN = MIDDLE  ALIGN = CENTER&gt;", Minutes!U111, "&lt;/TD&gt;&lt;TD VALIGN = MIDDLE  ALIGN = CENTER&gt;", TEXT(Minutes!U110,"d-mmm-yy"),"&lt;/TD&gt;&lt;/TR&gt;&lt;TR&gt;&lt;TD COLSPAN = 3&gt;", SUBSTITUTE(Minutes!U112, "#", " "),"&lt;/TD&gt;&lt;/TR&gt;"))</f>
        <v/>
      </c>
      <c r="U109" s="117" t="str">
        <f>IF(Minutes!V112&lt;&gt;"#","",CONCATENATE("&lt;TR BGCOLOR=""#E0E0E0""&gt;&lt;TD&gt;&lt;BR&gt;&lt;/TD&gt;&lt;TD VALIGN = MIDDLE  ALIGN = CENTER&gt;", Minutes!V111, "&lt;/TD&gt;&lt;TD VALIGN = MIDDLE  ALIGN = CENTER&gt;", TEXT(Minutes!V110,"d-mmm-yy"),"&lt;/TD&gt;&lt;/TR&gt;&lt;TR&gt;&lt;TD COLSPAN = 3&gt;", SUBSTITUTE(Minutes!V112, "#", " "),"&lt;/TD&gt;&lt;/TR&gt;"))</f>
        <v/>
      </c>
      <c r="V109" s="117" t="str">
        <f>IF(Minutes!W112&lt;&gt;"#","",CONCATENATE("&lt;TR BGCOLOR=""#E0E0E0""&gt;&lt;TD&gt;&lt;BR&gt;&lt;/TD&gt;&lt;TD VALIGN = MIDDLE  ALIGN = CENTER&gt;", Minutes!W111, "&lt;/TD&gt;&lt;TD VALIGN = MIDDLE  ALIGN = CENTER&gt;", TEXT(Minutes!W110,"d-mmm-yy"),"&lt;/TD&gt;&lt;/TR&gt;&lt;TR&gt;&lt;TD COLSPAN = 3&gt;", SUBSTITUTE(Minutes!W112, "#", " "),"&lt;/TD&gt;&lt;/TR&gt;"))</f>
        <v/>
      </c>
      <c r="W109" s="117" t="str">
        <f>IF(Minutes!X112&lt;&gt;"#","",CONCATENATE("&lt;TR BGCOLOR=""#E0E0E0""&gt;&lt;TD&gt;&lt;BR&gt;&lt;/TD&gt;&lt;TD VALIGN = MIDDLE  ALIGN = CENTER&gt;", Minutes!X111, "&lt;/TD&gt;&lt;TD VALIGN = MIDDLE  ALIGN = CENTER&gt;", TEXT(Minutes!X110,"d-mmm-yy"),"&lt;/TD&gt;&lt;/TR&gt;&lt;TR&gt;&lt;TD COLSPAN = 3&gt;", SUBSTITUTE(Minutes!X112, "#", " "),"&lt;/TD&gt;&lt;/TR&gt;"))</f>
        <v/>
      </c>
      <c r="X109" s="117" t="str">
        <f>IF(Minutes!Y112&lt;&gt;"#","",CONCATENATE("&lt;TR BGCOLOR=""#E0E0E0""&gt;&lt;TD&gt;&lt;BR&gt;&lt;/TD&gt;&lt;TD VALIGN = MIDDLE  ALIGN = CENTER&gt;", Minutes!Y111, "&lt;/TD&gt;&lt;TD VALIGN = MIDDLE  ALIGN = CENTER&gt;", TEXT(Minutes!Y110,"d-mmm-yy"),"&lt;/TD&gt;&lt;/TR&gt;&lt;TR&gt;&lt;TD COLSPAN = 3&gt;", SUBSTITUTE(Minutes!Y112, "#", " "),"&lt;/TD&gt;&lt;/TR&gt;"))</f>
        <v/>
      </c>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row>
    <row r="110" spans="1:50" x14ac:dyDescent="0.2">
      <c r="B110" s="117"/>
      <c r="C110" s="117"/>
      <c r="D110" s="117"/>
      <c r="E110" s="117"/>
      <c r="F110" s="117"/>
      <c r="G110" s="117"/>
      <c r="H110" s="117"/>
      <c r="I110" s="117"/>
      <c r="J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row>
    <row r="111" spans="1:50" x14ac:dyDescent="0.2">
      <c r="A111" s="26" t="s">
        <v>89</v>
      </c>
      <c r="B111" s="117"/>
      <c r="C111" s="117"/>
      <c r="D111" s="117"/>
      <c r="E111" s="117"/>
      <c r="F111" s="117"/>
      <c r="G111" s="117"/>
      <c r="H111" s="117"/>
      <c r="I111" s="117"/>
      <c r="J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row>
    <row r="112" spans="1:50" ht="127.5" customHeight="1" x14ac:dyDescent="0.2">
      <c r="A112" s="26" t="str">
        <f ca="1">IF(Minutes!B113="#","",CONCATENATE("&lt;A NAME = ""REQ",Minutes!B113,"""&gt;&lt;BR&gt;&lt;/A&gt;","&lt;TABLE BORDER=5 CELLSPACING=0 CELLPADDING=6 WIDTH=""100%""&gt;","&lt;TR BGCOLOR=""#00FFFF""&gt;&lt;TD COLSPAN = 3 VALIGN = MIDDLE  ALIGN = CENTER&gt;&lt;BIG&gt;&lt;B&gt;Change Request &lt;A HREF=""maint_",Minutes!B113,".pdf""&gt;",Minutes!B113,"&lt;/A&gt; Revision History&lt;/B&gt;&lt;/BIG&gt;&lt;/TD&gt;&lt;/TR&gt;","&lt;TR BGCOLOR=""#00FFFF""&gt;&lt;TD  WIDTH=""15%"" ALIGN = CENTER&gt;Status&lt;/TD&gt;&lt;TD ALIGN = CENTER&gt;Description&lt;/TD&gt;&lt;TD  WIDTH=""15%"" ALIGN = CENTER&gt;Date Received&lt;/TD&gt;&lt;/TR&gt;","&lt;TR BGCOLOR=""#00FFFF""&gt;&lt;TD VALIGN = MIDDLE  ALIGN = CENTER&gt;&lt;B&gt;",Minutes!C114,"&lt;/B&gt;&lt;/TD&gt;&lt;TD VALIGN = MIDDLE  ALIGN = CENTER&gt;&lt;B&gt;",Minutes!C115,"&lt;/B&gt;&lt;/TD&gt;&lt;TD  VALIGN = MIDDLE  ALIGN = CENTER&gt;&lt;B&gt;",Minutes!C113,"&lt;/B&gt;&lt;/TD&gt;&lt;/TR&gt;","&lt;TR BGCOLOR=""#00FFFF""&gt;&lt;TD COLSPAN = 3&gt;&lt;SMALL&gt;&lt;BR&gt;&lt;/SMALL&gt;&lt;/TD&gt;&lt;/TR&gt;"))</f>
        <v>&lt;A NAME = "REQ0045"&gt;&lt;BR&gt;&lt;/A&gt;&lt;TABLE BORDER=5 CELLSPACING=0 CELLPADDING=6 WIDTH="100%"&gt;&lt;TR BGCOLOR="#00FFFF"&gt;&lt;TD COLSPAN = 3 VALIGN = MIDDLE  ALIGN = CENTER&gt;&lt;BIG&gt;&lt;B&gt;Change Request &lt;A HREF="maint_0045.pdf"&gt;0045&lt;/A&gt;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CENTER&gt;&lt;B&gt;10.7.5.2 - Flush!&lt;/B&gt;&lt;/TD&gt;&lt;TD  VALIGN = MIDDLE  ALIGN = CENTER&gt;&lt;B&gt;06-Sep-12&lt;/B&gt;&lt;/TD&gt;&lt;/TR&gt;&lt;TR BGCOLOR="#00FFFF"&gt;&lt;TD COLSPAN = 3&gt;&lt;SMALL&gt;&lt;BR&gt;&lt;/SMALL&gt;&lt;/TD&gt;&lt;/TR&gt;</v>
      </c>
      <c r="B112" s="117" t="str">
        <f ca="1">IF(Minutes!C115="","",CONCATENATE("&lt;TR BGCOLOR=""#E0E0E0""&gt;&lt;TD&gt;&lt;BR&gt;&lt;/TD&gt;&lt;TD VALIGN = MIDDLE  ALIGN = CENTER&gt;", Minutes!C114, "&lt;/TD&gt;&lt;TD VALIGN = MIDDLE  ALIGN = CENTER&gt;", TEXT(Minutes!C113,"d-mmm-yy"),"&lt;/TD&gt;&lt;/TR&gt;&lt;TR&gt;&lt;TD COLSPAN = 3&gt;", SUBSTITUTE(Minutes!C115, "#", " "),"&lt;/TD&gt;&lt;/TR&gt;"))</f>
        <v>&lt;TR BGCOLOR="#E0E0E0"&gt;&lt;TD&gt;&lt;BR&gt;&lt;/TD&gt;&lt;TD VALIGN = MIDDLE  ALIGN = CENTER&gt;Balloting&lt;/TD&gt;&lt;TD VALIGN = MIDDLE  ALIGN = CENTER&gt;6-Sep-12&lt;/TD&gt;&lt;/TR&gt;&lt;TR&gt;&lt;TD COLSPAN = 3&gt;10.7.5.2 - Flush!&lt;/TD&gt;&lt;/TR&gt;</v>
      </c>
      <c r="C112" s="117" t="str">
        <f>IF(Minutes!D115&lt;&gt;"#","",CONCATENATE("&lt;TR BGCOLOR=""#E0E0E0""&gt;&lt;TD&gt;&lt;BR&gt;&lt;/TD&gt;&lt;TD VALIGN = MIDDLE  ALIGN = CENTER&gt;", Minutes!D114, "&lt;/TD&gt;&lt;TD VALIGN = MIDDLE  ALIGN = CENTER&gt;", TEXT(Minutes!D113,"d-mmm-yy"),"&lt;/TD&gt;&lt;/TR&gt;&lt;TR&gt;&lt;TD COLSPAN = 3&gt;", SUBSTITUTE(Minutes!D115, "#", " "),"&lt;/TD&gt;&lt;/TR&gt;"))</f>
        <v/>
      </c>
      <c r="D112" s="117" t="str">
        <f>IF(Minutes!E115&lt;&gt;"#","",CONCATENATE("&lt;TR BGCOLOR=""#E0E0E0""&gt;&lt;TD&gt;&lt;BR&gt;&lt;/TD&gt;&lt;TD VALIGN = MIDDLE  ALIGN = CENTER&gt;", Minutes!E114, "&lt;/TD&gt;&lt;TD VALIGN = MIDDLE  ALIGN = CENTER&gt;", TEXT(Minutes!E113,"d-mmm-yy"),"&lt;/TD&gt;&lt;/TR&gt;&lt;TR&gt;&lt;TD COLSPAN = 3&gt;", SUBSTITUTE(Minutes!E115, "#", " "),"&lt;/TD&gt;&lt;/TR&gt;"))</f>
        <v/>
      </c>
      <c r="E112" s="117" t="str">
        <f>IF(Minutes!F115&lt;&gt;"#","",CONCATENATE("&lt;TR BGCOLOR=""#E0E0E0""&gt;&lt;TD&gt;&lt;BR&gt;&lt;/TD&gt;&lt;TD VALIGN = MIDDLE  ALIGN = CENTER&gt;", Minutes!F114, "&lt;/TD&gt;&lt;TD VALIGN = MIDDLE  ALIGN = CENTER&gt;", TEXT(Minutes!F113,"d-mmm-yy"),"&lt;/TD&gt;&lt;/TR&gt;&lt;TR&gt;&lt;TD COLSPAN = 3&gt;", SUBSTITUTE(Minutes!F115, "#", " "),"&lt;/TD&gt;&lt;/TR&gt;"))</f>
        <v/>
      </c>
      <c r="F112" s="117" t="str">
        <f>IF(Minutes!G115&lt;&gt;"#","",CONCATENATE("&lt;TR BGCOLOR=""#E0E0E0""&gt;&lt;TD&gt;&lt;BR&gt;&lt;/TD&gt;&lt;TD VALIGN = MIDDLE  ALIGN = CENTER&gt;", Minutes!G114, "&lt;/TD&gt;&lt;TD VALIGN = MIDDLE  ALIGN = CENTER&gt;", TEXT(Minutes!G113,"d-mmm-yy"),"&lt;/TD&gt;&lt;/TR&gt;&lt;TR&gt;&lt;TD COLSPAN = 3&gt;", SUBSTITUTE(Minutes!G115, "#", " "),"&lt;/TD&gt;&lt;/TR&gt;"))</f>
        <v/>
      </c>
      <c r="G112" s="117" t="str">
        <f>IF(Minutes!H115&lt;&gt;"#","",CONCATENATE("&lt;TR BGCOLOR=""#E0E0E0""&gt;&lt;TD&gt;&lt;BR&gt;&lt;/TD&gt;&lt;TD VALIGN = MIDDLE  ALIGN = CENTER&gt;", Minutes!H114, "&lt;/TD&gt;&lt;TD VALIGN = MIDDLE  ALIGN = CENTER&gt;", TEXT(Minutes!H113,"d-mmm-yy"),"&lt;/TD&gt;&lt;/TR&gt;&lt;TR&gt;&lt;TD COLSPAN = 3&gt;", SUBSTITUTE(Minutes!H115, "#", " "),"&lt;/TD&gt;&lt;/TR&gt;"))</f>
        <v/>
      </c>
      <c r="H112" s="117" t="str">
        <f>IF(Minutes!I115&lt;&gt;"#","",CONCATENATE("&lt;TR BGCOLOR=""#E0E0E0""&gt;&lt;TD&gt;&lt;BR&gt;&lt;/TD&gt;&lt;TD VALIGN = MIDDLE  ALIGN = CENTER&gt;", Minutes!I114, "&lt;/TD&gt;&lt;TD VALIGN = MIDDLE  ALIGN = CENTER&gt;", TEXT(Minutes!I113,"d-mmm-yy"),"&lt;/TD&gt;&lt;/TR&gt;&lt;TR&gt;&lt;TD COLSPAN = 3&gt;", SUBSTITUTE(Minutes!I115, "#", " "),"&lt;/TD&gt;&lt;/TR&gt;"))</f>
        <v/>
      </c>
      <c r="I112" s="117" t="str">
        <f>IF(Minutes!J115&lt;&gt;"#","",CONCATENATE("&lt;TR BGCOLOR=""#E0E0E0""&gt;&lt;TD&gt;&lt;BR&gt;&lt;/TD&gt;&lt;TD VALIGN = MIDDLE  ALIGN = CENTER&gt;", Minutes!J114, "&lt;/TD&gt;&lt;TD VALIGN = MIDDLE  ALIGN = CENTER&gt;", TEXT(Minutes!J113,"d-mmm-yy"),"&lt;/TD&gt;&lt;/TR&gt;&lt;TR&gt;&lt;TD COLSPAN = 3&gt;", SUBSTITUTE(Minutes!J115, "#", " "),"&lt;/TD&gt;&lt;/TR&gt;"))</f>
        <v/>
      </c>
      <c r="J112" s="117" t="str">
        <f>IF(Minutes!K115&lt;&gt;"#","",CONCATENATE("&lt;TR BGCOLOR=""#E0E0E0""&gt;&lt;TD&gt;&lt;BR&gt;&lt;/TD&gt;&lt;TD VALIGN = MIDDLE  ALIGN = CENTER&gt;", Minutes!K114, "&lt;/TD&gt;&lt;TD VALIGN = MIDDLE  ALIGN = CENTER&gt;", TEXT(Minutes!K113,"d-mmm-yy"),"&lt;/TD&gt;&lt;/TR&gt;&lt;TR&gt;&lt;TD COLSPAN = 3&gt;", SUBSTITUTE(Minutes!K115, "#", " "),"&lt;/TD&gt;&lt;/TR&gt;"))</f>
        <v>&lt;TR BGCOLOR="#E0E0E0"&gt;&lt;TD&gt;&lt;BR&gt;&lt;/TD&gt;&lt;TD VALIGN = MIDDLE  ALIGN = CENTER&gt;This was discussed in 802.1ak D7.0 PDIS comment 45 (Nov 2006)
   REJECT:  As this is an efficiency issue this kind of change needs more detailed study. 
Panos suggest that he believes the “Lv” may have been deleted by accident
Mick Seaman will review the MRP set and report back on recommendation&lt;/TD&gt;&lt;TD VALIGN = MIDDLE  ALIGN = CENTER&gt;12-Sep-12&lt;/TD&gt;&lt;/TR&gt;&lt;TR&gt;&lt;TD COLSPAN = 3&gt; &lt;/TD&gt;&lt;/TR&gt;</v>
      </c>
      <c r="K112" s="26" t="str">
        <f>IF(Minutes!L115&lt;&gt;"#","",CONCATENATE("&lt;TR BGCOLOR=""#E0E0E0""&gt;&lt;TD&gt;&lt;BR&gt;&lt;/TD&gt;&lt;TD VALIGN = MIDDLE  ALIGN = CENTER&gt;", Minutes!L114, "&lt;/TD&gt;&lt;TD VALIGN = MIDDLE  ALIGN = CENTER&gt;", TEXT(Minutes!L113,"d-mmm-yy"),"&lt;/TD&gt;&lt;/TR&gt;&lt;TR&gt;&lt;TD COLSPAN = 3&gt;", SUBSTITUTE(Minutes!L115, "#", " "),"&lt;/TD&gt;&lt;/TR&gt;"))</f>
        <v>&lt;TR BGCOLOR="#E0E0E0"&gt;&lt;TD&gt;&lt;BR&gt;&lt;/TD&gt;&lt;TD VALIGN = MIDDLE  ALIGN = CENTER&gt;Review by Mick Seaman in progress.&lt;/TD&gt;&lt;TD VALIGN = MIDDLE  ALIGN = CENTER&gt;13-Nov-12&lt;/TD&gt;&lt;/TR&gt;&lt;TR&gt;&lt;TD COLSPAN = 3&gt; &lt;/TD&gt;&lt;/TR&gt;</v>
      </c>
      <c r="L112" s="26" t="str">
        <f>IF(Minutes!M115&lt;&gt;"#","",CONCATENATE("&lt;TR BGCOLOR=""#E0E0E0""&gt;&lt;TD&gt;&lt;BR&gt;&lt;/TD&gt;&lt;TD VALIGN = MIDDLE  ALIGN = CENTER&gt;", Minutes!M114, "&lt;/TD&gt;&lt;TD VALIGN = MIDDLE  ALIGN = CENTER&gt;", TEXT(Minutes!M113,"d-mmm-yy"),"&lt;/TD&gt;&lt;/TR&gt;&lt;TR&gt;&lt;TD COLSPAN = 3&gt;", SUBSTITUTE(Minutes!M115, "#", " "),"&lt;/TD&gt;&lt;/TR&gt;"))</f>
        <v>&lt;TR BGCOLOR="#E0E0E0"&gt;&lt;TD&gt;&lt;BR&gt;&lt;/TD&gt;&lt;TD VALIGN = MIDDLE  ALIGN = CENTER&gt;This was discussed in 802.1ak D7.0 PDIS comment 45 (Nov 2006) and was rejected "As this is an efficiency issue this kind of change needs more detailed study."
However, Panos notes that he believes the “Lv” was deleted by accident.
Mick Seaman proposes to accept.
Agree. Include in 802.1Q-REV&lt;/TD&gt;&lt;TD VALIGN = MIDDLE  ALIGN = CENTER&gt;15-Jan-13&lt;/TD&gt;&lt;/TR&gt;&lt;TR&gt;&lt;TD COLSPAN = 3&gt; &lt;/TD&gt;&lt;/TR&gt;</v>
      </c>
      <c r="M112" s="26" t="str">
        <f>IF(Minutes!N115&lt;&gt;"#","",CONCATENATE("&lt;TR BGCOLOR=""#E0E0E0""&gt;&lt;TD&gt;&lt;BR&gt;&lt;/TD&gt;&lt;TD VALIGN = MIDDLE  ALIGN = CENTER&gt;", Minutes!N114, "&lt;/TD&gt;&lt;TD VALIGN = MIDDLE  ALIGN = CENTER&gt;", TEXT(Minutes!N113,"d-mmm-yy"),"&lt;/TD&gt;&lt;/TR&gt;&lt;TR&gt;&lt;TD COLSPAN = 3&gt;", SUBSTITUTE(Minutes!N115, "#", " "),"&lt;/TD&gt;&lt;/TR&gt;"))</f>
        <v>&lt;TR BGCOLOR="#E0E0E0"&gt;&lt;TD&gt;&lt;BR&gt;&lt;/TD&gt;&lt;TD VALIGN = MIDDLE  ALIGN = CENTER&gt;Q-REV draft prepared.  Ready for WG ballot&lt;/TD&gt;&lt;TD VALIGN = MIDDLE  ALIGN = CENTER&gt;19-Mar-13&lt;/TD&gt;&lt;/TR&gt;&lt;TR&gt;&lt;TD COLSPAN = 3&gt; &lt;/TD&gt;&lt;/TR&gt;</v>
      </c>
      <c r="N112" s="26" t="str">
        <f>IF(Minutes!O115&lt;&gt;"#","",CONCATENATE("&lt;TR BGCOLOR=""#E0E0E0""&gt;&lt;TD&gt;&lt;BR&gt;&lt;/TD&gt;&lt;TD VALIGN = MIDDLE  ALIGN = CENTER&gt;", Minutes!O114, "&lt;/TD&gt;&lt;TD VALIGN = MIDDLE  ALIGN = CENTER&gt;", TEXT(Minutes!O113,"d-mmm-yy"),"&lt;/TD&gt;&lt;/TR&gt;&lt;TR&gt;&lt;TD COLSPAN = 3&gt;", SUBSTITUTE(Minutes!O115, "#", " "),"&lt;/TD&gt;&lt;/TR&gt;"))</f>
        <v>&lt;TR BGCOLOR="#E0E0E0"&gt;&lt;TD&gt;&lt;BR&gt;&lt;/TD&gt;&lt;TD VALIGN = MIDDLE  ALIGN = CENTER&gt;Included in 802.1Q-REV  D1.0, in ballot
&lt;/TD&gt;&lt;TD VALIGN = MIDDLE  ALIGN = CENTER&gt;15-May-13&lt;/TD&gt;&lt;/TR&gt;&lt;TR&gt;&lt;TD COLSPAN = 3&gt; &lt;/TD&gt;&lt;/TR&gt;</v>
      </c>
      <c r="O112" s="26" t="str">
        <f>IF(Minutes!P115&lt;&gt;"#","",CONCATENATE("&lt;TR BGCOLOR=""#E0E0E0""&gt;&lt;TD&gt;&lt;BR&gt;&lt;/TD&gt;&lt;TD VALIGN = MIDDLE  ALIGN = CENTER&gt;", Minutes!P114, "&lt;/TD&gt;&lt;TD VALIGN = MIDDLE  ALIGN = CENTER&gt;", TEXT(Minutes!P113,"d-mmm-yy"),"&lt;/TD&gt;&lt;/TR&gt;&lt;TR&gt;&lt;TD COLSPAN = 3&gt;", SUBSTITUTE(Minutes!P115, "#", " "),"&lt;/TD&gt;&lt;/TR&gt;"))</f>
        <v>&lt;TR BGCOLOR="#E0E0E0"&gt;&lt;TD&gt;&lt;BR&gt;&lt;/TD&gt;&lt;TD VALIGN = MIDDLE  ALIGN = CENTER&gt;802.1Q-REV D1.2 is balloting&lt;/TD&gt;&lt;TD VALIGN = MIDDLE  ALIGN = CENTER&gt;15-Jul-13&lt;/TD&gt;&lt;/TR&gt;&lt;TR&gt;&lt;TD COLSPAN = 3&gt; &lt;/TD&gt;&lt;/TR&gt;</v>
      </c>
      <c r="P112" s="26" t="str">
        <f>IF(Minutes!Q115&lt;&gt;"#","",CONCATENATE("&lt;TR BGCOLOR=""#E0E0E0""&gt;&lt;TD&gt;&lt;BR&gt;&lt;/TD&gt;&lt;TD VALIGN = MIDDLE  ALIGN = CENTER&gt;", Minutes!Q114, "&lt;/TD&gt;&lt;TD VALIGN = MIDDLE  ALIGN = CENTER&gt;", TEXT(Minutes!Q113,"d-mmm-yy"),"&lt;/TD&gt;&lt;/TR&gt;&lt;TR&gt;&lt;TD COLSPAN = 3&gt;", SUBSTITUTE(Minutes!Q115, "#", " "),"&lt;/TD&gt;&lt;/TR&gt;"))</f>
        <v>&lt;TR BGCOLOR="#E0E0E0"&gt;&lt;TD&gt;&lt;BR&gt;&lt;/TD&gt;&lt;TD VALIGN = MIDDLE  ALIGN = CENTER&gt;802.1Q-REV is in WG ballot recirc&lt;/TD&gt;&lt;TD VALIGN = MIDDLE  ALIGN = CENTER&gt;3-Sep-13&lt;/TD&gt;&lt;/TR&gt;&lt;TR&gt;&lt;TD COLSPAN = 3&gt; &lt;/TD&gt;&lt;/TR&gt;</v>
      </c>
      <c r="Q112" s="26" t="str">
        <f>IF(Minutes!R115&lt;&gt;"#","",CONCATENATE("&lt;TR BGCOLOR=""#E0E0E0""&gt;&lt;TD&gt;&lt;BR&gt;&lt;/TD&gt;&lt;TD VALIGN = MIDDLE  ALIGN = CENTER&gt;", Minutes!R114, "&lt;/TD&gt;&lt;TD VALIGN = MIDDLE  ALIGN = CENTER&gt;", TEXT(Minutes!R113,"d-mmm-yy"),"&lt;/TD&gt;&lt;/TR&gt;&lt;TR&gt;&lt;TD COLSPAN = 3&gt;", SUBSTITUTE(Minutes!R115, "#", " "),"&lt;/TD&gt;&lt;/TR&gt;"))</f>
        <v>&lt;TR BGCOLOR="#E0E0E0"&gt;&lt;TD&gt;&lt;BR&gt;&lt;/TD&gt;&lt;TD VALIGN = MIDDLE  ALIGN = CENTER&gt;802.1Q-REV is in WG ballot recirc&lt;/TD&gt;&lt;TD VALIGN = MIDDLE  ALIGN = CENTER&gt;12-Nov-13&lt;/TD&gt;&lt;/TR&gt;&lt;TR&gt;&lt;TD COLSPAN = 3&gt; &lt;/TD&gt;&lt;/TR&gt;</v>
      </c>
      <c r="R112" s="117" t="str">
        <f>IF(Minutes!S115&lt;&gt;"#","",CONCATENATE("&lt;TR BGCOLOR=""#E0E0E0""&gt;&lt;TD&gt;&lt;BR&gt;&lt;/TD&gt;&lt;TD VALIGN = MIDDLE  ALIGN = CENTER&gt;", Minutes!S114, "&lt;/TD&gt;&lt;TD VALIGN = MIDDLE  ALIGN = CENTER&gt;", TEXT(Minutes!S113,"d-mmm-yy"),"&lt;/TD&gt;&lt;/TR&gt;&lt;TR&gt;&lt;TD COLSPAN = 3&gt;", SUBSTITUTE(Minutes!S115, "#", " "),"&lt;/TD&gt;&lt;/TR&gt;"))</f>
        <v>&lt;TR BGCOLOR="#E0E0E0"&gt;&lt;TD&gt;&lt;BR&gt;&lt;/TD&gt;&lt;TD VALIGN = MIDDLE  ALIGN = CENTER&gt;802.1Q-REV is in sponsor ballot&lt;/TD&gt;&lt;TD VALIGN = MIDDLE  ALIGN = CENTER&gt;22-Jan-14&lt;/TD&gt;&lt;/TR&gt;&lt;TR&gt;&lt;TD COLSPAN = 3&gt; &lt;/TD&gt;&lt;/TR&gt;</v>
      </c>
      <c r="S112" s="117" t="str">
        <f>IF(Minutes!T115&lt;&gt;"#","",CONCATENATE("&lt;TR BGCOLOR=""#E0E0E0""&gt;&lt;TD&gt;&lt;BR&gt;&lt;/TD&gt;&lt;TD VALIGN = MIDDLE  ALIGN = CENTER&gt;", Minutes!T114, "&lt;/TD&gt;&lt;TD VALIGN = MIDDLE  ALIGN = CENTER&gt;", TEXT(Minutes!T113,"d-mmm-yy"),"&lt;/TD&gt;&lt;/TR&gt;&lt;TR&gt;&lt;TD COLSPAN = 3&gt;", SUBSTITUTE(Minutes!T115, "#", " "),"&lt;/TD&gt;&lt;/TR&gt;"))</f>
        <v>&lt;TR BGCOLOR="#E0E0E0"&gt;&lt;TD&gt;&lt;BR&gt;&lt;/TD&gt;&lt;TD VALIGN = MIDDLE  ALIGN = CENTER&gt;802.1Q-REV is in sponsor ballot recirc&lt;/TD&gt;&lt;TD VALIGN = MIDDLE  ALIGN = CENTER&gt;18-Mar-14&lt;/TD&gt;&lt;/TR&gt;&lt;TR&gt;&lt;TD COLSPAN = 3&gt; &lt;/TD&gt;&lt;/TR&gt;</v>
      </c>
      <c r="T112" s="117" t="str">
        <f>IF(Minutes!U115&lt;&gt;"#","",CONCATENATE("&lt;TR BGCOLOR=""#E0E0E0""&gt;&lt;TD&gt;&lt;BR&gt;&lt;/TD&gt;&lt;TD VALIGN = MIDDLE  ALIGN = CENTER&gt;", Minutes!U114, "&lt;/TD&gt;&lt;TD VALIGN = MIDDLE  ALIGN = CENTER&gt;", TEXT(Minutes!U113,"d-mmm-yy"),"&lt;/TD&gt;&lt;/TR&gt;&lt;TR&gt;&lt;TD COLSPAN = 3&gt;", SUBSTITUTE(Minutes!U115, "#", " "),"&lt;/TD&gt;&lt;/TR&gt;"))</f>
        <v/>
      </c>
      <c r="U112" s="117" t="str">
        <f>IF(Minutes!V115&lt;&gt;"#","",CONCATENATE("&lt;TR BGCOLOR=""#E0E0E0""&gt;&lt;TD&gt;&lt;BR&gt;&lt;/TD&gt;&lt;TD VALIGN = MIDDLE  ALIGN = CENTER&gt;", Minutes!V114, "&lt;/TD&gt;&lt;TD VALIGN = MIDDLE  ALIGN = CENTER&gt;", TEXT(Minutes!V113,"d-mmm-yy"),"&lt;/TD&gt;&lt;/TR&gt;&lt;TR&gt;&lt;TD COLSPAN = 3&gt;", SUBSTITUTE(Minutes!V115, "#", " "),"&lt;/TD&gt;&lt;/TR&gt;"))</f>
        <v/>
      </c>
      <c r="V112" s="117" t="str">
        <f>IF(Minutes!W115&lt;&gt;"#","",CONCATENATE("&lt;TR BGCOLOR=""#E0E0E0""&gt;&lt;TD&gt;&lt;BR&gt;&lt;/TD&gt;&lt;TD VALIGN = MIDDLE  ALIGN = CENTER&gt;", Minutes!W114, "&lt;/TD&gt;&lt;TD VALIGN = MIDDLE  ALIGN = CENTER&gt;", TEXT(Minutes!W113,"d-mmm-yy"),"&lt;/TD&gt;&lt;/TR&gt;&lt;TR&gt;&lt;TD COLSPAN = 3&gt;", SUBSTITUTE(Minutes!W115, "#", " "),"&lt;/TD&gt;&lt;/TR&gt;"))</f>
        <v/>
      </c>
      <c r="W112" s="117" t="str">
        <f>IF(Minutes!X115&lt;&gt;"#","",CONCATENATE("&lt;TR BGCOLOR=""#E0E0E0""&gt;&lt;TD&gt;&lt;BR&gt;&lt;/TD&gt;&lt;TD VALIGN = MIDDLE  ALIGN = CENTER&gt;", Minutes!X114, "&lt;/TD&gt;&lt;TD VALIGN = MIDDLE  ALIGN = CENTER&gt;", TEXT(Minutes!X113,"d-mmm-yy"),"&lt;/TD&gt;&lt;/TR&gt;&lt;TR&gt;&lt;TD COLSPAN = 3&gt;", SUBSTITUTE(Minutes!X115, "#", " "),"&lt;/TD&gt;&lt;/TR&gt;"))</f>
        <v/>
      </c>
      <c r="X112" s="117" t="str">
        <f>IF(Minutes!Y115&lt;&gt;"#","",CONCATENATE("&lt;TR BGCOLOR=""#E0E0E0""&gt;&lt;TD&gt;&lt;BR&gt;&lt;/TD&gt;&lt;TD VALIGN = MIDDLE  ALIGN = CENTER&gt;", Minutes!Y114, "&lt;/TD&gt;&lt;TD VALIGN = MIDDLE  ALIGN = CENTER&gt;", TEXT(Minutes!Y113,"d-mmm-yy"),"&lt;/TD&gt;&lt;/TR&gt;&lt;TR&gt;&lt;TD COLSPAN = 3&gt;", SUBSTITUTE(Minutes!Y115, "#", " "),"&lt;/TD&gt;&lt;/TR&gt;"))</f>
        <v/>
      </c>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row>
    <row r="113" spans="1:50" x14ac:dyDescent="0.2">
      <c r="B113" s="117"/>
      <c r="C113" s="117"/>
      <c r="D113" s="117"/>
      <c r="E113" s="117"/>
      <c r="F113" s="117"/>
      <c r="G113" s="117"/>
      <c r="H113" s="117"/>
      <c r="I113" s="117"/>
      <c r="J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row>
    <row r="114" spans="1:50" x14ac:dyDescent="0.2">
      <c r="A114" s="26" t="s">
        <v>89</v>
      </c>
      <c r="B114" s="117"/>
      <c r="C114" s="117"/>
      <c r="D114" s="117"/>
      <c r="E114" s="117"/>
      <c r="F114" s="117"/>
      <c r="G114" s="117"/>
      <c r="H114" s="117"/>
      <c r="I114" s="117"/>
      <c r="J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row>
    <row r="115" spans="1:50" ht="127.5" customHeight="1" x14ac:dyDescent="0.2">
      <c r="A115" s="26" t="str">
        <f ca="1">IF(Minutes!B116="#","",CONCATENATE("&lt;A NAME = ""REQ",Minutes!B116,"""&gt;&lt;BR&gt;&lt;/A&gt;","&lt;TABLE BORDER=5 CELLSPACING=0 CELLPADDING=6 WIDTH=""100%""&gt;","&lt;TR BGCOLOR=""#00FFFF""&gt;&lt;TD COLSPAN = 3 VALIGN = MIDDLE  ALIGN = CENTER&gt;&lt;BIG&gt;&lt;B&gt;Change Request &lt;A HREF=""maint_",Minutes!B116,".pdf""&gt;",Minutes!B116,"&lt;/A&gt; Revision History&lt;/B&gt;&lt;/BIG&gt;&lt;/TD&gt;&lt;/TR&gt;","&lt;TR BGCOLOR=""#00FFFF""&gt;&lt;TD  WIDTH=""15%"" ALIGN = CENTER&gt;Status&lt;/TD&gt;&lt;TD ALIGN = CENTER&gt;Description&lt;/TD&gt;&lt;TD  WIDTH=""15%"" ALIGN = CENTER&gt;Date Received&lt;/TD&gt;&lt;/TR&gt;","&lt;TR BGCOLOR=""#00FFFF""&gt;&lt;TD VALIGN = MIDDLE  ALIGN = CENTER&gt;&lt;B&gt;",Minutes!C117,"&lt;/B&gt;&lt;/TD&gt;&lt;TD VALIGN = MIDDLE  ALIGN = CENTER&gt;&lt;B&gt;",Minutes!C118,"&lt;/B&gt;&lt;/TD&gt;&lt;TD  VALIGN = MIDDLE  ALIGN = CENTER&gt;&lt;B&gt;",Minutes!C116,"&lt;/B&gt;&lt;/TD&gt;&lt;/TR&gt;","&lt;TR BGCOLOR=""#00FFFF""&gt;&lt;TD COLSPAN = 3&gt;&lt;SMALL&gt;&lt;BR&gt;&lt;/SMALL&gt;&lt;/TD&gt;&lt;/TR&gt;"))</f>
        <v>&lt;A NAME = "REQ0046"&gt;&lt;BR&gt;&lt;/A&gt;&lt;TABLE BORDER=5 CELLSPACING=0 CELLPADDING=6 WIDTH="100%"&gt;&lt;TR BGCOLOR="#00FFFF"&gt;&lt;TD COLSPAN = 3 VALIGN = MIDDLE  ALIGN = CENTER&gt;&lt;BIG&gt;&lt;B&gt;Change Request &lt;A HREF="maint_0046.pdf"&gt;0046&lt;/A&gt;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CENTER&gt;&lt;B&gt;11.2.3.2.1 - Initiating VLAN membership declaration&lt;/B&gt;&lt;/TD&gt;&lt;TD  VALIGN = MIDDLE  ALIGN = CENTER&gt;&lt;B&gt;06-Sep-12&lt;/B&gt;&lt;/TD&gt;&lt;/TR&gt;&lt;TR BGCOLOR="#00FFFF"&gt;&lt;TD COLSPAN = 3&gt;&lt;SMALL&gt;&lt;BR&gt;&lt;/SMALL&gt;&lt;/TD&gt;&lt;/TR&gt;</v>
      </c>
      <c r="B115" s="117" t="str">
        <f ca="1">IF(Minutes!C118="","",CONCATENATE("&lt;TR BGCOLOR=""#E0E0E0""&gt;&lt;TD&gt;&lt;BR&gt;&lt;/TD&gt;&lt;TD VALIGN = MIDDLE  ALIGN = CENTER&gt;", Minutes!C117, "&lt;/TD&gt;&lt;TD VALIGN = MIDDLE  ALIGN = CENTER&gt;", TEXT(Minutes!C116,"d-mmm-yy"),"&lt;/TD&gt;&lt;/TR&gt;&lt;TR&gt;&lt;TD COLSPAN = 3&gt;", SUBSTITUTE(Minutes!C118, "#", " "),"&lt;/TD&gt;&lt;/TR&gt;"))</f>
        <v>&lt;TR BGCOLOR="#E0E0E0"&gt;&lt;TD&gt;&lt;BR&gt;&lt;/TD&gt;&lt;TD VALIGN = MIDDLE  ALIGN = CENTER&gt;Balloting&lt;/TD&gt;&lt;TD VALIGN = MIDDLE  ALIGN = CENTER&gt;6-Sep-12&lt;/TD&gt;&lt;/TR&gt;&lt;TR&gt;&lt;TD COLSPAN = 3&gt;11.2.3.2.1 - Initiating VLAN membership declaration&lt;/TD&gt;&lt;/TR&gt;</v>
      </c>
      <c r="C115" s="117" t="str">
        <f>IF(Minutes!D118&lt;&gt;"#","",CONCATENATE("&lt;TR BGCOLOR=""#E0E0E0""&gt;&lt;TD&gt;&lt;BR&gt;&lt;/TD&gt;&lt;TD VALIGN = MIDDLE  ALIGN = CENTER&gt;", Minutes!D117, "&lt;/TD&gt;&lt;TD VALIGN = MIDDLE  ALIGN = CENTER&gt;", TEXT(Minutes!D116,"d-mmm-yy"),"&lt;/TD&gt;&lt;/TR&gt;&lt;TR&gt;&lt;TD COLSPAN = 3&gt;", SUBSTITUTE(Minutes!D118, "#", " "),"&lt;/TD&gt;&lt;/TR&gt;"))</f>
        <v/>
      </c>
      <c r="D115" s="117" t="str">
        <f>IF(Minutes!E118&lt;&gt;"#","",CONCATENATE("&lt;TR BGCOLOR=""#E0E0E0""&gt;&lt;TD&gt;&lt;BR&gt;&lt;/TD&gt;&lt;TD VALIGN = MIDDLE  ALIGN = CENTER&gt;", Minutes!E117, "&lt;/TD&gt;&lt;TD VALIGN = MIDDLE  ALIGN = CENTER&gt;", TEXT(Minutes!E116,"d-mmm-yy"),"&lt;/TD&gt;&lt;/TR&gt;&lt;TR&gt;&lt;TD COLSPAN = 3&gt;", SUBSTITUTE(Minutes!E118, "#", " "),"&lt;/TD&gt;&lt;/TR&gt;"))</f>
        <v/>
      </c>
      <c r="E115" s="117" t="str">
        <f>IF(Minutes!F118&lt;&gt;"#","",CONCATENATE("&lt;TR BGCOLOR=""#E0E0E0""&gt;&lt;TD&gt;&lt;BR&gt;&lt;/TD&gt;&lt;TD VALIGN = MIDDLE  ALIGN = CENTER&gt;", Minutes!F117, "&lt;/TD&gt;&lt;TD VALIGN = MIDDLE  ALIGN = CENTER&gt;", TEXT(Minutes!F116,"d-mmm-yy"),"&lt;/TD&gt;&lt;/TR&gt;&lt;TR&gt;&lt;TD COLSPAN = 3&gt;", SUBSTITUTE(Minutes!F118, "#", " "),"&lt;/TD&gt;&lt;/TR&gt;"))</f>
        <v/>
      </c>
      <c r="F115" s="117" t="str">
        <f>IF(Minutes!G118&lt;&gt;"#","",CONCATENATE("&lt;TR BGCOLOR=""#E0E0E0""&gt;&lt;TD&gt;&lt;BR&gt;&lt;/TD&gt;&lt;TD VALIGN = MIDDLE  ALIGN = CENTER&gt;", Minutes!G117, "&lt;/TD&gt;&lt;TD VALIGN = MIDDLE  ALIGN = CENTER&gt;", TEXT(Minutes!G116,"d-mmm-yy"),"&lt;/TD&gt;&lt;/TR&gt;&lt;TR&gt;&lt;TD COLSPAN = 3&gt;", SUBSTITUTE(Minutes!G118, "#", " "),"&lt;/TD&gt;&lt;/TR&gt;"))</f>
        <v/>
      </c>
      <c r="G115" s="117" t="str">
        <f>IF(Minutes!H118&lt;&gt;"#","",CONCATENATE("&lt;TR BGCOLOR=""#E0E0E0""&gt;&lt;TD&gt;&lt;BR&gt;&lt;/TD&gt;&lt;TD VALIGN = MIDDLE  ALIGN = CENTER&gt;", Minutes!H117, "&lt;/TD&gt;&lt;TD VALIGN = MIDDLE  ALIGN = CENTER&gt;", TEXT(Minutes!H116,"d-mmm-yy"),"&lt;/TD&gt;&lt;/TR&gt;&lt;TR&gt;&lt;TD COLSPAN = 3&gt;", SUBSTITUTE(Minutes!H118, "#", " "),"&lt;/TD&gt;&lt;/TR&gt;"))</f>
        <v/>
      </c>
      <c r="H115" s="117" t="str">
        <f>IF(Minutes!I118&lt;&gt;"#","",CONCATENATE("&lt;TR BGCOLOR=""#E0E0E0""&gt;&lt;TD&gt;&lt;BR&gt;&lt;/TD&gt;&lt;TD VALIGN = MIDDLE  ALIGN = CENTER&gt;", Minutes!I117, "&lt;/TD&gt;&lt;TD VALIGN = MIDDLE  ALIGN = CENTER&gt;", TEXT(Minutes!I116,"d-mmm-yy"),"&lt;/TD&gt;&lt;/TR&gt;&lt;TR&gt;&lt;TD COLSPAN = 3&gt;", SUBSTITUTE(Minutes!I118, "#", " "),"&lt;/TD&gt;&lt;/TR&gt;"))</f>
        <v/>
      </c>
      <c r="I115" s="117" t="str">
        <f>IF(Minutes!J118&lt;&gt;"#","",CONCATENATE("&lt;TR BGCOLOR=""#E0E0E0""&gt;&lt;TD&gt;&lt;BR&gt;&lt;/TD&gt;&lt;TD VALIGN = MIDDLE  ALIGN = CENTER&gt;", Minutes!J117, "&lt;/TD&gt;&lt;TD VALIGN = MIDDLE  ALIGN = CENTER&gt;", TEXT(Minutes!J116,"d-mmm-yy"),"&lt;/TD&gt;&lt;/TR&gt;&lt;TR&gt;&lt;TD COLSPAN = 3&gt;", SUBSTITUTE(Minutes!J118, "#", " "),"&lt;/TD&gt;&lt;/TR&gt;"))</f>
        <v/>
      </c>
      <c r="J115" s="117" t="str">
        <f>IF(Minutes!K118&lt;&gt;"#","",CONCATENATE("&lt;TR BGCOLOR=""#E0E0E0""&gt;&lt;TD&gt;&lt;BR&gt;&lt;/TD&gt;&lt;TD VALIGN = MIDDLE  ALIGN = CENTER&gt;", Minutes!K117, "&lt;/TD&gt;&lt;TD VALIGN = MIDDLE  ALIGN = CENTER&gt;", TEXT(Minutes!K116,"d-mmm-yy"),"&lt;/TD&gt;&lt;/TR&gt;&lt;TR&gt;&lt;TD COLSPAN = 3&gt;", SUBSTITUTE(Minutes!K118, "#", " "),"&lt;/TD&gt;&lt;/TR&gt;"))</f>
        <v>&lt;TR BGCOLOR="#E0E0E0"&gt;&lt;TD&gt;&lt;BR&gt;&lt;/TD&gt;&lt;TD VALIGN = MIDDLE  ALIGN = CENTER&gt;Mick Seaman will review the MVRP set and report back on recommendation&lt;/TD&gt;&lt;TD VALIGN = MIDDLE  ALIGN = CENTER&gt;12-Sep-12&lt;/TD&gt;&lt;/TR&gt;&lt;TR&gt;&lt;TD COLSPAN = 3&gt; &lt;/TD&gt;&lt;/TR&gt;</v>
      </c>
      <c r="K115" s="26" t="str">
        <f>IF(Minutes!L118&lt;&gt;"#","",CONCATENATE("&lt;TR BGCOLOR=""#E0E0E0""&gt;&lt;TD&gt;&lt;BR&gt;&lt;/TD&gt;&lt;TD VALIGN = MIDDLE  ALIGN = CENTER&gt;", Minutes!L117, "&lt;/TD&gt;&lt;TD VALIGN = MIDDLE  ALIGN = CENTER&gt;", TEXT(Minutes!L116,"d-mmm-yy"),"&lt;/TD&gt;&lt;/TR&gt;&lt;TR&gt;&lt;TD COLSPAN = 3&gt;", SUBSTITUTE(Minutes!L118, "#", " "),"&lt;/TD&gt;&lt;/TR&gt;"))</f>
        <v>&lt;TR BGCOLOR="#E0E0E0"&gt;&lt;TD&gt;&lt;BR&gt;&lt;/TD&gt;&lt;TD VALIGN = MIDDLE  ALIGN = CENTER&gt;Review by Mick Seaman in progress.&lt;/TD&gt;&lt;TD VALIGN = MIDDLE  ALIGN = CENTER&gt;13-Nov-12&lt;/TD&gt;&lt;/TR&gt;&lt;TR&gt;&lt;TD COLSPAN = 3&gt; &lt;/TD&gt;&lt;/TR&gt;</v>
      </c>
      <c r="L115" s="26" t="str">
        <f>IF(Minutes!M118&lt;&gt;"#","",CONCATENATE("&lt;TR BGCOLOR=""#E0E0E0""&gt;&lt;TD&gt;&lt;BR&gt;&lt;/TD&gt;&lt;TD VALIGN = MIDDLE  ALIGN = CENTER&gt;", Minutes!M117, "&lt;/TD&gt;&lt;TD VALIGN = MIDDLE  ALIGN = CENTER&gt;", TEXT(Minutes!M116,"d-mmm-yy"),"&lt;/TD&gt;&lt;/TR&gt;&lt;TR&gt;&lt;TD COLSPAN = 3&gt;", SUBSTITUTE(Minutes!M118, "#", " "),"&lt;/TD&gt;&lt;/TR&gt;"))</f>
        <v>&lt;TR BGCOLOR="#E0E0E0"&gt;&lt;TD&gt;&lt;BR&gt;&lt;/TD&gt;&lt;TD VALIGN = MIDDLE  ALIGN = CENTER&gt;Agree. 
Include in 802.1Q-REV&lt;/TD&gt;&lt;TD VALIGN = MIDDLE  ALIGN = CENTER&gt;15-Jan-13&lt;/TD&gt;&lt;/TR&gt;&lt;TR&gt;&lt;TD COLSPAN = 3&gt; &lt;/TD&gt;&lt;/TR&gt;</v>
      </c>
      <c r="M115" s="26" t="str">
        <f>IF(Minutes!N118&lt;&gt;"#","",CONCATENATE("&lt;TR BGCOLOR=""#E0E0E0""&gt;&lt;TD&gt;&lt;BR&gt;&lt;/TD&gt;&lt;TD VALIGN = MIDDLE  ALIGN = CENTER&gt;", Minutes!N117, "&lt;/TD&gt;&lt;TD VALIGN = MIDDLE  ALIGN = CENTER&gt;", TEXT(Minutes!N116,"d-mmm-yy"),"&lt;/TD&gt;&lt;/TR&gt;&lt;TR&gt;&lt;TD COLSPAN = 3&gt;", SUBSTITUTE(Minutes!N118, "#", " "),"&lt;/TD&gt;&lt;/TR&gt;"))</f>
        <v>&lt;TR BGCOLOR="#E0E0E0"&gt;&lt;TD&gt;&lt;BR&gt;&lt;/TD&gt;&lt;TD VALIGN = MIDDLE  ALIGN = CENTER&gt;Q-REV draft prepared.  Ready for WG ballot&lt;/TD&gt;&lt;TD VALIGN = MIDDLE  ALIGN = CENTER&gt;19-Mar-13&lt;/TD&gt;&lt;/TR&gt;&lt;TR&gt;&lt;TD COLSPAN = 3&gt; &lt;/TD&gt;&lt;/TR&gt;</v>
      </c>
      <c r="N115" s="26" t="str">
        <f>IF(Minutes!O118&lt;&gt;"#","",CONCATENATE("&lt;TR BGCOLOR=""#E0E0E0""&gt;&lt;TD&gt;&lt;BR&gt;&lt;/TD&gt;&lt;TD VALIGN = MIDDLE  ALIGN = CENTER&gt;", Minutes!O117, "&lt;/TD&gt;&lt;TD VALIGN = MIDDLE  ALIGN = CENTER&gt;", TEXT(Minutes!O116,"d-mmm-yy"),"&lt;/TD&gt;&lt;/TR&gt;&lt;TR&gt;&lt;TD COLSPAN = 3&gt;", SUBSTITUTE(Minutes!O118, "#", " "),"&lt;/TD&gt;&lt;/TR&gt;"))</f>
        <v>&lt;TR BGCOLOR="#E0E0E0"&gt;&lt;TD&gt;&lt;BR&gt;&lt;/TD&gt;&lt;TD VALIGN = MIDDLE  ALIGN = CENTER&gt;Included in 802.1Q-REV  D1.0, in ballot
&lt;/TD&gt;&lt;TD VALIGN = MIDDLE  ALIGN = CENTER&gt;15-May-13&lt;/TD&gt;&lt;/TR&gt;&lt;TR&gt;&lt;TD COLSPAN = 3&gt; &lt;/TD&gt;&lt;/TR&gt;</v>
      </c>
      <c r="O115" s="26" t="str">
        <f>IF(Minutes!P118&lt;&gt;"#","",CONCATENATE("&lt;TR BGCOLOR=""#E0E0E0""&gt;&lt;TD&gt;&lt;BR&gt;&lt;/TD&gt;&lt;TD VALIGN = MIDDLE  ALIGN = CENTER&gt;", Minutes!P117, "&lt;/TD&gt;&lt;TD VALIGN = MIDDLE  ALIGN = CENTER&gt;", TEXT(Minutes!P116,"d-mmm-yy"),"&lt;/TD&gt;&lt;/TR&gt;&lt;TR&gt;&lt;TD COLSPAN = 3&gt;", SUBSTITUTE(Minutes!P118, "#", " "),"&lt;/TD&gt;&lt;/TR&gt;"))</f>
        <v>&lt;TR BGCOLOR="#E0E0E0"&gt;&lt;TD&gt;&lt;BR&gt;&lt;/TD&gt;&lt;TD VALIGN = MIDDLE  ALIGN = CENTER&gt;802.1Q-REV D1.2 is balloting&lt;/TD&gt;&lt;TD VALIGN = MIDDLE  ALIGN = CENTER&gt;15-Jul-13&lt;/TD&gt;&lt;/TR&gt;&lt;TR&gt;&lt;TD COLSPAN = 3&gt; &lt;/TD&gt;&lt;/TR&gt;</v>
      </c>
      <c r="P115" s="26" t="str">
        <f>IF(Minutes!Q118&lt;&gt;"#","",CONCATENATE("&lt;TR BGCOLOR=""#E0E0E0""&gt;&lt;TD&gt;&lt;BR&gt;&lt;/TD&gt;&lt;TD VALIGN = MIDDLE  ALIGN = CENTER&gt;", Minutes!Q117, "&lt;/TD&gt;&lt;TD VALIGN = MIDDLE  ALIGN = CENTER&gt;", TEXT(Minutes!Q116,"d-mmm-yy"),"&lt;/TD&gt;&lt;/TR&gt;&lt;TR&gt;&lt;TD COLSPAN = 3&gt;", SUBSTITUTE(Minutes!Q118, "#", " "),"&lt;/TD&gt;&lt;/TR&gt;"))</f>
        <v>&lt;TR BGCOLOR="#E0E0E0"&gt;&lt;TD&gt;&lt;BR&gt;&lt;/TD&gt;&lt;TD VALIGN = MIDDLE  ALIGN = CENTER&gt;802.1Q-REV is in WG ballot recirc&lt;/TD&gt;&lt;TD VALIGN = MIDDLE  ALIGN = CENTER&gt;3-Sep-13&lt;/TD&gt;&lt;/TR&gt;&lt;TR&gt;&lt;TD COLSPAN = 3&gt; &lt;/TD&gt;&lt;/TR&gt;</v>
      </c>
      <c r="Q115" s="26" t="str">
        <f>IF(Minutes!R118&lt;&gt;"#","",CONCATENATE("&lt;TR BGCOLOR=""#E0E0E0""&gt;&lt;TD&gt;&lt;BR&gt;&lt;/TD&gt;&lt;TD VALIGN = MIDDLE  ALIGN = CENTER&gt;", Minutes!R117, "&lt;/TD&gt;&lt;TD VALIGN = MIDDLE  ALIGN = CENTER&gt;", TEXT(Minutes!R116,"d-mmm-yy"),"&lt;/TD&gt;&lt;/TR&gt;&lt;TR&gt;&lt;TD COLSPAN = 3&gt;", SUBSTITUTE(Minutes!R118, "#", " "),"&lt;/TD&gt;&lt;/TR&gt;"))</f>
        <v>&lt;TR BGCOLOR="#E0E0E0"&gt;&lt;TD&gt;&lt;BR&gt;&lt;/TD&gt;&lt;TD VALIGN = MIDDLE  ALIGN = CENTER&gt;802.1Q-REV is in WG ballot recirc&lt;/TD&gt;&lt;TD VALIGN = MIDDLE  ALIGN = CENTER&gt;12-Nov-13&lt;/TD&gt;&lt;/TR&gt;&lt;TR&gt;&lt;TD COLSPAN = 3&gt; &lt;/TD&gt;&lt;/TR&gt;</v>
      </c>
      <c r="R115" s="117" t="str">
        <f>IF(Minutes!S118&lt;&gt;"#","",CONCATENATE("&lt;TR BGCOLOR=""#E0E0E0""&gt;&lt;TD&gt;&lt;BR&gt;&lt;/TD&gt;&lt;TD VALIGN = MIDDLE  ALIGN = CENTER&gt;", Minutes!S117, "&lt;/TD&gt;&lt;TD VALIGN = MIDDLE  ALIGN = CENTER&gt;", TEXT(Minutes!S116,"d-mmm-yy"),"&lt;/TD&gt;&lt;/TR&gt;&lt;TR&gt;&lt;TD COLSPAN = 3&gt;", SUBSTITUTE(Minutes!S118, "#", " "),"&lt;/TD&gt;&lt;/TR&gt;"))</f>
        <v>&lt;TR BGCOLOR="#E0E0E0"&gt;&lt;TD&gt;&lt;BR&gt;&lt;/TD&gt;&lt;TD VALIGN = MIDDLE  ALIGN = CENTER&gt;802.1Q-REV is in sponsor ballot&lt;/TD&gt;&lt;TD VALIGN = MIDDLE  ALIGN = CENTER&gt;22-Jan-14&lt;/TD&gt;&lt;/TR&gt;&lt;TR&gt;&lt;TD COLSPAN = 3&gt; &lt;/TD&gt;&lt;/TR&gt;</v>
      </c>
      <c r="S115" s="117" t="str">
        <f>IF(Minutes!T118&lt;&gt;"#","",CONCATENATE("&lt;TR BGCOLOR=""#E0E0E0""&gt;&lt;TD&gt;&lt;BR&gt;&lt;/TD&gt;&lt;TD VALIGN = MIDDLE  ALIGN = CENTER&gt;", Minutes!T117, "&lt;/TD&gt;&lt;TD VALIGN = MIDDLE  ALIGN = CENTER&gt;", TEXT(Minutes!T116,"d-mmm-yy"),"&lt;/TD&gt;&lt;/TR&gt;&lt;TR&gt;&lt;TD COLSPAN = 3&gt;", SUBSTITUTE(Minutes!T118, "#", " "),"&lt;/TD&gt;&lt;/TR&gt;"))</f>
        <v>&lt;TR BGCOLOR="#E0E0E0"&gt;&lt;TD&gt;&lt;BR&gt;&lt;/TD&gt;&lt;TD VALIGN = MIDDLE  ALIGN = CENTER&gt;802.1Q-REV is in sponsor ballot recirc&lt;/TD&gt;&lt;TD VALIGN = MIDDLE  ALIGN = CENTER&gt;18-Mar-14&lt;/TD&gt;&lt;/TR&gt;&lt;TR&gt;&lt;TD COLSPAN = 3&gt; &lt;/TD&gt;&lt;/TR&gt;</v>
      </c>
      <c r="T115" s="117" t="str">
        <f>IF(Minutes!U118&lt;&gt;"#","",CONCATENATE("&lt;TR BGCOLOR=""#E0E0E0""&gt;&lt;TD&gt;&lt;BR&gt;&lt;/TD&gt;&lt;TD VALIGN = MIDDLE  ALIGN = CENTER&gt;", Minutes!U117, "&lt;/TD&gt;&lt;TD VALIGN = MIDDLE  ALIGN = CENTER&gt;", TEXT(Minutes!U116,"d-mmm-yy"),"&lt;/TD&gt;&lt;/TR&gt;&lt;TR&gt;&lt;TD COLSPAN = 3&gt;", SUBSTITUTE(Minutes!U118, "#", " "),"&lt;/TD&gt;&lt;/TR&gt;"))</f>
        <v/>
      </c>
      <c r="U115" s="117" t="str">
        <f>IF(Minutes!V118&lt;&gt;"#","",CONCATENATE("&lt;TR BGCOLOR=""#E0E0E0""&gt;&lt;TD&gt;&lt;BR&gt;&lt;/TD&gt;&lt;TD VALIGN = MIDDLE  ALIGN = CENTER&gt;", Minutes!V117, "&lt;/TD&gt;&lt;TD VALIGN = MIDDLE  ALIGN = CENTER&gt;", TEXT(Minutes!V116,"d-mmm-yy"),"&lt;/TD&gt;&lt;/TR&gt;&lt;TR&gt;&lt;TD COLSPAN = 3&gt;", SUBSTITUTE(Minutes!V118, "#", " "),"&lt;/TD&gt;&lt;/TR&gt;"))</f>
        <v/>
      </c>
      <c r="V115" s="117" t="str">
        <f>IF(Minutes!W118&lt;&gt;"#","",CONCATENATE("&lt;TR BGCOLOR=""#E0E0E0""&gt;&lt;TD&gt;&lt;BR&gt;&lt;/TD&gt;&lt;TD VALIGN = MIDDLE  ALIGN = CENTER&gt;", Minutes!W117, "&lt;/TD&gt;&lt;TD VALIGN = MIDDLE  ALIGN = CENTER&gt;", TEXT(Minutes!W116,"d-mmm-yy"),"&lt;/TD&gt;&lt;/TR&gt;&lt;TR&gt;&lt;TD COLSPAN = 3&gt;", SUBSTITUTE(Minutes!W118, "#", " "),"&lt;/TD&gt;&lt;/TR&gt;"))</f>
        <v/>
      </c>
      <c r="W115" s="117" t="str">
        <f>IF(Minutes!X118&lt;&gt;"#","",CONCATENATE("&lt;TR BGCOLOR=""#E0E0E0""&gt;&lt;TD&gt;&lt;BR&gt;&lt;/TD&gt;&lt;TD VALIGN = MIDDLE  ALIGN = CENTER&gt;", Minutes!X117, "&lt;/TD&gt;&lt;TD VALIGN = MIDDLE  ALIGN = CENTER&gt;", TEXT(Minutes!X116,"d-mmm-yy"),"&lt;/TD&gt;&lt;/TR&gt;&lt;TR&gt;&lt;TD COLSPAN = 3&gt;", SUBSTITUTE(Minutes!X118, "#", " "),"&lt;/TD&gt;&lt;/TR&gt;"))</f>
        <v/>
      </c>
      <c r="X115" s="117" t="str">
        <f>IF(Minutes!Y118&lt;&gt;"#","",CONCATENATE("&lt;TR BGCOLOR=""#E0E0E0""&gt;&lt;TD&gt;&lt;BR&gt;&lt;/TD&gt;&lt;TD VALIGN = MIDDLE  ALIGN = CENTER&gt;", Minutes!Y117, "&lt;/TD&gt;&lt;TD VALIGN = MIDDLE  ALIGN = CENTER&gt;", TEXT(Minutes!Y116,"d-mmm-yy"),"&lt;/TD&gt;&lt;/TR&gt;&lt;TR&gt;&lt;TD COLSPAN = 3&gt;", SUBSTITUTE(Minutes!Y118, "#", " "),"&lt;/TD&gt;&lt;/TR&gt;"))</f>
        <v/>
      </c>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row>
    <row r="116" spans="1:50" x14ac:dyDescent="0.2">
      <c r="B116" s="117"/>
      <c r="C116" s="117"/>
      <c r="D116" s="117"/>
      <c r="E116" s="117"/>
      <c r="F116" s="117"/>
      <c r="G116" s="117"/>
      <c r="H116" s="117"/>
      <c r="I116" s="117"/>
      <c r="J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row>
    <row r="117" spans="1:50" x14ac:dyDescent="0.2">
      <c r="A117" s="26" t="s">
        <v>89</v>
      </c>
      <c r="B117" s="117"/>
      <c r="C117" s="117"/>
      <c r="D117" s="117"/>
      <c r="E117" s="117"/>
      <c r="F117" s="117"/>
      <c r="G117" s="117"/>
      <c r="H117" s="117"/>
      <c r="I117" s="117"/>
      <c r="J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row>
    <row r="118" spans="1:50" ht="127.5" customHeight="1" x14ac:dyDescent="0.2">
      <c r="A118" s="26" t="str">
        <f ca="1">IF(Minutes!B119="#","",CONCATENATE("&lt;A NAME = ""REQ",Minutes!B119,"""&gt;&lt;BR&gt;&lt;/A&gt;","&lt;TABLE BORDER=5 CELLSPACING=0 CELLPADDING=6 WIDTH=""100%""&gt;","&lt;TR BGCOLOR=""#00FFFF""&gt;&lt;TD COLSPAN = 3 VALIGN = MIDDLE  ALIGN = CENTER&gt;&lt;BIG&gt;&lt;B&gt;Change Request &lt;A HREF=""maint_",Minutes!B119,".pdf""&gt;",Minutes!B119,"&lt;/A&gt; Revision History&lt;/B&gt;&lt;/BIG&gt;&lt;/TD&gt;&lt;/TR&gt;","&lt;TR BGCOLOR=""#00FFFF""&gt;&lt;TD  WIDTH=""15%"" ALIGN = CENTER&gt;Status&lt;/TD&gt;&lt;TD ALIGN = CENTER&gt;Description&lt;/TD&gt;&lt;TD  WIDTH=""15%"" ALIGN = CENTER&gt;Date Received&lt;/TD&gt;&lt;/TR&gt;","&lt;TR BGCOLOR=""#00FFFF""&gt;&lt;TD VALIGN = MIDDLE  ALIGN = CENTER&gt;&lt;B&gt;",Minutes!C120,"&lt;/B&gt;&lt;/TD&gt;&lt;TD VALIGN = MIDDLE  ALIGN = CENTER&gt;&lt;B&gt;",Minutes!C121,"&lt;/B&gt;&lt;/TD&gt;&lt;TD  VALIGN = MIDDLE  ALIGN = CENTER&gt;&lt;B&gt;",Minutes!C119,"&lt;/B&gt;&lt;/TD&gt;&lt;/TR&gt;","&lt;TR BGCOLOR=""#00FFFF""&gt;&lt;TD COLSPAN = 3&gt;&lt;SMALL&gt;&lt;BR&gt;&lt;/SMALL&gt;&lt;/TD&gt;&lt;/TR&gt;"))</f>
        <v>&lt;A NAME = "REQ0047"&gt;&lt;BR&gt;&lt;/A&gt;&lt;TABLE BORDER=5 CELLSPACING=0 CELLPADDING=6 WIDTH="100%"&gt;&lt;TR BGCOLOR="#00FFFF"&gt;&lt;TD COLSPAN = 3 VALIGN = MIDDLE  ALIGN = CENTER&gt;&lt;BIG&gt;&lt;B&gt;Change Request &lt;A HREF="maint_0047.pdf"&gt;0047&lt;/A&gt;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CENTER&gt;&lt;B&gt;10.7.2, 11.2.1.3 - Registrar Administrative Controls&lt;/B&gt;&lt;/TD&gt;&lt;TD  VALIGN = MIDDLE  ALIGN = CENTER&gt;&lt;B&gt;06-Sep-12&lt;/B&gt;&lt;/TD&gt;&lt;/TR&gt;&lt;TR BGCOLOR="#00FFFF"&gt;&lt;TD COLSPAN = 3&gt;&lt;SMALL&gt;&lt;BR&gt;&lt;/SMALL&gt;&lt;/TD&gt;&lt;/TR&gt;</v>
      </c>
      <c r="B118" s="117" t="str">
        <f ca="1">IF(Minutes!C121="","",CONCATENATE("&lt;TR BGCOLOR=""#E0E0E0""&gt;&lt;TD&gt;&lt;BR&gt;&lt;/TD&gt;&lt;TD VALIGN = MIDDLE  ALIGN = CENTER&gt;", Minutes!C120, "&lt;/TD&gt;&lt;TD VALIGN = MIDDLE  ALIGN = CENTER&gt;", TEXT(Minutes!C119,"d-mmm-yy"),"&lt;/TD&gt;&lt;/TR&gt;&lt;TR&gt;&lt;TD COLSPAN = 3&gt;", SUBSTITUTE(Minutes!C121, "#", " "),"&lt;/TD&gt;&lt;/TR&gt;"))</f>
        <v>&lt;TR BGCOLOR="#E0E0E0"&gt;&lt;TD&gt;&lt;BR&gt;&lt;/TD&gt;&lt;TD VALIGN = MIDDLE  ALIGN = CENTER&gt;Balloting&lt;/TD&gt;&lt;TD VALIGN = MIDDLE  ALIGN = CENTER&gt;6-Sep-12&lt;/TD&gt;&lt;/TR&gt;&lt;TR&gt;&lt;TD COLSPAN = 3&gt;10.7.2, 11.2.1.3 - Registrar Administrative Controls&lt;/TD&gt;&lt;/TR&gt;</v>
      </c>
      <c r="C118" s="117" t="str">
        <f>IF(Minutes!D121&lt;&gt;"#","",CONCATENATE("&lt;TR BGCOLOR=""#E0E0E0""&gt;&lt;TD&gt;&lt;BR&gt;&lt;/TD&gt;&lt;TD VALIGN = MIDDLE  ALIGN = CENTER&gt;", Minutes!D120, "&lt;/TD&gt;&lt;TD VALIGN = MIDDLE  ALIGN = CENTER&gt;", TEXT(Minutes!D119,"d-mmm-yy"),"&lt;/TD&gt;&lt;/TR&gt;&lt;TR&gt;&lt;TD COLSPAN = 3&gt;", SUBSTITUTE(Minutes!D121, "#", " "),"&lt;/TD&gt;&lt;/TR&gt;"))</f>
        <v/>
      </c>
      <c r="D118" s="117" t="str">
        <f>IF(Minutes!E121&lt;&gt;"#","",CONCATENATE("&lt;TR BGCOLOR=""#E0E0E0""&gt;&lt;TD&gt;&lt;BR&gt;&lt;/TD&gt;&lt;TD VALIGN = MIDDLE  ALIGN = CENTER&gt;", Minutes!E120, "&lt;/TD&gt;&lt;TD VALIGN = MIDDLE  ALIGN = CENTER&gt;", TEXT(Minutes!E119,"d-mmm-yy"),"&lt;/TD&gt;&lt;/TR&gt;&lt;TR&gt;&lt;TD COLSPAN = 3&gt;", SUBSTITUTE(Minutes!E121, "#", " "),"&lt;/TD&gt;&lt;/TR&gt;"))</f>
        <v/>
      </c>
      <c r="E118" s="117" t="str">
        <f>IF(Minutes!F121&lt;&gt;"#","",CONCATENATE("&lt;TR BGCOLOR=""#E0E0E0""&gt;&lt;TD&gt;&lt;BR&gt;&lt;/TD&gt;&lt;TD VALIGN = MIDDLE  ALIGN = CENTER&gt;", Minutes!F120, "&lt;/TD&gt;&lt;TD VALIGN = MIDDLE  ALIGN = CENTER&gt;", TEXT(Minutes!F119,"d-mmm-yy"),"&lt;/TD&gt;&lt;/TR&gt;&lt;TR&gt;&lt;TD COLSPAN = 3&gt;", SUBSTITUTE(Minutes!F121, "#", " "),"&lt;/TD&gt;&lt;/TR&gt;"))</f>
        <v/>
      </c>
      <c r="F118" s="117" t="str">
        <f>IF(Minutes!G121&lt;&gt;"#","",CONCATENATE("&lt;TR BGCOLOR=""#E0E0E0""&gt;&lt;TD&gt;&lt;BR&gt;&lt;/TD&gt;&lt;TD VALIGN = MIDDLE  ALIGN = CENTER&gt;", Minutes!G120, "&lt;/TD&gt;&lt;TD VALIGN = MIDDLE  ALIGN = CENTER&gt;", TEXT(Minutes!G119,"d-mmm-yy"),"&lt;/TD&gt;&lt;/TR&gt;&lt;TR&gt;&lt;TD COLSPAN = 3&gt;", SUBSTITUTE(Minutes!G121, "#", " "),"&lt;/TD&gt;&lt;/TR&gt;"))</f>
        <v/>
      </c>
      <c r="G118" s="117" t="str">
        <f>IF(Minutes!H121&lt;&gt;"#","",CONCATENATE("&lt;TR BGCOLOR=""#E0E0E0""&gt;&lt;TD&gt;&lt;BR&gt;&lt;/TD&gt;&lt;TD VALIGN = MIDDLE  ALIGN = CENTER&gt;", Minutes!H120, "&lt;/TD&gt;&lt;TD VALIGN = MIDDLE  ALIGN = CENTER&gt;", TEXT(Minutes!H119,"d-mmm-yy"),"&lt;/TD&gt;&lt;/TR&gt;&lt;TR&gt;&lt;TD COLSPAN = 3&gt;", SUBSTITUTE(Minutes!H121, "#", " "),"&lt;/TD&gt;&lt;/TR&gt;"))</f>
        <v/>
      </c>
      <c r="H118" s="117" t="str">
        <f>IF(Minutes!I121&lt;&gt;"#","",CONCATENATE("&lt;TR BGCOLOR=""#E0E0E0""&gt;&lt;TD&gt;&lt;BR&gt;&lt;/TD&gt;&lt;TD VALIGN = MIDDLE  ALIGN = CENTER&gt;", Minutes!I120, "&lt;/TD&gt;&lt;TD VALIGN = MIDDLE  ALIGN = CENTER&gt;", TEXT(Minutes!I119,"d-mmm-yy"),"&lt;/TD&gt;&lt;/TR&gt;&lt;TR&gt;&lt;TD COLSPAN = 3&gt;", SUBSTITUTE(Minutes!I121, "#", " "),"&lt;/TD&gt;&lt;/TR&gt;"))</f>
        <v/>
      </c>
      <c r="I118" s="117" t="str">
        <f>IF(Minutes!J121&lt;&gt;"#","",CONCATENATE("&lt;TR BGCOLOR=""#E0E0E0""&gt;&lt;TD&gt;&lt;BR&gt;&lt;/TD&gt;&lt;TD VALIGN = MIDDLE  ALIGN = CENTER&gt;", Minutes!J120, "&lt;/TD&gt;&lt;TD VALIGN = MIDDLE  ALIGN = CENTER&gt;", TEXT(Minutes!J119,"d-mmm-yy"),"&lt;/TD&gt;&lt;/TR&gt;&lt;TR&gt;&lt;TD COLSPAN = 3&gt;", SUBSTITUTE(Minutes!J121, "#", " "),"&lt;/TD&gt;&lt;/TR&gt;"))</f>
        <v/>
      </c>
      <c r="J118" s="117" t="str">
        <f>IF(Minutes!K121&lt;&gt;"#","",CONCATENATE("&lt;TR BGCOLOR=""#E0E0E0""&gt;&lt;TD&gt;&lt;BR&gt;&lt;/TD&gt;&lt;TD VALIGN = MIDDLE  ALIGN = CENTER&gt;", Minutes!K120, "&lt;/TD&gt;&lt;TD VALIGN = MIDDLE  ALIGN = CENTER&gt;", TEXT(Minutes!K119,"d-mmm-yy"),"&lt;/TD&gt;&lt;/TR&gt;&lt;TR&gt;&lt;TD COLSPAN = 3&gt;", SUBSTITUTE(Minutes!K121, "#", " "),"&lt;/TD&gt;&lt;/TR&gt;"))</f>
        <v>&lt;TR BGCOLOR="#E0E0E0"&gt;&lt;TD&gt;&lt;BR&gt;&lt;/TD&gt;&lt;TD VALIGN = MIDDLE  ALIGN = CENTER&gt;Mick Seaman will review the MVRP set and report back on recommendation&lt;/TD&gt;&lt;TD VALIGN = MIDDLE  ALIGN = CENTER&gt;12-Sep-12&lt;/TD&gt;&lt;/TR&gt;&lt;TR&gt;&lt;TD COLSPAN = 3&gt; &lt;/TD&gt;&lt;/TR&gt;</v>
      </c>
      <c r="K118" s="26" t="str">
        <f>IF(Minutes!L121&lt;&gt;"#","",CONCATENATE("&lt;TR BGCOLOR=""#E0E0E0""&gt;&lt;TD&gt;&lt;BR&gt;&lt;/TD&gt;&lt;TD VALIGN = MIDDLE  ALIGN = CENTER&gt;", Minutes!L120, "&lt;/TD&gt;&lt;TD VALIGN = MIDDLE  ALIGN = CENTER&gt;", TEXT(Minutes!L119,"d-mmm-yy"),"&lt;/TD&gt;&lt;/TR&gt;&lt;TR&gt;&lt;TD COLSPAN = 3&gt;", SUBSTITUTE(Minutes!L121, "#", " "),"&lt;/TD&gt;&lt;/TR&gt;"))</f>
        <v>&lt;TR BGCOLOR="#E0E0E0"&gt;&lt;TD&gt;&lt;BR&gt;&lt;/TD&gt;&lt;TD VALIGN = MIDDLE  ALIGN = CENTER&gt;Review by Mick Seaman in progress.&lt;/TD&gt;&lt;TD VALIGN = MIDDLE  ALIGN = CENTER&gt;13-Nov-12&lt;/TD&gt;&lt;/TR&gt;&lt;TR&gt;&lt;TD COLSPAN = 3&gt; &lt;/TD&gt;&lt;/TR&gt;</v>
      </c>
      <c r="L118" s="26" t="str">
        <f>IF(Minutes!M121&lt;&gt;"#","",CONCATENATE("&lt;TR BGCOLOR=""#E0E0E0""&gt;&lt;TD&gt;&lt;BR&gt;&lt;/TD&gt;&lt;TD VALIGN = MIDDLE  ALIGN = CENTER&gt;", Minutes!M120, "&lt;/TD&gt;&lt;TD VALIGN = MIDDLE  ALIGN = CENTER&gt;", TEXT(Minutes!M119,"d-mmm-yy"),"&lt;/TD&gt;&lt;/TR&gt;&lt;TR&gt;&lt;TD COLSPAN = 3&gt;", SUBSTITUTE(Minutes!M121, "#", " "),"&lt;/TD&gt;&lt;/TR&gt;"))</f>
        <v>&lt;TR BGCOLOR="#E0E0E0"&gt;&lt;TD&gt;&lt;BR&gt;&lt;/TD&gt;&lt;TD VALIGN = MIDDLE  ALIGN = CENTER&gt;Agree.  Favour the alternative suggestion because otherwise some considerable attention would have to be addressed to defining "first" in "When ... first" to include cases where BEGIN has been asserted and/or machines reinitialized
Include in 802.1Q-REV&lt;/TD&gt;&lt;TD VALIGN = MIDDLE  ALIGN = CENTER&gt;15-Jan-13&lt;/TD&gt;&lt;/TR&gt;&lt;TR&gt;&lt;TD COLSPAN = 3&gt; &lt;/TD&gt;&lt;/TR&gt;</v>
      </c>
      <c r="M118" s="26" t="str">
        <f>IF(Minutes!N121&lt;&gt;"#","",CONCATENATE("&lt;TR BGCOLOR=""#E0E0E0""&gt;&lt;TD&gt;&lt;BR&gt;&lt;/TD&gt;&lt;TD VALIGN = MIDDLE  ALIGN = CENTER&gt;", Minutes!N120, "&lt;/TD&gt;&lt;TD VALIGN = MIDDLE  ALIGN = CENTER&gt;", TEXT(Minutes!N119,"d-mmm-yy"),"&lt;/TD&gt;&lt;/TR&gt;&lt;TR&gt;&lt;TD COLSPAN = 3&gt;", SUBSTITUTE(Minutes!N121, "#", " "),"&lt;/TD&gt;&lt;/TR&gt;"))</f>
        <v>&lt;TR BGCOLOR="#E0E0E0"&gt;&lt;TD&gt;&lt;BR&gt;&lt;/TD&gt;&lt;TD VALIGN = MIDDLE  ALIGN = CENTER&gt;Q-REV draft prepared.  Ready for WG ballot&lt;/TD&gt;&lt;TD VALIGN = MIDDLE  ALIGN = CENTER&gt;19-Mar-13&lt;/TD&gt;&lt;/TR&gt;&lt;TR&gt;&lt;TD COLSPAN = 3&gt; &lt;/TD&gt;&lt;/TR&gt;</v>
      </c>
      <c r="N118" s="26" t="str">
        <f>IF(Minutes!O121&lt;&gt;"#","",CONCATENATE("&lt;TR BGCOLOR=""#E0E0E0""&gt;&lt;TD&gt;&lt;BR&gt;&lt;/TD&gt;&lt;TD VALIGN = MIDDLE  ALIGN = CENTER&gt;", Minutes!O120, "&lt;/TD&gt;&lt;TD VALIGN = MIDDLE  ALIGN = CENTER&gt;", TEXT(Minutes!O119,"d-mmm-yy"),"&lt;/TD&gt;&lt;/TR&gt;&lt;TR&gt;&lt;TD COLSPAN = 3&gt;", SUBSTITUTE(Minutes!O121, "#", " "),"&lt;/TD&gt;&lt;/TR&gt;"))</f>
        <v>&lt;TR BGCOLOR="#E0E0E0"&gt;&lt;TD&gt;&lt;BR&gt;&lt;/TD&gt;&lt;TD VALIGN = MIDDLE  ALIGN = CENTER&gt;Included in 802.1Q-REV  D1.0, in ballot
&lt;/TD&gt;&lt;TD VALIGN = MIDDLE  ALIGN = CENTER&gt;15-May-13&lt;/TD&gt;&lt;/TR&gt;&lt;TR&gt;&lt;TD COLSPAN = 3&gt; &lt;/TD&gt;&lt;/TR&gt;</v>
      </c>
      <c r="O118" s="26" t="str">
        <f>IF(Minutes!P121&lt;&gt;"#","",CONCATENATE("&lt;TR BGCOLOR=""#E0E0E0""&gt;&lt;TD&gt;&lt;BR&gt;&lt;/TD&gt;&lt;TD VALIGN = MIDDLE  ALIGN = CENTER&gt;", Minutes!P120, "&lt;/TD&gt;&lt;TD VALIGN = MIDDLE  ALIGN = CENTER&gt;", TEXT(Minutes!P119,"d-mmm-yy"),"&lt;/TD&gt;&lt;/TR&gt;&lt;TR&gt;&lt;TD COLSPAN = 3&gt;", SUBSTITUTE(Minutes!P121, "#", " "),"&lt;/TD&gt;&lt;/TR&gt;"))</f>
        <v>&lt;TR BGCOLOR="#E0E0E0"&gt;&lt;TD&gt;&lt;BR&gt;&lt;/TD&gt;&lt;TD VALIGN = MIDDLE  ALIGN = CENTER&gt;802.1Q-REV D1.2 is balloting&lt;/TD&gt;&lt;TD VALIGN = MIDDLE  ALIGN = CENTER&gt;15-Jul-13&lt;/TD&gt;&lt;/TR&gt;&lt;TR&gt;&lt;TD COLSPAN = 3&gt; &lt;/TD&gt;&lt;/TR&gt;</v>
      </c>
      <c r="P118" s="26" t="str">
        <f>IF(Minutes!Q121&lt;&gt;"#","",CONCATENATE("&lt;TR BGCOLOR=""#E0E0E0""&gt;&lt;TD&gt;&lt;BR&gt;&lt;/TD&gt;&lt;TD VALIGN = MIDDLE  ALIGN = CENTER&gt;", Minutes!Q120, "&lt;/TD&gt;&lt;TD VALIGN = MIDDLE  ALIGN = CENTER&gt;", TEXT(Minutes!Q119,"d-mmm-yy"),"&lt;/TD&gt;&lt;/TR&gt;&lt;TR&gt;&lt;TD COLSPAN = 3&gt;", SUBSTITUTE(Minutes!Q121, "#", " "),"&lt;/TD&gt;&lt;/TR&gt;"))</f>
        <v>&lt;TR BGCOLOR="#E0E0E0"&gt;&lt;TD&gt;&lt;BR&gt;&lt;/TD&gt;&lt;TD VALIGN = MIDDLE  ALIGN = CENTER&gt;802.1Q-REV is in WG ballot recirc&lt;/TD&gt;&lt;TD VALIGN = MIDDLE  ALIGN = CENTER&gt;3-Sep-13&lt;/TD&gt;&lt;/TR&gt;&lt;TR&gt;&lt;TD COLSPAN = 3&gt; &lt;/TD&gt;&lt;/TR&gt;</v>
      </c>
      <c r="Q118" s="26" t="str">
        <f>IF(Minutes!R121&lt;&gt;"#","",CONCATENATE("&lt;TR BGCOLOR=""#E0E0E0""&gt;&lt;TD&gt;&lt;BR&gt;&lt;/TD&gt;&lt;TD VALIGN = MIDDLE  ALIGN = CENTER&gt;", Minutes!R120, "&lt;/TD&gt;&lt;TD VALIGN = MIDDLE  ALIGN = CENTER&gt;", TEXT(Minutes!R119,"d-mmm-yy"),"&lt;/TD&gt;&lt;/TR&gt;&lt;TR&gt;&lt;TD COLSPAN = 3&gt;", SUBSTITUTE(Minutes!R121, "#", " "),"&lt;/TD&gt;&lt;/TR&gt;"))</f>
        <v>&lt;TR BGCOLOR="#E0E0E0"&gt;&lt;TD&gt;&lt;BR&gt;&lt;/TD&gt;&lt;TD VALIGN = MIDDLE  ALIGN = CENTER&gt;802.1Q-REV is in WG ballot recirc&lt;/TD&gt;&lt;TD VALIGN = MIDDLE  ALIGN = CENTER&gt;12-Nov-13&lt;/TD&gt;&lt;/TR&gt;&lt;TR&gt;&lt;TD COLSPAN = 3&gt; &lt;/TD&gt;&lt;/TR&gt;</v>
      </c>
      <c r="R118" s="117" t="str">
        <f>IF(Minutes!S121&lt;&gt;"#","",CONCATENATE("&lt;TR BGCOLOR=""#E0E0E0""&gt;&lt;TD&gt;&lt;BR&gt;&lt;/TD&gt;&lt;TD VALIGN = MIDDLE  ALIGN = CENTER&gt;", Minutes!S120, "&lt;/TD&gt;&lt;TD VALIGN = MIDDLE  ALIGN = CENTER&gt;", TEXT(Minutes!S119,"d-mmm-yy"),"&lt;/TD&gt;&lt;/TR&gt;&lt;TR&gt;&lt;TD COLSPAN = 3&gt;", SUBSTITUTE(Minutes!S121, "#", " "),"&lt;/TD&gt;&lt;/TR&gt;"))</f>
        <v>&lt;TR BGCOLOR="#E0E0E0"&gt;&lt;TD&gt;&lt;BR&gt;&lt;/TD&gt;&lt;TD VALIGN = MIDDLE  ALIGN = CENTER&gt;802.1Q-REV is in sponsor ballot&lt;/TD&gt;&lt;TD VALIGN = MIDDLE  ALIGN = CENTER&gt;22-Jan-14&lt;/TD&gt;&lt;/TR&gt;&lt;TR&gt;&lt;TD COLSPAN = 3&gt; &lt;/TD&gt;&lt;/TR&gt;</v>
      </c>
      <c r="S118" s="117" t="str">
        <f>IF(Minutes!T121&lt;&gt;"#","",CONCATENATE("&lt;TR BGCOLOR=""#E0E0E0""&gt;&lt;TD&gt;&lt;BR&gt;&lt;/TD&gt;&lt;TD VALIGN = MIDDLE  ALIGN = CENTER&gt;", Minutes!T120, "&lt;/TD&gt;&lt;TD VALIGN = MIDDLE  ALIGN = CENTER&gt;", TEXT(Minutes!T119,"d-mmm-yy"),"&lt;/TD&gt;&lt;/TR&gt;&lt;TR&gt;&lt;TD COLSPAN = 3&gt;", SUBSTITUTE(Minutes!T121, "#", " "),"&lt;/TD&gt;&lt;/TR&gt;"))</f>
        <v>&lt;TR BGCOLOR="#E0E0E0"&gt;&lt;TD&gt;&lt;BR&gt;&lt;/TD&gt;&lt;TD VALIGN = MIDDLE  ALIGN = CENTER&gt;802.1Q-REV is in sponsor ballot recirc&lt;/TD&gt;&lt;TD VALIGN = MIDDLE  ALIGN = CENTER&gt;18-Mar-14&lt;/TD&gt;&lt;/TR&gt;&lt;TR&gt;&lt;TD COLSPAN = 3&gt; &lt;/TD&gt;&lt;/TR&gt;</v>
      </c>
      <c r="T118" s="117" t="str">
        <f>IF(Minutes!U121&lt;&gt;"#","",CONCATENATE("&lt;TR BGCOLOR=""#E0E0E0""&gt;&lt;TD&gt;&lt;BR&gt;&lt;/TD&gt;&lt;TD VALIGN = MIDDLE  ALIGN = CENTER&gt;", Minutes!U120, "&lt;/TD&gt;&lt;TD VALIGN = MIDDLE  ALIGN = CENTER&gt;", TEXT(Minutes!U119,"d-mmm-yy"),"&lt;/TD&gt;&lt;/TR&gt;&lt;TR&gt;&lt;TD COLSPAN = 3&gt;", SUBSTITUTE(Minutes!U121, "#", " "),"&lt;/TD&gt;&lt;/TR&gt;"))</f>
        <v/>
      </c>
      <c r="U118" s="117" t="str">
        <f>IF(Minutes!V121&lt;&gt;"#","",CONCATENATE("&lt;TR BGCOLOR=""#E0E0E0""&gt;&lt;TD&gt;&lt;BR&gt;&lt;/TD&gt;&lt;TD VALIGN = MIDDLE  ALIGN = CENTER&gt;", Minutes!V120, "&lt;/TD&gt;&lt;TD VALIGN = MIDDLE  ALIGN = CENTER&gt;", TEXT(Minutes!V119,"d-mmm-yy"),"&lt;/TD&gt;&lt;/TR&gt;&lt;TR&gt;&lt;TD COLSPAN = 3&gt;", SUBSTITUTE(Minutes!V121, "#", " "),"&lt;/TD&gt;&lt;/TR&gt;"))</f>
        <v/>
      </c>
      <c r="V118" s="117" t="str">
        <f>IF(Minutes!W121&lt;&gt;"#","",CONCATENATE("&lt;TR BGCOLOR=""#E0E0E0""&gt;&lt;TD&gt;&lt;BR&gt;&lt;/TD&gt;&lt;TD VALIGN = MIDDLE  ALIGN = CENTER&gt;", Minutes!W120, "&lt;/TD&gt;&lt;TD VALIGN = MIDDLE  ALIGN = CENTER&gt;", TEXT(Minutes!W119,"d-mmm-yy"),"&lt;/TD&gt;&lt;/TR&gt;&lt;TR&gt;&lt;TD COLSPAN = 3&gt;", SUBSTITUTE(Minutes!W121, "#", " "),"&lt;/TD&gt;&lt;/TR&gt;"))</f>
        <v/>
      </c>
      <c r="W118" s="117" t="str">
        <f>IF(Minutes!X121&lt;&gt;"#","",CONCATENATE("&lt;TR BGCOLOR=""#E0E0E0""&gt;&lt;TD&gt;&lt;BR&gt;&lt;/TD&gt;&lt;TD VALIGN = MIDDLE  ALIGN = CENTER&gt;", Minutes!X120, "&lt;/TD&gt;&lt;TD VALIGN = MIDDLE  ALIGN = CENTER&gt;", TEXT(Minutes!X119,"d-mmm-yy"),"&lt;/TD&gt;&lt;/TR&gt;&lt;TR&gt;&lt;TD COLSPAN = 3&gt;", SUBSTITUTE(Minutes!X121, "#", " "),"&lt;/TD&gt;&lt;/TR&gt;"))</f>
        <v/>
      </c>
      <c r="X118" s="117" t="str">
        <f>IF(Minutes!Y121&lt;&gt;"#","",CONCATENATE("&lt;TR BGCOLOR=""#E0E0E0""&gt;&lt;TD&gt;&lt;BR&gt;&lt;/TD&gt;&lt;TD VALIGN = MIDDLE  ALIGN = CENTER&gt;", Minutes!Y120, "&lt;/TD&gt;&lt;TD VALIGN = MIDDLE  ALIGN = CENTER&gt;", TEXT(Minutes!Y119,"d-mmm-yy"),"&lt;/TD&gt;&lt;/TR&gt;&lt;TR&gt;&lt;TD COLSPAN = 3&gt;", SUBSTITUTE(Minutes!Y121, "#", " "),"&lt;/TD&gt;&lt;/TR&gt;"))</f>
        <v/>
      </c>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row>
    <row r="119" spans="1:50" x14ac:dyDescent="0.2">
      <c r="B119" s="117"/>
      <c r="C119" s="117"/>
      <c r="D119" s="117"/>
      <c r="E119" s="117"/>
      <c r="F119" s="117"/>
      <c r="G119" s="117"/>
      <c r="H119" s="117"/>
      <c r="I119" s="117"/>
      <c r="J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row>
    <row r="120" spans="1:50" x14ac:dyDescent="0.2">
      <c r="A120" s="26" t="s">
        <v>89</v>
      </c>
      <c r="B120" s="117"/>
      <c r="C120" s="117"/>
      <c r="D120" s="117"/>
      <c r="E120" s="117"/>
      <c r="F120" s="117"/>
      <c r="G120" s="117"/>
      <c r="H120" s="117"/>
      <c r="I120" s="117"/>
      <c r="J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row>
    <row r="121" spans="1:50" ht="127.5" customHeight="1" x14ac:dyDescent="0.2">
      <c r="A121" s="26" t="str">
        <f ca="1">IF(Minutes!B122="#","",CONCATENATE("&lt;A NAME = ""REQ",Minutes!B122,"""&gt;&lt;BR&gt;&lt;/A&gt;","&lt;TABLE BORDER=5 CELLSPACING=0 CELLPADDING=6 WIDTH=""100%""&gt;","&lt;TR BGCOLOR=""#00FFFF""&gt;&lt;TD COLSPAN = 3 VALIGN = MIDDLE  ALIGN = CENTER&gt;&lt;BIG&gt;&lt;B&gt;Change Request &lt;A HREF=""maint_",Minutes!B122,".pdf""&gt;",Minutes!B122,"&lt;/A&gt; Revision History&lt;/B&gt;&lt;/BIG&gt;&lt;/TD&gt;&lt;/TR&gt;","&lt;TR BGCOLOR=""#00FFFF""&gt;&lt;TD  WIDTH=""15%"" ALIGN = CENTER&gt;Status&lt;/TD&gt;&lt;TD ALIGN = CENTER&gt;Description&lt;/TD&gt;&lt;TD  WIDTH=""15%"" ALIGN = CENTER&gt;Date Received&lt;/TD&gt;&lt;/TR&gt;","&lt;TR BGCOLOR=""#00FFFF""&gt;&lt;TD VALIGN = MIDDLE  ALIGN = CENTER&gt;&lt;B&gt;",Minutes!C123,"&lt;/B&gt;&lt;/TD&gt;&lt;TD VALIGN = MIDDLE  ALIGN = CENTER&gt;&lt;B&gt;",Minutes!C124,"&lt;/B&gt;&lt;/TD&gt;&lt;TD  VALIGN = MIDDLE  ALIGN = CENTER&gt;&lt;B&gt;",Minutes!C122,"&lt;/B&gt;&lt;/TD&gt;&lt;/TR&gt;","&lt;TR BGCOLOR=""#00FFFF""&gt;&lt;TD COLSPAN = 3&gt;&lt;SMALL&gt;&lt;BR&gt;&lt;/SMALL&gt;&lt;/TD&gt;&lt;/TR&gt;"))</f>
        <v>&lt;A NAME = "REQ0048"&gt;&lt;BR&gt;&lt;/A&gt;&lt;TABLE BORDER=5 CELLSPACING=0 CELLPADDING=6 WIDTH="100%"&gt;&lt;TR BGCOLOR="#00FFFF"&gt;&lt;TD COLSPAN = 3 VALIGN = MIDDLE  ALIGN = CENTER&gt;&lt;BIG&gt;&lt;B&gt;Change Request &lt;A HREF="maint_0048.pdf"&gt;0048&lt;/A&gt;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CENTER&gt;&lt;B&gt;11.2.5 - Use of "new" declaration capability&lt;/B&gt;&lt;/TD&gt;&lt;TD  VALIGN = MIDDLE  ALIGN = CENTER&gt;&lt;B&gt;06-Sep-12&lt;/B&gt;&lt;/TD&gt;&lt;/TR&gt;&lt;TR BGCOLOR="#00FFFF"&gt;&lt;TD COLSPAN = 3&gt;&lt;SMALL&gt;&lt;BR&gt;&lt;/SMALL&gt;&lt;/TD&gt;&lt;/TR&gt;</v>
      </c>
      <c r="B121" s="117" t="str">
        <f ca="1">IF(Minutes!C124="","",CONCATENATE("&lt;TR BGCOLOR=""#E0E0E0""&gt;&lt;TD&gt;&lt;BR&gt;&lt;/TD&gt;&lt;TD VALIGN = MIDDLE  ALIGN = CENTER&gt;", Minutes!C123, "&lt;/TD&gt;&lt;TD VALIGN = MIDDLE  ALIGN = CENTER&gt;", TEXT(Minutes!C122,"d-mmm-yy"),"&lt;/TD&gt;&lt;/TR&gt;&lt;TR&gt;&lt;TD COLSPAN = 3&gt;", SUBSTITUTE(Minutes!C124, "#", " "),"&lt;/TD&gt;&lt;/TR&gt;"))</f>
        <v>&lt;TR BGCOLOR="#E0E0E0"&gt;&lt;TD&gt;&lt;BR&gt;&lt;/TD&gt;&lt;TD VALIGN = MIDDLE  ALIGN = CENTER&gt;Balloting&lt;/TD&gt;&lt;TD VALIGN = MIDDLE  ALIGN = CENTER&gt;6-Sep-12&lt;/TD&gt;&lt;/TR&gt;&lt;TR&gt;&lt;TD COLSPAN = 3&gt;11.2.5 - Use of "new" declaration capability&lt;/TD&gt;&lt;/TR&gt;</v>
      </c>
      <c r="C121" s="117" t="str">
        <f>IF(Minutes!D124&lt;&gt;"#","",CONCATENATE("&lt;TR BGCOLOR=""#E0E0E0""&gt;&lt;TD&gt;&lt;BR&gt;&lt;/TD&gt;&lt;TD VALIGN = MIDDLE  ALIGN = CENTER&gt;", Minutes!D123, "&lt;/TD&gt;&lt;TD VALIGN = MIDDLE  ALIGN = CENTER&gt;", TEXT(Minutes!D122,"d-mmm-yy"),"&lt;/TD&gt;&lt;/TR&gt;&lt;TR&gt;&lt;TD COLSPAN = 3&gt;", SUBSTITUTE(Minutes!D124, "#", " "),"&lt;/TD&gt;&lt;/TR&gt;"))</f>
        <v/>
      </c>
      <c r="D121" s="117" t="str">
        <f>IF(Minutes!E124&lt;&gt;"#","",CONCATENATE("&lt;TR BGCOLOR=""#E0E0E0""&gt;&lt;TD&gt;&lt;BR&gt;&lt;/TD&gt;&lt;TD VALIGN = MIDDLE  ALIGN = CENTER&gt;", Minutes!E123, "&lt;/TD&gt;&lt;TD VALIGN = MIDDLE  ALIGN = CENTER&gt;", TEXT(Minutes!E122,"d-mmm-yy"),"&lt;/TD&gt;&lt;/TR&gt;&lt;TR&gt;&lt;TD COLSPAN = 3&gt;", SUBSTITUTE(Minutes!E124, "#", " "),"&lt;/TD&gt;&lt;/TR&gt;"))</f>
        <v/>
      </c>
      <c r="E121" s="117" t="str">
        <f>IF(Minutes!F124&lt;&gt;"#","",CONCATENATE("&lt;TR BGCOLOR=""#E0E0E0""&gt;&lt;TD&gt;&lt;BR&gt;&lt;/TD&gt;&lt;TD VALIGN = MIDDLE  ALIGN = CENTER&gt;", Minutes!F123, "&lt;/TD&gt;&lt;TD VALIGN = MIDDLE  ALIGN = CENTER&gt;", TEXT(Minutes!F122,"d-mmm-yy"),"&lt;/TD&gt;&lt;/TR&gt;&lt;TR&gt;&lt;TD COLSPAN = 3&gt;", SUBSTITUTE(Minutes!F124, "#", " "),"&lt;/TD&gt;&lt;/TR&gt;"))</f>
        <v/>
      </c>
      <c r="F121" s="117" t="str">
        <f>IF(Minutes!G124&lt;&gt;"#","",CONCATENATE("&lt;TR BGCOLOR=""#E0E0E0""&gt;&lt;TD&gt;&lt;BR&gt;&lt;/TD&gt;&lt;TD VALIGN = MIDDLE  ALIGN = CENTER&gt;", Minutes!G123, "&lt;/TD&gt;&lt;TD VALIGN = MIDDLE  ALIGN = CENTER&gt;", TEXT(Minutes!G122,"d-mmm-yy"),"&lt;/TD&gt;&lt;/TR&gt;&lt;TR&gt;&lt;TD COLSPAN = 3&gt;", SUBSTITUTE(Minutes!G124, "#", " "),"&lt;/TD&gt;&lt;/TR&gt;"))</f>
        <v/>
      </c>
      <c r="G121" s="117" t="str">
        <f>IF(Minutes!H124&lt;&gt;"#","",CONCATENATE("&lt;TR BGCOLOR=""#E0E0E0""&gt;&lt;TD&gt;&lt;BR&gt;&lt;/TD&gt;&lt;TD VALIGN = MIDDLE  ALIGN = CENTER&gt;", Minutes!H123, "&lt;/TD&gt;&lt;TD VALIGN = MIDDLE  ALIGN = CENTER&gt;", TEXT(Minutes!H122,"d-mmm-yy"),"&lt;/TD&gt;&lt;/TR&gt;&lt;TR&gt;&lt;TD COLSPAN = 3&gt;", SUBSTITUTE(Minutes!H124, "#", " "),"&lt;/TD&gt;&lt;/TR&gt;"))</f>
        <v/>
      </c>
      <c r="H121" s="117" t="str">
        <f>IF(Minutes!I124&lt;&gt;"#","",CONCATENATE("&lt;TR BGCOLOR=""#E0E0E0""&gt;&lt;TD&gt;&lt;BR&gt;&lt;/TD&gt;&lt;TD VALIGN = MIDDLE  ALIGN = CENTER&gt;", Minutes!I123, "&lt;/TD&gt;&lt;TD VALIGN = MIDDLE  ALIGN = CENTER&gt;", TEXT(Minutes!I122,"d-mmm-yy"),"&lt;/TD&gt;&lt;/TR&gt;&lt;TR&gt;&lt;TD COLSPAN = 3&gt;", SUBSTITUTE(Minutes!I124, "#", " "),"&lt;/TD&gt;&lt;/TR&gt;"))</f>
        <v/>
      </c>
      <c r="I121" s="117" t="str">
        <f>IF(Minutes!J124&lt;&gt;"#","",CONCATENATE("&lt;TR BGCOLOR=""#E0E0E0""&gt;&lt;TD&gt;&lt;BR&gt;&lt;/TD&gt;&lt;TD VALIGN = MIDDLE  ALIGN = CENTER&gt;", Minutes!J123, "&lt;/TD&gt;&lt;TD VALIGN = MIDDLE  ALIGN = CENTER&gt;", TEXT(Minutes!J122,"d-mmm-yy"),"&lt;/TD&gt;&lt;/TR&gt;&lt;TR&gt;&lt;TD COLSPAN = 3&gt;", SUBSTITUTE(Minutes!J124, "#", " "),"&lt;/TD&gt;&lt;/TR&gt;"))</f>
        <v/>
      </c>
      <c r="J121" s="117" t="str">
        <f>IF(Minutes!K124&lt;&gt;"#","",CONCATENATE("&lt;TR BGCOLOR=""#E0E0E0""&gt;&lt;TD&gt;&lt;BR&gt;&lt;/TD&gt;&lt;TD VALIGN = MIDDLE  ALIGN = CENTER&gt;", Minutes!K123, "&lt;/TD&gt;&lt;TD VALIGN = MIDDLE  ALIGN = CENTER&gt;", TEXT(Minutes!K122,"d-mmm-yy"),"&lt;/TD&gt;&lt;/TR&gt;&lt;TR&gt;&lt;TD COLSPAN = 3&gt;", SUBSTITUTE(Minutes!K124, "#", " "),"&lt;/TD&gt;&lt;/TR&gt;"))</f>
        <v>&lt;TR BGCOLOR="#E0E0E0"&gt;&lt;TD&gt;&lt;BR&gt;&lt;/TD&gt;&lt;TD VALIGN = MIDDLE  ALIGN = CENTER&gt;Mick Seaman will review the MVRP set and report back on recommendation&lt;/TD&gt;&lt;TD VALIGN = MIDDLE  ALIGN = CENTER&gt;12-Sep-12&lt;/TD&gt;&lt;/TR&gt;&lt;TR&gt;&lt;TD COLSPAN = 3&gt; &lt;/TD&gt;&lt;/TR&gt;</v>
      </c>
      <c r="K121" s="26" t="str">
        <f>IF(Minutes!L124&lt;&gt;"#","",CONCATENATE("&lt;TR BGCOLOR=""#E0E0E0""&gt;&lt;TD&gt;&lt;BR&gt;&lt;/TD&gt;&lt;TD VALIGN = MIDDLE  ALIGN = CENTER&gt;", Minutes!L123, "&lt;/TD&gt;&lt;TD VALIGN = MIDDLE  ALIGN = CENTER&gt;", TEXT(Minutes!L122,"d-mmm-yy"),"&lt;/TD&gt;&lt;/TR&gt;&lt;TR&gt;&lt;TD COLSPAN = 3&gt;", SUBSTITUTE(Minutes!L124, "#", " "),"&lt;/TD&gt;&lt;/TR&gt;"))</f>
        <v>&lt;TR BGCOLOR="#E0E0E0"&gt;&lt;TD&gt;&lt;BR&gt;&lt;/TD&gt;&lt;TD VALIGN = MIDDLE  ALIGN = CENTER&gt;Review by Mick Seaman in progress.&lt;/TD&gt;&lt;TD VALIGN = MIDDLE  ALIGN = CENTER&gt;13-Nov-12&lt;/TD&gt;&lt;/TR&gt;&lt;TR&gt;&lt;TD COLSPAN = 3&gt; &lt;/TD&gt;&lt;/TR&gt;</v>
      </c>
      <c r="L121" s="26" t="str">
        <f>IF(Minutes!M124&lt;&gt;"#","",CONCATENATE("&lt;TR BGCOLOR=""#E0E0E0""&gt;&lt;TD&gt;&lt;BR&gt;&lt;/TD&gt;&lt;TD VALIGN = MIDDLE  ALIGN = CENTER&gt;", Minutes!M123, "&lt;/TD&gt;&lt;TD VALIGN = MIDDLE  ALIGN = CENTER&gt;", TEXT(Minutes!M122,"d-mmm-yy"),"&lt;/TD&gt;&lt;/TR&gt;&lt;TR&gt;&lt;TD COLSPAN = 3&gt;", SUBSTITUTE(Minutes!M124, "#", " "),"&lt;/TD&gt;&lt;/TR&gt;"))</f>
        <v>&lt;TR BGCOLOR="#E0E0E0"&gt;&lt;TD&gt;&lt;BR&gt;&lt;/TD&gt;&lt;TD VALIGN = MIDDLE  ALIGN = CENTER&gt;Agree
Include in 802.1Q-REV&lt;/TD&gt;&lt;TD VALIGN = MIDDLE  ALIGN = CENTER&gt;15-Jan-13&lt;/TD&gt;&lt;/TR&gt;&lt;TR&gt;&lt;TD COLSPAN = 3&gt; &lt;/TD&gt;&lt;/TR&gt;</v>
      </c>
      <c r="M121" s="26" t="str">
        <f>IF(Minutes!N124&lt;&gt;"#","",CONCATENATE("&lt;TR BGCOLOR=""#E0E0E0""&gt;&lt;TD&gt;&lt;BR&gt;&lt;/TD&gt;&lt;TD VALIGN = MIDDLE  ALIGN = CENTER&gt;", Minutes!N123, "&lt;/TD&gt;&lt;TD VALIGN = MIDDLE  ALIGN = CENTER&gt;", TEXT(Minutes!N122,"d-mmm-yy"),"&lt;/TD&gt;&lt;/TR&gt;&lt;TR&gt;&lt;TD COLSPAN = 3&gt;", SUBSTITUTE(Minutes!N124, "#", " "),"&lt;/TD&gt;&lt;/TR&gt;"))</f>
        <v>&lt;TR BGCOLOR="#E0E0E0"&gt;&lt;TD&gt;&lt;BR&gt;&lt;/TD&gt;&lt;TD VALIGN = MIDDLE  ALIGN = CENTER&gt;Q-REV draft prepared.  Ready for WG ballot&lt;/TD&gt;&lt;TD VALIGN = MIDDLE  ALIGN = CENTER&gt;19-Mar-13&lt;/TD&gt;&lt;/TR&gt;&lt;TR&gt;&lt;TD COLSPAN = 3&gt; &lt;/TD&gt;&lt;/TR&gt;</v>
      </c>
      <c r="N121" s="26" t="str">
        <f>IF(Minutes!O124&lt;&gt;"#","",CONCATENATE("&lt;TR BGCOLOR=""#E0E0E0""&gt;&lt;TD&gt;&lt;BR&gt;&lt;/TD&gt;&lt;TD VALIGN = MIDDLE  ALIGN = CENTER&gt;", Minutes!O123, "&lt;/TD&gt;&lt;TD VALIGN = MIDDLE  ALIGN = CENTER&gt;", TEXT(Minutes!O122,"d-mmm-yy"),"&lt;/TD&gt;&lt;/TR&gt;&lt;TR&gt;&lt;TD COLSPAN = 3&gt;", SUBSTITUTE(Minutes!O124, "#", " "),"&lt;/TD&gt;&lt;/TR&gt;"))</f>
        <v>&lt;TR BGCOLOR="#E0E0E0"&gt;&lt;TD&gt;&lt;BR&gt;&lt;/TD&gt;&lt;TD VALIGN = MIDDLE  ALIGN = CENTER&gt;Included in 802.1Q-REV  D1.0, in ballot
&lt;/TD&gt;&lt;TD VALIGN = MIDDLE  ALIGN = CENTER&gt;15-May-13&lt;/TD&gt;&lt;/TR&gt;&lt;TR&gt;&lt;TD COLSPAN = 3&gt; &lt;/TD&gt;&lt;/TR&gt;</v>
      </c>
      <c r="O121" s="26" t="str">
        <f>IF(Minutes!P124&lt;&gt;"#","",CONCATENATE("&lt;TR BGCOLOR=""#E0E0E0""&gt;&lt;TD&gt;&lt;BR&gt;&lt;/TD&gt;&lt;TD VALIGN = MIDDLE  ALIGN = CENTER&gt;", Minutes!P123, "&lt;/TD&gt;&lt;TD VALIGN = MIDDLE  ALIGN = CENTER&gt;", TEXT(Minutes!P122,"d-mmm-yy"),"&lt;/TD&gt;&lt;/TR&gt;&lt;TR&gt;&lt;TD COLSPAN = 3&gt;", SUBSTITUTE(Minutes!P124, "#", " "),"&lt;/TD&gt;&lt;/TR&gt;"))</f>
        <v>&lt;TR BGCOLOR="#E0E0E0"&gt;&lt;TD&gt;&lt;BR&gt;&lt;/TD&gt;&lt;TD VALIGN = MIDDLE  ALIGN = CENTER&gt;802.1Q-REV D1.2 is balloting&lt;/TD&gt;&lt;TD VALIGN = MIDDLE  ALIGN = CENTER&gt;15-Jul-13&lt;/TD&gt;&lt;/TR&gt;&lt;TR&gt;&lt;TD COLSPAN = 3&gt; &lt;/TD&gt;&lt;/TR&gt;</v>
      </c>
      <c r="P121" s="26" t="str">
        <f>IF(Minutes!Q124&lt;&gt;"#","",CONCATENATE("&lt;TR BGCOLOR=""#E0E0E0""&gt;&lt;TD&gt;&lt;BR&gt;&lt;/TD&gt;&lt;TD VALIGN = MIDDLE  ALIGN = CENTER&gt;", Minutes!Q123, "&lt;/TD&gt;&lt;TD VALIGN = MIDDLE  ALIGN = CENTER&gt;", TEXT(Minutes!Q122,"d-mmm-yy"),"&lt;/TD&gt;&lt;/TR&gt;&lt;TR&gt;&lt;TD COLSPAN = 3&gt;", SUBSTITUTE(Minutes!Q124, "#", " "),"&lt;/TD&gt;&lt;/TR&gt;"))</f>
        <v>&lt;TR BGCOLOR="#E0E0E0"&gt;&lt;TD&gt;&lt;BR&gt;&lt;/TD&gt;&lt;TD VALIGN = MIDDLE  ALIGN = CENTER&gt;802.1Q-REV is in WG ballot recirc&lt;/TD&gt;&lt;TD VALIGN = MIDDLE  ALIGN = CENTER&gt;3-Sep-13&lt;/TD&gt;&lt;/TR&gt;&lt;TR&gt;&lt;TD COLSPAN = 3&gt; &lt;/TD&gt;&lt;/TR&gt;</v>
      </c>
      <c r="Q121" s="26" t="str">
        <f>IF(Minutes!R124&lt;&gt;"#","",CONCATENATE("&lt;TR BGCOLOR=""#E0E0E0""&gt;&lt;TD&gt;&lt;BR&gt;&lt;/TD&gt;&lt;TD VALIGN = MIDDLE  ALIGN = CENTER&gt;", Minutes!R123, "&lt;/TD&gt;&lt;TD VALIGN = MIDDLE  ALIGN = CENTER&gt;", TEXT(Minutes!R122,"d-mmm-yy"),"&lt;/TD&gt;&lt;/TR&gt;&lt;TR&gt;&lt;TD COLSPAN = 3&gt;", SUBSTITUTE(Minutes!R124, "#", " "),"&lt;/TD&gt;&lt;/TR&gt;"))</f>
        <v>&lt;TR BGCOLOR="#E0E0E0"&gt;&lt;TD&gt;&lt;BR&gt;&lt;/TD&gt;&lt;TD VALIGN = MIDDLE  ALIGN = CENTER&gt;802.1Q-REV is in WG ballot recirc&lt;/TD&gt;&lt;TD VALIGN = MIDDLE  ALIGN = CENTER&gt;12-Nov-13&lt;/TD&gt;&lt;/TR&gt;&lt;TR&gt;&lt;TD COLSPAN = 3&gt; &lt;/TD&gt;&lt;/TR&gt;</v>
      </c>
      <c r="R121" s="117" t="str">
        <f>IF(Minutes!S124&lt;&gt;"#","",CONCATENATE("&lt;TR BGCOLOR=""#E0E0E0""&gt;&lt;TD&gt;&lt;BR&gt;&lt;/TD&gt;&lt;TD VALIGN = MIDDLE  ALIGN = CENTER&gt;", Minutes!S123, "&lt;/TD&gt;&lt;TD VALIGN = MIDDLE  ALIGN = CENTER&gt;", TEXT(Minutes!S122,"d-mmm-yy"),"&lt;/TD&gt;&lt;/TR&gt;&lt;TR&gt;&lt;TD COLSPAN = 3&gt;", SUBSTITUTE(Minutes!S124, "#", " "),"&lt;/TD&gt;&lt;/TR&gt;"))</f>
        <v>&lt;TR BGCOLOR="#E0E0E0"&gt;&lt;TD&gt;&lt;BR&gt;&lt;/TD&gt;&lt;TD VALIGN = MIDDLE  ALIGN = CENTER&gt;802.1Q-REV is in sponsor ballot&lt;/TD&gt;&lt;TD VALIGN = MIDDLE  ALIGN = CENTER&gt;22-Jan-14&lt;/TD&gt;&lt;/TR&gt;&lt;TR&gt;&lt;TD COLSPAN = 3&gt; &lt;/TD&gt;&lt;/TR&gt;</v>
      </c>
      <c r="S121" s="117" t="str">
        <f>IF(Minutes!T124&lt;&gt;"#","",CONCATENATE("&lt;TR BGCOLOR=""#E0E0E0""&gt;&lt;TD&gt;&lt;BR&gt;&lt;/TD&gt;&lt;TD VALIGN = MIDDLE  ALIGN = CENTER&gt;", Minutes!T123, "&lt;/TD&gt;&lt;TD VALIGN = MIDDLE  ALIGN = CENTER&gt;", TEXT(Minutes!T122,"d-mmm-yy"),"&lt;/TD&gt;&lt;/TR&gt;&lt;TR&gt;&lt;TD COLSPAN = 3&gt;", SUBSTITUTE(Minutes!T124, "#", " "),"&lt;/TD&gt;&lt;/TR&gt;"))</f>
        <v>&lt;TR BGCOLOR="#E0E0E0"&gt;&lt;TD&gt;&lt;BR&gt;&lt;/TD&gt;&lt;TD VALIGN = MIDDLE  ALIGN = CENTER&gt;802.1Q-REV is in sponsor ballot recirc&lt;/TD&gt;&lt;TD VALIGN = MIDDLE  ALIGN = CENTER&gt;18-Mar-14&lt;/TD&gt;&lt;/TR&gt;&lt;TR&gt;&lt;TD COLSPAN = 3&gt; &lt;/TD&gt;&lt;/TR&gt;</v>
      </c>
      <c r="T121" s="117" t="str">
        <f>IF(Minutes!U124&lt;&gt;"#","",CONCATENATE("&lt;TR BGCOLOR=""#E0E0E0""&gt;&lt;TD&gt;&lt;BR&gt;&lt;/TD&gt;&lt;TD VALIGN = MIDDLE  ALIGN = CENTER&gt;", Minutes!U123, "&lt;/TD&gt;&lt;TD VALIGN = MIDDLE  ALIGN = CENTER&gt;", TEXT(Minutes!U122,"d-mmm-yy"),"&lt;/TD&gt;&lt;/TR&gt;&lt;TR&gt;&lt;TD COLSPAN = 3&gt;", SUBSTITUTE(Minutes!U124, "#", " "),"&lt;/TD&gt;&lt;/TR&gt;"))</f>
        <v/>
      </c>
      <c r="U121" s="117" t="str">
        <f>IF(Minutes!V124&lt;&gt;"#","",CONCATENATE("&lt;TR BGCOLOR=""#E0E0E0""&gt;&lt;TD&gt;&lt;BR&gt;&lt;/TD&gt;&lt;TD VALIGN = MIDDLE  ALIGN = CENTER&gt;", Minutes!V123, "&lt;/TD&gt;&lt;TD VALIGN = MIDDLE  ALIGN = CENTER&gt;", TEXT(Minutes!V122,"d-mmm-yy"),"&lt;/TD&gt;&lt;/TR&gt;&lt;TR&gt;&lt;TD COLSPAN = 3&gt;", SUBSTITUTE(Minutes!V124, "#", " "),"&lt;/TD&gt;&lt;/TR&gt;"))</f>
        <v/>
      </c>
      <c r="V121" s="117" t="str">
        <f>IF(Minutes!W124&lt;&gt;"#","",CONCATENATE("&lt;TR BGCOLOR=""#E0E0E0""&gt;&lt;TD&gt;&lt;BR&gt;&lt;/TD&gt;&lt;TD VALIGN = MIDDLE  ALIGN = CENTER&gt;", Minutes!W123, "&lt;/TD&gt;&lt;TD VALIGN = MIDDLE  ALIGN = CENTER&gt;", TEXT(Minutes!W122,"d-mmm-yy"),"&lt;/TD&gt;&lt;/TR&gt;&lt;TR&gt;&lt;TD COLSPAN = 3&gt;", SUBSTITUTE(Minutes!W124, "#", " "),"&lt;/TD&gt;&lt;/TR&gt;"))</f>
        <v/>
      </c>
      <c r="W121" s="117" t="str">
        <f>IF(Minutes!X124&lt;&gt;"#","",CONCATENATE("&lt;TR BGCOLOR=""#E0E0E0""&gt;&lt;TD&gt;&lt;BR&gt;&lt;/TD&gt;&lt;TD VALIGN = MIDDLE  ALIGN = CENTER&gt;", Minutes!X123, "&lt;/TD&gt;&lt;TD VALIGN = MIDDLE  ALIGN = CENTER&gt;", TEXT(Minutes!X122,"d-mmm-yy"),"&lt;/TD&gt;&lt;/TR&gt;&lt;TR&gt;&lt;TD COLSPAN = 3&gt;", SUBSTITUTE(Minutes!X124, "#", " "),"&lt;/TD&gt;&lt;/TR&gt;"))</f>
        <v/>
      </c>
      <c r="X121" s="117" t="str">
        <f>IF(Minutes!Y124&lt;&gt;"#","",CONCATENATE("&lt;TR BGCOLOR=""#E0E0E0""&gt;&lt;TD&gt;&lt;BR&gt;&lt;/TD&gt;&lt;TD VALIGN = MIDDLE  ALIGN = CENTER&gt;", Minutes!Y123, "&lt;/TD&gt;&lt;TD VALIGN = MIDDLE  ALIGN = CENTER&gt;", TEXT(Minutes!Y122,"d-mmm-yy"),"&lt;/TD&gt;&lt;/TR&gt;&lt;TR&gt;&lt;TD COLSPAN = 3&gt;", SUBSTITUTE(Minutes!Y124, "#", " "),"&lt;/TD&gt;&lt;/TR&gt;"))</f>
        <v/>
      </c>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row>
    <row r="122" spans="1:50" x14ac:dyDescent="0.2">
      <c r="B122" s="117"/>
      <c r="C122" s="117"/>
      <c r="D122" s="117"/>
      <c r="E122" s="117"/>
      <c r="F122" s="117"/>
      <c r="G122" s="117"/>
      <c r="H122" s="117"/>
      <c r="I122" s="117"/>
      <c r="J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row>
    <row r="123" spans="1:50" x14ac:dyDescent="0.2">
      <c r="A123" s="26" t="s">
        <v>89</v>
      </c>
      <c r="B123" s="117"/>
      <c r="C123" s="117"/>
      <c r="D123" s="117"/>
      <c r="E123" s="117"/>
      <c r="F123" s="117"/>
      <c r="G123" s="117"/>
      <c r="H123" s="117"/>
      <c r="I123" s="117"/>
      <c r="J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row>
    <row r="124" spans="1:50" ht="127.5" customHeight="1" x14ac:dyDescent="0.2">
      <c r="A124" s="26" t="str">
        <f ca="1">IF(Minutes!B125="#","",CONCATENATE("&lt;A NAME = ""REQ",Minutes!B125,"""&gt;&lt;BR&gt;&lt;/A&gt;","&lt;TABLE BORDER=5 CELLSPACING=0 CELLPADDING=6 WIDTH=""100%""&gt;","&lt;TR BGCOLOR=""#00FFFF""&gt;&lt;TD COLSPAN = 3 VALIGN = MIDDLE  ALIGN = CENTER&gt;&lt;BIG&gt;&lt;B&gt;Change Request &lt;A HREF=""maint_",Minutes!B125,".pdf""&gt;",Minutes!B125,"&lt;/A&gt; Revision History&lt;/B&gt;&lt;/BIG&gt;&lt;/TD&gt;&lt;/TR&gt;","&lt;TR BGCOLOR=""#00FFFF""&gt;&lt;TD  WIDTH=""15%"" ALIGN = CENTER&gt;Status&lt;/TD&gt;&lt;TD ALIGN = CENTER&gt;Description&lt;/TD&gt;&lt;TD  WIDTH=""15%"" ALIGN = CENTER&gt;Date Received&lt;/TD&gt;&lt;/TR&gt;","&lt;TR BGCOLOR=""#00FFFF""&gt;&lt;TD VALIGN = MIDDLE  ALIGN = CENTER&gt;&lt;B&gt;",Minutes!C126,"&lt;/B&gt;&lt;/TD&gt;&lt;TD VALIGN = MIDDLE  ALIGN = CENTER&gt;&lt;B&gt;",Minutes!C127,"&lt;/B&gt;&lt;/TD&gt;&lt;TD  VALIGN = MIDDLE  ALIGN = CENTER&gt;&lt;B&gt;",Minutes!C125,"&lt;/B&gt;&lt;/TD&gt;&lt;/TR&gt;","&lt;TR BGCOLOR=""#00FFFF""&gt;&lt;TD COLSPAN = 3&gt;&lt;SMALL&gt;&lt;BR&gt;&lt;/SMALL&gt;&lt;/TD&gt;&lt;/TR&gt;"))</f>
        <v>&lt;A NAME = "REQ0049"&gt;&lt;BR&gt;&lt;/A&gt;&lt;TABLE BORDER=5 CELLSPACING=0 CELLPADDING=6 WIDTH="100%"&gt;&lt;TR BGCOLOR="#00FFFF"&gt;&lt;TD COLSPAN = 3 VALIGN = MIDDLE  ALIGN = CENTER&gt;&lt;BIG&gt;&lt;B&gt;Change Request &lt;A HREF="maint_0049.pdf"&gt;0049&lt;/A&gt;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CENTER&gt;&lt;B&gt;35.2.4.5 - MAP Context for MSRP&lt;/B&gt;&lt;/TD&gt;&lt;TD  VALIGN = MIDDLE  ALIGN = CENTER&gt;&lt;B&gt;06-Sep-12&lt;/B&gt;&lt;/TD&gt;&lt;/TR&gt;&lt;TR BGCOLOR="#00FFFF"&gt;&lt;TD COLSPAN = 3&gt;&lt;SMALL&gt;&lt;BR&gt;&lt;/SMALL&gt;&lt;/TD&gt;&lt;/TR&gt;</v>
      </c>
      <c r="B124" s="117" t="str">
        <f ca="1">IF(Minutes!C127="","",CONCATENATE("&lt;TR BGCOLOR=""#E0E0E0""&gt;&lt;TD&gt;&lt;BR&gt;&lt;/TD&gt;&lt;TD VALIGN = MIDDLE  ALIGN = CENTER&gt;", Minutes!C126, "&lt;/TD&gt;&lt;TD VALIGN = MIDDLE  ALIGN = CENTER&gt;", TEXT(Minutes!C125,"d-mmm-yy"),"&lt;/TD&gt;&lt;/TR&gt;&lt;TR&gt;&lt;TD COLSPAN = 3&gt;", SUBSTITUTE(Minutes!C127, "#", " "),"&lt;/TD&gt;&lt;/TR&gt;"))</f>
        <v>&lt;TR BGCOLOR="#E0E0E0"&gt;&lt;TD&gt;&lt;BR&gt;&lt;/TD&gt;&lt;TD VALIGN = MIDDLE  ALIGN = CENTER&gt;Balloting&lt;/TD&gt;&lt;TD VALIGN = MIDDLE  ALIGN = CENTER&gt;6-Sep-12&lt;/TD&gt;&lt;/TR&gt;&lt;TR&gt;&lt;TD COLSPAN = 3&gt;35.2.4.5 - MAP Context for MSRP&lt;/TD&gt;&lt;/TR&gt;</v>
      </c>
      <c r="C124" s="117" t="str">
        <f>IF(Minutes!D127&lt;&gt;"#","",CONCATENATE("&lt;TR BGCOLOR=""#E0E0E0""&gt;&lt;TD&gt;&lt;BR&gt;&lt;/TD&gt;&lt;TD VALIGN = MIDDLE  ALIGN = CENTER&gt;", Minutes!D126, "&lt;/TD&gt;&lt;TD VALIGN = MIDDLE  ALIGN = CENTER&gt;", TEXT(Minutes!D125,"d-mmm-yy"),"&lt;/TD&gt;&lt;/TR&gt;&lt;TR&gt;&lt;TD COLSPAN = 3&gt;", SUBSTITUTE(Minutes!D127, "#", " "),"&lt;/TD&gt;&lt;/TR&gt;"))</f>
        <v/>
      </c>
      <c r="D124" s="117" t="str">
        <f>IF(Minutes!E127&lt;&gt;"#","",CONCATENATE("&lt;TR BGCOLOR=""#E0E0E0""&gt;&lt;TD&gt;&lt;BR&gt;&lt;/TD&gt;&lt;TD VALIGN = MIDDLE  ALIGN = CENTER&gt;", Minutes!E126, "&lt;/TD&gt;&lt;TD VALIGN = MIDDLE  ALIGN = CENTER&gt;", TEXT(Minutes!E125,"d-mmm-yy"),"&lt;/TD&gt;&lt;/TR&gt;&lt;TR&gt;&lt;TD COLSPAN = 3&gt;", SUBSTITUTE(Minutes!E127, "#", " "),"&lt;/TD&gt;&lt;/TR&gt;"))</f>
        <v/>
      </c>
      <c r="E124" s="117" t="str">
        <f>IF(Minutes!F127&lt;&gt;"#","",CONCATENATE("&lt;TR BGCOLOR=""#E0E0E0""&gt;&lt;TD&gt;&lt;BR&gt;&lt;/TD&gt;&lt;TD VALIGN = MIDDLE  ALIGN = CENTER&gt;", Minutes!F126, "&lt;/TD&gt;&lt;TD VALIGN = MIDDLE  ALIGN = CENTER&gt;", TEXT(Minutes!F125,"d-mmm-yy"),"&lt;/TD&gt;&lt;/TR&gt;&lt;TR&gt;&lt;TD COLSPAN = 3&gt;", SUBSTITUTE(Minutes!F127, "#", " "),"&lt;/TD&gt;&lt;/TR&gt;"))</f>
        <v/>
      </c>
      <c r="F124" s="117" t="str">
        <f>IF(Minutes!G127&lt;&gt;"#","",CONCATENATE("&lt;TR BGCOLOR=""#E0E0E0""&gt;&lt;TD&gt;&lt;BR&gt;&lt;/TD&gt;&lt;TD VALIGN = MIDDLE  ALIGN = CENTER&gt;", Minutes!G126, "&lt;/TD&gt;&lt;TD VALIGN = MIDDLE  ALIGN = CENTER&gt;", TEXT(Minutes!G125,"d-mmm-yy"),"&lt;/TD&gt;&lt;/TR&gt;&lt;TR&gt;&lt;TD COLSPAN = 3&gt;", SUBSTITUTE(Minutes!G127, "#", " "),"&lt;/TD&gt;&lt;/TR&gt;"))</f>
        <v/>
      </c>
      <c r="G124" s="117" t="str">
        <f>IF(Minutes!H127&lt;&gt;"#","",CONCATENATE("&lt;TR BGCOLOR=""#E0E0E0""&gt;&lt;TD&gt;&lt;BR&gt;&lt;/TD&gt;&lt;TD VALIGN = MIDDLE  ALIGN = CENTER&gt;", Minutes!H126, "&lt;/TD&gt;&lt;TD VALIGN = MIDDLE  ALIGN = CENTER&gt;", TEXT(Minutes!H125,"d-mmm-yy"),"&lt;/TD&gt;&lt;/TR&gt;&lt;TR&gt;&lt;TD COLSPAN = 3&gt;", SUBSTITUTE(Minutes!H127, "#", " "),"&lt;/TD&gt;&lt;/TR&gt;"))</f>
        <v/>
      </c>
      <c r="H124" s="117" t="str">
        <f>IF(Minutes!I127&lt;&gt;"#","",CONCATENATE("&lt;TR BGCOLOR=""#E0E0E0""&gt;&lt;TD&gt;&lt;BR&gt;&lt;/TD&gt;&lt;TD VALIGN = MIDDLE  ALIGN = CENTER&gt;", Minutes!I126, "&lt;/TD&gt;&lt;TD VALIGN = MIDDLE  ALIGN = CENTER&gt;", TEXT(Minutes!I125,"d-mmm-yy"),"&lt;/TD&gt;&lt;/TR&gt;&lt;TR&gt;&lt;TD COLSPAN = 3&gt;", SUBSTITUTE(Minutes!I127, "#", " "),"&lt;/TD&gt;&lt;/TR&gt;"))</f>
        <v/>
      </c>
      <c r="I124" s="117" t="str">
        <f>IF(Minutes!J127&lt;&gt;"#","",CONCATENATE("&lt;TR BGCOLOR=""#E0E0E0""&gt;&lt;TD&gt;&lt;BR&gt;&lt;/TD&gt;&lt;TD VALIGN = MIDDLE  ALIGN = CENTER&gt;", Minutes!J126, "&lt;/TD&gt;&lt;TD VALIGN = MIDDLE  ALIGN = CENTER&gt;", TEXT(Minutes!J125,"d-mmm-yy"),"&lt;/TD&gt;&lt;/TR&gt;&lt;TR&gt;&lt;TD COLSPAN = 3&gt;", SUBSTITUTE(Minutes!J127, "#", " "),"&lt;/TD&gt;&lt;/TR&gt;"))</f>
        <v/>
      </c>
      <c r="J124" s="117" t="str">
        <f>IF(Minutes!K127&lt;&gt;"#","",CONCATENATE("&lt;TR BGCOLOR=""#E0E0E0""&gt;&lt;TD&gt;&lt;BR&gt;&lt;/TD&gt;&lt;TD VALIGN = MIDDLE  ALIGN = CENTER&gt;", Minutes!K126, "&lt;/TD&gt;&lt;TD VALIGN = MIDDLE  ALIGN = CENTER&gt;", TEXT(Minutes!K125,"d-mmm-yy"),"&lt;/TD&gt;&lt;/TR&gt;&lt;TR&gt;&lt;TD COLSPAN = 3&gt;", SUBSTITUTE(Minutes!K127, "#", " "),"&lt;/TD&gt;&lt;/TR&gt;"))</f>
        <v>&lt;TR BGCOLOR="#E0E0E0"&gt;&lt;TD&gt;&lt;BR&gt;&lt;/TD&gt;&lt;TD VALIGN = MIDDLE  ALIGN = CENTER&gt;Agreed.  Target for 802.1Q-REV&lt;/TD&gt;&lt;TD VALIGN = MIDDLE  ALIGN = CENTER&gt;12-Sep-12&lt;/TD&gt;&lt;/TR&gt;&lt;TR&gt;&lt;TD COLSPAN = 3&gt; &lt;/TD&gt;&lt;/TR&gt;</v>
      </c>
      <c r="K124" s="26" t="str">
        <f>IF(Minutes!L127&lt;&gt;"#","",CONCATENATE("&lt;TR BGCOLOR=""#E0E0E0""&gt;&lt;TD&gt;&lt;BR&gt;&lt;/TD&gt;&lt;TD VALIGN = MIDDLE  ALIGN = CENTER&gt;", Minutes!L126, "&lt;/TD&gt;&lt;TD VALIGN = MIDDLE  ALIGN = CENTER&gt;", TEXT(Minutes!L125,"d-mmm-yy"),"&lt;/TD&gt;&lt;/TR&gt;&lt;TR&gt;&lt;TD COLSPAN = 3&gt;", SUBSTITUTE(Minutes!L127, "#", " "),"&lt;/TD&gt;&lt;/TR&gt;"))</f>
        <v>&lt;TR BGCOLOR="#E0E0E0"&gt;&lt;TD&gt;&lt;BR&gt;&lt;/TD&gt;&lt;TD VALIGN = MIDDLE  ALIGN = CENTER&gt;Target for 802.1Q-REV&lt;/TD&gt;&lt;TD VALIGN = MIDDLE  ALIGN = CENTER&gt;13-Nov-12&lt;/TD&gt;&lt;/TR&gt;&lt;TR&gt;&lt;TD COLSPAN = 3&gt; &lt;/TD&gt;&lt;/TR&gt;</v>
      </c>
      <c r="L124" s="26" t="str">
        <f>IF(Minutes!M127&lt;&gt;"#","",CONCATENATE("&lt;TR BGCOLOR=""#E0E0E0""&gt;&lt;TD&gt;&lt;BR&gt;&lt;/TD&gt;&lt;TD VALIGN = MIDDLE  ALIGN = CENTER&gt;", Minutes!M126, "&lt;/TD&gt;&lt;TD VALIGN = MIDDLE  ALIGN = CENTER&gt;", TEXT(Minutes!M125,"d-mmm-yy"),"&lt;/TD&gt;&lt;/TR&gt;&lt;TR&gt;&lt;TD COLSPAN = 3&gt;", SUBSTITUTE(Minutes!M127, "#", " "),"&lt;/TD&gt;&lt;/TR&gt;"))</f>
        <v>&lt;TR BGCOLOR="#E0E0E0"&gt;&lt;TD&gt;&lt;BR&gt;&lt;/TD&gt;&lt;TD VALIGN = MIDDLE  ALIGN = CENTER&gt;Editor requested to include in 802.1Q-REV&lt;/TD&gt;&lt;TD VALIGN = MIDDLE  ALIGN = CENTER&gt;15-Jan-13&lt;/TD&gt;&lt;/TR&gt;&lt;TR&gt;&lt;TD COLSPAN = 3&gt; &lt;/TD&gt;&lt;/TR&gt;</v>
      </c>
      <c r="M124" s="26" t="str">
        <f>IF(Minutes!N127&lt;&gt;"#","",CONCATENATE("&lt;TR BGCOLOR=""#E0E0E0""&gt;&lt;TD&gt;&lt;BR&gt;&lt;/TD&gt;&lt;TD VALIGN = MIDDLE  ALIGN = CENTER&gt;", Minutes!N126, "&lt;/TD&gt;&lt;TD VALIGN = MIDDLE  ALIGN = CENTER&gt;", TEXT(Minutes!N125,"d-mmm-yy"),"&lt;/TD&gt;&lt;/TR&gt;&lt;TR&gt;&lt;TD COLSPAN = 3&gt;", SUBSTITUTE(Minutes!N127, "#", " "),"&lt;/TD&gt;&lt;/TR&gt;"))</f>
        <v>&lt;TR BGCOLOR="#E0E0E0"&gt;&lt;TD&gt;&lt;BR&gt;&lt;/TD&gt;&lt;TD VALIGN = MIDDLE  ALIGN = CENTER&gt;Q-REV draft prepared.  Ready for WG ballot&lt;/TD&gt;&lt;TD VALIGN = MIDDLE  ALIGN = CENTER&gt;19-Mar-13&lt;/TD&gt;&lt;/TR&gt;&lt;TR&gt;&lt;TD COLSPAN = 3&gt; &lt;/TD&gt;&lt;/TR&gt;</v>
      </c>
      <c r="N124" s="26" t="str">
        <f>IF(Minutes!O127&lt;&gt;"#","",CONCATENATE("&lt;TR BGCOLOR=""#E0E0E0""&gt;&lt;TD&gt;&lt;BR&gt;&lt;/TD&gt;&lt;TD VALIGN = MIDDLE  ALIGN = CENTER&gt;", Minutes!O126, "&lt;/TD&gt;&lt;TD VALIGN = MIDDLE  ALIGN = CENTER&gt;", TEXT(Minutes!O125,"d-mmm-yy"),"&lt;/TD&gt;&lt;/TR&gt;&lt;TR&gt;&lt;TD COLSPAN = 3&gt;", SUBSTITUTE(Minutes!O127, "#", " "),"&lt;/TD&gt;&lt;/TR&gt;"))</f>
        <v>&lt;TR BGCOLOR="#E0E0E0"&gt;&lt;TD&gt;&lt;BR&gt;&lt;/TD&gt;&lt;TD VALIGN = MIDDLE  ALIGN = CENTER&gt;Included in 802.1Q-REV  D1.0, in ballot
&lt;/TD&gt;&lt;TD VALIGN = MIDDLE  ALIGN = CENTER&gt;15-May-13&lt;/TD&gt;&lt;/TR&gt;&lt;TR&gt;&lt;TD COLSPAN = 3&gt; &lt;/TD&gt;&lt;/TR&gt;</v>
      </c>
      <c r="O124" s="26" t="str">
        <f>IF(Minutes!P127&lt;&gt;"#","",CONCATENATE("&lt;TR BGCOLOR=""#E0E0E0""&gt;&lt;TD&gt;&lt;BR&gt;&lt;/TD&gt;&lt;TD VALIGN = MIDDLE  ALIGN = CENTER&gt;", Minutes!P126, "&lt;/TD&gt;&lt;TD VALIGN = MIDDLE  ALIGN = CENTER&gt;", TEXT(Minutes!P125,"d-mmm-yy"),"&lt;/TD&gt;&lt;/TR&gt;&lt;TR&gt;&lt;TD COLSPAN = 3&gt;", SUBSTITUTE(Minutes!P127, "#", " "),"&lt;/TD&gt;&lt;/TR&gt;"))</f>
        <v>&lt;TR BGCOLOR="#E0E0E0"&gt;&lt;TD&gt;&lt;BR&gt;&lt;/TD&gt;&lt;TD VALIGN = MIDDLE  ALIGN = CENTER&gt;802.1Q-REV D1.2 is balloting&lt;/TD&gt;&lt;TD VALIGN = MIDDLE  ALIGN = CENTER&gt;15-Jul-13&lt;/TD&gt;&lt;/TR&gt;&lt;TR&gt;&lt;TD COLSPAN = 3&gt; &lt;/TD&gt;&lt;/TR&gt;</v>
      </c>
      <c r="P124" s="26" t="str">
        <f>IF(Minutes!Q127&lt;&gt;"#","",CONCATENATE("&lt;TR BGCOLOR=""#E0E0E0""&gt;&lt;TD&gt;&lt;BR&gt;&lt;/TD&gt;&lt;TD VALIGN = MIDDLE  ALIGN = CENTER&gt;", Minutes!Q126, "&lt;/TD&gt;&lt;TD VALIGN = MIDDLE  ALIGN = CENTER&gt;", TEXT(Minutes!Q125,"d-mmm-yy"),"&lt;/TD&gt;&lt;/TR&gt;&lt;TR&gt;&lt;TD COLSPAN = 3&gt;", SUBSTITUTE(Minutes!Q127, "#", " "),"&lt;/TD&gt;&lt;/TR&gt;"))</f>
        <v>&lt;TR BGCOLOR="#E0E0E0"&gt;&lt;TD&gt;&lt;BR&gt;&lt;/TD&gt;&lt;TD VALIGN = MIDDLE  ALIGN = CENTER&gt;802.1Q-REV is in WG ballot recirc&lt;/TD&gt;&lt;TD VALIGN = MIDDLE  ALIGN = CENTER&gt;3-Sep-13&lt;/TD&gt;&lt;/TR&gt;&lt;TR&gt;&lt;TD COLSPAN = 3&gt; &lt;/TD&gt;&lt;/TR&gt;</v>
      </c>
      <c r="Q124" s="26" t="str">
        <f>IF(Minutes!R127&lt;&gt;"#","",CONCATENATE("&lt;TR BGCOLOR=""#E0E0E0""&gt;&lt;TD&gt;&lt;BR&gt;&lt;/TD&gt;&lt;TD VALIGN = MIDDLE  ALIGN = CENTER&gt;", Minutes!R126, "&lt;/TD&gt;&lt;TD VALIGN = MIDDLE  ALIGN = CENTER&gt;", TEXT(Minutes!R125,"d-mmm-yy"),"&lt;/TD&gt;&lt;/TR&gt;&lt;TR&gt;&lt;TD COLSPAN = 3&gt;", SUBSTITUTE(Minutes!R127, "#", " "),"&lt;/TD&gt;&lt;/TR&gt;"))</f>
        <v>&lt;TR BGCOLOR="#E0E0E0"&gt;&lt;TD&gt;&lt;BR&gt;&lt;/TD&gt;&lt;TD VALIGN = MIDDLE  ALIGN = CENTER&gt;802.1Q-REV is in WG ballot recirc&lt;/TD&gt;&lt;TD VALIGN = MIDDLE  ALIGN = CENTER&gt;12-Nov-13&lt;/TD&gt;&lt;/TR&gt;&lt;TR&gt;&lt;TD COLSPAN = 3&gt; &lt;/TD&gt;&lt;/TR&gt;</v>
      </c>
      <c r="R124" s="117" t="str">
        <f>IF(Minutes!S127&lt;&gt;"#","",CONCATENATE("&lt;TR BGCOLOR=""#E0E0E0""&gt;&lt;TD&gt;&lt;BR&gt;&lt;/TD&gt;&lt;TD VALIGN = MIDDLE  ALIGN = CENTER&gt;", Minutes!S126, "&lt;/TD&gt;&lt;TD VALIGN = MIDDLE  ALIGN = CENTER&gt;", TEXT(Minutes!S125,"d-mmm-yy"),"&lt;/TD&gt;&lt;/TR&gt;&lt;TR&gt;&lt;TD COLSPAN = 3&gt;", SUBSTITUTE(Minutes!S127, "#", " "),"&lt;/TD&gt;&lt;/TR&gt;"))</f>
        <v>&lt;TR BGCOLOR="#E0E0E0"&gt;&lt;TD&gt;&lt;BR&gt;&lt;/TD&gt;&lt;TD VALIGN = MIDDLE  ALIGN = CENTER&gt;802.1Q-REV is in sponsor ballot&lt;/TD&gt;&lt;TD VALIGN = MIDDLE  ALIGN = CENTER&gt;22-Jan-14&lt;/TD&gt;&lt;/TR&gt;&lt;TR&gt;&lt;TD COLSPAN = 3&gt; &lt;/TD&gt;&lt;/TR&gt;</v>
      </c>
      <c r="S124" s="117" t="str">
        <f>IF(Minutes!T127&lt;&gt;"#","",CONCATENATE("&lt;TR BGCOLOR=""#E0E0E0""&gt;&lt;TD&gt;&lt;BR&gt;&lt;/TD&gt;&lt;TD VALIGN = MIDDLE  ALIGN = CENTER&gt;", Minutes!T126, "&lt;/TD&gt;&lt;TD VALIGN = MIDDLE  ALIGN = CENTER&gt;", TEXT(Minutes!T125,"d-mmm-yy"),"&lt;/TD&gt;&lt;/TR&gt;&lt;TR&gt;&lt;TD COLSPAN = 3&gt;", SUBSTITUTE(Minutes!T127, "#", " "),"&lt;/TD&gt;&lt;/TR&gt;"))</f>
        <v>&lt;TR BGCOLOR="#E0E0E0"&gt;&lt;TD&gt;&lt;BR&gt;&lt;/TD&gt;&lt;TD VALIGN = MIDDLE  ALIGN = CENTER&gt;802.1Q-REV is in sponsor ballot recirc&lt;/TD&gt;&lt;TD VALIGN = MIDDLE  ALIGN = CENTER&gt;18-Mar-14&lt;/TD&gt;&lt;/TR&gt;&lt;TR&gt;&lt;TD COLSPAN = 3&gt; &lt;/TD&gt;&lt;/TR&gt;</v>
      </c>
      <c r="T124" s="117" t="str">
        <f>IF(Minutes!U127&lt;&gt;"#","",CONCATENATE("&lt;TR BGCOLOR=""#E0E0E0""&gt;&lt;TD&gt;&lt;BR&gt;&lt;/TD&gt;&lt;TD VALIGN = MIDDLE  ALIGN = CENTER&gt;", Minutes!U126, "&lt;/TD&gt;&lt;TD VALIGN = MIDDLE  ALIGN = CENTER&gt;", TEXT(Minutes!U125,"d-mmm-yy"),"&lt;/TD&gt;&lt;/TR&gt;&lt;TR&gt;&lt;TD COLSPAN = 3&gt;", SUBSTITUTE(Minutes!U127, "#", " "),"&lt;/TD&gt;&lt;/TR&gt;"))</f>
        <v/>
      </c>
      <c r="U124" s="117" t="str">
        <f>IF(Minutes!V127&lt;&gt;"#","",CONCATENATE("&lt;TR BGCOLOR=""#E0E0E0""&gt;&lt;TD&gt;&lt;BR&gt;&lt;/TD&gt;&lt;TD VALIGN = MIDDLE  ALIGN = CENTER&gt;", Minutes!V126, "&lt;/TD&gt;&lt;TD VALIGN = MIDDLE  ALIGN = CENTER&gt;", TEXT(Minutes!V125,"d-mmm-yy"),"&lt;/TD&gt;&lt;/TR&gt;&lt;TR&gt;&lt;TD COLSPAN = 3&gt;", SUBSTITUTE(Minutes!V127, "#", " "),"&lt;/TD&gt;&lt;/TR&gt;"))</f>
        <v/>
      </c>
      <c r="V124" s="117" t="str">
        <f>IF(Minutes!W127&lt;&gt;"#","",CONCATENATE("&lt;TR BGCOLOR=""#E0E0E0""&gt;&lt;TD&gt;&lt;BR&gt;&lt;/TD&gt;&lt;TD VALIGN = MIDDLE  ALIGN = CENTER&gt;", Minutes!W126, "&lt;/TD&gt;&lt;TD VALIGN = MIDDLE  ALIGN = CENTER&gt;", TEXT(Minutes!W125,"d-mmm-yy"),"&lt;/TD&gt;&lt;/TR&gt;&lt;TR&gt;&lt;TD COLSPAN = 3&gt;", SUBSTITUTE(Minutes!W127, "#", " "),"&lt;/TD&gt;&lt;/TR&gt;"))</f>
        <v/>
      </c>
      <c r="W124" s="117" t="str">
        <f>IF(Minutes!X127&lt;&gt;"#","",CONCATENATE("&lt;TR BGCOLOR=""#E0E0E0""&gt;&lt;TD&gt;&lt;BR&gt;&lt;/TD&gt;&lt;TD VALIGN = MIDDLE  ALIGN = CENTER&gt;", Minutes!X126, "&lt;/TD&gt;&lt;TD VALIGN = MIDDLE  ALIGN = CENTER&gt;", TEXT(Minutes!X125,"d-mmm-yy"),"&lt;/TD&gt;&lt;/TR&gt;&lt;TR&gt;&lt;TD COLSPAN = 3&gt;", SUBSTITUTE(Minutes!X127, "#", " "),"&lt;/TD&gt;&lt;/TR&gt;"))</f>
        <v/>
      </c>
      <c r="X124" s="117" t="str">
        <f>IF(Minutes!Y127&lt;&gt;"#","",CONCATENATE("&lt;TR BGCOLOR=""#E0E0E0""&gt;&lt;TD&gt;&lt;BR&gt;&lt;/TD&gt;&lt;TD VALIGN = MIDDLE  ALIGN = CENTER&gt;", Minutes!Y126, "&lt;/TD&gt;&lt;TD VALIGN = MIDDLE  ALIGN = CENTER&gt;", TEXT(Minutes!Y125,"d-mmm-yy"),"&lt;/TD&gt;&lt;/TR&gt;&lt;TR&gt;&lt;TD COLSPAN = 3&gt;", SUBSTITUTE(Minutes!Y127, "#", " "),"&lt;/TD&gt;&lt;/TR&gt;"))</f>
        <v/>
      </c>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row>
    <row r="125" spans="1:50" x14ac:dyDescent="0.2">
      <c r="B125" s="117"/>
      <c r="C125" s="117"/>
      <c r="D125" s="117"/>
      <c r="E125" s="117"/>
      <c r="F125" s="117"/>
      <c r="G125" s="117"/>
      <c r="H125" s="117"/>
      <c r="I125" s="117"/>
      <c r="J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row>
    <row r="126" spans="1:50" x14ac:dyDescent="0.2">
      <c r="A126" s="26" t="s">
        <v>89</v>
      </c>
      <c r="B126" s="117"/>
      <c r="C126" s="117"/>
      <c r="D126" s="117"/>
      <c r="E126" s="117"/>
      <c r="F126" s="117"/>
      <c r="G126" s="117"/>
      <c r="H126" s="117"/>
      <c r="I126" s="117"/>
      <c r="J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row>
    <row r="127" spans="1:50" ht="127.5" customHeight="1" x14ac:dyDescent="0.2">
      <c r="A127" s="26" t="str">
        <f ca="1">IF(Minutes!B128="#","",CONCATENATE("&lt;A NAME = ""REQ",Minutes!B128,"""&gt;&lt;BR&gt;&lt;/A&gt;","&lt;TABLE BORDER=5 CELLSPACING=0 CELLPADDING=6 WIDTH=""100%""&gt;","&lt;TR BGCOLOR=""#00FFFF""&gt;&lt;TD COLSPAN = 3 VALIGN = MIDDLE  ALIGN = CENTER&gt;&lt;BIG&gt;&lt;B&gt;Change Request &lt;A HREF=""maint_",Minutes!B128,".pdf""&gt;",Minutes!B128,"&lt;/A&gt; Revision History&lt;/B&gt;&lt;/BIG&gt;&lt;/TD&gt;&lt;/TR&gt;","&lt;TR BGCOLOR=""#00FFFF""&gt;&lt;TD  WIDTH=""15%"" ALIGN = CENTER&gt;Status&lt;/TD&gt;&lt;TD ALIGN = CENTER&gt;Description&lt;/TD&gt;&lt;TD  WIDTH=""15%"" ALIGN = CENTER&gt;Date Received&lt;/TD&gt;&lt;/TR&gt;","&lt;TR BGCOLOR=""#00FFFF""&gt;&lt;TD VALIGN = MIDDLE  ALIGN = CENTER&gt;&lt;B&gt;",Minutes!C129,"&lt;/B&gt;&lt;/TD&gt;&lt;TD VALIGN = MIDDLE  ALIGN = CENTER&gt;&lt;B&gt;",Minutes!C130,"&lt;/B&gt;&lt;/TD&gt;&lt;TD  VALIGN = MIDDLE  ALIGN = CENTER&gt;&lt;B&gt;",Minutes!C128,"&lt;/B&gt;&lt;/TD&gt;&lt;/TR&gt;","&lt;TR BGCOLOR=""#00FFFF""&gt;&lt;TD COLSPAN = 3&gt;&lt;SMALL&gt;&lt;BR&gt;&lt;/SMALL&gt;&lt;/TD&gt;&lt;/TR&gt;"))</f>
        <v>&lt;A NAME = "REQ0050"&gt;&lt;BR&gt;&lt;/A&gt;&lt;TABLE BORDER=5 CELLSPACING=0 CELLPADDING=6 WIDTH="100%"&gt;&lt;TR BGCOLOR="#00FFFF"&gt;&lt;TD COLSPAN = 3 VALIGN = MIDDLE  ALIGN = CENTER&gt;&lt;BIG&gt;&lt;B&gt;Change Request &lt;A HREF="maint_0050.pdf"&gt;0050&lt;/A&gt;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CENTER&gt;&lt;B&gt;5.4.4, 10.3, 35.2.4 - MSRP requirements&lt;/B&gt;&lt;/TD&gt;&lt;TD  VALIGN = MIDDLE  ALIGN = CENTER&gt;&lt;B&gt;06-Sep-12&lt;/B&gt;&lt;/TD&gt;&lt;/TR&gt;&lt;TR BGCOLOR="#00FFFF"&gt;&lt;TD COLSPAN = 3&gt;&lt;SMALL&gt;&lt;BR&gt;&lt;/SMALL&gt;&lt;/TD&gt;&lt;/TR&gt;</v>
      </c>
      <c r="B127" s="117" t="str">
        <f ca="1">IF(Minutes!C130="","",CONCATENATE("&lt;TR BGCOLOR=""#E0E0E0""&gt;&lt;TD&gt;&lt;BR&gt;&lt;/TD&gt;&lt;TD VALIGN = MIDDLE  ALIGN = CENTER&gt;", Minutes!C129, "&lt;/TD&gt;&lt;TD VALIGN = MIDDLE  ALIGN = CENTER&gt;", TEXT(Minutes!C128,"d-mmm-yy"),"&lt;/TD&gt;&lt;/TR&gt;&lt;TR&gt;&lt;TD COLSPAN = 3&gt;", SUBSTITUTE(Minutes!C130, "#", " "),"&lt;/TD&gt;&lt;/TR&gt;"))</f>
        <v>&lt;TR BGCOLOR="#E0E0E0"&gt;&lt;TD&gt;&lt;BR&gt;&lt;/TD&gt;&lt;TD VALIGN = MIDDLE  ALIGN = CENTER&gt;Balloting&lt;/TD&gt;&lt;TD VALIGN = MIDDLE  ALIGN = CENTER&gt;6-Sep-12&lt;/TD&gt;&lt;/TR&gt;&lt;TR&gt;&lt;TD COLSPAN = 3&gt;5.4.4, 10.3, 35.2.4 - MSRP requirements&lt;/TD&gt;&lt;/TR&gt;</v>
      </c>
      <c r="C127" s="117" t="str">
        <f>IF(Minutes!D130&lt;&gt;"#","",CONCATENATE("&lt;TR BGCOLOR=""#E0E0E0""&gt;&lt;TD&gt;&lt;BR&gt;&lt;/TD&gt;&lt;TD VALIGN = MIDDLE  ALIGN = CENTER&gt;", Minutes!D129, "&lt;/TD&gt;&lt;TD VALIGN = MIDDLE  ALIGN = CENTER&gt;", TEXT(Minutes!D128,"d-mmm-yy"),"&lt;/TD&gt;&lt;/TR&gt;&lt;TR&gt;&lt;TD COLSPAN = 3&gt;", SUBSTITUTE(Minutes!D130, "#", " "),"&lt;/TD&gt;&lt;/TR&gt;"))</f>
        <v/>
      </c>
      <c r="D127" s="117" t="str">
        <f>IF(Minutes!E130&lt;&gt;"#","",CONCATENATE("&lt;TR BGCOLOR=""#E0E0E0""&gt;&lt;TD&gt;&lt;BR&gt;&lt;/TD&gt;&lt;TD VALIGN = MIDDLE  ALIGN = CENTER&gt;", Minutes!E129, "&lt;/TD&gt;&lt;TD VALIGN = MIDDLE  ALIGN = CENTER&gt;", TEXT(Minutes!E128,"d-mmm-yy"),"&lt;/TD&gt;&lt;/TR&gt;&lt;TR&gt;&lt;TD COLSPAN = 3&gt;", SUBSTITUTE(Minutes!E130, "#", " "),"&lt;/TD&gt;&lt;/TR&gt;"))</f>
        <v/>
      </c>
      <c r="E127" s="117" t="str">
        <f>IF(Minutes!F130&lt;&gt;"#","",CONCATENATE("&lt;TR BGCOLOR=""#E0E0E0""&gt;&lt;TD&gt;&lt;BR&gt;&lt;/TD&gt;&lt;TD VALIGN = MIDDLE  ALIGN = CENTER&gt;", Minutes!F129, "&lt;/TD&gt;&lt;TD VALIGN = MIDDLE  ALIGN = CENTER&gt;", TEXT(Minutes!F128,"d-mmm-yy"),"&lt;/TD&gt;&lt;/TR&gt;&lt;TR&gt;&lt;TD COLSPAN = 3&gt;", SUBSTITUTE(Minutes!F130, "#", " "),"&lt;/TD&gt;&lt;/TR&gt;"))</f>
        <v/>
      </c>
      <c r="F127" s="117" t="str">
        <f>IF(Minutes!G130&lt;&gt;"#","",CONCATENATE("&lt;TR BGCOLOR=""#E0E0E0""&gt;&lt;TD&gt;&lt;BR&gt;&lt;/TD&gt;&lt;TD VALIGN = MIDDLE  ALIGN = CENTER&gt;", Minutes!G129, "&lt;/TD&gt;&lt;TD VALIGN = MIDDLE  ALIGN = CENTER&gt;", TEXT(Minutes!G128,"d-mmm-yy"),"&lt;/TD&gt;&lt;/TR&gt;&lt;TR&gt;&lt;TD COLSPAN = 3&gt;", SUBSTITUTE(Minutes!G130, "#", " "),"&lt;/TD&gt;&lt;/TR&gt;"))</f>
        <v/>
      </c>
      <c r="G127" s="117" t="str">
        <f>IF(Minutes!H130&lt;&gt;"#","",CONCATENATE("&lt;TR BGCOLOR=""#E0E0E0""&gt;&lt;TD&gt;&lt;BR&gt;&lt;/TD&gt;&lt;TD VALIGN = MIDDLE  ALIGN = CENTER&gt;", Minutes!H129, "&lt;/TD&gt;&lt;TD VALIGN = MIDDLE  ALIGN = CENTER&gt;", TEXT(Minutes!H128,"d-mmm-yy"),"&lt;/TD&gt;&lt;/TR&gt;&lt;TR&gt;&lt;TD COLSPAN = 3&gt;", SUBSTITUTE(Minutes!H130, "#", " "),"&lt;/TD&gt;&lt;/TR&gt;"))</f>
        <v/>
      </c>
      <c r="H127" s="117" t="str">
        <f>IF(Minutes!I130&lt;&gt;"#","",CONCATENATE("&lt;TR BGCOLOR=""#E0E0E0""&gt;&lt;TD&gt;&lt;BR&gt;&lt;/TD&gt;&lt;TD VALIGN = MIDDLE  ALIGN = CENTER&gt;", Minutes!I129, "&lt;/TD&gt;&lt;TD VALIGN = MIDDLE  ALIGN = CENTER&gt;", TEXT(Minutes!I128,"d-mmm-yy"),"&lt;/TD&gt;&lt;/TR&gt;&lt;TR&gt;&lt;TD COLSPAN = 3&gt;", SUBSTITUTE(Minutes!I130, "#", " "),"&lt;/TD&gt;&lt;/TR&gt;"))</f>
        <v/>
      </c>
      <c r="I127" s="117" t="str">
        <f>IF(Minutes!J130&lt;&gt;"#","",CONCATENATE("&lt;TR BGCOLOR=""#E0E0E0""&gt;&lt;TD&gt;&lt;BR&gt;&lt;/TD&gt;&lt;TD VALIGN = MIDDLE  ALIGN = CENTER&gt;", Minutes!J129, "&lt;/TD&gt;&lt;TD VALIGN = MIDDLE  ALIGN = CENTER&gt;", TEXT(Minutes!J128,"d-mmm-yy"),"&lt;/TD&gt;&lt;/TR&gt;&lt;TR&gt;&lt;TD COLSPAN = 3&gt;", SUBSTITUTE(Minutes!J130, "#", " "),"&lt;/TD&gt;&lt;/TR&gt;"))</f>
        <v/>
      </c>
      <c r="J127" s="117" t="str">
        <f>IF(Minutes!K130&lt;&gt;"#","",CONCATENATE("&lt;TR BGCOLOR=""#E0E0E0""&gt;&lt;TD&gt;&lt;BR&gt;&lt;/TD&gt;&lt;TD VALIGN = MIDDLE  ALIGN = CENTER&gt;", Minutes!K129, "&lt;/TD&gt;&lt;TD VALIGN = MIDDLE  ALIGN = CENTER&gt;", TEXT(Minutes!K128,"d-mmm-yy"),"&lt;/TD&gt;&lt;/TR&gt;&lt;TR&gt;&lt;TD COLSPAN = 3&gt;", SUBSTITUTE(Minutes!K130, "#", " "),"&lt;/TD&gt;&lt;/TR&gt;"))</f>
        <v>&lt;TR BGCOLOR="#E0E0E0"&gt;&lt;TD&gt;&lt;BR&gt;&lt;/TD&gt;&lt;TD VALIGN = MIDDLE  ALIGN = CENTER&gt;Craig Gunther proposes alternative to change text in 10.3 (i.e., the pointer is an extension to MAP instead of a full definition for MSRP) and will propose text
Target for 802.1Q-REV&lt;/TD&gt;&lt;TD VALIGN = MIDDLE  ALIGN = CENTER&gt;12-Sep-12&lt;/TD&gt;&lt;/TR&gt;&lt;TR&gt;&lt;TD COLSPAN = 3&gt; &lt;/TD&gt;&lt;/TR&gt;</v>
      </c>
      <c r="K127" s="26" t="str">
        <f>IF(Minutes!L130&lt;&gt;"#","",CONCATENATE("&lt;TR BGCOLOR=""#E0E0E0""&gt;&lt;TD&gt;&lt;BR&gt;&lt;/TD&gt;&lt;TD VALIGN = MIDDLE  ALIGN = CENTER&gt;", Minutes!L129, "&lt;/TD&gt;&lt;TD VALIGN = MIDDLE  ALIGN = CENTER&gt;", TEXT(Minutes!L128,"d-mmm-yy"),"&lt;/TD&gt;&lt;/TR&gt;&lt;TR&gt;&lt;TD COLSPAN = 3&gt;", SUBSTITUTE(Minutes!L130, "#", " "),"&lt;/TD&gt;&lt;/TR&gt;"))</f>
        <v>&lt;TR BGCOLOR="#E0E0E0"&gt;&lt;TD&gt;&lt;BR&gt;&lt;/TD&gt;&lt;TD VALIGN = MIDDLE  ALIGN = CENTER&gt;Accept the Proposed Resolution in Principle, but use an entirely different approach:
Clause 10.3, page 157
The MRP Attribute Propagation (MAP) function enables propagation of attributes registered on Bridge Ports across the network to other participants. Each MRP application specifies the operation of the MAP function. This subclause specifies the operation of the MAP function for the MMRP application, the MVRP application (11.2.1) and the MSRP application (35.2).  In addition, clause 35.2.4 specifies additional MSRP attribute processing rules that modify the MAP function defined below.
Clause 35.2.4, page 1129
This clause describes
 a) Rules for combining and propagating Listener attributes toward the associated Talker,
b) How MSRP adjusts the Talker and Listener attributes before propagating them.
Unless stated otherwise, Talker and Listener attributes are propagated as described in 10.3.
In principle, the MAP performs MSRP Attribute Propagation when any of the following conditions occur:
Change bar version in minutes (http://www.ieee802.org/1/files/public/maint/2012-11-maintenance.pdf )
Target for 802.1Q-REV&lt;/TD&gt;&lt;TD VALIGN = MIDDLE  ALIGN = CENTER&gt;13-Nov-12&lt;/TD&gt;&lt;/TR&gt;&lt;TR&gt;&lt;TD COLSPAN = 3&gt; &lt;/TD&gt;&lt;/TR&gt;</v>
      </c>
      <c r="L127" s="26" t="str">
        <f>IF(Minutes!M130&lt;&gt;"#","",CONCATENATE("&lt;TR BGCOLOR=""#E0E0E0""&gt;&lt;TD&gt;&lt;BR&gt;&lt;/TD&gt;&lt;TD VALIGN = MIDDLE  ALIGN = CENTER&gt;", Minutes!M129, "&lt;/TD&gt;&lt;TD VALIGN = MIDDLE  ALIGN = CENTER&gt;", TEXT(Minutes!M128,"d-mmm-yy"),"&lt;/TD&gt;&lt;/TR&gt;&lt;TR&gt;&lt;TD COLSPAN = 3&gt;", SUBSTITUTE(Minutes!M130, "#", " "),"&lt;/TD&gt;&lt;/TR&gt;"))</f>
        <v>&lt;TR BGCOLOR="#E0E0E0"&gt;&lt;TD&gt;&lt;BR&gt;&lt;/TD&gt;&lt;TD VALIGN = MIDDLE  ALIGN = CENTER&gt;Editor requested to include in 802.1Q-REV&lt;/TD&gt;&lt;TD VALIGN = MIDDLE  ALIGN = CENTER&gt;15-Jan-13&lt;/TD&gt;&lt;/TR&gt;&lt;TR&gt;&lt;TD COLSPAN = 3&gt; &lt;/TD&gt;&lt;/TR&gt;</v>
      </c>
      <c r="M127" s="26" t="str">
        <f>IF(Minutes!N130&lt;&gt;"#","",CONCATENATE("&lt;TR BGCOLOR=""#E0E0E0""&gt;&lt;TD&gt;&lt;BR&gt;&lt;/TD&gt;&lt;TD VALIGN = MIDDLE  ALIGN = CENTER&gt;", Minutes!N129, "&lt;/TD&gt;&lt;TD VALIGN = MIDDLE  ALIGN = CENTER&gt;", TEXT(Minutes!N128,"d-mmm-yy"),"&lt;/TD&gt;&lt;/TR&gt;&lt;TR&gt;&lt;TD COLSPAN = 3&gt;", SUBSTITUTE(Minutes!N130, "#", " "),"&lt;/TD&gt;&lt;/TR&gt;"))</f>
        <v>&lt;TR BGCOLOR="#E0E0E0"&gt;&lt;TD&gt;&lt;BR&gt;&lt;/TD&gt;&lt;TD VALIGN = MIDDLE  ALIGN = CENTER&gt;Q-REV draft prepared.  Ready for WG ballot&lt;/TD&gt;&lt;TD VALIGN = MIDDLE  ALIGN = CENTER&gt;19-Mar-13&lt;/TD&gt;&lt;/TR&gt;&lt;TR&gt;&lt;TD COLSPAN = 3&gt; &lt;/TD&gt;&lt;/TR&gt;</v>
      </c>
      <c r="N127" s="26" t="str">
        <f>IF(Minutes!O130&lt;&gt;"#","",CONCATENATE("&lt;TR BGCOLOR=""#E0E0E0""&gt;&lt;TD&gt;&lt;BR&gt;&lt;/TD&gt;&lt;TD VALIGN = MIDDLE  ALIGN = CENTER&gt;", Minutes!O129, "&lt;/TD&gt;&lt;TD VALIGN = MIDDLE  ALIGN = CENTER&gt;", TEXT(Minutes!O128,"d-mmm-yy"),"&lt;/TD&gt;&lt;/TR&gt;&lt;TR&gt;&lt;TD COLSPAN = 3&gt;", SUBSTITUTE(Minutes!O130, "#", " "),"&lt;/TD&gt;&lt;/TR&gt;"))</f>
        <v>&lt;TR BGCOLOR="#E0E0E0"&gt;&lt;TD&gt;&lt;BR&gt;&lt;/TD&gt;&lt;TD VALIGN = MIDDLE  ALIGN = CENTER&gt;Included in 802.1Q-REV  D1.0, in ballot
&lt;/TD&gt;&lt;TD VALIGN = MIDDLE  ALIGN = CENTER&gt;15-May-13&lt;/TD&gt;&lt;/TR&gt;&lt;TR&gt;&lt;TD COLSPAN = 3&gt; &lt;/TD&gt;&lt;/TR&gt;</v>
      </c>
      <c r="O127" s="26" t="str">
        <f>IF(Minutes!P130&lt;&gt;"#","",CONCATENATE("&lt;TR BGCOLOR=""#E0E0E0""&gt;&lt;TD&gt;&lt;BR&gt;&lt;/TD&gt;&lt;TD VALIGN = MIDDLE  ALIGN = CENTER&gt;", Minutes!P129, "&lt;/TD&gt;&lt;TD VALIGN = MIDDLE  ALIGN = CENTER&gt;", TEXT(Minutes!P128,"d-mmm-yy"),"&lt;/TD&gt;&lt;/TR&gt;&lt;TR&gt;&lt;TD COLSPAN = 3&gt;", SUBSTITUTE(Minutes!P130, "#", " "),"&lt;/TD&gt;&lt;/TR&gt;"))</f>
        <v>&lt;TR BGCOLOR="#E0E0E0"&gt;&lt;TD&gt;&lt;BR&gt;&lt;/TD&gt;&lt;TD VALIGN = MIDDLE  ALIGN = CENTER&gt;802.1Q-REV D1.2 is balloting&lt;/TD&gt;&lt;TD VALIGN = MIDDLE  ALIGN = CENTER&gt;15-Jul-13&lt;/TD&gt;&lt;/TR&gt;&lt;TR&gt;&lt;TD COLSPAN = 3&gt; &lt;/TD&gt;&lt;/TR&gt;</v>
      </c>
      <c r="P127" s="26" t="str">
        <f>IF(Minutes!Q130&lt;&gt;"#","",CONCATENATE("&lt;TR BGCOLOR=""#E0E0E0""&gt;&lt;TD&gt;&lt;BR&gt;&lt;/TD&gt;&lt;TD VALIGN = MIDDLE  ALIGN = CENTER&gt;", Minutes!Q129, "&lt;/TD&gt;&lt;TD VALIGN = MIDDLE  ALIGN = CENTER&gt;", TEXT(Minutes!Q128,"d-mmm-yy"),"&lt;/TD&gt;&lt;/TR&gt;&lt;TR&gt;&lt;TD COLSPAN = 3&gt;", SUBSTITUTE(Minutes!Q130, "#", " "),"&lt;/TD&gt;&lt;/TR&gt;"))</f>
        <v>&lt;TR BGCOLOR="#E0E0E0"&gt;&lt;TD&gt;&lt;BR&gt;&lt;/TD&gt;&lt;TD VALIGN = MIDDLE  ALIGN = CENTER&gt;802.1Q-REV is in WG ballot recirc&lt;/TD&gt;&lt;TD VALIGN = MIDDLE  ALIGN = CENTER&gt;3-Sep-13&lt;/TD&gt;&lt;/TR&gt;&lt;TR&gt;&lt;TD COLSPAN = 3&gt; &lt;/TD&gt;&lt;/TR&gt;</v>
      </c>
      <c r="Q127" s="26" t="str">
        <f>IF(Minutes!R130&lt;&gt;"#","",CONCATENATE("&lt;TR BGCOLOR=""#E0E0E0""&gt;&lt;TD&gt;&lt;BR&gt;&lt;/TD&gt;&lt;TD VALIGN = MIDDLE  ALIGN = CENTER&gt;", Minutes!R129, "&lt;/TD&gt;&lt;TD VALIGN = MIDDLE  ALIGN = CENTER&gt;", TEXT(Minutes!R128,"d-mmm-yy"),"&lt;/TD&gt;&lt;/TR&gt;&lt;TR&gt;&lt;TD COLSPAN = 3&gt;", SUBSTITUTE(Minutes!R130, "#", " "),"&lt;/TD&gt;&lt;/TR&gt;"))</f>
        <v>&lt;TR BGCOLOR="#E0E0E0"&gt;&lt;TD&gt;&lt;BR&gt;&lt;/TD&gt;&lt;TD VALIGN = MIDDLE  ALIGN = CENTER&gt;802.1Q-REV is in WG ballot recirc&lt;/TD&gt;&lt;TD VALIGN = MIDDLE  ALIGN = CENTER&gt;12-Nov-13&lt;/TD&gt;&lt;/TR&gt;&lt;TR&gt;&lt;TD COLSPAN = 3&gt; &lt;/TD&gt;&lt;/TR&gt;</v>
      </c>
      <c r="R127" s="117" t="str">
        <f>IF(Minutes!S130&lt;&gt;"#","",CONCATENATE("&lt;TR BGCOLOR=""#E0E0E0""&gt;&lt;TD&gt;&lt;BR&gt;&lt;/TD&gt;&lt;TD VALIGN = MIDDLE  ALIGN = CENTER&gt;", Minutes!S129, "&lt;/TD&gt;&lt;TD VALIGN = MIDDLE  ALIGN = CENTER&gt;", TEXT(Minutes!S128,"d-mmm-yy"),"&lt;/TD&gt;&lt;/TR&gt;&lt;TR&gt;&lt;TD COLSPAN = 3&gt;", SUBSTITUTE(Minutes!S130, "#", " "),"&lt;/TD&gt;&lt;/TR&gt;"))</f>
        <v>&lt;TR BGCOLOR="#E0E0E0"&gt;&lt;TD&gt;&lt;BR&gt;&lt;/TD&gt;&lt;TD VALIGN = MIDDLE  ALIGN = CENTER&gt;802.1Q-REV is in sponsor ballot&lt;/TD&gt;&lt;TD VALIGN = MIDDLE  ALIGN = CENTER&gt;22-Jan-14&lt;/TD&gt;&lt;/TR&gt;&lt;TR&gt;&lt;TD COLSPAN = 3&gt; &lt;/TD&gt;&lt;/TR&gt;</v>
      </c>
      <c r="S127" s="117" t="str">
        <f>IF(Minutes!T130&lt;&gt;"#","",CONCATENATE("&lt;TR BGCOLOR=""#E0E0E0""&gt;&lt;TD&gt;&lt;BR&gt;&lt;/TD&gt;&lt;TD VALIGN = MIDDLE  ALIGN = CENTER&gt;", Minutes!T129, "&lt;/TD&gt;&lt;TD VALIGN = MIDDLE  ALIGN = CENTER&gt;", TEXT(Minutes!T128,"d-mmm-yy"),"&lt;/TD&gt;&lt;/TR&gt;&lt;TR&gt;&lt;TD COLSPAN = 3&gt;", SUBSTITUTE(Minutes!T130, "#", " "),"&lt;/TD&gt;&lt;/TR&gt;"))</f>
        <v>&lt;TR BGCOLOR="#E0E0E0"&gt;&lt;TD&gt;&lt;BR&gt;&lt;/TD&gt;&lt;TD VALIGN = MIDDLE  ALIGN = CENTER&gt;802.1Q-REV is in sponsor ballot recirc&lt;/TD&gt;&lt;TD VALIGN = MIDDLE  ALIGN = CENTER&gt;18-Mar-14&lt;/TD&gt;&lt;/TR&gt;&lt;TR&gt;&lt;TD COLSPAN = 3&gt; &lt;/TD&gt;&lt;/TR&gt;</v>
      </c>
      <c r="T127" s="117" t="str">
        <f>IF(Minutes!U130&lt;&gt;"#","",CONCATENATE("&lt;TR BGCOLOR=""#E0E0E0""&gt;&lt;TD&gt;&lt;BR&gt;&lt;/TD&gt;&lt;TD VALIGN = MIDDLE  ALIGN = CENTER&gt;", Minutes!U129, "&lt;/TD&gt;&lt;TD VALIGN = MIDDLE  ALIGN = CENTER&gt;", TEXT(Minutes!U128,"d-mmm-yy"),"&lt;/TD&gt;&lt;/TR&gt;&lt;TR&gt;&lt;TD COLSPAN = 3&gt;", SUBSTITUTE(Minutes!U130, "#", " "),"&lt;/TD&gt;&lt;/TR&gt;"))</f>
        <v/>
      </c>
      <c r="U127" s="117" t="str">
        <f>IF(Minutes!V130&lt;&gt;"#","",CONCATENATE("&lt;TR BGCOLOR=""#E0E0E0""&gt;&lt;TD&gt;&lt;BR&gt;&lt;/TD&gt;&lt;TD VALIGN = MIDDLE  ALIGN = CENTER&gt;", Minutes!V129, "&lt;/TD&gt;&lt;TD VALIGN = MIDDLE  ALIGN = CENTER&gt;", TEXT(Minutes!V128,"d-mmm-yy"),"&lt;/TD&gt;&lt;/TR&gt;&lt;TR&gt;&lt;TD COLSPAN = 3&gt;", SUBSTITUTE(Minutes!V130, "#", " "),"&lt;/TD&gt;&lt;/TR&gt;"))</f>
        <v/>
      </c>
      <c r="V127" s="117" t="str">
        <f>IF(Minutes!W130&lt;&gt;"#","",CONCATENATE("&lt;TR BGCOLOR=""#E0E0E0""&gt;&lt;TD&gt;&lt;BR&gt;&lt;/TD&gt;&lt;TD VALIGN = MIDDLE  ALIGN = CENTER&gt;", Minutes!W129, "&lt;/TD&gt;&lt;TD VALIGN = MIDDLE  ALIGN = CENTER&gt;", TEXT(Minutes!W128,"d-mmm-yy"),"&lt;/TD&gt;&lt;/TR&gt;&lt;TR&gt;&lt;TD COLSPAN = 3&gt;", SUBSTITUTE(Minutes!W130, "#", " "),"&lt;/TD&gt;&lt;/TR&gt;"))</f>
        <v/>
      </c>
      <c r="W127" s="117" t="str">
        <f>IF(Minutes!X130&lt;&gt;"#","",CONCATENATE("&lt;TR BGCOLOR=""#E0E0E0""&gt;&lt;TD&gt;&lt;BR&gt;&lt;/TD&gt;&lt;TD VALIGN = MIDDLE  ALIGN = CENTER&gt;", Minutes!X129, "&lt;/TD&gt;&lt;TD VALIGN = MIDDLE  ALIGN = CENTER&gt;", TEXT(Minutes!X128,"d-mmm-yy"),"&lt;/TD&gt;&lt;/TR&gt;&lt;TR&gt;&lt;TD COLSPAN = 3&gt;", SUBSTITUTE(Minutes!X130, "#", " "),"&lt;/TD&gt;&lt;/TR&gt;"))</f>
        <v/>
      </c>
      <c r="X127" s="117" t="str">
        <f>IF(Minutes!Y130&lt;&gt;"#","",CONCATENATE("&lt;TR BGCOLOR=""#E0E0E0""&gt;&lt;TD&gt;&lt;BR&gt;&lt;/TD&gt;&lt;TD VALIGN = MIDDLE  ALIGN = CENTER&gt;", Minutes!Y129, "&lt;/TD&gt;&lt;TD VALIGN = MIDDLE  ALIGN = CENTER&gt;", TEXT(Minutes!Y128,"d-mmm-yy"),"&lt;/TD&gt;&lt;/TR&gt;&lt;TR&gt;&lt;TD COLSPAN = 3&gt;", SUBSTITUTE(Minutes!Y130, "#", " "),"&lt;/TD&gt;&lt;/TR&gt;"))</f>
        <v/>
      </c>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row>
    <row r="128" spans="1:50" x14ac:dyDescent="0.2">
      <c r="B128" s="117"/>
      <c r="C128" s="117"/>
      <c r="D128" s="117"/>
      <c r="E128" s="117"/>
      <c r="F128" s="117"/>
      <c r="G128" s="117"/>
      <c r="H128" s="117"/>
      <c r="I128" s="117"/>
      <c r="J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row>
    <row r="129" spans="1:50" x14ac:dyDescent="0.2">
      <c r="A129" s="26" t="s">
        <v>89</v>
      </c>
      <c r="B129" s="117"/>
      <c r="C129" s="117"/>
      <c r="D129" s="117"/>
      <c r="E129" s="117"/>
      <c r="F129" s="117"/>
      <c r="G129" s="117"/>
      <c r="H129" s="117"/>
      <c r="I129" s="117"/>
      <c r="J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row>
    <row r="130" spans="1:50" ht="127.5" customHeight="1" x14ac:dyDescent="0.2">
      <c r="A130" s="26" t="str">
        <f ca="1">IF(Minutes!B131="#","",CONCATENATE("&lt;A NAME = ""REQ",Minutes!B131,"""&gt;&lt;BR&gt;&lt;/A&gt;","&lt;TABLE BORDER=5 CELLSPACING=0 CELLPADDING=6 WIDTH=""100%""&gt;","&lt;TR BGCOLOR=""#00FFFF""&gt;&lt;TD COLSPAN = 3 VALIGN = MIDDLE  ALIGN = CENTER&gt;&lt;BIG&gt;&lt;B&gt;Change Request &lt;A HREF=""maint_",Minutes!B131,".pdf""&gt;",Minutes!B131,"&lt;/A&gt; Revision History&lt;/B&gt;&lt;/BIG&gt;&lt;/TD&gt;&lt;/TR&gt;","&lt;TR BGCOLOR=""#00FFFF""&gt;&lt;TD  WIDTH=""15%"" ALIGN = CENTER&gt;Status&lt;/TD&gt;&lt;TD ALIGN = CENTER&gt;Description&lt;/TD&gt;&lt;TD  WIDTH=""15%"" ALIGN = CENTER&gt;Date Received&lt;/TD&gt;&lt;/TR&gt;","&lt;TR BGCOLOR=""#00FFFF""&gt;&lt;TD VALIGN = MIDDLE  ALIGN = CENTER&gt;&lt;B&gt;",Minutes!C132,"&lt;/B&gt;&lt;/TD&gt;&lt;TD VALIGN = MIDDLE  ALIGN = CENTER&gt;&lt;B&gt;",Minutes!C133,"&lt;/B&gt;&lt;/TD&gt;&lt;TD  VALIGN = MIDDLE  ALIGN = CENTER&gt;&lt;B&gt;",Minutes!C131,"&lt;/B&gt;&lt;/TD&gt;&lt;/TR&gt;","&lt;TR BGCOLOR=""#00FFFF""&gt;&lt;TD COLSPAN = 3&gt;&lt;SMALL&gt;&lt;BR&gt;&lt;/SMALL&gt;&lt;/TD&gt;&lt;/TR&gt;"))</f>
        <v>&lt;A NAME = "REQ0051"&gt;&lt;BR&gt;&lt;/A&gt;&lt;TABLE BORDER=5 CELLSPACING=0 CELLPADDING=6 WIDTH="100%"&gt;&lt;TR BGCOLOR="#00FFFF"&gt;&lt;TD COLSPAN = 3 VALIGN = MIDDLE  ALIGN = CENTER&gt;&lt;BIG&gt;&lt;B&gt;Change Request &lt;A HREF="maint_0051.pdf"&gt;0051&lt;/A&gt;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CENTER&gt;&lt;B&gt;35.2.2.8.7 - FailureInformation&lt;/B&gt;&lt;/TD&gt;&lt;TD  VALIGN = MIDDLE  ALIGN = CENTER&gt;&lt;B&gt;06-Sep-12&lt;/B&gt;&lt;/TD&gt;&lt;/TR&gt;&lt;TR BGCOLOR="#00FFFF"&gt;&lt;TD COLSPAN = 3&gt;&lt;SMALL&gt;&lt;BR&gt;&lt;/SMALL&gt;&lt;/TD&gt;&lt;/TR&gt;</v>
      </c>
      <c r="B130" s="117" t="str">
        <f ca="1">IF(Minutes!C133="","",CONCATENATE("&lt;TR BGCOLOR=""#E0E0E0""&gt;&lt;TD&gt;&lt;BR&gt;&lt;/TD&gt;&lt;TD VALIGN = MIDDLE  ALIGN = CENTER&gt;", Minutes!C132, "&lt;/TD&gt;&lt;TD VALIGN = MIDDLE  ALIGN = CENTER&gt;", TEXT(Minutes!C131,"d-mmm-yy"),"&lt;/TD&gt;&lt;/TR&gt;&lt;TR&gt;&lt;TD COLSPAN = 3&gt;", SUBSTITUTE(Minutes!C133, "#", " "),"&lt;/TD&gt;&lt;/TR&gt;"))</f>
        <v>&lt;TR BGCOLOR="#E0E0E0"&gt;&lt;TD&gt;&lt;BR&gt;&lt;/TD&gt;&lt;TD VALIGN = MIDDLE  ALIGN = CENTER&gt;Balloting&lt;/TD&gt;&lt;TD VALIGN = MIDDLE  ALIGN = CENTER&gt;6-Sep-12&lt;/TD&gt;&lt;/TR&gt;&lt;TR&gt;&lt;TD COLSPAN = 3&gt;35.2.2.8.7 - FailureInformation&lt;/TD&gt;&lt;/TR&gt;</v>
      </c>
      <c r="C130" s="117" t="str">
        <f>IF(Minutes!D133&lt;&gt;"#","",CONCATENATE("&lt;TR BGCOLOR=""#E0E0E0""&gt;&lt;TD&gt;&lt;BR&gt;&lt;/TD&gt;&lt;TD VALIGN = MIDDLE  ALIGN = CENTER&gt;", Minutes!D132, "&lt;/TD&gt;&lt;TD VALIGN = MIDDLE  ALIGN = CENTER&gt;", TEXT(Minutes!D131,"d-mmm-yy"),"&lt;/TD&gt;&lt;/TR&gt;&lt;TR&gt;&lt;TD COLSPAN = 3&gt;", SUBSTITUTE(Minutes!D133, "#", " "),"&lt;/TD&gt;&lt;/TR&gt;"))</f>
        <v/>
      </c>
      <c r="D130" s="117" t="str">
        <f>IF(Minutes!E133&lt;&gt;"#","",CONCATENATE("&lt;TR BGCOLOR=""#E0E0E0""&gt;&lt;TD&gt;&lt;BR&gt;&lt;/TD&gt;&lt;TD VALIGN = MIDDLE  ALIGN = CENTER&gt;", Minutes!E132, "&lt;/TD&gt;&lt;TD VALIGN = MIDDLE  ALIGN = CENTER&gt;", TEXT(Minutes!E131,"d-mmm-yy"),"&lt;/TD&gt;&lt;/TR&gt;&lt;TR&gt;&lt;TD COLSPAN = 3&gt;", SUBSTITUTE(Minutes!E133, "#", " "),"&lt;/TD&gt;&lt;/TR&gt;"))</f>
        <v/>
      </c>
      <c r="E130" s="117" t="str">
        <f>IF(Minutes!F133&lt;&gt;"#","",CONCATENATE("&lt;TR BGCOLOR=""#E0E0E0""&gt;&lt;TD&gt;&lt;BR&gt;&lt;/TD&gt;&lt;TD VALIGN = MIDDLE  ALIGN = CENTER&gt;", Minutes!F132, "&lt;/TD&gt;&lt;TD VALIGN = MIDDLE  ALIGN = CENTER&gt;", TEXT(Minutes!F131,"d-mmm-yy"),"&lt;/TD&gt;&lt;/TR&gt;&lt;TR&gt;&lt;TD COLSPAN = 3&gt;", SUBSTITUTE(Minutes!F133, "#", " "),"&lt;/TD&gt;&lt;/TR&gt;"))</f>
        <v/>
      </c>
      <c r="F130" s="117" t="str">
        <f>IF(Minutes!G133&lt;&gt;"#","",CONCATENATE("&lt;TR BGCOLOR=""#E0E0E0""&gt;&lt;TD&gt;&lt;BR&gt;&lt;/TD&gt;&lt;TD VALIGN = MIDDLE  ALIGN = CENTER&gt;", Minutes!G132, "&lt;/TD&gt;&lt;TD VALIGN = MIDDLE  ALIGN = CENTER&gt;", TEXT(Minutes!G131,"d-mmm-yy"),"&lt;/TD&gt;&lt;/TR&gt;&lt;TR&gt;&lt;TD COLSPAN = 3&gt;", SUBSTITUTE(Minutes!G133, "#", " "),"&lt;/TD&gt;&lt;/TR&gt;"))</f>
        <v/>
      </c>
      <c r="G130" s="117" t="str">
        <f>IF(Minutes!H133&lt;&gt;"#","",CONCATENATE("&lt;TR BGCOLOR=""#E0E0E0""&gt;&lt;TD&gt;&lt;BR&gt;&lt;/TD&gt;&lt;TD VALIGN = MIDDLE  ALIGN = CENTER&gt;", Minutes!H132, "&lt;/TD&gt;&lt;TD VALIGN = MIDDLE  ALIGN = CENTER&gt;", TEXT(Minutes!H131,"d-mmm-yy"),"&lt;/TD&gt;&lt;/TR&gt;&lt;TR&gt;&lt;TD COLSPAN = 3&gt;", SUBSTITUTE(Minutes!H133, "#", " "),"&lt;/TD&gt;&lt;/TR&gt;"))</f>
        <v/>
      </c>
      <c r="H130" s="117" t="str">
        <f>IF(Minutes!I133&lt;&gt;"#","",CONCATENATE("&lt;TR BGCOLOR=""#E0E0E0""&gt;&lt;TD&gt;&lt;BR&gt;&lt;/TD&gt;&lt;TD VALIGN = MIDDLE  ALIGN = CENTER&gt;", Minutes!I132, "&lt;/TD&gt;&lt;TD VALIGN = MIDDLE  ALIGN = CENTER&gt;", TEXT(Minutes!I131,"d-mmm-yy"),"&lt;/TD&gt;&lt;/TR&gt;&lt;TR&gt;&lt;TD COLSPAN = 3&gt;", SUBSTITUTE(Minutes!I133, "#", " "),"&lt;/TD&gt;&lt;/TR&gt;"))</f>
        <v/>
      </c>
      <c r="I130" s="117" t="str">
        <f>IF(Minutes!J133&lt;&gt;"#","",CONCATENATE("&lt;TR BGCOLOR=""#E0E0E0""&gt;&lt;TD&gt;&lt;BR&gt;&lt;/TD&gt;&lt;TD VALIGN = MIDDLE  ALIGN = CENTER&gt;", Minutes!J132, "&lt;/TD&gt;&lt;TD VALIGN = MIDDLE  ALIGN = CENTER&gt;", TEXT(Minutes!J131,"d-mmm-yy"),"&lt;/TD&gt;&lt;/TR&gt;&lt;TR&gt;&lt;TD COLSPAN = 3&gt;", SUBSTITUTE(Minutes!J133, "#", " "),"&lt;/TD&gt;&lt;/TR&gt;"))</f>
        <v/>
      </c>
      <c r="J130" s="117" t="str">
        <f>IF(Minutes!K133&lt;&gt;"#","",CONCATENATE("&lt;TR BGCOLOR=""#E0E0E0""&gt;&lt;TD&gt;&lt;BR&gt;&lt;/TD&gt;&lt;TD VALIGN = MIDDLE  ALIGN = CENTER&gt;", Minutes!K132, "&lt;/TD&gt;&lt;TD VALIGN = MIDDLE  ALIGN = CENTER&gt;", TEXT(Minutes!K131,"d-mmm-yy"),"&lt;/TD&gt;&lt;/TR&gt;&lt;TR&gt;&lt;TD COLSPAN = 3&gt;", SUBSTITUTE(Minutes!K133, "#", " "),"&lt;/TD&gt;&lt;/TR&gt;"))</f>
        <v>&lt;TR BGCOLOR="#E0E0E0"&gt;&lt;TD&gt;&lt;BR&gt;&lt;/TD&gt;&lt;TD VALIGN = MIDDLE  ALIGN = CENTER&gt;Agreed.  Target for 802.1Q-REV&lt;/TD&gt;&lt;TD VALIGN = MIDDLE  ALIGN = CENTER&gt;12-Sep-12&lt;/TD&gt;&lt;/TR&gt;&lt;TR&gt;&lt;TD COLSPAN = 3&gt; &lt;/TD&gt;&lt;/TR&gt;</v>
      </c>
      <c r="K130" s="26" t="str">
        <f>IF(Minutes!L133&lt;&gt;"#","",CONCATENATE("&lt;TR BGCOLOR=""#E0E0E0""&gt;&lt;TD&gt;&lt;BR&gt;&lt;/TD&gt;&lt;TD VALIGN = MIDDLE  ALIGN = CENTER&gt;", Minutes!L132, "&lt;/TD&gt;&lt;TD VALIGN = MIDDLE  ALIGN = CENTER&gt;", TEXT(Minutes!L131,"d-mmm-yy"),"&lt;/TD&gt;&lt;/TR&gt;&lt;TR&gt;&lt;TD COLSPAN = 3&gt;", SUBSTITUTE(Minutes!L133, "#", " "),"&lt;/TD&gt;&lt;/TR&gt;"))</f>
        <v>&lt;TR BGCOLOR="#E0E0E0"&gt;&lt;TD&gt;&lt;BR&gt;&lt;/TD&gt;&lt;TD VALIGN = MIDDLE  ALIGN = CENTER&gt;Target for 802.1Q-REV&lt;/TD&gt;&lt;TD VALIGN = MIDDLE  ALIGN = CENTER&gt;13-Nov-12&lt;/TD&gt;&lt;/TR&gt;&lt;TR&gt;&lt;TD COLSPAN = 3&gt; &lt;/TD&gt;&lt;/TR&gt;</v>
      </c>
      <c r="L130" s="26" t="str">
        <f>IF(Minutes!M133&lt;&gt;"#","",CONCATENATE("&lt;TR BGCOLOR=""#E0E0E0""&gt;&lt;TD&gt;&lt;BR&gt;&lt;/TD&gt;&lt;TD VALIGN = MIDDLE  ALIGN = CENTER&gt;", Minutes!M132, "&lt;/TD&gt;&lt;TD VALIGN = MIDDLE  ALIGN = CENTER&gt;", TEXT(Minutes!M131,"d-mmm-yy"),"&lt;/TD&gt;&lt;/TR&gt;&lt;TR&gt;&lt;TD COLSPAN = 3&gt;", SUBSTITUTE(Minutes!M133, "#", " "),"&lt;/TD&gt;&lt;/TR&gt;"))</f>
        <v>&lt;TR BGCOLOR="#E0E0E0"&gt;&lt;TD&gt;&lt;BR&gt;&lt;/TD&gt;&lt;TD VALIGN = MIDDLE  ALIGN = CENTER&gt;Editor requested to include in 802.1Q-REV&lt;/TD&gt;&lt;TD VALIGN = MIDDLE  ALIGN = CENTER&gt;15-Jan-13&lt;/TD&gt;&lt;/TR&gt;&lt;TR&gt;&lt;TD COLSPAN = 3&gt; &lt;/TD&gt;&lt;/TR&gt;</v>
      </c>
      <c r="M130" s="26" t="str">
        <f>IF(Minutes!N133&lt;&gt;"#","",CONCATENATE("&lt;TR BGCOLOR=""#E0E0E0""&gt;&lt;TD&gt;&lt;BR&gt;&lt;/TD&gt;&lt;TD VALIGN = MIDDLE  ALIGN = CENTER&gt;", Minutes!N132, "&lt;/TD&gt;&lt;TD VALIGN = MIDDLE  ALIGN = CENTER&gt;", TEXT(Minutes!N131,"d-mmm-yy"),"&lt;/TD&gt;&lt;/TR&gt;&lt;TR&gt;&lt;TD COLSPAN = 3&gt;", SUBSTITUTE(Minutes!N133, "#", " "),"&lt;/TD&gt;&lt;/TR&gt;"))</f>
        <v>&lt;TR BGCOLOR="#E0E0E0"&gt;&lt;TD&gt;&lt;BR&gt;&lt;/TD&gt;&lt;TD VALIGN = MIDDLE  ALIGN = CENTER&gt;Q-REV draft prepared.  Ready for WG ballot&lt;/TD&gt;&lt;TD VALIGN = MIDDLE  ALIGN = CENTER&gt;19-Mar-13&lt;/TD&gt;&lt;/TR&gt;&lt;TR&gt;&lt;TD COLSPAN = 3&gt; &lt;/TD&gt;&lt;/TR&gt;</v>
      </c>
      <c r="N130" s="26" t="str">
        <f>IF(Minutes!O133&lt;&gt;"#","",CONCATENATE("&lt;TR BGCOLOR=""#E0E0E0""&gt;&lt;TD&gt;&lt;BR&gt;&lt;/TD&gt;&lt;TD VALIGN = MIDDLE  ALIGN = CENTER&gt;", Minutes!O132, "&lt;/TD&gt;&lt;TD VALIGN = MIDDLE  ALIGN = CENTER&gt;", TEXT(Minutes!O131,"d-mmm-yy"),"&lt;/TD&gt;&lt;/TR&gt;&lt;TR&gt;&lt;TD COLSPAN = 3&gt;", SUBSTITUTE(Minutes!O133, "#", " "),"&lt;/TD&gt;&lt;/TR&gt;"))</f>
        <v>&lt;TR BGCOLOR="#E0E0E0"&gt;&lt;TD&gt;&lt;BR&gt;&lt;/TD&gt;&lt;TD VALIGN = MIDDLE  ALIGN = CENTER&gt;Included in 802.1Q-REV  D1.0, in ballot
&lt;/TD&gt;&lt;TD VALIGN = MIDDLE  ALIGN = CENTER&gt;15-May-13&lt;/TD&gt;&lt;/TR&gt;&lt;TR&gt;&lt;TD COLSPAN = 3&gt; &lt;/TD&gt;&lt;/TR&gt;</v>
      </c>
      <c r="O130" s="26" t="str">
        <f>IF(Minutes!P133&lt;&gt;"#","",CONCATENATE("&lt;TR BGCOLOR=""#E0E0E0""&gt;&lt;TD&gt;&lt;BR&gt;&lt;/TD&gt;&lt;TD VALIGN = MIDDLE  ALIGN = CENTER&gt;", Minutes!P132, "&lt;/TD&gt;&lt;TD VALIGN = MIDDLE  ALIGN = CENTER&gt;", TEXT(Minutes!P131,"d-mmm-yy"),"&lt;/TD&gt;&lt;/TR&gt;&lt;TR&gt;&lt;TD COLSPAN = 3&gt;", SUBSTITUTE(Minutes!P133, "#", " "),"&lt;/TD&gt;&lt;/TR&gt;"))</f>
        <v>&lt;TR BGCOLOR="#E0E0E0"&gt;&lt;TD&gt;&lt;BR&gt;&lt;/TD&gt;&lt;TD VALIGN = MIDDLE  ALIGN = CENTER&gt;802.1Q-REV D1.2 is balloting&lt;/TD&gt;&lt;TD VALIGN = MIDDLE  ALIGN = CENTER&gt;15-Jul-13&lt;/TD&gt;&lt;/TR&gt;&lt;TR&gt;&lt;TD COLSPAN = 3&gt; &lt;/TD&gt;&lt;/TR&gt;</v>
      </c>
      <c r="P130" s="26" t="str">
        <f>IF(Minutes!Q133&lt;&gt;"#","",CONCATENATE("&lt;TR BGCOLOR=""#E0E0E0""&gt;&lt;TD&gt;&lt;BR&gt;&lt;/TD&gt;&lt;TD VALIGN = MIDDLE  ALIGN = CENTER&gt;", Minutes!Q132, "&lt;/TD&gt;&lt;TD VALIGN = MIDDLE  ALIGN = CENTER&gt;", TEXT(Minutes!Q131,"d-mmm-yy"),"&lt;/TD&gt;&lt;/TR&gt;&lt;TR&gt;&lt;TD COLSPAN = 3&gt;", SUBSTITUTE(Minutes!Q133, "#", " "),"&lt;/TD&gt;&lt;/TR&gt;"))</f>
        <v>&lt;TR BGCOLOR="#E0E0E0"&gt;&lt;TD&gt;&lt;BR&gt;&lt;/TD&gt;&lt;TD VALIGN = MIDDLE  ALIGN = CENTER&gt;802.1Q-REV is in WG ballot recirc&lt;/TD&gt;&lt;TD VALIGN = MIDDLE  ALIGN = CENTER&gt;3-Sep-13&lt;/TD&gt;&lt;/TR&gt;&lt;TR&gt;&lt;TD COLSPAN = 3&gt; &lt;/TD&gt;&lt;/TR&gt;</v>
      </c>
      <c r="Q130" s="26" t="str">
        <f>IF(Minutes!R133&lt;&gt;"#","",CONCATENATE("&lt;TR BGCOLOR=""#E0E0E0""&gt;&lt;TD&gt;&lt;BR&gt;&lt;/TD&gt;&lt;TD VALIGN = MIDDLE  ALIGN = CENTER&gt;", Minutes!R132, "&lt;/TD&gt;&lt;TD VALIGN = MIDDLE  ALIGN = CENTER&gt;", TEXT(Minutes!R131,"d-mmm-yy"),"&lt;/TD&gt;&lt;/TR&gt;&lt;TR&gt;&lt;TD COLSPAN = 3&gt;", SUBSTITUTE(Minutes!R133, "#", " "),"&lt;/TD&gt;&lt;/TR&gt;"))</f>
        <v>&lt;TR BGCOLOR="#E0E0E0"&gt;&lt;TD&gt;&lt;BR&gt;&lt;/TD&gt;&lt;TD VALIGN = MIDDLE  ALIGN = CENTER&gt;802.1Q-REV is in WG ballot recirc&lt;/TD&gt;&lt;TD VALIGN = MIDDLE  ALIGN = CENTER&gt;12-Nov-13&lt;/TD&gt;&lt;/TR&gt;&lt;TR&gt;&lt;TD COLSPAN = 3&gt; &lt;/TD&gt;&lt;/TR&gt;</v>
      </c>
      <c r="R130" s="117" t="str">
        <f>IF(Minutes!S133&lt;&gt;"#","",CONCATENATE("&lt;TR BGCOLOR=""#E0E0E0""&gt;&lt;TD&gt;&lt;BR&gt;&lt;/TD&gt;&lt;TD VALIGN = MIDDLE  ALIGN = CENTER&gt;", Minutes!S132, "&lt;/TD&gt;&lt;TD VALIGN = MIDDLE  ALIGN = CENTER&gt;", TEXT(Minutes!S131,"d-mmm-yy"),"&lt;/TD&gt;&lt;/TR&gt;&lt;TR&gt;&lt;TD COLSPAN = 3&gt;", SUBSTITUTE(Minutes!S133, "#", " "),"&lt;/TD&gt;&lt;/TR&gt;"))</f>
        <v>&lt;TR BGCOLOR="#E0E0E0"&gt;&lt;TD&gt;&lt;BR&gt;&lt;/TD&gt;&lt;TD VALIGN = MIDDLE  ALIGN = CENTER&gt;802.1Q-REV is in sponsor ballot&lt;/TD&gt;&lt;TD VALIGN = MIDDLE  ALIGN = CENTER&gt;22-Jan-14&lt;/TD&gt;&lt;/TR&gt;&lt;TR&gt;&lt;TD COLSPAN = 3&gt; &lt;/TD&gt;&lt;/TR&gt;</v>
      </c>
      <c r="S130" s="117" t="str">
        <f>IF(Minutes!T133&lt;&gt;"#","",CONCATENATE("&lt;TR BGCOLOR=""#E0E0E0""&gt;&lt;TD&gt;&lt;BR&gt;&lt;/TD&gt;&lt;TD VALIGN = MIDDLE  ALIGN = CENTER&gt;", Minutes!T132, "&lt;/TD&gt;&lt;TD VALIGN = MIDDLE  ALIGN = CENTER&gt;", TEXT(Minutes!T131,"d-mmm-yy"),"&lt;/TD&gt;&lt;/TR&gt;&lt;TR&gt;&lt;TD COLSPAN = 3&gt;", SUBSTITUTE(Minutes!T133, "#", " "),"&lt;/TD&gt;&lt;/TR&gt;"))</f>
        <v>&lt;TR BGCOLOR="#E0E0E0"&gt;&lt;TD&gt;&lt;BR&gt;&lt;/TD&gt;&lt;TD VALIGN = MIDDLE  ALIGN = CENTER&gt;802.1Q-REV is in sponsor ballot recirc&lt;/TD&gt;&lt;TD VALIGN = MIDDLE  ALIGN = CENTER&gt;18-Mar-14&lt;/TD&gt;&lt;/TR&gt;&lt;TR&gt;&lt;TD COLSPAN = 3&gt; &lt;/TD&gt;&lt;/TR&gt;</v>
      </c>
      <c r="T130" s="117" t="str">
        <f>IF(Minutes!U133&lt;&gt;"#","",CONCATENATE("&lt;TR BGCOLOR=""#E0E0E0""&gt;&lt;TD&gt;&lt;BR&gt;&lt;/TD&gt;&lt;TD VALIGN = MIDDLE  ALIGN = CENTER&gt;", Minutes!U132, "&lt;/TD&gt;&lt;TD VALIGN = MIDDLE  ALIGN = CENTER&gt;", TEXT(Minutes!U131,"d-mmm-yy"),"&lt;/TD&gt;&lt;/TR&gt;&lt;TR&gt;&lt;TD COLSPAN = 3&gt;", SUBSTITUTE(Minutes!U133, "#", " "),"&lt;/TD&gt;&lt;/TR&gt;"))</f>
        <v/>
      </c>
      <c r="U130" s="117" t="str">
        <f>IF(Minutes!V133&lt;&gt;"#","",CONCATENATE("&lt;TR BGCOLOR=""#E0E0E0""&gt;&lt;TD&gt;&lt;BR&gt;&lt;/TD&gt;&lt;TD VALIGN = MIDDLE  ALIGN = CENTER&gt;", Minutes!V132, "&lt;/TD&gt;&lt;TD VALIGN = MIDDLE  ALIGN = CENTER&gt;", TEXT(Minutes!V131,"d-mmm-yy"),"&lt;/TD&gt;&lt;/TR&gt;&lt;TR&gt;&lt;TD COLSPAN = 3&gt;", SUBSTITUTE(Minutes!V133, "#", " "),"&lt;/TD&gt;&lt;/TR&gt;"))</f>
        <v/>
      </c>
      <c r="V130" s="117" t="str">
        <f>IF(Minutes!W133&lt;&gt;"#","",CONCATENATE("&lt;TR BGCOLOR=""#E0E0E0""&gt;&lt;TD&gt;&lt;BR&gt;&lt;/TD&gt;&lt;TD VALIGN = MIDDLE  ALIGN = CENTER&gt;", Minutes!W132, "&lt;/TD&gt;&lt;TD VALIGN = MIDDLE  ALIGN = CENTER&gt;", TEXT(Minutes!W131,"d-mmm-yy"),"&lt;/TD&gt;&lt;/TR&gt;&lt;TR&gt;&lt;TD COLSPAN = 3&gt;", SUBSTITUTE(Minutes!W133, "#", " "),"&lt;/TD&gt;&lt;/TR&gt;"))</f>
        <v/>
      </c>
      <c r="W130" s="117" t="str">
        <f>IF(Minutes!X133&lt;&gt;"#","",CONCATENATE("&lt;TR BGCOLOR=""#E0E0E0""&gt;&lt;TD&gt;&lt;BR&gt;&lt;/TD&gt;&lt;TD VALIGN = MIDDLE  ALIGN = CENTER&gt;", Minutes!X132, "&lt;/TD&gt;&lt;TD VALIGN = MIDDLE  ALIGN = CENTER&gt;", TEXT(Minutes!X131,"d-mmm-yy"),"&lt;/TD&gt;&lt;/TR&gt;&lt;TR&gt;&lt;TD COLSPAN = 3&gt;", SUBSTITUTE(Minutes!X133, "#", " "),"&lt;/TD&gt;&lt;/TR&gt;"))</f>
        <v/>
      </c>
      <c r="X130" s="117" t="str">
        <f>IF(Minutes!Y133&lt;&gt;"#","",CONCATENATE("&lt;TR BGCOLOR=""#E0E0E0""&gt;&lt;TD&gt;&lt;BR&gt;&lt;/TD&gt;&lt;TD VALIGN = MIDDLE  ALIGN = CENTER&gt;", Minutes!Y132, "&lt;/TD&gt;&lt;TD VALIGN = MIDDLE  ALIGN = CENTER&gt;", TEXT(Minutes!Y131,"d-mmm-yy"),"&lt;/TD&gt;&lt;/TR&gt;&lt;TR&gt;&lt;TD COLSPAN = 3&gt;", SUBSTITUTE(Minutes!Y133, "#", " "),"&lt;/TD&gt;&lt;/TR&gt;"))</f>
        <v/>
      </c>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row>
    <row r="131" spans="1:50" x14ac:dyDescent="0.2">
      <c r="B131" s="117"/>
      <c r="C131" s="117"/>
      <c r="D131" s="117"/>
      <c r="E131" s="117"/>
      <c r="F131" s="117"/>
      <c r="G131" s="117"/>
      <c r="H131" s="117"/>
      <c r="I131" s="117"/>
      <c r="J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row>
    <row r="132" spans="1:50" x14ac:dyDescent="0.2">
      <c r="A132" s="26" t="s">
        <v>89</v>
      </c>
      <c r="B132" s="117"/>
      <c r="C132" s="117"/>
      <c r="D132" s="117"/>
      <c r="E132" s="117"/>
      <c r="F132" s="117"/>
      <c r="G132" s="117"/>
      <c r="H132" s="117"/>
      <c r="I132" s="117"/>
      <c r="J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row>
    <row r="133" spans="1:50" ht="127.5" customHeight="1" x14ac:dyDescent="0.2">
      <c r="A133" s="26" t="str">
        <f ca="1">IF(Minutes!B134="#","",CONCATENATE("&lt;A NAME = ""REQ",Minutes!B134,"""&gt;&lt;BR&gt;&lt;/A&gt;","&lt;TABLE BORDER=5 CELLSPACING=0 CELLPADDING=6 WIDTH=""100%""&gt;","&lt;TR BGCOLOR=""#00FFFF""&gt;&lt;TD COLSPAN = 3 VALIGN = MIDDLE  ALIGN = CENTER&gt;&lt;BIG&gt;&lt;B&gt;Change Request &lt;A HREF=""maint_",Minutes!B134,".pdf""&gt;",Minutes!B134,"&lt;/A&gt; Revision History&lt;/B&gt;&lt;/BIG&gt;&lt;/TD&gt;&lt;/TR&gt;","&lt;TR BGCOLOR=""#00FFFF""&gt;&lt;TD  WIDTH=""15%"" ALIGN = CENTER&gt;Status&lt;/TD&gt;&lt;TD ALIGN = CENTER&gt;Description&lt;/TD&gt;&lt;TD  WIDTH=""15%"" ALIGN = CENTER&gt;Date Received&lt;/TD&gt;&lt;/TR&gt;","&lt;TR BGCOLOR=""#00FFFF""&gt;&lt;TD VALIGN = MIDDLE  ALIGN = CENTER&gt;&lt;B&gt;",Minutes!C135,"&lt;/B&gt;&lt;/TD&gt;&lt;TD VALIGN = MIDDLE  ALIGN = CENTER&gt;&lt;B&gt;",Minutes!C136,"&lt;/B&gt;&lt;/TD&gt;&lt;TD  VALIGN = MIDDLE  ALIGN = CENTER&gt;&lt;B&gt;",Minutes!C134,"&lt;/B&gt;&lt;/TD&gt;&lt;/TR&gt;","&lt;TR BGCOLOR=""#00FFFF""&gt;&lt;TD COLSPAN = 3&gt;&lt;SMALL&gt;&lt;BR&gt;&lt;/SMALL&gt;&lt;/TD&gt;&lt;/TR&gt;"))</f>
        <v>&lt;A NAME = "REQ0052"&gt;&lt;BR&gt;&lt;/A&gt;&lt;TABLE BORDER=5 CELLSPACING=0 CELLPADDING=6 WIDTH="100%"&gt;&lt;TR BGCOLOR="#00FFFF"&gt;&lt;TD COLSPAN = 3 VALIGN = MIDDLE  ALIGN = CENTER&gt;&lt;BIG&gt;&lt;B&gt;Change Request &lt;A HREF="maint_0052.pdf"&gt;0052&lt;/A&gt;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CENTER&gt;&lt;B&gt;35.2.1.4(c) - streamAge&lt;/B&gt;&lt;/TD&gt;&lt;TD  VALIGN = MIDDLE  ALIGN = CENTER&gt;&lt;B&gt;06-Sep-12&lt;/B&gt;&lt;/TD&gt;&lt;/TR&gt;&lt;TR BGCOLOR="#00FFFF"&gt;&lt;TD COLSPAN = 3&gt;&lt;SMALL&gt;&lt;BR&gt;&lt;/SMALL&gt;&lt;/TD&gt;&lt;/TR&gt;</v>
      </c>
      <c r="B133" s="117" t="str">
        <f ca="1">IF(Minutes!C136="","",CONCATENATE("&lt;TR BGCOLOR=""#E0E0E0""&gt;&lt;TD&gt;&lt;BR&gt;&lt;/TD&gt;&lt;TD VALIGN = MIDDLE  ALIGN = CENTER&gt;", Minutes!C135, "&lt;/TD&gt;&lt;TD VALIGN = MIDDLE  ALIGN = CENTER&gt;", TEXT(Minutes!C134,"d-mmm-yy"),"&lt;/TD&gt;&lt;/TR&gt;&lt;TR&gt;&lt;TD COLSPAN = 3&gt;", SUBSTITUTE(Minutes!C136, "#", " "),"&lt;/TD&gt;&lt;/TR&gt;"))</f>
        <v>&lt;TR BGCOLOR="#E0E0E0"&gt;&lt;TD&gt;&lt;BR&gt;&lt;/TD&gt;&lt;TD VALIGN = MIDDLE  ALIGN = CENTER&gt;Balloting&lt;/TD&gt;&lt;TD VALIGN = MIDDLE  ALIGN = CENTER&gt;6-Sep-12&lt;/TD&gt;&lt;/TR&gt;&lt;TR&gt;&lt;TD COLSPAN = 3&gt;35.2.1.4(c) - streamAge&lt;/TD&gt;&lt;/TR&gt;</v>
      </c>
      <c r="C133" s="117" t="str">
        <f>IF(Minutes!D136&lt;&gt;"#","",CONCATENATE("&lt;TR BGCOLOR=""#E0E0E0""&gt;&lt;TD&gt;&lt;BR&gt;&lt;/TD&gt;&lt;TD VALIGN = MIDDLE  ALIGN = CENTER&gt;", Minutes!D135, "&lt;/TD&gt;&lt;TD VALIGN = MIDDLE  ALIGN = CENTER&gt;", TEXT(Minutes!D134,"d-mmm-yy"),"&lt;/TD&gt;&lt;/TR&gt;&lt;TR&gt;&lt;TD COLSPAN = 3&gt;", SUBSTITUTE(Minutes!D136, "#", " "),"&lt;/TD&gt;&lt;/TR&gt;"))</f>
        <v/>
      </c>
      <c r="D133" s="117" t="str">
        <f>IF(Minutes!E136&lt;&gt;"#","",CONCATENATE("&lt;TR BGCOLOR=""#E0E0E0""&gt;&lt;TD&gt;&lt;BR&gt;&lt;/TD&gt;&lt;TD VALIGN = MIDDLE  ALIGN = CENTER&gt;", Minutes!E135, "&lt;/TD&gt;&lt;TD VALIGN = MIDDLE  ALIGN = CENTER&gt;", TEXT(Minutes!E134,"d-mmm-yy"),"&lt;/TD&gt;&lt;/TR&gt;&lt;TR&gt;&lt;TD COLSPAN = 3&gt;", SUBSTITUTE(Minutes!E136, "#", " "),"&lt;/TD&gt;&lt;/TR&gt;"))</f>
        <v/>
      </c>
      <c r="E133" s="117" t="str">
        <f>IF(Minutes!F136&lt;&gt;"#","",CONCATENATE("&lt;TR BGCOLOR=""#E0E0E0""&gt;&lt;TD&gt;&lt;BR&gt;&lt;/TD&gt;&lt;TD VALIGN = MIDDLE  ALIGN = CENTER&gt;", Minutes!F135, "&lt;/TD&gt;&lt;TD VALIGN = MIDDLE  ALIGN = CENTER&gt;", TEXT(Minutes!F134,"d-mmm-yy"),"&lt;/TD&gt;&lt;/TR&gt;&lt;TR&gt;&lt;TD COLSPAN = 3&gt;", SUBSTITUTE(Minutes!F136, "#", " "),"&lt;/TD&gt;&lt;/TR&gt;"))</f>
        <v/>
      </c>
      <c r="F133" s="117" t="str">
        <f>IF(Minutes!G136&lt;&gt;"#","",CONCATENATE("&lt;TR BGCOLOR=""#E0E0E0""&gt;&lt;TD&gt;&lt;BR&gt;&lt;/TD&gt;&lt;TD VALIGN = MIDDLE  ALIGN = CENTER&gt;", Minutes!G135, "&lt;/TD&gt;&lt;TD VALIGN = MIDDLE  ALIGN = CENTER&gt;", TEXT(Minutes!G134,"d-mmm-yy"),"&lt;/TD&gt;&lt;/TR&gt;&lt;TR&gt;&lt;TD COLSPAN = 3&gt;", SUBSTITUTE(Minutes!G136, "#", " "),"&lt;/TD&gt;&lt;/TR&gt;"))</f>
        <v/>
      </c>
      <c r="G133" s="117" t="str">
        <f>IF(Minutes!H136&lt;&gt;"#","",CONCATENATE("&lt;TR BGCOLOR=""#E0E0E0""&gt;&lt;TD&gt;&lt;BR&gt;&lt;/TD&gt;&lt;TD VALIGN = MIDDLE  ALIGN = CENTER&gt;", Minutes!H135, "&lt;/TD&gt;&lt;TD VALIGN = MIDDLE  ALIGN = CENTER&gt;", TEXT(Minutes!H134,"d-mmm-yy"),"&lt;/TD&gt;&lt;/TR&gt;&lt;TR&gt;&lt;TD COLSPAN = 3&gt;", SUBSTITUTE(Minutes!H136, "#", " "),"&lt;/TD&gt;&lt;/TR&gt;"))</f>
        <v/>
      </c>
      <c r="H133" s="117" t="str">
        <f>IF(Minutes!I136&lt;&gt;"#","",CONCATENATE("&lt;TR BGCOLOR=""#E0E0E0""&gt;&lt;TD&gt;&lt;BR&gt;&lt;/TD&gt;&lt;TD VALIGN = MIDDLE  ALIGN = CENTER&gt;", Minutes!I135, "&lt;/TD&gt;&lt;TD VALIGN = MIDDLE  ALIGN = CENTER&gt;", TEXT(Minutes!I134,"d-mmm-yy"),"&lt;/TD&gt;&lt;/TR&gt;&lt;TR&gt;&lt;TD COLSPAN = 3&gt;", SUBSTITUTE(Minutes!I136, "#", " "),"&lt;/TD&gt;&lt;/TR&gt;"))</f>
        <v/>
      </c>
      <c r="I133" s="117" t="str">
        <f>IF(Minutes!J136&lt;&gt;"#","",CONCATENATE("&lt;TR BGCOLOR=""#E0E0E0""&gt;&lt;TD&gt;&lt;BR&gt;&lt;/TD&gt;&lt;TD VALIGN = MIDDLE  ALIGN = CENTER&gt;", Minutes!J135, "&lt;/TD&gt;&lt;TD VALIGN = MIDDLE  ALIGN = CENTER&gt;", TEXT(Minutes!J134,"d-mmm-yy"),"&lt;/TD&gt;&lt;/TR&gt;&lt;TR&gt;&lt;TD COLSPAN = 3&gt;", SUBSTITUTE(Minutes!J136, "#", " "),"&lt;/TD&gt;&lt;/TR&gt;"))</f>
        <v/>
      </c>
      <c r="J133" s="117" t="str">
        <f>IF(Minutes!K136&lt;&gt;"#","",CONCATENATE("&lt;TR BGCOLOR=""#E0E0E0""&gt;&lt;TD&gt;&lt;BR&gt;&lt;/TD&gt;&lt;TD VALIGN = MIDDLE  ALIGN = CENTER&gt;", Minutes!K135, "&lt;/TD&gt;&lt;TD VALIGN = MIDDLE  ALIGN = CENTER&gt;", TEXT(Minutes!K134,"d-mmm-yy"),"&lt;/TD&gt;&lt;/TR&gt;&lt;TR&gt;&lt;TD COLSPAN = 3&gt;", SUBSTITUTE(Minutes!K136, "#", " "),"&lt;/TD&gt;&lt;/TR&gt;"))</f>
        <v>&lt;TR BGCOLOR="#E0E0E0"&gt;&lt;TD&gt;&lt;BR&gt;&lt;/TD&gt;&lt;TD VALIGN = MIDDLE  ALIGN = CENTER&gt;Agree in principle, Craig Gunther will review to confirm the wording is accurate and report back.&lt;/TD&gt;&lt;TD VALIGN = MIDDLE  ALIGN = CENTER&gt;12-Sep-12&lt;/TD&gt;&lt;/TR&gt;&lt;TR&gt;&lt;TD COLSPAN = 3&gt; &lt;/TD&gt;&lt;/TR&gt;</v>
      </c>
      <c r="K133" s="26" t="str">
        <f>IF(Minutes!L136&lt;&gt;"#","",CONCATENATE("&lt;TR BGCOLOR=""#E0E0E0""&gt;&lt;TD&gt;&lt;BR&gt;&lt;/TD&gt;&lt;TD VALIGN = MIDDLE  ALIGN = CENTER&gt;", Minutes!L135, "&lt;/TD&gt;&lt;TD VALIGN = MIDDLE  ALIGN = CENTER&gt;", TEXT(Minutes!L134,"d-mmm-yy"),"&lt;/TD&gt;&lt;/TR&gt;&lt;TR&gt;&lt;TD COLSPAN = 3&gt;", SUBSTITUTE(Minutes!L136, "#", " "),"&lt;/TD&gt;&lt;/TR&gt;"))</f>
        <v>&lt;TR BGCOLOR="#E0E0E0"&gt;&lt;TD&gt;&lt;BR&gt;&lt;/TD&gt;&lt;TD VALIGN = MIDDLE  ALIGN = CENTER&gt;Insert “per-port” back into the Proposed Resolution:
c) streamAge: A per-port per-stream 32-bit unsigned value used to represent the time, in seconds, since the control element for the associated port most recently became forwarding in the Dynamic Reservations Entries (8.8.7) corresponding to the stream’s destination_address. This value is used when determining which streams have been configured the longest. Streams with a numerically larger streamAge are considered to be configured earlier than other streams, and therefore carry a higher implicit importance.
Target for 802.1Q-REV
&lt;/TD&gt;&lt;TD VALIGN = MIDDLE  ALIGN = CENTER&gt;13-Nov-12&lt;/TD&gt;&lt;/TR&gt;&lt;TR&gt;&lt;TD COLSPAN = 3&gt; &lt;/TD&gt;&lt;/TR&gt;</v>
      </c>
      <c r="L133" s="26" t="str">
        <f>IF(Minutes!M136&lt;&gt;"#","",CONCATENATE("&lt;TR BGCOLOR=""#E0E0E0""&gt;&lt;TD&gt;&lt;BR&gt;&lt;/TD&gt;&lt;TD VALIGN = MIDDLE  ALIGN = CENTER&gt;", Minutes!M135, "&lt;/TD&gt;&lt;TD VALIGN = MIDDLE  ALIGN = CENTER&gt;", TEXT(Minutes!M134,"d-mmm-yy"),"&lt;/TD&gt;&lt;/TR&gt;&lt;TR&gt;&lt;TD COLSPAN = 3&gt;", SUBSTITUTE(Minutes!M136, "#", " "),"&lt;/TD&gt;&lt;/TR&gt;"))</f>
        <v>&lt;TR BGCOLOR="#E0E0E0"&gt;&lt;TD&gt;&lt;BR&gt;&lt;/TD&gt;&lt;TD VALIGN = MIDDLE  ALIGN = CENTER&gt;Editor requested to include in 802.1Q-REV&lt;/TD&gt;&lt;TD VALIGN = MIDDLE  ALIGN = CENTER&gt;15-Jan-13&lt;/TD&gt;&lt;/TR&gt;&lt;TR&gt;&lt;TD COLSPAN = 3&gt; &lt;/TD&gt;&lt;/TR&gt;</v>
      </c>
      <c r="M133" s="26" t="str">
        <f>IF(Minutes!N136&lt;&gt;"#","",CONCATENATE("&lt;TR BGCOLOR=""#E0E0E0""&gt;&lt;TD&gt;&lt;BR&gt;&lt;/TD&gt;&lt;TD VALIGN = MIDDLE  ALIGN = CENTER&gt;", Minutes!N135, "&lt;/TD&gt;&lt;TD VALIGN = MIDDLE  ALIGN = CENTER&gt;", TEXT(Minutes!N134,"d-mmm-yy"),"&lt;/TD&gt;&lt;/TR&gt;&lt;TR&gt;&lt;TD COLSPAN = 3&gt;", SUBSTITUTE(Minutes!N136, "#", " "),"&lt;/TD&gt;&lt;/TR&gt;"))</f>
        <v>&lt;TR BGCOLOR="#E0E0E0"&gt;&lt;TD&gt;&lt;BR&gt;&lt;/TD&gt;&lt;TD VALIGN = MIDDLE  ALIGN = CENTER&gt;Q-REV draft prepared.  Ready for WG ballot&lt;/TD&gt;&lt;TD VALIGN = MIDDLE  ALIGN = CENTER&gt;19-Mar-13&lt;/TD&gt;&lt;/TR&gt;&lt;TR&gt;&lt;TD COLSPAN = 3&gt; &lt;/TD&gt;&lt;/TR&gt;</v>
      </c>
      <c r="N133" s="26" t="str">
        <f>IF(Minutes!O136&lt;&gt;"#","",CONCATENATE("&lt;TR BGCOLOR=""#E0E0E0""&gt;&lt;TD&gt;&lt;BR&gt;&lt;/TD&gt;&lt;TD VALIGN = MIDDLE  ALIGN = CENTER&gt;", Minutes!O135, "&lt;/TD&gt;&lt;TD VALIGN = MIDDLE  ALIGN = CENTER&gt;", TEXT(Minutes!O134,"d-mmm-yy"),"&lt;/TD&gt;&lt;/TR&gt;&lt;TR&gt;&lt;TD COLSPAN = 3&gt;", SUBSTITUTE(Minutes!O136, "#", " "),"&lt;/TD&gt;&lt;/TR&gt;"))</f>
        <v>&lt;TR BGCOLOR="#E0E0E0"&gt;&lt;TD&gt;&lt;BR&gt;&lt;/TD&gt;&lt;TD VALIGN = MIDDLE  ALIGN = CENTER&gt;Included in 802.1Q-REV  D1.0, in ballot
&lt;/TD&gt;&lt;TD VALIGN = MIDDLE  ALIGN = CENTER&gt;15-May-13&lt;/TD&gt;&lt;/TR&gt;&lt;TR&gt;&lt;TD COLSPAN = 3&gt; &lt;/TD&gt;&lt;/TR&gt;</v>
      </c>
      <c r="O133" s="26" t="str">
        <f>IF(Minutes!P136&lt;&gt;"#","",CONCATENATE("&lt;TR BGCOLOR=""#E0E0E0""&gt;&lt;TD&gt;&lt;BR&gt;&lt;/TD&gt;&lt;TD VALIGN = MIDDLE  ALIGN = CENTER&gt;", Minutes!P135, "&lt;/TD&gt;&lt;TD VALIGN = MIDDLE  ALIGN = CENTER&gt;", TEXT(Minutes!P134,"d-mmm-yy"),"&lt;/TD&gt;&lt;/TR&gt;&lt;TR&gt;&lt;TD COLSPAN = 3&gt;", SUBSTITUTE(Minutes!P136, "#", " "),"&lt;/TD&gt;&lt;/TR&gt;"))</f>
        <v>&lt;TR BGCOLOR="#E0E0E0"&gt;&lt;TD&gt;&lt;BR&gt;&lt;/TD&gt;&lt;TD VALIGN = MIDDLE  ALIGN = CENTER&gt;802.1Q-REV D1.2 is balloting&lt;/TD&gt;&lt;TD VALIGN = MIDDLE  ALIGN = CENTER&gt;15-Jul-13&lt;/TD&gt;&lt;/TR&gt;&lt;TR&gt;&lt;TD COLSPAN = 3&gt; &lt;/TD&gt;&lt;/TR&gt;</v>
      </c>
      <c r="P133" s="26" t="str">
        <f>IF(Minutes!Q136&lt;&gt;"#","",CONCATENATE("&lt;TR BGCOLOR=""#E0E0E0""&gt;&lt;TD&gt;&lt;BR&gt;&lt;/TD&gt;&lt;TD VALIGN = MIDDLE  ALIGN = CENTER&gt;", Minutes!Q135, "&lt;/TD&gt;&lt;TD VALIGN = MIDDLE  ALIGN = CENTER&gt;", TEXT(Minutes!Q134,"d-mmm-yy"),"&lt;/TD&gt;&lt;/TR&gt;&lt;TR&gt;&lt;TD COLSPAN = 3&gt;", SUBSTITUTE(Minutes!Q136, "#", " "),"&lt;/TD&gt;&lt;/TR&gt;"))</f>
        <v>&lt;TR BGCOLOR="#E0E0E0"&gt;&lt;TD&gt;&lt;BR&gt;&lt;/TD&gt;&lt;TD VALIGN = MIDDLE  ALIGN = CENTER&gt;802.1Q-REV is in WG ballot recirc&lt;/TD&gt;&lt;TD VALIGN = MIDDLE  ALIGN = CENTER&gt;3-Sep-13&lt;/TD&gt;&lt;/TR&gt;&lt;TR&gt;&lt;TD COLSPAN = 3&gt; &lt;/TD&gt;&lt;/TR&gt;</v>
      </c>
      <c r="Q133" s="26" t="str">
        <f>IF(Minutes!R136&lt;&gt;"#","",CONCATENATE("&lt;TR BGCOLOR=""#E0E0E0""&gt;&lt;TD&gt;&lt;BR&gt;&lt;/TD&gt;&lt;TD VALIGN = MIDDLE  ALIGN = CENTER&gt;", Minutes!R135, "&lt;/TD&gt;&lt;TD VALIGN = MIDDLE  ALIGN = CENTER&gt;", TEXT(Minutes!R134,"d-mmm-yy"),"&lt;/TD&gt;&lt;/TR&gt;&lt;TR&gt;&lt;TD COLSPAN = 3&gt;", SUBSTITUTE(Minutes!R136, "#", " "),"&lt;/TD&gt;&lt;/TR&gt;"))</f>
        <v>&lt;TR BGCOLOR="#E0E0E0"&gt;&lt;TD&gt;&lt;BR&gt;&lt;/TD&gt;&lt;TD VALIGN = MIDDLE  ALIGN = CENTER&gt;802.1Q-REV is in WG ballot recirc&lt;/TD&gt;&lt;TD VALIGN = MIDDLE  ALIGN = CENTER&gt;12-Nov-13&lt;/TD&gt;&lt;/TR&gt;&lt;TR&gt;&lt;TD COLSPAN = 3&gt; &lt;/TD&gt;&lt;/TR&gt;</v>
      </c>
      <c r="R133" s="117" t="str">
        <f>IF(Minutes!S136&lt;&gt;"#","",CONCATENATE("&lt;TR BGCOLOR=""#E0E0E0""&gt;&lt;TD&gt;&lt;BR&gt;&lt;/TD&gt;&lt;TD VALIGN = MIDDLE  ALIGN = CENTER&gt;", Minutes!S135, "&lt;/TD&gt;&lt;TD VALIGN = MIDDLE  ALIGN = CENTER&gt;", TEXT(Minutes!S134,"d-mmm-yy"),"&lt;/TD&gt;&lt;/TR&gt;&lt;TR&gt;&lt;TD COLSPAN = 3&gt;", SUBSTITUTE(Minutes!S136, "#", " "),"&lt;/TD&gt;&lt;/TR&gt;"))</f>
        <v>&lt;TR BGCOLOR="#E0E0E0"&gt;&lt;TD&gt;&lt;BR&gt;&lt;/TD&gt;&lt;TD VALIGN = MIDDLE  ALIGN = CENTER&gt;802.1Q-REV is in sponsor ballot&lt;/TD&gt;&lt;TD VALIGN = MIDDLE  ALIGN = CENTER&gt;22-Jan-14&lt;/TD&gt;&lt;/TR&gt;&lt;TR&gt;&lt;TD COLSPAN = 3&gt; &lt;/TD&gt;&lt;/TR&gt;</v>
      </c>
      <c r="S133" s="117" t="str">
        <f>IF(Minutes!T136&lt;&gt;"#","",CONCATENATE("&lt;TR BGCOLOR=""#E0E0E0""&gt;&lt;TD&gt;&lt;BR&gt;&lt;/TD&gt;&lt;TD VALIGN = MIDDLE  ALIGN = CENTER&gt;", Minutes!T135, "&lt;/TD&gt;&lt;TD VALIGN = MIDDLE  ALIGN = CENTER&gt;", TEXT(Minutes!T134,"d-mmm-yy"),"&lt;/TD&gt;&lt;/TR&gt;&lt;TR&gt;&lt;TD COLSPAN = 3&gt;", SUBSTITUTE(Minutes!T136, "#", " "),"&lt;/TD&gt;&lt;/TR&gt;"))</f>
        <v>&lt;TR BGCOLOR="#E0E0E0"&gt;&lt;TD&gt;&lt;BR&gt;&lt;/TD&gt;&lt;TD VALIGN = MIDDLE  ALIGN = CENTER&gt;802.1Q-REV is in sponsor ballot recirc&lt;/TD&gt;&lt;TD VALIGN = MIDDLE  ALIGN = CENTER&gt;18-Mar-14&lt;/TD&gt;&lt;/TR&gt;&lt;TR&gt;&lt;TD COLSPAN = 3&gt; &lt;/TD&gt;&lt;/TR&gt;</v>
      </c>
      <c r="T133" s="117" t="str">
        <f>IF(Minutes!U136&lt;&gt;"#","",CONCATENATE("&lt;TR BGCOLOR=""#E0E0E0""&gt;&lt;TD&gt;&lt;BR&gt;&lt;/TD&gt;&lt;TD VALIGN = MIDDLE  ALIGN = CENTER&gt;", Minutes!U135, "&lt;/TD&gt;&lt;TD VALIGN = MIDDLE  ALIGN = CENTER&gt;", TEXT(Minutes!U134,"d-mmm-yy"),"&lt;/TD&gt;&lt;/TR&gt;&lt;TR&gt;&lt;TD COLSPAN = 3&gt;", SUBSTITUTE(Minutes!U136, "#", " "),"&lt;/TD&gt;&lt;/TR&gt;"))</f>
        <v/>
      </c>
      <c r="U133" s="117" t="str">
        <f>IF(Minutes!V136&lt;&gt;"#","",CONCATENATE("&lt;TR BGCOLOR=""#E0E0E0""&gt;&lt;TD&gt;&lt;BR&gt;&lt;/TD&gt;&lt;TD VALIGN = MIDDLE  ALIGN = CENTER&gt;", Minutes!V135, "&lt;/TD&gt;&lt;TD VALIGN = MIDDLE  ALIGN = CENTER&gt;", TEXT(Minutes!V134,"d-mmm-yy"),"&lt;/TD&gt;&lt;/TR&gt;&lt;TR&gt;&lt;TD COLSPAN = 3&gt;", SUBSTITUTE(Minutes!V136, "#", " "),"&lt;/TD&gt;&lt;/TR&gt;"))</f>
        <v/>
      </c>
      <c r="V133" s="117" t="str">
        <f>IF(Minutes!W136&lt;&gt;"#","",CONCATENATE("&lt;TR BGCOLOR=""#E0E0E0""&gt;&lt;TD&gt;&lt;BR&gt;&lt;/TD&gt;&lt;TD VALIGN = MIDDLE  ALIGN = CENTER&gt;", Minutes!W135, "&lt;/TD&gt;&lt;TD VALIGN = MIDDLE  ALIGN = CENTER&gt;", TEXT(Minutes!W134,"d-mmm-yy"),"&lt;/TD&gt;&lt;/TR&gt;&lt;TR&gt;&lt;TD COLSPAN = 3&gt;", SUBSTITUTE(Minutes!W136, "#", " "),"&lt;/TD&gt;&lt;/TR&gt;"))</f>
        <v/>
      </c>
      <c r="W133" s="117" t="str">
        <f>IF(Minutes!X136&lt;&gt;"#","",CONCATENATE("&lt;TR BGCOLOR=""#E0E0E0""&gt;&lt;TD&gt;&lt;BR&gt;&lt;/TD&gt;&lt;TD VALIGN = MIDDLE  ALIGN = CENTER&gt;", Minutes!X135, "&lt;/TD&gt;&lt;TD VALIGN = MIDDLE  ALIGN = CENTER&gt;", TEXT(Minutes!X134,"d-mmm-yy"),"&lt;/TD&gt;&lt;/TR&gt;&lt;TR&gt;&lt;TD COLSPAN = 3&gt;", SUBSTITUTE(Minutes!X136, "#", " "),"&lt;/TD&gt;&lt;/TR&gt;"))</f>
        <v/>
      </c>
      <c r="X133" s="117" t="str">
        <f>IF(Minutes!Y136&lt;&gt;"#","",CONCATENATE("&lt;TR BGCOLOR=""#E0E0E0""&gt;&lt;TD&gt;&lt;BR&gt;&lt;/TD&gt;&lt;TD VALIGN = MIDDLE  ALIGN = CENTER&gt;", Minutes!Y135, "&lt;/TD&gt;&lt;TD VALIGN = MIDDLE  ALIGN = CENTER&gt;", TEXT(Minutes!Y134,"d-mmm-yy"),"&lt;/TD&gt;&lt;/TR&gt;&lt;TR&gt;&lt;TD COLSPAN = 3&gt;", SUBSTITUTE(Minutes!Y136, "#", " "),"&lt;/TD&gt;&lt;/TR&gt;"))</f>
        <v/>
      </c>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row>
    <row r="134" spans="1:50" x14ac:dyDescent="0.2">
      <c r="B134" s="117"/>
      <c r="C134" s="117"/>
      <c r="D134" s="117"/>
      <c r="E134" s="117"/>
      <c r="F134" s="117"/>
      <c r="G134" s="117"/>
      <c r="H134" s="117"/>
      <c r="I134" s="117"/>
      <c r="J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row>
    <row r="135" spans="1:50" x14ac:dyDescent="0.2">
      <c r="A135" s="26" t="s">
        <v>89</v>
      </c>
      <c r="B135" s="117"/>
      <c r="C135" s="117"/>
      <c r="D135" s="117"/>
      <c r="E135" s="117"/>
      <c r="F135" s="117"/>
      <c r="G135" s="117"/>
      <c r="H135" s="117"/>
      <c r="I135" s="117"/>
      <c r="J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row>
    <row r="136" spans="1:50" ht="127.5" customHeight="1" x14ac:dyDescent="0.2">
      <c r="A136" s="26" t="str">
        <f ca="1">IF(Minutes!B137="#","",CONCATENATE("&lt;A NAME = ""REQ",Minutes!B137,"""&gt;&lt;BR&gt;&lt;/A&gt;","&lt;TABLE BORDER=5 CELLSPACING=0 CELLPADDING=6 WIDTH=""100%""&gt;","&lt;TR BGCOLOR=""#00FFFF""&gt;&lt;TD COLSPAN = 3 VALIGN = MIDDLE  ALIGN = CENTER&gt;&lt;BIG&gt;&lt;B&gt;Change Request &lt;A HREF=""maint_",Minutes!B137,".pdf""&gt;",Minutes!B137,"&lt;/A&gt; Revision History&lt;/B&gt;&lt;/BIG&gt;&lt;/TD&gt;&lt;/TR&gt;","&lt;TR BGCOLOR=""#00FFFF""&gt;&lt;TD  WIDTH=""15%"" ALIGN = CENTER&gt;Status&lt;/TD&gt;&lt;TD ALIGN = CENTER&gt;Description&lt;/TD&gt;&lt;TD  WIDTH=""15%"" ALIGN = CENTER&gt;Date Received&lt;/TD&gt;&lt;/TR&gt;","&lt;TR BGCOLOR=""#00FFFF""&gt;&lt;TD VALIGN = MIDDLE  ALIGN = CENTER&gt;&lt;B&gt;",Minutes!C138,"&lt;/B&gt;&lt;/TD&gt;&lt;TD VALIGN = MIDDLE  ALIGN = CENTER&gt;&lt;B&gt;",Minutes!C139,"&lt;/B&gt;&lt;/TD&gt;&lt;TD  VALIGN = MIDDLE  ALIGN = CENTER&gt;&lt;B&gt;",Minutes!C137,"&lt;/B&gt;&lt;/TD&gt;&lt;/TR&gt;","&lt;TR BGCOLOR=""#00FFFF""&gt;&lt;TD COLSPAN = 3&gt;&lt;SMALL&gt;&lt;BR&gt;&lt;/SMALL&gt;&lt;/TD&gt;&lt;/TR&gt;"))</f>
        <v>&lt;A NAME = "REQ0053"&gt;&lt;BR&gt;&lt;/A&gt;&lt;TABLE BORDER=5 CELLSPACING=0 CELLPADDING=6 WIDTH="100%"&gt;&lt;TR BGCOLOR="#00FFFF"&gt;&lt;TD COLSPAN = 3 VALIGN = MIDDLE  ALIGN = CENTER&gt;&lt;BIG&gt;&lt;B&gt;Change Request &lt;A HREF="maint_0053.pdf"&gt;0053&lt;/A&gt;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CENTER&gt;&lt;B&gt;17.7.14 - streamAge in IEEE8021-SRP MIB module&lt;/B&gt;&lt;/TD&gt;&lt;TD  VALIGN = MIDDLE  ALIGN = CENTER&gt;&lt;B&gt;06-Sep-12&lt;/B&gt;&lt;/TD&gt;&lt;/TR&gt;&lt;TR BGCOLOR="#00FFFF"&gt;&lt;TD COLSPAN = 3&gt;&lt;SMALL&gt;&lt;BR&gt;&lt;/SMALL&gt;&lt;/TD&gt;&lt;/TR&gt;</v>
      </c>
      <c r="B136" s="117" t="str">
        <f ca="1">IF(Minutes!C139="","",CONCATENATE("&lt;TR BGCOLOR=""#E0E0E0""&gt;&lt;TD&gt;&lt;BR&gt;&lt;/TD&gt;&lt;TD VALIGN = MIDDLE  ALIGN = CENTER&gt;", Minutes!C138, "&lt;/TD&gt;&lt;TD VALIGN = MIDDLE  ALIGN = CENTER&gt;", TEXT(Minutes!C137,"d-mmm-yy"),"&lt;/TD&gt;&lt;/TR&gt;&lt;TR&gt;&lt;TD COLSPAN = 3&gt;", SUBSTITUTE(Minutes!C139, "#", " "),"&lt;/TD&gt;&lt;/TR&gt;"))</f>
        <v>&lt;TR BGCOLOR="#E0E0E0"&gt;&lt;TD&gt;&lt;BR&gt;&lt;/TD&gt;&lt;TD VALIGN = MIDDLE  ALIGN = CENTER&gt;Balloting&lt;/TD&gt;&lt;TD VALIGN = MIDDLE  ALIGN = CENTER&gt;6-Sep-12&lt;/TD&gt;&lt;/TR&gt;&lt;TR&gt;&lt;TD COLSPAN = 3&gt;17.7.14 - streamAge in IEEE8021-SRP MIB module&lt;/TD&gt;&lt;/TR&gt;</v>
      </c>
      <c r="C136" s="117" t="str">
        <f>IF(Minutes!D139&lt;&gt;"#","",CONCATENATE("&lt;TR BGCOLOR=""#E0E0E0""&gt;&lt;TD&gt;&lt;BR&gt;&lt;/TD&gt;&lt;TD VALIGN = MIDDLE  ALIGN = CENTER&gt;", Minutes!D138, "&lt;/TD&gt;&lt;TD VALIGN = MIDDLE  ALIGN = CENTER&gt;", TEXT(Minutes!D137,"d-mmm-yy"),"&lt;/TD&gt;&lt;/TR&gt;&lt;TR&gt;&lt;TD COLSPAN = 3&gt;", SUBSTITUTE(Minutes!D139, "#", " "),"&lt;/TD&gt;&lt;/TR&gt;"))</f>
        <v/>
      </c>
      <c r="D136" s="117" t="str">
        <f>IF(Minutes!E139&lt;&gt;"#","",CONCATENATE("&lt;TR BGCOLOR=""#E0E0E0""&gt;&lt;TD&gt;&lt;BR&gt;&lt;/TD&gt;&lt;TD VALIGN = MIDDLE  ALIGN = CENTER&gt;", Minutes!E138, "&lt;/TD&gt;&lt;TD VALIGN = MIDDLE  ALIGN = CENTER&gt;", TEXT(Minutes!E137,"d-mmm-yy"),"&lt;/TD&gt;&lt;/TR&gt;&lt;TR&gt;&lt;TD COLSPAN = 3&gt;", SUBSTITUTE(Minutes!E139, "#", " "),"&lt;/TD&gt;&lt;/TR&gt;"))</f>
        <v/>
      </c>
      <c r="E136" s="117" t="str">
        <f>IF(Minutes!F139&lt;&gt;"#","",CONCATENATE("&lt;TR BGCOLOR=""#E0E0E0""&gt;&lt;TD&gt;&lt;BR&gt;&lt;/TD&gt;&lt;TD VALIGN = MIDDLE  ALIGN = CENTER&gt;", Minutes!F138, "&lt;/TD&gt;&lt;TD VALIGN = MIDDLE  ALIGN = CENTER&gt;", TEXT(Minutes!F137,"d-mmm-yy"),"&lt;/TD&gt;&lt;/TR&gt;&lt;TR&gt;&lt;TD COLSPAN = 3&gt;", SUBSTITUTE(Minutes!F139, "#", " "),"&lt;/TD&gt;&lt;/TR&gt;"))</f>
        <v/>
      </c>
      <c r="F136" s="117" t="str">
        <f>IF(Minutes!G139&lt;&gt;"#","",CONCATENATE("&lt;TR BGCOLOR=""#E0E0E0""&gt;&lt;TD&gt;&lt;BR&gt;&lt;/TD&gt;&lt;TD VALIGN = MIDDLE  ALIGN = CENTER&gt;", Minutes!G138, "&lt;/TD&gt;&lt;TD VALIGN = MIDDLE  ALIGN = CENTER&gt;", TEXT(Minutes!G137,"d-mmm-yy"),"&lt;/TD&gt;&lt;/TR&gt;&lt;TR&gt;&lt;TD COLSPAN = 3&gt;", SUBSTITUTE(Minutes!G139, "#", " "),"&lt;/TD&gt;&lt;/TR&gt;"))</f>
        <v/>
      </c>
      <c r="G136" s="117" t="str">
        <f>IF(Minutes!H139&lt;&gt;"#","",CONCATENATE("&lt;TR BGCOLOR=""#E0E0E0""&gt;&lt;TD&gt;&lt;BR&gt;&lt;/TD&gt;&lt;TD VALIGN = MIDDLE  ALIGN = CENTER&gt;", Minutes!H138, "&lt;/TD&gt;&lt;TD VALIGN = MIDDLE  ALIGN = CENTER&gt;", TEXT(Minutes!H137,"d-mmm-yy"),"&lt;/TD&gt;&lt;/TR&gt;&lt;TR&gt;&lt;TD COLSPAN = 3&gt;", SUBSTITUTE(Minutes!H139, "#", " "),"&lt;/TD&gt;&lt;/TR&gt;"))</f>
        <v/>
      </c>
      <c r="H136" s="117" t="str">
        <f>IF(Minutes!I139&lt;&gt;"#","",CONCATENATE("&lt;TR BGCOLOR=""#E0E0E0""&gt;&lt;TD&gt;&lt;BR&gt;&lt;/TD&gt;&lt;TD VALIGN = MIDDLE  ALIGN = CENTER&gt;", Minutes!I138, "&lt;/TD&gt;&lt;TD VALIGN = MIDDLE  ALIGN = CENTER&gt;", TEXT(Minutes!I137,"d-mmm-yy"),"&lt;/TD&gt;&lt;/TR&gt;&lt;TR&gt;&lt;TD COLSPAN = 3&gt;", SUBSTITUTE(Minutes!I139, "#", " "),"&lt;/TD&gt;&lt;/TR&gt;"))</f>
        <v/>
      </c>
      <c r="I136" s="117" t="str">
        <f>IF(Minutes!J139&lt;&gt;"#","",CONCATENATE("&lt;TR BGCOLOR=""#E0E0E0""&gt;&lt;TD&gt;&lt;BR&gt;&lt;/TD&gt;&lt;TD VALIGN = MIDDLE  ALIGN = CENTER&gt;", Minutes!J138, "&lt;/TD&gt;&lt;TD VALIGN = MIDDLE  ALIGN = CENTER&gt;", TEXT(Minutes!J137,"d-mmm-yy"),"&lt;/TD&gt;&lt;/TR&gt;&lt;TR&gt;&lt;TD COLSPAN = 3&gt;", SUBSTITUTE(Minutes!J139, "#", " "),"&lt;/TD&gt;&lt;/TR&gt;"))</f>
        <v/>
      </c>
      <c r="J136" s="117" t="str">
        <f>IF(Minutes!K139&lt;&gt;"#","",CONCATENATE("&lt;TR BGCOLOR=""#E0E0E0""&gt;&lt;TD&gt;&lt;BR&gt;&lt;/TD&gt;&lt;TD VALIGN = MIDDLE  ALIGN = CENTER&gt;", Minutes!K138, "&lt;/TD&gt;&lt;TD VALIGN = MIDDLE  ALIGN = CENTER&gt;", TEXT(Minutes!K137,"d-mmm-yy"),"&lt;/TD&gt;&lt;/TR&gt;&lt;TR&gt;&lt;TD COLSPAN = 3&gt;", SUBSTITUTE(Minutes!K139, "#", " "),"&lt;/TD&gt;&lt;/TR&gt;"))</f>
        <v>&lt;TR BGCOLOR="#E0E0E0"&gt;&lt;TD&gt;&lt;BR&gt;&lt;/TD&gt;&lt;TD VALIGN = MIDDLE  ALIGN = CENTER&gt;Agree in principle, Craig Gunther will review to confirm the wording is accurate and report back.&lt;/TD&gt;&lt;TD VALIGN = MIDDLE  ALIGN = CENTER&gt;12-Sep-12&lt;/TD&gt;&lt;/TR&gt;&lt;TR&gt;&lt;TD COLSPAN = 3&gt; &lt;/TD&gt;&lt;/TR&gt;</v>
      </c>
      <c r="K136" s="26" t="str">
        <f>IF(Minutes!L139&lt;&gt;"#","",CONCATENATE("&lt;TR BGCOLOR=""#E0E0E0""&gt;&lt;TD&gt;&lt;BR&gt;&lt;/TD&gt;&lt;TD VALIGN = MIDDLE  ALIGN = CENTER&gt;", Minutes!L138, "&lt;/TD&gt;&lt;TD VALIGN = MIDDLE  ALIGN = CENTER&gt;", TEXT(Minutes!L137,"d-mmm-yy"),"&lt;/TD&gt;&lt;/TR&gt;&lt;TR&gt;&lt;TD COLSPAN = 3&gt;", SUBSTITUTE(Minutes!L139, "#", " "),"&lt;/TD&gt;&lt;/TR&gt;"))</f>
        <v>&lt;TR BGCOLOR="#E0E0E0"&gt;&lt;TD&gt;&lt;BR&gt;&lt;/TD&gt;&lt;TD VALIGN = MIDDLE  ALIGN = CENTER&gt;Accept the Proposed Resolution as-is:
Clause 17.7.14, page 841
"The number of seconds since the reservation was established on this port."
Target for 802.1Qrev
&lt;/TD&gt;&lt;TD VALIGN = MIDDLE  ALIGN = CENTER&gt;13-Nov-12&lt;/TD&gt;&lt;/TR&gt;&lt;TR&gt;&lt;TD COLSPAN = 3&gt; &lt;/TD&gt;&lt;/TR&gt;</v>
      </c>
      <c r="L136" s="26" t="str">
        <f>IF(Minutes!M139&lt;&gt;"#","",CONCATENATE("&lt;TR BGCOLOR=""#E0E0E0""&gt;&lt;TD&gt;&lt;BR&gt;&lt;/TD&gt;&lt;TD VALIGN = MIDDLE  ALIGN = CENTER&gt;", Minutes!M138, "&lt;/TD&gt;&lt;TD VALIGN = MIDDLE  ALIGN = CENTER&gt;", TEXT(Minutes!M137,"d-mmm-yy"),"&lt;/TD&gt;&lt;/TR&gt;&lt;TR&gt;&lt;TD COLSPAN = 3&gt;", SUBSTITUTE(Minutes!M139, "#", " "),"&lt;/TD&gt;&lt;/TR&gt;"))</f>
        <v>&lt;TR BGCOLOR="#E0E0E0"&gt;&lt;TD&gt;&lt;BR&gt;&lt;/TD&gt;&lt;TD VALIGN = MIDDLE  ALIGN = CENTER&gt;Editor requested to include in 802.1Q-REV&lt;/TD&gt;&lt;TD VALIGN = MIDDLE  ALIGN = CENTER&gt;15-Jan-13&lt;/TD&gt;&lt;/TR&gt;&lt;TR&gt;&lt;TD COLSPAN = 3&gt; &lt;/TD&gt;&lt;/TR&gt;</v>
      </c>
      <c r="M136" s="26" t="str">
        <f>IF(Minutes!N139&lt;&gt;"#","",CONCATENATE("&lt;TR BGCOLOR=""#E0E0E0""&gt;&lt;TD&gt;&lt;BR&gt;&lt;/TD&gt;&lt;TD VALIGN = MIDDLE  ALIGN = CENTER&gt;", Minutes!N138, "&lt;/TD&gt;&lt;TD VALIGN = MIDDLE  ALIGN = CENTER&gt;", TEXT(Minutes!N137,"d-mmm-yy"),"&lt;/TD&gt;&lt;/TR&gt;&lt;TR&gt;&lt;TD COLSPAN = 3&gt;", SUBSTITUTE(Minutes!N139, "#", " "),"&lt;/TD&gt;&lt;/TR&gt;"))</f>
        <v>&lt;TR BGCOLOR="#E0E0E0"&gt;&lt;TD&gt;&lt;BR&gt;&lt;/TD&gt;&lt;TD VALIGN = MIDDLE  ALIGN = CENTER&gt;Q-REV draft prepared.  Ready for WG ballot&lt;/TD&gt;&lt;TD VALIGN = MIDDLE  ALIGN = CENTER&gt;19-Mar-13&lt;/TD&gt;&lt;/TR&gt;&lt;TR&gt;&lt;TD COLSPAN = 3&gt; &lt;/TD&gt;&lt;/TR&gt;</v>
      </c>
      <c r="N136" s="26" t="str">
        <f>IF(Minutes!O139&lt;&gt;"#","",CONCATENATE("&lt;TR BGCOLOR=""#E0E0E0""&gt;&lt;TD&gt;&lt;BR&gt;&lt;/TD&gt;&lt;TD VALIGN = MIDDLE  ALIGN = CENTER&gt;", Minutes!O138, "&lt;/TD&gt;&lt;TD VALIGN = MIDDLE  ALIGN = CENTER&gt;", TEXT(Minutes!O137,"d-mmm-yy"),"&lt;/TD&gt;&lt;/TR&gt;&lt;TR&gt;&lt;TD COLSPAN = 3&gt;", SUBSTITUTE(Minutes!O139, "#", " "),"&lt;/TD&gt;&lt;/TR&gt;"))</f>
        <v>&lt;TR BGCOLOR="#E0E0E0"&gt;&lt;TD&gt;&lt;BR&gt;&lt;/TD&gt;&lt;TD VALIGN = MIDDLE  ALIGN = CENTER&gt;Included in 802.1Q-REV  D1.0, in ballot
&lt;/TD&gt;&lt;TD VALIGN = MIDDLE  ALIGN = CENTER&gt;15-May-13&lt;/TD&gt;&lt;/TR&gt;&lt;TR&gt;&lt;TD COLSPAN = 3&gt; &lt;/TD&gt;&lt;/TR&gt;</v>
      </c>
      <c r="O136" s="26" t="str">
        <f>IF(Minutes!P139&lt;&gt;"#","",CONCATENATE("&lt;TR BGCOLOR=""#E0E0E0""&gt;&lt;TD&gt;&lt;BR&gt;&lt;/TD&gt;&lt;TD VALIGN = MIDDLE  ALIGN = CENTER&gt;", Minutes!P138, "&lt;/TD&gt;&lt;TD VALIGN = MIDDLE  ALIGN = CENTER&gt;", TEXT(Minutes!P137,"d-mmm-yy"),"&lt;/TD&gt;&lt;/TR&gt;&lt;TR&gt;&lt;TD COLSPAN = 3&gt;", SUBSTITUTE(Minutes!P139, "#", " "),"&lt;/TD&gt;&lt;/TR&gt;"))</f>
        <v>&lt;TR BGCOLOR="#E0E0E0"&gt;&lt;TD&gt;&lt;BR&gt;&lt;/TD&gt;&lt;TD VALIGN = MIDDLE  ALIGN = CENTER&gt;802.1Q-REV D1.2 is balloting&lt;/TD&gt;&lt;TD VALIGN = MIDDLE  ALIGN = CENTER&gt;15-Jul-13&lt;/TD&gt;&lt;/TR&gt;&lt;TR&gt;&lt;TD COLSPAN = 3&gt; &lt;/TD&gt;&lt;/TR&gt;</v>
      </c>
      <c r="P136" s="26" t="str">
        <f>IF(Minutes!Q139&lt;&gt;"#","",CONCATENATE("&lt;TR BGCOLOR=""#E0E0E0""&gt;&lt;TD&gt;&lt;BR&gt;&lt;/TD&gt;&lt;TD VALIGN = MIDDLE  ALIGN = CENTER&gt;", Minutes!Q138, "&lt;/TD&gt;&lt;TD VALIGN = MIDDLE  ALIGN = CENTER&gt;", TEXT(Minutes!Q137,"d-mmm-yy"),"&lt;/TD&gt;&lt;/TR&gt;&lt;TR&gt;&lt;TD COLSPAN = 3&gt;", SUBSTITUTE(Minutes!Q139, "#", " "),"&lt;/TD&gt;&lt;/TR&gt;"))</f>
        <v>&lt;TR BGCOLOR="#E0E0E0"&gt;&lt;TD&gt;&lt;BR&gt;&lt;/TD&gt;&lt;TD VALIGN = MIDDLE  ALIGN = CENTER&gt;802.1Q-REV is in WG ballot recirc&lt;/TD&gt;&lt;TD VALIGN = MIDDLE  ALIGN = CENTER&gt;3-Sep-13&lt;/TD&gt;&lt;/TR&gt;&lt;TR&gt;&lt;TD COLSPAN = 3&gt; &lt;/TD&gt;&lt;/TR&gt;</v>
      </c>
      <c r="Q136" s="26" t="str">
        <f>IF(Minutes!R139&lt;&gt;"#","",CONCATENATE("&lt;TR BGCOLOR=""#E0E0E0""&gt;&lt;TD&gt;&lt;BR&gt;&lt;/TD&gt;&lt;TD VALIGN = MIDDLE  ALIGN = CENTER&gt;", Minutes!R138, "&lt;/TD&gt;&lt;TD VALIGN = MIDDLE  ALIGN = CENTER&gt;", TEXT(Minutes!R137,"d-mmm-yy"),"&lt;/TD&gt;&lt;/TR&gt;&lt;TR&gt;&lt;TD COLSPAN = 3&gt;", SUBSTITUTE(Minutes!R139, "#", " "),"&lt;/TD&gt;&lt;/TR&gt;"))</f>
        <v>&lt;TR BGCOLOR="#E0E0E0"&gt;&lt;TD&gt;&lt;BR&gt;&lt;/TD&gt;&lt;TD VALIGN = MIDDLE  ALIGN = CENTER&gt;802.1Q-REV is in WG ballot recirc&lt;/TD&gt;&lt;TD VALIGN = MIDDLE  ALIGN = CENTER&gt;12-Nov-13&lt;/TD&gt;&lt;/TR&gt;&lt;TR&gt;&lt;TD COLSPAN = 3&gt; &lt;/TD&gt;&lt;/TR&gt;</v>
      </c>
      <c r="R136" s="117" t="str">
        <f>IF(Minutes!S139&lt;&gt;"#","",CONCATENATE("&lt;TR BGCOLOR=""#E0E0E0""&gt;&lt;TD&gt;&lt;BR&gt;&lt;/TD&gt;&lt;TD VALIGN = MIDDLE  ALIGN = CENTER&gt;", Minutes!S138, "&lt;/TD&gt;&lt;TD VALIGN = MIDDLE  ALIGN = CENTER&gt;", TEXT(Minutes!S137,"d-mmm-yy"),"&lt;/TD&gt;&lt;/TR&gt;&lt;TR&gt;&lt;TD COLSPAN = 3&gt;", SUBSTITUTE(Minutes!S139, "#", " "),"&lt;/TD&gt;&lt;/TR&gt;"))</f>
        <v>&lt;TR BGCOLOR="#E0E0E0"&gt;&lt;TD&gt;&lt;BR&gt;&lt;/TD&gt;&lt;TD VALIGN = MIDDLE  ALIGN = CENTER&gt;802.1Q-REV is in sponsor ballot&lt;/TD&gt;&lt;TD VALIGN = MIDDLE  ALIGN = CENTER&gt;22-Jan-14&lt;/TD&gt;&lt;/TR&gt;&lt;TR&gt;&lt;TD COLSPAN = 3&gt; &lt;/TD&gt;&lt;/TR&gt;</v>
      </c>
      <c r="S136" s="117" t="str">
        <f>IF(Minutes!T139&lt;&gt;"#","",CONCATENATE("&lt;TR BGCOLOR=""#E0E0E0""&gt;&lt;TD&gt;&lt;BR&gt;&lt;/TD&gt;&lt;TD VALIGN = MIDDLE  ALIGN = CENTER&gt;", Minutes!T138, "&lt;/TD&gt;&lt;TD VALIGN = MIDDLE  ALIGN = CENTER&gt;", TEXT(Minutes!T137,"d-mmm-yy"),"&lt;/TD&gt;&lt;/TR&gt;&lt;TR&gt;&lt;TD COLSPAN = 3&gt;", SUBSTITUTE(Minutes!T139, "#", " "),"&lt;/TD&gt;&lt;/TR&gt;"))</f>
        <v>&lt;TR BGCOLOR="#E0E0E0"&gt;&lt;TD&gt;&lt;BR&gt;&lt;/TD&gt;&lt;TD VALIGN = MIDDLE  ALIGN = CENTER&gt;802.1Q-REV is in sponsor ballot recirc&lt;/TD&gt;&lt;TD VALIGN = MIDDLE  ALIGN = CENTER&gt;18-Mar-14&lt;/TD&gt;&lt;/TR&gt;&lt;TR&gt;&lt;TD COLSPAN = 3&gt; &lt;/TD&gt;&lt;/TR&gt;</v>
      </c>
      <c r="T136" s="117" t="str">
        <f>IF(Minutes!U139&lt;&gt;"#","",CONCATENATE("&lt;TR BGCOLOR=""#E0E0E0""&gt;&lt;TD&gt;&lt;BR&gt;&lt;/TD&gt;&lt;TD VALIGN = MIDDLE  ALIGN = CENTER&gt;", Minutes!U138, "&lt;/TD&gt;&lt;TD VALIGN = MIDDLE  ALIGN = CENTER&gt;", TEXT(Minutes!U137,"d-mmm-yy"),"&lt;/TD&gt;&lt;/TR&gt;&lt;TR&gt;&lt;TD COLSPAN = 3&gt;", SUBSTITUTE(Minutes!U139, "#", " "),"&lt;/TD&gt;&lt;/TR&gt;"))</f>
        <v/>
      </c>
      <c r="U136" s="117" t="str">
        <f>IF(Minutes!V139&lt;&gt;"#","",CONCATENATE("&lt;TR BGCOLOR=""#E0E0E0""&gt;&lt;TD&gt;&lt;BR&gt;&lt;/TD&gt;&lt;TD VALIGN = MIDDLE  ALIGN = CENTER&gt;", Minutes!V138, "&lt;/TD&gt;&lt;TD VALIGN = MIDDLE  ALIGN = CENTER&gt;", TEXT(Minutes!V137,"d-mmm-yy"),"&lt;/TD&gt;&lt;/TR&gt;&lt;TR&gt;&lt;TD COLSPAN = 3&gt;", SUBSTITUTE(Minutes!V139, "#", " "),"&lt;/TD&gt;&lt;/TR&gt;"))</f>
        <v/>
      </c>
      <c r="V136" s="117" t="str">
        <f>IF(Minutes!W139&lt;&gt;"#","",CONCATENATE("&lt;TR BGCOLOR=""#E0E0E0""&gt;&lt;TD&gt;&lt;BR&gt;&lt;/TD&gt;&lt;TD VALIGN = MIDDLE  ALIGN = CENTER&gt;", Minutes!W138, "&lt;/TD&gt;&lt;TD VALIGN = MIDDLE  ALIGN = CENTER&gt;", TEXT(Minutes!W137,"d-mmm-yy"),"&lt;/TD&gt;&lt;/TR&gt;&lt;TR&gt;&lt;TD COLSPAN = 3&gt;", SUBSTITUTE(Minutes!W139, "#", " "),"&lt;/TD&gt;&lt;/TR&gt;"))</f>
        <v/>
      </c>
      <c r="W136" s="117" t="str">
        <f>IF(Minutes!X139&lt;&gt;"#","",CONCATENATE("&lt;TR BGCOLOR=""#E0E0E0""&gt;&lt;TD&gt;&lt;BR&gt;&lt;/TD&gt;&lt;TD VALIGN = MIDDLE  ALIGN = CENTER&gt;", Minutes!X138, "&lt;/TD&gt;&lt;TD VALIGN = MIDDLE  ALIGN = CENTER&gt;", TEXT(Minutes!X137,"d-mmm-yy"),"&lt;/TD&gt;&lt;/TR&gt;&lt;TR&gt;&lt;TD COLSPAN = 3&gt;", SUBSTITUTE(Minutes!X139, "#", " "),"&lt;/TD&gt;&lt;/TR&gt;"))</f>
        <v/>
      </c>
      <c r="X136" s="117" t="str">
        <f>IF(Minutes!Y139&lt;&gt;"#","",CONCATENATE("&lt;TR BGCOLOR=""#E0E0E0""&gt;&lt;TD&gt;&lt;BR&gt;&lt;/TD&gt;&lt;TD VALIGN = MIDDLE  ALIGN = CENTER&gt;", Minutes!Y138, "&lt;/TD&gt;&lt;TD VALIGN = MIDDLE  ALIGN = CENTER&gt;", TEXT(Minutes!Y137,"d-mmm-yy"),"&lt;/TD&gt;&lt;/TR&gt;&lt;TR&gt;&lt;TD COLSPAN = 3&gt;", SUBSTITUTE(Minutes!Y139, "#", " "),"&lt;/TD&gt;&lt;/TR&gt;"))</f>
        <v/>
      </c>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row>
    <row r="137" spans="1:50" x14ac:dyDescent="0.2">
      <c r="B137" s="117"/>
      <c r="C137" s="117"/>
      <c r="D137" s="117"/>
      <c r="E137" s="117"/>
      <c r="F137" s="117"/>
      <c r="G137" s="117"/>
      <c r="H137" s="117"/>
      <c r="I137" s="117"/>
      <c r="J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row>
    <row r="138" spans="1:50" x14ac:dyDescent="0.2">
      <c r="A138" s="26" t="s">
        <v>89</v>
      </c>
      <c r="B138" s="117"/>
      <c r="C138" s="117"/>
      <c r="D138" s="117"/>
      <c r="E138" s="117"/>
      <c r="F138" s="117"/>
      <c r="G138" s="117"/>
      <c r="H138" s="117"/>
      <c r="I138" s="117"/>
      <c r="J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row>
    <row r="139" spans="1:50" ht="127.5" customHeight="1" x14ac:dyDescent="0.2">
      <c r="A139" s="26" t="str">
        <f ca="1">IF(Minutes!B140="#","",CONCATENATE("&lt;A NAME = ""REQ",Minutes!B140,"""&gt;&lt;BR&gt;&lt;/A&gt;","&lt;TABLE BORDER=5 CELLSPACING=0 CELLPADDING=6 WIDTH=""100%""&gt;","&lt;TR BGCOLOR=""#00FFFF""&gt;&lt;TD COLSPAN = 3 VALIGN = MIDDLE  ALIGN = CENTER&gt;&lt;BIG&gt;&lt;B&gt;Change Request &lt;A HREF=""maint_",Minutes!B140,".pdf""&gt;",Minutes!B140,"&lt;/A&gt; Revision History&lt;/B&gt;&lt;/BIG&gt;&lt;/TD&gt;&lt;/TR&gt;","&lt;TR BGCOLOR=""#00FFFF""&gt;&lt;TD  WIDTH=""15%"" ALIGN = CENTER&gt;Status&lt;/TD&gt;&lt;TD ALIGN = CENTER&gt;Description&lt;/TD&gt;&lt;TD  WIDTH=""15%"" ALIGN = CENTER&gt;Date Received&lt;/TD&gt;&lt;/TR&gt;","&lt;TR BGCOLOR=""#00FFFF""&gt;&lt;TD VALIGN = MIDDLE  ALIGN = CENTER&gt;&lt;B&gt;",Minutes!C141,"&lt;/B&gt;&lt;/TD&gt;&lt;TD VALIGN = MIDDLE  ALIGN = CENTER&gt;&lt;B&gt;",Minutes!C142,"&lt;/B&gt;&lt;/TD&gt;&lt;TD  VALIGN = MIDDLE  ALIGN = CENTER&gt;&lt;B&gt;",Minutes!C140,"&lt;/B&gt;&lt;/TD&gt;&lt;/TR&gt;","&lt;TR BGCOLOR=""#00FFFF""&gt;&lt;TD COLSPAN = 3&gt;&lt;SMALL&gt;&lt;BR&gt;&lt;/SMALL&gt;&lt;/TD&gt;&lt;/TR&gt;"))</f>
        <v>&lt;A NAME = "REQ0054"&gt;&lt;BR&gt;&lt;/A&gt;&lt;TABLE BORDER=5 CELLSPACING=0 CELLPADDING=6 WIDTH="100%"&gt;&lt;TR BGCOLOR="#00FFFF"&gt;&lt;TD COLSPAN = 3 VALIGN = MIDDLE  ALIGN = CENTER&gt;&lt;BIG&gt;&lt;B&gt;Change Request &lt;A HREF="maint_0054.pdf"&gt;0054&lt;/A&gt;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CENTER&gt;&lt;B&gt;35.2.4.5 - MAP Context for MSRP&lt;/B&gt;&lt;/TD&gt;&lt;TD  VALIGN = MIDDLE  ALIGN = CENTER&gt;&lt;B&gt;06-Sep-12&lt;/B&gt;&lt;/TD&gt;&lt;/TR&gt;&lt;TR BGCOLOR="#00FFFF"&gt;&lt;TD COLSPAN = 3&gt;&lt;SMALL&gt;&lt;BR&gt;&lt;/SMALL&gt;&lt;/TD&gt;&lt;/TR&gt;</v>
      </c>
      <c r="B139" s="117" t="str">
        <f ca="1">IF(Minutes!C142="","",CONCATENATE("&lt;TR BGCOLOR=""#E0E0E0""&gt;&lt;TD&gt;&lt;BR&gt;&lt;/TD&gt;&lt;TD VALIGN = MIDDLE  ALIGN = CENTER&gt;", Minutes!C141, "&lt;/TD&gt;&lt;TD VALIGN = MIDDLE  ALIGN = CENTER&gt;", TEXT(Minutes!C140,"d-mmm-yy"),"&lt;/TD&gt;&lt;/TR&gt;&lt;TR&gt;&lt;TD COLSPAN = 3&gt;", SUBSTITUTE(Minutes!C142, "#", " "),"&lt;/TD&gt;&lt;/TR&gt;"))</f>
        <v>&lt;TR BGCOLOR="#E0E0E0"&gt;&lt;TD&gt;&lt;BR&gt;&lt;/TD&gt;&lt;TD VALIGN = MIDDLE  ALIGN = CENTER&gt;Balloting&lt;/TD&gt;&lt;TD VALIGN = MIDDLE  ALIGN = CENTER&gt;6-Sep-12&lt;/TD&gt;&lt;/TR&gt;&lt;TR&gt;&lt;TD COLSPAN = 3&gt;35.2.4.5 - MAP Context for MSRP&lt;/TD&gt;&lt;/TR&gt;</v>
      </c>
      <c r="C139" s="117" t="str">
        <f>IF(Minutes!D142&lt;&gt;"#","",CONCATENATE("&lt;TR BGCOLOR=""#E0E0E0""&gt;&lt;TD&gt;&lt;BR&gt;&lt;/TD&gt;&lt;TD VALIGN = MIDDLE  ALIGN = CENTER&gt;", Minutes!D141, "&lt;/TD&gt;&lt;TD VALIGN = MIDDLE  ALIGN = CENTER&gt;", TEXT(Minutes!D140,"d-mmm-yy"),"&lt;/TD&gt;&lt;/TR&gt;&lt;TR&gt;&lt;TD COLSPAN = 3&gt;", SUBSTITUTE(Minutes!D142, "#", " "),"&lt;/TD&gt;&lt;/TR&gt;"))</f>
        <v/>
      </c>
      <c r="D139" s="117" t="str">
        <f>IF(Minutes!E142&lt;&gt;"#","",CONCATENATE("&lt;TR BGCOLOR=""#E0E0E0""&gt;&lt;TD&gt;&lt;BR&gt;&lt;/TD&gt;&lt;TD VALIGN = MIDDLE  ALIGN = CENTER&gt;", Minutes!E141, "&lt;/TD&gt;&lt;TD VALIGN = MIDDLE  ALIGN = CENTER&gt;", TEXT(Minutes!E140,"d-mmm-yy"),"&lt;/TD&gt;&lt;/TR&gt;&lt;TR&gt;&lt;TD COLSPAN = 3&gt;", SUBSTITUTE(Minutes!E142, "#", " "),"&lt;/TD&gt;&lt;/TR&gt;"))</f>
        <v/>
      </c>
      <c r="E139" s="117" t="str">
        <f>IF(Minutes!F142&lt;&gt;"#","",CONCATENATE("&lt;TR BGCOLOR=""#E0E0E0""&gt;&lt;TD&gt;&lt;BR&gt;&lt;/TD&gt;&lt;TD VALIGN = MIDDLE  ALIGN = CENTER&gt;", Minutes!F141, "&lt;/TD&gt;&lt;TD VALIGN = MIDDLE  ALIGN = CENTER&gt;", TEXT(Minutes!F140,"d-mmm-yy"),"&lt;/TD&gt;&lt;/TR&gt;&lt;TR&gt;&lt;TD COLSPAN = 3&gt;", SUBSTITUTE(Minutes!F142, "#", " "),"&lt;/TD&gt;&lt;/TR&gt;"))</f>
        <v/>
      </c>
      <c r="F139" s="117" t="str">
        <f>IF(Minutes!G142&lt;&gt;"#","",CONCATENATE("&lt;TR BGCOLOR=""#E0E0E0""&gt;&lt;TD&gt;&lt;BR&gt;&lt;/TD&gt;&lt;TD VALIGN = MIDDLE  ALIGN = CENTER&gt;", Minutes!G141, "&lt;/TD&gt;&lt;TD VALIGN = MIDDLE  ALIGN = CENTER&gt;", TEXT(Minutes!G140,"d-mmm-yy"),"&lt;/TD&gt;&lt;/TR&gt;&lt;TR&gt;&lt;TD COLSPAN = 3&gt;", SUBSTITUTE(Minutes!G142, "#", " "),"&lt;/TD&gt;&lt;/TR&gt;"))</f>
        <v/>
      </c>
      <c r="G139" s="117" t="str">
        <f>IF(Minutes!H142&lt;&gt;"#","",CONCATENATE("&lt;TR BGCOLOR=""#E0E0E0""&gt;&lt;TD&gt;&lt;BR&gt;&lt;/TD&gt;&lt;TD VALIGN = MIDDLE  ALIGN = CENTER&gt;", Minutes!H141, "&lt;/TD&gt;&lt;TD VALIGN = MIDDLE  ALIGN = CENTER&gt;", TEXT(Minutes!H140,"d-mmm-yy"),"&lt;/TD&gt;&lt;/TR&gt;&lt;TR&gt;&lt;TD COLSPAN = 3&gt;", SUBSTITUTE(Minutes!H142, "#", " "),"&lt;/TD&gt;&lt;/TR&gt;"))</f>
        <v/>
      </c>
      <c r="H139" s="117" t="str">
        <f>IF(Minutes!I142&lt;&gt;"#","",CONCATENATE("&lt;TR BGCOLOR=""#E0E0E0""&gt;&lt;TD&gt;&lt;BR&gt;&lt;/TD&gt;&lt;TD VALIGN = MIDDLE  ALIGN = CENTER&gt;", Minutes!I141, "&lt;/TD&gt;&lt;TD VALIGN = MIDDLE  ALIGN = CENTER&gt;", TEXT(Minutes!I140,"d-mmm-yy"),"&lt;/TD&gt;&lt;/TR&gt;&lt;TR&gt;&lt;TD COLSPAN = 3&gt;", SUBSTITUTE(Minutes!I142, "#", " "),"&lt;/TD&gt;&lt;/TR&gt;"))</f>
        <v/>
      </c>
      <c r="I139" s="117" t="str">
        <f>IF(Minutes!J142&lt;&gt;"#","",CONCATENATE("&lt;TR BGCOLOR=""#E0E0E0""&gt;&lt;TD&gt;&lt;BR&gt;&lt;/TD&gt;&lt;TD VALIGN = MIDDLE  ALIGN = CENTER&gt;", Minutes!J141, "&lt;/TD&gt;&lt;TD VALIGN = MIDDLE  ALIGN = CENTER&gt;", TEXT(Minutes!J140,"d-mmm-yy"),"&lt;/TD&gt;&lt;/TR&gt;&lt;TR&gt;&lt;TD COLSPAN = 3&gt;", SUBSTITUTE(Minutes!J142, "#", " "),"&lt;/TD&gt;&lt;/TR&gt;"))</f>
        <v/>
      </c>
      <c r="J139" s="117" t="str">
        <f>IF(Minutes!K142&lt;&gt;"#","",CONCATENATE("&lt;TR BGCOLOR=""#E0E0E0""&gt;&lt;TD&gt;&lt;BR&gt;&lt;/TD&gt;&lt;TD VALIGN = MIDDLE  ALIGN = CENTER&gt;", Minutes!K141, "&lt;/TD&gt;&lt;TD VALIGN = MIDDLE  ALIGN = CENTER&gt;", TEXT(Minutes!K140,"d-mmm-yy"),"&lt;/TD&gt;&lt;/TR&gt;&lt;TR&gt;&lt;TD COLSPAN = 3&gt;", SUBSTITUTE(Minutes!K142, "#", " "),"&lt;/TD&gt;&lt;/TR&gt;"))</f>
        <v>&lt;TR BGCOLOR="#E0E0E0"&gt;&lt;TD&gt;&lt;BR&gt;&lt;/TD&gt;&lt;TD VALIGN = MIDDLE  ALIGN = CENTER&gt;Proposal is:  “All MSRPDUs sent by MSRP Participants Bridges are transmitted as untagged frames.”
Andre Fredette will study this, compare to 11.2.3.1.1 &amp; 2, and report back&lt;/TD&gt;&lt;TD VALIGN = MIDDLE  ALIGN = CENTER&gt;12-Sep-12&lt;/TD&gt;&lt;/TR&gt;&lt;TR&gt;&lt;TD COLSPAN = 3&gt; &lt;/TD&gt;&lt;/TR&gt;</v>
      </c>
      <c r="K139" s="26" t="str">
        <f>IF(Minutes!L142&lt;&gt;"#","",CONCATENATE("&lt;TR BGCOLOR=""#E0E0E0""&gt;&lt;TD&gt;&lt;BR&gt;&lt;/TD&gt;&lt;TD VALIGN = MIDDLE  ALIGN = CENTER&gt;", Minutes!L141, "&lt;/TD&gt;&lt;TD VALIGN = MIDDLE  ALIGN = CENTER&gt;", TEXT(Minutes!L140,"d-mmm-yy"),"&lt;/TD&gt;&lt;/TR&gt;&lt;TR&gt;&lt;TD COLSPAN = 3&gt;", SUBSTITUTE(Minutes!L142, "#", " "),"&lt;/TD&gt;&lt;/TR&gt;"))</f>
        <v>&lt;TR BGCOLOR="#E0E0E0"&gt;&lt;TD&gt;&lt;BR&gt;&lt;/TD&gt;&lt;TD VALIGN = MIDDLE  ALIGN = CENTER&gt;Accept the Proposed Resolution in Principle, but use this wording:
Clause 35.2.4.5, page 1133
All MSRPDUs are transmitted as untagged frames.
Target for 802.1Qrev
&lt;/TD&gt;&lt;TD VALIGN = MIDDLE  ALIGN = CENTER&gt;13-Nov-12&lt;/TD&gt;&lt;/TR&gt;&lt;TR&gt;&lt;TD COLSPAN = 3&gt; &lt;/TD&gt;&lt;/TR&gt;</v>
      </c>
      <c r="L139" s="26" t="str">
        <f>IF(Minutes!M142&lt;&gt;"#","",CONCATENATE("&lt;TR BGCOLOR=""#E0E0E0""&gt;&lt;TD&gt;&lt;BR&gt;&lt;/TD&gt;&lt;TD VALIGN = MIDDLE  ALIGN = CENTER&gt;", Minutes!M141, "&lt;/TD&gt;&lt;TD VALIGN = MIDDLE  ALIGN = CENTER&gt;", TEXT(Minutes!M140,"d-mmm-yy"),"&lt;/TD&gt;&lt;/TR&gt;&lt;TR&gt;&lt;TD COLSPAN = 3&gt;", SUBSTITUTE(Minutes!M142, "#", " "),"&lt;/TD&gt;&lt;/TR&gt;"))</f>
        <v>&lt;TR BGCOLOR="#E0E0E0"&gt;&lt;TD&gt;&lt;BR&gt;&lt;/TD&gt;&lt;TD VALIGN = MIDDLE  ALIGN = CENTER&gt;Editor requested to include in 802.1Q-REV&lt;/TD&gt;&lt;TD VALIGN = MIDDLE  ALIGN = CENTER&gt;15-Jan-13&lt;/TD&gt;&lt;/TR&gt;&lt;TR&gt;&lt;TD COLSPAN = 3&gt; &lt;/TD&gt;&lt;/TR&gt;</v>
      </c>
      <c r="M139" s="26" t="str">
        <f>IF(Minutes!N142&lt;&gt;"#","",CONCATENATE("&lt;TR BGCOLOR=""#E0E0E0""&gt;&lt;TD&gt;&lt;BR&gt;&lt;/TD&gt;&lt;TD VALIGN = MIDDLE  ALIGN = CENTER&gt;", Minutes!N141, "&lt;/TD&gt;&lt;TD VALIGN = MIDDLE  ALIGN = CENTER&gt;", TEXT(Minutes!N140,"d-mmm-yy"),"&lt;/TD&gt;&lt;/TR&gt;&lt;TR&gt;&lt;TD COLSPAN = 3&gt;", SUBSTITUTE(Minutes!N142, "#", " "),"&lt;/TD&gt;&lt;/TR&gt;"))</f>
        <v>&lt;TR BGCOLOR="#E0E0E0"&gt;&lt;TD&gt;&lt;BR&gt;&lt;/TD&gt;&lt;TD VALIGN = MIDDLE  ALIGN = CENTER&gt;Q-REV draft prepared.  Ready for WG ballot&lt;/TD&gt;&lt;TD VALIGN = MIDDLE  ALIGN = CENTER&gt;19-Mar-13&lt;/TD&gt;&lt;/TR&gt;&lt;TR&gt;&lt;TD COLSPAN = 3&gt; &lt;/TD&gt;&lt;/TR&gt;</v>
      </c>
      <c r="N139" s="26" t="str">
        <f>IF(Minutes!O142&lt;&gt;"#","",CONCATENATE("&lt;TR BGCOLOR=""#E0E0E0""&gt;&lt;TD&gt;&lt;BR&gt;&lt;/TD&gt;&lt;TD VALIGN = MIDDLE  ALIGN = CENTER&gt;", Minutes!O141, "&lt;/TD&gt;&lt;TD VALIGN = MIDDLE  ALIGN = CENTER&gt;", TEXT(Minutes!O140,"d-mmm-yy"),"&lt;/TD&gt;&lt;/TR&gt;&lt;TR&gt;&lt;TD COLSPAN = 3&gt;", SUBSTITUTE(Minutes!O142, "#", " "),"&lt;/TD&gt;&lt;/TR&gt;"))</f>
        <v>&lt;TR BGCOLOR="#E0E0E0"&gt;&lt;TD&gt;&lt;BR&gt;&lt;/TD&gt;&lt;TD VALIGN = MIDDLE  ALIGN = CENTER&gt;Included in 802.1Q-REV  D1.0, in ballot
&lt;/TD&gt;&lt;TD VALIGN = MIDDLE  ALIGN = CENTER&gt;15-May-13&lt;/TD&gt;&lt;/TR&gt;&lt;TR&gt;&lt;TD COLSPAN = 3&gt; &lt;/TD&gt;&lt;/TR&gt;</v>
      </c>
      <c r="O139" s="26" t="str">
        <f>IF(Minutes!P142&lt;&gt;"#","",CONCATENATE("&lt;TR BGCOLOR=""#E0E0E0""&gt;&lt;TD&gt;&lt;BR&gt;&lt;/TD&gt;&lt;TD VALIGN = MIDDLE  ALIGN = CENTER&gt;", Minutes!P141, "&lt;/TD&gt;&lt;TD VALIGN = MIDDLE  ALIGN = CENTER&gt;", TEXT(Minutes!P140,"d-mmm-yy"),"&lt;/TD&gt;&lt;/TR&gt;&lt;TR&gt;&lt;TD COLSPAN = 3&gt;", SUBSTITUTE(Minutes!P142, "#", " "),"&lt;/TD&gt;&lt;/TR&gt;"))</f>
        <v>&lt;TR BGCOLOR="#E0E0E0"&gt;&lt;TD&gt;&lt;BR&gt;&lt;/TD&gt;&lt;TD VALIGN = MIDDLE  ALIGN = CENTER&gt;802.1Q-REV D1.2 is balloting&lt;/TD&gt;&lt;TD VALIGN = MIDDLE  ALIGN = CENTER&gt;15-Jul-13&lt;/TD&gt;&lt;/TR&gt;&lt;TR&gt;&lt;TD COLSPAN = 3&gt; &lt;/TD&gt;&lt;/TR&gt;</v>
      </c>
      <c r="P139" s="26" t="str">
        <f>IF(Minutes!Q142&lt;&gt;"#","",CONCATENATE("&lt;TR BGCOLOR=""#E0E0E0""&gt;&lt;TD&gt;&lt;BR&gt;&lt;/TD&gt;&lt;TD VALIGN = MIDDLE  ALIGN = CENTER&gt;", Minutes!Q141, "&lt;/TD&gt;&lt;TD VALIGN = MIDDLE  ALIGN = CENTER&gt;", TEXT(Minutes!Q140,"d-mmm-yy"),"&lt;/TD&gt;&lt;/TR&gt;&lt;TR&gt;&lt;TD COLSPAN = 3&gt;", SUBSTITUTE(Minutes!Q142, "#", " "),"&lt;/TD&gt;&lt;/TR&gt;"))</f>
        <v>&lt;TR BGCOLOR="#E0E0E0"&gt;&lt;TD&gt;&lt;BR&gt;&lt;/TD&gt;&lt;TD VALIGN = MIDDLE  ALIGN = CENTER&gt;802.1Q-REV is in WG ballot recirc&lt;/TD&gt;&lt;TD VALIGN = MIDDLE  ALIGN = CENTER&gt;3-Sep-13&lt;/TD&gt;&lt;/TR&gt;&lt;TR&gt;&lt;TD COLSPAN = 3&gt; &lt;/TD&gt;&lt;/TR&gt;</v>
      </c>
      <c r="Q139" s="26" t="str">
        <f>IF(Minutes!R142&lt;&gt;"#","",CONCATENATE("&lt;TR BGCOLOR=""#E0E0E0""&gt;&lt;TD&gt;&lt;BR&gt;&lt;/TD&gt;&lt;TD VALIGN = MIDDLE  ALIGN = CENTER&gt;", Minutes!R141, "&lt;/TD&gt;&lt;TD VALIGN = MIDDLE  ALIGN = CENTER&gt;", TEXT(Minutes!R140,"d-mmm-yy"),"&lt;/TD&gt;&lt;/TR&gt;&lt;TR&gt;&lt;TD COLSPAN = 3&gt;", SUBSTITUTE(Minutes!R142, "#", " "),"&lt;/TD&gt;&lt;/TR&gt;"))</f>
        <v>&lt;TR BGCOLOR="#E0E0E0"&gt;&lt;TD&gt;&lt;BR&gt;&lt;/TD&gt;&lt;TD VALIGN = MIDDLE  ALIGN = CENTER&gt;802.1Q-REV is in WG ballot recirc&lt;/TD&gt;&lt;TD VALIGN = MIDDLE  ALIGN = CENTER&gt;12-Nov-13&lt;/TD&gt;&lt;/TR&gt;&lt;TR&gt;&lt;TD COLSPAN = 3&gt; &lt;/TD&gt;&lt;/TR&gt;</v>
      </c>
      <c r="R139" s="117" t="str">
        <f>IF(Minutes!S142&lt;&gt;"#","",CONCATENATE("&lt;TR BGCOLOR=""#E0E0E0""&gt;&lt;TD&gt;&lt;BR&gt;&lt;/TD&gt;&lt;TD VALIGN = MIDDLE  ALIGN = CENTER&gt;", Minutes!S141, "&lt;/TD&gt;&lt;TD VALIGN = MIDDLE  ALIGN = CENTER&gt;", TEXT(Minutes!S140,"d-mmm-yy"),"&lt;/TD&gt;&lt;/TR&gt;&lt;TR&gt;&lt;TD COLSPAN = 3&gt;", SUBSTITUTE(Minutes!S142, "#", " "),"&lt;/TD&gt;&lt;/TR&gt;"))</f>
        <v>&lt;TR BGCOLOR="#E0E0E0"&gt;&lt;TD&gt;&lt;BR&gt;&lt;/TD&gt;&lt;TD VALIGN = MIDDLE  ALIGN = CENTER&gt;802.1Q-REV is in sponsor ballot&lt;/TD&gt;&lt;TD VALIGN = MIDDLE  ALIGN = CENTER&gt;22-Jan-14&lt;/TD&gt;&lt;/TR&gt;&lt;TR&gt;&lt;TD COLSPAN = 3&gt; &lt;/TD&gt;&lt;/TR&gt;</v>
      </c>
      <c r="S139" s="117" t="str">
        <f>IF(Minutes!T142&lt;&gt;"#","",CONCATENATE("&lt;TR BGCOLOR=""#E0E0E0""&gt;&lt;TD&gt;&lt;BR&gt;&lt;/TD&gt;&lt;TD VALIGN = MIDDLE  ALIGN = CENTER&gt;", Minutes!T141, "&lt;/TD&gt;&lt;TD VALIGN = MIDDLE  ALIGN = CENTER&gt;", TEXT(Minutes!T140,"d-mmm-yy"),"&lt;/TD&gt;&lt;/TR&gt;&lt;TR&gt;&lt;TD COLSPAN = 3&gt;", SUBSTITUTE(Minutes!T142, "#", " "),"&lt;/TD&gt;&lt;/TR&gt;"))</f>
        <v>&lt;TR BGCOLOR="#E0E0E0"&gt;&lt;TD&gt;&lt;BR&gt;&lt;/TD&gt;&lt;TD VALIGN = MIDDLE  ALIGN = CENTER&gt;802.1Q-REV is in sponsor ballot recirc&lt;/TD&gt;&lt;TD VALIGN = MIDDLE  ALIGN = CENTER&gt;18-Mar-14&lt;/TD&gt;&lt;/TR&gt;&lt;TR&gt;&lt;TD COLSPAN = 3&gt; &lt;/TD&gt;&lt;/TR&gt;</v>
      </c>
      <c r="T139" s="117" t="str">
        <f>IF(Minutes!U142&lt;&gt;"#","",CONCATENATE("&lt;TR BGCOLOR=""#E0E0E0""&gt;&lt;TD&gt;&lt;BR&gt;&lt;/TD&gt;&lt;TD VALIGN = MIDDLE  ALIGN = CENTER&gt;", Minutes!U141, "&lt;/TD&gt;&lt;TD VALIGN = MIDDLE  ALIGN = CENTER&gt;", TEXT(Minutes!U140,"d-mmm-yy"),"&lt;/TD&gt;&lt;/TR&gt;&lt;TR&gt;&lt;TD COLSPAN = 3&gt;", SUBSTITUTE(Minutes!U142, "#", " "),"&lt;/TD&gt;&lt;/TR&gt;"))</f>
        <v/>
      </c>
      <c r="U139" s="117" t="str">
        <f>IF(Minutes!V142&lt;&gt;"#","",CONCATENATE("&lt;TR BGCOLOR=""#E0E0E0""&gt;&lt;TD&gt;&lt;BR&gt;&lt;/TD&gt;&lt;TD VALIGN = MIDDLE  ALIGN = CENTER&gt;", Minutes!V141, "&lt;/TD&gt;&lt;TD VALIGN = MIDDLE  ALIGN = CENTER&gt;", TEXT(Minutes!V140,"d-mmm-yy"),"&lt;/TD&gt;&lt;/TR&gt;&lt;TR&gt;&lt;TD COLSPAN = 3&gt;", SUBSTITUTE(Minutes!V142, "#", " "),"&lt;/TD&gt;&lt;/TR&gt;"))</f>
        <v/>
      </c>
      <c r="V139" s="117" t="str">
        <f>IF(Minutes!W142&lt;&gt;"#","",CONCATENATE("&lt;TR BGCOLOR=""#E0E0E0""&gt;&lt;TD&gt;&lt;BR&gt;&lt;/TD&gt;&lt;TD VALIGN = MIDDLE  ALIGN = CENTER&gt;", Minutes!W141, "&lt;/TD&gt;&lt;TD VALIGN = MIDDLE  ALIGN = CENTER&gt;", TEXT(Minutes!W140,"d-mmm-yy"),"&lt;/TD&gt;&lt;/TR&gt;&lt;TR&gt;&lt;TD COLSPAN = 3&gt;", SUBSTITUTE(Minutes!W142, "#", " "),"&lt;/TD&gt;&lt;/TR&gt;"))</f>
        <v/>
      </c>
      <c r="W139" s="117" t="str">
        <f>IF(Minutes!X142&lt;&gt;"#","",CONCATENATE("&lt;TR BGCOLOR=""#E0E0E0""&gt;&lt;TD&gt;&lt;BR&gt;&lt;/TD&gt;&lt;TD VALIGN = MIDDLE  ALIGN = CENTER&gt;", Minutes!X141, "&lt;/TD&gt;&lt;TD VALIGN = MIDDLE  ALIGN = CENTER&gt;", TEXT(Minutes!X140,"d-mmm-yy"),"&lt;/TD&gt;&lt;/TR&gt;&lt;TR&gt;&lt;TD COLSPAN = 3&gt;", SUBSTITUTE(Minutes!X142, "#", " "),"&lt;/TD&gt;&lt;/TR&gt;"))</f>
        <v/>
      </c>
      <c r="X139" s="117" t="str">
        <f>IF(Minutes!Y142&lt;&gt;"#","",CONCATENATE("&lt;TR BGCOLOR=""#E0E0E0""&gt;&lt;TD&gt;&lt;BR&gt;&lt;/TD&gt;&lt;TD VALIGN = MIDDLE  ALIGN = CENTER&gt;", Minutes!Y141, "&lt;/TD&gt;&lt;TD VALIGN = MIDDLE  ALIGN = CENTER&gt;", TEXT(Minutes!Y140,"d-mmm-yy"),"&lt;/TD&gt;&lt;/TR&gt;&lt;TR&gt;&lt;TD COLSPAN = 3&gt;", SUBSTITUTE(Minutes!Y142, "#", " "),"&lt;/TD&gt;&lt;/TR&gt;"))</f>
        <v/>
      </c>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row>
    <row r="140" spans="1:50" x14ac:dyDescent="0.2">
      <c r="B140" s="117"/>
      <c r="C140" s="117"/>
      <c r="D140" s="117"/>
      <c r="E140" s="117"/>
      <c r="F140" s="117"/>
      <c r="G140" s="117"/>
      <c r="H140" s="117"/>
      <c r="I140" s="117"/>
      <c r="J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row>
    <row r="141" spans="1:50" x14ac:dyDescent="0.2">
      <c r="A141" s="26" t="s">
        <v>89</v>
      </c>
      <c r="B141" s="117"/>
      <c r="C141" s="117"/>
      <c r="D141" s="117"/>
      <c r="E141" s="117"/>
      <c r="F141" s="117"/>
      <c r="G141" s="117"/>
      <c r="H141" s="117"/>
      <c r="I141" s="117"/>
      <c r="J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row>
    <row r="142" spans="1:50" ht="127.5" customHeight="1" x14ac:dyDescent="0.2">
      <c r="A142" s="26" t="str">
        <f ca="1">IF(Minutes!B143="#","",CONCATENATE("&lt;A NAME = ""REQ",Minutes!B143,"""&gt;&lt;BR&gt;&lt;/A&gt;","&lt;TABLE BORDER=5 CELLSPACING=0 CELLPADDING=6 WIDTH=""100%""&gt;","&lt;TR BGCOLOR=""#00FFFF""&gt;&lt;TD COLSPAN = 3 VALIGN = MIDDLE  ALIGN = CENTER&gt;&lt;BIG&gt;&lt;B&gt;Change Request &lt;A HREF=""maint_",Minutes!B143,".pdf""&gt;",Minutes!B143,"&lt;/A&gt; Revision History&lt;/B&gt;&lt;/BIG&gt;&lt;/TD&gt;&lt;/TR&gt;","&lt;TR BGCOLOR=""#00FFFF""&gt;&lt;TD  WIDTH=""15%"" ALIGN = CENTER&gt;Status&lt;/TD&gt;&lt;TD ALIGN = CENTER&gt;Description&lt;/TD&gt;&lt;TD  WIDTH=""15%"" ALIGN = CENTER&gt;Date Received&lt;/TD&gt;&lt;/TR&gt;","&lt;TR BGCOLOR=""#00FFFF""&gt;&lt;TD VALIGN = MIDDLE  ALIGN = CENTER&gt;&lt;B&gt;",Minutes!C144,"&lt;/B&gt;&lt;/TD&gt;&lt;TD VALIGN = MIDDLE  ALIGN = CENTER&gt;&lt;B&gt;",Minutes!C145,"&lt;/B&gt;&lt;/TD&gt;&lt;TD  VALIGN = MIDDLE  ALIGN = CENTER&gt;&lt;B&gt;",Minutes!C143,"&lt;/B&gt;&lt;/TD&gt;&lt;/TR&gt;","&lt;TR BGCOLOR=""#00FFFF""&gt;&lt;TD COLSPAN = 3&gt;&lt;SMALL&gt;&lt;BR&gt;&lt;/SMALL&gt;&lt;/TD&gt;&lt;/TR&gt;"))</f>
        <v>&lt;A NAME = "REQ0055"&gt;&lt;BR&gt;&lt;/A&gt;&lt;TABLE BORDER=5 CELLSPACING=0 CELLPADDING=6 WIDTH="100%"&gt;&lt;TR BGCOLOR="#00FFFF"&gt;&lt;TD COLSPAN = 3 VALIGN = MIDDLE  ALIGN = CENTER&gt;&lt;BIG&gt;&lt;B&gt;Change Request &lt;A HREF="maint_0055.pdf"&gt;0055&lt;/A&gt;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CENTER&gt;&lt;B&gt;35.2.4 - MSRP Attribute Propagation&lt;/B&gt;&lt;/TD&gt;&lt;TD  VALIGN = MIDDLE  ALIGN = CENTER&gt;&lt;B&gt;06-Sep-12&lt;/B&gt;&lt;/TD&gt;&lt;/TR&gt;&lt;TR BGCOLOR="#00FFFF"&gt;&lt;TD COLSPAN = 3&gt;&lt;SMALL&gt;&lt;BR&gt;&lt;/SMALL&gt;&lt;/TD&gt;&lt;/TR&gt;</v>
      </c>
      <c r="B142" s="117" t="str">
        <f ca="1">IF(Minutes!C145="","",CONCATENATE("&lt;TR BGCOLOR=""#E0E0E0""&gt;&lt;TD&gt;&lt;BR&gt;&lt;/TD&gt;&lt;TD VALIGN = MIDDLE  ALIGN = CENTER&gt;", Minutes!C144, "&lt;/TD&gt;&lt;TD VALIGN = MIDDLE  ALIGN = CENTER&gt;", TEXT(Minutes!C143,"d-mmm-yy"),"&lt;/TD&gt;&lt;/TR&gt;&lt;TR&gt;&lt;TD COLSPAN = 3&gt;", SUBSTITUTE(Minutes!C145, "#", " "),"&lt;/TD&gt;&lt;/TR&gt;"))</f>
        <v>&lt;TR BGCOLOR="#E0E0E0"&gt;&lt;TD&gt;&lt;BR&gt;&lt;/TD&gt;&lt;TD VALIGN = MIDDLE  ALIGN = CENTER&gt;Balloting&lt;/TD&gt;&lt;TD VALIGN = MIDDLE  ALIGN = CENTER&gt;6-Sep-12&lt;/TD&gt;&lt;/TR&gt;&lt;TR&gt;&lt;TD COLSPAN = 3&gt;35.2.4 - MSRP Attribute Propagation&lt;/TD&gt;&lt;/TR&gt;</v>
      </c>
      <c r="C142" s="117" t="str">
        <f>IF(Minutes!D145&lt;&gt;"#","",CONCATENATE("&lt;TR BGCOLOR=""#E0E0E0""&gt;&lt;TD&gt;&lt;BR&gt;&lt;/TD&gt;&lt;TD VALIGN = MIDDLE  ALIGN = CENTER&gt;", Minutes!D144, "&lt;/TD&gt;&lt;TD VALIGN = MIDDLE  ALIGN = CENTER&gt;", TEXT(Minutes!D143,"d-mmm-yy"),"&lt;/TD&gt;&lt;/TR&gt;&lt;TR&gt;&lt;TD COLSPAN = 3&gt;", SUBSTITUTE(Minutes!D145, "#", " "),"&lt;/TD&gt;&lt;/TR&gt;"))</f>
        <v/>
      </c>
      <c r="D142" s="117" t="str">
        <f>IF(Minutes!E145&lt;&gt;"#","",CONCATENATE("&lt;TR BGCOLOR=""#E0E0E0""&gt;&lt;TD&gt;&lt;BR&gt;&lt;/TD&gt;&lt;TD VALIGN = MIDDLE  ALIGN = CENTER&gt;", Minutes!E144, "&lt;/TD&gt;&lt;TD VALIGN = MIDDLE  ALIGN = CENTER&gt;", TEXT(Minutes!E143,"d-mmm-yy"),"&lt;/TD&gt;&lt;/TR&gt;&lt;TR&gt;&lt;TD COLSPAN = 3&gt;", SUBSTITUTE(Minutes!E145, "#", " "),"&lt;/TD&gt;&lt;/TR&gt;"))</f>
        <v/>
      </c>
      <c r="E142" s="117" t="str">
        <f>IF(Minutes!F145&lt;&gt;"#","",CONCATENATE("&lt;TR BGCOLOR=""#E0E0E0""&gt;&lt;TD&gt;&lt;BR&gt;&lt;/TD&gt;&lt;TD VALIGN = MIDDLE  ALIGN = CENTER&gt;", Minutes!F144, "&lt;/TD&gt;&lt;TD VALIGN = MIDDLE  ALIGN = CENTER&gt;", TEXT(Minutes!F143,"d-mmm-yy"),"&lt;/TD&gt;&lt;/TR&gt;&lt;TR&gt;&lt;TD COLSPAN = 3&gt;", SUBSTITUTE(Minutes!F145, "#", " "),"&lt;/TD&gt;&lt;/TR&gt;"))</f>
        <v/>
      </c>
      <c r="F142" s="117" t="str">
        <f>IF(Minutes!G145&lt;&gt;"#","",CONCATENATE("&lt;TR BGCOLOR=""#E0E0E0""&gt;&lt;TD&gt;&lt;BR&gt;&lt;/TD&gt;&lt;TD VALIGN = MIDDLE  ALIGN = CENTER&gt;", Minutes!G144, "&lt;/TD&gt;&lt;TD VALIGN = MIDDLE  ALIGN = CENTER&gt;", TEXT(Minutes!G143,"d-mmm-yy"),"&lt;/TD&gt;&lt;/TR&gt;&lt;TR&gt;&lt;TD COLSPAN = 3&gt;", SUBSTITUTE(Minutes!G145, "#", " "),"&lt;/TD&gt;&lt;/TR&gt;"))</f>
        <v/>
      </c>
      <c r="G142" s="117" t="str">
        <f>IF(Minutes!H145&lt;&gt;"#","",CONCATENATE("&lt;TR BGCOLOR=""#E0E0E0""&gt;&lt;TD&gt;&lt;BR&gt;&lt;/TD&gt;&lt;TD VALIGN = MIDDLE  ALIGN = CENTER&gt;", Minutes!H144, "&lt;/TD&gt;&lt;TD VALIGN = MIDDLE  ALIGN = CENTER&gt;", TEXT(Minutes!H143,"d-mmm-yy"),"&lt;/TD&gt;&lt;/TR&gt;&lt;TR&gt;&lt;TD COLSPAN = 3&gt;", SUBSTITUTE(Minutes!H145, "#", " "),"&lt;/TD&gt;&lt;/TR&gt;"))</f>
        <v/>
      </c>
      <c r="H142" s="117" t="str">
        <f>IF(Minutes!I145&lt;&gt;"#","",CONCATENATE("&lt;TR BGCOLOR=""#E0E0E0""&gt;&lt;TD&gt;&lt;BR&gt;&lt;/TD&gt;&lt;TD VALIGN = MIDDLE  ALIGN = CENTER&gt;", Minutes!I144, "&lt;/TD&gt;&lt;TD VALIGN = MIDDLE  ALIGN = CENTER&gt;", TEXT(Minutes!I143,"d-mmm-yy"),"&lt;/TD&gt;&lt;/TR&gt;&lt;TR&gt;&lt;TD COLSPAN = 3&gt;", SUBSTITUTE(Minutes!I145, "#", " "),"&lt;/TD&gt;&lt;/TR&gt;"))</f>
        <v/>
      </c>
      <c r="I142" s="117" t="str">
        <f>IF(Minutes!J145&lt;&gt;"#","",CONCATENATE("&lt;TR BGCOLOR=""#E0E0E0""&gt;&lt;TD&gt;&lt;BR&gt;&lt;/TD&gt;&lt;TD VALIGN = MIDDLE  ALIGN = CENTER&gt;", Minutes!J144, "&lt;/TD&gt;&lt;TD VALIGN = MIDDLE  ALIGN = CENTER&gt;", TEXT(Minutes!J143,"d-mmm-yy"),"&lt;/TD&gt;&lt;/TR&gt;&lt;TR&gt;&lt;TD COLSPAN = 3&gt;", SUBSTITUTE(Minutes!J145, "#", " "),"&lt;/TD&gt;&lt;/TR&gt;"))</f>
        <v/>
      </c>
      <c r="J142" s="117" t="str">
        <f>IF(Minutes!K145&lt;&gt;"#","",CONCATENATE("&lt;TR BGCOLOR=""#E0E0E0""&gt;&lt;TD&gt;&lt;BR&gt;&lt;/TD&gt;&lt;TD VALIGN = MIDDLE  ALIGN = CENTER&gt;", Minutes!K144, "&lt;/TD&gt;&lt;TD VALIGN = MIDDLE  ALIGN = CENTER&gt;", TEXT(Minutes!K143,"d-mmm-yy"),"&lt;/TD&gt;&lt;/TR&gt;&lt;TR&gt;&lt;TD COLSPAN = 3&gt;", SUBSTITUTE(Minutes!K145, "#", " "),"&lt;/TD&gt;&lt;/TR&gt;"))</f>
        <v>&lt;TR BGCOLOR="#E0E0E0"&gt;&lt;TD&gt;&lt;BR&gt;&lt;/TD&gt;&lt;TD VALIGN = MIDDLE  ALIGN = CENTER&gt;Craig Gunther will study if this is necessary and report back
This is related to item 0050 &lt;/TD&gt;&lt;TD VALIGN = MIDDLE  ALIGN = CENTER&gt;12-Sep-12&lt;/TD&gt;&lt;/TR&gt;&lt;TR&gt;&lt;TD COLSPAN = 3&gt; &lt;/TD&gt;&lt;/TR&gt;</v>
      </c>
      <c r="K142" s="26" t="str">
        <f>IF(Minutes!L145&lt;&gt;"#","",CONCATENATE("&lt;TR BGCOLOR=""#E0E0E0""&gt;&lt;TD&gt;&lt;BR&gt;&lt;/TD&gt;&lt;TD VALIGN = MIDDLE  ALIGN = CENTER&gt;", Minutes!L144, "&lt;/TD&gt;&lt;TD VALIGN = MIDDLE  ALIGN = CENTER&gt;", TEXT(Minutes!L143,"d-mmm-yy"),"&lt;/TD&gt;&lt;/TR&gt;&lt;TR&gt;&lt;TD COLSPAN = 3&gt;", SUBSTITUTE(Minutes!L145, "#", " "),"&lt;/TD&gt;&lt;/TR&gt;"))</f>
        <v>&lt;TR BGCOLOR="#E0E0E0"&gt;&lt;TD&gt;&lt;BR&gt;&lt;/TD&gt;&lt;TD VALIGN = MIDDLE  ALIGN = CENTER&gt;Agreed in Principle, see resolution to item 0050
Target for 802.1Qrev
&lt;/TD&gt;&lt;TD VALIGN = MIDDLE  ALIGN = CENTER&gt;13-Nov-12&lt;/TD&gt;&lt;/TR&gt;&lt;TR&gt;&lt;TD COLSPAN = 3&gt; &lt;/TD&gt;&lt;/TR&gt;</v>
      </c>
      <c r="L142" s="26" t="str">
        <f>IF(Minutes!M145&lt;&gt;"#","",CONCATENATE("&lt;TR BGCOLOR=""#E0E0E0""&gt;&lt;TD&gt;&lt;BR&gt;&lt;/TD&gt;&lt;TD VALIGN = MIDDLE  ALIGN = CENTER&gt;", Minutes!M144, "&lt;/TD&gt;&lt;TD VALIGN = MIDDLE  ALIGN = CENTER&gt;", TEXT(Minutes!M143,"d-mmm-yy"),"&lt;/TD&gt;&lt;/TR&gt;&lt;TR&gt;&lt;TD COLSPAN = 3&gt;", SUBSTITUTE(Minutes!M145, "#", " "),"&lt;/TD&gt;&lt;/TR&gt;"))</f>
        <v>&lt;TR BGCOLOR="#E0E0E0"&gt;&lt;TD&gt;&lt;BR&gt;&lt;/TD&gt;&lt;TD VALIGN = MIDDLE  ALIGN = CENTER&gt;Editor requested to include in 802.1Q-REV&lt;/TD&gt;&lt;TD VALIGN = MIDDLE  ALIGN = CENTER&gt;15-Jan-13&lt;/TD&gt;&lt;/TR&gt;&lt;TR&gt;&lt;TD COLSPAN = 3&gt; &lt;/TD&gt;&lt;/TR&gt;</v>
      </c>
      <c r="M142" s="26" t="str">
        <f>IF(Minutes!N145&lt;&gt;"#","",CONCATENATE("&lt;TR BGCOLOR=""#E0E0E0""&gt;&lt;TD&gt;&lt;BR&gt;&lt;/TD&gt;&lt;TD VALIGN = MIDDLE  ALIGN = CENTER&gt;", Minutes!N144, "&lt;/TD&gt;&lt;TD VALIGN = MIDDLE  ALIGN = CENTER&gt;", TEXT(Minutes!N143,"d-mmm-yy"),"&lt;/TD&gt;&lt;/TR&gt;&lt;TR&gt;&lt;TD COLSPAN = 3&gt;", SUBSTITUTE(Minutes!N145, "#", " "),"&lt;/TD&gt;&lt;/TR&gt;"))</f>
        <v>&lt;TR BGCOLOR="#E0E0E0"&gt;&lt;TD&gt;&lt;BR&gt;&lt;/TD&gt;&lt;TD VALIGN = MIDDLE  ALIGN = CENTER&gt;Q-REV draft prepared.  Ready for WG ballot&lt;/TD&gt;&lt;TD VALIGN = MIDDLE  ALIGN = CENTER&gt;19-Mar-13&lt;/TD&gt;&lt;/TR&gt;&lt;TR&gt;&lt;TD COLSPAN = 3&gt; &lt;/TD&gt;&lt;/TR&gt;</v>
      </c>
      <c r="N142" s="26" t="str">
        <f>IF(Minutes!O145&lt;&gt;"#","",CONCATENATE("&lt;TR BGCOLOR=""#E0E0E0""&gt;&lt;TD&gt;&lt;BR&gt;&lt;/TD&gt;&lt;TD VALIGN = MIDDLE  ALIGN = CENTER&gt;", Minutes!O144, "&lt;/TD&gt;&lt;TD VALIGN = MIDDLE  ALIGN = CENTER&gt;", TEXT(Minutes!O143,"d-mmm-yy"),"&lt;/TD&gt;&lt;/TR&gt;&lt;TR&gt;&lt;TD COLSPAN = 3&gt;", SUBSTITUTE(Minutes!O145, "#", " "),"&lt;/TD&gt;&lt;/TR&gt;"))</f>
        <v>&lt;TR BGCOLOR="#E0E0E0"&gt;&lt;TD&gt;&lt;BR&gt;&lt;/TD&gt;&lt;TD VALIGN = MIDDLE  ALIGN = CENTER&gt;Included in 802.1Q-REV  D1.0, in ballot
&lt;/TD&gt;&lt;TD VALIGN = MIDDLE  ALIGN = CENTER&gt;15-May-13&lt;/TD&gt;&lt;/TR&gt;&lt;TR&gt;&lt;TD COLSPAN = 3&gt; &lt;/TD&gt;&lt;/TR&gt;</v>
      </c>
      <c r="O142" s="26" t="str">
        <f>IF(Minutes!P145&lt;&gt;"#","",CONCATENATE("&lt;TR BGCOLOR=""#E0E0E0""&gt;&lt;TD&gt;&lt;BR&gt;&lt;/TD&gt;&lt;TD VALIGN = MIDDLE  ALIGN = CENTER&gt;", Minutes!P144, "&lt;/TD&gt;&lt;TD VALIGN = MIDDLE  ALIGN = CENTER&gt;", TEXT(Minutes!P143,"d-mmm-yy"),"&lt;/TD&gt;&lt;/TR&gt;&lt;TR&gt;&lt;TD COLSPAN = 3&gt;", SUBSTITUTE(Minutes!P145, "#", " "),"&lt;/TD&gt;&lt;/TR&gt;"))</f>
        <v>&lt;TR BGCOLOR="#E0E0E0"&gt;&lt;TD&gt;&lt;BR&gt;&lt;/TD&gt;&lt;TD VALIGN = MIDDLE  ALIGN = CENTER&gt;802.1Q-REV D1.2 is balloting&lt;/TD&gt;&lt;TD VALIGN = MIDDLE  ALIGN = CENTER&gt;15-Jul-13&lt;/TD&gt;&lt;/TR&gt;&lt;TR&gt;&lt;TD COLSPAN = 3&gt; &lt;/TD&gt;&lt;/TR&gt;</v>
      </c>
      <c r="P142" s="26" t="str">
        <f>IF(Minutes!Q145&lt;&gt;"#","",CONCATENATE("&lt;TR BGCOLOR=""#E0E0E0""&gt;&lt;TD&gt;&lt;BR&gt;&lt;/TD&gt;&lt;TD VALIGN = MIDDLE  ALIGN = CENTER&gt;", Minutes!Q144, "&lt;/TD&gt;&lt;TD VALIGN = MIDDLE  ALIGN = CENTER&gt;", TEXT(Minutes!Q143,"d-mmm-yy"),"&lt;/TD&gt;&lt;/TR&gt;&lt;TR&gt;&lt;TD COLSPAN = 3&gt;", SUBSTITUTE(Minutes!Q145, "#", " "),"&lt;/TD&gt;&lt;/TR&gt;"))</f>
        <v>&lt;TR BGCOLOR="#E0E0E0"&gt;&lt;TD&gt;&lt;BR&gt;&lt;/TD&gt;&lt;TD VALIGN = MIDDLE  ALIGN = CENTER&gt;802.1Q-REV is in WG ballot recirc&lt;/TD&gt;&lt;TD VALIGN = MIDDLE  ALIGN = CENTER&gt;3-Sep-13&lt;/TD&gt;&lt;/TR&gt;&lt;TR&gt;&lt;TD COLSPAN = 3&gt; &lt;/TD&gt;&lt;/TR&gt;</v>
      </c>
      <c r="Q142" s="26" t="str">
        <f>IF(Minutes!R145&lt;&gt;"#","",CONCATENATE("&lt;TR BGCOLOR=""#E0E0E0""&gt;&lt;TD&gt;&lt;BR&gt;&lt;/TD&gt;&lt;TD VALIGN = MIDDLE  ALIGN = CENTER&gt;", Minutes!R144, "&lt;/TD&gt;&lt;TD VALIGN = MIDDLE  ALIGN = CENTER&gt;", TEXT(Minutes!R143,"d-mmm-yy"),"&lt;/TD&gt;&lt;/TR&gt;&lt;TR&gt;&lt;TD COLSPAN = 3&gt;", SUBSTITUTE(Minutes!R145, "#", " "),"&lt;/TD&gt;&lt;/TR&gt;"))</f>
        <v>&lt;TR BGCOLOR="#E0E0E0"&gt;&lt;TD&gt;&lt;BR&gt;&lt;/TD&gt;&lt;TD VALIGN = MIDDLE  ALIGN = CENTER&gt;802.1Q-REV is in WG ballot recirc&lt;/TD&gt;&lt;TD VALIGN = MIDDLE  ALIGN = CENTER&gt;12-Nov-13&lt;/TD&gt;&lt;/TR&gt;&lt;TR&gt;&lt;TD COLSPAN = 3&gt; &lt;/TD&gt;&lt;/TR&gt;</v>
      </c>
      <c r="R142" s="117" t="str">
        <f>IF(Minutes!S145&lt;&gt;"#","",CONCATENATE("&lt;TR BGCOLOR=""#E0E0E0""&gt;&lt;TD&gt;&lt;BR&gt;&lt;/TD&gt;&lt;TD VALIGN = MIDDLE  ALIGN = CENTER&gt;", Minutes!S144, "&lt;/TD&gt;&lt;TD VALIGN = MIDDLE  ALIGN = CENTER&gt;", TEXT(Minutes!S143,"d-mmm-yy"),"&lt;/TD&gt;&lt;/TR&gt;&lt;TR&gt;&lt;TD COLSPAN = 3&gt;", SUBSTITUTE(Minutes!S145, "#", " "),"&lt;/TD&gt;&lt;/TR&gt;"))</f>
        <v>&lt;TR BGCOLOR="#E0E0E0"&gt;&lt;TD&gt;&lt;BR&gt;&lt;/TD&gt;&lt;TD VALIGN = MIDDLE  ALIGN = CENTER&gt;802.1Q-REV is in sponsor ballot&lt;/TD&gt;&lt;TD VALIGN = MIDDLE  ALIGN = CENTER&gt;22-Jan-14&lt;/TD&gt;&lt;/TR&gt;&lt;TR&gt;&lt;TD COLSPAN = 3&gt; &lt;/TD&gt;&lt;/TR&gt;</v>
      </c>
      <c r="S142" s="117" t="str">
        <f>IF(Minutes!T145&lt;&gt;"#","",CONCATENATE("&lt;TR BGCOLOR=""#E0E0E0""&gt;&lt;TD&gt;&lt;BR&gt;&lt;/TD&gt;&lt;TD VALIGN = MIDDLE  ALIGN = CENTER&gt;", Minutes!T144, "&lt;/TD&gt;&lt;TD VALIGN = MIDDLE  ALIGN = CENTER&gt;", TEXT(Minutes!T143,"d-mmm-yy"),"&lt;/TD&gt;&lt;/TR&gt;&lt;TR&gt;&lt;TD COLSPAN = 3&gt;", SUBSTITUTE(Minutes!T145, "#", " "),"&lt;/TD&gt;&lt;/TR&gt;"))</f>
        <v>&lt;TR BGCOLOR="#E0E0E0"&gt;&lt;TD&gt;&lt;BR&gt;&lt;/TD&gt;&lt;TD VALIGN = MIDDLE  ALIGN = CENTER&gt;802.1Q-REV is in sponsor ballot recirc&lt;/TD&gt;&lt;TD VALIGN = MIDDLE  ALIGN = CENTER&gt;18-Mar-14&lt;/TD&gt;&lt;/TR&gt;&lt;TR&gt;&lt;TD COLSPAN = 3&gt; &lt;/TD&gt;&lt;/TR&gt;</v>
      </c>
      <c r="T142" s="117" t="str">
        <f>IF(Minutes!U145&lt;&gt;"#","",CONCATENATE("&lt;TR BGCOLOR=""#E0E0E0""&gt;&lt;TD&gt;&lt;BR&gt;&lt;/TD&gt;&lt;TD VALIGN = MIDDLE  ALIGN = CENTER&gt;", Minutes!U144, "&lt;/TD&gt;&lt;TD VALIGN = MIDDLE  ALIGN = CENTER&gt;", TEXT(Minutes!U143,"d-mmm-yy"),"&lt;/TD&gt;&lt;/TR&gt;&lt;TR&gt;&lt;TD COLSPAN = 3&gt;", SUBSTITUTE(Minutes!U145, "#", " "),"&lt;/TD&gt;&lt;/TR&gt;"))</f>
        <v/>
      </c>
      <c r="U142" s="117" t="str">
        <f>IF(Minutes!V145&lt;&gt;"#","",CONCATENATE("&lt;TR BGCOLOR=""#E0E0E0""&gt;&lt;TD&gt;&lt;BR&gt;&lt;/TD&gt;&lt;TD VALIGN = MIDDLE  ALIGN = CENTER&gt;", Minutes!V144, "&lt;/TD&gt;&lt;TD VALIGN = MIDDLE  ALIGN = CENTER&gt;", TEXT(Minutes!V143,"d-mmm-yy"),"&lt;/TD&gt;&lt;/TR&gt;&lt;TR&gt;&lt;TD COLSPAN = 3&gt;", SUBSTITUTE(Minutes!V145, "#", " "),"&lt;/TD&gt;&lt;/TR&gt;"))</f>
        <v/>
      </c>
      <c r="V142" s="117" t="str">
        <f>IF(Minutes!W145&lt;&gt;"#","",CONCATENATE("&lt;TR BGCOLOR=""#E0E0E0""&gt;&lt;TD&gt;&lt;BR&gt;&lt;/TD&gt;&lt;TD VALIGN = MIDDLE  ALIGN = CENTER&gt;", Minutes!W144, "&lt;/TD&gt;&lt;TD VALIGN = MIDDLE  ALIGN = CENTER&gt;", TEXT(Minutes!W143,"d-mmm-yy"),"&lt;/TD&gt;&lt;/TR&gt;&lt;TR&gt;&lt;TD COLSPAN = 3&gt;", SUBSTITUTE(Minutes!W145, "#", " "),"&lt;/TD&gt;&lt;/TR&gt;"))</f>
        <v/>
      </c>
      <c r="W142" s="117" t="str">
        <f>IF(Minutes!X145&lt;&gt;"#","",CONCATENATE("&lt;TR BGCOLOR=""#E0E0E0""&gt;&lt;TD&gt;&lt;BR&gt;&lt;/TD&gt;&lt;TD VALIGN = MIDDLE  ALIGN = CENTER&gt;", Minutes!X144, "&lt;/TD&gt;&lt;TD VALIGN = MIDDLE  ALIGN = CENTER&gt;", TEXT(Minutes!X143,"d-mmm-yy"),"&lt;/TD&gt;&lt;/TR&gt;&lt;TR&gt;&lt;TD COLSPAN = 3&gt;", SUBSTITUTE(Minutes!X145, "#", " "),"&lt;/TD&gt;&lt;/TR&gt;"))</f>
        <v/>
      </c>
      <c r="X142" s="117" t="str">
        <f>IF(Minutes!Y145&lt;&gt;"#","",CONCATENATE("&lt;TR BGCOLOR=""#E0E0E0""&gt;&lt;TD&gt;&lt;BR&gt;&lt;/TD&gt;&lt;TD VALIGN = MIDDLE  ALIGN = CENTER&gt;", Minutes!Y144, "&lt;/TD&gt;&lt;TD VALIGN = MIDDLE  ALIGN = CENTER&gt;", TEXT(Minutes!Y143,"d-mmm-yy"),"&lt;/TD&gt;&lt;/TR&gt;&lt;TR&gt;&lt;TD COLSPAN = 3&gt;", SUBSTITUTE(Minutes!Y145, "#", " "),"&lt;/TD&gt;&lt;/TR&gt;"))</f>
        <v/>
      </c>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row>
    <row r="143" spans="1:50" x14ac:dyDescent="0.2">
      <c r="B143" s="117"/>
      <c r="C143" s="117"/>
      <c r="D143" s="117"/>
      <c r="E143" s="117"/>
      <c r="F143" s="117"/>
      <c r="G143" s="117"/>
      <c r="H143" s="117"/>
      <c r="I143" s="117"/>
      <c r="J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row>
    <row r="144" spans="1:50" x14ac:dyDescent="0.2">
      <c r="A144" s="26" t="s">
        <v>89</v>
      </c>
      <c r="B144" s="117"/>
      <c r="C144" s="117"/>
      <c r="D144" s="117"/>
      <c r="E144" s="117"/>
      <c r="F144" s="117"/>
      <c r="G144" s="117"/>
      <c r="H144" s="117"/>
      <c r="I144" s="117"/>
      <c r="J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c r="AV144" s="117"/>
      <c r="AW144" s="117"/>
      <c r="AX144" s="117"/>
    </row>
    <row r="145" spans="1:50" ht="127.5" customHeight="1" x14ac:dyDescent="0.2">
      <c r="A145" s="26" t="str">
        <f ca="1">IF(Minutes!B146="#","",CONCATENATE("&lt;A NAME = ""REQ",Minutes!B146,"""&gt;&lt;BR&gt;&lt;/A&gt;","&lt;TABLE BORDER=5 CELLSPACING=0 CELLPADDING=6 WIDTH=""100%""&gt;","&lt;TR BGCOLOR=""#00FFFF""&gt;&lt;TD COLSPAN = 3 VALIGN = MIDDLE  ALIGN = CENTER&gt;&lt;BIG&gt;&lt;B&gt;Change Request &lt;A HREF=""maint_",Minutes!B146,".pdf""&gt;",Minutes!B146,"&lt;/A&gt; Revision History&lt;/B&gt;&lt;/BIG&gt;&lt;/TD&gt;&lt;/TR&gt;","&lt;TR BGCOLOR=""#00FFFF""&gt;&lt;TD  WIDTH=""15%"" ALIGN = CENTER&gt;Status&lt;/TD&gt;&lt;TD ALIGN = CENTER&gt;Description&lt;/TD&gt;&lt;TD  WIDTH=""15%"" ALIGN = CENTER&gt;Date Received&lt;/TD&gt;&lt;/TR&gt;","&lt;TR BGCOLOR=""#00FFFF""&gt;&lt;TD VALIGN = MIDDLE  ALIGN = CENTER&gt;&lt;B&gt;",Minutes!C147,"&lt;/B&gt;&lt;/TD&gt;&lt;TD VALIGN = MIDDLE  ALIGN = CENTER&gt;&lt;B&gt;",Minutes!C148,"&lt;/B&gt;&lt;/TD&gt;&lt;TD  VALIGN = MIDDLE  ALIGN = CENTER&gt;&lt;B&gt;",Minutes!C146,"&lt;/B&gt;&lt;/TD&gt;&lt;/TR&gt;","&lt;TR BGCOLOR=""#00FFFF""&gt;&lt;TD COLSPAN = 3&gt;&lt;SMALL&gt;&lt;BR&gt;&lt;/SMALL&gt;&lt;/TD&gt;&lt;/TR&gt;"))</f>
        <v>&lt;A NAME = "REQ0056"&gt;&lt;BR&gt;&lt;/A&gt;&lt;TABLE BORDER=5 CELLSPACING=0 CELLPADDING=6 WIDTH="100%"&gt;&lt;TR BGCOLOR="#00FFFF"&gt;&lt;TD COLSPAN = 3 VALIGN = MIDDLE  ALIGN = CENTER&gt;&lt;BIG&gt;&lt;B&gt;Change Request &lt;A HREF="maint_0056.pdf"&gt;0056&lt;/A&gt;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CENTER&gt;&lt;B&gt;35.2.4 - MSRP MAP&lt;/B&gt;&lt;/TD&gt;&lt;TD  VALIGN = MIDDLE  ALIGN = CENTER&gt;&lt;B&gt;06-Sep-12&lt;/B&gt;&lt;/TD&gt;&lt;/TR&gt;&lt;TR BGCOLOR="#00FFFF"&gt;&lt;TD COLSPAN = 3&gt;&lt;SMALL&gt;&lt;BR&gt;&lt;/SMALL&gt;&lt;/TD&gt;&lt;/TR&gt;</v>
      </c>
      <c r="B145" s="117" t="str">
        <f ca="1">IF(Minutes!C148="","",CONCATENATE("&lt;TR BGCOLOR=""#E0E0E0""&gt;&lt;TD&gt;&lt;BR&gt;&lt;/TD&gt;&lt;TD VALIGN = MIDDLE  ALIGN = CENTER&gt;", Minutes!C147, "&lt;/TD&gt;&lt;TD VALIGN = MIDDLE  ALIGN = CENTER&gt;", TEXT(Minutes!C146,"d-mmm-yy"),"&lt;/TD&gt;&lt;/TR&gt;&lt;TR&gt;&lt;TD COLSPAN = 3&gt;", SUBSTITUTE(Minutes!C148, "#", " "),"&lt;/TD&gt;&lt;/TR&gt;"))</f>
        <v>&lt;TR BGCOLOR="#E0E0E0"&gt;&lt;TD&gt;&lt;BR&gt;&lt;/TD&gt;&lt;TD VALIGN = MIDDLE  ALIGN = CENTER&gt;Balloting&lt;/TD&gt;&lt;TD VALIGN = MIDDLE  ALIGN = CENTER&gt;6-Sep-12&lt;/TD&gt;&lt;/TR&gt;&lt;TR&gt;&lt;TD COLSPAN = 3&gt;35.2.4 - MSRP MAP&lt;/TD&gt;&lt;/TR&gt;</v>
      </c>
      <c r="C145" s="117" t="str">
        <f>IF(Minutes!D148&lt;&gt;"#","",CONCATENATE("&lt;TR BGCOLOR=""#E0E0E0""&gt;&lt;TD&gt;&lt;BR&gt;&lt;/TD&gt;&lt;TD VALIGN = MIDDLE  ALIGN = CENTER&gt;", Minutes!D147, "&lt;/TD&gt;&lt;TD VALIGN = MIDDLE  ALIGN = CENTER&gt;", TEXT(Minutes!D146,"d-mmm-yy"),"&lt;/TD&gt;&lt;/TR&gt;&lt;TR&gt;&lt;TD COLSPAN = 3&gt;", SUBSTITUTE(Minutes!D148, "#", " "),"&lt;/TD&gt;&lt;/TR&gt;"))</f>
        <v/>
      </c>
      <c r="D145" s="117" t="str">
        <f>IF(Minutes!E148&lt;&gt;"#","",CONCATENATE("&lt;TR BGCOLOR=""#E0E0E0""&gt;&lt;TD&gt;&lt;BR&gt;&lt;/TD&gt;&lt;TD VALIGN = MIDDLE  ALIGN = CENTER&gt;", Minutes!E147, "&lt;/TD&gt;&lt;TD VALIGN = MIDDLE  ALIGN = CENTER&gt;", TEXT(Minutes!E146,"d-mmm-yy"),"&lt;/TD&gt;&lt;/TR&gt;&lt;TR&gt;&lt;TD COLSPAN = 3&gt;", SUBSTITUTE(Minutes!E148, "#", " "),"&lt;/TD&gt;&lt;/TR&gt;"))</f>
        <v/>
      </c>
      <c r="E145" s="117" t="str">
        <f>IF(Minutes!F148&lt;&gt;"#","",CONCATENATE("&lt;TR BGCOLOR=""#E0E0E0""&gt;&lt;TD&gt;&lt;BR&gt;&lt;/TD&gt;&lt;TD VALIGN = MIDDLE  ALIGN = CENTER&gt;", Minutes!F147, "&lt;/TD&gt;&lt;TD VALIGN = MIDDLE  ALIGN = CENTER&gt;", TEXT(Minutes!F146,"d-mmm-yy"),"&lt;/TD&gt;&lt;/TR&gt;&lt;TR&gt;&lt;TD COLSPAN = 3&gt;", SUBSTITUTE(Minutes!F148, "#", " "),"&lt;/TD&gt;&lt;/TR&gt;"))</f>
        <v/>
      </c>
      <c r="F145" s="117" t="str">
        <f>IF(Minutes!G148&lt;&gt;"#","",CONCATENATE("&lt;TR BGCOLOR=""#E0E0E0""&gt;&lt;TD&gt;&lt;BR&gt;&lt;/TD&gt;&lt;TD VALIGN = MIDDLE  ALIGN = CENTER&gt;", Minutes!G147, "&lt;/TD&gt;&lt;TD VALIGN = MIDDLE  ALIGN = CENTER&gt;", TEXT(Minutes!G146,"d-mmm-yy"),"&lt;/TD&gt;&lt;/TR&gt;&lt;TR&gt;&lt;TD COLSPAN = 3&gt;", SUBSTITUTE(Minutes!G148, "#", " "),"&lt;/TD&gt;&lt;/TR&gt;"))</f>
        <v/>
      </c>
      <c r="G145" s="117" t="str">
        <f>IF(Minutes!H148&lt;&gt;"#","",CONCATENATE("&lt;TR BGCOLOR=""#E0E0E0""&gt;&lt;TD&gt;&lt;BR&gt;&lt;/TD&gt;&lt;TD VALIGN = MIDDLE  ALIGN = CENTER&gt;", Minutes!H147, "&lt;/TD&gt;&lt;TD VALIGN = MIDDLE  ALIGN = CENTER&gt;", TEXT(Minutes!H146,"d-mmm-yy"),"&lt;/TD&gt;&lt;/TR&gt;&lt;TR&gt;&lt;TD COLSPAN = 3&gt;", SUBSTITUTE(Minutes!H148, "#", " "),"&lt;/TD&gt;&lt;/TR&gt;"))</f>
        <v/>
      </c>
      <c r="H145" s="117" t="str">
        <f>IF(Minutes!I148&lt;&gt;"#","",CONCATENATE("&lt;TR BGCOLOR=""#E0E0E0""&gt;&lt;TD&gt;&lt;BR&gt;&lt;/TD&gt;&lt;TD VALIGN = MIDDLE  ALIGN = CENTER&gt;", Minutes!I147, "&lt;/TD&gt;&lt;TD VALIGN = MIDDLE  ALIGN = CENTER&gt;", TEXT(Minutes!I146,"d-mmm-yy"),"&lt;/TD&gt;&lt;/TR&gt;&lt;TR&gt;&lt;TD COLSPAN = 3&gt;", SUBSTITUTE(Minutes!I148, "#", " "),"&lt;/TD&gt;&lt;/TR&gt;"))</f>
        <v/>
      </c>
      <c r="I145" s="117" t="str">
        <f>IF(Minutes!J148&lt;&gt;"#","",CONCATENATE("&lt;TR BGCOLOR=""#E0E0E0""&gt;&lt;TD&gt;&lt;BR&gt;&lt;/TD&gt;&lt;TD VALIGN = MIDDLE  ALIGN = CENTER&gt;", Minutes!J147, "&lt;/TD&gt;&lt;TD VALIGN = MIDDLE  ALIGN = CENTER&gt;", TEXT(Minutes!J146,"d-mmm-yy"),"&lt;/TD&gt;&lt;/TR&gt;&lt;TR&gt;&lt;TD COLSPAN = 3&gt;", SUBSTITUTE(Minutes!J148, "#", " "),"&lt;/TD&gt;&lt;/TR&gt;"))</f>
        <v/>
      </c>
      <c r="J145" s="117" t="str">
        <f>IF(Minutes!K148&lt;&gt;"#","",CONCATENATE("&lt;TR BGCOLOR=""#E0E0E0""&gt;&lt;TD&gt;&lt;BR&gt;&lt;/TD&gt;&lt;TD VALIGN = MIDDLE  ALIGN = CENTER&gt;", Minutes!K147, "&lt;/TD&gt;&lt;TD VALIGN = MIDDLE  ALIGN = CENTER&gt;", TEXT(Minutes!K146,"d-mmm-yy"),"&lt;/TD&gt;&lt;/TR&gt;&lt;TR&gt;&lt;TD COLSPAN = 3&gt;", SUBSTITUTE(Minutes!K148, "#", " "),"&lt;/TD&gt;&lt;/TR&gt;"))</f>
        <v>&lt;TR BGCOLOR="#E0E0E0"&gt;&lt;TD&gt;&lt;BR&gt;&lt;/TD&gt;&lt;TD VALIGN = MIDDLE  ALIGN = CENTER&gt;Craig Gunther will study if this is necessary and report back
This is related to item 0050 &lt;/TD&gt;&lt;TD VALIGN = MIDDLE  ALIGN = CENTER&gt;12-Sep-12&lt;/TD&gt;&lt;/TR&gt;&lt;TR&gt;&lt;TD COLSPAN = 3&gt; &lt;/TD&gt;&lt;/TR&gt;</v>
      </c>
      <c r="K145" s="26" t="str">
        <f>IF(Minutes!L148&lt;&gt;"#","",CONCATENATE("&lt;TR BGCOLOR=""#E0E0E0""&gt;&lt;TD&gt;&lt;BR&gt;&lt;/TD&gt;&lt;TD VALIGN = MIDDLE  ALIGN = CENTER&gt;", Minutes!L147, "&lt;/TD&gt;&lt;TD VALIGN = MIDDLE  ALIGN = CENTER&gt;", TEXT(Minutes!L146,"d-mmm-yy"),"&lt;/TD&gt;&lt;/TR&gt;&lt;TR&gt;&lt;TD COLSPAN = 3&gt;", SUBSTITUTE(Minutes!L148, "#", " "),"&lt;/TD&gt;&lt;/TR&gt;"))</f>
        <v>&lt;TR BGCOLOR="#E0E0E0"&gt;&lt;TD&gt;&lt;BR&gt;&lt;/TD&gt;&lt;TD VALIGN = MIDDLE  ALIGN = CENTER&gt;Agreed in Principle, see resolution to item 0050
Target for 802.1Qrev
&lt;/TD&gt;&lt;TD VALIGN = MIDDLE  ALIGN = CENTER&gt;13-Nov-12&lt;/TD&gt;&lt;/TR&gt;&lt;TR&gt;&lt;TD COLSPAN = 3&gt; &lt;/TD&gt;&lt;/TR&gt;</v>
      </c>
      <c r="L145" s="26" t="str">
        <f>IF(Minutes!M148&lt;&gt;"#","",CONCATENATE("&lt;TR BGCOLOR=""#E0E0E0""&gt;&lt;TD&gt;&lt;BR&gt;&lt;/TD&gt;&lt;TD VALIGN = MIDDLE  ALIGN = CENTER&gt;", Minutes!M147, "&lt;/TD&gt;&lt;TD VALIGN = MIDDLE  ALIGN = CENTER&gt;", TEXT(Minutes!M146,"d-mmm-yy"),"&lt;/TD&gt;&lt;/TR&gt;&lt;TR&gt;&lt;TD COLSPAN = 3&gt;", SUBSTITUTE(Minutes!M148, "#", " "),"&lt;/TD&gt;&lt;/TR&gt;"))</f>
        <v>&lt;TR BGCOLOR="#E0E0E0"&gt;&lt;TD&gt;&lt;BR&gt;&lt;/TD&gt;&lt;TD VALIGN = MIDDLE  ALIGN = CENTER&gt;Editor requested to include in 802.1Q-REV&lt;/TD&gt;&lt;TD VALIGN = MIDDLE  ALIGN = CENTER&gt;15-Jan-13&lt;/TD&gt;&lt;/TR&gt;&lt;TR&gt;&lt;TD COLSPAN = 3&gt; &lt;/TD&gt;&lt;/TR&gt;</v>
      </c>
      <c r="M145" s="26" t="str">
        <f>IF(Minutes!N148&lt;&gt;"#","",CONCATENATE("&lt;TR BGCOLOR=""#E0E0E0""&gt;&lt;TD&gt;&lt;BR&gt;&lt;/TD&gt;&lt;TD VALIGN = MIDDLE  ALIGN = CENTER&gt;", Minutes!N147, "&lt;/TD&gt;&lt;TD VALIGN = MIDDLE  ALIGN = CENTER&gt;", TEXT(Minutes!N146,"d-mmm-yy"),"&lt;/TD&gt;&lt;/TR&gt;&lt;TR&gt;&lt;TD COLSPAN = 3&gt;", SUBSTITUTE(Minutes!N148, "#", " "),"&lt;/TD&gt;&lt;/TR&gt;"))</f>
        <v>&lt;TR BGCOLOR="#E0E0E0"&gt;&lt;TD&gt;&lt;BR&gt;&lt;/TD&gt;&lt;TD VALIGN = MIDDLE  ALIGN = CENTER&gt;Q-REV draft prepared.  Ready for WG ballot&lt;/TD&gt;&lt;TD VALIGN = MIDDLE  ALIGN = CENTER&gt;19-Mar-13&lt;/TD&gt;&lt;/TR&gt;&lt;TR&gt;&lt;TD COLSPAN = 3&gt; &lt;/TD&gt;&lt;/TR&gt;</v>
      </c>
      <c r="N145" s="26" t="str">
        <f>IF(Minutes!O148&lt;&gt;"#","",CONCATENATE("&lt;TR BGCOLOR=""#E0E0E0""&gt;&lt;TD&gt;&lt;BR&gt;&lt;/TD&gt;&lt;TD VALIGN = MIDDLE  ALIGN = CENTER&gt;", Minutes!O147, "&lt;/TD&gt;&lt;TD VALIGN = MIDDLE  ALIGN = CENTER&gt;", TEXT(Minutes!O146,"d-mmm-yy"),"&lt;/TD&gt;&lt;/TR&gt;&lt;TR&gt;&lt;TD COLSPAN = 3&gt;", SUBSTITUTE(Minutes!O148, "#", " "),"&lt;/TD&gt;&lt;/TR&gt;"))</f>
        <v>&lt;TR BGCOLOR="#E0E0E0"&gt;&lt;TD&gt;&lt;BR&gt;&lt;/TD&gt;&lt;TD VALIGN = MIDDLE  ALIGN = CENTER&gt;Included in 802.1Q-REV  D1.0, in ballot
&lt;/TD&gt;&lt;TD VALIGN = MIDDLE  ALIGN = CENTER&gt;15-May-13&lt;/TD&gt;&lt;/TR&gt;&lt;TR&gt;&lt;TD COLSPAN = 3&gt; &lt;/TD&gt;&lt;/TR&gt;</v>
      </c>
      <c r="O145" s="26" t="str">
        <f>IF(Minutes!P148&lt;&gt;"#","",CONCATENATE("&lt;TR BGCOLOR=""#E0E0E0""&gt;&lt;TD&gt;&lt;BR&gt;&lt;/TD&gt;&lt;TD VALIGN = MIDDLE  ALIGN = CENTER&gt;", Minutes!P147, "&lt;/TD&gt;&lt;TD VALIGN = MIDDLE  ALIGN = CENTER&gt;", TEXT(Minutes!P146,"d-mmm-yy"),"&lt;/TD&gt;&lt;/TR&gt;&lt;TR&gt;&lt;TD COLSPAN = 3&gt;", SUBSTITUTE(Minutes!P148, "#", " "),"&lt;/TD&gt;&lt;/TR&gt;"))</f>
        <v>&lt;TR BGCOLOR="#E0E0E0"&gt;&lt;TD&gt;&lt;BR&gt;&lt;/TD&gt;&lt;TD VALIGN = MIDDLE  ALIGN = CENTER&gt;802.1Q-REV D1.2 is balloting&lt;/TD&gt;&lt;TD VALIGN = MIDDLE  ALIGN = CENTER&gt;15-Jul-13&lt;/TD&gt;&lt;/TR&gt;&lt;TR&gt;&lt;TD COLSPAN = 3&gt; &lt;/TD&gt;&lt;/TR&gt;</v>
      </c>
      <c r="P145" s="26" t="str">
        <f>IF(Minutes!Q148&lt;&gt;"#","",CONCATENATE("&lt;TR BGCOLOR=""#E0E0E0""&gt;&lt;TD&gt;&lt;BR&gt;&lt;/TD&gt;&lt;TD VALIGN = MIDDLE  ALIGN = CENTER&gt;", Minutes!Q147, "&lt;/TD&gt;&lt;TD VALIGN = MIDDLE  ALIGN = CENTER&gt;", TEXT(Minutes!Q146,"d-mmm-yy"),"&lt;/TD&gt;&lt;/TR&gt;&lt;TR&gt;&lt;TD COLSPAN = 3&gt;", SUBSTITUTE(Minutes!Q148, "#", " "),"&lt;/TD&gt;&lt;/TR&gt;"))</f>
        <v>&lt;TR BGCOLOR="#E0E0E0"&gt;&lt;TD&gt;&lt;BR&gt;&lt;/TD&gt;&lt;TD VALIGN = MIDDLE  ALIGN = CENTER&gt;802.1Q-REV is in WG ballot recirc&lt;/TD&gt;&lt;TD VALIGN = MIDDLE  ALIGN = CENTER&gt;3-Sep-13&lt;/TD&gt;&lt;/TR&gt;&lt;TR&gt;&lt;TD COLSPAN = 3&gt; &lt;/TD&gt;&lt;/TR&gt;</v>
      </c>
      <c r="Q145" s="26" t="str">
        <f>IF(Minutes!R148&lt;&gt;"#","",CONCATENATE("&lt;TR BGCOLOR=""#E0E0E0""&gt;&lt;TD&gt;&lt;BR&gt;&lt;/TD&gt;&lt;TD VALIGN = MIDDLE  ALIGN = CENTER&gt;", Minutes!R147, "&lt;/TD&gt;&lt;TD VALIGN = MIDDLE  ALIGN = CENTER&gt;", TEXT(Minutes!R146,"d-mmm-yy"),"&lt;/TD&gt;&lt;/TR&gt;&lt;TR&gt;&lt;TD COLSPAN = 3&gt;", SUBSTITUTE(Minutes!R148, "#", " "),"&lt;/TD&gt;&lt;/TR&gt;"))</f>
        <v>&lt;TR BGCOLOR="#E0E0E0"&gt;&lt;TD&gt;&lt;BR&gt;&lt;/TD&gt;&lt;TD VALIGN = MIDDLE  ALIGN = CENTER&gt;802.1Q-REV is in WG ballot recirc&lt;/TD&gt;&lt;TD VALIGN = MIDDLE  ALIGN = CENTER&gt;12-Nov-13&lt;/TD&gt;&lt;/TR&gt;&lt;TR&gt;&lt;TD COLSPAN = 3&gt; &lt;/TD&gt;&lt;/TR&gt;</v>
      </c>
      <c r="R145" s="117" t="str">
        <f>IF(Minutes!S148&lt;&gt;"#","",CONCATENATE("&lt;TR BGCOLOR=""#E0E0E0""&gt;&lt;TD&gt;&lt;BR&gt;&lt;/TD&gt;&lt;TD VALIGN = MIDDLE  ALIGN = CENTER&gt;", Minutes!S147, "&lt;/TD&gt;&lt;TD VALIGN = MIDDLE  ALIGN = CENTER&gt;", TEXT(Minutes!S146,"d-mmm-yy"),"&lt;/TD&gt;&lt;/TR&gt;&lt;TR&gt;&lt;TD COLSPAN = 3&gt;", SUBSTITUTE(Minutes!S148, "#", " "),"&lt;/TD&gt;&lt;/TR&gt;"))</f>
        <v>&lt;TR BGCOLOR="#E0E0E0"&gt;&lt;TD&gt;&lt;BR&gt;&lt;/TD&gt;&lt;TD VALIGN = MIDDLE  ALIGN = CENTER&gt;802.1Q-REV is in sponsor ballot&lt;/TD&gt;&lt;TD VALIGN = MIDDLE  ALIGN = CENTER&gt;22-Jan-14&lt;/TD&gt;&lt;/TR&gt;&lt;TR&gt;&lt;TD COLSPAN = 3&gt; &lt;/TD&gt;&lt;/TR&gt;</v>
      </c>
      <c r="S145" s="117" t="str">
        <f>IF(Minutes!T148&lt;&gt;"#","",CONCATENATE("&lt;TR BGCOLOR=""#E0E0E0""&gt;&lt;TD&gt;&lt;BR&gt;&lt;/TD&gt;&lt;TD VALIGN = MIDDLE  ALIGN = CENTER&gt;", Minutes!T147, "&lt;/TD&gt;&lt;TD VALIGN = MIDDLE  ALIGN = CENTER&gt;", TEXT(Minutes!T146,"d-mmm-yy"),"&lt;/TD&gt;&lt;/TR&gt;&lt;TR&gt;&lt;TD COLSPAN = 3&gt;", SUBSTITUTE(Minutes!T148, "#", " "),"&lt;/TD&gt;&lt;/TR&gt;"))</f>
        <v>&lt;TR BGCOLOR="#E0E0E0"&gt;&lt;TD&gt;&lt;BR&gt;&lt;/TD&gt;&lt;TD VALIGN = MIDDLE  ALIGN = CENTER&gt;802.1Q-REV is in sponsor ballot recirc&lt;/TD&gt;&lt;TD VALIGN = MIDDLE  ALIGN = CENTER&gt;18-Mar-14&lt;/TD&gt;&lt;/TR&gt;&lt;TR&gt;&lt;TD COLSPAN = 3&gt; &lt;/TD&gt;&lt;/TR&gt;</v>
      </c>
      <c r="T145" s="117" t="str">
        <f>IF(Minutes!U148&lt;&gt;"#","",CONCATENATE("&lt;TR BGCOLOR=""#E0E0E0""&gt;&lt;TD&gt;&lt;BR&gt;&lt;/TD&gt;&lt;TD VALIGN = MIDDLE  ALIGN = CENTER&gt;", Minutes!U147, "&lt;/TD&gt;&lt;TD VALIGN = MIDDLE  ALIGN = CENTER&gt;", TEXT(Minutes!U146,"d-mmm-yy"),"&lt;/TD&gt;&lt;/TR&gt;&lt;TR&gt;&lt;TD COLSPAN = 3&gt;", SUBSTITUTE(Minutes!U148, "#", " "),"&lt;/TD&gt;&lt;/TR&gt;"))</f>
        <v/>
      </c>
      <c r="U145" s="117" t="str">
        <f>IF(Minutes!V148&lt;&gt;"#","",CONCATENATE("&lt;TR BGCOLOR=""#E0E0E0""&gt;&lt;TD&gt;&lt;BR&gt;&lt;/TD&gt;&lt;TD VALIGN = MIDDLE  ALIGN = CENTER&gt;", Minutes!V147, "&lt;/TD&gt;&lt;TD VALIGN = MIDDLE  ALIGN = CENTER&gt;", TEXT(Minutes!V146,"d-mmm-yy"),"&lt;/TD&gt;&lt;/TR&gt;&lt;TR&gt;&lt;TD COLSPAN = 3&gt;", SUBSTITUTE(Minutes!V148, "#", " "),"&lt;/TD&gt;&lt;/TR&gt;"))</f>
        <v/>
      </c>
      <c r="V145" s="117" t="str">
        <f>IF(Minutes!W148&lt;&gt;"#","",CONCATENATE("&lt;TR BGCOLOR=""#E0E0E0""&gt;&lt;TD&gt;&lt;BR&gt;&lt;/TD&gt;&lt;TD VALIGN = MIDDLE  ALIGN = CENTER&gt;", Minutes!W147, "&lt;/TD&gt;&lt;TD VALIGN = MIDDLE  ALIGN = CENTER&gt;", TEXT(Minutes!W146,"d-mmm-yy"),"&lt;/TD&gt;&lt;/TR&gt;&lt;TR&gt;&lt;TD COLSPAN = 3&gt;", SUBSTITUTE(Minutes!W148, "#", " "),"&lt;/TD&gt;&lt;/TR&gt;"))</f>
        <v/>
      </c>
      <c r="W145" s="117" t="str">
        <f>IF(Minutes!X148&lt;&gt;"#","",CONCATENATE("&lt;TR BGCOLOR=""#E0E0E0""&gt;&lt;TD&gt;&lt;BR&gt;&lt;/TD&gt;&lt;TD VALIGN = MIDDLE  ALIGN = CENTER&gt;", Minutes!X147, "&lt;/TD&gt;&lt;TD VALIGN = MIDDLE  ALIGN = CENTER&gt;", TEXT(Minutes!X146,"d-mmm-yy"),"&lt;/TD&gt;&lt;/TR&gt;&lt;TR&gt;&lt;TD COLSPAN = 3&gt;", SUBSTITUTE(Minutes!X148, "#", " "),"&lt;/TD&gt;&lt;/TR&gt;"))</f>
        <v/>
      </c>
      <c r="X145" s="117" t="str">
        <f>IF(Minutes!Y148&lt;&gt;"#","",CONCATENATE("&lt;TR BGCOLOR=""#E0E0E0""&gt;&lt;TD&gt;&lt;BR&gt;&lt;/TD&gt;&lt;TD VALIGN = MIDDLE  ALIGN = CENTER&gt;", Minutes!Y147, "&lt;/TD&gt;&lt;TD VALIGN = MIDDLE  ALIGN = CENTER&gt;", TEXT(Minutes!Y146,"d-mmm-yy"),"&lt;/TD&gt;&lt;/TR&gt;&lt;TR&gt;&lt;TD COLSPAN = 3&gt;", SUBSTITUTE(Minutes!Y148, "#", " "),"&lt;/TD&gt;&lt;/TR&gt;"))</f>
        <v/>
      </c>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row>
    <row r="146" spans="1:50" x14ac:dyDescent="0.2">
      <c r="B146" s="117"/>
      <c r="C146" s="117"/>
      <c r="D146" s="117"/>
      <c r="E146" s="117"/>
      <c r="F146" s="117"/>
      <c r="G146" s="117"/>
      <c r="H146" s="117"/>
      <c r="I146" s="117"/>
      <c r="J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row>
    <row r="147" spans="1:50" x14ac:dyDescent="0.2">
      <c r="A147" s="26" t="s">
        <v>89</v>
      </c>
      <c r="B147" s="117"/>
      <c r="C147" s="117"/>
      <c r="D147" s="117"/>
      <c r="E147" s="117"/>
      <c r="F147" s="117"/>
      <c r="G147" s="117"/>
      <c r="H147" s="117"/>
      <c r="I147" s="117"/>
      <c r="J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T147" s="117"/>
      <c r="AU147" s="117"/>
      <c r="AV147" s="117"/>
      <c r="AW147" s="117"/>
      <c r="AX147" s="117"/>
    </row>
    <row r="148" spans="1:50" ht="127.5" customHeight="1" x14ac:dyDescent="0.2">
      <c r="A148" s="26" t="str">
        <f ca="1">IF(Minutes!B149="#","",CONCATENATE("&lt;A NAME = ""REQ",Minutes!B149,"""&gt;&lt;BR&gt;&lt;/A&gt;","&lt;TABLE BORDER=5 CELLSPACING=0 CELLPADDING=6 WIDTH=""100%""&gt;","&lt;TR BGCOLOR=""#00FFFF""&gt;&lt;TD COLSPAN = 3 VALIGN = MIDDLE  ALIGN = CENTER&gt;&lt;BIG&gt;&lt;B&gt;Change Request &lt;A HREF=""maint_",Minutes!B149,".pdf""&gt;",Minutes!B149,"&lt;/A&gt; Revision History&lt;/B&gt;&lt;/BIG&gt;&lt;/TD&gt;&lt;/TR&gt;","&lt;TR BGCOLOR=""#00FFFF""&gt;&lt;TD  WIDTH=""15%"" ALIGN = CENTER&gt;Status&lt;/TD&gt;&lt;TD ALIGN = CENTER&gt;Description&lt;/TD&gt;&lt;TD  WIDTH=""15%"" ALIGN = CENTER&gt;Date Received&lt;/TD&gt;&lt;/TR&gt;","&lt;TR BGCOLOR=""#00FFFF""&gt;&lt;TD VALIGN = MIDDLE  ALIGN = CENTER&gt;&lt;B&gt;",Minutes!C150,"&lt;/B&gt;&lt;/TD&gt;&lt;TD VALIGN = MIDDLE  ALIGN = CENTER&gt;&lt;B&gt;",Minutes!C151,"&lt;/B&gt;&lt;/TD&gt;&lt;TD  VALIGN = MIDDLE  ALIGN = CENTER&gt;&lt;B&gt;",Minutes!C149,"&lt;/B&gt;&lt;/TD&gt;&lt;/TR&gt;","&lt;TR BGCOLOR=""#00FFFF""&gt;&lt;TD COLSPAN = 3&gt;&lt;SMALL&gt;&lt;BR&gt;&lt;/SMALL&gt;&lt;/TD&gt;&lt;/TR&gt;"))</f>
        <v>&lt;A NAME = "REQ0057"&gt;&lt;BR&gt;&lt;/A&gt;&lt;TABLE BORDER=5 CELLSPACING=0 CELLPADDING=6 WIDTH="100%"&gt;&lt;TR BGCOLOR="#00FFFF"&gt;&lt;TD COLSPAN = 3 VALIGN = MIDDLE  ALIGN = CENTER&gt;&lt;BIG&gt;&lt;B&gt;Change Request &lt;A HREF="maint_0057.pdf"&gt;0057&lt;/A&gt;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CENTER&gt;&lt;B&gt;10.3(a) - MRP Attribute Propagation&lt;/B&gt;&lt;/TD&gt;&lt;TD  VALIGN = MIDDLE  ALIGN = CENTER&gt;&lt;B&gt;06-Sep-12&lt;/B&gt;&lt;/TD&gt;&lt;/TR&gt;&lt;TR BGCOLOR="#00FFFF"&gt;&lt;TD COLSPAN = 3&gt;&lt;SMALL&gt;&lt;BR&gt;&lt;/SMALL&gt;&lt;/TD&gt;&lt;/TR&gt;</v>
      </c>
      <c r="B148" s="117" t="str">
        <f ca="1">IF(Minutes!C151="","",CONCATENATE("&lt;TR BGCOLOR=""#E0E0E0""&gt;&lt;TD&gt;&lt;BR&gt;&lt;/TD&gt;&lt;TD VALIGN = MIDDLE  ALIGN = CENTER&gt;", Minutes!C150, "&lt;/TD&gt;&lt;TD VALIGN = MIDDLE  ALIGN = CENTER&gt;", TEXT(Minutes!C149,"d-mmm-yy"),"&lt;/TD&gt;&lt;/TR&gt;&lt;TR&gt;&lt;TD COLSPAN = 3&gt;", SUBSTITUTE(Minutes!C151, "#", " "),"&lt;/TD&gt;&lt;/TR&gt;"))</f>
        <v>&lt;TR BGCOLOR="#E0E0E0"&gt;&lt;TD&gt;&lt;BR&gt;&lt;/TD&gt;&lt;TD VALIGN = MIDDLE  ALIGN = CENTER&gt;Balloting&lt;/TD&gt;&lt;TD VALIGN = MIDDLE  ALIGN = CENTER&gt;6-Sep-12&lt;/TD&gt;&lt;/TR&gt;&lt;TR&gt;&lt;TD COLSPAN = 3&gt;10.3(a) - MRP Attribute Propagation&lt;/TD&gt;&lt;/TR&gt;</v>
      </c>
      <c r="C148" s="117" t="str">
        <f>IF(Minutes!D151&lt;&gt;"#","",CONCATENATE("&lt;TR BGCOLOR=""#E0E0E0""&gt;&lt;TD&gt;&lt;BR&gt;&lt;/TD&gt;&lt;TD VALIGN = MIDDLE  ALIGN = CENTER&gt;", Minutes!D150, "&lt;/TD&gt;&lt;TD VALIGN = MIDDLE  ALIGN = CENTER&gt;", TEXT(Minutes!D149,"d-mmm-yy"),"&lt;/TD&gt;&lt;/TR&gt;&lt;TR&gt;&lt;TD COLSPAN = 3&gt;", SUBSTITUTE(Minutes!D151, "#", " "),"&lt;/TD&gt;&lt;/TR&gt;"))</f>
        <v/>
      </c>
      <c r="D148" s="117" t="str">
        <f>IF(Minutes!E151&lt;&gt;"#","",CONCATENATE("&lt;TR BGCOLOR=""#E0E0E0""&gt;&lt;TD&gt;&lt;BR&gt;&lt;/TD&gt;&lt;TD VALIGN = MIDDLE  ALIGN = CENTER&gt;", Minutes!E150, "&lt;/TD&gt;&lt;TD VALIGN = MIDDLE  ALIGN = CENTER&gt;", TEXT(Minutes!E149,"d-mmm-yy"),"&lt;/TD&gt;&lt;/TR&gt;&lt;TR&gt;&lt;TD COLSPAN = 3&gt;", SUBSTITUTE(Minutes!E151, "#", " "),"&lt;/TD&gt;&lt;/TR&gt;"))</f>
        <v/>
      </c>
      <c r="E148" s="117" t="str">
        <f>IF(Minutes!F151&lt;&gt;"#","",CONCATENATE("&lt;TR BGCOLOR=""#E0E0E0""&gt;&lt;TD&gt;&lt;BR&gt;&lt;/TD&gt;&lt;TD VALIGN = MIDDLE  ALIGN = CENTER&gt;", Minutes!F150, "&lt;/TD&gt;&lt;TD VALIGN = MIDDLE  ALIGN = CENTER&gt;", TEXT(Minutes!F149,"d-mmm-yy"),"&lt;/TD&gt;&lt;/TR&gt;&lt;TR&gt;&lt;TD COLSPAN = 3&gt;", SUBSTITUTE(Minutes!F151, "#", " "),"&lt;/TD&gt;&lt;/TR&gt;"))</f>
        <v/>
      </c>
      <c r="F148" s="117" t="str">
        <f>IF(Minutes!G151&lt;&gt;"#","",CONCATENATE("&lt;TR BGCOLOR=""#E0E0E0""&gt;&lt;TD&gt;&lt;BR&gt;&lt;/TD&gt;&lt;TD VALIGN = MIDDLE  ALIGN = CENTER&gt;", Minutes!G150, "&lt;/TD&gt;&lt;TD VALIGN = MIDDLE  ALIGN = CENTER&gt;", TEXT(Minutes!G149,"d-mmm-yy"),"&lt;/TD&gt;&lt;/TR&gt;&lt;TR&gt;&lt;TD COLSPAN = 3&gt;", SUBSTITUTE(Minutes!G151, "#", " "),"&lt;/TD&gt;&lt;/TR&gt;"))</f>
        <v/>
      </c>
      <c r="G148" s="117" t="str">
        <f>IF(Minutes!H151&lt;&gt;"#","",CONCATENATE("&lt;TR BGCOLOR=""#E0E0E0""&gt;&lt;TD&gt;&lt;BR&gt;&lt;/TD&gt;&lt;TD VALIGN = MIDDLE  ALIGN = CENTER&gt;", Minutes!H150, "&lt;/TD&gt;&lt;TD VALIGN = MIDDLE  ALIGN = CENTER&gt;", TEXT(Minutes!H149,"d-mmm-yy"),"&lt;/TD&gt;&lt;/TR&gt;&lt;TR&gt;&lt;TD COLSPAN = 3&gt;", SUBSTITUTE(Minutes!H151, "#", " "),"&lt;/TD&gt;&lt;/TR&gt;"))</f>
        <v/>
      </c>
      <c r="H148" s="117" t="str">
        <f>IF(Minutes!I151&lt;&gt;"#","",CONCATENATE("&lt;TR BGCOLOR=""#E0E0E0""&gt;&lt;TD&gt;&lt;BR&gt;&lt;/TD&gt;&lt;TD VALIGN = MIDDLE  ALIGN = CENTER&gt;", Minutes!I150, "&lt;/TD&gt;&lt;TD VALIGN = MIDDLE  ALIGN = CENTER&gt;", TEXT(Minutes!I149,"d-mmm-yy"),"&lt;/TD&gt;&lt;/TR&gt;&lt;TR&gt;&lt;TD COLSPAN = 3&gt;", SUBSTITUTE(Minutes!I151, "#", " "),"&lt;/TD&gt;&lt;/TR&gt;"))</f>
        <v/>
      </c>
      <c r="I148" s="117" t="str">
        <f>IF(Minutes!J151&lt;&gt;"#","",CONCATENATE("&lt;TR BGCOLOR=""#E0E0E0""&gt;&lt;TD&gt;&lt;BR&gt;&lt;/TD&gt;&lt;TD VALIGN = MIDDLE  ALIGN = CENTER&gt;", Minutes!J150, "&lt;/TD&gt;&lt;TD VALIGN = MIDDLE  ALIGN = CENTER&gt;", TEXT(Minutes!J149,"d-mmm-yy"),"&lt;/TD&gt;&lt;/TR&gt;&lt;TR&gt;&lt;TD COLSPAN = 3&gt;", SUBSTITUTE(Minutes!J151, "#", " "),"&lt;/TD&gt;&lt;/TR&gt;"))</f>
        <v/>
      </c>
      <c r="J148" s="117" t="str">
        <f>IF(Minutes!K151&lt;&gt;"#","",CONCATENATE("&lt;TR BGCOLOR=""#E0E0E0""&gt;&lt;TD&gt;&lt;BR&gt;&lt;/TD&gt;&lt;TD VALIGN = MIDDLE  ALIGN = CENTER&gt;", Minutes!K150, "&lt;/TD&gt;&lt;TD VALIGN = MIDDLE  ALIGN = CENTER&gt;", TEXT(Minutes!K149,"d-mmm-yy"),"&lt;/TD&gt;&lt;/TR&gt;&lt;TR&gt;&lt;TD COLSPAN = 3&gt;", SUBSTITUTE(Minutes!K151, "#", " "),"&lt;/TD&gt;&lt;/TR&gt;"))</f>
        <v>&lt;TR BGCOLOR="#E0E0E0"&gt;&lt;TD&gt;&lt;BR&gt;&lt;/TD&gt;&lt;TD VALIGN = MIDDLE  ALIGN = CENTER&gt;This is editorial, but provisionally agree to make the change.
Mick Seaman will review the MRP set and report back on recommendation&lt;/TD&gt;&lt;TD VALIGN = MIDDLE  ALIGN = CENTER&gt;12-Sep-12&lt;/TD&gt;&lt;/TR&gt;&lt;TR&gt;&lt;TD COLSPAN = 3&gt; &lt;/TD&gt;&lt;/TR&gt;</v>
      </c>
      <c r="K148" s="26" t="str">
        <f>IF(Minutes!L151&lt;&gt;"#","",CONCATENATE("&lt;TR BGCOLOR=""#E0E0E0""&gt;&lt;TD&gt;&lt;BR&gt;&lt;/TD&gt;&lt;TD VALIGN = MIDDLE  ALIGN = CENTER&gt;", Minutes!L150, "&lt;/TD&gt;&lt;TD VALIGN = MIDDLE  ALIGN = CENTER&gt;", TEXT(Minutes!L149,"d-mmm-yy"),"&lt;/TD&gt;&lt;/TR&gt;&lt;TR&gt;&lt;TD COLSPAN = 3&gt;", SUBSTITUTE(Minutes!L151, "#", " "),"&lt;/TD&gt;&lt;/TR&gt;"))</f>
        <v>&lt;TR BGCOLOR="#E0E0E0"&gt;&lt;TD&gt;&lt;BR&gt;&lt;/TD&gt;&lt;TD VALIGN = MIDDLE  ALIGN = CENTER&gt;Review by Mick Seaman in progress.&lt;/TD&gt;&lt;TD VALIGN = MIDDLE  ALIGN = CENTER&gt;13-Nov-12&lt;/TD&gt;&lt;/TR&gt;&lt;TR&gt;&lt;TD COLSPAN = 3&gt; &lt;/TD&gt;&lt;/TR&gt;</v>
      </c>
      <c r="L148" s="26" t="str">
        <f>IF(Minutes!M151&lt;&gt;"#","",CONCATENATE("&lt;TR BGCOLOR=""#E0E0E0""&gt;&lt;TD&gt;&lt;BR&gt;&lt;/TD&gt;&lt;TD VALIGN = MIDDLE  ALIGN = CENTER&gt;", Minutes!M150, "&lt;/TD&gt;&lt;TD VALIGN = MIDDLE  ALIGN = CENTER&gt;", TEXT(Minutes!M149,"d-mmm-yy"),"&lt;/TD&gt;&lt;/TR&gt;&lt;TR&gt;&lt;TD COLSPAN = 3&gt;", SUBSTITUTE(Minutes!M151, "#", " "),"&lt;/TD&gt;&lt;/TR&gt;"))</f>
        <v>&lt;TR BGCOLOR="#E0E0E0"&gt;&lt;TD&gt;&lt;BR&gt;&lt;/TD&gt;&lt;TD VALIGN = MIDDLE  ALIGN = CENTER&gt;This is editorial.  Agreed.
Include in 802.1Q-REV&lt;/TD&gt;&lt;TD VALIGN = MIDDLE  ALIGN = CENTER&gt;15-Jan-13&lt;/TD&gt;&lt;/TR&gt;&lt;TR&gt;&lt;TD COLSPAN = 3&gt; &lt;/TD&gt;&lt;/TR&gt;</v>
      </c>
      <c r="M148" s="26" t="str">
        <f>IF(Minutes!N151&lt;&gt;"#","",CONCATENATE("&lt;TR BGCOLOR=""#E0E0E0""&gt;&lt;TD&gt;&lt;BR&gt;&lt;/TD&gt;&lt;TD VALIGN = MIDDLE  ALIGN = CENTER&gt;", Minutes!N150, "&lt;/TD&gt;&lt;TD VALIGN = MIDDLE  ALIGN = CENTER&gt;", TEXT(Minutes!N149,"d-mmm-yy"),"&lt;/TD&gt;&lt;/TR&gt;&lt;TR&gt;&lt;TD COLSPAN = 3&gt;", SUBSTITUTE(Minutes!N151, "#", " "),"&lt;/TD&gt;&lt;/TR&gt;"))</f>
        <v>&lt;TR BGCOLOR="#E0E0E0"&gt;&lt;TD&gt;&lt;BR&gt;&lt;/TD&gt;&lt;TD VALIGN = MIDDLE  ALIGN = CENTER&gt;Q-REV draft prepared.  Ready for WG ballot&lt;/TD&gt;&lt;TD VALIGN = MIDDLE  ALIGN = CENTER&gt;19-Mar-13&lt;/TD&gt;&lt;/TR&gt;&lt;TR&gt;&lt;TD COLSPAN = 3&gt; &lt;/TD&gt;&lt;/TR&gt;</v>
      </c>
      <c r="N148" s="26" t="str">
        <f>IF(Minutes!O151&lt;&gt;"#","",CONCATENATE("&lt;TR BGCOLOR=""#E0E0E0""&gt;&lt;TD&gt;&lt;BR&gt;&lt;/TD&gt;&lt;TD VALIGN = MIDDLE  ALIGN = CENTER&gt;", Minutes!O150, "&lt;/TD&gt;&lt;TD VALIGN = MIDDLE  ALIGN = CENTER&gt;", TEXT(Minutes!O149,"d-mmm-yy"),"&lt;/TD&gt;&lt;/TR&gt;&lt;TR&gt;&lt;TD COLSPAN = 3&gt;", SUBSTITUTE(Minutes!O151, "#", " "),"&lt;/TD&gt;&lt;/TR&gt;"))</f>
        <v>&lt;TR BGCOLOR="#E0E0E0"&gt;&lt;TD&gt;&lt;BR&gt;&lt;/TD&gt;&lt;TD VALIGN = MIDDLE  ALIGN = CENTER&gt;Included in 802.1Q-REV  D1.0, in ballot
&lt;/TD&gt;&lt;TD VALIGN = MIDDLE  ALIGN = CENTER&gt;15-May-13&lt;/TD&gt;&lt;/TR&gt;&lt;TR&gt;&lt;TD COLSPAN = 3&gt; &lt;/TD&gt;&lt;/TR&gt;</v>
      </c>
      <c r="O148" s="26" t="str">
        <f>IF(Minutes!P151&lt;&gt;"#","",CONCATENATE("&lt;TR BGCOLOR=""#E0E0E0""&gt;&lt;TD&gt;&lt;BR&gt;&lt;/TD&gt;&lt;TD VALIGN = MIDDLE  ALIGN = CENTER&gt;", Minutes!P150, "&lt;/TD&gt;&lt;TD VALIGN = MIDDLE  ALIGN = CENTER&gt;", TEXT(Minutes!P149,"d-mmm-yy"),"&lt;/TD&gt;&lt;/TR&gt;&lt;TR&gt;&lt;TD COLSPAN = 3&gt;", SUBSTITUTE(Minutes!P151, "#", " "),"&lt;/TD&gt;&lt;/TR&gt;"))</f>
        <v>&lt;TR BGCOLOR="#E0E0E0"&gt;&lt;TD&gt;&lt;BR&gt;&lt;/TD&gt;&lt;TD VALIGN = MIDDLE  ALIGN = CENTER&gt;802.1Q-REV D1.2 is balloting&lt;/TD&gt;&lt;TD VALIGN = MIDDLE  ALIGN = CENTER&gt;15-Jul-13&lt;/TD&gt;&lt;/TR&gt;&lt;TR&gt;&lt;TD COLSPAN = 3&gt; &lt;/TD&gt;&lt;/TR&gt;</v>
      </c>
      <c r="P148" s="26" t="str">
        <f>IF(Minutes!Q151&lt;&gt;"#","",CONCATENATE("&lt;TR BGCOLOR=""#E0E0E0""&gt;&lt;TD&gt;&lt;BR&gt;&lt;/TD&gt;&lt;TD VALIGN = MIDDLE  ALIGN = CENTER&gt;", Minutes!Q150, "&lt;/TD&gt;&lt;TD VALIGN = MIDDLE  ALIGN = CENTER&gt;", TEXT(Minutes!Q149,"d-mmm-yy"),"&lt;/TD&gt;&lt;/TR&gt;&lt;TR&gt;&lt;TD COLSPAN = 3&gt;", SUBSTITUTE(Minutes!Q151, "#", " "),"&lt;/TD&gt;&lt;/TR&gt;"))</f>
        <v>&lt;TR BGCOLOR="#E0E0E0"&gt;&lt;TD&gt;&lt;BR&gt;&lt;/TD&gt;&lt;TD VALIGN = MIDDLE  ALIGN = CENTER&gt;802.1Q-REV is in WG ballot recirc&lt;/TD&gt;&lt;TD VALIGN = MIDDLE  ALIGN = CENTER&gt;3-Sep-13&lt;/TD&gt;&lt;/TR&gt;&lt;TR&gt;&lt;TD COLSPAN = 3&gt; &lt;/TD&gt;&lt;/TR&gt;</v>
      </c>
      <c r="Q148" s="26" t="str">
        <f>IF(Minutes!R151&lt;&gt;"#","",CONCATENATE("&lt;TR BGCOLOR=""#E0E0E0""&gt;&lt;TD&gt;&lt;BR&gt;&lt;/TD&gt;&lt;TD VALIGN = MIDDLE  ALIGN = CENTER&gt;", Minutes!R150, "&lt;/TD&gt;&lt;TD VALIGN = MIDDLE  ALIGN = CENTER&gt;", TEXT(Minutes!R149,"d-mmm-yy"),"&lt;/TD&gt;&lt;/TR&gt;&lt;TR&gt;&lt;TD COLSPAN = 3&gt;", SUBSTITUTE(Minutes!R151, "#", " "),"&lt;/TD&gt;&lt;/TR&gt;"))</f>
        <v>&lt;TR BGCOLOR="#E0E0E0"&gt;&lt;TD&gt;&lt;BR&gt;&lt;/TD&gt;&lt;TD VALIGN = MIDDLE  ALIGN = CENTER&gt;802.1Q-REV is in WG ballot recirc&lt;/TD&gt;&lt;TD VALIGN = MIDDLE  ALIGN = CENTER&gt;12-Nov-13&lt;/TD&gt;&lt;/TR&gt;&lt;TR&gt;&lt;TD COLSPAN = 3&gt; &lt;/TD&gt;&lt;/TR&gt;</v>
      </c>
      <c r="R148" s="117" t="str">
        <f>IF(Minutes!S151&lt;&gt;"#","",CONCATENATE("&lt;TR BGCOLOR=""#E0E0E0""&gt;&lt;TD&gt;&lt;BR&gt;&lt;/TD&gt;&lt;TD VALIGN = MIDDLE  ALIGN = CENTER&gt;", Minutes!S150, "&lt;/TD&gt;&lt;TD VALIGN = MIDDLE  ALIGN = CENTER&gt;", TEXT(Minutes!S149,"d-mmm-yy"),"&lt;/TD&gt;&lt;/TR&gt;&lt;TR&gt;&lt;TD COLSPAN = 3&gt;", SUBSTITUTE(Minutes!S151, "#", " "),"&lt;/TD&gt;&lt;/TR&gt;"))</f>
        <v>&lt;TR BGCOLOR="#E0E0E0"&gt;&lt;TD&gt;&lt;BR&gt;&lt;/TD&gt;&lt;TD VALIGN = MIDDLE  ALIGN = CENTER&gt;802.1Q-REV is in sponsor ballot&lt;/TD&gt;&lt;TD VALIGN = MIDDLE  ALIGN = CENTER&gt;22-Jan-14&lt;/TD&gt;&lt;/TR&gt;&lt;TR&gt;&lt;TD COLSPAN = 3&gt; &lt;/TD&gt;&lt;/TR&gt;</v>
      </c>
      <c r="S148" s="117" t="str">
        <f>IF(Minutes!T151&lt;&gt;"#","",CONCATENATE("&lt;TR BGCOLOR=""#E0E0E0""&gt;&lt;TD&gt;&lt;BR&gt;&lt;/TD&gt;&lt;TD VALIGN = MIDDLE  ALIGN = CENTER&gt;", Minutes!T150, "&lt;/TD&gt;&lt;TD VALIGN = MIDDLE  ALIGN = CENTER&gt;", TEXT(Minutes!T149,"d-mmm-yy"),"&lt;/TD&gt;&lt;/TR&gt;&lt;TR&gt;&lt;TD COLSPAN = 3&gt;", SUBSTITUTE(Minutes!T151, "#", " "),"&lt;/TD&gt;&lt;/TR&gt;"))</f>
        <v>&lt;TR BGCOLOR="#E0E0E0"&gt;&lt;TD&gt;&lt;BR&gt;&lt;/TD&gt;&lt;TD VALIGN = MIDDLE  ALIGN = CENTER&gt;802.1Q-REV is in sponsor ballot recirc&lt;/TD&gt;&lt;TD VALIGN = MIDDLE  ALIGN = CENTER&gt;18-Mar-14&lt;/TD&gt;&lt;/TR&gt;&lt;TR&gt;&lt;TD COLSPAN = 3&gt; &lt;/TD&gt;&lt;/TR&gt;</v>
      </c>
      <c r="T148" s="117" t="str">
        <f>IF(Minutes!U151&lt;&gt;"#","",CONCATENATE("&lt;TR BGCOLOR=""#E0E0E0""&gt;&lt;TD&gt;&lt;BR&gt;&lt;/TD&gt;&lt;TD VALIGN = MIDDLE  ALIGN = CENTER&gt;", Minutes!U150, "&lt;/TD&gt;&lt;TD VALIGN = MIDDLE  ALIGN = CENTER&gt;", TEXT(Minutes!U149,"d-mmm-yy"),"&lt;/TD&gt;&lt;/TR&gt;&lt;TR&gt;&lt;TD COLSPAN = 3&gt;", SUBSTITUTE(Minutes!U151, "#", " "),"&lt;/TD&gt;&lt;/TR&gt;"))</f>
        <v/>
      </c>
      <c r="U148" s="117" t="str">
        <f>IF(Minutes!V151&lt;&gt;"#","",CONCATENATE("&lt;TR BGCOLOR=""#E0E0E0""&gt;&lt;TD&gt;&lt;BR&gt;&lt;/TD&gt;&lt;TD VALIGN = MIDDLE  ALIGN = CENTER&gt;", Minutes!V150, "&lt;/TD&gt;&lt;TD VALIGN = MIDDLE  ALIGN = CENTER&gt;", TEXT(Minutes!V149,"d-mmm-yy"),"&lt;/TD&gt;&lt;/TR&gt;&lt;TR&gt;&lt;TD COLSPAN = 3&gt;", SUBSTITUTE(Minutes!V151, "#", " "),"&lt;/TD&gt;&lt;/TR&gt;"))</f>
        <v/>
      </c>
      <c r="V148" s="117" t="str">
        <f>IF(Minutes!W151&lt;&gt;"#","",CONCATENATE("&lt;TR BGCOLOR=""#E0E0E0""&gt;&lt;TD&gt;&lt;BR&gt;&lt;/TD&gt;&lt;TD VALIGN = MIDDLE  ALIGN = CENTER&gt;", Minutes!W150, "&lt;/TD&gt;&lt;TD VALIGN = MIDDLE  ALIGN = CENTER&gt;", TEXT(Minutes!W149,"d-mmm-yy"),"&lt;/TD&gt;&lt;/TR&gt;&lt;TR&gt;&lt;TD COLSPAN = 3&gt;", SUBSTITUTE(Minutes!W151, "#", " "),"&lt;/TD&gt;&lt;/TR&gt;"))</f>
        <v/>
      </c>
      <c r="W148" s="117" t="str">
        <f>IF(Minutes!X151&lt;&gt;"#","",CONCATENATE("&lt;TR BGCOLOR=""#E0E0E0""&gt;&lt;TD&gt;&lt;BR&gt;&lt;/TD&gt;&lt;TD VALIGN = MIDDLE  ALIGN = CENTER&gt;", Minutes!X150, "&lt;/TD&gt;&lt;TD VALIGN = MIDDLE  ALIGN = CENTER&gt;", TEXT(Minutes!X149,"d-mmm-yy"),"&lt;/TD&gt;&lt;/TR&gt;&lt;TR&gt;&lt;TD COLSPAN = 3&gt;", SUBSTITUTE(Minutes!X151, "#", " "),"&lt;/TD&gt;&lt;/TR&gt;"))</f>
        <v/>
      </c>
      <c r="X148" s="117" t="str">
        <f>IF(Minutes!Y151&lt;&gt;"#","",CONCATENATE("&lt;TR BGCOLOR=""#E0E0E0""&gt;&lt;TD&gt;&lt;BR&gt;&lt;/TD&gt;&lt;TD VALIGN = MIDDLE  ALIGN = CENTER&gt;", Minutes!Y150, "&lt;/TD&gt;&lt;TD VALIGN = MIDDLE  ALIGN = CENTER&gt;", TEXT(Minutes!Y149,"d-mmm-yy"),"&lt;/TD&gt;&lt;/TR&gt;&lt;TR&gt;&lt;TD COLSPAN = 3&gt;", SUBSTITUTE(Minutes!Y151, "#", " "),"&lt;/TD&gt;&lt;/TR&gt;"))</f>
        <v/>
      </c>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row>
    <row r="149" spans="1:50" x14ac:dyDescent="0.2">
      <c r="B149" s="117"/>
      <c r="C149" s="117"/>
      <c r="D149" s="117"/>
      <c r="E149" s="117"/>
      <c r="F149" s="117"/>
      <c r="G149" s="117"/>
      <c r="H149" s="117"/>
      <c r="I149" s="117"/>
      <c r="J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117"/>
      <c r="AU149" s="117"/>
      <c r="AV149" s="117"/>
      <c r="AW149" s="117"/>
      <c r="AX149" s="117"/>
    </row>
    <row r="150" spans="1:50" x14ac:dyDescent="0.2">
      <c r="A150" s="26" t="s">
        <v>89</v>
      </c>
      <c r="B150" s="117"/>
      <c r="C150" s="117"/>
      <c r="D150" s="117"/>
      <c r="E150" s="117"/>
      <c r="F150" s="117"/>
      <c r="G150" s="117"/>
      <c r="H150" s="117"/>
      <c r="I150" s="117"/>
      <c r="J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117"/>
      <c r="AU150" s="117"/>
      <c r="AV150" s="117"/>
      <c r="AW150" s="117"/>
      <c r="AX150" s="117"/>
    </row>
    <row r="151" spans="1:50" ht="127.5" customHeight="1" x14ac:dyDescent="0.2">
      <c r="A151" s="26" t="str">
        <f ca="1">IF(Minutes!B152="#","",CONCATENATE("&lt;A NAME = ""REQ",Minutes!B152,"""&gt;&lt;BR&gt;&lt;/A&gt;","&lt;TABLE BORDER=5 CELLSPACING=0 CELLPADDING=6 WIDTH=""100%""&gt;","&lt;TR BGCOLOR=""#00FFFF""&gt;&lt;TD COLSPAN = 3 VALIGN = MIDDLE  ALIGN = CENTER&gt;&lt;BIG&gt;&lt;B&gt;Change Request &lt;A HREF=""maint_",Minutes!B152,".pdf""&gt;",Minutes!B152,"&lt;/A&gt; Revision History&lt;/B&gt;&lt;/BIG&gt;&lt;/TD&gt;&lt;/TR&gt;","&lt;TR BGCOLOR=""#00FFFF""&gt;&lt;TD  WIDTH=""15%"" ALIGN = CENTER&gt;Status&lt;/TD&gt;&lt;TD ALIGN = CENTER&gt;Description&lt;/TD&gt;&lt;TD  WIDTH=""15%"" ALIGN = CENTER&gt;Date Received&lt;/TD&gt;&lt;/TR&gt;","&lt;TR BGCOLOR=""#00FFFF""&gt;&lt;TD VALIGN = MIDDLE  ALIGN = CENTER&gt;&lt;B&gt;",Minutes!C153,"&lt;/B&gt;&lt;/TD&gt;&lt;TD VALIGN = MIDDLE  ALIGN = CENTER&gt;&lt;B&gt;",Minutes!C154,"&lt;/B&gt;&lt;/TD&gt;&lt;TD  VALIGN = MIDDLE  ALIGN = CENTER&gt;&lt;B&gt;",Minutes!C152,"&lt;/B&gt;&lt;/TD&gt;&lt;/TR&gt;","&lt;TR BGCOLOR=""#00FFFF""&gt;&lt;TD COLSPAN = 3&gt;&lt;SMALL&gt;&lt;BR&gt;&lt;/SMALL&gt;&lt;/TD&gt;&lt;/TR&gt;"))</f>
        <v>&lt;A NAME = "REQ0058"&gt;&lt;BR&gt;&lt;/A&gt;&lt;TABLE BORDER=5 CELLSPACING=0 CELLPADDING=6 WIDTH="100%"&gt;&lt;TR BGCOLOR="#00FFFF"&gt;&lt;TD COLSPAN = 3 VALIGN = MIDDLE  ALIGN = CENTER&gt;&lt;BIG&gt;&lt;B&gt;Change Request &lt;A HREF="maint_0058.pdf"&gt;0058&lt;/A&gt;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CENTER&gt;&lt;B&gt;6.3.3.8 - req58&lt;/B&gt;&lt;/TD&gt;&lt;TD  VALIGN = MIDDLE  ALIGN = CENTER&gt;&lt;B&gt;01-Nov-12&lt;/B&gt;&lt;/TD&gt;&lt;/TR&gt;&lt;TR BGCOLOR="#00FFFF"&gt;&lt;TD COLSPAN = 3&gt;&lt;SMALL&gt;&lt;BR&gt;&lt;/SMALL&gt;&lt;/TD&gt;&lt;/TR&gt;</v>
      </c>
      <c r="B151" s="117" t="str">
        <f ca="1">IF(Minutes!C154="","",CONCATENATE("&lt;TR BGCOLOR=""#E0E0E0""&gt;&lt;TD&gt;&lt;BR&gt;&lt;/TD&gt;&lt;TD VALIGN = MIDDLE  ALIGN = CENTER&gt;", Minutes!C153, "&lt;/TD&gt;&lt;TD VALIGN = MIDDLE  ALIGN = CENTER&gt;", TEXT(Minutes!C152,"d-mmm-yy"),"&lt;/TD&gt;&lt;/TR&gt;&lt;TR&gt;&lt;TD COLSPAN = 3&gt;", SUBSTITUTE(Minutes!C154, "#", " "),"&lt;/TD&gt;&lt;/TR&gt;"))</f>
        <v>&lt;TR BGCOLOR="#E0E0E0"&gt;&lt;TD&gt;&lt;BR&gt;&lt;/TD&gt;&lt;TD VALIGN = MIDDLE  ALIGN = CENTER&gt;Published&lt;/TD&gt;&lt;TD VALIGN = MIDDLE  ALIGN = CENTER&gt;1-Nov-12&lt;/TD&gt;&lt;/TR&gt;&lt;TR&gt;&lt;TD COLSPAN = 3&gt;6.3.3.8 - req58&lt;/TD&gt;&lt;/TR&gt;</v>
      </c>
      <c r="C151" s="117" t="str">
        <f>IF(Minutes!D154&lt;&gt;"#","",CONCATENATE("&lt;TR BGCOLOR=""#E0E0E0""&gt;&lt;TD&gt;&lt;BR&gt;&lt;/TD&gt;&lt;TD VALIGN = MIDDLE  ALIGN = CENTER&gt;", Minutes!D153, "&lt;/TD&gt;&lt;TD VALIGN = MIDDLE  ALIGN = CENTER&gt;", TEXT(Minutes!D152,"d-mmm-yy"),"&lt;/TD&gt;&lt;/TR&gt;&lt;TR&gt;&lt;TD COLSPAN = 3&gt;", SUBSTITUTE(Minutes!D154, "#", " "),"&lt;/TD&gt;&lt;/TR&gt;"))</f>
        <v/>
      </c>
      <c r="D151" s="117" t="str">
        <f>IF(Minutes!E154&lt;&gt;"#","",CONCATENATE("&lt;TR BGCOLOR=""#E0E0E0""&gt;&lt;TD&gt;&lt;BR&gt;&lt;/TD&gt;&lt;TD VALIGN = MIDDLE  ALIGN = CENTER&gt;", Minutes!E153, "&lt;/TD&gt;&lt;TD VALIGN = MIDDLE  ALIGN = CENTER&gt;", TEXT(Minutes!E152,"d-mmm-yy"),"&lt;/TD&gt;&lt;/TR&gt;&lt;TR&gt;&lt;TD COLSPAN = 3&gt;", SUBSTITUTE(Minutes!E154, "#", " "),"&lt;/TD&gt;&lt;/TR&gt;"))</f>
        <v/>
      </c>
      <c r="E151" s="117" t="str">
        <f>IF(Minutes!F154&lt;&gt;"#","",CONCATENATE("&lt;TR BGCOLOR=""#E0E0E0""&gt;&lt;TD&gt;&lt;BR&gt;&lt;/TD&gt;&lt;TD VALIGN = MIDDLE  ALIGN = CENTER&gt;", Minutes!F153, "&lt;/TD&gt;&lt;TD VALIGN = MIDDLE  ALIGN = CENTER&gt;", TEXT(Minutes!F152,"d-mmm-yy"),"&lt;/TD&gt;&lt;/TR&gt;&lt;TR&gt;&lt;TD COLSPAN = 3&gt;", SUBSTITUTE(Minutes!F154, "#", " "),"&lt;/TD&gt;&lt;/TR&gt;"))</f>
        <v/>
      </c>
      <c r="F151" s="117" t="str">
        <f>IF(Minutes!G154&lt;&gt;"#","",CONCATENATE("&lt;TR BGCOLOR=""#E0E0E0""&gt;&lt;TD&gt;&lt;BR&gt;&lt;/TD&gt;&lt;TD VALIGN = MIDDLE  ALIGN = CENTER&gt;", Minutes!G153, "&lt;/TD&gt;&lt;TD VALIGN = MIDDLE  ALIGN = CENTER&gt;", TEXT(Minutes!G152,"d-mmm-yy"),"&lt;/TD&gt;&lt;/TR&gt;&lt;TR&gt;&lt;TD COLSPAN = 3&gt;", SUBSTITUTE(Minutes!G154, "#", " "),"&lt;/TD&gt;&lt;/TR&gt;"))</f>
        <v/>
      </c>
      <c r="G151" s="117" t="str">
        <f>IF(Minutes!H154&lt;&gt;"#","",CONCATENATE("&lt;TR BGCOLOR=""#E0E0E0""&gt;&lt;TD&gt;&lt;BR&gt;&lt;/TD&gt;&lt;TD VALIGN = MIDDLE  ALIGN = CENTER&gt;", Minutes!H153, "&lt;/TD&gt;&lt;TD VALIGN = MIDDLE  ALIGN = CENTER&gt;", TEXT(Minutes!H152,"d-mmm-yy"),"&lt;/TD&gt;&lt;/TR&gt;&lt;TR&gt;&lt;TD COLSPAN = 3&gt;", SUBSTITUTE(Minutes!H154, "#", " "),"&lt;/TD&gt;&lt;/TR&gt;"))</f>
        <v/>
      </c>
      <c r="H151" s="117" t="str">
        <f>IF(Minutes!I154&lt;&gt;"#","",CONCATENATE("&lt;TR BGCOLOR=""#E0E0E0""&gt;&lt;TD&gt;&lt;BR&gt;&lt;/TD&gt;&lt;TD VALIGN = MIDDLE  ALIGN = CENTER&gt;", Minutes!I153, "&lt;/TD&gt;&lt;TD VALIGN = MIDDLE  ALIGN = CENTER&gt;", TEXT(Minutes!I152,"d-mmm-yy"),"&lt;/TD&gt;&lt;/TR&gt;&lt;TR&gt;&lt;TD COLSPAN = 3&gt;", SUBSTITUTE(Minutes!I154, "#", " "),"&lt;/TD&gt;&lt;/TR&gt;"))</f>
        <v/>
      </c>
      <c r="I151" s="117" t="str">
        <f>IF(Minutes!J154&lt;&gt;"#","",CONCATENATE("&lt;TR BGCOLOR=""#E0E0E0""&gt;&lt;TD&gt;&lt;BR&gt;&lt;/TD&gt;&lt;TD VALIGN = MIDDLE  ALIGN = CENTER&gt;", Minutes!J153, "&lt;/TD&gt;&lt;TD VALIGN = MIDDLE  ALIGN = CENTER&gt;", TEXT(Minutes!J152,"d-mmm-yy"),"&lt;/TD&gt;&lt;/TR&gt;&lt;TR&gt;&lt;TD COLSPAN = 3&gt;", SUBSTITUTE(Minutes!J154, "#", " "),"&lt;/TD&gt;&lt;/TR&gt;"))</f>
        <v/>
      </c>
      <c r="J151" s="117" t="str">
        <f>IF(Minutes!K154&lt;&gt;"#","",CONCATENATE("&lt;TR BGCOLOR=""#E0E0E0""&gt;&lt;TD&gt;&lt;BR&gt;&lt;/TD&gt;&lt;TD VALIGN = MIDDLE  ALIGN = CENTER&gt;", Minutes!K153, "&lt;/TD&gt;&lt;TD VALIGN = MIDDLE  ALIGN = CENTER&gt;", TEXT(Minutes!K152,"d-mmm-yy"),"&lt;/TD&gt;&lt;/TR&gt;&lt;TR&gt;&lt;TD COLSPAN = 3&gt;", SUBSTITUTE(Minutes!K154, "#", " "),"&lt;/TD&gt;&lt;/TR&gt;"))</f>
        <v/>
      </c>
      <c r="K151" s="26" t="str">
        <f>IF(Minutes!L154&lt;&gt;"#","",CONCATENATE("&lt;TR BGCOLOR=""#E0E0E0""&gt;&lt;TD&gt;&lt;BR&gt;&lt;/TD&gt;&lt;TD VALIGN = MIDDLE  ALIGN = CENTER&gt;", Minutes!L153, "&lt;/TD&gt;&lt;TD VALIGN = MIDDLE  ALIGN = CENTER&gt;", TEXT(Minutes!L152,"d-mmm-yy"),"&lt;/TD&gt;&lt;/TR&gt;&lt;TR&gt;&lt;TD COLSPAN = 3&gt;", SUBSTITUTE(Minutes!L154, "#", " "),"&lt;/TD&gt;&lt;/TR&gt;"))</f>
        <v>&lt;TR BGCOLOR="#E0E0E0"&gt;&lt;TD&gt;&lt;BR&gt;&lt;/TD&gt;&lt;TD VALIGN = MIDDLE  ALIGN = CENTER&gt;It should be UInteger16; tables 14-1 and 14-3 must be changed.  In addition, the corresponding MIB variables have datatype Integer32 (pp. 186 and 196). It is not clear (to the main editor) if this is because there are no Integer16 or UInteger16 datatypes for MIBs.  In addition, in the description field for the MIB variable on p.186, the default value is written as 410016. The '16' would be a subscript, to indicate base 16.  It is realized that that subscripts are not possible in the MIB code; should this be indicated some other way (e.g., 4100 (hex) or 0x4100 -- Question for the clause 15 clause editor).
Editor will check if a change is needed for the MIB
Accept and incorporate in P802.1AS-Cor-1
&lt;/TD&gt;&lt;TD VALIGN = MIDDLE  ALIGN = CENTER&gt;13-Nov-12&lt;/TD&gt;&lt;/TR&gt;&lt;TR&gt;&lt;TD COLSPAN = 3&gt; &lt;/TD&gt;&lt;/TR&gt;</v>
      </c>
      <c r="L151" s="26" t="str">
        <f>IF(Minutes!M154&lt;&gt;"#","",CONCATENATE("&lt;TR BGCOLOR=""#E0E0E0""&gt;&lt;TD&gt;&lt;BR&gt;&lt;/TD&gt;&lt;TD VALIGN = MIDDLE  ALIGN = CENTER&gt;", Minutes!M153, "&lt;/TD&gt;&lt;TD VALIGN = MIDDLE  ALIGN = CENTER&gt;", TEXT(Minutes!M152,"d-mmm-yy"),"&lt;/TD&gt;&lt;/TR&gt;&lt;TR&gt;&lt;TD COLSPAN = 3&gt;", SUBSTITUTE(Minutes!M154, "#", " "),"&lt;/TD&gt;&lt;/TR&gt;"))</f>
        <v>&lt;TR BGCOLOR="#E0E0E0"&gt;&lt;TD&gt;&lt;BR&gt;&lt;/TD&gt;&lt;TD VALIGN = MIDDLE  ALIGN = CENTER&gt;802.1AS-Cor1 is in WG ballot&lt;/TD&gt;&lt;TD VALIGN = MIDDLE  ALIGN = CENTER&gt;15-Jan-13&lt;/TD&gt;&lt;/TR&gt;&lt;TR&gt;&lt;TD COLSPAN = 3&gt; &lt;/TD&gt;&lt;/TR&gt;</v>
      </c>
      <c r="M151" s="26" t="str">
        <f>IF(Minutes!N154&lt;&gt;"#","",CONCATENATE("&lt;TR BGCOLOR=""#E0E0E0""&gt;&lt;TD&gt;&lt;BR&gt;&lt;/TD&gt;&lt;TD VALIGN = MIDDLE  ALIGN = CENTER&gt;", Minutes!N153, "&lt;/TD&gt;&lt;TD VALIGN = MIDDLE  ALIGN = CENTER&gt;", TEXT(Minutes!N152,"d-mmm-yy"),"&lt;/TD&gt;&lt;/TR&gt;&lt;TR&gt;&lt;TD COLSPAN = 3&gt;", SUBSTITUTE(Minutes!N154, "#", " "),"&lt;/TD&gt;&lt;/TR&gt;"))</f>
        <v>&lt;TR BGCOLOR="#E0E0E0"&gt;&lt;TD&gt;&lt;BR&gt;&lt;/TD&gt;&lt;TD VALIGN = MIDDLE  ALIGN = CENTER&gt;AS-Cor-1 is in sponsor ballot&lt;/TD&gt;&lt;TD VALIGN = MIDDLE  ALIGN = CENTER&gt;19-Mar-13&lt;/TD&gt;&lt;/TR&gt;&lt;TR&gt;&lt;TD COLSPAN = 3&gt; &lt;/TD&gt;&lt;/TR&gt;</v>
      </c>
      <c r="N151" s="26" t="str">
        <f>IF(Minutes!O154&lt;&gt;"#","",CONCATENATE("&lt;TR BGCOLOR=""#E0E0E0""&gt;&lt;TD&gt;&lt;BR&gt;&lt;/TD&gt;&lt;TD VALIGN = MIDDLE  ALIGN = CENTER&gt;", Minutes!O153, "&lt;/TD&gt;&lt;TD VALIGN = MIDDLE  ALIGN = CENTER&gt;", TEXT(Minutes!O152,"d-mmm-yy"),"&lt;/TD&gt;&lt;/TR&gt;&lt;TR&gt;&lt;TD COLSPAN = 3&gt;", SUBSTITUTE(Minutes!O154, "#", " "),"&lt;/TD&gt;&lt;/TR&gt;"))</f>
        <v>&lt;TR BGCOLOR="#E0E0E0"&gt;&lt;TD&gt;&lt;BR&gt;&lt;/TD&gt;&lt;TD VALIGN = MIDDLE  ALIGN = CENTER&gt;AS-Cor-1 D3.1 to be submitted to RevCom&lt;/TD&gt;&lt;TD VALIGN = MIDDLE  ALIGN = CENTER&gt;15-May-13&lt;/TD&gt;&lt;/TR&gt;&lt;TR&gt;&lt;TD COLSPAN = 3&gt; &lt;/TD&gt;&lt;/TR&gt;</v>
      </c>
      <c r="O151" s="26" t="str">
        <f>IF(Minutes!P154&lt;&gt;"#","",CONCATENATE("&lt;TR BGCOLOR=""#E0E0E0""&gt;&lt;TD&gt;&lt;BR&gt;&lt;/TD&gt;&lt;TD VALIGN = MIDDLE  ALIGN = CENTER&gt;", Minutes!P153, "&lt;/TD&gt;&lt;TD VALIGN = MIDDLE  ALIGN = CENTER&gt;", TEXT(Minutes!P152,"d-mmm-yy"),"&lt;/TD&gt;&lt;/TR&gt;&lt;TR&gt;&lt;TD COLSPAN = 3&gt;", SUBSTITUTE(Minutes!P154, "#", " "),"&lt;/TD&gt;&lt;/TR&gt;"))</f>
        <v>&lt;TR BGCOLOR="#E0E0E0"&gt;&lt;TD&gt;&lt;BR&gt;&lt;/TD&gt;&lt;TD VALIGN = MIDDLE  ALIGN = CENTER&gt;AS-Cor-1 D3.1 to be submitted to RevCom&lt;/TD&gt;&lt;TD VALIGN = MIDDLE  ALIGN = CENTER&gt;15-Jul-13&lt;/TD&gt;&lt;/TR&gt;&lt;TR&gt;&lt;TD COLSPAN = 3&gt; &lt;/TD&gt;&lt;/TR&gt;</v>
      </c>
      <c r="P151" s="26" t="str">
        <f>IF(Minutes!Q154&lt;&gt;"#","",CONCATENATE("&lt;TR BGCOLOR=""#E0E0E0""&gt;&lt;TD&gt;&lt;BR&gt;&lt;/TD&gt;&lt;TD VALIGN = MIDDLE  ALIGN = CENTER&gt;", Minutes!Q153, "&lt;/TD&gt;&lt;TD VALIGN = MIDDLE  ALIGN = CENTER&gt;", TEXT(Minutes!Q152,"d-mmm-yy"),"&lt;/TD&gt;&lt;/TR&gt;&lt;TR&gt;&lt;TD COLSPAN = 3&gt;", SUBSTITUTE(Minutes!Q154, "#", " "),"&lt;/TD&gt;&lt;/TR&gt;"))</f>
        <v>&lt;TR BGCOLOR="#E0E0E0"&gt;&lt;TD&gt;&lt;BR&gt;&lt;/TD&gt;&lt;TD VALIGN = MIDDLE  ALIGN = CENTER&gt;AS-Cor-1 D3.1 approved by RevCom/SASB, to be published shortly&lt;/TD&gt;&lt;TD VALIGN = MIDDLE  ALIGN = CENTER&gt;3-Sep-13&lt;/TD&gt;&lt;/TR&gt;&lt;TR&gt;&lt;TD COLSPAN = 3&gt; &lt;/TD&gt;&lt;/TR&gt;</v>
      </c>
      <c r="Q151" s="26" t="str">
        <f>IF(Minutes!R154&lt;&gt;"#","",CONCATENATE("&lt;TR BGCOLOR=""#E0E0E0""&gt;&lt;TD&gt;&lt;BR&gt;&lt;/TD&gt;&lt;TD VALIGN = MIDDLE  ALIGN = CENTER&gt;", Minutes!R153, "&lt;/TD&gt;&lt;TD VALIGN = MIDDLE  ALIGN = CENTER&gt;", TEXT(Minutes!R152,"d-mmm-yy"),"&lt;/TD&gt;&lt;/TR&gt;&lt;TR&gt;&lt;TD COLSPAN = 3&gt;", SUBSTITUTE(Minutes!R154, "#", " "),"&lt;/TD&gt;&lt;/TR&gt;"))</f>
        <v>&lt;TR BGCOLOR="#E0E0E0"&gt;&lt;TD&gt;&lt;BR&gt;&lt;/TD&gt;&lt;TD VALIGN = MIDDLE  ALIGN = CENTER&gt;802.1AS-Cor1 was published on Sept 10, 2013&lt;/TD&gt;&lt;TD VALIGN = MIDDLE  ALIGN = CENTER&gt;12-Nov-13&lt;/TD&gt;&lt;/TR&gt;&lt;TR&gt;&lt;TD COLSPAN = 3&gt; &lt;/TD&gt;&lt;/TR&gt;</v>
      </c>
      <c r="R151" s="117" t="str">
        <f>IF(Minutes!S154&lt;&gt;"#","",CONCATENATE("&lt;TR BGCOLOR=""#E0E0E0""&gt;&lt;TD&gt;&lt;BR&gt;&lt;/TD&gt;&lt;TD VALIGN = MIDDLE  ALIGN = CENTER&gt;", Minutes!S153, "&lt;/TD&gt;&lt;TD VALIGN = MIDDLE  ALIGN = CENTER&gt;", TEXT(Minutes!S152,"d-mmm-yy"),"&lt;/TD&gt;&lt;/TR&gt;&lt;TR&gt;&lt;TD COLSPAN = 3&gt;", SUBSTITUTE(Minutes!S154, "#", " "),"&lt;/TD&gt;&lt;/TR&gt;"))</f>
        <v/>
      </c>
      <c r="S151" s="117" t="str">
        <f>IF(Minutes!T154&lt;&gt;"#","",CONCATENATE("&lt;TR BGCOLOR=""#E0E0E0""&gt;&lt;TD&gt;&lt;BR&gt;&lt;/TD&gt;&lt;TD VALIGN = MIDDLE  ALIGN = CENTER&gt;", Minutes!T153, "&lt;/TD&gt;&lt;TD VALIGN = MIDDLE  ALIGN = CENTER&gt;", TEXT(Minutes!T152,"d-mmm-yy"),"&lt;/TD&gt;&lt;/TR&gt;&lt;TR&gt;&lt;TD COLSPAN = 3&gt;", SUBSTITUTE(Minutes!T154, "#", " "),"&lt;/TD&gt;&lt;/TR&gt;"))</f>
        <v/>
      </c>
      <c r="T151" s="117" t="str">
        <f>IF(Minutes!U154&lt;&gt;"#","",CONCATENATE("&lt;TR BGCOLOR=""#E0E0E0""&gt;&lt;TD&gt;&lt;BR&gt;&lt;/TD&gt;&lt;TD VALIGN = MIDDLE  ALIGN = CENTER&gt;", Minutes!U153, "&lt;/TD&gt;&lt;TD VALIGN = MIDDLE  ALIGN = CENTER&gt;", TEXT(Minutes!U152,"d-mmm-yy"),"&lt;/TD&gt;&lt;/TR&gt;&lt;TR&gt;&lt;TD COLSPAN = 3&gt;", SUBSTITUTE(Minutes!U154, "#", " "),"&lt;/TD&gt;&lt;/TR&gt;"))</f>
        <v/>
      </c>
      <c r="U151" s="117" t="str">
        <f>IF(Minutes!V154&lt;&gt;"#","",CONCATENATE("&lt;TR BGCOLOR=""#E0E0E0""&gt;&lt;TD&gt;&lt;BR&gt;&lt;/TD&gt;&lt;TD VALIGN = MIDDLE  ALIGN = CENTER&gt;", Minutes!V153, "&lt;/TD&gt;&lt;TD VALIGN = MIDDLE  ALIGN = CENTER&gt;", TEXT(Minutes!V152,"d-mmm-yy"),"&lt;/TD&gt;&lt;/TR&gt;&lt;TR&gt;&lt;TD COLSPAN = 3&gt;", SUBSTITUTE(Minutes!V154, "#", " "),"&lt;/TD&gt;&lt;/TR&gt;"))</f>
        <v/>
      </c>
      <c r="V151" s="117" t="str">
        <f>IF(Minutes!W154&lt;&gt;"#","",CONCATENATE("&lt;TR BGCOLOR=""#E0E0E0""&gt;&lt;TD&gt;&lt;BR&gt;&lt;/TD&gt;&lt;TD VALIGN = MIDDLE  ALIGN = CENTER&gt;", Minutes!W153, "&lt;/TD&gt;&lt;TD VALIGN = MIDDLE  ALIGN = CENTER&gt;", TEXT(Minutes!W152,"d-mmm-yy"),"&lt;/TD&gt;&lt;/TR&gt;&lt;TR&gt;&lt;TD COLSPAN = 3&gt;", SUBSTITUTE(Minutes!W154, "#", " "),"&lt;/TD&gt;&lt;/TR&gt;"))</f>
        <v/>
      </c>
      <c r="W151" s="117" t="str">
        <f>IF(Minutes!X154&lt;&gt;"#","",CONCATENATE("&lt;TR BGCOLOR=""#E0E0E0""&gt;&lt;TD&gt;&lt;BR&gt;&lt;/TD&gt;&lt;TD VALIGN = MIDDLE  ALIGN = CENTER&gt;", Minutes!X153, "&lt;/TD&gt;&lt;TD VALIGN = MIDDLE  ALIGN = CENTER&gt;", TEXT(Minutes!X152,"d-mmm-yy"),"&lt;/TD&gt;&lt;/TR&gt;&lt;TR&gt;&lt;TD COLSPAN = 3&gt;", SUBSTITUTE(Minutes!X154, "#", " "),"&lt;/TD&gt;&lt;/TR&gt;"))</f>
        <v/>
      </c>
      <c r="X151" s="117" t="str">
        <f>IF(Minutes!Y154&lt;&gt;"#","",CONCATENATE("&lt;TR BGCOLOR=""#E0E0E0""&gt;&lt;TD&gt;&lt;BR&gt;&lt;/TD&gt;&lt;TD VALIGN = MIDDLE  ALIGN = CENTER&gt;", Minutes!Y153, "&lt;/TD&gt;&lt;TD VALIGN = MIDDLE  ALIGN = CENTER&gt;", TEXT(Minutes!Y152,"d-mmm-yy"),"&lt;/TD&gt;&lt;/TR&gt;&lt;TR&gt;&lt;TD COLSPAN = 3&gt;", SUBSTITUTE(Minutes!Y154, "#", " "),"&lt;/TD&gt;&lt;/TR&gt;"))</f>
        <v/>
      </c>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row>
    <row r="152" spans="1:50" x14ac:dyDescent="0.2">
      <c r="B152" s="117"/>
      <c r="C152" s="117"/>
      <c r="D152" s="117"/>
      <c r="E152" s="117"/>
      <c r="F152" s="117"/>
      <c r="G152" s="117"/>
      <c r="H152" s="117"/>
      <c r="I152" s="117"/>
      <c r="J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row>
    <row r="153" spans="1:50" x14ac:dyDescent="0.2">
      <c r="A153" s="26" t="s">
        <v>89</v>
      </c>
      <c r="B153" s="117"/>
      <c r="C153" s="117"/>
      <c r="D153" s="117"/>
      <c r="E153" s="117"/>
      <c r="F153" s="117"/>
      <c r="G153" s="117"/>
      <c r="H153" s="117"/>
      <c r="I153" s="117"/>
      <c r="J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row>
    <row r="154" spans="1:50" ht="127.5" customHeight="1" x14ac:dyDescent="0.2">
      <c r="A154" s="26" t="str">
        <f ca="1">IF(Minutes!B155="#","",CONCATENATE("&lt;A NAME = ""REQ",Minutes!B155,"""&gt;&lt;BR&gt;&lt;/A&gt;","&lt;TABLE BORDER=5 CELLSPACING=0 CELLPADDING=6 WIDTH=""100%""&gt;","&lt;TR BGCOLOR=""#00FFFF""&gt;&lt;TD COLSPAN = 3 VALIGN = MIDDLE  ALIGN = CENTER&gt;&lt;BIG&gt;&lt;B&gt;Change Request &lt;A HREF=""maint_",Minutes!B155,".pdf""&gt;",Minutes!B155,"&lt;/A&gt; Revision History&lt;/B&gt;&lt;/BIG&gt;&lt;/TD&gt;&lt;/TR&gt;","&lt;TR BGCOLOR=""#00FFFF""&gt;&lt;TD  WIDTH=""15%"" ALIGN = CENTER&gt;Status&lt;/TD&gt;&lt;TD ALIGN = CENTER&gt;Description&lt;/TD&gt;&lt;TD  WIDTH=""15%"" ALIGN = CENTER&gt;Date Received&lt;/TD&gt;&lt;/TR&gt;","&lt;TR BGCOLOR=""#00FFFF""&gt;&lt;TD VALIGN = MIDDLE  ALIGN = CENTER&gt;&lt;B&gt;",Minutes!C156,"&lt;/B&gt;&lt;/TD&gt;&lt;TD VALIGN = MIDDLE  ALIGN = CENTER&gt;&lt;B&gt;",Minutes!C157,"&lt;/B&gt;&lt;/TD&gt;&lt;TD  VALIGN = MIDDLE  ALIGN = CENTER&gt;&lt;B&gt;",Minutes!C155,"&lt;/B&gt;&lt;/TD&gt;&lt;/TR&gt;","&lt;TR BGCOLOR=""#00FFFF""&gt;&lt;TD COLSPAN = 3&gt;&lt;SMALL&gt;&lt;BR&gt;&lt;/SMALL&gt;&lt;/TD&gt;&lt;/TR&gt;"))</f>
        <v>&lt;A NAME = "REQ0059"&gt;&lt;BR&gt;&lt;/A&gt;&lt;TABLE BORDER=5 CELLSPACING=0 CELLPADDING=6 WIDTH="100%"&gt;&lt;TR BGCOLOR="#00FFFF"&gt;&lt;TD COLSPAN = 3 VALIGN = MIDDLE  ALIGN = CENTER&gt;&lt;BIG&gt;&lt;B&gt;Change Request &lt;A HREF="maint_0059.pdf"&gt;0059&lt;/A&gt;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CENTER&gt;&lt;B&gt;10.2.2.2.1 - req59&lt;/B&gt;&lt;/TD&gt;&lt;TD  VALIGN = MIDDLE  ALIGN = CENTER&gt;&lt;B&gt;01-Nov-12&lt;/B&gt;&lt;/TD&gt;&lt;/TR&gt;&lt;TR BGCOLOR="#00FFFF"&gt;&lt;TD COLSPAN = 3&gt;&lt;SMALL&gt;&lt;BR&gt;&lt;/SMALL&gt;&lt;/TD&gt;&lt;/TR&gt;</v>
      </c>
      <c r="B154" s="117" t="str">
        <f ca="1">IF(Minutes!C157="","",CONCATENATE("&lt;TR BGCOLOR=""#E0E0E0""&gt;&lt;TD&gt;&lt;BR&gt;&lt;/TD&gt;&lt;TD VALIGN = MIDDLE  ALIGN = CENTER&gt;", Minutes!C156, "&lt;/TD&gt;&lt;TD VALIGN = MIDDLE  ALIGN = CENTER&gt;", TEXT(Minutes!C155,"d-mmm-yy"),"&lt;/TD&gt;&lt;/TR&gt;&lt;TR&gt;&lt;TD COLSPAN = 3&gt;", SUBSTITUTE(Minutes!C157, "#", " "),"&lt;/TD&gt;&lt;/TR&gt;"))</f>
        <v>&lt;TR BGCOLOR="#E0E0E0"&gt;&lt;TD&gt;&lt;BR&gt;&lt;/TD&gt;&lt;TD VALIGN = MIDDLE  ALIGN = CENTER&gt;Published&lt;/TD&gt;&lt;TD VALIGN = MIDDLE  ALIGN = CENTER&gt;1-Nov-12&lt;/TD&gt;&lt;/TR&gt;&lt;TR&gt;&lt;TD COLSPAN = 3&gt;10.2.2.2.1 - req59&lt;/TD&gt;&lt;/TR&gt;</v>
      </c>
      <c r="C154" s="117" t="str">
        <f>IF(Minutes!D157&lt;&gt;"#","",CONCATENATE("&lt;TR BGCOLOR=""#E0E0E0""&gt;&lt;TD&gt;&lt;BR&gt;&lt;/TD&gt;&lt;TD VALIGN = MIDDLE  ALIGN = CENTER&gt;", Minutes!D156, "&lt;/TD&gt;&lt;TD VALIGN = MIDDLE  ALIGN = CENTER&gt;", TEXT(Minutes!D155,"d-mmm-yy"),"&lt;/TD&gt;&lt;/TR&gt;&lt;TR&gt;&lt;TD COLSPAN = 3&gt;", SUBSTITUTE(Minutes!D157, "#", " "),"&lt;/TD&gt;&lt;/TR&gt;"))</f>
        <v/>
      </c>
      <c r="D154" s="117" t="str">
        <f>IF(Minutes!E157&lt;&gt;"#","",CONCATENATE("&lt;TR BGCOLOR=""#E0E0E0""&gt;&lt;TD&gt;&lt;BR&gt;&lt;/TD&gt;&lt;TD VALIGN = MIDDLE  ALIGN = CENTER&gt;", Minutes!E156, "&lt;/TD&gt;&lt;TD VALIGN = MIDDLE  ALIGN = CENTER&gt;", TEXT(Minutes!E155,"d-mmm-yy"),"&lt;/TD&gt;&lt;/TR&gt;&lt;TR&gt;&lt;TD COLSPAN = 3&gt;", SUBSTITUTE(Minutes!E157, "#", " "),"&lt;/TD&gt;&lt;/TR&gt;"))</f>
        <v/>
      </c>
      <c r="E154" s="117" t="str">
        <f>IF(Minutes!F157&lt;&gt;"#","",CONCATENATE("&lt;TR BGCOLOR=""#E0E0E0""&gt;&lt;TD&gt;&lt;BR&gt;&lt;/TD&gt;&lt;TD VALIGN = MIDDLE  ALIGN = CENTER&gt;", Minutes!F156, "&lt;/TD&gt;&lt;TD VALIGN = MIDDLE  ALIGN = CENTER&gt;", TEXT(Minutes!F155,"d-mmm-yy"),"&lt;/TD&gt;&lt;/TR&gt;&lt;TR&gt;&lt;TD COLSPAN = 3&gt;", SUBSTITUTE(Minutes!F157, "#", " "),"&lt;/TD&gt;&lt;/TR&gt;"))</f>
        <v/>
      </c>
      <c r="F154" s="117" t="str">
        <f>IF(Minutes!G157&lt;&gt;"#","",CONCATENATE("&lt;TR BGCOLOR=""#E0E0E0""&gt;&lt;TD&gt;&lt;BR&gt;&lt;/TD&gt;&lt;TD VALIGN = MIDDLE  ALIGN = CENTER&gt;", Minutes!G156, "&lt;/TD&gt;&lt;TD VALIGN = MIDDLE  ALIGN = CENTER&gt;", TEXT(Minutes!G155,"d-mmm-yy"),"&lt;/TD&gt;&lt;/TR&gt;&lt;TR&gt;&lt;TD COLSPAN = 3&gt;", SUBSTITUTE(Minutes!G157, "#", " "),"&lt;/TD&gt;&lt;/TR&gt;"))</f>
        <v/>
      </c>
      <c r="G154" s="117" t="str">
        <f>IF(Minutes!H157&lt;&gt;"#","",CONCATENATE("&lt;TR BGCOLOR=""#E0E0E0""&gt;&lt;TD&gt;&lt;BR&gt;&lt;/TD&gt;&lt;TD VALIGN = MIDDLE  ALIGN = CENTER&gt;", Minutes!H156, "&lt;/TD&gt;&lt;TD VALIGN = MIDDLE  ALIGN = CENTER&gt;", TEXT(Minutes!H155,"d-mmm-yy"),"&lt;/TD&gt;&lt;/TR&gt;&lt;TR&gt;&lt;TD COLSPAN = 3&gt;", SUBSTITUTE(Minutes!H157, "#", " "),"&lt;/TD&gt;&lt;/TR&gt;"))</f>
        <v/>
      </c>
      <c r="H154" s="117" t="str">
        <f>IF(Minutes!I157&lt;&gt;"#","",CONCATENATE("&lt;TR BGCOLOR=""#E0E0E0""&gt;&lt;TD&gt;&lt;BR&gt;&lt;/TD&gt;&lt;TD VALIGN = MIDDLE  ALIGN = CENTER&gt;", Minutes!I156, "&lt;/TD&gt;&lt;TD VALIGN = MIDDLE  ALIGN = CENTER&gt;", TEXT(Minutes!I155,"d-mmm-yy"),"&lt;/TD&gt;&lt;/TR&gt;&lt;TR&gt;&lt;TD COLSPAN = 3&gt;", SUBSTITUTE(Minutes!I157, "#", " "),"&lt;/TD&gt;&lt;/TR&gt;"))</f>
        <v/>
      </c>
      <c r="I154" s="117" t="str">
        <f>IF(Minutes!J157&lt;&gt;"#","",CONCATENATE("&lt;TR BGCOLOR=""#E0E0E0""&gt;&lt;TD&gt;&lt;BR&gt;&lt;/TD&gt;&lt;TD VALIGN = MIDDLE  ALIGN = CENTER&gt;", Minutes!J156, "&lt;/TD&gt;&lt;TD VALIGN = MIDDLE  ALIGN = CENTER&gt;", TEXT(Minutes!J155,"d-mmm-yy"),"&lt;/TD&gt;&lt;/TR&gt;&lt;TR&gt;&lt;TD COLSPAN = 3&gt;", SUBSTITUTE(Minutes!J157, "#", " "),"&lt;/TD&gt;&lt;/TR&gt;"))</f>
        <v/>
      </c>
      <c r="J154" s="117" t="str">
        <f>IF(Minutes!K157&lt;&gt;"#","",CONCATENATE("&lt;TR BGCOLOR=""#E0E0E0""&gt;&lt;TD&gt;&lt;BR&gt;&lt;/TD&gt;&lt;TD VALIGN = MIDDLE  ALIGN = CENTER&gt;", Minutes!K156, "&lt;/TD&gt;&lt;TD VALIGN = MIDDLE  ALIGN = CENTER&gt;", TEXT(Minutes!K155,"d-mmm-yy"),"&lt;/TD&gt;&lt;/TR&gt;&lt;TR&gt;&lt;TD COLSPAN = 3&gt;", SUBSTITUTE(Minutes!K157, "#", " "),"&lt;/TD&gt;&lt;/TR&gt;"))</f>
        <v/>
      </c>
      <c r="K154" s="26" t="str">
        <f>IF(Minutes!L157&lt;&gt;"#","",CONCATENATE("&lt;TR BGCOLOR=""#E0E0E0""&gt;&lt;TD&gt;&lt;BR&gt;&lt;/TD&gt;&lt;TD VALIGN = MIDDLE  ALIGN = CENTER&gt;", Minutes!L156, "&lt;/TD&gt;&lt;TD VALIGN = MIDDLE  ALIGN = CENTER&gt;", TEXT(Minutes!L155,"d-mmm-yy"),"&lt;/TD&gt;&lt;/TR&gt;&lt;TR&gt;&lt;TD COLSPAN = 3&gt;", SUBSTITUTE(Minutes!L157, "#", " "),"&lt;/TD&gt;&lt;/TR&gt;"))</f>
        <v>&lt;TR BGCOLOR="#E0E0E0"&gt;&lt;TD&gt;&lt;BR&gt;&lt;/TD&gt;&lt;TD VALIGN = MIDDLE  ALIGN = CENTER&gt;Agree; should say 'PortSyncSyncReceive state machine'.
Incorporate in P802.1AS-Cor-1
&lt;/TD&gt;&lt;TD VALIGN = MIDDLE  ALIGN = CENTER&gt;13-Nov-12&lt;/TD&gt;&lt;/TR&gt;&lt;TR&gt;&lt;TD COLSPAN = 3&gt; &lt;/TD&gt;&lt;/TR&gt;</v>
      </c>
      <c r="L154" s="26" t="str">
        <f>IF(Minutes!M157&lt;&gt;"#","",CONCATENATE("&lt;TR BGCOLOR=""#E0E0E0""&gt;&lt;TD&gt;&lt;BR&gt;&lt;/TD&gt;&lt;TD VALIGN = MIDDLE  ALIGN = CENTER&gt;", Minutes!M156, "&lt;/TD&gt;&lt;TD VALIGN = MIDDLE  ALIGN = CENTER&gt;", TEXT(Minutes!M155,"d-mmm-yy"),"&lt;/TD&gt;&lt;/TR&gt;&lt;TR&gt;&lt;TD COLSPAN = 3&gt;", SUBSTITUTE(Minutes!M157, "#", " "),"&lt;/TD&gt;&lt;/TR&gt;"))</f>
        <v>&lt;TR BGCOLOR="#E0E0E0"&gt;&lt;TD&gt;&lt;BR&gt;&lt;/TD&gt;&lt;TD VALIGN = MIDDLE  ALIGN = CENTER&gt;802.1AS-Cor1 is in WG ballot&lt;/TD&gt;&lt;TD VALIGN = MIDDLE  ALIGN = CENTER&gt;15-Jan-13&lt;/TD&gt;&lt;/TR&gt;&lt;TR&gt;&lt;TD COLSPAN = 3&gt; &lt;/TD&gt;&lt;/TR&gt;</v>
      </c>
      <c r="M154" s="26" t="str">
        <f>IF(Minutes!N157&lt;&gt;"#","",CONCATENATE("&lt;TR BGCOLOR=""#E0E0E0""&gt;&lt;TD&gt;&lt;BR&gt;&lt;/TD&gt;&lt;TD VALIGN = MIDDLE  ALIGN = CENTER&gt;", Minutes!N156, "&lt;/TD&gt;&lt;TD VALIGN = MIDDLE  ALIGN = CENTER&gt;", TEXT(Minutes!N155,"d-mmm-yy"),"&lt;/TD&gt;&lt;/TR&gt;&lt;TR&gt;&lt;TD COLSPAN = 3&gt;", SUBSTITUTE(Minutes!N157, "#", " "),"&lt;/TD&gt;&lt;/TR&gt;"))</f>
        <v>&lt;TR BGCOLOR="#E0E0E0"&gt;&lt;TD&gt;&lt;BR&gt;&lt;/TD&gt;&lt;TD VALIGN = MIDDLE  ALIGN = CENTER&gt;AS-Cor-1 is in sponsor ballot&lt;/TD&gt;&lt;TD VALIGN = MIDDLE  ALIGN = CENTER&gt;19-Mar-13&lt;/TD&gt;&lt;/TR&gt;&lt;TR&gt;&lt;TD COLSPAN = 3&gt; &lt;/TD&gt;&lt;/TR&gt;</v>
      </c>
      <c r="N154" s="26" t="str">
        <f>IF(Minutes!O157&lt;&gt;"#","",CONCATENATE("&lt;TR BGCOLOR=""#E0E0E0""&gt;&lt;TD&gt;&lt;BR&gt;&lt;/TD&gt;&lt;TD VALIGN = MIDDLE  ALIGN = CENTER&gt;", Minutes!O156, "&lt;/TD&gt;&lt;TD VALIGN = MIDDLE  ALIGN = CENTER&gt;", TEXT(Minutes!O155,"d-mmm-yy"),"&lt;/TD&gt;&lt;/TR&gt;&lt;TR&gt;&lt;TD COLSPAN = 3&gt;", SUBSTITUTE(Minutes!O157, "#", " "),"&lt;/TD&gt;&lt;/TR&gt;"))</f>
        <v>&lt;TR BGCOLOR="#E0E0E0"&gt;&lt;TD&gt;&lt;BR&gt;&lt;/TD&gt;&lt;TD VALIGN = MIDDLE  ALIGN = CENTER&gt;AS-Cor-1 D3.1 to be submitted to RevCom&lt;/TD&gt;&lt;TD VALIGN = MIDDLE  ALIGN = CENTER&gt;15-May-13&lt;/TD&gt;&lt;/TR&gt;&lt;TR&gt;&lt;TD COLSPAN = 3&gt; &lt;/TD&gt;&lt;/TR&gt;</v>
      </c>
      <c r="O154" s="26" t="str">
        <f>IF(Minutes!P157&lt;&gt;"#","",CONCATENATE("&lt;TR BGCOLOR=""#E0E0E0""&gt;&lt;TD&gt;&lt;BR&gt;&lt;/TD&gt;&lt;TD VALIGN = MIDDLE  ALIGN = CENTER&gt;", Minutes!P156, "&lt;/TD&gt;&lt;TD VALIGN = MIDDLE  ALIGN = CENTER&gt;", TEXT(Minutes!P155,"d-mmm-yy"),"&lt;/TD&gt;&lt;/TR&gt;&lt;TR&gt;&lt;TD COLSPAN = 3&gt;", SUBSTITUTE(Minutes!P157, "#", " "),"&lt;/TD&gt;&lt;/TR&gt;"))</f>
        <v>&lt;TR BGCOLOR="#E0E0E0"&gt;&lt;TD&gt;&lt;BR&gt;&lt;/TD&gt;&lt;TD VALIGN = MIDDLE  ALIGN = CENTER&gt;AS-Cor-1 D3.1 to be submitted to RevCom&lt;/TD&gt;&lt;TD VALIGN = MIDDLE  ALIGN = CENTER&gt;15-Jul-13&lt;/TD&gt;&lt;/TR&gt;&lt;TR&gt;&lt;TD COLSPAN = 3&gt; &lt;/TD&gt;&lt;/TR&gt;</v>
      </c>
      <c r="P154" s="26" t="str">
        <f>IF(Minutes!Q157&lt;&gt;"#","",CONCATENATE("&lt;TR BGCOLOR=""#E0E0E0""&gt;&lt;TD&gt;&lt;BR&gt;&lt;/TD&gt;&lt;TD VALIGN = MIDDLE  ALIGN = CENTER&gt;", Minutes!Q156, "&lt;/TD&gt;&lt;TD VALIGN = MIDDLE  ALIGN = CENTER&gt;", TEXT(Minutes!Q155,"d-mmm-yy"),"&lt;/TD&gt;&lt;/TR&gt;&lt;TR&gt;&lt;TD COLSPAN = 3&gt;", SUBSTITUTE(Minutes!Q157, "#", " "),"&lt;/TD&gt;&lt;/TR&gt;"))</f>
        <v>&lt;TR BGCOLOR="#E0E0E0"&gt;&lt;TD&gt;&lt;BR&gt;&lt;/TD&gt;&lt;TD VALIGN = MIDDLE  ALIGN = CENTER&gt;AS-Cor-1 D3.1 approved by RevCom/SASB, to be published shortly&lt;/TD&gt;&lt;TD VALIGN = MIDDLE  ALIGN = CENTER&gt;3-Sep-13&lt;/TD&gt;&lt;/TR&gt;&lt;TR&gt;&lt;TD COLSPAN = 3&gt; &lt;/TD&gt;&lt;/TR&gt;</v>
      </c>
      <c r="Q154" s="26" t="str">
        <f>IF(Minutes!R157&lt;&gt;"#","",CONCATENATE("&lt;TR BGCOLOR=""#E0E0E0""&gt;&lt;TD&gt;&lt;BR&gt;&lt;/TD&gt;&lt;TD VALIGN = MIDDLE  ALIGN = CENTER&gt;", Minutes!R156, "&lt;/TD&gt;&lt;TD VALIGN = MIDDLE  ALIGN = CENTER&gt;", TEXT(Minutes!R155,"d-mmm-yy"),"&lt;/TD&gt;&lt;/TR&gt;&lt;TR&gt;&lt;TD COLSPAN = 3&gt;", SUBSTITUTE(Minutes!R157, "#", " "),"&lt;/TD&gt;&lt;/TR&gt;"))</f>
        <v>&lt;TR BGCOLOR="#E0E0E0"&gt;&lt;TD&gt;&lt;BR&gt;&lt;/TD&gt;&lt;TD VALIGN = MIDDLE  ALIGN = CENTER&gt;802.1AS-Cor1 was published on Sept 10, 2013&lt;/TD&gt;&lt;TD VALIGN = MIDDLE  ALIGN = CENTER&gt;12-Nov-13&lt;/TD&gt;&lt;/TR&gt;&lt;TR&gt;&lt;TD COLSPAN = 3&gt; &lt;/TD&gt;&lt;/TR&gt;</v>
      </c>
      <c r="R154" s="117" t="str">
        <f>IF(Minutes!S157&lt;&gt;"#","",CONCATENATE("&lt;TR BGCOLOR=""#E0E0E0""&gt;&lt;TD&gt;&lt;BR&gt;&lt;/TD&gt;&lt;TD VALIGN = MIDDLE  ALIGN = CENTER&gt;", Minutes!S156, "&lt;/TD&gt;&lt;TD VALIGN = MIDDLE  ALIGN = CENTER&gt;", TEXT(Minutes!S155,"d-mmm-yy"),"&lt;/TD&gt;&lt;/TR&gt;&lt;TR&gt;&lt;TD COLSPAN = 3&gt;", SUBSTITUTE(Minutes!S157, "#", " "),"&lt;/TD&gt;&lt;/TR&gt;"))</f>
        <v/>
      </c>
      <c r="S154" s="117" t="str">
        <f>IF(Minutes!T157&lt;&gt;"#","",CONCATENATE("&lt;TR BGCOLOR=""#E0E0E0""&gt;&lt;TD&gt;&lt;BR&gt;&lt;/TD&gt;&lt;TD VALIGN = MIDDLE  ALIGN = CENTER&gt;", Minutes!T156, "&lt;/TD&gt;&lt;TD VALIGN = MIDDLE  ALIGN = CENTER&gt;", TEXT(Minutes!T155,"d-mmm-yy"),"&lt;/TD&gt;&lt;/TR&gt;&lt;TR&gt;&lt;TD COLSPAN = 3&gt;", SUBSTITUTE(Minutes!T157, "#", " "),"&lt;/TD&gt;&lt;/TR&gt;"))</f>
        <v/>
      </c>
      <c r="T154" s="117" t="str">
        <f>IF(Minutes!U157&lt;&gt;"#","",CONCATENATE("&lt;TR BGCOLOR=""#E0E0E0""&gt;&lt;TD&gt;&lt;BR&gt;&lt;/TD&gt;&lt;TD VALIGN = MIDDLE  ALIGN = CENTER&gt;", Minutes!U156, "&lt;/TD&gt;&lt;TD VALIGN = MIDDLE  ALIGN = CENTER&gt;", TEXT(Minutes!U155,"d-mmm-yy"),"&lt;/TD&gt;&lt;/TR&gt;&lt;TR&gt;&lt;TD COLSPAN = 3&gt;", SUBSTITUTE(Minutes!U157, "#", " "),"&lt;/TD&gt;&lt;/TR&gt;"))</f>
        <v/>
      </c>
      <c r="U154" s="117" t="str">
        <f>IF(Minutes!V157&lt;&gt;"#","",CONCATENATE("&lt;TR BGCOLOR=""#E0E0E0""&gt;&lt;TD&gt;&lt;BR&gt;&lt;/TD&gt;&lt;TD VALIGN = MIDDLE  ALIGN = CENTER&gt;", Minutes!V156, "&lt;/TD&gt;&lt;TD VALIGN = MIDDLE  ALIGN = CENTER&gt;", TEXT(Minutes!V155,"d-mmm-yy"),"&lt;/TD&gt;&lt;/TR&gt;&lt;TR&gt;&lt;TD COLSPAN = 3&gt;", SUBSTITUTE(Minutes!V157, "#", " "),"&lt;/TD&gt;&lt;/TR&gt;"))</f>
        <v/>
      </c>
      <c r="V154" s="117" t="str">
        <f>IF(Minutes!W157&lt;&gt;"#","",CONCATENATE("&lt;TR BGCOLOR=""#E0E0E0""&gt;&lt;TD&gt;&lt;BR&gt;&lt;/TD&gt;&lt;TD VALIGN = MIDDLE  ALIGN = CENTER&gt;", Minutes!W156, "&lt;/TD&gt;&lt;TD VALIGN = MIDDLE  ALIGN = CENTER&gt;", TEXT(Minutes!W155,"d-mmm-yy"),"&lt;/TD&gt;&lt;/TR&gt;&lt;TR&gt;&lt;TD COLSPAN = 3&gt;", SUBSTITUTE(Minutes!W157, "#", " "),"&lt;/TD&gt;&lt;/TR&gt;"))</f>
        <v/>
      </c>
      <c r="W154" s="117" t="str">
        <f>IF(Minutes!X157&lt;&gt;"#","",CONCATENATE("&lt;TR BGCOLOR=""#E0E0E0""&gt;&lt;TD&gt;&lt;BR&gt;&lt;/TD&gt;&lt;TD VALIGN = MIDDLE  ALIGN = CENTER&gt;", Minutes!X156, "&lt;/TD&gt;&lt;TD VALIGN = MIDDLE  ALIGN = CENTER&gt;", TEXT(Minutes!X155,"d-mmm-yy"),"&lt;/TD&gt;&lt;/TR&gt;&lt;TR&gt;&lt;TD COLSPAN = 3&gt;", SUBSTITUTE(Minutes!X157, "#", " "),"&lt;/TD&gt;&lt;/TR&gt;"))</f>
        <v/>
      </c>
      <c r="X154" s="117" t="str">
        <f>IF(Minutes!Y157&lt;&gt;"#","",CONCATENATE("&lt;TR BGCOLOR=""#E0E0E0""&gt;&lt;TD&gt;&lt;BR&gt;&lt;/TD&gt;&lt;TD VALIGN = MIDDLE  ALIGN = CENTER&gt;", Minutes!Y156, "&lt;/TD&gt;&lt;TD VALIGN = MIDDLE  ALIGN = CENTER&gt;", TEXT(Minutes!Y155,"d-mmm-yy"),"&lt;/TD&gt;&lt;/TR&gt;&lt;TR&gt;&lt;TD COLSPAN = 3&gt;", SUBSTITUTE(Minutes!Y157, "#", " "),"&lt;/TD&gt;&lt;/TR&gt;"))</f>
        <v/>
      </c>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row>
    <row r="155" spans="1:50" x14ac:dyDescent="0.2">
      <c r="B155" s="117"/>
      <c r="C155" s="117"/>
      <c r="D155" s="117"/>
      <c r="E155" s="117"/>
      <c r="F155" s="117"/>
      <c r="G155" s="117"/>
      <c r="H155" s="117"/>
      <c r="I155" s="117"/>
      <c r="J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row>
    <row r="156" spans="1:50" x14ac:dyDescent="0.2">
      <c r="A156" s="26" t="s">
        <v>89</v>
      </c>
      <c r="B156" s="117"/>
      <c r="C156" s="117"/>
      <c r="D156" s="117"/>
      <c r="E156" s="117"/>
      <c r="F156" s="117"/>
      <c r="G156" s="117"/>
      <c r="H156" s="117"/>
      <c r="I156" s="117"/>
      <c r="J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row>
    <row r="157" spans="1:50" ht="127.5" customHeight="1" x14ac:dyDescent="0.2">
      <c r="A157" s="26" t="str">
        <f ca="1">IF(Minutes!B158="#","",CONCATENATE("&lt;A NAME = ""REQ",Minutes!B158,"""&gt;&lt;BR&gt;&lt;/A&gt;","&lt;TABLE BORDER=5 CELLSPACING=0 CELLPADDING=6 WIDTH=""100%""&gt;","&lt;TR BGCOLOR=""#00FFFF""&gt;&lt;TD COLSPAN = 3 VALIGN = MIDDLE  ALIGN = CENTER&gt;&lt;BIG&gt;&lt;B&gt;Change Request &lt;A HREF=""maint_",Minutes!B158,".pdf""&gt;",Minutes!B158,"&lt;/A&gt; Revision History&lt;/B&gt;&lt;/BIG&gt;&lt;/TD&gt;&lt;/TR&gt;","&lt;TR BGCOLOR=""#00FFFF""&gt;&lt;TD  WIDTH=""15%"" ALIGN = CENTER&gt;Status&lt;/TD&gt;&lt;TD ALIGN = CENTER&gt;Description&lt;/TD&gt;&lt;TD  WIDTH=""15%"" ALIGN = CENTER&gt;Date Received&lt;/TD&gt;&lt;/TR&gt;","&lt;TR BGCOLOR=""#00FFFF""&gt;&lt;TD VALIGN = MIDDLE  ALIGN = CENTER&gt;&lt;B&gt;",Minutes!C159,"&lt;/B&gt;&lt;/TD&gt;&lt;TD VALIGN = MIDDLE  ALIGN = CENTER&gt;&lt;B&gt;",Minutes!C160,"&lt;/B&gt;&lt;/TD&gt;&lt;TD  VALIGN = MIDDLE  ALIGN = CENTER&gt;&lt;B&gt;",Minutes!C158,"&lt;/B&gt;&lt;/TD&gt;&lt;/TR&gt;","&lt;TR BGCOLOR=""#00FFFF""&gt;&lt;TD COLSPAN = 3&gt;&lt;SMALL&gt;&lt;BR&gt;&lt;/SMALL&gt;&lt;/TD&gt;&lt;/TR&gt;"))</f>
        <v>&lt;A NAME = "REQ0060"&gt;&lt;BR&gt;&lt;/A&gt;&lt;TABLE BORDER=5 CELLSPACING=0 CELLPADDING=6 WIDTH="100%"&gt;&lt;TR BGCOLOR="#00FFFF"&gt;&lt;TD COLSPAN = 3 VALIGN = MIDDLE  ALIGN = CENTER&gt;&lt;BIG&gt;&lt;B&gt;Change Request &lt;A HREF="maint_0060.pdf"&gt;0060&lt;/A&gt;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CENTER&gt;&lt;B&gt;10.2.4.6 - req60&lt;/B&gt;&lt;/TD&gt;&lt;TD  VALIGN = MIDDLE  ALIGN = CENTER&gt;&lt;B&gt;01-Nov-12&lt;/B&gt;&lt;/TD&gt;&lt;/TR&gt;&lt;TR BGCOLOR="#00FFFF"&gt;&lt;TD COLSPAN = 3&gt;&lt;SMALL&gt;&lt;BR&gt;&lt;/SMALL&gt;&lt;/TD&gt;&lt;/TR&gt;</v>
      </c>
      <c r="B157" s="117" t="str">
        <f ca="1">IF(Minutes!C160="","",CONCATENATE("&lt;TR BGCOLOR=""#E0E0E0""&gt;&lt;TD&gt;&lt;BR&gt;&lt;/TD&gt;&lt;TD VALIGN = MIDDLE  ALIGN = CENTER&gt;", Minutes!C159, "&lt;/TD&gt;&lt;TD VALIGN = MIDDLE  ALIGN = CENTER&gt;", TEXT(Minutes!C158,"d-mmm-yy"),"&lt;/TD&gt;&lt;/TR&gt;&lt;TR&gt;&lt;TD COLSPAN = 3&gt;", SUBSTITUTE(Minutes!C160, "#", " "),"&lt;/TD&gt;&lt;/TR&gt;"))</f>
        <v>&lt;TR BGCOLOR="#E0E0E0"&gt;&lt;TD&gt;&lt;BR&gt;&lt;/TD&gt;&lt;TD VALIGN = MIDDLE  ALIGN = CENTER&gt;Rejected&lt;/TD&gt;&lt;TD VALIGN = MIDDLE  ALIGN = CENTER&gt;1-Nov-12&lt;/TD&gt;&lt;/TR&gt;&lt;TR&gt;&lt;TD COLSPAN = 3&gt;10.2.4.6 - req60&lt;/TD&gt;&lt;/TR&gt;</v>
      </c>
      <c r="C157" s="117" t="str">
        <f>IF(Minutes!D160&lt;&gt;"#","",CONCATENATE("&lt;TR BGCOLOR=""#E0E0E0""&gt;&lt;TD&gt;&lt;BR&gt;&lt;/TD&gt;&lt;TD VALIGN = MIDDLE  ALIGN = CENTER&gt;", Minutes!D159, "&lt;/TD&gt;&lt;TD VALIGN = MIDDLE  ALIGN = CENTER&gt;", TEXT(Minutes!D158,"d-mmm-yy"),"&lt;/TD&gt;&lt;/TR&gt;&lt;TR&gt;&lt;TD COLSPAN = 3&gt;", SUBSTITUTE(Minutes!D160, "#", " "),"&lt;/TD&gt;&lt;/TR&gt;"))</f>
        <v/>
      </c>
      <c r="D157" s="117" t="str">
        <f>IF(Minutes!E160&lt;&gt;"#","",CONCATENATE("&lt;TR BGCOLOR=""#E0E0E0""&gt;&lt;TD&gt;&lt;BR&gt;&lt;/TD&gt;&lt;TD VALIGN = MIDDLE  ALIGN = CENTER&gt;", Minutes!E159, "&lt;/TD&gt;&lt;TD VALIGN = MIDDLE  ALIGN = CENTER&gt;", TEXT(Minutes!E158,"d-mmm-yy"),"&lt;/TD&gt;&lt;/TR&gt;&lt;TR&gt;&lt;TD COLSPAN = 3&gt;", SUBSTITUTE(Minutes!E160, "#", " "),"&lt;/TD&gt;&lt;/TR&gt;"))</f>
        <v/>
      </c>
      <c r="E157" s="117" t="str">
        <f>IF(Minutes!F160&lt;&gt;"#","",CONCATENATE("&lt;TR BGCOLOR=""#E0E0E0""&gt;&lt;TD&gt;&lt;BR&gt;&lt;/TD&gt;&lt;TD VALIGN = MIDDLE  ALIGN = CENTER&gt;", Minutes!F159, "&lt;/TD&gt;&lt;TD VALIGN = MIDDLE  ALIGN = CENTER&gt;", TEXT(Minutes!F158,"d-mmm-yy"),"&lt;/TD&gt;&lt;/TR&gt;&lt;TR&gt;&lt;TD COLSPAN = 3&gt;", SUBSTITUTE(Minutes!F160, "#", " "),"&lt;/TD&gt;&lt;/TR&gt;"))</f>
        <v/>
      </c>
      <c r="F157" s="117" t="str">
        <f>IF(Minutes!G160&lt;&gt;"#","",CONCATENATE("&lt;TR BGCOLOR=""#E0E0E0""&gt;&lt;TD&gt;&lt;BR&gt;&lt;/TD&gt;&lt;TD VALIGN = MIDDLE  ALIGN = CENTER&gt;", Minutes!G159, "&lt;/TD&gt;&lt;TD VALIGN = MIDDLE  ALIGN = CENTER&gt;", TEXT(Minutes!G158,"d-mmm-yy"),"&lt;/TD&gt;&lt;/TR&gt;&lt;TR&gt;&lt;TD COLSPAN = 3&gt;", SUBSTITUTE(Minutes!G160, "#", " "),"&lt;/TD&gt;&lt;/TR&gt;"))</f>
        <v/>
      </c>
      <c r="G157" s="117" t="str">
        <f>IF(Minutes!H160&lt;&gt;"#","",CONCATENATE("&lt;TR BGCOLOR=""#E0E0E0""&gt;&lt;TD&gt;&lt;BR&gt;&lt;/TD&gt;&lt;TD VALIGN = MIDDLE  ALIGN = CENTER&gt;", Minutes!H159, "&lt;/TD&gt;&lt;TD VALIGN = MIDDLE  ALIGN = CENTER&gt;", TEXT(Minutes!H158,"d-mmm-yy"),"&lt;/TD&gt;&lt;/TR&gt;&lt;TR&gt;&lt;TD COLSPAN = 3&gt;", SUBSTITUTE(Minutes!H160, "#", " "),"&lt;/TD&gt;&lt;/TR&gt;"))</f>
        <v/>
      </c>
      <c r="H157" s="117" t="str">
        <f>IF(Minutes!I160&lt;&gt;"#","",CONCATENATE("&lt;TR BGCOLOR=""#E0E0E0""&gt;&lt;TD&gt;&lt;BR&gt;&lt;/TD&gt;&lt;TD VALIGN = MIDDLE  ALIGN = CENTER&gt;", Minutes!I159, "&lt;/TD&gt;&lt;TD VALIGN = MIDDLE  ALIGN = CENTER&gt;", TEXT(Minutes!I158,"d-mmm-yy"),"&lt;/TD&gt;&lt;/TR&gt;&lt;TR&gt;&lt;TD COLSPAN = 3&gt;", SUBSTITUTE(Minutes!I160, "#", " "),"&lt;/TD&gt;&lt;/TR&gt;"))</f>
        <v/>
      </c>
      <c r="I157" s="117" t="str">
        <f>IF(Minutes!J160&lt;&gt;"#","",CONCATENATE("&lt;TR BGCOLOR=""#E0E0E0""&gt;&lt;TD&gt;&lt;BR&gt;&lt;/TD&gt;&lt;TD VALIGN = MIDDLE  ALIGN = CENTER&gt;", Minutes!J159, "&lt;/TD&gt;&lt;TD VALIGN = MIDDLE  ALIGN = CENTER&gt;", TEXT(Minutes!J158,"d-mmm-yy"),"&lt;/TD&gt;&lt;/TR&gt;&lt;TR&gt;&lt;TD COLSPAN = 3&gt;", SUBSTITUTE(Minutes!J160, "#", " "),"&lt;/TD&gt;&lt;/TR&gt;"))</f>
        <v/>
      </c>
      <c r="J157" s="117" t="str">
        <f>IF(Minutes!K160&lt;&gt;"#","",CONCATENATE("&lt;TR BGCOLOR=""#E0E0E0""&gt;&lt;TD&gt;&lt;BR&gt;&lt;/TD&gt;&lt;TD VALIGN = MIDDLE  ALIGN = CENTER&gt;", Minutes!K159, "&lt;/TD&gt;&lt;TD VALIGN = MIDDLE  ALIGN = CENTER&gt;", TEXT(Minutes!K158,"d-mmm-yy"),"&lt;/TD&gt;&lt;/TR&gt;&lt;TR&gt;&lt;TD COLSPAN = 3&gt;", SUBSTITUTE(Minutes!K160, "#", " "),"&lt;/TD&gt;&lt;/TR&gt;"))</f>
        <v/>
      </c>
      <c r="K157" s="26" t="str">
        <f>IF(Minutes!L160&lt;&gt;"#","",CONCATENATE("&lt;TR BGCOLOR=""#E0E0E0""&gt;&lt;TD&gt;&lt;BR&gt;&lt;/TD&gt;&lt;TD VALIGN = MIDDLE  ALIGN = CENTER&gt;", Minutes!L159, "&lt;/TD&gt;&lt;TD VALIGN = MIDDLE  ALIGN = CENTER&gt;", TEXT(Minutes!L158,"d-mmm-yy"),"&lt;/TD&gt;&lt;/TR&gt;&lt;TR&gt;&lt;TD COLSPAN = 3&gt;", SUBSTITUTE(Minutes!L160, "#", " "),"&lt;/TD&gt;&lt;/TR&gt;"))</f>
        <v>&lt;TR BGCOLOR="#E0E0E0"&gt;&lt;TD&gt;&lt;BR&gt;&lt;/TD&gt;&lt;TD VALIGN = MIDDLE  ALIGN = CENTER&gt;It is agreed there is confusion because the managed object and internal variable have the same name, while the former is a scaled version of the latter. Should we change the name of the managed object to 'scaledNeighborRateRatio'?  Note that we would then have to change the name of the corresponding MIB object.
Reject
&lt;/TD&gt;&lt;TD VALIGN = MIDDLE  ALIGN = CENTER&gt;13-Nov-12&lt;/TD&gt;&lt;/TR&gt;&lt;TR&gt;&lt;TD COLSPAN = 3&gt; &lt;/TD&gt;&lt;/TR&gt;</v>
      </c>
      <c r="L157" s="26" t="str">
        <f>IF(Minutes!M160&lt;&gt;"#","",CONCATENATE("&lt;TR BGCOLOR=""#E0E0E0""&gt;&lt;TD&gt;&lt;BR&gt;&lt;/TD&gt;&lt;TD VALIGN = MIDDLE  ALIGN = CENTER&gt;", Minutes!M159, "&lt;/TD&gt;&lt;TD VALIGN = MIDDLE  ALIGN = CENTER&gt;", TEXT(Minutes!M158,"d-mmm-yy"),"&lt;/TD&gt;&lt;/TR&gt;&lt;TR&gt;&lt;TD COLSPAN = 3&gt;", SUBSTITUTE(Minutes!M160, "#", " "),"&lt;/TD&gt;&lt;/TR&gt;"))</f>
        <v>&lt;TR BGCOLOR="#E0E0E0"&gt;&lt;TD&gt;&lt;BR&gt;&lt;/TD&gt;&lt;TD VALIGN = MIDDLE  ALIGN = CENTER&gt;802.1AS-Cor1 is in WG ballot&lt;/TD&gt;&lt;TD VALIGN = MIDDLE  ALIGN = CENTER&gt;15-Jan-13&lt;/TD&gt;&lt;/TR&gt;&lt;TR&gt;&lt;TD COLSPAN = 3&gt; &lt;/TD&gt;&lt;/TR&gt;</v>
      </c>
      <c r="M157" s="26" t="str">
        <f>IF(Minutes!N160&lt;&gt;"#","",CONCATENATE("&lt;TR BGCOLOR=""#E0E0E0""&gt;&lt;TD&gt;&lt;BR&gt;&lt;/TD&gt;&lt;TD VALIGN = MIDDLE  ALIGN = CENTER&gt;", Minutes!N159, "&lt;/TD&gt;&lt;TD VALIGN = MIDDLE  ALIGN = CENTER&gt;", TEXT(Minutes!N158,"d-mmm-yy"),"&lt;/TD&gt;&lt;/TR&gt;&lt;TR&gt;&lt;TD COLSPAN = 3&gt;", SUBSTITUTE(Minutes!N160, "#", " "),"&lt;/TD&gt;&lt;/TR&gt;"))</f>
        <v>&lt;TR BGCOLOR="#E0E0E0"&gt;&lt;TD&gt;&lt;BR&gt;&lt;/TD&gt;&lt;TD VALIGN = MIDDLE  ALIGN = CENTER&gt;AS-Cor-1 is in sponsor ballot&lt;/TD&gt;&lt;TD VALIGN = MIDDLE  ALIGN = CENTER&gt;19-Mar-13&lt;/TD&gt;&lt;/TR&gt;&lt;TR&gt;&lt;TD COLSPAN = 3&gt; &lt;/TD&gt;&lt;/TR&gt;</v>
      </c>
      <c r="N157" s="26" t="str">
        <f>IF(Minutes!O160&lt;&gt;"#","",CONCATENATE("&lt;TR BGCOLOR=""#E0E0E0""&gt;&lt;TD&gt;&lt;BR&gt;&lt;/TD&gt;&lt;TD VALIGN = MIDDLE  ALIGN = CENTER&gt;", Minutes!O159, "&lt;/TD&gt;&lt;TD VALIGN = MIDDLE  ALIGN = CENTER&gt;", TEXT(Minutes!O158,"d-mmm-yy"),"&lt;/TD&gt;&lt;/TR&gt;&lt;TR&gt;&lt;TD COLSPAN = 3&gt;", SUBSTITUTE(Minutes!O160, "#", " "),"&lt;/TD&gt;&lt;/TR&gt;"))</f>
        <v>&lt;TR BGCOLOR="#E0E0E0"&gt;&lt;TD&gt;&lt;BR&gt;&lt;/TD&gt;&lt;TD VALIGN = MIDDLE  ALIGN = CENTER&gt;AS-Cor-1 D3.1 to be submitted to RevCom&lt;/TD&gt;&lt;TD VALIGN = MIDDLE  ALIGN = CENTER&gt;15-May-13&lt;/TD&gt;&lt;/TR&gt;&lt;TR&gt;&lt;TD COLSPAN = 3&gt; &lt;/TD&gt;&lt;/TR&gt;</v>
      </c>
      <c r="O157" s="26" t="str">
        <f>IF(Minutes!P160&lt;&gt;"#","",CONCATENATE("&lt;TR BGCOLOR=""#E0E0E0""&gt;&lt;TD&gt;&lt;BR&gt;&lt;/TD&gt;&lt;TD VALIGN = MIDDLE  ALIGN = CENTER&gt;", Minutes!P159, "&lt;/TD&gt;&lt;TD VALIGN = MIDDLE  ALIGN = CENTER&gt;", TEXT(Minutes!P158,"d-mmm-yy"),"&lt;/TD&gt;&lt;/TR&gt;&lt;TR&gt;&lt;TD COLSPAN = 3&gt;", SUBSTITUTE(Minutes!P160, "#", " "),"&lt;/TD&gt;&lt;/TR&gt;"))</f>
        <v>&lt;TR BGCOLOR="#E0E0E0"&gt;&lt;TD&gt;&lt;BR&gt;&lt;/TD&gt;&lt;TD VALIGN = MIDDLE  ALIGN = CENTER&gt;AS-Cor-1 D3.1 to be submitted to RevCom&lt;/TD&gt;&lt;TD VALIGN = MIDDLE  ALIGN = CENTER&gt;15-Jul-13&lt;/TD&gt;&lt;/TR&gt;&lt;TR&gt;&lt;TD COLSPAN = 3&gt; &lt;/TD&gt;&lt;/TR&gt;</v>
      </c>
      <c r="P157" s="26" t="str">
        <f>IF(Minutes!Q160&lt;&gt;"#","",CONCATENATE("&lt;TR BGCOLOR=""#E0E0E0""&gt;&lt;TD&gt;&lt;BR&gt;&lt;/TD&gt;&lt;TD VALIGN = MIDDLE  ALIGN = CENTER&gt;", Minutes!Q159, "&lt;/TD&gt;&lt;TD VALIGN = MIDDLE  ALIGN = CENTER&gt;", TEXT(Minutes!Q158,"d-mmm-yy"),"&lt;/TD&gt;&lt;/TR&gt;&lt;TR&gt;&lt;TD COLSPAN = 3&gt;", SUBSTITUTE(Minutes!Q160, "#", " "),"&lt;/TD&gt;&lt;/TR&gt;"))</f>
        <v>&lt;TR BGCOLOR="#E0E0E0"&gt;&lt;TD&gt;&lt;BR&gt;&lt;/TD&gt;&lt;TD VALIGN = MIDDLE  ALIGN = CENTER&gt;AS-Cor-1 D3.1 approved by RevCom/SASB, to be published shortly&lt;/TD&gt;&lt;TD VALIGN = MIDDLE  ALIGN = CENTER&gt;3-Sep-13&lt;/TD&gt;&lt;/TR&gt;&lt;TR&gt;&lt;TD COLSPAN = 3&gt; &lt;/TD&gt;&lt;/TR&gt;</v>
      </c>
      <c r="Q157" s="26" t="str">
        <f>IF(Minutes!R160&lt;&gt;"#","",CONCATENATE("&lt;TR BGCOLOR=""#E0E0E0""&gt;&lt;TD&gt;&lt;BR&gt;&lt;/TD&gt;&lt;TD VALIGN = MIDDLE  ALIGN = CENTER&gt;", Minutes!R159, "&lt;/TD&gt;&lt;TD VALIGN = MIDDLE  ALIGN = CENTER&gt;", TEXT(Minutes!R158,"d-mmm-yy"),"&lt;/TD&gt;&lt;/TR&gt;&lt;TR&gt;&lt;TD COLSPAN = 3&gt;", SUBSTITUTE(Minutes!R160, "#", " "),"&lt;/TD&gt;&lt;/TR&gt;"))</f>
        <v>&lt;TR BGCOLOR="#E0E0E0"&gt;&lt;TD&gt;&lt;BR&gt;&lt;/TD&gt;&lt;TD VALIGN = MIDDLE  ALIGN = CENTER&gt;802.1AS-Cor1 was published on Sept 10, 2013&lt;/TD&gt;&lt;TD VALIGN = MIDDLE  ALIGN = CENTER&gt;12-Nov-13&lt;/TD&gt;&lt;/TR&gt;&lt;TR&gt;&lt;TD COLSPAN = 3&gt; &lt;/TD&gt;&lt;/TR&gt;</v>
      </c>
      <c r="R157" s="117" t="str">
        <f>IF(Minutes!S160&lt;&gt;"#","",CONCATENATE("&lt;TR BGCOLOR=""#E0E0E0""&gt;&lt;TD&gt;&lt;BR&gt;&lt;/TD&gt;&lt;TD VALIGN = MIDDLE  ALIGN = CENTER&gt;", Minutes!S159, "&lt;/TD&gt;&lt;TD VALIGN = MIDDLE  ALIGN = CENTER&gt;", TEXT(Minutes!S158,"d-mmm-yy"),"&lt;/TD&gt;&lt;/TR&gt;&lt;TR&gt;&lt;TD COLSPAN = 3&gt;", SUBSTITUTE(Minutes!S160, "#", " "),"&lt;/TD&gt;&lt;/TR&gt;"))</f>
        <v/>
      </c>
      <c r="S157" s="117" t="str">
        <f>IF(Minutes!T160&lt;&gt;"#","",CONCATENATE("&lt;TR BGCOLOR=""#E0E0E0""&gt;&lt;TD&gt;&lt;BR&gt;&lt;/TD&gt;&lt;TD VALIGN = MIDDLE  ALIGN = CENTER&gt;", Minutes!T159, "&lt;/TD&gt;&lt;TD VALIGN = MIDDLE  ALIGN = CENTER&gt;", TEXT(Minutes!T158,"d-mmm-yy"),"&lt;/TD&gt;&lt;/TR&gt;&lt;TR&gt;&lt;TD COLSPAN = 3&gt;", SUBSTITUTE(Minutes!T160, "#", " "),"&lt;/TD&gt;&lt;/TR&gt;"))</f>
        <v/>
      </c>
      <c r="T157" s="117" t="str">
        <f>IF(Minutes!U160&lt;&gt;"#","",CONCATENATE("&lt;TR BGCOLOR=""#E0E0E0""&gt;&lt;TD&gt;&lt;BR&gt;&lt;/TD&gt;&lt;TD VALIGN = MIDDLE  ALIGN = CENTER&gt;", Minutes!U159, "&lt;/TD&gt;&lt;TD VALIGN = MIDDLE  ALIGN = CENTER&gt;", TEXT(Minutes!U158,"d-mmm-yy"),"&lt;/TD&gt;&lt;/TR&gt;&lt;TR&gt;&lt;TD COLSPAN = 3&gt;", SUBSTITUTE(Minutes!U160, "#", " "),"&lt;/TD&gt;&lt;/TR&gt;"))</f>
        <v/>
      </c>
      <c r="U157" s="117" t="str">
        <f>IF(Minutes!V160&lt;&gt;"#","",CONCATENATE("&lt;TR BGCOLOR=""#E0E0E0""&gt;&lt;TD&gt;&lt;BR&gt;&lt;/TD&gt;&lt;TD VALIGN = MIDDLE  ALIGN = CENTER&gt;", Minutes!V159, "&lt;/TD&gt;&lt;TD VALIGN = MIDDLE  ALIGN = CENTER&gt;", TEXT(Minutes!V158,"d-mmm-yy"),"&lt;/TD&gt;&lt;/TR&gt;&lt;TR&gt;&lt;TD COLSPAN = 3&gt;", SUBSTITUTE(Minutes!V160, "#", " "),"&lt;/TD&gt;&lt;/TR&gt;"))</f>
        <v/>
      </c>
      <c r="V157" s="117" t="str">
        <f>IF(Minutes!W160&lt;&gt;"#","",CONCATENATE("&lt;TR BGCOLOR=""#E0E0E0""&gt;&lt;TD&gt;&lt;BR&gt;&lt;/TD&gt;&lt;TD VALIGN = MIDDLE  ALIGN = CENTER&gt;", Minutes!W159, "&lt;/TD&gt;&lt;TD VALIGN = MIDDLE  ALIGN = CENTER&gt;", TEXT(Minutes!W158,"d-mmm-yy"),"&lt;/TD&gt;&lt;/TR&gt;&lt;TR&gt;&lt;TD COLSPAN = 3&gt;", SUBSTITUTE(Minutes!W160, "#", " "),"&lt;/TD&gt;&lt;/TR&gt;"))</f>
        <v/>
      </c>
      <c r="W157" s="117" t="str">
        <f>IF(Minutes!X160&lt;&gt;"#","",CONCATENATE("&lt;TR BGCOLOR=""#E0E0E0""&gt;&lt;TD&gt;&lt;BR&gt;&lt;/TD&gt;&lt;TD VALIGN = MIDDLE  ALIGN = CENTER&gt;", Minutes!X159, "&lt;/TD&gt;&lt;TD VALIGN = MIDDLE  ALIGN = CENTER&gt;", TEXT(Minutes!X158,"d-mmm-yy"),"&lt;/TD&gt;&lt;/TR&gt;&lt;TR&gt;&lt;TD COLSPAN = 3&gt;", SUBSTITUTE(Minutes!X160, "#", " "),"&lt;/TD&gt;&lt;/TR&gt;"))</f>
        <v/>
      </c>
      <c r="X157" s="117" t="str">
        <f>IF(Minutes!Y160&lt;&gt;"#","",CONCATENATE("&lt;TR BGCOLOR=""#E0E0E0""&gt;&lt;TD&gt;&lt;BR&gt;&lt;/TD&gt;&lt;TD VALIGN = MIDDLE  ALIGN = CENTER&gt;", Minutes!Y159, "&lt;/TD&gt;&lt;TD VALIGN = MIDDLE  ALIGN = CENTER&gt;", TEXT(Minutes!Y158,"d-mmm-yy"),"&lt;/TD&gt;&lt;/TR&gt;&lt;TR&gt;&lt;TD COLSPAN = 3&gt;", SUBSTITUTE(Minutes!Y160, "#", " "),"&lt;/TD&gt;&lt;/TR&gt;"))</f>
        <v/>
      </c>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row>
    <row r="158" spans="1:50" x14ac:dyDescent="0.2">
      <c r="B158" s="117"/>
      <c r="C158" s="117"/>
      <c r="D158" s="117"/>
      <c r="E158" s="117"/>
      <c r="F158" s="117"/>
      <c r="G158" s="117"/>
      <c r="H158" s="117"/>
      <c r="I158" s="117"/>
      <c r="J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row>
    <row r="159" spans="1:50" x14ac:dyDescent="0.2">
      <c r="A159" s="26" t="s">
        <v>89</v>
      </c>
      <c r="B159" s="117"/>
      <c r="C159" s="117"/>
      <c r="D159" s="117"/>
      <c r="E159" s="117"/>
      <c r="F159" s="117"/>
      <c r="G159" s="117"/>
      <c r="H159" s="117"/>
      <c r="I159" s="117"/>
      <c r="J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row>
    <row r="160" spans="1:50" ht="127.5" customHeight="1" x14ac:dyDescent="0.2">
      <c r="A160" s="26" t="str">
        <f ca="1">IF(Minutes!B161="#","",CONCATENATE("&lt;A NAME = ""REQ",Minutes!B161,"""&gt;&lt;BR&gt;&lt;/A&gt;","&lt;TABLE BORDER=5 CELLSPACING=0 CELLPADDING=6 WIDTH=""100%""&gt;","&lt;TR BGCOLOR=""#00FFFF""&gt;&lt;TD COLSPAN = 3 VALIGN = MIDDLE  ALIGN = CENTER&gt;&lt;BIG&gt;&lt;B&gt;Change Request &lt;A HREF=""maint_",Minutes!B161,".pdf""&gt;",Minutes!B161,"&lt;/A&gt; Revision History&lt;/B&gt;&lt;/BIG&gt;&lt;/TD&gt;&lt;/TR&gt;","&lt;TR BGCOLOR=""#00FFFF""&gt;&lt;TD  WIDTH=""15%"" ALIGN = CENTER&gt;Status&lt;/TD&gt;&lt;TD ALIGN = CENTER&gt;Description&lt;/TD&gt;&lt;TD  WIDTH=""15%"" ALIGN = CENTER&gt;Date Received&lt;/TD&gt;&lt;/TR&gt;","&lt;TR BGCOLOR=""#00FFFF""&gt;&lt;TD VALIGN = MIDDLE  ALIGN = CENTER&gt;&lt;B&gt;",Minutes!C162,"&lt;/B&gt;&lt;/TD&gt;&lt;TD VALIGN = MIDDLE  ALIGN = CENTER&gt;&lt;B&gt;",Minutes!C163,"&lt;/B&gt;&lt;/TD&gt;&lt;TD  VALIGN = MIDDLE  ALIGN = CENTER&gt;&lt;B&gt;",Minutes!C161,"&lt;/B&gt;&lt;/TD&gt;&lt;/TR&gt;","&lt;TR BGCOLOR=""#00FFFF""&gt;&lt;TD COLSPAN = 3&gt;&lt;SMALL&gt;&lt;BR&gt;&lt;/SMALL&gt;&lt;/TD&gt;&lt;/TR&gt;"))</f>
        <v>&lt;A NAME = "REQ0061"&gt;&lt;BR&gt;&lt;/A&gt;&lt;TABLE BORDER=5 CELLSPACING=0 CELLPADDING=6 WIDTH="100%"&gt;&lt;TR BGCOLOR="#00FFFF"&gt;&lt;TD COLSPAN = 3 VALIGN = MIDDLE  ALIGN = CENTER&gt;&lt;BIG&gt;&lt;B&gt;Change Request &lt;A HREF="maint_0061.pdf"&gt;0061&lt;/A&gt; Revision History&lt;/B&gt;&lt;/BIG&gt;&lt;/TD&gt;&lt;/TR&gt;&lt;TR BGCOLOR="#00FFFF"&gt;&lt;TD  WIDTH="15%" ALIGN = CENTER&gt;Status&lt;/TD&gt;&lt;TD ALIGN = CENTER&gt;Description&lt;/TD&gt;&lt;TD  WIDTH="15%" ALIGN = CENTER&gt;Date Received&lt;/TD&gt;&lt;/TR&gt;&lt;TR BGCOLOR="#00FFFF"&gt;&lt;TD VALIGN = MIDDLE  ALIGN = CENTER&gt;&lt;B&gt;Complete&lt;BR&gt;then Ballot&lt;/B&gt;&lt;/TD&gt;&lt;TD VALIGN = MIDDLE  ALIGN = CENTER&gt;&lt;B&gt;10.2.6.1.1 - local variables&lt;/B&gt;&lt;/TD&gt;&lt;TD  VALIGN = MIDDLE  ALIGN = CENTER&gt;&lt;B&gt;01-Nov-12&lt;/B&gt;&lt;/TD&gt;&lt;/TR&gt;&lt;TR BGCOLOR="#00FFFF"&gt;&lt;TD COLSPAN = 3&gt;&lt;SMALL&gt;&lt;BR&gt;&lt;/SMALL&gt;&lt;/TD&gt;&lt;/TR&gt;</v>
      </c>
      <c r="B160" s="117" t="str">
        <f ca="1">IF(Minutes!C163="","",CONCATENATE("&lt;TR BGCOLOR=""#E0E0E0""&gt;&lt;TD&gt;&lt;BR&gt;&lt;/TD&gt;&lt;TD VALIGN = MIDDLE  ALIGN = CENTER&gt;", Minutes!C162, "&lt;/TD&gt;&lt;TD VALIGN = MIDDLE  ALIGN = CENTER&gt;", TEXT(Minutes!C161,"d-mmm-yy"),"&lt;/TD&gt;&lt;/TR&gt;&lt;TR&gt;&lt;TD COLSPAN = 3&gt;", SUBSTITUTE(Minutes!C163, "#", " "),"&lt;/TD&gt;&lt;/TR&gt;"))</f>
        <v>&lt;TR BGCOLOR="#E0E0E0"&gt;&lt;TD&gt;&lt;BR&gt;&lt;/TD&gt;&lt;TD VALIGN = MIDDLE  ALIGN = CENTER&gt;Complete&lt;BR&gt;then Ballot&lt;/TD&gt;&lt;TD VALIGN = MIDDLE  ALIGN = CENTER&gt;1-Nov-12&lt;/TD&gt;&lt;/TR&gt;&lt;TR&gt;&lt;TD COLSPAN = 3&gt;10.2.6.1.1 - local variables&lt;/TD&gt;&lt;/TR&gt;</v>
      </c>
      <c r="C160" s="117" t="str">
        <f>IF(Minutes!D163&lt;&gt;"#","",CONCATENATE("&lt;TR BGCOLOR=""#E0E0E0""&gt;&lt;TD&gt;&lt;BR&gt;&lt;/TD&gt;&lt;TD VALIGN = MIDDLE  ALIGN = CENTER&gt;", Minutes!D162, "&lt;/TD&gt;&lt;TD VALIGN = MIDDLE  ALIGN = CENTER&gt;", TEXT(Minutes!D161,"d-mmm-yy"),"&lt;/TD&gt;&lt;/TR&gt;&lt;TR&gt;&lt;TD COLSPAN = 3&gt;", SUBSTITUTE(Minutes!D163, "#", " "),"&lt;/TD&gt;&lt;/TR&gt;"))</f>
        <v/>
      </c>
      <c r="D160" s="117" t="str">
        <f>IF(Minutes!E163&lt;&gt;"#","",CONCATENATE("&lt;TR BGCOLOR=""#E0E0E0""&gt;&lt;TD&gt;&lt;BR&gt;&lt;/TD&gt;&lt;TD VALIGN = MIDDLE  ALIGN = CENTER&gt;", Minutes!E162, "&lt;/TD&gt;&lt;TD VALIGN = MIDDLE  ALIGN = CENTER&gt;", TEXT(Minutes!E161,"d-mmm-yy"),"&lt;/TD&gt;&lt;/TR&gt;&lt;TR&gt;&lt;TD COLSPAN = 3&gt;", SUBSTITUTE(Minutes!E163, "#", " "),"&lt;/TD&gt;&lt;/TR&gt;"))</f>
        <v/>
      </c>
      <c r="E160" s="117" t="str">
        <f>IF(Minutes!F163&lt;&gt;"#","",CONCATENATE("&lt;TR BGCOLOR=""#E0E0E0""&gt;&lt;TD&gt;&lt;BR&gt;&lt;/TD&gt;&lt;TD VALIGN = MIDDLE  ALIGN = CENTER&gt;", Minutes!F162, "&lt;/TD&gt;&lt;TD VALIGN = MIDDLE  ALIGN = CENTER&gt;", TEXT(Minutes!F161,"d-mmm-yy"),"&lt;/TD&gt;&lt;/TR&gt;&lt;TR&gt;&lt;TD COLSPAN = 3&gt;", SUBSTITUTE(Minutes!F163, "#", " "),"&lt;/TD&gt;&lt;/TR&gt;"))</f>
        <v/>
      </c>
      <c r="F160" s="117" t="str">
        <f>IF(Minutes!G163&lt;&gt;"#","",CONCATENATE("&lt;TR BGCOLOR=""#E0E0E0""&gt;&lt;TD&gt;&lt;BR&gt;&lt;/TD&gt;&lt;TD VALIGN = MIDDLE  ALIGN = CENTER&gt;", Minutes!G162, "&lt;/TD&gt;&lt;TD VALIGN = MIDDLE  ALIGN = CENTER&gt;", TEXT(Minutes!G161,"d-mmm-yy"),"&lt;/TD&gt;&lt;/TR&gt;&lt;TR&gt;&lt;TD COLSPAN = 3&gt;", SUBSTITUTE(Minutes!G163, "#", " "),"&lt;/TD&gt;&lt;/TR&gt;"))</f>
        <v/>
      </c>
      <c r="G160" s="117" t="str">
        <f>IF(Minutes!H163&lt;&gt;"#","",CONCATENATE("&lt;TR BGCOLOR=""#E0E0E0""&gt;&lt;TD&gt;&lt;BR&gt;&lt;/TD&gt;&lt;TD VALIGN = MIDDLE  ALIGN = CENTER&gt;", Minutes!H162, "&lt;/TD&gt;&lt;TD VALIGN = MIDDLE  ALIGN = CENTER&gt;", TEXT(Minutes!H161,"d-mmm-yy"),"&lt;/TD&gt;&lt;/TR&gt;&lt;TR&gt;&lt;TD COLSPAN = 3&gt;", SUBSTITUTE(Minutes!H163, "#", " "),"&lt;/TD&gt;&lt;/TR&gt;"))</f>
        <v/>
      </c>
      <c r="H160" s="117" t="str">
        <f>IF(Minutes!I163&lt;&gt;"#","",CONCATENATE("&lt;TR BGCOLOR=""#E0E0E0""&gt;&lt;TD&gt;&lt;BR&gt;&lt;/TD&gt;&lt;TD VALIGN = MIDDLE  ALIGN = CENTER&gt;", Minutes!I162, "&lt;/TD&gt;&lt;TD VALIGN = MIDDLE  ALIGN = CENTER&gt;", TEXT(Minutes!I161,"d-mmm-yy"),"&lt;/TD&gt;&lt;/TR&gt;&lt;TR&gt;&lt;TD COLSPAN = 3&gt;", SUBSTITUTE(Minutes!I163, "#", " "),"&lt;/TD&gt;&lt;/TR&gt;"))</f>
        <v/>
      </c>
      <c r="I160" s="117" t="str">
        <f>IF(Minutes!J163&lt;&gt;"#","",CONCATENATE("&lt;TR BGCOLOR=""#E0E0E0""&gt;&lt;TD&gt;&lt;BR&gt;&lt;/TD&gt;&lt;TD VALIGN = MIDDLE  ALIGN = CENTER&gt;", Minutes!J162, "&lt;/TD&gt;&lt;TD VALIGN = MIDDLE  ALIGN = CENTER&gt;", TEXT(Minutes!J161,"d-mmm-yy"),"&lt;/TD&gt;&lt;/TR&gt;&lt;TR&gt;&lt;TD COLSPAN = 3&gt;", SUBSTITUTE(Minutes!J163, "#", " "),"&lt;/TD&gt;&lt;/TR&gt;"))</f>
        <v/>
      </c>
      <c r="J160" s="117" t="str">
        <f>IF(Minutes!K163&lt;&gt;"#","",CONCATENATE("&lt;TR BGCOLOR=""#E0E0E0""&gt;&lt;TD&gt;&lt;BR&gt;&lt;/TD&gt;&lt;TD VALIGN = MIDDLE  ALIGN = CENTER&gt;", Minutes!K162, "&lt;/TD&gt;&lt;TD VALIGN = MIDDLE  ALIGN = CENTER&gt;", TEXT(Minutes!K161,"d-mmm-yy"),"&lt;/TD&gt;&lt;/TR&gt;&lt;TR&gt;&lt;TD COLSPAN = 3&gt;", SUBSTITUTE(Minutes!K163, "#", " "),"&lt;/TD&gt;&lt;/TR&gt;"))</f>
        <v/>
      </c>
      <c r="K160" s="26" t="str">
        <f>IF(Minutes!L163&lt;&gt;"#","",CONCATENATE("&lt;TR BGCOLOR=""#E0E0E0""&gt;&lt;TD&gt;&lt;BR&gt;&lt;/TD&gt;&lt;TD VALIGN = MIDDLE  ALIGN = CENTER&gt;", Minutes!L162, "&lt;/TD&gt;&lt;TD VALIGN = MIDDLE  ALIGN = CENTER&gt;", TEXT(Minutes!L161,"d-mmm-yy"),"&lt;/TD&gt;&lt;/TR&gt;&lt;TR&gt;&lt;TD COLSPAN = 3&gt;", SUBSTITUTE(Minutes!L163, "#", " "),"&lt;/TD&gt;&lt;/TR&gt;"))</f>
        <v>&lt;TR BGCOLOR="#E0E0E0"&gt;&lt;TD&gt;&lt;BR&gt;&lt;/TD&gt;&lt;TD VALIGN = MIDDLE  ALIGN = CENTER&gt;It is true that fundamentally local variables in different functions or state machines can have the same name; however, it would be helpful to the user if the names of different variables were different.  For example, this would facilitate searching for all instances of a variable.
If we do rename variables so that variables in different functions or  state machines have different names, how should we pick the new names (e.g., append the numbers 1, 2, … to each name that is a different variable?). Also, should this change go in the corrigendum or in 802.1ASbt (since it actually is not fixing something that is incorrect; rather, it is improving the document)?
Technical review – is this appropriate for .1ASbt?
&lt;/TD&gt;&lt;TD VALIGN = MIDDLE  ALIGN = CENTER&gt;13-Nov-12&lt;/TD&gt;&lt;/TR&gt;&lt;TR&gt;&lt;TD COLSPAN = 3&gt; &lt;/TD&gt;&lt;/TR&gt;</v>
      </c>
      <c r="L160" s="26" t="str">
        <f>IF(Minutes!M163&lt;&gt;"#","",CONCATENATE("&lt;TR BGCOLOR=""#E0E0E0""&gt;&lt;TD&gt;&lt;BR&gt;&lt;/TD&gt;&lt;TD VALIGN = MIDDLE  ALIGN = CENTER&gt;", Minutes!M162, "&lt;/TD&gt;&lt;TD VALIGN = MIDDLE  ALIGN = CENTER&gt;", TEXT(Minutes!M161,"d-mmm-yy"),"&lt;/TD&gt;&lt;/TR&gt;&lt;TR&gt;&lt;TD COLSPAN = 3&gt;", SUBSTITUTE(Minutes!M163, "#", " "),"&lt;/TD&gt;&lt;/TR&gt;"))</f>
        <v>&lt;TR BGCOLOR="#E0E0E0"&gt;&lt;TD&gt;&lt;BR&gt;&lt;/TD&gt;&lt;TD VALIGN = MIDDLE  ALIGN = CENTER&gt;This is actually not fixing something that is incorrect; rather, it is improving the document, so it belongs in .1ASbt
However, the practice in 802.1 is to use unique names even for local variables.  As a result, it is recommended to implement this improvement in .1ASbt
&lt;/TD&gt;&lt;TD VALIGN = MIDDLE  ALIGN = CENTER&gt;15-Jan-13&lt;/TD&gt;&lt;/TR&gt;&lt;TR&gt;&lt;TD COLSPAN = 3&gt; &lt;/TD&gt;&lt;/TR&gt;</v>
      </c>
      <c r="M160" s="26" t="str">
        <f>IF(Minutes!N163&lt;&gt;"#","",CONCATENATE("&lt;TR BGCOLOR=""#E0E0E0""&gt;&lt;TD&gt;&lt;BR&gt;&lt;/TD&gt;&lt;TD VALIGN = MIDDLE  ALIGN = CENTER&gt;", Minutes!N162, "&lt;/TD&gt;&lt;TD VALIGN = MIDDLE  ALIGN = CENTER&gt;", TEXT(Minutes!N161,"d-mmm-yy"),"&lt;/TD&gt;&lt;/TR&gt;&lt;TR&gt;&lt;TD COLSPAN = 3&gt;", SUBSTITUTE(Minutes!N163, "#", " "),"&lt;/TD&gt;&lt;/TR&gt;"))</f>
        <v>&lt;TR BGCOLOR="#E0E0E0"&gt;&lt;TD&gt;&lt;BR&gt;&lt;/TD&gt;&lt;TD VALIGN = MIDDLE  ALIGN = CENTER&gt;It is recommended to implement this improvement in .1ASbt.  Draft for this document expected after next meeting.
&lt;/TD&gt;&lt;TD VALIGN = MIDDLE  ALIGN = CENTER&gt;19-Mar-13&lt;/TD&gt;&lt;/TR&gt;&lt;TR&gt;&lt;TD COLSPAN = 3&gt; &lt;/TD&gt;&lt;/TR&gt;</v>
      </c>
      <c r="N160" s="26" t="str">
        <f>IF(Minutes!O163&lt;&gt;"#","",CONCATENATE("&lt;TR BGCOLOR=""#E0E0E0""&gt;&lt;TD&gt;&lt;BR&gt;&lt;/TD&gt;&lt;TD VALIGN = MIDDLE  ALIGN = CENTER&gt;", Minutes!O162, "&lt;/TD&gt;&lt;TD VALIGN = MIDDLE  ALIGN = CENTER&gt;", TEXT(Minutes!O161,"d-mmm-yy"),"&lt;/TD&gt;&lt;/TR&gt;&lt;TR&gt;&lt;TD COLSPAN = 3&gt;", SUBSTITUTE(Minutes!O163, "#", " "),"&lt;/TD&gt;&lt;/TR&gt;"))</f>
        <v>&lt;TR BGCOLOR="#E0E0E0"&gt;&lt;TD&gt;&lt;BR&gt;&lt;/TD&gt;&lt;TD VALIGN = MIDDLE  ALIGN = CENTER&gt;Draft for .1ASbt expected after next meeting.
&lt;/TD&gt;&lt;TD VALIGN = MIDDLE  ALIGN = CENTER&gt;15-May-13&lt;/TD&gt;&lt;/TR&gt;&lt;TR&gt;&lt;TD COLSPAN = 3&gt; &lt;/TD&gt;&lt;/TR&gt;</v>
      </c>
      <c r="O160" s="26" t="str">
        <f>IF(Minutes!P163&lt;&gt;"#","",CONCATENATE("&lt;TR BGCOLOR=""#E0E0E0""&gt;&lt;TD&gt;&lt;BR&gt;&lt;/TD&gt;&lt;TD VALIGN = MIDDLE  ALIGN = CENTER&gt;", Minutes!P162, "&lt;/TD&gt;&lt;TD VALIGN = MIDDLE  ALIGN = CENTER&gt;", TEXT(Minutes!P161,"d-mmm-yy"),"&lt;/TD&gt;&lt;/TR&gt;&lt;TR&gt;&lt;TD COLSPAN = 3&gt;", SUBSTITUTE(Minutes!P163, "#", " "),"&lt;/TD&gt;&lt;/TR&gt;"))</f>
        <v>&lt;TR BGCOLOR="#E0E0E0"&gt;&lt;TD&gt;&lt;BR&gt;&lt;/TD&gt;&lt;TD VALIGN = MIDDLE  ALIGN = CENTER&gt;Draft for .1ASbt expected after next meeting.
&lt;/TD&gt;&lt;TD VALIGN = MIDDLE  ALIGN = CENTER&gt;15-Jul-13&lt;/TD&gt;&lt;/TR&gt;&lt;TR&gt;&lt;TD COLSPAN = 3&gt; &lt;/TD&gt;&lt;/TR&gt;</v>
      </c>
      <c r="P160" s="26" t="str">
        <f>IF(Minutes!Q163&lt;&gt;"#","",CONCATENATE("&lt;TR BGCOLOR=""#E0E0E0""&gt;&lt;TD&gt;&lt;BR&gt;&lt;/TD&gt;&lt;TD VALIGN = MIDDLE  ALIGN = CENTER&gt;", Minutes!Q162, "&lt;/TD&gt;&lt;TD VALIGN = MIDDLE  ALIGN = CENTER&gt;", TEXT(Minutes!Q161,"d-mmm-yy"),"&lt;/TD&gt;&lt;/TR&gt;&lt;TR&gt;&lt;TD COLSPAN = 3&gt;", SUBSTITUTE(Minutes!Q163, "#", " "),"&lt;/TD&gt;&lt;/TR&gt;"))</f>
        <v>&lt;TR BGCOLOR="#E0E0E0"&gt;&lt;TD&gt;&lt;BR&gt;&lt;/TD&gt;&lt;TD VALIGN = MIDDLE  ALIGN = CENTER&gt;An initial .1ASbt draft is available.  However, as this is a significant change, the editor will do this last – perhaps in the next draft.
&lt;/TD&gt;&lt;TD VALIGN = MIDDLE  ALIGN = CENTER&gt;3-Sep-13&lt;/TD&gt;&lt;/TR&gt;&lt;TR&gt;&lt;TD COLSPAN = 3&gt; &lt;/TD&gt;&lt;/TR&gt;</v>
      </c>
      <c r="Q160" s="26" t="str">
        <f>IF(Minutes!R163&lt;&gt;"#","",CONCATENATE("&lt;TR BGCOLOR=""#E0E0E0""&gt;&lt;TD&gt;&lt;BR&gt;&lt;/TD&gt;&lt;TD VALIGN = MIDDLE  ALIGN = CENTER&gt;", Minutes!R162, "&lt;/TD&gt;&lt;TD VALIGN = MIDDLE  ALIGN = CENTER&gt;", TEXT(Minutes!R161,"d-mmm-yy"),"&lt;/TD&gt;&lt;/TR&gt;&lt;TR&gt;&lt;TD COLSPAN = 3&gt;", SUBSTITUTE(Minutes!R163, "#", " "),"&lt;/TD&gt;&lt;/TR&gt;"))</f>
        <v>&lt;TR BGCOLOR="#E0E0E0"&gt;&lt;TD&gt;&lt;BR&gt;&lt;/TD&gt;&lt;TD VALIGN = MIDDLE  ALIGN = CENTER&gt;No update.&lt;/TD&gt;&lt;TD VALIGN = MIDDLE  ALIGN = CENTER&gt;12-Nov-13&lt;/TD&gt;&lt;/TR&gt;&lt;TR&gt;&lt;TD COLSPAN = 3&gt; &lt;/TD&gt;&lt;/TR&gt;</v>
      </c>
      <c r="R160" s="117" t="str">
        <f>IF(Minutes!S163&lt;&gt;"#","",CONCATENATE("&lt;TR BGCOLOR=""#E0E0E0""&gt;&lt;TD&gt;&lt;BR&gt;&lt;/TD&gt;&lt;TD VALIGN = MIDDLE  ALIGN = CENTER&gt;", Minutes!S162, "&lt;/TD&gt;&lt;TD VALIGN = MIDDLE  ALIGN = CENTER&gt;", TEXT(Minutes!S161,"d-mmm-yy"),"&lt;/TD&gt;&lt;/TR&gt;&lt;TR&gt;&lt;TD COLSPAN = 3&gt;", SUBSTITUTE(Minutes!S163, "#", " "),"&lt;/TD&gt;&lt;/TR&gt;"))</f>
        <v>&lt;TR BGCOLOR="#E0E0E0"&gt;&lt;TD&gt;&lt;BR&gt;&lt;/TD&gt;&lt;TD VALIGN = MIDDLE  ALIGN = CENTER&gt;The editor is in process of implementing in collaboration with IEEE 1588 (that is in process of a revision) to get some alignment in the naming of terms.  This process has identified a number of additional issues that the editor is in process of resolving as well.  &lt;/TD&gt;&lt;TD VALIGN = MIDDLE  ALIGN = CENTER&gt;22-Jan-14&lt;/TD&gt;&lt;/TR&gt;&lt;TR&gt;&lt;TD COLSPAN = 3&gt; &lt;/TD&gt;&lt;/TR&gt;</v>
      </c>
      <c r="S160" s="117" t="str">
        <f>IF(Minutes!T163&lt;&gt;"#","",CONCATENATE("&lt;TR BGCOLOR=""#E0E0E0""&gt;&lt;TD&gt;&lt;BR&gt;&lt;/TD&gt;&lt;TD VALIGN = MIDDLE  ALIGN = CENTER&gt;", Minutes!T162, "&lt;/TD&gt;&lt;TD VALIGN = MIDDLE  ALIGN = CENTER&gt;", TEXT(Minutes!T161,"d-mmm-yy"),"&lt;/TD&gt;&lt;/TR&gt;&lt;TR&gt;&lt;TD COLSPAN = 3&gt;", SUBSTITUTE(Minutes!T163, "#", " "),"&lt;/TD&gt;&lt;/TR&gt;"))</f>
        <v>&lt;TR BGCOLOR="#E0E0E0"&gt;&lt;TD&gt;&lt;BR&gt;&lt;/TD&gt;&lt;TD VALIGN = MIDDLE  ALIGN = CENTER&gt;No update.&lt;/TD&gt;&lt;TD VALIGN = MIDDLE  ALIGN = CENTER&gt;18-Mar-14&lt;/TD&gt;&lt;/TR&gt;&lt;TR&gt;&lt;TD COLSPAN = 3&gt; &lt;/TD&gt;&lt;/TR&gt;</v>
      </c>
      <c r="T160" s="117" t="str">
        <f>IF(Minutes!U163&lt;&gt;"#","",CONCATENATE("&lt;TR BGCOLOR=""#E0E0E0""&gt;&lt;TD&gt;&lt;BR&gt;&lt;/TD&gt;&lt;TD VALIGN = MIDDLE  ALIGN = CENTER&gt;", Minutes!U162, "&lt;/TD&gt;&lt;TD VALIGN = MIDDLE  ALIGN = CENTER&gt;", TEXT(Minutes!U161,"d-mmm-yy"),"&lt;/TD&gt;&lt;/TR&gt;&lt;TR&gt;&lt;TD COLSPAN = 3&gt;", SUBSTITUTE(Minutes!U163, "#", " "),"&lt;/TD&gt;&lt;/TR&gt;"))</f>
        <v/>
      </c>
      <c r="U160" s="117" t="str">
        <f>IF(Minutes!V163&lt;&gt;"#","",CONCATENATE("&lt;TR BGCOLOR=""#E0E0E0""&gt;&lt;TD&gt;&lt;BR&gt;&lt;/TD&gt;&lt;TD VALIGN = MIDDLE  ALIGN = CENTER&gt;", Minutes!V162, "&lt;/TD&gt;&lt;TD VALIGN = MIDDLE  ALIGN = CENTER&gt;", TEXT(Minutes!V161,"d-mmm-yy"),"&lt;/TD&gt;&lt;/TR&gt;&lt;TR&gt;&lt;TD COLSPAN = 3&gt;", SUBSTITUTE(Minutes!V163, "#", " "),"&lt;/TD&gt;&lt;/TR&gt;"))</f>
        <v/>
      </c>
      <c r="V160" s="117" t="str">
        <f>IF(Minutes!W163&lt;&gt;"#","",CONCATENATE("&lt;TR BGCOLOR=""#E0E0E0""&gt;&lt;TD&gt;&lt;BR&gt;&lt;/TD&gt;&lt;TD VALIGN = MIDDLE  ALIGN = CENTER&gt;", Minutes!W162, "&lt;/TD&gt;&lt;TD VALIGN = MIDDLE  ALIGN = CENTER&gt;", TEXT(Minutes!W161,"d-mmm-yy"),"&lt;/TD&gt;&lt;/TR&gt;&lt;TR&gt;&lt;TD COLSPAN = 3&gt;", SUBSTITUTE(Minutes!W163, "#", " "),"&lt;/TD&gt;&lt;/TR&gt;"))</f>
        <v/>
      </c>
      <c r="W160" s="117" t="str">
        <f>IF(Minutes!X163&lt;&gt;"#","",CONCATENATE("&lt;TR BGCOLOR=""#E0E0E0""&gt;&lt;TD&gt;&lt;BR&gt;&lt;/TD&gt;&lt;TD VALIGN = MIDDLE  ALIGN = CENTER&gt;", Minutes!X162, "&lt;/TD&gt;&lt;TD VALIGN = MIDDLE  ALIGN = CENTER&gt;", TEXT(Minutes!X161,"d-mmm-yy"),"&lt;/TD&gt;&lt;/TR&gt;&lt;TR&gt;&lt;TD COLSPAN = 3&gt;", SUBSTITUTE(Minutes!X163, "#", " "),"&lt;/TD&gt;&lt;/TR&gt;"))</f>
        <v/>
      </c>
      <c r="X160" s="117" t="str">
        <f>IF(Minutes!Y163&lt;&gt;"#","",CONCATENATE("&lt;TR BGCOLOR=""#E0E0E0""&gt;&lt;TD&gt;&lt;BR&gt;&lt;/TD&gt;&lt;TD VALIGN = MIDDLE  ALIGN = CENTER&gt;", Minutes!Y162, "&lt;/TD&gt;&lt;TD VALIGN = MIDDLE  ALIGN = CENTER&gt;", TEXT(Minutes!Y161,"d-mmm-yy"),"&lt;/TD&gt;&lt;/TR&gt;&lt;TR&gt;&lt;TD COLSPAN = 3&gt;", SUBSTITUTE(Minutes!Y163, "#", " "),"&lt;/TD&gt;&lt;/TR&gt;"))</f>
        <v/>
      </c>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row>
    <row r="161" spans="1:50" x14ac:dyDescent="0.2">
      <c r="B161" s="117"/>
      <c r="C161" s="117"/>
      <c r="D161" s="117"/>
      <c r="E161" s="117"/>
      <c r="F161" s="117"/>
      <c r="G161" s="117"/>
      <c r="H161" s="117"/>
      <c r="I161" s="117"/>
      <c r="J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row>
    <row r="162" spans="1:50" x14ac:dyDescent="0.2">
      <c r="A162" s="26" t="s">
        <v>89</v>
      </c>
      <c r="B162" s="117"/>
      <c r="C162" s="117"/>
      <c r="D162" s="117"/>
      <c r="E162" s="117"/>
      <c r="F162" s="117"/>
      <c r="G162" s="117"/>
      <c r="H162" s="117"/>
      <c r="I162" s="117"/>
      <c r="J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row>
    <row r="163" spans="1:50" ht="127.5" customHeight="1" x14ac:dyDescent="0.2">
      <c r="A163" s="26" t="str">
        <f ca="1">IF(Minutes!B164="#","",CONCATENATE("&lt;A NAME = ""REQ",Minutes!B164,"""&gt;&lt;BR&gt;&lt;/A&gt;","&lt;TABLE BORDER=5 CELLSPACING=0 CELLPADDING=6 WIDTH=""100%""&gt;","&lt;TR BGCOLOR=""#00FFFF""&gt;&lt;TD COLSPAN = 3 VALIGN = MIDDLE  ALIGN = CENTER&gt;&lt;BIG&gt;&lt;B&gt;Change Request &lt;A HREF=""maint_",Minutes!B164,".pdf""&gt;",Minutes!B164,"&lt;/A&gt; Revision History&lt;/B&gt;&lt;/BIG&gt;&lt;/TD&gt;&lt;/TR&gt;","&lt;TR BGCOLOR=""#00FFFF""&gt;&lt;TD  WIDTH=""15%"" ALIGN = CENTER&gt;Status&lt;/TD&gt;&lt;TD ALIGN = CENTER&gt;Description&lt;/TD&gt;&lt;TD  WIDTH=""15%"" ALIGN = CENTER&gt;Date Received&lt;/TD&gt;&lt;/TR&gt;","&lt;TR BGCOLOR=""#00FFFF""&gt;&lt;TD VALIGN = MIDDLE  ALIGN = CENTER&gt;&lt;B&gt;",Minutes!C165,"&lt;/B&gt;&lt;/TD&gt;&lt;TD VALIGN = MIDDLE  ALIGN = CENTER&gt;&lt;B&gt;",Minutes!C166,"&lt;/B&gt;&lt;/TD&gt;&lt;TD  VALIGN = MIDDLE  ALIGN = CENTER&gt;&lt;B&gt;",Minutes!C164,"&lt;/B&gt;&lt;/TD&gt;&lt;/TR&gt;","&lt;TR BGCOLOR=""#00FFFF""&gt;&lt;TD COLSPAN = 3&gt;&lt;SMALL&gt;&lt;BR&gt;&lt;/SMALL&gt;&lt;/TD&gt;&lt;/TR&gt;"))</f>
        <v>&lt;A NAME = "REQ0062"&gt;&lt;BR&gt;&lt;/A&gt;&lt;TABLE BORDER=5 CELLSPACING=0 CELLPADDING=6 WIDTH="100%"&gt;&lt;TR BGCOLOR="#00FFFF"&gt;&lt;TD COLSPAN = 3 VALIGN = MIDDLE  ALIGN = CENTER&gt;&lt;BIG&gt;&lt;B&gt;Change Request &lt;A HREF="maint_0062.pdf"&gt;0062&lt;/A&gt;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CENTER&gt;&lt;B&gt;10.3.11.2.1 - req62&lt;/B&gt;&lt;/TD&gt;&lt;TD  VALIGN = MIDDLE  ALIGN = CENTER&gt;&lt;B&gt;01-Nov-12&lt;/B&gt;&lt;/TD&gt;&lt;/TR&gt;&lt;TR BGCOLOR="#00FFFF"&gt;&lt;TD COLSPAN = 3&gt;&lt;SMALL&gt;&lt;BR&gt;&lt;/SMALL&gt;&lt;/TD&gt;&lt;/TR&gt;</v>
      </c>
      <c r="B163" s="117" t="str">
        <f ca="1">IF(Minutes!C166="","",CONCATENATE("&lt;TR BGCOLOR=""#E0E0E0""&gt;&lt;TD&gt;&lt;BR&gt;&lt;/TD&gt;&lt;TD VALIGN = MIDDLE  ALIGN = CENTER&gt;", Minutes!C165, "&lt;/TD&gt;&lt;TD VALIGN = MIDDLE  ALIGN = CENTER&gt;", TEXT(Minutes!C164,"d-mmm-yy"),"&lt;/TD&gt;&lt;/TR&gt;&lt;TR&gt;&lt;TD COLSPAN = 3&gt;", SUBSTITUTE(Minutes!C166, "#", " "),"&lt;/TD&gt;&lt;/TR&gt;"))</f>
        <v>&lt;TR BGCOLOR="#E0E0E0"&gt;&lt;TD&gt;&lt;BR&gt;&lt;/TD&gt;&lt;TD VALIGN = MIDDLE  ALIGN = CENTER&gt;Published&lt;/TD&gt;&lt;TD VALIGN = MIDDLE  ALIGN = CENTER&gt;1-Nov-12&lt;/TD&gt;&lt;/TR&gt;&lt;TR&gt;&lt;TD COLSPAN = 3&gt;10.3.11.2.1 - req62&lt;/TD&gt;&lt;/TR&gt;</v>
      </c>
      <c r="C163" s="117" t="str">
        <f>IF(Minutes!D166&lt;&gt;"#","",CONCATENATE("&lt;TR BGCOLOR=""#E0E0E0""&gt;&lt;TD&gt;&lt;BR&gt;&lt;/TD&gt;&lt;TD VALIGN = MIDDLE  ALIGN = CENTER&gt;", Minutes!D165, "&lt;/TD&gt;&lt;TD VALIGN = MIDDLE  ALIGN = CENTER&gt;", TEXT(Minutes!D164,"d-mmm-yy"),"&lt;/TD&gt;&lt;/TR&gt;&lt;TR&gt;&lt;TD COLSPAN = 3&gt;", SUBSTITUTE(Minutes!D166, "#", " "),"&lt;/TD&gt;&lt;/TR&gt;"))</f>
        <v/>
      </c>
      <c r="D163" s="117" t="str">
        <f>IF(Minutes!E166&lt;&gt;"#","",CONCATENATE("&lt;TR BGCOLOR=""#E0E0E0""&gt;&lt;TD&gt;&lt;BR&gt;&lt;/TD&gt;&lt;TD VALIGN = MIDDLE  ALIGN = CENTER&gt;", Minutes!E165, "&lt;/TD&gt;&lt;TD VALIGN = MIDDLE  ALIGN = CENTER&gt;", TEXT(Minutes!E164,"d-mmm-yy"),"&lt;/TD&gt;&lt;/TR&gt;&lt;TR&gt;&lt;TD COLSPAN = 3&gt;", SUBSTITUTE(Minutes!E166, "#", " "),"&lt;/TD&gt;&lt;/TR&gt;"))</f>
        <v/>
      </c>
      <c r="E163" s="117" t="str">
        <f>IF(Minutes!F166&lt;&gt;"#","",CONCATENATE("&lt;TR BGCOLOR=""#E0E0E0""&gt;&lt;TD&gt;&lt;BR&gt;&lt;/TD&gt;&lt;TD VALIGN = MIDDLE  ALIGN = CENTER&gt;", Minutes!F165, "&lt;/TD&gt;&lt;TD VALIGN = MIDDLE  ALIGN = CENTER&gt;", TEXT(Minutes!F164,"d-mmm-yy"),"&lt;/TD&gt;&lt;/TR&gt;&lt;TR&gt;&lt;TD COLSPAN = 3&gt;", SUBSTITUTE(Minutes!F166, "#", " "),"&lt;/TD&gt;&lt;/TR&gt;"))</f>
        <v/>
      </c>
      <c r="F163" s="117" t="str">
        <f>IF(Minutes!G166&lt;&gt;"#","",CONCATENATE("&lt;TR BGCOLOR=""#E0E0E0""&gt;&lt;TD&gt;&lt;BR&gt;&lt;/TD&gt;&lt;TD VALIGN = MIDDLE  ALIGN = CENTER&gt;", Minutes!G165, "&lt;/TD&gt;&lt;TD VALIGN = MIDDLE  ALIGN = CENTER&gt;", TEXT(Minutes!G164,"d-mmm-yy"),"&lt;/TD&gt;&lt;/TR&gt;&lt;TR&gt;&lt;TD COLSPAN = 3&gt;", SUBSTITUTE(Minutes!G166, "#", " "),"&lt;/TD&gt;&lt;/TR&gt;"))</f>
        <v/>
      </c>
      <c r="G163" s="117" t="str">
        <f>IF(Minutes!H166&lt;&gt;"#","",CONCATENATE("&lt;TR BGCOLOR=""#E0E0E0""&gt;&lt;TD&gt;&lt;BR&gt;&lt;/TD&gt;&lt;TD VALIGN = MIDDLE  ALIGN = CENTER&gt;", Minutes!H165, "&lt;/TD&gt;&lt;TD VALIGN = MIDDLE  ALIGN = CENTER&gt;", TEXT(Minutes!H164,"d-mmm-yy"),"&lt;/TD&gt;&lt;/TR&gt;&lt;TR&gt;&lt;TD COLSPAN = 3&gt;", SUBSTITUTE(Minutes!H166, "#", " "),"&lt;/TD&gt;&lt;/TR&gt;"))</f>
        <v/>
      </c>
      <c r="H163" s="117" t="str">
        <f>IF(Minutes!I166&lt;&gt;"#","",CONCATENATE("&lt;TR BGCOLOR=""#E0E0E0""&gt;&lt;TD&gt;&lt;BR&gt;&lt;/TD&gt;&lt;TD VALIGN = MIDDLE  ALIGN = CENTER&gt;", Minutes!I165, "&lt;/TD&gt;&lt;TD VALIGN = MIDDLE  ALIGN = CENTER&gt;", TEXT(Minutes!I164,"d-mmm-yy"),"&lt;/TD&gt;&lt;/TR&gt;&lt;TR&gt;&lt;TD COLSPAN = 3&gt;", SUBSTITUTE(Minutes!I166, "#", " "),"&lt;/TD&gt;&lt;/TR&gt;"))</f>
        <v/>
      </c>
      <c r="I163" s="117" t="str">
        <f>IF(Minutes!J166&lt;&gt;"#","",CONCATENATE("&lt;TR BGCOLOR=""#E0E0E0""&gt;&lt;TD&gt;&lt;BR&gt;&lt;/TD&gt;&lt;TD VALIGN = MIDDLE  ALIGN = CENTER&gt;", Minutes!J165, "&lt;/TD&gt;&lt;TD VALIGN = MIDDLE  ALIGN = CENTER&gt;", TEXT(Minutes!J164,"d-mmm-yy"),"&lt;/TD&gt;&lt;/TR&gt;&lt;TR&gt;&lt;TD COLSPAN = 3&gt;", SUBSTITUTE(Minutes!J166, "#", " "),"&lt;/TD&gt;&lt;/TR&gt;"))</f>
        <v/>
      </c>
      <c r="J163" s="117" t="str">
        <f>IF(Minutes!K166&lt;&gt;"#","",CONCATENATE("&lt;TR BGCOLOR=""#E0E0E0""&gt;&lt;TD&gt;&lt;BR&gt;&lt;/TD&gt;&lt;TD VALIGN = MIDDLE  ALIGN = CENTER&gt;", Minutes!K165, "&lt;/TD&gt;&lt;TD VALIGN = MIDDLE  ALIGN = CENTER&gt;", TEXT(Minutes!K164,"d-mmm-yy"),"&lt;/TD&gt;&lt;/TR&gt;&lt;TR&gt;&lt;TD COLSPAN = 3&gt;", SUBSTITUTE(Minutes!K166, "#", " "),"&lt;/TD&gt;&lt;/TR&gt;"))</f>
        <v/>
      </c>
      <c r="K163" s="26" t="str">
        <f>IF(Minutes!L166&lt;&gt;"#","",CONCATENATE("&lt;TR BGCOLOR=""#E0E0E0""&gt;&lt;TD&gt;&lt;BR&gt;&lt;/TD&gt;&lt;TD VALIGN = MIDDLE  ALIGN = CENTER&gt;", Minutes!L165, "&lt;/TD&gt;&lt;TD VALIGN = MIDDLE  ALIGN = CENTER&gt;", TEXT(Minutes!L164,"d-mmm-yy"),"&lt;/TD&gt;&lt;/TR&gt;&lt;TR&gt;&lt;TD COLSPAN = 3&gt;", SUBSTITUTE(Minutes!L166, "#", " "),"&lt;/TD&gt;&lt;/TR&gt;"))</f>
        <v>&lt;TR BGCOLOR="#E0E0E0"&gt;&lt;TD&gt;&lt;BR&gt;&lt;/TD&gt;&lt;TD VALIGN = MIDDLE  ALIGN = CENTER&gt;Agree. Figure 10-11 and subclause 10.3.11.2.1 should be changed ('msg‘ changed to 'message').
Incorporate in P802.1AS-Cor-1
&lt;/TD&gt;&lt;TD VALIGN = MIDDLE  ALIGN = CENTER&gt;13-Nov-12&lt;/TD&gt;&lt;/TR&gt;&lt;TR&gt;&lt;TD COLSPAN = 3&gt; &lt;/TD&gt;&lt;/TR&gt;</v>
      </c>
      <c r="L163" s="26" t="str">
        <f>IF(Minutes!M166&lt;&gt;"#","",CONCATENATE("&lt;TR BGCOLOR=""#E0E0E0""&gt;&lt;TD&gt;&lt;BR&gt;&lt;/TD&gt;&lt;TD VALIGN = MIDDLE  ALIGN = CENTER&gt;", Minutes!M165, "&lt;/TD&gt;&lt;TD VALIGN = MIDDLE  ALIGN = CENTER&gt;", TEXT(Minutes!M164,"d-mmm-yy"),"&lt;/TD&gt;&lt;/TR&gt;&lt;TR&gt;&lt;TD COLSPAN = 3&gt;", SUBSTITUTE(Minutes!M166, "#", " "),"&lt;/TD&gt;&lt;/TR&gt;"))</f>
        <v>&lt;TR BGCOLOR="#E0E0E0"&gt;&lt;TD&gt;&lt;BR&gt;&lt;/TD&gt;&lt;TD VALIGN = MIDDLE  ALIGN = CENTER&gt;802.1AS-Cor1 is in WG ballot&lt;/TD&gt;&lt;TD VALIGN = MIDDLE  ALIGN = CENTER&gt;15-Jan-13&lt;/TD&gt;&lt;/TR&gt;&lt;TR&gt;&lt;TD COLSPAN = 3&gt; &lt;/TD&gt;&lt;/TR&gt;</v>
      </c>
      <c r="M163" s="26" t="str">
        <f>IF(Minutes!N166&lt;&gt;"#","",CONCATENATE("&lt;TR BGCOLOR=""#E0E0E0""&gt;&lt;TD&gt;&lt;BR&gt;&lt;/TD&gt;&lt;TD VALIGN = MIDDLE  ALIGN = CENTER&gt;", Minutes!N165, "&lt;/TD&gt;&lt;TD VALIGN = MIDDLE  ALIGN = CENTER&gt;", TEXT(Minutes!N164,"d-mmm-yy"),"&lt;/TD&gt;&lt;/TR&gt;&lt;TR&gt;&lt;TD COLSPAN = 3&gt;", SUBSTITUTE(Minutes!N166, "#", " "),"&lt;/TD&gt;&lt;/TR&gt;"))</f>
        <v>&lt;TR BGCOLOR="#E0E0E0"&gt;&lt;TD&gt;&lt;BR&gt;&lt;/TD&gt;&lt;TD VALIGN = MIDDLE  ALIGN = CENTER&gt;AS-Cor-1 is in sponsor ballot&lt;/TD&gt;&lt;TD VALIGN = MIDDLE  ALIGN = CENTER&gt;19-Mar-13&lt;/TD&gt;&lt;/TR&gt;&lt;TR&gt;&lt;TD COLSPAN = 3&gt; &lt;/TD&gt;&lt;/TR&gt;</v>
      </c>
      <c r="N163" s="26" t="str">
        <f>IF(Minutes!O166&lt;&gt;"#","",CONCATENATE("&lt;TR BGCOLOR=""#E0E0E0""&gt;&lt;TD&gt;&lt;BR&gt;&lt;/TD&gt;&lt;TD VALIGN = MIDDLE  ALIGN = CENTER&gt;", Minutes!O165, "&lt;/TD&gt;&lt;TD VALIGN = MIDDLE  ALIGN = CENTER&gt;", TEXT(Minutes!O164,"d-mmm-yy"),"&lt;/TD&gt;&lt;/TR&gt;&lt;TR&gt;&lt;TD COLSPAN = 3&gt;", SUBSTITUTE(Minutes!O166, "#", " "),"&lt;/TD&gt;&lt;/TR&gt;"))</f>
        <v>&lt;TR BGCOLOR="#E0E0E0"&gt;&lt;TD&gt;&lt;BR&gt;&lt;/TD&gt;&lt;TD VALIGN = MIDDLE  ALIGN = CENTER&gt;AS-Cor-1 D3.1 to be submitted to RevCom&lt;/TD&gt;&lt;TD VALIGN = MIDDLE  ALIGN = CENTER&gt;15-May-13&lt;/TD&gt;&lt;/TR&gt;&lt;TR&gt;&lt;TD COLSPAN = 3&gt; &lt;/TD&gt;&lt;/TR&gt;</v>
      </c>
      <c r="O163" s="26" t="str">
        <f>IF(Minutes!P166&lt;&gt;"#","",CONCATENATE("&lt;TR BGCOLOR=""#E0E0E0""&gt;&lt;TD&gt;&lt;BR&gt;&lt;/TD&gt;&lt;TD VALIGN = MIDDLE  ALIGN = CENTER&gt;", Minutes!P165, "&lt;/TD&gt;&lt;TD VALIGN = MIDDLE  ALIGN = CENTER&gt;", TEXT(Minutes!P164,"d-mmm-yy"),"&lt;/TD&gt;&lt;/TR&gt;&lt;TR&gt;&lt;TD COLSPAN = 3&gt;", SUBSTITUTE(Minutes!P166, "#", " "),"&lt;/TD&gt;&lt;/TR&gt;"))</f>
        <v>&lt;TR BGCOLOR="#E0E0E0"&gt;&lt;TD&gt;&lt;BR&gt;&lt;/TD&gt;&lt;TD VALIGN = MIDDLE  ALIGN = CENTER&gt;AS-Cor-1 D3.1 to be submitted to RevCom&lt;/TD&gt;&lt;TD VALIGN = MIDDLE  ALIGN = CENTER&gt;15-Jul-13&lt;/TD&gt;&lt;/TR&gt;&lt;TR&gt;&lt;TD COLSPAN = 3&gt; &lt;/TD&gt;&lt;/TR&gt;</v>
      </c>
      <c r="P163" s="26" t="str">
        <f>IF(Minutes!Q166&lt;&gt;"#","",CONCATENATE("&lt;TR BGCOLOR=""#E0E0E0""&gt;&lt;TD&gt;&lt;BR&gt;&lt;/TD&gt;&lt;TD VALIGN = MIDDLE  ALIGN = CENTER&gt;", Minutes!Q165, "&lt;/TD&gt;&lt;TD VALIGN = MIDDLE  ALIGN = CENTER&gt;", TEXT(Minutes!Q164,"d-mmm-yy"),"&lt;/TD&gt;&lt;/TR&gt;&lt;TR&gt;&lt;TD COLSPAN = 3&gt;", SUBSTITUTE(Minutes!Q166, "#", " "),"&lt;/TD&gt;&lt;/TR&gt;"))</f>
        <v>&lt;TR BGCOLOR="#E0E0E0"&gt;&lt;TD&gt;&lt;BR&gt;&lt;/TD&gt;&lt;TD VALIGN = MIDDLE  ALIGN = CENTER&gt;AS-Cor-1 D3.1 approved by RevCom/SASB, to be published shortly&lt;/TD&gt;&lt;TD VALIGN = MIDDLE  ALIGN = CENTER&gt;3-Sep-13&lt;/TD&gt;&lt;/TR&gt;&lt;TR&gt;&lt;TD COLSPAN = 3&gt; &lt;/TD&gt;&lt;/TR&gt;</v>
      </c>
      <c r="Q163" s="26" t="str">
        <f>IF(Minutes!R166&lt;&gt;"#","",CONCATENATE("&lt;TR BGCOLOR=""#E0E0E0""&gt;&lt;TD&gt;&lt;BR&gt;&lt;/TD&gt;&lt;TD VALIGN = MIDDLE  ALIGN = CENTER&gt;", Minutes!R165, "&lt;/TD&gt;&lt;TD VALIGN = MIDDLE  ALIGN = CENTER&gt;", TEXT(Minutes!R164,"d-mmm-yy"),"&lt;/TD&gt;&lt;/TR&gt;&lt;TR&gt;&lt;TD COLSPAN = 3&gt;", SUBSTITUTE(Minutes!R166, "#", " "),"&lt;/TD&gt;&lt;/TR&gt;"))</f>
        <v>&lt;TR BGCOLOR="#E0E0E0"&gt;&lt;TD&gt;&lt;BR&gt;&lt;/TD&gt;&lt;TD VALIGN = MIDDLE  ALIGN = CENTER&gt;802.1AS-Cor1 was published on Sept 10, 2013&lt;/TD&gt;&lt;TD VALIGN = MIDDLE  ALIGN = CENTER&gt;12-Nov-13&lt;/TD&gt;&lt;/TR&gt;&lt;TR&gt;&lt;TD COLSPAN = 3&gt; &lt;/TD&gt;&lt;/TR&gt;</v>
      </c>
      <c r="R163" s="117" t="str">
        <f>IF(Minutes!S166&lt;&gt;"#","",CONCATENATE("&lt;TR BGCOLOR=""#E0E0E0""&gt;&lt;TD&gt;&lt;BR&gt;&lt;/TD&gt;&lt;TD VALIGN = MIDDLE  ALIGN = CENTER&gt;", Minutes!S165, "&lt;/TD&gt;&lt;TD VALIGN = MIDDLE  ALIGN = CENTER&gt;", TEXT(Minutes!S164,"d-mmm-yy"),"&lt;/TD&gt;&lt;/TR&gt;&lt;TR&gt;&lt;TD COLSPAN = 3&gt;", SUBSTITUTE(Minutes!S166, "#", " "),"&lt;/TD&gt;&lt;/TR&gt;"))</f>
        <v/>
      </c>
      <c r="S163" s="117" t="str">
        <f>IF(Minutes!T166&lt;&gt;"#","",CONCATENATE("&lt;TR BGCOLOR=""#E0E0E0""&gt;&lt;TD&gt;&lt;BR&gt;&lt;/TD&gt;&lt;TD VALIGN = MIDDLE  ALIGN = CENTER&gt;", Minutes!T165, "&lt;/TD&gt;&lt;TD VALIGN = MIDDLE  ALIGN = CENTER&gt;", TEXT(Minutes!T164,"d-mmm-yy"),"&lt;/TD&gt;&lt;/TR&gt;&lt;TR&gt;&lt;TD COLSPAN = 3&gt;", SUBSTITUTE(Minutes!T166, "#", " "),"&lt;/TD&gt;&lt;/TR&gt;"))</f>
        <v/>
      </c>
      <c r="T163" s="117" t="str">
        <f>IF(Minutes!U166&lt;&gt;"#","",CONCATENATE("&lt;TR BGCOLOR=""#E0E0E0""&gt;&lt;TD&gt;&lt;BR&gt;&lt;/TD&gt;&lt;TD VALIGN = MIDDLE  ALIGN = CENTER&gt;", Minutes!U165, "&lt;/TD&gt;&lt;TD VALIGN = MIDDLE  ALIGN = CENTER&gt;", TEXT(Minutes!U164,"d-mmm-yy"),"&lt;/TD&gt;&lt;/TR&gt;&lt;TR&gt;&lt;TD COLSPAN = 3&gt;", SUBSTITUTE(Minutes!U166, "#", " "),"&lt;/TD&gt;&lt;/TR&gt;"))</f>
        <v/>
      </c>
      <c r="U163" s="117" t="str">
        <f>IF(Minutes!V166&lt;&gt;"#","",CONCATENATE("&lt;TR BGCOLOR=""#E0E0E0""&gt;&lt;TD&gt;&lt;BR&gt;&lt;/TD&gt;&lt;TD VALIGN = MIDDLE  ALIGN = CENTER&gt;", Minutes!V165, "&lt;/TD&gt;&lt;TD VALIGN = MIDDLE  ALIGN = CENTER&gt;", TEXT(Minutes!V164,"d-mmm-yy"),"&lt;/TD&gt;&lt;/TR&gt;&lt;TR&gt;&lt;TD COLSPAN = 3&gt;", SUBSTITUTE(Minutes!V166, "#", " "),"&lt;/TD&gt;&lt;/TR&gt;"))</f>
        <v/>
      </c>
      <c r="V163" s="117" t="str">
        <f>IF(Minutes!W166&lt;&gt;"#","",CONCATENATE("&lt;TR BGCOLOR=""#E0E0E0""&gt;&lt;TD&gt;&lt;BR&gt;&lt;/TD&gt;&lt;TD VALIGN = MIDDLE  ALIGN = CENTER&gt;", Minutes!W165, "&lt;/TD&gt;&lt;TD VALIGN = MIDDLE  ALIGN = CENTER&gt;", TEXT(Minutes!W164,"d-mmm-yy"),"&lt;/TD&gt;&lt;/TR&gt;&lt;TR&gt;&lt;TD COLSPAN = 3&gt;", SUBSTITUTE(Minutes!W166, "#", " "),"&lt;/TD&gt;&lt;/TR&gt;"))</f>
        <v/>
      </c>
      <c r="W163" s="117" t="str">
        <f>IF(Minutes!X166&lt;&gt;"#","",CONCATENATE("&lt;TR BGCOLOR=""#E0E0E0""&gt;&lt;TD&gt;&lt;BR&gt;&lt;/TD&gt;&lt;TD VALIGN = MIDDLE  ALIGN = CENTER&gt;", Minutes!X165, "&lt;/TD&gt;&lt;TD VALIGN = MIDDLE  ALIGN = CENTER&gt;", TEXT(Minutes!X164,"d-mmm-yy"),"&lt;/TD&gt;&lt;/TR&gt;&lt;TR&gt;&lt;TD COLSPAN = 3&gt;", SUBSTITUTE(Minutes!X166, "#", " "),"&lt;/TD&gt;&lt;/TR&gt;"))</f>
        <v/>
      </c>
      <c r="X163" s="117" t="str">
        <f>IF(Minutes!Y166&lt;&gt;"#","",CONCATENATE("&lt;TR BGCOLOR=""#E0E0E0""&gt;&lt;TD&gt;&lt;BR&gt;&lt;/TD&gt;&lt;TD VALIGN = MIDDLE  ALIGN = CENTER&gt;", Minutes!Y165, "&lt;/TD&gt;&lt;TD VALIGN = MIDDLE  ALIGN = CENTER&gt;", TEXT(Minutes!Y164,"d-mmm-yy"),"&lt;/TD&gt;&lt;/TR&gt;&lt;TR&gt;&lt;TD COLSPAN = 3&gt;", SUBSTITUTE(Minutes!Y166, "#", " "),"&lt;/TD&gt;&lt;/TR&gt;"))</f>
        <v/>
      </c>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row>
    <row r="164" spans="1:50" x14ac:dyDescent="0.2">
      <c r="B164" s="117"/>
      <c r="C164" s="117"/>
      <c r="D164" s="117"/>
      <c r="E164" s="117"/>
      <c r="F164" s="117"/>
      <c r="G164" s="117"/>
      <c r="H164" s="117"/>
      <c r="I164" s="117"/>
      <c r="J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c r="AQ164" s="117"/>
      <c r="AR164" s="117"/>
      <c r="AS164" s="117"/>
      <c r="AT164" s="117"/>
      <c r="AU164" s="117"/>
      <c r="AV164" s="117"/>
      <c r="AW164" s="117"/>
      <c r="AX164" s="117"/>
    </row>
    <row r="165" spans="1:50" x14ac:dyDescent="0.2">
      <c r="A165" s="26" t="s">
        <v>89</v>
      </c>
      <c r="B165" s="117"/>
      <c r="C165" s="117"/>
      <c r="D165" s="117"/>
      <c r="E165" s="117"/>
      <c r="F165" s="117"/>
      <c r="G165" s="117"/>
      <c r="H165" s="117"/>
      <c r="I165" s="117"/>
      <c r="J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row>
    <row r="166" spans="1:50" ht="127.5" customHeight="1" x14ac:dyDescent="0.2">
      <c r="A166" s="26" t="str">
        <f ca="1">IF(Minutes!B167="#","",CONCATENATE("&lt;A NAME = ""REQ",Minutes!B167,"""&gt;&lt;BR&gt;&lt;/A&gt;","&lt;TABLE BORDER=5 CELLSPACING=0 CELLPADDING=6 WIDTH=""100%""&gt;","&lt;TR BGCOLOR=""#00FFFF""&gt;&lt;TD COLSPAN = 3 VALIGN = MIDDLE  ALIGN = CENTER&gt;&lt;BIG&gt;&lt;B&gt;Change Request &lt;A HREF=""maint_",Minutes!B167,".pdf""&gt;",Minutes!B167,"&lt;/A&gt; Revision History&lt;/B&gt;&lt;/BIG&gt;&lt;/TD&gt;&lt;/TR&gt;","&lt;TR BGCOLOR=""#00FFFF""&gt;&lt;TD  WIDTH=""15%"" ALIGN = CENTER&gt;Status&lt;/TD&gt;&lt;TD ALIGN = CENTER&gt;Description&lt;/TD&gt;&lt;TD  WIDTH=""15%"" ALIGN = CENTER&gt;Date Received&lt;/TD&gt;&lt;/TR&gt;","&lt;TR BGCOLOR=""#00FFFF""&gt;&lt;TD VALIGN = MIDDLE  ALIGN = CENTER&gt;&lt;B&gt;",Minutes!C168,"&lt;/B&gt;&lt;/TD&gt;&lt;TD VALIGN = MIDDLE  ALIGN = CENTER&gt;&lt;B&gt;",Minutes!C169,"&lt;/B&gt;&lt;/TD&gt;&lt;TD  VALIGN = MIDDLE  ALIGN = CENTER&gt;&lt;B&gt;",Minutes!C167,"&lt;/B&gt;&lt;/TD&gt;&lt;/TR&gt;","&lt;TR BGCOLOR=""#00FFFF""&gt;&lt;TD COLSPAN = 3&gt;&lt;SMALL&gt;&lt;BR&gt;&lt;/SMALL&gt;&lt;/TD&gt;&lt;/TR&gt;"))</f>
        <v>&lt;A NAME = "REQ0063"&gt;&lt;BR&gt;&lt;/A&gt;&lt;TABLE BORDER=5 CELLSPACING=0 CELLPADDING=6 WIDTH="100%"&gt;&lt;TR BGCOLOR="#00FFFF"&gt;&lt;TD COLSPAN = 3 VALIGN = MIDDLE  ALIGN = CENTER&gt;&lt;BIG&gt;&lt;B&gt;Change Request &lt;A HREF="maint_0063.pdf"&gt;0063&lt;/A&gt;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CENTER&gt;&lt;B&gt;10.3.5 - req63&lt;/B&gt;&lt;/TD&gt;&lt;TD  VALIGN = MIDDLE  ALIGN = CENTER&gt;&lt;B&gt;01-Nov-12&lt;/B&gt;&lt;/TD&gt;&lt;/TR&gt;&lt;TR BGCOLOR="#00FFFF"&gt;&lt;TD COLSPAN = 3&gt;&lt;SMALL&gt;&lt;BR&gt;&lt;/SMALL&gt;&lt;/TD&gt;&lt;/TR&gt;</v>
      </c>
      <c r="B166" s="117" t="str">
        <f ca="1">IF(Minutes!C169="","",CONCATENATE("&lt;TR BGCOLOR=""#E0E0E0""&gt;&lt;TD&gt;&lt;BR&gt;&lt;/TD&gt;&lt;TD VALIGN = MIDDLE  ALIGN = CENTER&gt;", Minutes!C168, "&lt;/TD&gt;&lt;TD VALIGN = MIDDLE  ALIGN = CENTER&gt;", TEXT(Minutes!C167,"d-mmm-yy"),"&lt;/TD&gt;&lt;/TR&gt;&lt;TR&gt;&lt;TD COLSPAN = 3&gt;", SUBSTITUTE(Minutes!C169, "#", " "),"&lt;/TD&gt;&lt;/TR&gt;"))</f>
        <v>&lt;TR BGCOLOR="#E0E0E0"&gt;&lt;TD&gt;&lt;BR&gt;&lt;/TD&gt;&lt;TD VALIGN = MIDDLE  ALIGN = CENTER&gt;Rejected&lt;/TD&gt;&lt;TD VALIGN = MIDDLE  ALIGN = CENTER&gt;1-Nov-12&lt;/TD&gt;&lt;/TR&gt;&lt;TR&gt;&lt;TD COLSPAN = 3&gt;10.3.5 - req63&lt;/TD&gt;&lt;/TR&gt;</v>
      </c>
      <c r="C166" s="117" t="str">
        <f>IF(Minutes!D169&lt;&gt;"#","",CONCATENATE("&lt;TR BGCOLOR=""#E0E0E0""&gt;&lt;TD&gt;&lt;BR&gt;&lt;/TD&gt;&lt;TD VALIGN = MIDDLE  ALIGN = CENTER&gt;", Minutes!D168, "&lt;/TD&gt;&lt;TD VALIGN = MIDDLE  ALIGN = CENTER&gt;", TEXT(Minutes!D167,"d-mmm-yy"),"&lt;/TD&gt;&lt;/TR&gt;&lt;TR&gt;&lt;TD COLSPAN = 3&gt;", SUBSTITUTE(Minutes!D169, "#", " "),"&lt;/TD&gt;&lt;/TR&gt;"))</f>
        <v/>
      </c>
      <c r="D166" s="117" t="str">
        <f>IF(Minutes!E169&lt;&gt;"#","",CONCATENATE("&lt;TR BGCOLOR=""#E0E0E0""&gt;&lt;TD&gt;&lt;BR&gt;&lt;/TD&gt;&lt;TD VALIGN = MIDDLE  ALIGN = CENTER&gt;", Minutes!E168, "&lt;/TD&gt;&lt;TD VALIGN = MIDDLE  ALIGN = CENTER&gt;", TEXT(Minutes!E167,"d-mmm-yy"),"&lt;/TD&gt;&lt;/TR&gt;&lt;TR&gt;&lt;TD COLSPAN = 3&gt;", SUBSTITUTE(Minutes!E169, "#", " "),"&lt;/TD&gt;&lt;/TR&gt;"))</f>
        <v/>
      </c>
      <c r="E166" s="117" t="str">
        <f>IF(Minutes!F169&lt;&gt;"#","",CONCATENATE("&lt;TR BGCOLOR=""#E0E0E0""&gt;&lt;TD&gt;&lt;BR&gt;&lt;/TD&gt;&lt;TD VALIGN = MIDDLE  ALIGN = CENTER&gt;", Minutes!F168, "&lt;/TD&gt;&lt;TD VALIGN = MIDDLE  ALIGN = CENTER&gt;", TEXT(Minutes!F167,"d-mmm-yy"),"&lt;/TD&gt;&lt;/TR&gt;&lt;TR&gt;&lt;TD COLSPAN = 3&gt;", SUBSTITUTE(Minutes!F169, "#", " "),"&lt;/TD&gt;&lt;/TR&gt;"))</f>
        <v/>
      </c>
      <c r="F166" s="117" t="str">
        <f>IF(Minutes!G169&lt;&gt;"#","",CONCATENATE("&lt;TR BGCOLOR=""#E0E0E0""&gt;&lt;TD&gt;&lt;BR&gt;&lt;/TD&gt;&lt;TD VALIGN = MIDDLE  ALIGN = CENTER&gt;", Minutes!G168, "&lt;/TD&gt;&lt;TD VALIGN = MIDDLE  ALIGN = CENTER&gt;", TEXT(Minutes!G167,"d-mmm-yy"),"&lt;/TD&gt;&lt;/TR&gt;&lt;TR&gt;&lt;TD COLSPAN = 3&gt;", SUBSTITUTE(Minutes!G169, "#", " "),"&lt;/TD&gt;&lt;/TR&gt;"))</f>
        <v/>
      </c>
      <c r="G166" s="117" t="str">
        <f>IF(Minutes!H169&lt;&gt;"#","",CONCATENATE("&lt;TR BGCOLOR=""#E0E0E0""&gt;&lt;TD&gt;&lt;BR&gt;&lt;/TD&gt;&lt;TD VALIGN = MIDDLE  ALIGN = CENTER&gt;", Minutes!H168, "&lt;/TD&gt;&lt;TD VALIGN = MIDDLE  ALIGN = CENTER&gt;", TEXT(Minutes!H167,"d-mmm-yy"),"&lt;/TD&gt;&lt;/TR&gt;&lt;TR&gt;&lt;TD COLSPAN = 3&gt;", SUBSTITUTE(Minutes!H169, "#", " "),"&lt;/TD&gt;&lt;/TR&gt;"))</f>
        <v/>
      </c>
      <c r="H166" s="117" t="str">
        <f>IF(Minutes!I169&lt;&gt;"#","",CONCATENATE("&lt;TR BGCOLOR=""#E0E0E0""&gt;&lt;TD&gt;&lt;BR&gt;&lt;/TD&gt;&lt;TD VALIGN = MIDDLE  ALIGN = CENTER&gt;", Minutes!I168, "&lt;/TD&gt;&lt;TD VALIGN = MIDDLE  ALIGN = CENTER&gt;", TEXT(Minutes!I167,"d-mmm-yy"),"&lt;/TD&gt;&lt;/TR&gt;&lt;TR&gt;&lt;TD COLSPAN = 3&gt;", SUBSTITUTE(Minutes!I169, "#", " "),"&lt;/TD&gt;&lt;/TR&gt;"))</f>
        <v/>
      </c>
      <c r="I166" s="117" t="str">
        <f>IF(Minutes!J169&lt;&gt;"#","",CONCATENATE("&lt;TR BGCOLOR=""#E0E0E0""&gt;&lt;TD&gt;&lt;BR&gt;&lt;/TD&gt;&lt;TD VALIGN = MIDDLE  ALIGN = CENTER&gt;", Minutes!J168, "&lt;/TD&gt;&lt;TD VALIGN = MIDDLE  ALIGN = CENTER&gt;", TEXT(Minutes!J167,"d-mmm-yy"),"&lt;/TD&gt;&lt;/TR&gt;&lt;TR&gt;&lt;TD COLSPAN = 3&gt;", SUBSTITUTE(Minutes!J169, "#", " "),"&lt;/TD&gt;&lt;/TR&gt;"))</f>
        <v/>
      </c>
      <c r="J166" s="117" t="str">
        <f>IF(Minutes!K169&lt;&gt;"#","",CONCATENATE("&lt;TR BGCOLOR=""#E0E0E0""&gt;&lt;TD&gt;&lt;BR&gt;&lt;/TD&gt;&lt;TD VALIGN = MIDDLE  ALIGN = CENTER&gt;", Minutes!K168, "&lt;/TD&gt;&lt;TD VALIGN = MIDDLE  ALIGN = CENTER&gt;", TEXT(Minutes!K167,"d-mmm-yy"),"&lt;/TD&gt;&lt;/TR&gt;&lt;TR&gt;&lt;TD COLSPAN = 3&gt;", SUBSTITUTE(Minutes!K169, "#", " "),"&lt;/TD&gt;&lt;/TR&gt;"))</f>
        <v/>
      </c>
      <c r="K166" s="26" t="str">
        <f>IF(Minutes!L169&lt;&gt;"#","",CONCATENATE("&lt;TR BGCOLOR=""#E0E0E0""&gt;&lt;TD&gt;&lt;BR&gt;&lt;/TD&gt;&lt;TD VALIGN = MIDDLE  ALIGN = CENTER&gt;", Minutes!L168, "&lt;/TD&gt;&lt;TD VALIGN = MIDDLE  ALIGN = CENTER&gt;", TEXT(Minutes!L167,"d-mmm-yy"),"&lt;/TD&gt;&lt;/TR&gt;&lt;TR&gt;&lt;TD COLSPAN = 3&gt;", SUBSTITUTE(Minutes!L169, "#", " "),"&lt;/TD&gt;&lt;/TR&gt;"))</f>
        <v>&lt;TR BGCOLOR="#E0E0E0"&gt;&lt;TD&gt;&lt;BR&gt;&lt;/TD&gt;&lt;TD VALIGN = MIDDLE  ALIGN = CENTER&gt;Note that 10.3.5 (and the BMCA formalism here) follows the corresponding RSTP sections and formalism in 802.1Q-2011 and 802.1D-2004 (i.e., 17.5 and 17.6 of 802.1D-2004; 13.8 and 13.9 of 802.1Q-2011).
Reject
&lt;/TD&gt;&lt;TD VALIGN = MIDDLE  ALIGN = CENTER&gt;13-Nov-12&lt;/TD&gt;&lt;/TR&gt;&lt;TR&gt;&lt;TD COLSPAN = 3&gt; &lt;/TD&gt;&lt;/TR&gt;</v>
      </c>
      <c r="L166" s="26" t="str">
        <f>IF(Minutes!M169&lt;&gt;"#","",CONCATENATE("&lt;TR BGCOLOR=""#E0E0E0""&gt;&lt;TD&gt;&lt;BR&gt;&lt;/TD&gt;&lt;TD VALIGN = MIDDLE  ALIGN = CENTER&gt;", Minutes!M168, "&lt;/TD&gt;&lt;TD VALIGN = MIDDLE  ALIGN = CENTER&gt;", TEXT(Minutes!M167,"d-mmm-yy"),"&lt;/TD&gt;&lt;/TR&gt;&lt;TR&gt;&lt;TD COLSPAN = 3&gt;", SUBSTITUTE(Minutes!M169, "#", " "),"&lt;/TD&gt;&lt;/TR&gt;"))</f>
        <v/>
      </c>
      <c r="M166" s="26" t="str">
        <f>IF(Minutes!N169&lt;&gt;"#","",CONCATENATE("&lt;TR BGCOLOR=""#E0E0E0""&gt;&lt;TD&gt;&lt;BR&gt;&lt;/TD&gt;&lt;TD VALIGN = MIDDLE  ALIGN = CENTER&gt;", Minutes!N168, "&lt;/TD&gt;&lt;TD VALIGN = MIDDLE  ALIGN = CENTER&gt;", TEXT(Minutes!N167,"d-mmm-yy"),"&lt;/TD&gt;&lt;/TR&gt;&lt;TR&gt;&lt;TD COLSPAN = 3&gt;", SUBSTITUTE(Minutes!N169, "#", " "),"&lt;/TD&gt;&lt;/TR&gt;"))</f>
        <v/>
      </c>
      <c r="N166" s="26" t="str">
        <f>IF(Minutes!O169&lt;&gt;"#","",CONCATENATE("&lt;TR BGCOLOR=""#E0E0E0""&gt;&lt;TD&gt;&lt;BR&gt;&lt;/TD&gt;&lt;TD VALIGN = MIDDLE  ALIGN = CENTER&gt;", Minutes!O168, "&lt;/TD&gt;&lt;TD VALIGN = MIDDLE  ALIGN = CENTER&gt;", TEXT(Minutes!O167,"d-mmm-yy"),"&lt;/TD&gt;&lt;/TR&gt;&lt;TR&gt;&lt;TD COLSPAN = 3&gt;", SUBSTITUTE(Minutes!O169, "#", " "),"&lt;/TD&gt;&lt;/TR&gt;"))</f>
        <v/>
      </c>
      <c r="O166" s="26" t="str">
        <f>IF(Minutes!P169&lt;&gt;"#","",CONCATENATE("&lt;TR BGCOLOR=""#E0E0E0""&gt;&lt;TD&gt;&lt;BR&gt;&lt;/TD&gt;&lt;TD VALIGN = MIDDLE  ALIGN = CENTER&gt;", Minutes!P168, "&lt;/TD&gt;&lt;TD VALIGN = MIDDLE  ALIGN = CENTER&gt;", TEXT(Minutes!P167,"d-mmm-yy"),"&lt;/TD&gt;&lt;/TR&gt;&lt;TR&gt;&lt;TD COLSPAN = 3&gt;", SUBSTITUTE(Minutes!P169, "#", " "),"&lt;/TD&gt;&lt;/TR&gt;"))</f>
        <v/>
      </c>
      <c r="P166" s="26" t="str">
        <f>IF(Minutes!Q169&lt;&gt;"#","",CONCATENATE("&lt;TR BGCOLOR=""#E0E0E0""&gt;&lt;TD&gt;&lt;BR&gt;&lt;/TD&gt;&lt;TD VALIGN = MIDDLE  ALIGN = CENTER&gt;", Minutes!Q168, "&lt;/TD&gt;&lt;TD VALIGN = MIDDLE  ALIGN = CENTER&gt;", TEXT(Minutes!Q167,"d-mmm-yy"),"&lt;/TD&gt;&lt;/TR&gt;&lt;TR&gt;&lt;TD COLSPAN = 3&gt;", SUBSTITUTE(Minutes!Q169, "#", " "),"&lt;/TD&gt;&lt;/TR&gt;"))</f>
        <v/>
      </c>
      <c r="Q166" s="26" t="str">
        <f>IF(Minutes!R169&lt;&gt;"#","",CONCATENATE("&lt;TR BGCOLOR=""#E0E0E0""&gt;&lt;TD&gt;&lt;BR&gt;&lt;/TD&gt;&lt;TD VALIGN = MIDDLE  ALIGN = CENTER&gt;", Minutes!R168, "&lt;/TD&gt;&lt;TD VALIGN = MIDDLE  ALIGN = CENTER&gt;", TEXT(Minutes!R167,"d-mmm-yy"),"&lt;/TD&gt;&lt;/TR&gt;&lt;TR&gt;&lt;TD COLSPAN = 3&gt;", SUBSTITUTE(Minutes!R169, "#", " "),"&lt;/TD&gt;&lt;/TR&gt;"))</f>
        <v/>
      </c>
      <c r="R166" s="117" t="str">
        <f>IF(Minutes!S169&lt;&gt;"#","",CONCATENATE("&lt;TR BGCOLOR=""#E0E0E0""&gt;&lt;TD&gt;&lt;BR&gt;&lt;/TD&gt;&lt;TD VALIGN = MIDDLE  ALIGN = CENTER&gt;", Minutes!S168, "&lt;/TD&gt;&lt;TD VALIGN = MIDDLE  ALIGN = CENTER&gt;", TEXT(Minutes!S167,"d-mmm-yy"),"&lt;/TD&gt;&lt;/TR&gt;&lt;TR&gt;&lt;TD COLSPAN = 3&gt;", SUBSTITUTE(Minutes!S169, "#", " "),"&lt;/TD&gt;&lt;/TR&gt;"))</f>
        <v/>
      </c>
      <c r="S166" s="117" t="str">
        <f>IF(Minutes!T169&lt;&gt;"#","",CONCATENATE("&lt;TR BGCOLOR=""#E0E0E0""&gt;&lt;TD&gt;&lt;BR&gt;&lt;/TD&gt;&lt;TD VALIGN = MIDDLE  ALIGN = CENTER&gt;", Minutes!T168, "&lt;/TD&gt;&lt;TD VALIGN = MIDDLE  ALIGN = CENTER&gt;", TEXT(Minutes!T167,"d-mmm-yy"),"&lt;/TD&gt;&lt;/TR&gt;&lt;TR&gt;&lt;TD COLSPAN = 3&gt;", SUBSTITUTE(Minutes!T169, "#", " "),"&lt;/TD&gt;&lt;/TR&gt;"))</f>
        <v/>
      </c>
      <c r="T166" s="117" t="str">
        <f>IF(Minutes!U169&lt;&gt;"#","",CONCATENATE("&lt;TR BGCOLOR=""#E0E0E0""&gt;&lt;TD&gt;&lt;BR&gt;&lt;/TD&gt;&lt;TD VALIGN = MIDDLE  ALIGN = CENTER&gt;", Minutes!U168, "&lt;/TD&gt;&lt;TD VALIGN = MIDDLE  ALIGN = CENTER&gt;", TEXT(Minutes!U167,"d-mmm-yy"),"&lt;/TD&gt;&lt;/TR&gt;&lt;TR&gt;&lt;TD COLSPAN = 3&gt;", SUBSTITUTE(Minutes!U169, "#", " "),"&lt;/TD&gt;&lt;/TR&gt;"))</f>
        <v/>
      </c>
      <c r="U166" s="117" t="str">
        <f>IF(Minutes!V169&lt;&gt;"#","",CONCATENATE("&lt;TR BGCOLOR=""#E0E0E0""&gt;&lt;TD&gt;&lt;BR&gt;&lt;/TD&gt;&lt;TD VALIGN = MIDDLE  ALIGN = CENTER&gt;", Minutes!V168, "&lt;/TD&gt;&lt;TD VALIGN = MIDDLE  ALIGN = CENTER&gt;", TEXT(Minutes!V167,"d-mmm-yy"),"&lt;/TD&gt;&lt;/TR&gt;&lt;TR&gt;&lt;TD COLSPAN = 3&gt;", SUBSTITUTE(Minutes!V169, "#", " "),"&lt;/TD&gt;&lt;/TR&gt;"))</f>
        <v/>
      </c>
      <c r="V166" s="117" t="str">
        <f>IF(Minutes!W169&lt;&gt;"#","",CONCATENATE("&lt;TR BGCOLOR=""#E0E0E0""&gt;&lt;TD&gt;&lt;BR&gt;&lt;/TD&gt;&lt;TD VALIGN = MIDDLE  ALIGN = CENTER&gt;", Minutes!W168, "&lt;/TD&gt;&lt;TD VALIGN = MIDDLE  ALIGN = CENTER&gt;", TEXT(Minutes!W167,"d-mmm-yy"),"&lt;/TD&gt;&lt;/TR&gt;&lt;TR&gt;&lt;TD COLSPAN = 3&gt;", SUBSTITUTE(Minutes!W169, "#", " "),"&lt;/TD&gt;&lt;/TR&gt;"))</f>
        <v/>
      </c>
      <c r="W166" s="117" t="str">
        <f>IF(Minutes!X169&lt;&gt;"#","",CONCATENATE("&lt;TR BGCOLOR=""#E0E0E0""&gt;&lt;TD&gt;&lt;BR&gt;&lt;/TD&gt;&lt;TD VALIGN = MIDDLE  ALIGN = CENTER&gt;", Minutes!X168, "&lt;/TD&gt;&lt;TD VALIGN = MIDDLE  ALIGN = CENTER&gt;", TEXT(Minutes!X167,"d-mmm-yy"),"&lt;/TD&gt;&lt;/TR&gt;&lt;TR&gt;&lt;TD COLSPAN = 3&gt;", SUBSTITUTE(Minutes!X169, "#", " "),"&lt;/TD&gt;&lt;/TR&gt;"))</f>
        <v/>
      </c>
      <c r="X166" s="117" t="str">
        <f>IF(Minutes!Y169&lt;&gt;"#","",CONCATENATE("&lt;TR BGCOLOR=""#E0E0E0""&gt;&lt;TD&gt;&lt;BR&gt;&lt;/TD&gt;&lt;TD VALIGN = MIDDLE  ALIGN = CENTER&gt;", Minutes!Y168, "&lt;/TD&gt;&lt;TD VALIGN = MIDDLE  ALIGN = CENTER&gt;", TEXT(Minutes!Y167,"d-mmm-yy"),"&lt;/TD&gt;&lt;/TR&gt;&lt;TR&gt;&lt;TD COLSPAN = 3&gt;", SUBSTITUTE(Minutes!Y169, "#", " "),"&lt;/TD&gt;&lt;/TR&gt;"))</f>
        <v/>
      </c>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row>
    <row r="167" spans="1:50" x14ac:dyDescent="0.2">
      <c r="B167" s="117"/>
      <c r="C167" s="117"/>
      <c r="D167" s="117"/>
      <c r="E167" s="117"/>
      <c r="F167" s="117"/>
      <c r="G167" s="117"/>
      <c r="H167" s="117"/>
      <c r="I167" s="117"/>
      <c r="J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row>
    <row r="168" spans="1:50" x14ac:dyDescent="0.2">
      <c r="A168" s="26" t="s">
        <v>89</v>
      </c>
      <c r="B168" s="117"/>
      <c r="C168" s="117"/>
      <c r="D168" s="117"/>
      <c r="E168" s="117"/>
      <c r="F168" s="117"/>
      <c r="G168" s="117"/>
      <c r="H168" s="117"/>
      <c r="I168" s="117"/>
      <c r="J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row>
    <row r="169" spans="1:50" ht="127.5" customHeight="1" x14ac:dyDescent="0.2">
      <c r="A169" s="26" t="str">
        <f ca="1">IF(Minutes!B170="#","",CONCATENATE("&lt;A NAME = ""REQ",Minutes!B170,"""&gt;&lt;BR&gt;&lt;/A&gt;","&lt;TABLE BORDER=5 CELLSPACING=0 CELLPADDING=6 WIDTH=""100%""&gt;","&lt;TR BGCOLOR=""#00FFFF""&gt;&lt;TD COLSPAN = 3 VALIGN = MIDDLE  ALIGN = CENTER&gt;&lt;BIG&gt;&lt;B&gt;Change Request &lt;A HREF=""maint_",Minutes!B170,".pdf""&gt;",Minutes!B170,"&lt;/A&gt; Revision History&lt;/B&gt;&lt;/BIG&gt;&lt;/TD&gt;&lt;/TR&gt;","&lt;TR BGCOLOR=""#00FFFF""&gt;&lt;TD  WIDTH=""15%"" ALIGN = CENTER&gt;Status&lt;/TD&gt;&lt;TD ALIGN = CENTER&gt;Description&lt;/TD&gt;&lt;TD  WIDTH=""15%"" ALIGN = CENTER&gt;Date Received&lt;/TD&gt;&lt;/TR&gt;","&lt;TR BGCOLOR=""#00FFFF""&gt;&lt;TD VALIGN = MIDDLE  ALIGN = CENTER&gt;&lt;B&gt;",Minutes!C171,"&lt;/B&gt;&lt;/TD&gt;&lt;TD VALIGN = MIDDLE  ALIGN = CENTER&gt;&lt;B&gt;",Minutes!C172,"&lt;/B&gt;&lt;/TD&gt;&lt;TD  VALIGN = MIDDLE  ALIGN = CENTER&gt;&lt;B&gt;",Minutes!C170,"&lt;/B&gt;&lt;/TD&gt;&lt;/TR&gt;","&lt;TR BGCOLOR=""#00FFFF""&gt;&lt;TD COLSPAN = 3&gt;&lt;SMALL&gt;&lt;BR&gt;&lt;/SMALL&gt;&lt;/TD&gt;&lt;/TR&gt;"))</f>
        <v>&lt;A NAME = "REQ0064"&gt;&lt;BR&gt;&lt;/A&gt;&lt;TABLE BORDER=5 CELLSPACING=0 CELLPADDING=6 WIDTH="100%"&gt;&lt;TR BGCOLOR="#00FFFF"&gt;&lt;TD COLSPAN = 3 VALIGN = MIDDLE  ALIGN = CENTER&gt;&lt;BIG&gt;&lt;B&gt;Change Request &lt;A HREF="maint_0064.pdf"&gt;0064&lt;/A&gt;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CENTER&gt;&lt;B&gt;10.3.11.3 - req64&lt;/B&gt;&lt;/TD&gt;&lt;TD  VALIGN = MIDDLE  ALIGN = CENTER&gt;&lt;B&gt;01-Nov-12&lt;/B&gt;&lt;/TD&gt;&lt;/TR&gt;&lt;TR BGCOLOR="#00FFFF"&gt;&lt;TD COLSPAN = 3&gt;&lt;SMALL&gt;&lt;BR&gt;&lt;/SMALL&gt;&lt;/TD&gt;&lt;/TR&gt;</v>
      </c>
      <c r="B169" s="117" t="str">
        <f ca="1">IF(Minutes!C172="","",CONCATENATE("&lt;TR BGCOLOR=""#E0E0E0""&gt;&lt;TD&gt;&lt;BR&gt;&lt;/TD&gt;&lt;TD VALIGN = MIDDLE  ALIGN = CENTER&gt;", Minutes!C171, "&lt;/TD&gt;&lt;TD VALIGN = MIDDLE  ALIGN = CENTER&gt;", TEXT(Minutes!C170,"d-mmm-yy"),"&lt;/TD&gt;&lt;/TR&gt;&lt;TR&gt;&lt;TD COLSPAN = 3&gt;", SUBSTITUTE(Minutes!C172, "#", " "),"&lt;/TD&gt;&lt;/TR&gt;"))</f>
        <v>&lt;TR BGCOLOR="#E0E0E0"&gt;&lt;TD&gt;&lt;BR&gt;&lt;/TD&gt;&lt;TD VALIGN = MIDDLE  ALIGN = CENTER&gt;Published&lt;/TD&gt;&lt;TD VALIGN = MIDDLE  ALIGN = CENTER&gt;1-Nov-12&lt;/TD&gt;&lt;/TR&gt;&lt;TR&gt;&lt;TD COLSPAN = 3&gt;10.3.11.3 - req64&lt;/TD&gt;&lt;/TR&gt;</v>
      </c>
      <c r="C169" s="117" t="str">
        <f>IF(Minutes!D172&lt;&gt;"#","",CONCATENATE("&lt;TR BGCOLOR=""#E0E0E0""&gt;&lt;TD&gt;&lt;BR&gt;&lt;/TD&gt;&lt;TD VALIGN = MIDDLE  ALIGN = CENTER&gt;", Minutes!D171, "&lt;/TD&gt;&lt;TD VALIGN = MIDDLE  ALIGN = CENTER&gt;", TEXT(Minutes!D170,"d-mmm-yy"),"&lt;/TD&gt;&lt;/TR&gt;&lt;TR&gt;&lt;TD COLSPAN = 3&gt;", SUBSTITUTE(Minutes!D172, "#", " "),"&lt;/TD&gt;&lt;/TR&gt;"))</f>
        <v/>
      </c>
      <c r="D169" s="117" t="str">
        <f>IF(Minutes!E172&lt;&gt;"#","",CONCATENATE("&lt;TR BGCOLOR=""#E0E0E0""&gt;&lt;TD&gt;&lt;BR&gt;&lt;/TD&gt;&lt;TD VALIGN = MIDDLE  ALIGN = CENTER&gt;", Minutes!E171, "&lt;/TD&gt;&lt;TD VALIGN = MIDDLE  ALIGN = CENTER&gt;", TEXT(Minutes!E170,"d-mmm-yy"),"&lt;/TD&gt;&lt;/TR&gt;&lt;TR&gt;&lt;TD COLSPAN = 3&gt;", SUBSTITUTE(Minutes!E172, "#", " "),"&lt;/TD&gt;&lt;/TR&gt;"))</f>
        <v/>
      </c>
      <c r="E169" s="117" t="str">
        <f>IF(Minutes!F172&lt;&gt;"#","",CONCATENATE("&lt;TR BGCOLOR=""#E0E0E0""&gt;&lt;TD&gt;&lt;BR&gt;&lt;/TD&gt;&lt;TD VALIGN = MIDDLE  ALIGN = CENTER&gt;", Minutes!F171, "&lt;/TD&gt;&lt;TD VALIGN = MIDDLE  ALIGN = CENTER&gt;", TEXT(Minutes!F170,"d-mmm-yy"),"&lt;/TD&gt;&lt;/TR&gt;&lt;TR&gt;&lt;TD COLSPAN = 3&gt;", SUBSTITUTE(Minutes!F172, "#", " "),"&lt;/TD&gt;&lt;/TR&gt;"))</f>
        <v/>
      </c>
      <c r="F169" s="117" t="str">
        <f>IF(Minutes!G172&lt;&gt;"#","",CONCATENATE("&lt;TR BGCOLOR=""#E0E0E0""&gt;&lt;TD&gt;&lt;BR&gt;&lt;/TD&gt;&lt;TD VALIGN = MIDDLE  ALIGN = CENTER&gt;", Minutes!G171, "&lt;/TD&gt;&lt;TD VALIGN = MIDDLE  ALIGN = CENTER&gt;", TEXT(Minutes!G170,"d-mmm-yy"),"&lt;/TD&gt;&lt;/TR&gt;&lt;TR&gt;&lt;TD COLSPAN = 3&gt;", SUBSTITUTE(Minutes!G172, "#", " "),"&lt;/TD&gt;&lt;/TR&gt;"))</f>
        <v/>
      </c>
      <c r="G169" s="117" t="str">
        <f>IF(Minutes!H172&lt;&gt;"#","",CONCATENATE("&lt;TR BGCOLOR=""#E0E0E0""&gt;&lt;TD&gt;&lt;BR&gt;&lt;/TD&gt;&lt;TD VALIGN = MIDDLE  ALIGN = CENTER&gt;", Minutes!H171, "&lt;/TD&gt;&lt;TD VALIGN = MIDDLE  ALIGN = CENTER&gt;", TEXT(Minutes!H170,"d-mmm-yy"),"&lt;/TD&gt;&lt;/TR&gt;&lt;TR&gt;&lt;TD COLSPAN = 3&gt;", SUBSTITUTE(Minutes!H172, "#", " "),"&lt;/TD&gt;&lt;/TR&gt;"))</f>
        <v/>
      </c>
      <c r="H169" s="117" t="str">
        <f>IF(Minutes!I172&lt;&gt;"#","",CONCATENATE("&lt;TR BGCOLOR=""#E0E0E0""&gt;&lt;TD&gt;&lt;BR&gt;&lt;/TD&gt;&lt;TD VALIGN = MIDDLE  ALIGN = CENTER&gt;", Minutes!I171, "&lt;/TD&gt;&lt;TD VALIGN = MIDDLE  ALIGN = CENTER&gt;", TEXT(Minutes!I170,"d-mmm-yy"),"&lt;/TD&gt;&lt;/TR&gt;&lt;TR&gt;&lt;TD COLSPAN = 3&gt;", SUBSTITUTE(Minutes!I172, "#", " "),"&lt;/TD&gt;&lt;/TR&gt;"))</f>
        <v/>
      </c>
      <c r="I169" s="117" t="str">
        <f>IF(Minutes!J172&lt;&gt;"#","",CONCATENATE("&lt;TR BGCOLOR=""#E0E0E0""&gt;&lt;TD&gt;&lt;BR&gt;&lt;/TD&gt;&lt;TD VALIGN = MIDDLE  ALIGN = CENTER&gt;", Minutes!J171, "&lt;/TD&gt;&lt;TD VALIGN = MIDDLE  ALIGN = CENTER&gt;", TEXT(Minutes!J170,"d-mmm-yy"),"&lt;/TD&gt;&lt;/TR&gt;&lt;TR&gt;&lt;TD COLSPAN = 3&gt;", SUBSTITUTE(Minutes!J172, "#", " "),"&lt;/TD&gt;&lt;/TR&gt;"))</f>
        <v/>
      </c>
      <c r="J169" s="117" t="str">
        <f>IF(Minutes!K172&lt;&gt;"#","",CONCATENATE("&lt;TR BGCOLOR=""#E0E0E0""&gt;&lt;TD&gt;&lt;BR&gt;&lt;/TD&gt;&lt;TD VALIGN = MIDDLE  ALIGN = CENTER&gt;", Minutes!K171, "&lt;/TD&gt;&lt;TD VALIGN = MIDDLE  ALIGN = CENTER&gt;", TEXT(Minutes!K170,"d-mmm-yy"),"&lt;/TD&gt;&lt;/TR&gt;&lt;TR&gt;&lt;TD COLSPAN = 3&gt;", SUBSTITUTE(Minutes!K172, "#", " "),"&lt;/TD&gt;&lt;/TR&gt;"))</f>
        <v/>
      </c>
      <c r="K169" s="26" t="str">
        <f>IF(Minutes!L172&lt;&gt;"#","",CONCATENATE("&lt;TR BGCOLOR=""#E0E0E0""&gt;&lt;TD&gt;&lt;BR&gt;&lt;/TD&gt;&lt;TD VALIGN = MIDDLE  ALIGN = CENTER&gt;", Minutes!L171, "&lt;/TD&gt;&lt;TD VALIGN = MIDDLE  ALIGN = CENTER&gt;", TEXT(Minutes!L170,"d-mmm-yy"),"&lt;/TD&gt;&lt;/TR&gt;&lt;TR&gt;&lt;TD COLSPAN = 3&gt;", SUBSTITUTE(Minutes!L172, "#", " "),"&lt;/TD&gt;&lt;/TR&gt;"))</f>
        <v>&lt;TR BGCOLOR="#E0E0E0"&gt;&lt;TD&gt;&lt;BR&gt;&lt;/TD&gt;&lt;TD VALIGN = MIDDLE  ALIGN = CENTER&gt;Agreed (the 'Designated' is RSTP terminology; this was a copy and paste error)
Incorporate in P802.1AS-Cor-1
&lt;/TD&gt;&lt;TD VALIGN = MIDDLE  ALIGN = CENTER&gt;13-Nov-12&lt;/TD&gt;&lt;/TR&gt;&lt;TR&gt;&lt;TD COLSPAN = 3&gt; &lt;/TD&gt;&lt;/TR&gt;</v>
      </c>
      <c r="L169" s="26" t="str">
        <f>IF(Minutes!M172&lt;&gt;"#","",CONCATENATE("&lt;TR BGCOLOR=""#E0E0E0""&gt;&lt;TD&gt;&lt;BR&gt;&lt;/TD&gt;&lt;TD VALIGN = MIDDLE  ALIGN = CENTER&gt;", Minutes!M171, "&lt;/TD&gt;&lt;TD VALIGN = MIDDLE  ALIGN = CENTER&gt;", TEXT(Minutes!M170,"d-mmm-yy"),"&lt;/TD&gt;&lt;/TR&gt;&lt;TR&gt;&lt;TD COLSPAN = 3&gt;", SUBSTITUTE(Minutes!M172, "#", " "),"&lt;/TD&gt;&lt;/TR&gt;"))</f>
        <v>&lt;TR BGCOLOR="#E0E0E0"&gt;&lt;TD&gt;&lt;BR&gt;&lt;/TD&gt;&lt;TD VALIGN = MIDDLE  ALIGN = CENTER&gt;802.1AS-Cor1 is in WG ballot&lt;/TD&gt;&lt;TD VALIGN = MIDDLE  ALIGN = CENTER&gt;15-Jan-13&lt;/TD&gt;&lt;/TR&gt;&lt;TR&gt;&lt;TD COLSPAN = 3&gt; &lt;/TD&gt;&lt;/TR&gt;</v>
      </c>
      <c r="M169" s="26" t="str">
        <f>IF(Minutes!N172&lt;&gt;"#","",CONCATENATE("&lt;TR BGCOLOR=""#E0E0E0""&gt;&lt;TD&gt;&lt;BR&gt;&lt;/TD&gt;&lt;TD VALIGN = MIDDLE  ALIGN = CENTER&gt;", Minutes!N171, "&lt;/TD&gt;&lt;TD VALIGN = MIDDLE  ALIGN = CENTER&gt;", TEXT(Minutes!N170,"d-mmm-yy"),"&lt;/TD&gt;&lt;/TR&gt;&lt;TR&gt;&lt;TD COLSPAN = 3&gt;", SUBSTITUTE(Minutes!N172, "#", " "),"&lt;/TD&gt;&lt;/TR&gt;"))</f>
        <v>&lt;TR BGCOLOR="#E0E0E0"&gt;&lt;TD&gt;&lt;BR&gt;&lt;/TD&gt;&lt;TD VALIGN = MIDDLE  ALIGN = CENTER&gt;AS-Cor-1 is in sponsor ballot&lt;/TD&gt;&lt;TD VALIGN = MIDDLE  ALIGN = CENTER&gt;19-Mar-13&lt;/TD&gt;&lt;/TR&gt;&lt;TR&gt;&lt;TD COLSPAN = 3&gt; &lt;/TD&gt;&lt;/TR&gt;</v>
      </c>
      <c r="N169" s="26" t="str">
        <f>IF(Minutes!O172&lt;&gt;"#","",CONCATENATE("&lt;TR BGCOLOR=""#E0E0E0""&gt;&lt;TD&gt;&lt;BR&gt;&lt;/TD&gt;&lt;TD VALIGN = MIDDLE  ALIGN = CENTER&gt;", Minutes!O171, "&lt;/TD&gt;&lt;TD VALIGN = MIDDLE  ALIGN = CENTER&gt;", TEXT(Minutes!O170,"d-mmm-yy"),"&lt;/TD&gt;&lt;/TR&gt;&lt;TR&gt;&lt;TD COLSPAN = 3&gt;", SUBSTITUTE(Minutes!O172, "#", " "),"&lt;/TD&gt;&lt;/TR&gt;"))</f>
        <v>&lt;TR BGCOLOR="#E0E0E0"&gt;&lt;TD&gt;&lt;BR&gt;&lt;/TD&gt;&lt;TD VALIGN = MIDDLE  ALIGN = CENTER&gt;AS-Cor-1 D3.1 to be submitted to RevCom&lt;/TD&gt;&lt;TD VALIGN = MIDDLE  ALIGN = CENTER&gt;15-May-13&lt;/TD&gt;&lt;/TR&gt;&lt;TR&gt;&lt;TD COLSPAN = 3&gt; &lt;/TD&gt;&lt;/TR&gt;</v>
      </c>
      <c r="O169" s="26" t="str">
        <f>IF(Minutes!P172&lt;&gt;"#","",CONCATENATE("&lt;TR BGCOLOR=""#E0E0E0""&gt;&lt;TD&gt;&lt;BR&gt;&lt;/TD&gt;&lt;TD VALIGN = MIDDLE  ALIGN = CENTER&gt;", Minutes!P171, "&lt;/TD&gt;&lt;TD VALIGN = MIDDLE  ALIGN = CENTER&gt;", TEXT(Minutes!P170,"d-mmm-yy"),"&lt;/TD&gt;&lt;/TR&gt;&lt;TR&gt;&lt;TD COLSPAN = 3&gt;", SUBSTITUTE(Minutes!P172, "#", " "),"&lt;/TD&gt;&lt;/TR&gt;"))</f>
        <v>&lt;TR BGCOLOR="#E0E0E0"&gt;&lt;TD&gt;&lt;BR&gt;&lt;/TD&gt;&lt;TD VALIGN = MIDDLE  ALIGN = CENTER&gt;AS-Cor-1 D3.1 to be submitted to RevCom&lt;/TD&gt;&lt;TD VALIGN = MIDDLE  ALIGN = CENTER&gt;15-Jul-13&lt;/TD&gt;&lt;/TR&gt;&lt;TR&gt;&lt;TD COLSPAN = 3&gt; &lt;/TD&gt;&lt;/TR&gt;</v>
      </c>
      <c r="P169" s="26" t="str">
        <f>IF(Minutes!Q172&lt;&gt;"#","",CONCATENATE("&lt;TR BGCOLOR=""#E0E0E0""&gt;&lt;TD&gt;&lt;BR&gt;&lt;/TD&gt;&lt;TD VALIGN = MIDDLE  ALIGN = CENTER&gt;", Minutes!Q171, "&lt;/TD&gt;&lt;TD VALIGN = MIDDLE  ALIGN = CENTER&gt;", TEXT(Minutes!Q170,"d-mmm-yy"),"&lt;/TD&gt;&lt;/TR&gt;&lt;TR&gt;&lt;TD COLSPAN = 3&gt;", SUBSTITUTE(Minutes!Q172, "#", " "),"&lt;/TD&gt;&lt;/TR&gt;"))</f>
        <v>&lt;TR BGCOLOR="#E0E0E0"&gt;&lt;TD&gt;&lt;BR&gt;&lt;/TD&gt;&lt;TD VALIGN = MIDDLE  ALIGN = CENTER&gt;AS-Cor-1 D3.1 approved by RevCom/SASB, to be published shortly&lt;/TD&gt;&lt;TD VALIGN = MIDDLE  ALIGN = CENTER&gt;3-Sep-13&lt;/TD&gt;&lt;/TR&gt;&lt;TR&gt;&lt;TD COLSPAN = 3&gt; &lt;/TD&gt;&lt;/TR&gt;</v>
      </c>
      <c r="Q169" s="26" t="str">
        <f>IF(Minutes!R172&lt;&gt;"#","",CONCATENATE("&lt;TR BGCOLOR=""#E0E0E0""&gt;&lt;TD&gt;&lt;BR&gt;&lt;/TD&gt;&lt;TD VALIGN = MIDDLE  ALIGN = CENTER&gt;", Minutes!R171, "&lt;/TD&gt;&lt;TD VALIGN = MIDDLE  ALIGN = CENTER&gt;", TEXT(Minutes!R170,"d-mmm-yy"),"&lt;/TD&gt;&lt;/TR&gt;&lt;TR&gt;&lt;TD COLSPAN = 3&gt;", SUBSTITUTE(Minutes!R172, "#", " "),"&lt;/TD&gt;&lt;/TR&gt;"))</f>
        <v>&lt;TR BGCOLOR="#E0E0E0"&gt;&lt;TD&gt;&lt;BR&gt;&lt;/TD&gt;&lt;TD VALIGN = MIDDLE  ALIGN = CENTER&gt;802.1AS-Cor1 was published on Sept 10, 2013&lt;/TD&gt;&lt;TD VALIGN = MIDDLE  ALIGN = CENTER&gt;12-Nov-13&lt;/TD&gt;&lt;/TR&gt;&lt;TR&gt;&lt;TD COLSPAN = 3&gt; &lt;/TD&gt;&lt;/TR&gt;</v>
      </c>
      <c r="R169" s="117" t="str">
        <f>IF(Minutes!S172&lt;&gt;"#","",CONCATENATE("&lt;TR BGCOLOR=""#E0E0E0""&gt;&lt;TD&gt;&lt;BR&gt;&lt;/TD&gt;&lt;TD VALIGN = MIDDLE  ALIGN = CENTER&gt;", Minutes!S171, "&lt;/TD&gt;&lt;TD VALIGN = MIDDLE  ALIGN = CENTER&gt;", TEXT(Minutes!S170,"d-mmm-yy"),"&lt;/TD&gt;&lt;/TR&gt;&lt;TR&gt;&lt;TD COLSPAN = 3&gt;", SUBSTITUTE(Minutes!S172, "#", " "),"&lt;/TD&gt;&lt;/TR&gt;"))</f>
        <v/>
      </c>
      <c r="S169" s="117" t="str">
        <f>IF(Minutes!T172&lt;&gt;"#","",CONCATENATE("&lt;TR BGCOLOR=""#E0E0E0""&gt;&lt;TD&gt;&lt;BR&gt;&lt;/TD&gt;&lt;TD VALIGN = MIDDLE  ALIGN = CENTER&gt;", Minutes!T171, "&lt;/TD&gt;&lt;TD VALIGN = MIDDLE  ALIGN = CENTER&gt;", TEXT(Minutes!T170,"d-mmm-yy"),"&lt;/TD&gt;&lt;/TR&gt;&lt;TR&gt;&lt;TD COLSPAN = 3&gt;", SUBSTITUTE(Minutes!T172, "#", " "),"&lt;/TD&gt;&lt;/TR&gt;"))</f>
        <v/>
      </c>
      <c r="T169" s="117" t="str">
        <f>IF(Minutes!U172&lt;&gt;"#","",CONCATENATE("&lt;TR BGCOLOR=""#E0E0E0""&gt;&lt;TD&gt;&lt;BR&gt;&lt;/TD&gt;&lt;TD VALIGN = MIDDLE  ALIGN = CENTER&gt;", Minutes!U171, "&lt;/TD&gt;&lt;TD VALIGN = MIDDLE  ALIGN = CENTER&gt;", TEXT(Minutes!U170,"d-mmm-yy"),"&lt;/TD&gt;&lt;/TR&gt;&lt;TR&gt;&lt;TD COLSPAN = 3&gt;", SUBSTITUTE(Minutes!U172, "#", " "),"&lt;/TD&gt;&lt;/TR&gt;"))</f>
        <v/>
      </c>
      <c r="U169" s="117" t="str">
        <f>IF(Minutes!V172&lt;&gt;"#","",CONCATENATE("&lt;TR BGCOLOR=""#E0E0E0""&gt;&lt;TD&gt;&lt;BR&gt;&lt;/TD&gt;&lt;TD VALIGN = MIDDLE  ALIGN = CENTER&gt;", Minutes!V171, "&lt;/TD&gt;&lt;TD VALIGN = MIDDLE  ALIGN = CENTER&gt;", TEXT(Minutes!V170,"d-mmm-yy"),"&lt;/TD&gt;&lt;/TR&gt;&lt;TR&gt;&lt;TD COLSPAN = 3&gt;", SUBSTITUTE(Minutes!V172, "#", " "),"&lt;/TD&gt;&lt;/TR&gt;"))</f>
        <v/>
      </c>
      <c r="V169" s="117" t="str">
        <f>IF(Minutes!W172&lt;&gt;"#","",CONCATENATE("&lt;TR BGCOLOR=""#E0E0E0""&gt;&lt;TD&gt;&lt;BR&gt;&lt;/TD&gt;&lt;TD VALIGN = MIDDLE  ALIGN = CENTER&gt;", Minutes!W171, "&lt;/TD&gt;&lt;TD VALIGN = MIDDLE  ALIGN = CENTER&gt;", TEXT(Minutes!W170,"d-mmm-yy"),"&lt;/TD&gt;&lt;/TR&gt;&lt;TR&gt;&lt;TD COLSPAN = 3&gt;", SUBSTITUTE(Minutes!W172, "#", " "),"&lt;/TD&gt;&lt;/TR&gt;"))</f>
        <v/>
      </c>
      <c r="W169" s="117" t="str">
        <f>IF(Minutes!X172&lt;&gt;"#","",CONCATENATE("&lt;TR BGCOLOR=""#E0E0E0""&gt;&lt;TD&gt;&lt;BR&gt;&lt;/TD&gt;&lt;TD VALIGN = MIDDLE  ALIGN = CENTER&gt;", Minutes!X171, "&lt;/TD&gt;&lt;TD VALIGN = MIDDLE  ALIGN = CENTER&gt;", TEXT(Minutes!X170,"d-mmm-yy"),"&lt;/TD&gt;&lt;/TR&gt;&lt;TR&gt;&lt;TD COLSPAN = 3&gt;", SUBSTITUTE(Minutes!X172, "#", " "),"&lt;/TD&gt;&lt;/TR&gt;"))</f>
        <v/>
      </c>
      <c r="X169" s="117" t="str">
        <f>IF(Minutes!Y172&lt;&gt;"#","",CONCATENATE("&lt;TR BGCOLOR=""#E0E0E0""&gt;&lt;TD&gt;&lt;BR&gt;&lt;/TD&gt;&lt;TD VALIGN = MIDDLE  ALIGN = CENTER&gt;", Minutes!Y171, "&lt;/TD&gt;&lt;TD VALIGN = MIDDLE  ALIGN = CENTER&gt;", TEXT(Minutes!Y170,"d-mmm-yy"),"&lt;/TD&gt;&lt;/TR&gt;&lt;TR&gt;&lt;TD COLSPAN = 3&gt;", SUBSTITUTE(Minutes!Y172, "#", " "),"&lt;/TD&gt;&lt;/TR&gt;"))</f>
        <v/>
      </c>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row>
    <row r="170" spans="1:50" x14ac:dyDescent="0.2">
      <c r="B170" s="117"/>
      <c r="C170" s="117"/>
      <c r="D170" s="117"/>
      <c r="E170" s="117"/>
      <c r="F170" s="117"/>
      <c r="G170" s="117"/>
      <c r="H170" s="117"/>
      <c r="I170" s="117"/>
      <c r="J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row>
    <row r="171" spans="1:50" x14ac:dyDescent="0.2">
      <c r="A171" s="26" t="s">
        <v>89</v>
      </c>
      <c r="B171" s="117"/>
      <c r="C171" s="117"/>
      <c r="D171" s="117"/>
      <c r="E171" s="117"/>
      <c r="F171" s="117"/>
      <c r="G171" s="117"/>
      <c r="H171" s="117"/>
      <c r="I171" s="117"/>
      <c r="J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row>
    <row r="172" spans="1:50" ht="127.5" customHeight="1" x14ac:dyDescent="0.2">
      <c r="A172" s="26" t="str">
        <f ca="1">IF(Minutes!B173="#","",CONCATENATE("&lt;A NAME = ""REQ",Minutes!B173,"""&gt;&lt;BR&gt;&lt;/A&gt;","&lt;TABLE BORDER=5 CELLSPACING=0 CELLPADDING=6 WIDTH=""100%""&gt;","&lt;TR BGCOLOR=""#00FFFF""&gt;&lt;TD COLSPAN = 3 VALIGN = MIDDLE  ALIGN = CENTER&gt;&lt;BIG&gt;&lt;B&gt;Change Request &lt;A HREF=""maint_",Minutes!B173,".pdf""&gt;",Minutes!B173,"&lt;/A&gt; Revision History&lt;/B&gt;&lt;/BIG&gt;&lt;/TD&gt;&lt;/TR&gt;","&lt;TR BGCOLOR=""#00FFFF""&gt;&lt;TD  WIDTH=""15%"" ALIGN = CENTER&gt;Status&lt;/TD&gt;&lt;TD ALIGN = CENTER&gt;Description&lt;/TD&gt;&lt;TD  WIDTH=""15%"" ALIGN = CENTER&gt;Date Received&lt;/TD&gt;&lt;/TR&gt;","&lt;TR BGCOLOR=""#00FFFF""&gt;&lt;TD VALIGN = MIDDLE  ALIGN = CENTER&gt;&lt;B&gt;",Minutes!C174,"&lt;/B&gt;&lt;/TD&gt;&lt;TD VALIGN = MIDDLE  ALIGN = CENTER&gt;&lt;B&gt;",Minutes!C175,"&lt;/B&gt;&lt;/TD&gt;&lt;TD  VALIGN = MIDDLE  ALIGN = CENTER&gt;&lt;B&gt;",Minutes!C173,"&lt;/B&gt;&lt;/TD&gt;&lt;/TR&gt;","&lt;TR BGCOLOR=""#00FFFF""&gt;&lt;TD COLSPAN = 3&gt;&lt;SMALL&gt;&lt;BR&gt;&lt;/SMALL&gt;&lt;/TD&gt;&lt;/TR&gt;"))</f>
        <v>&lt;A NAME = "REQ0065"&gt;&lt;BR&gt;&lt;/A&gt;&lt;TABLE BORDER=5 CELLSPACING=0 CELLPADDING=6 WIDTH="100%"&gt;&lt;TR BGCOLOR="#00FFFF"&gt;&lt;TD COLSPAN = 3 VALIGN = MIDDLE  ALIGN = CENTER&gt;&lt;BIG&gt;&lt;B&gt;Change Request &lt;A HREF="maint_0065.pdf"&gt;0065&lt;/A&gt;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CENTER&gt;&lt;B&gt;10.2.6.3 - req65&lt;/B&gt;&lt;/TD&gt;&lt;TD  VALIGN = MIDDLE  ALIGN = CENTER&gt;&lt;B&gt;01-Nov-12&lt;/B&gt;&lt;/TD&gt;&lt;/TR&gt;&lt;TR BGCOLOR="#00FFFF"&gt;&lt;TD COLSPAN = 3&gt;&lt;SMALL&gt;&lt;BR&gt;&lt;/SMALL&gt;&lt;/TD&gt;&lt;/TR&gt;</v>
      </c>
      <c r="B172" s="117" t="str">
        <f ca="1">IF(Minutes!C175="","",CONCATENATE("&lt;TR BGCOLOR=""#E0E0E0""&gt;&lt;TD&gt;&lt;BR&gt;&lt;/TD&gt;&lt;TD VALIGN = MIDDLE  ALIGN = CENTER&gt;", Minutes!C174, "&lt;/TD&gt;&lt;TD VALIGN = MIDDLE  ALIGN = CENTER&gt;", TEXT(Minutes!C173,"d-mmm-yy"),"&lt;/TD&gt;&lt;/TR&gt;&lt;TR&gt;&lt;TD COLSPAN = 3&gt;", SUBSTITUTE(Minutes!C175, "#", " "),"&lt;/TD&gt;&lt;/TR&gt;"))</f>
        <v>&lt;TR BGCOLOR="#E0E0E0"&gt;&lt;TD&gt;&lt;BR&gt;&lt;/TD&gt;&lt;TD VALIGN = MIDDLE  ALIGN = CENTER&gt;Rejected&lt;/TD&gt;&lt;TD VALIGN = MIDDLE  ALIGN = CENTER&gt;1-Nov-12&lt;/TD&gt;&lt;/TR&gt;&lt;TR&gt;&lt;TD COLSPAN = 3&gt;10.2.6.3 - req65&lt;/TD&gt;&lt;/TR&gt;</v>
      </c>
      <c r="C172" s="117" t="str">
        <f>IF(Minutes!D175&lt;&gt;"#","",CONCATENATE("&lt;TR BGCOLOR=""#E0E0E0""&gt;&lt;TD&gt;&lt;BR&gt;&lt;/TD&gt;&lt;TD VALIGN = MIDDLE  ALIGN = CENTER&gt;", Minutes!D174, "&lt;/TD&gt;&lt;TD VALIGN = MIDDLE  ALIGN = CENTER&gt;", TEXT(Minutes!D173,"d-mmm-yy"),"&lt;/TD&gt;&lt;/TR&gt;&lt;TR&gt;&lt;TD COLSPAN = 3&gt;", SUBSTITUTE(Minutes!D175, "#", " "),"&lt;/TD&gt;&lt;/TR&gt;"))</f>
        <v/>
      </c>
      <c r="D172" s="117" t="str">
        <f>IF(Minutes!E175&lt;&gt;"#","",CONCATENATE("&lt;TR BGCOLOR=""#E0E0E0""&gt;&lt;TD&gt;&lt;BR&gt;&lt;/TD&gt;&lt;TD VALIGN = MIDDLE  ALIGN = CENTER&gt;", Minutes!E174, "&lt;/TD&gt;&lt;TD VALIGN = MIDDLE  ALIGN = CENTER&gt;", TEXT(Minutes!E173,"d-mmm-yy"),"&lt;/TD&gt;&lt;/TR&gt;&lt;TR&gt;&lt;TD COLSPAN = 3&gt;", SUBSTITUTE(Minutes!E175, "#", " "),"&lt;/TD&gt;&lt;/TR&gt;"))</f>
        <v/>
      </c>
      <c r="E172" s="117" t="str">
        <f>IF(Minutes!F175&lt;&gt;"#","",CONCATENATE("&lt;TR BGCOLOR=""#E0E0E0""&gt;&lt;TD&gt;&lt;BR&gt;&lt;/TD&gt;&lt;TD VALIGN = MIDDLE  ALIGN = CENTER&gt;", Minutes!F174, "&lt;/TD&gt;&lt;TD VALIGN = MIDDLE  ALIGN = CENTER&gt;", TEXT(Minutes!F173,"d-mmm-yy"),"&lt;/TD&gt;&lt;/TR&gt;&lt;TR&gt;&lt;TD COLSPAN = 3&gt;", SUBSTITUTE(Minutes!F175, "#", " "),"&lt;/TD&gt;&lt;/TR&gt;"))</f>
        <v/>
      </c>
      <c r="F172" s="117" t="str">
        <f>IF(Minutes!G175&lt;&gt;"#","",CONCATENATE("&lt;TR BGCOLOR=""#E0E0E0""&gt;&lt;TD&gt;&lt;BR&gt;&lt;/TD&gt;&lt;TD VALIGN = MIDDLE  ALIGN = CENTER&gt;", Minutes!G174, "&lt;/TD&gt;&lt;TD VALIGN = MIDDLE  ALIGN = CENTER&gt;", TEXT(Minutes!G173,"d-mmm-yy"),"&lt;/TD&gt;&lt;/TR&gt;&lt;TR&gt;&lt;TD COLSPAN = 3&gt;", SUBSTITUTE(Minutes!G175, "#", " "),"&lt;/TD&gt;&lt;/TR&gt;"))</f>
        <v/>
      </c>
      <c r="G172" s="117" t="str">
        <f>IF(Minutes!H175&lt;&gt;"#","",CONCATENATE("&lt;TR BGCOLOR=""#E0E0E0""&gt;&lt;TD&gt;&lt;BR&gt;&lt;/TD&gt;&lt;TD VALIGN = MIDDLE  ALIGN = CENTER&gt;", Minutes!H174, "&lt;/TD&gt;&lt;TD VALIGN = MIDDLE  ALIGN = CENTER&gt;", TEXT(Minutes!H173,"d-mmm-yy"),"&lt;/TD&gt;&lt;/TR&gt;&lt;TR&gt;&lt;TD COLSPAN = 3&gt;", SUBSTITUTE(Minutes!H175, "#", " "),"&lt;/TD&gt;&lt;/TR&gt;"))</f>
        <v/>
      </c>
      <c r="H172" s="117" t="str">
        <f>IF(Minutes!I175&lt;&gt;"#","",CONCATENATE("&lt;TR BGCOLOR=""#E0E0E0""&gt;&lt;TD&gt;&lt;BR&gt;&lt;/TD&gt;&lt;TD VALIGN = MIDDLE  ALIGN = CENTER&gt;", Minutes!I174, "&lt;/TD&gt;&lt;TD VALIGN = MIDDLE  ALIGN = CENTER&gt;", TEXT(Minutes!I173,"d-mmm-yy"),"&lt;/TD&gt;&lt;/TR&gt;&lt;TR&gt;&lt;TD COLSPAN = 3&gt;", SUBSTITUTE(Minutes!I175, "#", " "),"&lt;/TD&gt;&lt;/TR&gt;"))</f>
        <v/>
      </c>
      <c r="I172" s="117" t="str">
        <f>IF(Minutes!J175&lt;&gt;"#","",CONCATENATE("&lt;TR BGCOLOR=""#E0E0E0""&gt;&lt;TD&gt;&lt;BR&gt;&lt;/TD&gt;&lt;TD VALIGN = MIDDLE  ALIGN = CENTER&gt;", Minutes!J174, "&lt;/TD&gt;&lt;TD VALIGN = MIDDLE  ALIGN = CENTER&gt;", TEXT(Minutes!J173,"d-mmm-yy"),"&lt;/TD&gt;&lt;/TR&gt;&lt;TR&gt;&lt;TD COLSPAN = 3&gt;", SUBSTITUTE(Minutes!J175, "#", " "),"&lt;/TD&gt;&lt;/TR&gt;"))</f>
        <v/>
      </c>
      <c r="J172" s="117" t="str">
        <f>IF(Minutes!K175&lt;&gt;"#","",CONCATENATE("&lt;TR BGCOLOR=""#E0E0E0""&gt;&lt;TD&gt;&lt;BR&gt;&lt;/TD&gt;&lt;TD VALIGN = MIDDLE  ALIGN = CENTER&gt;", Minutes!K174, "&lt;/TD&gt;&lt;TD VALIGN = MIDDLE  ALIGN = CENTER&gt;", TEXT(Minutes!K173,"d-mmm-yy"),"&lt;/TD&gt;&lt;/TR&gt;&lt;TR&gt;&lt;TD COLSPAN = 3&gt;", SUBSTITUTE(Minutes!K175, "#", " "),"&lt;/TD&gt;&lt;/TR&gt;"))</f>
        <v/>
      </c>
      <c r="K172" s="26" t="str">
        <f>IF(Minutes!L175&lt;&gt;"#","",CONCATENATE("&lt;TR BGCOLOR=""#E0E0E0""&gt;&lt;TD&gt;&lt;BR&gt;&lt;/TD&gt;&lt;TD VALIGN = MIDDLE  ALIGN = CENTER&gt;", Minutes!L174, "&lt;/TD&gt;&lt;TD VALIGN = MIDDLE  ALIGN = CENTER&gt;", TEXT(Minutes!L173,"d-mmm-yy"),"&lt;/TD&gt;&lt;/TR&gt;&lt;TR&gt;&lt;TD COLSPAN = 3&gt;", SUBSTITUTE(Minutes!L175, "#", " "),"&lt;/TD&gt;&lt;/TR&gt;"))</f>
        <v>&lt;TR BGCOLOR="#E0E0E0"&gt;&lt;TD&gt;&lt;BR&gt;&lt;/TD&gt;&lt;TD VALIGN = MIDDLE  ALIGN = CENTER&gt;Note that a similar 'reselect = TRUE' is not present in the corresponding state in Figure 13-20/802.1Q-2011 or Figure 17-18/802.1D-2004.
The commenter has not explained why ‘reselect = TRUE’ should be added.  We believe the state machine is correct as is. 
Reject
&lt;/TD&gt;&lt;TD VALIGN = MIDDLE  ALIGN = CENTER&gt;13-Nov-12&lt;/TD&gt;&lt;/TR&gt;&lt;TR&gt;&lt;TD COLSPAN = 3&gt; &lt;/TD&gt;&lt;/TR&gt;</v>
      </c>
      <c r="L172" s="26" t="str">
        <f>IF(Minutes!M175&lt;&gt;"#","",CONCATENATE("&lt;TR BGCOLOR=""#E0E0E0""&gt;&lt;TD&gt;&lt;BR&gt;&lt;/TD&gt;&lt;TD VALIGN = MIDDLE  ALIGN = CENTER&gt;", Minutes!M174, "&lt;/TD&gt;&lt;TD VALIGN = MIDDLE  ALIGN = CENTER&gt;", TEXT(Minutes!M173,"d-mmm-yy"),"&lt;/TD&gt;&lt;/TR&gt;&lt;TR&gt;&lt;TD COLSPAN = 3&gt;", SUBSTITUTE(Minutes!M175, "#", " "),"&lt;/TD&gt;&lt;/TR&gt;"))</f>
        <v/>
      </c>
      <c r="M172" s="26" t="str">
        <f>IF(Minutes!N175&lt;&gt;"#","",CONCATENATE("&lt;TR BGCOLOR=""#E0E0E0""&gt;&lt;TD&gt;&lt;BR&gt;&lt;/TD&gt;&lt;TD VALIGN = MIDDLE  ALIGN = CENTER&gt;", Minutes!N174, "&lt;/TD&gt;&lt;TD VALIGN = MIDDLE  ALIGN = CENTER&gt;", TEXT(Minutes!N173,"d-mmm-yy"),"&lt;/TD&gt;&lt;/TR&gt;&lt;TR&gt;&lt;TD COLSPAN = 3&gt;", SUBSTITUTE(Minutes!N175, "#", " "),"&lt;/TD&gt;&lt;/TR&gt;"))</f>
        <v/>
      </c>
      <c r="N172" s="26" t="str">
        <f>IF(Minutes!O175&lt;&gt;"#","",CONCATENATE("&lt;TR BGCOLOR=""#E0E0E0""&gt;&lt;TD&gt;&lt;BR&gt;&lt;/TD&gt;&lt;TD VALIGN = MIDDLE  ALIGN = CENTER&gt;", Minutes!O174, "&lt;/TD&gt;&lt;TD VALIGN = MIDDLE  ALIGN = CENTER&gt;", TEXT(Minutes!O173,"d-mmm-yy"),"&lt;/TD&gt;&lt;/TR&gt;&lt;TR&gt;&lt;TD COLSPAN = 3&gt;", SUBSTITUTE(Minutes!O175, "#", " "),"&lt;/TD&gt;&lt;/TR&gt;"))</f>
        <v/>
      </c>
      <c r="O172" s="26" t="str">
        <f>IF(Minutes!P175&lt;&gt;"#","",CONCATENATE("&lt;TR BGCOLOR=""#E0E0E0""&gt;&lt;TD&gt;&lt;BR&gt;&lt;/TD&gt;&lt;TD VALIGN = MIDDLE  ALIGN = CENTER&gt;", Minutes!P174, "&lt;/TD&gt;&lt;TD VALIGN = MIDDLE  ALIGN = CENTER&gt;", TEXT(Minutes!P173,"d-mmm-yy"),"&lt;/TD&gt;&lt;/TR&gt;&lt;TR&gt;&lt;TD COLSPAN = 3&gt;", SUBSTITUTE(Minutes!P175, "#", " "),"&lt;/TD&gt;&lt;/TR&gt;"))</f>
        <v/>
      </c>
      <c r="P172" s="26" t="str">
        <f>IF(Minutes!Q175&lt;&gt;"#","",CONCATENATE("&lt;TR BGCOLOR=""#E0E0E0""&gt;&lt;TD&gt;&lt;BR&gt;&lt;/TD&gt;&lt;TD VALIGN = MIDDLE  ALIGN = CENTER&gt;", Minutes!Q174, "&lt;/TD&gt;&lt;TD VALIGN = MIDDLE  ALIGN = CENTER&gt;", TEXT(Minutes!Q173,"d-mmm-yy"),"&lt;/TD&gt;&lt;/TR&gt;&lt;TR&gt;&lt;TD COLSPAN = 3&gt;", SUBSTITUTE(Minutes!Q175, "#", " "),"&lt;/TD&gt;&lt;/TR&gt;"))</f>
        <v/>
      </c>
      <c r="Q172" s="26" t="str">
        <f>IF(Minutes!R175&lt;&gt;"#","",CONCATENATE("&lt;TR BGCOLOR=""#E0E0E0""&gt;&lt;TD&gt;&lt;BR&gt;&lt;/TD&gt;&lt;TD VALIGN = MIDDLE  ALIGN = CENTER&gt;", Minutes!R174, "&lt;/TD&gt;&lt;TD VALIGN = MIDDLE  ALIGN = CENTER&gt;", TEXT(Minutes!R173,"d-mmm-yy"),"&lt;/TD&gt;&lt;/TR&gt;&lt;TR&gt;&lt;TD COLSPAN = 3&gt;", SUBSTITUTE(Minutes!R175, "#", " "),"&lt;/TD&gt;&lt;/TR&gt;"))</f>
        <v/>
      </c>
      <c r="R172" s="117" t="str">
        <f>IF(Minutes!S175&lt;&gt;"#","",CONCATENATE("&lt;TR BGCOLOR=""#E0E0E0""&gt;&lt;TD&gt;&lt;BR&gt;&lt;/TD&gt;&lt;TD VALIGN = MIDDLE  ALIGN = CENTER&gt;", Minutes!S174, "&lt;/TD&gt;&lt;TD VALIGN = MIDDLE  ALIGN = CENTER&gt;", TEXT(Minutes!S173,"d-mmm-yy"),"&lt;/TD&gt;&lt;/TR&gt;&lt;TR&gt;&lt;TD COLSPAN = 3&gt;", SUBSTITUTE(Minutes!S175, "#", " "),"&lt;/TD&gt;&lt;/TR&gt;"))</f>
        <v/>
      </c>
      <c r="S172" s="117" t="str">
        <f>IF(Minutes!T175&lt;&gt;"#","",CONCATENATE("&lt;TR BGCOLOR=""#E0E0E0""&gt;&lt;TD&gt;&lt;BR&gt;&lt;/TD&gt;&lt;TD VALIGN = MIDDLE  ALIGN = CENTER&gt;", Minutes!T174, "&lt;/TD&gt;&lt;TD VALIGN = MIDDLE  ALIGN = CENTER&gt;", TEXT(Minutes!T173,"d-mmm-yy"),"&lt;/TD&gt;&lt;/TR&gt;&lt;TR&gt;&lt;TD COLSPAN = 3&gt;", SUBSTITUTE(Minutes!T175, "#", " "),"&lt;/TD&gt;&lt;/TR&gt;"))</f>
        <v/>
      </c>
      <c r="T172" s="117" t="str">
        <f>IF(Minutes!U175&lt;&gt;"#","",CONCATENATE("&lt;TR BGCOLOR=""#E0E0E0""&gt;&lt;TD&gt;&lt;BR&gt;&lt;/TD&gt;&lt;TD VALIGN = MIDDLE  ALIGN = CENTER&gt;", Minutes!U174, "&lt;/TD&gt;&lt;TD VALIGN = MIDDLE  ALIGN = CENTER&gt;", TEXT(Minutes!U173,"d-mmm-yy"),"&lt;/TD&gt;&lt;/TR&gt;&lt;TR&gt;&lt;TD COLSPAN = 3&gt;", SUBSTITUTE(Minutes!U175, "#", " "),"&lt;/TD&gt;&lt;/TR&gt;"))</f>
        <v/>
      </c>
      <c r="U172" s="117" t="str">
        <f>IF(Minutes!V175&lt;&gt;"#","",CONCATENATE("&lt;TR BGCOLOR=""#E0E0E0""&gt;&lt;TD&gt;&lt;BR&gt;&lt;/TD&gt;&lt;TD VALIGN = MIDDLE  ALIGN = CENTER&gt;", Minutes!V174, "&lt;/TD&gt;&lt;TD VALIGN = MIDDLE  ALIGN = CENTER&gt;", TEXT(Minutes!V173,"d-mmm-yy"),"&lt;/TD&gt;&lt;/TR&gt;&lt;TR&gt;&lt;TD COLSPAN = 3&gt;", SUBSTITUTE(Minutes!V175, "#", " "),"&lt;/TD&gt;&lt;/TR&gt;"))</f>
        <v/>
      </c>
      <c r="V172" s="117" t="str">
        <f>IF(Minutes!W175&lt;&gt;"#","",CONCATENATE("&lt;TR BGCOLOR=""#E0E0E0""&gt;&lt;TD&gt;&lt;BR&gt;&lt;/TD&gt;&lt;TD VALIGN = MIDDLE  ALIGN = CENTER&gt;", Minutes!W174, "&lt;/TD&gt;&lt;TD VALIGN = MIDDLE  ALIGN = CENTER&gt;", TEXT(Minutes!W173,"d-mmm-yy"),"&lt;/TD&gt;&lt;/TR&gt;&lt;TR&gt;&lt;TD COLSPAN = 3&gt;", SUBSTITUTE(Minutes!W175, "#", " "),"&lt;/TD&gt;&lt;/TR&gt;"))</f>
        <v/>
      </c>
      <c r="W172" s="117" t="str">
        <f>IF(Minutes!X175&lt;&gt;"#","",CONCATENATE("&lt;TR BGCOLOR=""#E0E0E0""&gt;&lt;TD&gt;&lt;BR&gt;&lt;/TD&gt;&lt;TD VALIGN = MIDDLE  ALIGN = CENTER&gt;", Minutes!X174, "&lt;/TD&gt;&lt;TD VALIGN = MIDDLE  ALIGN = CENTER&gt;", TEXT(Minutes!X173,"d-mmm-yy"),"&lt;/TD&gt;&lt;/TR&gt;&lt;TR&gt;&lt;TD COLSPAN = 3&gt;", SUBSTITUTE(Minutes!X175, "#", " "),"&lt;/TD&gt;&lt;/TR&gt;"))</f>
        <v/>
      </c>
      <c r="X172" s="117" t="str">
        <f>IF(Minutes!Y175&lt;&gt;"#","",CONCATENATE("&lt;TR BGCOLOR=""#E0E0E0""&gt;&lt;TD&gt;&lt;BR&gt;&lt;/TD&gt;&lt;TD VALIGN = MIDDLE  ALIGN = CENTER&gt;", Minutes!Y174, "&lt;/TD&gt;&lt;TD VALIGN = MIDDLE  ALIGN = CENTER&gt;", TEXT(Minutes!Y173,"d-mmm-yy"),"&lt;/TD&gt;&lt;/TR&gt;&lt;TR&gt;&lt;TD COLSPAN = 3&gt;", SUBSTITUTE(Minutes!Y175, "#", " "),"&lt;/TD&gt;&lt;/TR&gt;"))</f>
        <v/>
      </c>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row>
    <row r="173" spans="1:50" x14ac:dyDescent="0.2">
      <c r="B173" s="117"/>
      <c r="C173" s="117"/>
      <c r="D173" s="117"/>
      <c r="E173" s="117"/>
      <c r="F173" s="117"/>
      <c r="G173" s="117"/>
      <c r="H173" s="117"/>
      <c r="I173" s="117"/>
      <c r="J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row>
    <row r="174" spans="1:50" x14ac:dyDescent="0.2">
      <c r="A174" s="26" t="s">
        <v>89</v>
      </c>
      <c r="B174" s="117"/>
      <c r="C174" s="117"/>
      <c r="D174" s="117"/>
      <c r="E174" s="117"/>
      <c r="F174" s="117"/>
      <c r="G174" s="117"/>
      <c r="H174" s="117"/>
      <c r="I174" s="117"/>
      <c r="J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row>
    <row r="175" spans="1:50" ht="127.5" customHeight="1" x14ac:dyDescent="0.2">
      <c r="A175" s="26" t="str">
        <f ca="1">IF(Minutes!B176="#","",CONCATENATE("&lt;A NAME = ""REQ",Minutes!B176,"""&gt;&lt;BR&gt;&lt;/A&gt;","&lt;TABLE BORDER=5 CELLSPACING=0 CELLPADDING=6 WIDTH=""100%""&gt;","&lt;TR BGCOLOR=""#00FFFF""&gt;&lt;TD COLSPAN = 3 VALIGN = MIDDLE  ALIGN = CENTER&gt;&lt;BIG&gt;&lt;B&gt;Change Request &lt;A HREF=""maint_",Minutes!B176,".pdf""&gt;",Minutes!B176,"&lt;/A&gt; Revision History&lt;/B&gt;&lt;/BIG&gt;&lt;/TD&gt;&lt;/TR&gt;","&lt;TR BGCOLOR=""#00FFFF""&gt;&lt;TD  WIDTH=""15%"" ALIGN = CENTER&gt;Status&lt;/TD&gt;&lt;TD ALIGN = CENTER&gt;Description&lt;/TD&gt;&lt;TD  WIDTH=""15%"" ALIGN = CENTER&gt;Date Received&lt;/TD&gt;&lt;/TR&gt;","&lt;TR BGCOLOR=""#00FFFF""&gt;&lt;TD VALIGN = MIDDLE  ALIGN = CENTER&gt;&lt;B&gt;",Minutes!C177,"&lt;/B&gt;&lt;/TD&gt;&lt;TD VALIGN = MIDDLE  ALIGN = CENTER&gt;&lt;B&gt;",Minutes!C178,"&lt;/B&gt;&lt;/TD&gt;&lt;TD  VALIGN = MIDDLE  ALIGN = CENTER&gt;&lt;B&gt;",Minutes!C176,"&lt;/B&gt;&lt;/TD&gt;&lt;/TR&gt;","&lt;TR BGCOLOR=""#00FFFF""&gt;&lt;TD COLSPAN = 3&gt;&lt;SMALL&gt;&lt;BR&gt;&lt;/SMALL&gt;&lt;/TD&gt;&lt;/TR&gt;"))</f>
        <v>&lt;A NAME = "REQ0066"&gt;&lt;BR&gt;&lt;/A&gt;&lt;TABLE BORDER=5 CELLSPACING=0 CELLPADDING=6 WIDTH="100%"&gt;&lt;TR BGCOLOR="#00FFFF"&gt;&lt;TD COLSPAN = 3 VALIGN = MIDDLE  ALIGN = CENTER&gt;&lt;BIG&gt;&lt;B&gt;Change Request &lt;A HREF="maint_0066.pdf"&gt;0066&lt;/A&gt;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CENTER&gt;&lt;B&gt;10.3.11.3 - req66&lt;/B&gt;&lt;/TD&gt;&lt;TD  VALIGN = MIDDLE  ALIGN = CENTER&gt;&lt;B&gt;01-Nov-12&lt;/B&gt;&lt;/TD&gt;&lt;/TR&gt;&lt;TR BGCOLOR="#00FFFF"&gt;&lt;TD COLSPAN = 3&gt;&lt;SMALL&gt;&lt;BR&gt;&lt;/SMALL&gt;&lt;/TD&gt;&lt;/TR&gt;</v>
      </c>
      <c r="B175" s="117" t="str">
        <f ca="1">IF(Minutes!C178="","",CONCATENATE("&lt;TR BGCOLOR=""#E0E0E0""&gt;&lt;TD&gt;&lt;BR&gt;&lt;/TD&gt;&lt;TD VALIGN = MIDDLE  ALIGN = CENTER&gt;", Minutes!C177, "&lt;/TD&gt;&lt;TD VALIGN = MIDDLE  ALIGN = CENTER&gt;", TEXT(Minutes!C176,"d-mmm-yy"),"&lt;/TD&gt;&lt;/TR&gt;&lt;TR&gt;&lt;TD COLSPAN = 3&gt;", SUBSTITUTE(Minutes!C178, "#", " "),"&lt;/TD&gt;&lt;/TR&gt;"))</f>
        <v>&lt;TR BGCOLOR="#E0E0E0"&gt;&lt;TD&gt;&lt;BR&gt;&lt;/TD&gt;&lt;TD VALIGN = MIDDLE  ALIGN = CENTER&gt;Published&lt;/TD&gt;&lt;TD VALIGN = MIDDLE  ALIGN = CENTER&gt;1-Nov-12&lt;/TD&gt;&lt;/TR&gt;&lt;TR&gt;&lt;TD COLSPAN = 3&gt;10.3.11.3 - req66&lt;/TD&gt;&lt;/TR&gt;</v>
      </c>
      <c r="C175" s="117" t="str">
        <f>IF(Minutes!D178&lt;&gt;"#","",CONCATENATE("&lt;TR BGCOLOR=""#E0E0E0""&gt;&lt;TD&gt;&lt;BR&gt;&lt;/TD&gt;&lt;TD VALIGN = MIDDLE  ALIGN = CENTER&gt;", Minutes!D177, "&lt;/TD&gt;&lt;TD VALIGN = MIDDLE  ALIGN = CENTER&gt;", TEXT(Minutes!D176,"d-mmm-yy"),"&lt;/TD&gt;&lt;/TR&gt;&lt;TR&gt;&lt;TD COLSPAN = 3&gt;", SUBSTITUTE(Minutes!D178, "#", " "),"&lt;/TD&gt;&lt;/TR&gt;"))</f>
        <v/>
      </c>
      <c r="D175" s="117" t="str">
        <f>IF(Minutes!E178&lt;&gt;"#","",CONCATENATE("&lt;TR BGCOLOR=""#E0E0E0""&gt;&lt;TD&gt;&lt;BR&gt;&lt;/TD&gt;&lt;TD VALIGN = MIDDLE  ALIGN = CENTER&gt;", Minutes!E177, "&lt;/TD&gt;&lt;TD VALIGN = MIDDLE  ALIGN = CENTER&gt;", TEXT(Minutes!E176,"d-mmm-yy"),"&lt;/TD&gt;&lt;/TR&gt;&lt;TR&gt;&lt;TD COLSPAN = 3&gt;", SUBSTITUTE(Minutes!E178, "#", " "),"&lt;/TD&gt;&lt;/TR&gt;"))</f>
        <v/>
      </c>
      <c r="E175" s="117" t="str">
        <f>IF(Minutes!F178&lt;&gt;"#","",CONCATENATE("&lt;TR BGCOLOR=""#E0E0E0""&gt;&lt;TD&gt;&lt;BR&gt;&lt;/TD&gt;&lt;TD VALIGN = MIDDLE  ALIGN = CENTER&gt;", Minutes!F177, "&lt;/TD&gt;&lt;TD VALIGN = MIDDLE  ALIGN = CENTER&gt;", TEXT(Minutes!F176,"d-mmm-yy"),"&lt;/TD&gt;&lt;/TR&gt;&lt;TR&gt;&lt;TD COLSPAN = 3&gt;", SUBSTITUTE(Minutes!F178, "#", " "),"&lt;/TD&gt;&lt;/TR&gt;"))</f>
        <v/>
      </c>
      <c r="F175" s="117" t="str">
        <f>IF(Minutes!G178&lt;&gt;"#","",CONCATENATE("&lt;TR BGCOLOR=""#E0E0E0""&gt;&lt;TD&gt;&lt;BR&gt;&lt;/TD&gt;&lt;TD VALIGN = MIDDLE  ALIGN = CENTER&gt;", Minutes!G177, "&lt;/TD&gt;&lt;TD VALIGN = MIDDLE  ALIGN = CENTER&gt;", TEXT(Minutes!G176,"d-mmm-yy"),"&lt;/TD&gt;&lt;/TR&gt;&lt;TR&gt;&lt;TD COLSPAN = 3&gt;", SUBSTITUTE(Minutes!G178, "#", " "),"&lt;/TD&gt;&lt;/TR&gt;"))</f>
        <v/>
      </c>
      <c r="G175" s="117" t="str">
        <f>IF(Minutes!H178&lt;&gt;"#","",CONCATENATE("&lt;TR BGCOLOR=""#E0E0E0""&gt;&lt;TD&gt;&lt;BR&gt;&lt;/TD&gt;&lt;TD VALIGN = MIDDLE  ALIGN = CENTER&gt;", Minutes!H177, "&lt;/TD&gt;&lt;TD VALIGN = MIDDLE  ALIGN = CENTER&gt;", TEXT(Minutes!H176,"d-mmm-yy"),"&lt;/TD&gt;&lt;/TR&gt;&lt;TR&gt;&lt;TD COLSPAN = 3&gt;", SUBSTITUTE(Minutes!H178, "#", " "),"&lt;/TD&gt;&lt;/TR&gt;"))</f>
        <v/>
      </c>
      <c r="H175" s="117" t="str">
        <f>IF(Minutes!I178&lt;&gt;"#","",CONCATENATE("&lt;TR BGCOLOR=""#E0E0E0""&gt;&lt;TD&gt;&lt;BR&gt;&lt;/TD&gt;&lt;TD VALIGN = MIDDLE  ALIGN = CENTER&gt;", Minutes!I177, "&lt;/TD&gt;&lt;TD VALIGN = MIDDLE  ALIGN = CENTER&gt;", TEXT(Minutes!I176,"d-mmm-yy"),"&lt;/TD&gt;&lt;/TR&gt;&lt;TR&gt;&lt;TD COLSPAN = 3&gt;", SUBSTITUTE(Minutes!I178, "#", " "),"&lt;/TD&gt;&lt;/TR&gt;"))</f>
        <v/>
      </c>
      <c r="I175" s="117" t="str">
        <f>IF(Minutes!J178&lt;&gt;"#","",CONCATENATE("&lt;TR BGCOLOR=""#E0E0E0""&gt;&lt;TD&gt;&lt;BR&gt;&lt;/TD&gt;&lt;TD VALIGN = MIDDLE  ALIGN = CENTER&gt;", Minutes!J177, "&lt;/TD&gt;&lt;TD VALIGN = MIDDLE  ALIGN = CENTER&gt;", TEXT(Minutes!J176,"d-mmm-yy"),"&lt;/TD&gt;&lt;/TR&gt;&lt;TR&gt;&lt;TD COLSPAN = 3&gt;", SUBSTITUTE(Minutes!J178, "#", " "),"&lt;/TD&gt;&lt;/TR&gt;"))</f>
        <v/>
      </c>
      <c r="J175" s="117" t="str">
        <f>IF(Minutes!K178&lt;&gt;"#","",CONCATENATE("&lt;TR BGCOLOR=""#E0E0E0""&gt;&lt;TD&gt;&lt;BR&gt;&lt;/TD&gt;&lt;TD VALIGN = MIDDLE  ALIGN = CENTER&gt;", Minutes!K177, "&lt;/TD&gt;&lt;TD VALIGN = MIDDLE  ALIGN = CENTER&gt;", TEXT(Minutes!K176,"d-mmm-yy"),"&lt;/TD&gt;&lt;/TR&gt;&lt;TR&gt;&lt;TD COLSPAN = 3&gt;", SUBSTITUTE(Minutes!K178, "#", " "),"&lt;/TD&gt;&lt;/TR&gt;"))</f>
        <v/>
      </c>
      <c r="K175" s="26" t="str">
        <f>IF(Minutes!L178&lt;&gt;"#","",CONCATENATE("&lt;TR BGCOLOR=""#E0E0E0""&gt;&lt;TD&gt;&lt;BR&gt;&lt;/TD&gt;&lt;TD VALIGN = MIDDLE  ALIGN = CENTER&gt;", Minutes!L177, "&lt;/TD&gt;&lt;TD VALIGN = MIDDLE  ALIGN = CENTER&gt;", TEXT(Minutes!L176,"d-mmm-yy"),"&lt;/TD&gt;&lt;/TR&gt;&lt;TR&gt;&lt;TD COLSPAN = 3&gt;", SUBSTITUTE(Minutes!L178, "#", " "),"&lt;/TD&gt;&lt;/TR&gt;"))</f>
        <v>&lt;TR BGCOLOR="#E0E0E0"&gt;&lt;TD&gt;&lt;BR&gt;&lt;/TD&gt;&lt;TD VALIGN = MIDDLE  ALIGN = CENTER&gt;Agree; It seems we should not increment the counter when entering the AGED state from DISABLED, as there has not been an Announce receipt timeout in this case. Should have the qualification on the counter (the first suggestion). 
Incorporate in P802.1AS-Cor-1&lt;/TD&gt;&lt;TD VALIGN = MIDDLE  ALIGN = CENTER&gt;13-Nov-12&lt;/TD&gt;&lt;/TR&gt;&lt;TR&gt;&lt;TD COLSPAN = 3&gt; &lt;/TD&gt;&lt;/TR&gt;</v>
      </c>
      <c r="L175" s="26" t="str">
        <f>IF(Minutes!M178&lt;&gt;"#","",CONCATENATE("&lt;TR BGCOLOR=""#E0E0E0""&gt;&lt;TD&gt;&lt;BR&gt;&lt;/TD&gt;&lt;TD VALIGN = MIDDLE  ALIGN = CENTER&gt;", Minutes!M177, "&lt;/TD&gt;&lt;TD VALIGN = MIDDLE  ALIGN = CENTER&gt;", TEXT(Minutes!M176,"d-mmm-yy"),"&lt;/TD&gt;&lt;/TR&gt;&lt;TR&gt;&lt;TD COLSPAN = 3&gt;", SUBSTITUTE(Minutes!M178, "#", " "),"&lt;/TD&gt;&lt;/TR&gt;"))</f>
        <v>&lt;TR BGCOLOR="#E0E0E0"&gt;&lt;TD&gt;&lt;BR&gt;&lt;/TD&gt;&lt;TD VALIGN = MIDDLE  ALIGN = CENTER&gt;802.1AS-Cor1 is in WG ballot&lt;/TD&gt;&lt;TD VALIGN = MIDDLE  ALIGN = CENTER&gt;15-Jan-13&lt;/TD&gt;&lt;/TR&gt;&lt;TR&gt;&lt;TD COLSPAN = 3&gt; &lt;/TD&gt;&lt;/TR&gt;</v>
      </c>
      <c r="M175" s="26" t="str">
        <f>IF(Minutes!N178&lt;&gt;"#","",CONCATENATE("&lt;TR BGCOLOR=""#E0E0E0""&gt;&lt;TD&gt;&lt;BR&gt;&lt;/TD&gt;&lt;TD VALIGN = MIDDLE  ALIGN = CENTER&gt;", Minutes!N177, "&lt;/TD&gt;&lt;TD VALIGN = MIDDLE  ALIGN = CENTER&gt;", TEXT(Minutes!N176,"d-mmm-yy"),"&lt;/TD&gt;&lt;/TR&gt;&lt;TR&gt;&lt;TD COLSPAN = 3&gt;", SUBSTITUTE(Minutes!N178, "#", " "),"&lt;/TD&gt;&lt;/TR&gt;"))</f>
        <v>&lt;TR BGCOLOR="#E0E0E0"&gt;&lt;TD&gt;&lt;BR&gt;&lt;/TD&gt;&lt;TD VALIGN = MIDDLE  ALIGN = CENTER&gt;AS-Cor-1 is in sponsor ballot&lt;/TD&gt;&lt;TD VALIGN = MIDDLE  ALIGN = CENTER&gt;19-Mar-13&lt;/TD&gt;&lt;/TR&gt;&lt;TR&gt;&lt;TD COLSPAN = 3&gt; &lt;/TD&gt;&lt;/TR&gt;</v>
      </c>
      <c r="N175" s="26" t="str">
        <f>IF(Minutes!O178&lt;&gt;"#","",CONCATENATE("&lt;TR BGCOLOR=""#E0E0E0""&gt;&lt;TD&gt;&lt;BR&gt;&lt;/TD&gt;&lt;TD VALIGN = MIDDLE  ALIGN = CENTER&gt;", Minutes!O177, "&lt;/TD&gt;&lt;TD VALIGN = MIDDLE  ALIGN = CENTER&gt;", TEXT(Minutes!O176,"d-mmm-yy"),"&lt;/TD&gt;&lt;/TR&gt;&lt;TR&gt;&lt;TD COLSPAN = 3&gt;", SUBSTITUTE(Minutes!O178, "#", " "),"&lt;/TD&gt;&lt;/TR&gt;"))</f>
        <v>&lt;TR BGCOLOR="#E0E0E0"&gt;&lt;TD&gt;&lt;BR&gt;&lt;/TD&gt;&lt;TD VALIGN = MIDDLE  ALIGN = CENTER&gt;AS-Cor-1 D3.1 to be submitted to RevCom&lt;/TD&gt;&lt;TD VALIGN = MIDDLE  ALIGN = CENTER&gt;15-May-13&lt;/TD&gt;&lt;/TR&gt;&lt;TR&gt;&lt;TD COLSPAN = 3&gt; &lt;/TD&gt;&lt;/TR&gt;</v>
      </c>
      <c r="O175" s="26" t="str">
        <f>IF(Minutes!P178&lt;&gt;"#","",CONCATENATE("&lt;TR BGCOLOR=""#E0E0E0""&gt;&lt;TD&gt;&lt;BR&gt;&lt;/TD&gt;&lt;TD VALIGN = MIDDLE  ALIGN = CENTER&gt;", Minutes!P177, "&lt;/TD&gt;&lt;TD VALIGN = MIDDLE  ALIGN = CENTER&gt;", TEXT(Minutes!P176,"d-mmm-yy"),"&lt;/TD&gt;&lt;/TR&gt;&lt;TR&gt;&lt;TD COLSPAN = 3&gt;", SUBSTITUTE(Minutes!P178, "#", " "),"&lt;/TD&gt;&lt;/TR&gt;"))</f>
        <v>&lt;TR BGCOLOR="#E0E0E0"&gt;&lt;TD&gt;&lt;BR&gt;&lt;/TD&gt;&lt;TD VALIGN = MIDDLE  ALIGN = CENTER&gt;AS-Cor-1 D3.1 to be submitted to RevCom&lt;/TD&gt;&lt;TD VALIGN = MIDDLE  ALIGN = CENTER&gt;15-Jul-13&lt;/TD&gt;&lt;/TR&gt;&lt;TR&gt;&lt;TD COLSPAN = 3&gt; &lt;/TD&gt;&lt;/TR&gt;</v>
      </c>
      <c r="P175" s="26" t="str">
        <f>IF(Minutes!Q178&lt;&gt;"#","",CONCATENATE("&lt;TR BGCOLOR=""#E0E0E0""&gt;&lt;TD&gt;&lt;BR&gt;&lt;/TD&gt;&lt;TD VALIGN = MIDDLE  ALIGN = CENTER&gt;", Minutes!Q177, "&lt;/TD&gt;&lt;TD VALIGN = MIDDLE  ALIGN = CENTER&gt;", TEXT(Minutes!Q176,"d-mmm-yy"),"&lt;/TD&gt;&lt;/TR&gt;&lt;TR&gt;&lt;TD COLSPAN = 3&gt;", SUBSTITUTE(Minutes!Q178, "#", " "),"&lt;/TD&gt;&lt;/TR&gt;"))</f>
        <v>&lt;TR BGCOLOR="#E0E0E0"&gt;&lt;TD&gt;&lt;BR&gt;&lt;/TD&gt;&lt;TD VALIGN = MIDDLE  ALIGN = CENTER&gt;AS-Cor-1 D3.1 approved by RevCom/SASB, to be published shortly&lt;/TD&gt;&lt;TD VALIGN = MIDDLE  ALIGN = CENTER&gt;3-Sep-13&lt;/TD&gt;&lt;/TR&gt;&lt;TR&gt;&lt;TD COLSPAN = 3&gt; &lt;/TD&gt;&lt;/TR&gt;</v>
      </c>
      <c r="Q175" s="26" t="str">
        <f>IF(Minutes!R178&lt;&gt;"#","",CONCATENATE("&lt;TR BGCOLOR=""#E0E0E0""&gt;&lt;TD&gt;&lt;BR&gt;&lt;/TD&gt;&lt;TD VALIGN = MIDDLE  ALIGN = CENTER&gt;", Minutes!R177, "&lt;/TD&gt;&lt;TD VALIGN = MIDDLE  ALIGN = CENTER&gt;", TEXT(Minutes!R176,"d-mmm-yy"),"&lt;/TD&gt;&lt;/TR&gt;&lt;TR&gt;&lt;TD COLSPAN = 3&gt;", SUBSTITUTE(Minutes!R178, "#", " "),"&lt;/TD&gt;&lt;/TR&gt;"))</f>
        <v>&lt;TR BGCOLOR="#E0E0E0"&gt;&lt;TD&gt;&lt;BR&gt;&lt;/TD&gt;&lt;TD VALIGN = MIDDLE  ALIGN = CENTER&gt;802.1AS-Cor1 was published on Sept 10, 2013&lt;/TD&gt;&lt;TD VALIGN = MIDDLE  ALIGN = CENTER&gt;12-Nov-13&lt;/TD&gt;&lt;/TR&gt;&lt;TR&gt;&lt;TD COLSPAN = 3&gt; &lt;/TD&gt;&lt;/TR&gt;</v>
      </c>
      <c r="R175" s="117" t="str">
        <f>IF(Minutes!S178&lt;&gt;"#","",CONCATENATE("&lt;TR BGCOLOR=""#E0E0E0""&gt;&lt;TD&gt;&lt;BR&gt;&lt;/TD&gt;&lt;TD VALIGN = MIDDLE  ALIGN = CENTER&gt;", Minutes!S177, "&lt;/TD&gt;&lt;TD VALIGN = MIDDLE  ALIGN = CENTER&gt;", TEXT(Minutes!S176,"d-mmm-yy"),"&lt;/TD&gt;&lt;/TR&gt;&lt;TR&gt;&lt;TD COLSPAN = 3&gt;", SUBSTITUTE(Minutes!S178, "#", " "),"&lt;/TD&gt;&lt;/TR&gt;"))</f>
        <v/>
      </c>
      <c r="S175" s="117" t="str">
        <f>IF(Minutes!T178&lt;&gt;"#","",CONCATENATE("&lt;TR BGCOLOR=""#E0E0E0""&gt;&lt;TD&gt;&lt;BR&gt;&lt;/TD&gt;&lt;TD VALIGN = MIDDLE  ALIGN = CENTER&gt;", Minutes!T177, "&lt;/TD&gt;&lt;TD VALIGN = MIDDLE  ALIGN = CENTER&gt;", TEXT(Minutes!T176,"d-mmm-yy"),"&lt;/TD&gt;&lt;/TR&gt;&lt;TR&gt;&lt;TD COLSPAN = 3&gt;", SUBSTITUTE(Minutes!T178, "#", " "),"&lt;/TD&gt;&lt;/TR&gt;"))</f>
        <v/>
      </c>
      <c r="T175" s="117" t="str">
        <f>IF(Minutes!U178&lt;&gt;"#","",CONCATENATE("&lt;TR BGCOLOR=""#E0E0E0""&gt;&lt;TD&gt;&lt;BR&gt;&lt;/TD&gt;&lt;TD VALIGN = MIDDLE  ALIGN = CENTER&gt;", Minutes!U177, "&lt;/TD&gt;&lt;TD VALIGN = MIDDLE  ALIGN = CENTER&gt;", TEXT(Minutes!U176,"d-mmm-yy"),"&lt;/TD&gt;&lt;/TR&gt;&lt;TR&gt;&lt;TD COLSPAN = 3&gt;", SUBSTITUTE(Minutes!U178, "#", " "),"&lt;/TD&gt;&lt;/TR&gt;"))</f>
        <v/>
      </c>
      <c r="U175" s="117" t="str">
        <f>IF(Minutes!V178&lt;&gt;"#","",CONCATENATE("&lt;TR BGCOLOR=""#E0E0E0""&gt;&lt;TD&gt;&lt;BR&gt;&lt;/TD&gt;&lt;TD VALIGN = MIDDLE  ALIGN = CENTER&gt;", Minutes!V177, "&lt;/TD&gt;&lt;TD VALIGN = MIDDLE  ALIGN = CENTER&gt;", TEXT(Minutes!V176,"d-mmm-yy"),"&lt;/TD&gt;&lt;/TR&gt;&lt;TR&gt;&lt;TD COLSPAN = 3&gt;", SUBSTITUTE(Minutes!V178, "#", " "),"&lt;/TD&gt;&lt;/TR&gt;"))</f>
        <v/>
      </c>
      <c r="V175" s="117" t="str">
        <f>IF(Minutes!W178&lt;&gt;"#","",CONCATENATE("&lt;TR BGCOLOR=""#E0E0E0""&gt;&lt;TD&gt;&lt;BR&gt;&lt;/TD&gt;&lt;TD VALIGN = MIDDLE  ALIGN = CENTER&gt;", Minutes!W177, "&lt;/TD&gt;&lt;TD VALIGN = MIDDLE  ALIGN = CENTER&gt;", TEXT(Minutes!W176,"d-mmm-yy"),"&lt;/TD&gt;&lt;/TR&gt;&lt;TR&gt;&lt;TD COLSPAN = 3&gt;", SUBSTITUTE(Minutes!W178, "#", " "),"&lt;/TD&gt;&lt;/TR&gt;"))</f>
        <v/>
      </c>
      <c r="W175" s="117" t="str">
        <f>IF(Minutes!X178&lt;&gt;"#","",CONCATENATE("&lt;TR BGCOLOR=""#E0E0E0""&gt;&lt;TD&gt;&lt;BR&gt;&lt;/TD&gt;&lt;TD VALIGN = MIDDLE  ALIGN = CENTER&gt;", Minutes!X177, "&lt;/TD&gt;&lt;TD VALIGN = MIDDLE  ALIGN = CENTER&gt;", TEXT(Minutes!X176,"d-mmm-yy"),"&lt;/TD&gt;&lt;/TR&gt;&lt;TR&gt;&lt;TD COLSPAN = 3&gt;", SUBSTITUTE(Minutes!X178, "#", " "),"&lt;/TD&gt;&lt;/TR&gt;"))</f>
        <v/>
      </c>
      <c r="X175" s="117" t="str">
        <f>IF(Minutes!Y178&lt;&gt;"#","",CONCATENATE("&lt;TR BGCOLOR=""#E0E0E0""&gt;&lt;TD&gt;&lt;BR&gt;&lt;/TD&gt;&lt;TD VALIGN = MIDDLE  ALIGN = CENTER&gt;", Minutes!Y177, "&lt;/TD&gt;&lt;TD VALIGN = MIDDLE  ALIGN = CENTER&gt;", TEXT(Minutes!Y176,"d-mmm-yy"),"&lt;/TD&gt;&lt;/TR&gt;&lt;TR&gt;&lt;TD COLSPAN = 3&gt;", SUBSTITUTE(Minutes!Y178, "#", " "),"&lt;/TD&gt;&lt;/TR&gt;"))</f>
        <v/>
      </c>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row>
    <row r="176" spans="1:50" x14ac:dyDescent="0.2">
      <c r="B176" s="117"/>
      <c r="C176" s="117"/>
      <c r="D176" s="117"/>
      <c r="E176" s="117"/>
      <c r="F176" s="117"/>
      <c r="G176" s="117"/>
      <c r="H176" s="117"/>
      <c r="I176" s="117"/>
      <c r="J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row>
    <row r="177" spans="1:50" x14ac:dyDescent="0.2">
      <c r="A177" s="26" t="s">
        <v>89</v>
      </c>
      <c r="B177" s="117"/>
      <c r="C177" s="117"/>
      <c r="D177" s="117"/>
      <c r="E177" s="117"/>
      <c r="F177" s="117"/>
      <c r="G177" s="117"/>
      <c r="H177" s="117"/>
      <c r="I177" s="117"/>
      <c r="J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row>
    <row r="178" spans="1:50" ht="127.5" customHeight="1" x14ac:dyDescent="0.2">
      <c r="A178" s="26" t="str">
        <f ca="1">IF(Minutes!B179="#","",CONCATENATE("&lt;A NAME = ""REQ",Minutes!B179,"""&gt;&lt;BR&gt;&lt;/A&gt;","&lt;TABLE BORDER=5 CELLSPACING=0 CELLPADDING=6 WIDTH=""100%""&gt;","&lt;TR BGCOLOR=""#00FFFF""&gt;&lt;TD COLSPAN = 3 VALIGN = MIDDLE  ALIGN = CENTER&gt;&lt;BIG&gt;&lt;B&gt;Change Request &lt;A HREF=""maint_",Minutes!B179,".pdf""&gt;",Minutes!B179,"&lt;/A&gt; Revision History&lt;/B&gt;&lt;/BIG&gt;&lt;/TD&gt;&lt;/TR&gt;","&lt;TR BGCOLOR=""#00FFFF""&gt;&lt;TD  WIDTH=""15%"" ALIGN = CENTER&gt;Status&lt;/TD&gt;&lt;TD ALIGN = CENTER&gt;Description&lt;/TD&gt;&lt;TD  WIDTH=""15%"" ALIGN = CENTER&gt;Date Received&lt;/TD&gt;&lt;/TR&gt;","&lt;TR BGCOLOR=""#00FFFF""&gt;&lt;TD VALIGN = MIDDLE  ALIGN = CENTER&gt;&lt;B&gt;",Minutes!C180,"&lt;/B&gt;&lt;/TD&gt;&lt;TD VALIGN = MIDDLE  ALIGN = CENTER&gt;&lt;B&gt;",Minutes!C181,"&lt;/B&gt;&lt;/TD&gt;&lt;TD  VALIGN = MIDDLE  ALIGN = CENTER&gt;&lt;B&gt;",Minutes!C179,"&lt;/B&gt;&lt;/TD&gt;&lt;/TR&gt;","&lt;TR BGCOLOR=""#00FFFF""&gt;&lt;TD COLSPAN = 3&gt;&lt;SMALL&gt;&lt;BR&gt;&lt;/SMALL&gt;&lt;/TD&gt;&lt;/TR&gt;"))</f>
        <v>&lt;A NAME = "REQ0067"&gt;&lt;BR&gt;&lt;/A&gt;&lt;TABLE BORDER=5 CELLSPACING=0 CELLPADDING=6 WIDTH="100%"&gt;&lt;TR BGCOLOR="#00FFFF"&gt;&lt;TD COLSPAN = 3 VALIGN = MIDDLE  ALIGN = CENTER&gt;&lt;BIG&gt;&lt;B&gt;Change Request &lt;A HREF="maint_0067.pdf"&gt;0067&lt;/A&gt;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CENTER&gt;&lt;B&gt;10.3.12.1.4 - req67&lt;/B&gt;&lt;/TD&gt;&lt;TD  VALIGN = MIDDLE  ALIGN = CENTER&gt;&lt;B&gt;01-Nov-12&lt;/B&gt;&lt;/TD&gt;&lt;/TR&gt;&lt;TR BGCOLOR="#00FFFF"&gt;&lt;TD COLSPAN = 3&gt;&lt;SMALL&gt;&lt;BR&gt;&lt;/SMALL&gt;&lt;/TD&gt;&lt;/TR&gt;</v>
      </c>
      <c r="B178" s="117" t="str">
        <f ca="1">IF(Minutes!C181="","",CONCATENATE("&lt;TR BGCOLOR=""#E0E0E0""&gt;&lt;TD&gt;&lt;BR&gt;&lt;/TD&gt;&lt;TD VALIGN = MIDDLE  ALIGN = CENTER&gt;", Minutes!C180, "&lt;/TD&gt;&lt;TD VALIGN = MIDDLE  ALIGN = CENTER&gt;", TEXT(Minutes!C179,"d-mmm-yy"),"&lt;/TD&gt;&lt;/TR&gt;&lt;TR&gt;&lt;TD COLSPAN = 3&gt;", SUBSTITUTE(Minutes!C181, "#", " "),"&lt;/TD&gt;&lt;/TR&gt;"))</f>
        <v>&lt;TR BGCOLOR="#E0E0E0"&gt;&lt;TD&gt;&lt;BR&gt;&lt;/TD&gt;&lt;TD VALIGN = MIDDLE  ALIGN = CENTER&gt;Rejected&lt;/TD&gt;&lt;TD VALIGN = MIDDLE  ALIGN = CENTER&gt;1-Nov-12&lt;/TD&gt;&lt;/TR&gt;&lt;TR&gt;&lt;TD COLSPAN = 3&gt;10.3.12.1.4 - req67&lt;/TD&gt;&lt;/TR&gt;</v>
      </c>
      <c r="C178" s="117" t="str">
        <f>IF(Minutes!D181&lt;&gt;"#","",CONCATENATE("&lt;TR BGCOLOR=""#E0E0E0""&gt;&lt;TD&gt;&lt;BR&gt;&lt;/TD&gt;&lt;TD VALIGN = MIDDLE  ALIGN = CENTER&gt;", Minutes!D180, "&lt;/TD&gt;&lt;TD VALIGN = MIDDLE  ALIGN = CENTER&gt;", TEXT(Minutes!D179,"d-mmm-yy"),"&lt;/TD&gt;&lt;/TR&gt;&lt;TR&gt;&lt;TD COLSPAN = 3&gt;", SUBSTITUTE(Minutes!D181, "#", " "),"&lt;/TD&gt;&lt;/TR&gt;"))</f>
        <v/>
      </c>
      <c r="D178" s="117" t="str">
        <f>IF(Minutes!E181&lt;&gt;"#","",CONCATENATE("&lt;TR BGCOLOR=""#E0E0E0""&gt;&lt;TD&gt;&lt;BR&gt;&lt;/TD&gt;&lt;TD VALIGN = MIDDLE  ALIGN = CENTER&gt;", Minutes!E180, "&lt;/TD&gt;&lt;TD VALIGN = MIDDLE  ALIGN = CENTER&gt;", TEXT(Minutes!E179,"d-mmm-yy"),"&lt;/TD&gt;&lt;/TR&gt;&lt;TR&gt;&lt;TD COLSPAN = 3&gt;", SUBSTITUTE(Minutes!E181, "#", " "),"&lt;/TD&gt;&lt;/TR&gt;"))</f>
        <v/>
      </c>
      <c r="E178" s="117" t="str">
        <f>IF(Minutes!F181&lt;&gt;"#","",CONCATENATE("&lt;TR BGCOLOR=""#E0E0E0""&gt;&lt;TD&gt;&lt;BR&gt;&lt;/TD&gt;&lt;TD VALIGN = MIDDLE  ALIGN = CENTER&gt;", Minutes!F180, "&lt;/TD&gt;&lt;TD VALIGN = MIDDLE  ALIGN = CENTER&gt;", TEXT(Minutes!F179,"d-mmm-yy"),"&lt;/TD&gt;&lt;/TR&gt;&lt;TR&gt;&lt;TD COLSPAN = 3&gt;", SUBSTITUTE(Minutes!F181, "#", " "),"&lt;/TD&gt;&lt;/TR&gt;"))</f>
        <v/>
      </c>
      <c r="F178" s="117" t="str">
        <f>IF(Minutes!G181&lt;&gt;"#","",CONCATENATE("&lt;TR BGCOLOR=""#E0E0E0""&gt;&lt;TD&gt;&lt;BR&gt;&lt;/TD&gt;&lt;TD VALIGN = MIDDLE  ALIGN = CENTER&gt;", Minutes!G180, "&lt;/TD&gt;&lt;TD VALIGN = MIDDLE  ALIGN = CENTER&gt;", TEXT(Minutes!G179,"d-mmm-yy"),"&lt;/TD&gt;&lt;/TR&gt;&lt;TR&gt;&lt;TD COLSPAN = 3&gt;", SUBSTITUTE(Minutes!G181, "#", " "),"&lt;/TD&gt;&lt;/TR&gt;"))</f>
        <v/>
      </c>
      <c r="G178" s="117" t="str">
        <f>IF(Minutes!H181&lt;&gt;"#","",CONCATENATE("&lt;TR BGCOLOR=""#E0E0E0""&gt;&lt;TD&gt;&lt;BR&gt;&lt;/TD&gt;&lt;TD VALIGN = MIDDLE  ALIGN = CENTER&gt;", Minutes!H180, "&lt;/TD&gt;&lt;TD VALIGN = MIDDLE  ALIGN = CENTER&gt;", TEXT(Minutes!H179,"d-mmm-yy"),"&lt;/TD&gt;&lt;/TR&gt;&lt;TR&gt;&lt;TD COLSPAN = 3&gt;", SUBSTITUTE(Minutes!H181, "#", " "),"&lt;/TD&gt;&lt;/TR&gt;"))</f>
        <v/>
      </c>
      <c r="H178" s="117" t="str">
        <f>IF(Minutes!I181&lt;&gt;"#","",CONCATENATE("&lt;TR BGCOLOR=""#E0E0E0""&gt;&lt;TD&gt;&lt;BR&gt;&lt;/TD&gt;&lt;TD VALIGN = MIDDLE  ALIGN = CENTER&gt;", Minutes!I180, "&lt;/TD&gt;&lt;TD VALIGN = MIDDLE  ALIGN = CENTER&gt;", TEXT(Minutes!I179,"d-mmm-yy"),"&lt;/TD&gt;&lt;/TR&gt;&lt;TR&gt;&lt;TD COLSPAN = 3&gt;", SUBSTITUTE(Minutes!I181, "#", " "),"&lt;/TD&gt;&lt;/TR&gt;"))</f>
        <v/>
      </c>
      <c r="I178" s="117" t="str">
        <f>IF(Minutes!J181&lt;&gt;"#","",CONCATENATE("&lt;TR BGCOLOR=""#E0E0E0""&gt;&lt;TD&gt;&lt;BR&gt;&lt;/TD&gt;&lt;TD VALIGN = MIDDLE  ALIGN = CENTER&gt;", Minutes!J180, "&lt;/TD&gt;&lt;TD VALIGN = MIDDLE  ALIGN = CENTER&gt;", TEXT(Minutes!J179,"d-mmm-yy"),"&lt;/TD&gt;&lt;/TR&gt;&lt;TR&gt;&lt;TD COLSPAN = 3&gt;", SUBSTITUTE(Minutes!J181, "#", " "),"&lt;/TD&gt;&lt;/TR&gt;"))</f>
        <v/>
      </c>
      <c r="J178" s="117" t="str">
        <f>IF(Minutes!K181&lt;&gt;"#","",CONCATENATE("&lt;TR BGCOLOR=""#E0E0E0""&gt;&lt;TD&gt;&lt;BR&gt;&lt;/TD&gt;&lt;TD VALIGN = MIDDLE  ALIGN = CENTER&gt;", Minutes!K180, "&lt;/TD&gt;&lt;TD VALIGN = MIDDLE  ALIGN = CENTER&gt;", TEXT(Minutes!K179,"d-mmm-yy"),"&lt;/TD&gt;&lt;/TR&gt;&lt;TR&gt;&lt;TD COLSPAN = 3&gt;", SUBSTITUTE(Minutes!K181, "#", " "),"&lt;/TD&gt;&lt;/TR&gt;"))</f>
        <v/>
      </c>
      <c r="K178" s="26" t="str">
        <f>IF(Minutes!L181&lt;&gt;"#","",CONCATENATE("&lt;TR BGCOLOR=""#E0E0E0""&gt;&lt;TD&gt;&lt;BR&gt;&lt;/TD&gt;&lt;TD VALIGN = MIDDLE  ALIGN = CENTER&gt;", Minutes!L180, "&lt;/TD&gt;&lt;TD VALIGN = MIDDLE  ALIGN = CENTER&gt;", TEXT(Minutes!L179,"d-mmm-yy"),"&lt;/TD&gt;&lt;/TR&gt;&lt;TR&gt;&lt;TD COLSPAN = 3&gt;", SUBSTITUTE(Minutes!L181, "#", " "),"&lt;/TD&gt;&lt;/TR&gt;"))</f>
        <v>&lt;TR BGCOLOR="#E0E0E0"&gt;&lt;TD&gt;&lt;BR&gt;&lt;/TD&gt;&lt;TD VALIGN = MIDDLE  ALIGN = CENTER&gt;There are no such diagrams in 802.1D-2004 or 802.1Q-2011.
Reject
&lt;/TD&gt;&lt;TD VALIGN = MIDDLE  ALIGN = CENTER&gt;13-Nov-12&lt;/TD&gt;&lt;/TR&gt;&lt;TR&gt;&lt;TD COLSPAN = 3&gt; &lt;/TD&gt;&lt;/TR&gt;</v>
      </c>
      <c r="L178" s="26" t="str">
        <f>IF(Minutes!M181&lt;&gt;"#","",CONCATENATE("&lt;TR BGCOLOR=""#E0E0E0""&gt;&lt;TD&gt;&lt;BR&gt;&lt;/TD&gt;&lt;TD VALIGN = MIDDLE  ALIGN = CENTER&gt;", Minutes!M180, "&lt;/TD&gt;&lt;TD VALIGN = MIDDLE  ALIGN = CENTER&gt;", TEXT(Minutes!M179,"d-mmm-yy"),"&lt;/TD&gt;&lt;/TR&gt;&lt;TR&gt;&lt;TD COLSPAN = 3&gt;", SUBSTITUTE(Minutes!M181, "#", " "),"&lt;/TD&gt;&lt;/TR&gt;"))</f>
        <v/>
      </c>
      <c r="M178" s="26" t="str">
        <f>IF(Minutes!N181&lt;&gt;"#","",CONCATENATE("&lt;TR BGCOLOR=""#E0E0E0""&gt;&lt;TD&gt;&lt;BR&gt;&lt;/TD&gt;&lt;TD VALIGN = MIDDLE  ALIGN = CENTER&gt;", Minutes!N180, "&lt;/TD&gt;&lt;TD VALIGN = MIDDLE  ALIGN = CENTER&gt;", TEXT(Minutes!N179,"d-mmm-yy"),"&lt;/TD&gt;&lt;/TR&gt;&lt;TR&gt;&lt;TD COLSPAN = 3&gt;", SUBSTITUTE(Minutes!N181, "#", " "),"&lt;/TD&gt;&lt;/TR&gt;"))</f>
        <v/>
      </c>
      <c r="N178" s="26" t="str">
        <f>IF(Minutes!O181&lt;&gt;"#","",CONCATENATE("&lt;TR BGCOLOR=""#E0E0E0""&gt;&lt;TD&gt;&lt;BR&gt;&lt;/TD&gt;&lt;TD VALIGN = MIDDLE  ALIGN = CENTER&gt;", Minutes!O180, "&lt;/TD&gt;&lt;TD VALIGN = MIDDLE  ALIGN = CENTER&gt;", TEXT(Minutes!O179,"d-mmm-yy"),"&lt;/TD&gt;&lt;/TR&gt;&lt;TR&gt;&lt;TD COLSPAN = 3&gt;", SUBSTITUTE(Minutes!O181, "#", " "),"&lt;/TD&gt;&lt;/TR&gt;"))</f>
        <v/>
      </c>
      <c r="O178" s="26" t="str">
        <f>IF(Minutes!P181&lt;&gt;"#","",CONCATENATE("&lt;TR BGCOLOR=""#E0E0E0""&gt;&lt;TD&gt;&lt;BR&gt;&lt;/TD&gt;&lt;TD VALIGN = MIDDLE  ALIGN = CENTER&gt;", Minutes!P180, "&lt;/TD&gt;&lt;TD VALIGN = MIDDLE  ALIGN = CENTER&gt;", TEXT(Minutes!P179,"d-mmm-yy"),"&lt;/TD&gt;&lt;/TR&gt;&lt;TR&gt;&lt;TD COLSPAN = 3&gt;", SUBSTITUTE(Minutes!P181, "#", " "),"&lt;/TD&gt;&lt;/TR&gt;"))</f>
        <v/>
      </c>
      <c r="P178" s="26" t="str">
        <f>IF(Minutes!Q181&lt;&gt;"#","",CONCATENATE("&lt;TR BGCOLOR=""#E0E0E0""&gt;&lt;TD&gt;&lt;BR&gt;&lt;/TD&gt;&lt;TD VALIGN = MIDDLE  ALIGN = CENTER&gt;", Minutes!Q180, "&lt;/TD&gt;&lt;TD VALIGN = MIDDLE  ALIGN = CENTER&gt;", TEXT(Minutes!Q179,"d-mmm-yy"),"&lt;/TD&gt;&lt;/TR&gt;&lt;TR&gt;&lt;TD COLSPAN = 3&gt;", SUBSTITUTE(Minutes!Q181, "#", " "),"&lt;/TD&gt;&lt;/TR&gt;"))</f>
        <v/>
      </c>
      <c r="Q178" s="26" t="str">
        <f>IF(Minutes!R181&lt;&gt;"#","",CONCATENATE("&lt;TR BGCOLOR=""#E0E0E0""&gt;&lt;TD&gt;&lt;BR&gt;&lt;/TD&gt;&lt;TD VALIGN = MIDDLE  ALIGN = CENTER&gt;", Minutes!R180, "&lt;/TD&gt;&lt;TD VALIGN = MIDDLE  ALIGN = CENTER&gt;", TEXT(Minutes!R179,"d-mmm-yy"),"&lt;/TD&gt;&lt;/TR&gt;&lt;TR&gt;&lt;TD COLSPAN = 3&gt;", SUBSTITUTE(Minutes!R181, "#", " "),"&lt;/TD&gt;&lt;/TR&gt;"))</f>
        <v/>
      </c>
      <c r="R178" s="117" t="str">
        <f>IF(Minutes!S181&lt;&gt;"#","",CONCATENATE("&lt;TR BGCOLOR=""#E0E0E0""&gt;&lt;TD&gt;&lt;BR&gt;&lt;/TD&gt;&lt;TD VALIGN = MIDDLE  ALIGN = CENTER&gt;", Minutes!S180, "&lt;/TD&gt;&lt;TD VALIGN = MIDDLE  ALIGN = CENTER&gt;", TEXT(Minutes!S179,"d-mmm-yy"),"&lt;/TD&gt;&lt;/TR&gt;&lt;TR&gt;&lt;TD COLSPAN = 3&gt;", SUBSTITUTE(Minutes!S181, "#", " "),"&lt;/TD&gt;&lt;/TR&gt;"))</f>
        <v/>
      </c>
      <c r="S178" s="117" t="str">
        <f>IF(Minutes!T181&lt;&gt;"#","",CONCATENATE("&lt;TR BGCOLOR=""#E0E0E0""&gt;&lt;TD&gt;&lt;BR&gt;&lt;/TD&gt;&lt;TD VALIGN = MIDDLE  ALIGN = CENTER&gt;", Minutes!T180, "&lt;/TD&gt;&lt;TD VALIGN = MIDDLE  ALIGN = CENTER&gt;", TEXT(Minutes!T179,"d-mmm-yy"),"&lt;/TD&gt;&lt;/TR&gt;&lt;TR&gt;&lt;TD COLSPAN = 3&gt;", SUBSTITUTE(Minutes!T181, "#", " "),"&lt;/TD&gt;&lt;/TR&gt;"))</f>
        <v/>
      </c>
      <c r="T178" s="117" t="str">
        <f>IF(Minutes!U181&lt;&gt;"#","",CONCATENATE("&lt;TR BGCOLOR=""#E0E0E0""&gt;&lt;TD&gt;&lt;BR&gt;&lt;/TD&gt;&lt;TD VALIGN = MIDDLE  ALIGN = CENTER&gt;", Minutes!U180, "&lt;/TD&gt;&lt;TD VALIGN = MIDDLE  ALIGN = CENTER&gt;", TEXT(Minutes!U179,"d-mmm-yy"),"&lt;/TD&gt;&lt;/TR&gt;&lt;TR&gt;&lt;TD COLSPAN = 3&gt;", SUBSTITUTE(Minutes!U181, "#", " "),"&lt;/TD&gt;&lt;/TR&gt;"))</f>
        <v/>
      </c>
      <c r="U178" s="117" t="str">
        <f>IF(Minutes!V181&lt;&gt;"#","",CONCATENATE("&lt;TR BGCOLOR=""#E0E0E0""&gt;&lt;TD&gt;&lt;BR&gt;&lt;/TD&gt;&lt;TD VALIGN = MIDDLE  ALIGN = CENTER&gt;", Minutes!V180, "&lt;/TD&gt;&lt;TD VALIGN = MIDDLE  ALIGN = CENTER&gt;", TEXT(Minutes!V179,"d-mmm-yy"),"&lt;/TD&gt;&lt;/TR&gt;&lt;TR&gt;&lt;TD COLSPAN = 3&gt;", SUBSTITUTE(Minutes!V181, "#", " "),"&lt;/TD&gt;&lt;/TR&gt;"))</f>
        <v/>
      </c>
      <c r="V178" s="117" t="str">
        <f>IF(Minutes!W181&lt;&gt;"#","",CONCATENATE("&lt;TR BGCOLOR=""#E0E0E0""&gt;&lt;TD&gt;&lt;BR&gt;&lt;/TD&gt;&lt;TD VALIGN = MIDDLE  ALIGN = CENTER&gt;", Minutes!W180, "&lt;/TD&gt;&lt;TD VALIGN = MIDDLE  ALIGN = CENTER&gt;", TEXT(Minutes!W179,"d-mmm-yy"),"&lt;/TD&gt;&lt;/TR&gt;&lt;TR&gt;&lt;TD COLSPAN = 3&gt;", SUBSTITUTE(Minutes!W181, "#", " "),"&lt;/TD&gt;&lt;/TR&gt;"))</f>
        <v/>
      </c>
      <c r="W178" s="117" t="str">
        <f>IF(Minutes!X181&lt;&gt;"#","",CONCATENATE("&lt;TR BGCOLOR=""#E0E0E0""&gt;&lt;TD&gt;&lt;BR&gt;&lt;/TD&gt;&lt;TD VALIGN = MIDDLE  ALIGN = CENTER&gt;", Minutes!X180, "&lt;/TD&gt;&lt;TD VALIGN = MIDDLE  ALIGN = CENTER&gt;", TEXT(Minutes!X179,"d-mmm-yy"),"&lt;/TD&gt;&lt;/TR&gt;&lt;TR&gt;&lt;TD COLSPAN = 3&gt;", SUBSTITUTE(Minutes!X181, "#", " "),"&lt;/TD&gt;&lt;/TR&gt;"))</f>
        <v/>
      </c>
      <c r="X178" s="117" t="str">
        <f>IF(Minutes!Y181&lt;&gt;"#","",CONCATENATE("&lt;TR BGCOLOR=""#E0E0E0""&gt;&lt;TD&gt;&lt;BR&gt;&lt;/TD&gt;&lt;TD VALIGN = MIDDLE  ALIGN = CENTER&gt;", Minutes!Y180, "&lt;/TD&gt;&lt;TD VALIGN = MIDDLE  ALIGN = CENTER&gt;", TEXT(Minutes!Y179,"d-mmm-yy"),"&lt;/TD&gt;&lt;/TR&gt;&lt;TR&gt;&lt;TD COLSPAN = 3&gt;", SUBSTITUTE(Minutes!Y181, "#", " "),"&lt;/TD&gt;&lt;/TR&gt;"))</f>
        <v/>
      </c>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row>
    <row r="179" spans="1:50" x14ac:dyDescent="0.2">
      <c r="B179" s="117"/>
      <c r="C179" s="117"/>
      <c r="D179" s="117"/>
      <c r="E179" s="117"/>
      <c r="F179" s="117"/>
      <c r="G179" s="117"/>
      <c r="H179" s="117"/>
      <c r="I179" s="117"/>
      <c r="J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row>
    <row r="180" spans="1:50" x14ac:dyDescent="0.2">
      <c r="A180" s="26" t="s">
        <v>89</v>
      </c>
      <c r="B180" s="117"/>
      <c r="C180" s="117"/>
      <c r="D180" s="117"/>
      <c r="E180" s="117"/>
      <c r="F180" s="117"/>
      <c r="G180" s="117"/>
      <c r="H180" s="117"/>
      <c r="I180" s="117"/>
      <c r="J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row>
    <row r="181" spans="1:50" ht="127.5" customHeight="1" x14ac:dyDescent="0.2">
      <c r="A181" s="26" t="str">
        <f ca="1">IF(Minutes!B182="#","",CONCATENATE("&lt;A NAME = ""REQ",Minutes!B182,"""&gt;&lt;BR&gt;&lt;/A&gt;","&lt;TABLE BORDER=5 CELLSPACING=0 CELLPADDING=6 WIDTH=""100%""&gt;","&lt;TR BGCOLOR=""#00FFFF""&gt;&lt;TD COLSPAN = 3 VALIGN = MIDDLE  ALIGN = CENTER&gt;&lt;BIG&gt;&lt;B&gt;Change Request &lt;A HREF=""maint_",Minutes!B182,".pdf""&gt;",Minutes!B182,"&lt;/A&gt; Revision History&lt;/B&gt;&lt;/BIG&gt;&lt;/TD&gt;&lt;/TR&gt;","&lt;TR BGCOLOR=""#00FFFF""&gt;&lt;TD  WIDTH=""15%"" ALIGN = CENTER&gt;Status&lt;/TD&gt;&lt;TD ALIGN = CENTER&gt;Description&lt;/TD&gt;&lt;TD  WIDTH=""15%"" ALIGN = CENTER&gt;Date Received&lt;/TD&gt;&lt;/TR&gt;","&lt;TR BGCOLOR=""#00FFFF""&gt;&lt;TD VALIGN = MIDDLE  ALIGN = CENTER&gt;&lt;B&gt;",Minutes!C183,"&lt;/B&gt;&lt;/TD&gt;&lt;TD VALIGN = MIDDLE  ALIGN = CENTER&gt;&lt;B&gt;",Minutes!C184,"&lt;/B&gt;&lt;/TD&gt;&lt;TD  VALIGN = MIDDLE  ALIGN = CENTER&gt;&lt;B&gt;",Minutes!C182,"&lt;/B&gt;&lt;/TD&gt;&lt;/TR&gt;","&lt;TR BGCOLOR=""#00FFFF""&gt;&lt;TD COLSPAN = 3&gt;&lt;SMALL&gt;&lt;BR&gt;&lt;/SMALL&gt;&lt;/TD&gt;&lt;/TR&gt;"))</f>
        <v>&lt;A NAME = "REQ0068"&gt;&lt;BR&gt;&lt;/A&gt;&lt;TABLE BORDER=5 CELLSPACING=0 CELLPADDING=6 WIDTH="100%"&gt;&lt;TR BGCOLOR="#00FFFF"&gt;&lt;TD COLSPAN = 3 VALIGN = MIDDLE  ALIGN = CENTER&gt;&lt;BIG&gt;&lt;B&gt;Change Request &lt;A HREF="maint_0068.pdf"&gt;0068&lt;/A&gt;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CENTER&gt;&lt;B&gt;8.5.2.2.1 - req68&lt;/B&gt;&lt;/TD&gt;&lt;TD  VALIGN = MIDDLE  ALIGN = CENTER&gt;&lt;B&gt;01-Nov-12&lt;/B&gt;&lt;/TD&gt;&lt;/TR&gt;&lt;TR BGCOLOR="#00FFFF"&gt;&lt;TD COLSPAN = 3&gt;&lt;SMALL&gt;&lt;BR&gt;&lt;/SMALL&gt;&lt;/TD&gt;&lt;/TR&gt;</v>
      </c>
      <c r="B181" s="117" t="str">
        <f ca="1">IF(Minutes!C184="","",CONCATENATE("&lt;TR BGCOLOR=""#E0E0E0""&gt;&lt;TD&gt;&lt;BR&gt;&lt;/TD&gt;&lt;TD VALIGN = MIDDLE  ALIGN = CENTER&gt;", Minutes!C183, "&lt;/TD&gt;&lt;TD VALIGN = MIDDLE  ALIGN = CENTER&gt;", TEXT(Minutes!C182,"d-mmm-yy"),"&lt;/TD&gt;&lt;/TR&gt;&lt;TR&gt;&lt;TD COLSPAN = 3&gt;", SUBSTITUTE(Minutes!C184, "#", " "),"&lt;/TD&gt;&lt;/TR&gt;"))</f>
        <v>&lt;TR BGCOLOR="#E0E0E0"&gt;&lt;TD&gt;&lt;BR&gt;&lt;/TD&gt;&lt;TD VALIGN = MIDDLE  ALIGN = CENTER&gt;Published&lt;/TD&gt;&lt;TD VALIGN = MIDDLE  ALIGN = CENTER&gt;1-Nov-12&lt;/TD&gt;&lt;/TR&gt;&lt;TR&gt;&lt;TD COLSPAN = 3&gt;8.5.2.2.1 - req68&lt;/TD&gt;&lt;/TR&gt;</v>
      </c>
      <c r="C181" s="117" t="str">
        <f>IF(Minutes!D184&lt;&gt;"#","",CONCATENATE("&lt;TR BGCOLOR=""#E0E0E0""&gt;&lt;TD&gt;&lt;BR&gt;&lt;/TD&gt;&lt;TD VALIGN = MIDDLE  ALIGN = CENTER&gt;", Minutes!D183, "&lt;/TD&gt;&lt;TD VALIGN = MIDDLE  ALIGN = CENTER&gt;", TEXT(Minutes!D182,"d-mmm-yy"),"&lt;/TD&gt;&lt;/TR&gt;&lt;TR&gt;&lt;TD COLSPAN = 3&gt;", SUBSTITUTE(Minutes!D184, "#", " "),"&lt;/TD&gt;&lt;/TR&gt;"))</f>
        <v/>
      </c>
      <c r="D181" s="117" t="str">
        <f>IF(Minutes!E184&lt;&gt;"#","",CONCATENATE("&lt;TR BGCOLOR=""#E0E0E0""&gt;&lt;TD&gt;&lt;BR&gt;&lt;/TD&gt;&lt;TD VALIGN = MIDDLE  ALIGN = CENTER&gt;", Minutes!E183, "&lt;/TD&gt;&lt;TD VALIGN = MIDDLE  ALIGN = CENTER&gt;", TEXT(Minutes!E182,"d-mmm-yy"),"&lt;/TD&gt;&lt;/TR&gt;&lt;TR&gt;&lt;TD COLSPAN = 3&gt;", SUBSTITUTE(Minutes!E184, "#", " "),"&lt;/TD&gt;&lt;/TR&gt;"))</f>
        <v/>
      </c>
      <c r="E181" s="117" t="str">
        <f>IF(Minutes!F184&lt;&gt;"#","",CONCATENATE("&lt;TR BGCOLOR=""#E0E0E0""&gt;&lt;TD&gt;&lt;BR&gt;&lt;/TD&gt;&lt;TD VALIGN = MIDDLE  ALIGN = CENTER&gt;", Minutes!F183, "&lt;/TD&gt;&lt;TD VALIGN = MIDDLE  ALIGN = CENTER&gt;", TEXT(Minutes!F182,"d-mmm-yy"),"&lt;/TD&gt;&lt;/TR&gt;&lt;TR&gt;&lt;TD COLSPAN = 3&gt;", SUBSTITUTE(Minutes!F184, "#", " "),"&lt;/TD&gt;&lt;/TR&gt;"))</f>
        <v/>
      </c>
      <c r="F181" s="117" t="str">
        <f>IF(Minutes!G184&lt;&gt;"#","",CONCATENATE("&lt;TR BGCOLOR=""#E0E0E0""&gt;&lt;TD&gt;&lt;BR&gt;&lt;/TD&gt;&lt;TD VALIGN = MIDDLE  ALIGN = CENTER&gt;", Minutes!G183, "&lt;/TD&gt;&lt;TD VALIGN = MIDDLE  ALIGN = CENTER&gt;", TEXT(Minutes!G182,"d-mmm-yy"),"&lt;/TD&gt;&lt;/TR&gt;&lt;TR&gt;&lt;TD COLSPAN = 3&gt;", SUBSTITUTE(Minutes!G184, "#", " "),"&lt;/TD&gt;&lt;/TR&gt;"))</f>
        <v/>
      </c>
      <c r="G181" s="117" t="str">
        <f>IF(Minutes!H184&lt;&gt;"#","",CONCATENATE("&lt;TR BGCOLOR=""#E0E0E0""&gt;&lt;TD&gt;&lt;BR&gt;&lt;/TD&gt;&lt;TD VALIGN = MIDDLE  ALIGN = CENTER&gt;", Minutes!H183, "&lt;/TD&gt;&lt;TD VALIGN = MIDDLE  ALIGN = CENTER&gt;", TEXT(Minutes!H182,"d-mmm-yy"),"&lt;/TD&gt;&lt;/TR&gt;&lt;TR&gt;&lt;TD COLSPAN = 3&gt;", SUBSTITUTE(Minutes!H184, "#", " "),"&lt;/TD&gt;&lt;/TR&gt;"))</f>
        <v/>
      </c>
      <c r="H181" s="117" t="str">
        <f>IF(Minutes!I184&lt;&gt;"#","",CONCATENATE("&lt;TR BGCOLOR=""#E0E0E0""&gt;&lt;TD&gt;&lt;BR&gt;&lt;/TD&gt;&lt;TD VALIGN = MIDDLE  ALIGN = CENTER&gt;", Minutes!I183, "&lt;/TD&gt;&lt;TD VALIGN = MIDDLE  ALIGN = CENTER&gt;", TEXT(Minutes!I182,"d-mmm-yy"),"&lt;/TD&gt;&lt;/TR&gt;&lt;TR&gt;&lt;TD COLSPAN = 3&gt;", SUBSTITUTE(Minutes!I184, "#", " "),"&lt;/TD&gt;&lt;/TR&gt;"))</f>
        <v/>
      </c>
      <c r="I181" s="117" t="str">
        <f>IF(Minutes!J184&lt;&gt;"#","",CONCATENATE("&lt;TR BGCOLOR=""#E0E0E0""&gt;&lt;TD&gt;&lt;BR&gt;&lt;/TD&gt;&lt;TD VALIGN = MIDDLE  ALIGN = CENTER&gt;", Minutes!J183, "&lt;/TD&gt;&lt;TD VALIGN = MIDDLE  ALIGN = CENTER&gt;", TEXT(Minutes!J182,"d-mmm-yy"),"&lt;/TD&gt;&lt;/TR&gt;&lt;TR&gt;&lt;TD COLSPAN = 3&gt;", SUBSTITUTE(Minutes!J184, "#", " "),"&lt;/TD&gt;&lt;/TR&gt;"))</f>
        <v/>
      </c>
      <c r="J181" s="117" t="str">
        <f>IF(Minutes!K184&lt;&gt;"#","",CONCATENATE("&lt;TR BGCOLOR=""#E0E0E0""&gt;&lt;TD&gt;&lt;BR&gt;&lt;/TD&gt;&lt;TD VALIGN = MIDDLE  ALIGN = CENTER&gt;", Minutes!K183, "&lt;/TD&gt;&lt;TD VALIGN = MIDDLE  ALIGN = CENTER&gt;", TEXT(Minutes!K182,"d-mmm-yy"),"&lt;/TD&gt;&lt;/TR&gt;&lt;TR&gt;&lt;TD COLSPAN = 3&gt;", SUBSTITUTE(Minutes!K184, "#", " "),"&lt;/TD&gt;&lt;/TR&gt;"))</f>
        <v/>
      </c>
      <c r="K181" s="26" t="str">
        <f>IF(Minutes!L184&lt;&gt;"#","",CONCATENATE("&lt;TR BGCOLOR=""#E0E0E0""&gt;&lt;TD&gt;&lt;BR&gt;&lt;/TD&gt;&lt;TD VALIGN = MIDDLE  ALIGN = CENTER&gt;", Minutes!L183, "&lt;/TD&gt;&lt;TD VALIGN = MIDDLE  ALIGN = CENTER&gt;", TEXT(Minutes!L182,"d-mmm-yy"),"&lt;/TD&gt;&lt;/TR&gt;&lt;TR&gt;&lt;TD COLSPAN = 3&gt;", SUBSTITUTE(Minutes!L184, "#", " "),"&lt;/TD&gt;&lt;/TR&gt;"))</f>
        <v>&lt;TR BGCOLOR="#E0E0E0"&gt;&lt;TD&gt;&lt;BR&gt;&lt;/TD&gt;&lt;TD VALIGN = MIDDLE  ALIGN = CENTER&gt;Incorporate in P802.1AS-Cor-1&lt;/TD&gt;&lt;TD VALIGN = MIDDLE  ALIGN = CENTER&gt;13-Nov-12&lt;/TD&gt;&lt;/TR&gt;&lt;TR&gt;&lt;TD COLSPAN = 3&gt; &lt;/TD&gt;&lt;/TR&gt;</v>
      </c>
      <c r="L181" s="26" t="str">
        <f>IF(Minutes!M184&lt;&gt;"#","",CONCATENATE("&lt;TR BGCOLOR=""#E0E0E0""&gt;&lt;TD&gt;&lt;BR&gt;&lt;/TD&gt;&lt;TD VALIGN = MIDDLE  ALIGN = CENTER&gt;", Minutes!M183, "&lt;/TD&gt;&lt;TD VALIGN = MIDDLE  ALIGN = CENTER&gt;", TEXT(Minutes!M182,"d-mmm-yy"),"&lt;/TD&gt;&lt;/TR&gt;&lt;TR&gt;&lt;TD COLSPAN = 3&gt;", SUBSTITUTE(Minutes!M184, "#", " "),"&lt;/TD&gt;&lt;/TR&gt;"))</f>
        <v>&lt;TR BGCOLOR="#E0E0E0"&gt;&lt;TD&gt;&lt;BR&gt;&lt;/TD&gt;&lt;TD VALIGN = MIDDLE  ALIGN = CENTER&gt;802.1AS-Cor1 is in WG ballot&lt;/TD&gt;&lt;TD VALIGN = MIDDLE  ALIGN = CENTER&gt;15-Jan-13&lt;/TD&gt;&lt;/TR&gt;&lt;TR&gt;&lt;TD COLSPAN = 3&gt; &lt;/TD&gt;&lt;/TR&gt;</v>
      </c>
      <c r="M181" s="26" t="str">
        <f>IF(Minutes!N184&lt;&gt;"#","",CONCATENATE("&lt;TR BGCOLOR=""#E0E0E0""&gt;&lt;TD&gt;&lt;BR&gt;&lt;/TD&gt;&lt;TD VALIGN = MIDDLE  ALIGN = CENTER&gt;", Minutes!N183, "&lt;/TD&gt;&lt;TD VALIGN = MIDDLE  ALIGN = CENTER&gt;", TEXT(Minutes!N182,"d-mmm-yy"),"&lt;/TD&gt;&lt;/TR&gt;&lt;TR&gt;&lt;TD COLSPAN = 3&gt;", SUBSTITUTE(Minutes!N184, "#", " "),"&lt;/TD&gt;&lt;/TR&gt;"))</f>
        <v>&lt;TR BGCOLOR="#E0E0E0"&gt;&lt;TD&gt;&lt;BR&gt;&lt;/TD&gt;&lt;TD VALIGN = MIDDLE  ALIGN = CENTER&gt;AS-Cor-1 is in sponsor ballot&lt;/TD&gt;&lt;TD VALIGN = MIDDLE  ALIGN = CENTER&gt;19-Mar-13&lt;/TD&gt;&lt;/TR&gt;&lt;TR&gt;&lt;TD COLSPAN = 3&gt; &lt;/TD&gt;&lt;/TR&gt;</v>
      </c>
      <c r="N181" s="26" t="str">
        <f>IF(Minutes!O184&lt;&gt;"#","",CONCATENATE("&lt;TR BGCOLOR=""#E0E0E0""&gt;&lt;TD&gt;&lt;BR&gt;&lt;/TD&gt;&lt;TD VALIGN = MIDDLE  ALIGN = CENTER&gt;", Minutes!O183, "&lt;/TD&gt;&lt;TD VALIGN = MIDDLE  ALIGN = CENTER&gt;", TEXT(Minutes!O182,"d-mmm-yy"),"&lt;/TD&gt;&lt;/TR&gt;&lt;TR&gt;&lt;TD COLSPAN = 3&gt;", SUBSTITUTE(Minutes!O184, "#", " "),"&lt;/TD&gt;&lt;/TR&gt;"))</f>
        <v>&lt;TR BGCOLOR="#E0E0E0"&gt;&lt;TD&gt;&lt;BR&gt;&lt;/TD&gt;&lt;TD VALIGN = MIDDLE  ALIGN = CENTER&gt;AS-Cor-1 D3.1 to be submitted to RevCom&lt;/TD&gt;&lt;TD VALIGN = MIDDLE  ALIGN = CENTER&gt;15-May-13&lt;/TD&gt;&lt;/TR&gt;&lt;TR&gt;&lt;TD COLSPAN = 3&gt; &lt;/TD&gt;&lt;/TR&gt;</v>
      </c>
      <c r="O181" s="26" t="str">
        <f>IF(Minutes!P184&lt;&gt;"#","",CONCATENATE("&lt;TR BGCOLOR=""#E0E0E0""&gt;&lt;TD&gt;&lt;BR&gt;&lt;/TD&gt;&lt;TD VALIGN = MIDDLE  ALIGN = CENTER&gt;", Minutes!P183, "&lt;/TD&gt;&lt;TD VALIGN = MIDDLE  ALIGN = CENTER&gt;", TEXT(Minutes!P182,"d-mmm-yy"),"&lt;/TD&gt;&lt;/TR&gt;&lt;TR&gt;&lt;TD COLSPAN = 3&gt;", SUBSTITUTE(Minutes!P184, "#", " "),"&lt;/TD&gt;&lt;/TR&gt;"))</f>
        <v>&lt;TR BGCOLOR="#E0E0E0"&gt;&lt;TD&gt;&lt;BR&gt;&lt;/TD&gt;&lt;TD VALIGN = MIDDLE  ALIGN = CENTER&gt;AS-Cor-1 D3.1 to be submitted to RevCom&lt;/TD&gt;&lt;TD VALIGN = MIDDLE  ALIGN = CENTER&gt;15-Jul-13&lt;/TD&gt;&lt;/TR&gt;&lt;TR&gt;&lt;TD COLSPAN = 3&gt; &lt;/TD&gt;&lt;/TR&gt;</v>
      </c>
      <c r="P181" s="26" t="str">
        <f>IF(Minutes!Q184&lt;&gt;"#","",CONCATENATE("&lt;TR BGCOLOR=""#E0E0E0""&gt;&lt;TD&gt;&lt;BR&gt;&lt;/TD&gt;&lt;TD VALIGN = MIDDLE  ALIGN = CENTER&gt;", Minutes!Q183, "&lt;/TD&gt;&lt;TD VALIGN = MIDDLE  ALIGN = CENTER&gt;", TEXT(Minutes!Q182,"d-mmm-yy"),"&lt;/TD&gt;&lt;/TR&gt;&lt;TR&gt;&lt;TD COLSPAN = 3&gt;", SUBSTITUTE(Minutes!Q184, "#", " "),"&lt;/TD&gt;&lt;/TR&gt;"))</f>
        <v>&lt;TR BGCOLOR="#E0E0E0"&gt;&lt;TD&gt;&lt;BR&gt;&lt;/TD&gt;&lt;TD VALIGN = MIDDLE  ALIGN = CENTER&gt;AS-Cor-1 D3.1 approved by RevCom/SASB, to be published shortly&lt;/TD&gt;&lt;TD VALIGN = MIDDLE  ALIGN = CENTER&gt;3-Sep-13&lt;/TD&gt;&lt;/TR&gt;&lt;TR&gt;&lt;TD COLSPAN = 3&gt; &lt;/TD&gt;&lt;/TR&gt;</v>
      </c>
      <c r="Q181" s="26" t="str">
        <f>IF(Minutes!R184&lt;&gt;"#","",CONCATENATE("&lt;TR BGCOLOR=""#E0E0E0""&gt;&lt;TD&gt;&lt;BR&gt;&lt;/TD&gt;&lt;TD VALIGN = MIDDLE  ALIGN = CENTER&gt;", Minutes!R183, "&lt;/TD&gt;&lt;TD VALIGN = MIDDLE  ALIGN = CENTER&gt;", TEXT(Minutes!R182,"d-mmm-yy"),"&lt;/TD&gt;&lt;/TR&gt;&lt;TR&gt;&lt;TD COLSPAN = 3&gt;", SUBSTITUTE(Minutes!R184, "#", " "),"&lt;/TD&gt;&lt;/TR&gt;"))</f>
        <v>&lt;TR BGCOLOR="#E0E0E0"&gt;&lt;TD&gt;&lt;BR&gt;&lt;/TD&gt;&lt;TD VALIGN = MIDDLE  ALIGN = CENTER&gt;802.1AS-Cor1 was published on Sept 10, 2013&lt;/TD&gt;&lt;TD VALIGN = MIDDLE  ALIGN = CENTER&gt;12-Nov-13&lt;/TD&gt;&lt;/TR&gt;&lt;TR&gt;&lt;TD COLSPAN = 3&gt; &lt;/TD&gt;&lt;/TR&gt;</v>
      </c>
      <c r="R181" s="117" t="str">
        <f>IF(Minutes!S184&lt;&gt;"#","",CONCATENATE("&lt;TR BGCOLOR=""#E0E0E0""&gt;&lt;TD&gt;&lt;BR&gt;&lt;/TD&gt;&lt;TD VALIGN = MIDDLE  ALIGN = CENTER&gt;", Minutes!S183, "&lt;/TD&gt;&lt;TD VALIGN = MIDDLE  ALIGN = CENTER&gt;", TEXT(Minutes!S182,"d-mmm-yy"),"&lt;/TD&gt;&lt;/TR&gt;&lt;TR&gt;&lt;TD COLSPAN = 3&gt;", SUBSTITUTE(Minutes!S184, "#", " "),"&lt;/TD&gt;&lt;/TR&gt;"))</f>
        <v/>
      </c>
      <c r="S181" s="117" t="str">
        <f>IF(Minutes!T184&lt;&gt;"#","",CONCATENATE("&lt;TR BGCOLOR=""#E0E0E0""&gt;&lt;TD&gt;&lt;BR&gt;&lt;/TD&gt;&lt;TD VALIGN = MIDDLE  ALIGN = CENTER&gt;", Minutes!T183, "&lt;/TD&gt;&lt;TD VALIGN = MIDDLE  ALIGN = CENTER&gt;", TEXT(Minutes!T182,"d-mmm-yy"),"&lt;/TD&gt;&lt;/TR&gt;&lt;TR&gt;&lt;TD COLSPAN = 3&gt;", SUBSTITUTE(Minutes!T184, "#", " "),"&lt;/TD&gt;&lt;/TR&gt;"))</f>
        <v/>
      </c>
      <c r="T181" s="117" t="str">
        <f>IF(Minutes!U184&lt;&gt;"#","",CONCATENATE("&lt;TR BGCOLOR=""#E0E0E0""&gt;&lt;TD&gt;&lt;BR&gt;&lt;/TD&gt;&lt;TD VALIGN = MIDDLE  ALIGN = CENTER&gt;", Minutes!U183, "&lt;/TD&gt;&lt;TD VALIGN = MIDDLE  ALIGN = CENTER&gt;", TEXT(Minutes!U182,"d-mmm-yy"),"&lt;/TD&gt;&lt;/TR&gt;&lt;TR&gt;&lt;TD COLSPAN = 3&gt;", SUBSTITUTE(Minutes!U184, "#", " "),"&lt;/TD&gt;&lt;/TR&gt;"))</f>
        <v/>
      </c>
      <c r="U181" s="117" t="str">
        <f>IF(Minutes!V184&lt;&gt;"#","",CONCATENATE("&lt;TR BGCOLOR=""#E0E0E0""&gt;&lt;TD&gt;&lt;BR&gt;&lt;/TD&gt;&lt;TD VALIGN = MIDDLE  ALIGN = CENTER&gt;", Minutes!V183, "&lt;/TD&gt;&lt;TD VALIGN = MIDDLE  ALIGN = CENTER&gt;", TEXT(Minutes!V182,"d-mmm-yy"),"&lt;/TD&gt;&lt;/TR&gt;&lt;TR&gt;&lt;TD COLSPAN = 3&gt;", SUBSTITUTE(Minutes!V184, "#", " "),"&lt;/TD&gt;&lt;/TR&gt;"))</f>
        <v/>
      </c>
      <c r="V181" s="117" t="str">
        <f>IF(Minutes!W184&lt;&gt;"#","",CONCATENATE("&lt;TR BGCOLOR=""#E0E0E0""&gt;&lt;TD&gt;&lt;BR&gt;&lt;/TD&gt;&lt;TD VALIGN = MIDDLE  ALIGN = CENTER&gt;", Minutes!W183, "&lt;/TD&gt;&lt;TD VALIGN = MIDDLE  ALIGN = CENTER&gt;", TEXT(Minutes!W182,"d-mmm-yy"),"&lt;/TD&gt;&lt;/TR&gt;&lt;TR&gt;&lt;TD COLSPAN = 3&gt;", SUBSTITUTE(Minutes!W184, "#", " "),"&lt;/TD&gt;&lt;/TR&gt;"))</f>
        <v/>
      </c>
      <c r="W181" s="117" t="str">
        <f>IF(Minutes!X184&lt;&gt;"#","",CONCATENATE("&lt;TR BGCOLOR=""#E0E0E0""&gt;&lt;TD&gt;&lt;BR&gt;&lt;/TD&gt;&lt;TD VALIGN = MIDDLE  ALIGN = CENTER&gt;", Minutes!X183, "&lt;/TD&gt;&lt;TD VALIGN = MIDDLE  ALIGN = CENTER&gt;", TEXT(Minutes!X182,"d-mmm-yy"),"&lt;/TD&gt;&lt;/TR&gt;&lt;TR&gt;&lt;TD COLSPAN = 3&gt;", SUBSTITUTE(Minutes!X184, "#", " "),"&lt;/TD&gt;&lt;/TR&gt;"))</f>
        <v/>
      </c>
      <c r="X181" s="117" t="str">
        <f>IF(Minutes!Y184&lt;&gt;"#","",CONCATENATE("&lt;TR BGCOLOR=""#E0E0E0""&gt;&lt;TD&gt;&lt;BR&gt;&lt;/TD&gt;&lt;TD VALIGN = MIDDLE  ALIGN = CENTER&gt;", Minutes!Y183, "&lt;/TD&gt;&lt;TD VALIGN = MIDDLE  ALIGN = CENTER&gt;", TEXT(Minutes!Y182,"d-mmm-yy"),"&lt;/TD&gt;&lt;/TR&gt;&lt;TR&gt;&lt;TD COLSPAN = 3&gt;", SUBSTITUTE(Minutes!Y184, "#", " "),"&lt;/TD&gt;&lt;/TR&gt;"))</f>
        <v/>
      </c>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row>
    <row r="182" spans="1:50" x14ac:dyDescent="0.2">
      <c r="B182" s="117"/>
      <c r="C182" s="117"/>
      <c r="D182" s="117"/>
      <c r="E182" s="117"/>
      <c r="F182" s="117"/>
      <c r="G182" s="117"/>
      <c r="H182" s="117"/>
      <c r="I182" s="117"/>
      <c r="J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row>
    <row r="183" spans="1:50" x14ac:dyDescent="0.2">
      <c r="A183" s="26" t="s">
        <v>89</v>
      </c>
      <c r="B183" s="117"/>
      <c r="C183" s="117"/>
      <c r="D183" s="117"/>
      <c r="E183" s="117"/>
      <c r="F183" s="117"/>
      <c r="G183" s="117"/>
      <c r="H183" s="117"/>
      <c r="I183" s="117"/>
      <c r="J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row>
    <row r="184" spans="1:50" ht="127.5" customHeight="1" x14ac:dyDescent="0.2">
      <c r="A184" s="26" t="str">
        <f ca="1">IF(Minutes!B185="#","",CONCATENATE("&lt;A NAME = ""REQ",Minutes!B185,"""&gt;&lt;BR&gt;&lt;/A&gt;","&lt;TABLE BORDER=5 CELLSPACING=0 CELLPADDING=6 WIDTH=""100%""&gt;","&lt;TR BGCOLOR=""#00FFFF""&gt;&lt;TD COLSPAN = 3 VALIGN = MIDDLE  ALIGN = CENTER&gt;&lt;BIG&gt;&lt;B&gt;Change Request &lt;A HREF=""maint_",Minutes!B185,".pdf""&gt;",Minutes!B185,"&lt;/A&gt; Revision History&lt;/B&gt;&lt;/BIG&gt;&lt;/TD&gt;&lt;/TR&gt;","&lt;TR BGCOLOR=""#00FFFF""&gt;&lt;TD  WIDTH=""15%"" ALIGN = CENTER&gt;Status&lt;/TD&gt;&lt;TD ALIGN = CENTER&gt;Description&lt;/TD&gt;&lt;TD  WIDTH=""15%"" ALIGN = CENTER&gt;Date Received&lt;/TD&gt;&lt;/TR&gt;","&lt;TR BGCOLOR=""#00FFFF""&gt;&lt;TD VALIGN = MIDDLE  ALIGN = CENTER&gt;&lt;B&gt;",Minutes!C186,"&lt;/B&gt;&lt;/TD&gt;&lt;TD VALIGN = MIDDLE  ALIGN = CENTER&gt;&lt;B&gt;",Minutes!C187,"&lt;/B&gt;&lt;/TD&gt;&lt;TD  VALIGN = MIDDLE  ALIGN = CENTER&gt;&lt;B&gt;",Minutes!C185,"&lt;/B&gt;&lt;/TD&gt;&lt;/TR&gt;","&lt;TR BGCOLOR=""#00FFFF""&gt;&lt;TD COLSPAN = 3&gt;&lt;SMALL&gt;&lt;BR&gt;&lt;/SMALL&gt;&lt;/TD&gt;&lt;/TR&gt;"))</f>
        <v>&lt;A NAME = "REQ0069"&gt;&lt;BR&gt;&lt;/A&gt;&lt;TABLE BORDER=5 CELLSPACING=0 CELLPADDING=6 WIDTH="100%"&gt;&lt;TR BGCOLOR="#00FFFF"&gt;&lt;TD COLSPAN = 3 VALIGN = MIDDLE  ALIGN = CENTER&gt;&lt;BIG&gt;&lt;B&gt;Change Request &lt;A HREF="maint_0069.pdf"&gt;0069&lt;/A&gt;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CENTER&gt;&lt;B&gt;10.3.12.1.4 - req69&lt;/B&gt;&lt;/TD&gt;&lt;TD  VALIGN = MIDDLE  ALIGN = CENTER&gt;&lt;B&gt;01-Nov-12&lt;/B&gt;&lt;/TD&gt;&lt;/TR&gt;&lt;TR BGCOLOR="#00FFFF"&gt;&lt;TD COLSPAN = 3&gt;&lt;SMALL&gt;&lt;BR&gt;&lt;/SMALL&gt;&lt;/TD&gt;&lt;/TR&gt;</v>
      </c>
      <c r="B184" s="117" t="str">
        <f ca="1">IF(Minutes!C187="","",CONCATENATE("&lt;TR BGCOLOR=""#E0E0E0""&gt;&lt;TD&gt;&lt;BR&gt;&lt;/TD&gt;&lt;TD VALIGN = MIDDLE  ALIGN = CENTER&gt;", Minutes!C186, "&lt;/TD&gt;&lt;TD VALIGN = MIDDLE  ALIGN = CENTER&gt;", TEXT(Minutes!C185,"d-mmm-yy"),"&lt;/TD&gt;&lt;/TR&gt;&lt;TR&gt;&lt;TD COLSPAN = 3&gt;", SUBSTITUTE(Minutes!C187, "#", " "),"&lt;/TD&gt;&lt;/TR&gt;"))</f>
        <v>&lt;TR BGCOLOR="#E0E0E0"&gt;&lt;TD&gt;&lt;BR&gt;&lt;/TD&gt;&lt;TD VALIGN = MIDDLE  ALIGN = CENTER&gt;Published&lt;/TD&gt;&lt;TD VALIGN = MIDDLE  ALIGN = CENTER&gt;1-Nov-12&lt;/TD&gt;&lt;/TR&gt;&lt;TR&gt;&lt;TD COLSPAN = 3&gt;10.3.12.1.4 - req69&lt;/TD&gt;&lt;/TR&gt;</v>
      </c>
      <c r="C184" s="117" t="str">
        <f>IF(Minutes!D187&lt;&gt;"#","",CONCATENATE("&lt;TR BGCOLOR=""#E0E0E0""&gt;&lt;TD&gt;&lt;BR&gt;&lt;/TD&gt;&lt;TD VALIGN = MIDDLE  ALIGN = CENTER&gt;", Minutes!D186, "&lt;/TD&gt;&lt;TD VALIGN = MIDDLE  ALIGN = CENTER&gt;", TEXT(Minutes!D185,"d-mmm-yy"),"&lt;/TD&gt;&lt;/TR&gt;&lt;TR&gt;&lt;TD COLSPAN = 3&gt;", SUBSTITUTE(Minutes!D187, "#", " "),"&lt;/TD&gt;&lt;/TR&gt;"))</f>
        <v/>
      </c>
      <c r="D184" s="117" t="str">
        <f>IF(Minutes!E187&lt;&gt;"#","",CONCATENATE("&lt;TR BGCOLOR=""#E0E0E0""&gt;&lt;TD&gt;&lt;BR&gt;&lt;/TD&gt;&lt;TD VALIGN = MIDDLE  ALIGN = CENTER&gt;", Minutes!E186, "&lt;/TD&gt;&lt;TD VALIGN = MIDDLE  ALIGN = CENTER&gt;", TEXT(Minutes!E185,"d-mmm-yy"),"&lt;/TD&gt;&lt;/TR&gt;&lt;TR&gt;&lt;TD COLSPAN = 3&gt;", SUBSTITUTE(Minutes!E187, "#", " "),"&lt;/TD&gt;&lt;/TR&gt;"))</f>
        <v/>
      </c>
      <c r="E184" s="117" t="str">
        <f>IF(Minutes!F187&lt;&gt;"#","",CONCATENATE("&lt;TR BGCOLOR=""#E0E0E0""&gt;&lt;TD&gt;&lt;BR&gt;&lt;/TD&gt;&lt;TD VALIGN = MIDDLE  ALIGN = CENTER&gt;", Minutes!F186, "&lt;/TD&gt;&lt;TD VALIGN = MIDDLE  ALIGN = CENTER&gt;", TEXT(Minutes!F185,"d-mmm-yy"),"&lt;/TD&gt;&lt;/TR&gt;&lt;TR&gt;&lt;TD COLSPAN = 3&gt;", SUBSTITUTE(Minutes!F187, "#", " "),"&lt;/TD&gt;&lt;/TR&gt;"))</f>
        <v/>
      </c>
      <c r="F184" s="117" t="str">
        <f>IF(Minutes!G187&lt;&gt;"#","",CONCATENATE("&lt;TR BGCOLOR=""#E0E0E0""&gt;&lt;TD&gt;&lt;BR&gt;&lt;/TD&gt;&lt;TD VALIGN = MIDDLE  ALIGN = CENTER&gt;", Minutes!G186, "&lt;/TD&gt;&lt;TD VALIGN = MIDDLE  ALIGN = CENTER&gt;", TEXT(Minutes!G185,"d-mmm-yy"),"&lt;/TD&gt;&lt;/TR&gt;&lt;TR&gt;&lt;TD COLSPAN = 3&gt;", SUBSTITUTE(Minutes!G187, "#", " "),"&lt;/TD&gt;&lt;/TR&gt;"))</f>
        <v/>
      </c>
      <c r="G184" s="117" t="str">
        <f>IF(Minutes!H187&lt;&gt;"#","",CONCATENATE("&lt;TR BGCOLOR=""#E0E0E0""&gt;&lt;TD&gt;&lt;BR&gt;&lt;/TD&gt;&lt;TD VALIGN = MIDDLE  ALIGN = CENTER&gt;", Minutes!H186, "&lt;/TD&gt;&lt;TD VALIGN = MIDDLE  ALIGN = CENTER&gt;", TEXT(Minutes!H185,"d-mmm-yy"),"&lt;/TD&gt;&lt;/TR&gt;&lt;TR&gt;&lt;TD COLSPAN = 3&gt;", SUBSTITUTE(Minutes!H187, "#", " "),"&lt;/TD&gt;&lt;/TR&gt;"))</f>
        <v/>
      </c>
      <c r="H184" s="117" t="str">
        <f>IF(Minutes!I187&lt;&gt;"#","",CONCATENATE("&lt;TR BGCOLOR=""#E0E0E0""&gt;&lt;TD&gt;&lt;BR&gt;&lt;/TD&gt;&lt;TD VALIGN = MIDDLE  ALIGN = CENTER&gt;", Minutes!I186, "&lt;/TD&gt;&lt;TD VALIGN = MIDDLE  ALIGN = CENTER&gt;", TEXT(Minutes!I185,"d-mmm-yy"),"&lt;/TD&gt;&lt;/TR&gt;&lt;TR&gt;&lt;TD COLSPAN = 3&gt;", SUBSTITUTE(Minutes!I187, "#", " "),"&lt;/TD&gt;&lt;/TR&gt;"))</f>
        <v/>
      </c>
      <c r="I184" s="117" t="str">
        <f>IF(Minutes!J187&lt;&gt;"#","",CONCATENATE("&lt;TR BGCOLOR=""#E0E0E0""&gt;&lt;TD&gt;&lt;BR&gt;&lt;/TD&gt;&lt;TD VALIGN = MIDDLE  ALIGN = CENTER&gt;", Minutes!J186, "&lt;/TD&gt;&lt;TD VALIGN = MIDDLE  ALIGN = CENTER&gt;", TEXT(Minutes!J185,"d-mmm-yy"),"&lt;/TD&gt;&lt;/TR&gt;&lt;TR&gt;&lt;TD COLSPAN = 3&gt;", SUBSTITUTE(Minutes!J187, "#", " "),"&lt;/TD&gt;&lt;/TR&gt;"))</f>
        <v/>
      </c>
      <c r="J184" s="117" t="str">
        <f>IF(Minutes!K187&lt;&gt;"#","",CONCATENATE("&lt;TR BGCOLOR=""#E0E0E0""&gt;&lt;TD&gt;&lt;BR&gt;&lt;/TD&gt;&lt;TD VALIGN = MIDDLE  ALIGN = CENTER&gt;", Minutes!K186, "&lt;/TD&gt;&lt;TD VALIGN = MIDDLE  ALIGN = CENTER&gt;", TEXT(Minutes!K185,"d-mmm-yy"),"&lt;/TD&gt;&lt;/TR&gt;&lt;TR&gt;&lt;TD COLSPAN = 3&gt;", SUBSTITUTE(Minutes!K187, "#", " "),"&lt;/TD&gt;&lt;/TR&gt;"))</f>
        <v/>
      </c>
      <c r="K184" s="26" t="str">
        <f>IF(Minutes!L187&lt;&gt;"#","",CONCATENATE("&lt;TR BGCOLOR=""#E0E0E0""&gt;&lt;TD&gt;&lt;BR&gt;&lt;/TD&gt;&lt;TD VALIGN = MIDDLE  ALIGN = CENTER&gt;", Minutes!L186, "&lt;/TD&gt;&lt;TD VALIGN = MIDDLE  ALIGN = CENTER&gt;", TEXT(Minutes!L185,"d-mmm-yy"),"&lt;/TD&gt;&lt;/TR&gt;&lt;TR&gt;&lt;TD COLSPAN = 3&gt;", SUBSTITUTE(Minutes!L187, "#", " "),"&lt;/TD&gt;&lt;/TR&gt;"))</f>
        <v>&lt;TR BGCOLOR="#E0E0E0"&gt;&lt;TD&gt;&lt;BR&gt;&lt;/TD&gt;&lt;TD VALIGN = MIDDLE  ALIGN = CENTER&gt;This is already incorporated in P802.1AS-Cor-1
&lt;/TD&gt;&lt;TD VALIGN = MIDDLE  ALIGN = CENTER&gt;13-Nov-12&lt;/TD&gt;&lt;/TR&gt;&lt;TR&gt;&lt;TD COLSPAN = 3&gt; &lt;/TD&gt;&lt;/TR&gt;</v>
      </c>
      <c r="L184" s="26" t="str">
        <f>IF(Minutes!M187&lt;&gt;"#","",CONCATENATE("&lt;TR BGCOLOR=""#E0E0E0""&gt;&lt;TD&gt;&lt;BR&gt;&lt;/TD&gt;&lt;TD VALIGN = MIDDLE  ALIGN = CENTER&gt;", Minutes!M186, "&lt;/TD&gt;&lt;TD VALIGN = MIDDLE  ALIGN = CENTER&gt;", TEXT(Minutes!M185,"d-mmm-yy"),"&lt;/TD&gt;&lt;/TR&gt;&lt;TR&gt;&lt;TD COLSPAN = 3&gt;", SUBSTITUTE(Minutes!M187, "#", " "),"&lt;/TD&gt;&lt;/TR&gt;"))</f>
        <v>&lt;TR BGCOLOR="#E0E0E0"&gt;&lt;TD&gt;&lt;BR&gt;&lt;/TD&gt;&lt;TD VALIGN = MIDDLE  ALIGN = CENTER&gt;802.1AS-Cor1 is in WG ballot&lt;/TD&gt;&lt;TD VALIGN = MIDDLE  ALIGN = CENTER&gt;15-Jan-13&lt;/TD&gt;&lt;/TR&gt;&lt;TR&gt;&lt;TD COLSPAN = 3&gt; &lt;/TD&gt;&lt;/TR&gt;</v>
      </c>
      <c r="M184" s="26" t="str">
        <f>IF(Minutes!N187&lt;&gt;"#","",CONCATENATE("&lt;TR BGCOLOR=""#E0E0E0""&gt;&lt;TD&gt;&lt;BR&gt;&lt;/TD&gt;&lt;TD VALIGN = MIDDLE  ALIGN = CENTER&gt;", Minutes!N186, "&lt;/TD&gt;&lt;TD VALIGN = MIDDLE  ALIGN = CENTER&gt;", TEXT(Minutes!N185,"d-mmm-yy"),"&lt;/TD&gt;&lt;/TR&gt;&lt;TR&gt;&lt;TD COLSPAN = 3&gt;", SUBSTITUTE(Minutes!N187, "#", " "),"&lt;/TD&gt;&lt;/TR&gt;"))</f>
        <v>&lt;TR BGCOLOR="#E0E0E0"&gt;&lt;TD&gt;&lt;BR&gt;&lt;/TD&gt;&lt;TD VALIGN = MIDDLE  ALIGN = CENTER&gt;AS-Cor-1 is in sponsor ballot&lt;/TD&gt;&lt;TD VALIGN = MIDDLE  ALIGN = CENTER&gt;19-Mar-13&lt;/TD&gt;&lt;/TR&gt;&lt;TR&gt;&lt;TD COLSPAN = 3&gt; &lt;/TD&gt;&lt;/TR&gt;</v>
      </c>
      <c r="N184" s="26" t="str">
        <f>IF(Minutes!O187&lt;&gt;"#","",CONCATENATE("&lt;TR BGCOLOR=""#E0E0E0""&gt;&lt;TD&gt;&lt;BR&gt;&lt;/TD&gt;&lt;TD VALIGN = MIDDLE  ALIGN = CENTER&gt;", Minutes!O186, "&lt;/TD&gt;&lt;TD VALIGN = MIDDLE  ALIGN = CENTER&gt;", TEXT(Minutes!O185,"d-mmm-yy"),"&lt;/TD&gt;&lt;/TR&gt;&lt;TR&gt;&lt;TD COLSPAN = 3&gt;", SUBSTITUTE(Minutes!O187, "#", " "),"&lt;/TD&gt;&lt;/TR&gt;"))</f>
        <v>&lt;TR BGCOLOR="#E0E0E0"&gt;&lt;TD&gt;&lt;BR&gt;&lt;/TD&gt;&lt;TD VALIGN = MIDDLE  ALIGN = CENTER&gt;AS-Cor-1 D3.1 to be submitted to RevCom&lt;/TD&gt;&lt;TD VALIGN = MIDDLE  ALIGN = CENTER&gt;15-May-13&lt;/TD&gt;&lt;/TR&gt;&lt;TR&gt;&lt;TD COLSPAN = 3&gt; &lt;/TD&gt;&lt;/TR&gt;</v>
      </c>
      <c r="O184" s="26" t="str">
        <f>IF(Minutes!P187&lt;&gt;"#","",CONCATENATE("&lt;TR BGCOLOR=""#E0E0E0""&gt;&lt;TD&gt;&lt;BR&gt;&lt;/TD&gt;&lt;TD VALIGN = MIDDLE  ALIGN = CENTER&gt;", Minutes!P186, "&lt;/TD&gt;&lt;TD VALIGN = MIDDLE  ALIGN = CENTER&gt;", TEXT(Minutes!P185,"d-mmm-yy"),"&lt;/TD&gt;&lt;/TR&gt;&lt;TR&gt;&lt;TD COLSPAN = 3&gt;", SUBSTITUTE(Minutes!P187, "#", " "),"&lt;/TD&gt;&lt;/TR&gt;"))</f>
        <v>&lt;TR BGCOLOR="#E0E0E0"&gt;&lt;TD&gt;&lt;BR&gt;&lt;/TD&gt;&lt;TD VALIGN = MIDDLE  ALIGN = CENTER&gt;AS-Cor-1 D3.1 to be submitted to RevCom&lt;/TD&gt;&lt;TD VALIGN = MIDDLE  ALIGN = CENTER&gt;15-Jul-13&lt;/TD&gt;&lt;/TR&gt;&lt;TR&gt;&lt;TD COLSPAN = 3&gt; &lt;/TD&gt;&lt;/TR&gt;</v>
      </c>
      <c r="P184" s="26" t="str">
        <f>IF(Minutes!Q187&lt;&gt;"#","",CONCATENATE("&lt;TR BGCOLOR=""#E0E0E0""&gt;&lt;TD&gt;&lt;BR&gt;&lt;/TD&gt;&lt;TD VALIGN = MIDDLE  ALIGN = CENTER&gt;", Minutes!Q186, "&lt;/TD&gt;&lt;TD VALIGN = MIDDLE  ALIGN = CENTER&gt;", TEXT(Minutes!Q185,"d-mmm-yy"),"&lt;/TD&gt;&lt;/TR&gt;&lt;TR&gt;&lt;TD COLSPAN = 3&gt;", SUBSTITUTE(Minutes!Q187, "#", " "),"&lt;/TD&gt;&lt;/TR&gt;"))</f>
        <v>&lt;TR BGCOLOR="#E0E0E0"&gt;&lt;TD&gt;&lt;BR&gt;&lt;/TD&gt;&lt;TD VALIGN = MIDDLE  ALIGN = CENTER&gt;AS-Cor-1 D3.1 approved by RevCom/SASB, to be published shortly&lt;/TD&gt;&lt;TD VALIGN = MIDDLE  ALIGN = CENTER&gt;3-Sep-13&lt;/TD&gt;&lt;/TR&gt;&lt;TR&gt;&lt;TD COLSPAN = 3&gt; &lt;/TD&gt;&lt;/TR&gt;</v>
      </c>
      <c r="Q184" s="26" t="str">
        <f>IF(Minutes!R187&lt;&gt;"#","",CONCATENATE("&lt;TR BGCOLOR=""#E0E0E0""&gt;&lt;TD&gt;&lt;BR&gt;&lt;/TD&gt;&lt;TD VALIGN = MIDDLE  ALIGN = CENTER&gt;", Minutes!R186, "&lt;/TD&gt;&lt;TD VALIGN = MIDDLE  ALIGN = CENTER&gt;", TEXT(Minutes!R185,"d-mmm-yy"),"&lt;/TD&gt;&lt;/TR&gt;&lt;TR&gt;&lt;TD COLSPAN = 3&gt;", SUBSTITUTE(Minutes!R187, "#", " "),"&lt;/TD&gt;&lt;/TR&gt;"))</f>
        <v>&lt;TR BGCOLOR="#E0E0E0"&gt;&lt;TD&gt;&lt;BR&gt;&lt;/TD&gt;&lt;TD VALIGN = MIDDLE  ALIGN = CENTER&gt;802.1AS-Cor1 was published on Sept 10, 2013&lt;/TD&gt;&lt;TD VALIGN = MIDDLE  ALIGN = CENTER&gt;12-Nov-13&lt;/TD&gt;&lt;/TR&gt;&lt;TR&gt;&lt;TD COLSPAN = 3&gt; &lt;/TD&gt;&lt;/TR&gt;</v>
      </c>
      <c r="R184" s="117" t="str">
        <f>IF(Minutes!S187&lt;&gt;"#","",CONCATENATE("&lt;TR BGCOLOR=""#E0E0E0""&gt;&lt;TD&gt;&lt;BR&gt;&lt;/TD&gt;&lt;TD VALIGN = MIDDLE  ALIGN = CENTER&gt;", Minutes!S186, "&lt;/TD&gt;&lt;TD VALIGN = MIDDLE  ALIGN = CENTER&gt;", TEXT(Minutes!S185,"d-mmm-yy"),"&lt;/TD&gt;&lt;/TR&gt;&lt;TR&gt;&lt;TD COLSPAN = 3&gt;", SUBSTITUTE(Minutes!S187, "#", " "),"&lt;/TD&gt;&lt;/TR&gt;"))</f>
        <v/>
      </c>
      <c r="S184" s="117" t="str">
        <f>IF(Minutes!T187&lt;&gt;"#","",CONCATENATE("&lt;TR BGCOLOR=""#E0E0E0""&gt;&lt;TD&gt;&lt;BR&gt;&lt;/TD&gt;&lt;TD VALIGN = MIDDLE  ALIGN = CENTER&gt;", Minutes!T186, "&lt;/TD&gt;&lt;TD VALIGN = MIDDLE  ALIGN = CENTER&gt;", TEXT(Minutes!T185,"d-mmm-yy"),"&lt;/TD&gt;&lt;/TR&gt;&lt;TR&gt;&lt;TD COLSPAN = 3&gt;", SUBSTITUTE(Minutes!T187, "#", " "),"&lt;/TD&gt;&lt;/TR&gt;"))</f>
        <v/>
      </c>
      <c r="T184" s="117" t="str">
        <f>IF(Minutes!U187&lt;&gt;"#","",CONCATENATE("&lt;TR BGCOLOR=""#E0E0E0""&gt;&lt;TD&gt;&lt;BR&gt;&lt;/TD&gt;&lt;TD VALIGN = MIDDLE  ALIGN = CENTER&gt;", Minutes!U186, "&lt;/TD&gt;&lt;TD VALIGN = MIDDLE  ALIGN = CENTER&gt;", TEXT(Minutes!U185,"d-mmm-yy"),"&lt;/TD&gt;&lt;/TR&gt;&lt;TR&gt;&lt;TD COLSPAN = 3&gt;", SUBSTITUTE(Minutes!U187, "#", " "),"&lt;/TD&gt;&lt;/TR&gt;"))</f>
        <v/>
      </c>
      <c r="U184" s="117" t="str">
        <f>IF(Minutes!V187&lt;&gt;"#","",CONCATENATE("&lt;TR BGCOLOR=""#E0E0E0""&gt;&lt;TD&gt;&lt;BR&gt;&lt;/TD&gt;&lt;TD VALIGN = MIDDLE  ALIGN = CENTER&gt;", Minutes!V186, "&lt;/TD&gt;&lt;TD VALIGN = MIDDLE  ALIGN = CENTER&gt;", TEXT(Minutes!V185,"d-mmm-yy"),"&lt;/TD&gt;&lt;/TR&gt;&lt;TR&gt;&lt;TD COLSPAN = 3&gt;", SUBSTITUTE(Minutes!V187, "#", " "),"&lt;/TD&gt;&lt;/TR&gt;"))</f>
        <v/>
      </c>
      <c r="V184" s="117" t="str">
        <f>IF(Minutes!W187&lt;&gt;"#","",CONCATENATE("&lt;TR BGCOLOR=""#E0E0E0""&gt;&lt;TD&gt;&lt;BR&gt;&lt;/TD&gt;&lt;TD VALIGN = MIDDLE  ALIGN = CENTER&gt;", Minutes!W186, "&lt;/TD&gt;&lt;TD VALIGN = MIDDLE  ALIGN = CENTER&gt;", TEXT(Minutes!W185,"d-mmm-yy"),"&lt;/TD&gt;&lt;/TR&gt;&lt;TR&gt;&lt;TD COLSPAN = 3&gt;", SUBSTITUTE(Minutes!W187, "#", " "),"&lt;/TD&gt;&lt;/TR&gt;"))</f>
        <v/>
      </c>
      <c r="W184" s="117" t="str">
        <f>IF(Minutes!X187&lt;&gt;"#","",CONCATENATE("&lt;TR BGCOLOR=""#E0E0E0""&gt;&lt;TD&gt;&lt;BR&gt;&lt;/TD&gt;&lt;TD VALIGN = MIDDLE  ALIGN = CENTER&gt;", Minutes!X186, "&lt;/TD&gt;&lt;TD VALIGN = MIDDLE  ALIGN = CENTER&gt;", TEXT(Minutes!X185,"d-mmm-yy"),"&lt;/TD&gt;&lt;/TR&gt;&lt;TR&gt;&lt;TD COLSPAN = 3&gt;", SUBSTITUTE(Minutes!X187, "#", " "),"&lt;/TD&gt;&lt;/TR&gt;"))</f>
        <v/>
      </c>
      <c r="X184" s="117" t="str">
        <f>IF(Minutes!Y187&lt;&gt;"#","",CONCATENATE("&lt;TR BGCOLOR=""#E0E0E0""&gt;&lt;TD&gt;&lt;BR&gt;&lt;/TD&gt;&lt;TD VALIGN = MIDDLE  ALIGN = CENTER&gt;", Minutes!Y186, "&lt;/TD&gt;&lt;TD VALIGN = MIDDLE  ALIGN = CENTER&gt;", TEXT(Minutes!Y185,"d-mmm-yy"),"&lt;/TD&gt;&lt;/TR&gt;&lt;TR&gt;&lt;TD COLSPAN = 3&gt;", SUBSTITUTE(Minutes!Y187, "#", " "),"&lt;/TD&gt;&lt;/TR&gt;"))</f>
        <v/>
      </c>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row>
    <row r="185" spans="1:50" x14ac:dyDescent="0.2">
      <c r="B185" s="117"/>
      <c r="C185" s="117"/>
      <c r="D185" s="117"/>
      <c r="E185" s="117"/>
      <c r="F185" s="117"/>
      <c r="G185" s="117"/>
      <c r="H185" s="117"/>
      <c r="I185" s="117"/>
      <c r="J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row>
    <row r="186" spans="1:50" x14ac:dyDescent="0.2">
      <c r="A186" s="26" t="s">
        <v>89</v>
      </c>
      <c r="B186" s="117"/>
      <c r="C186" s="117"/>
      <c r="D186" s="117"/>
      <c r="E186" s="117"/>
      <c r="F186" s="117"/>
      <c r="G186" s="117"/>
      <c r="H186" s="117"/>
      <c r="I186" s="117"/>
      <c r="J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c r="AX186" s="117"/>
    </row>
    <row r="187" spans="1:50" ht="127.5" customHeight="1" x14ac:dyDescent="0.2">
      <c r="A187" s="26" t="str">
        <f ca="1">IF(Minutes!B188="#","",CONCATENATE("&lt;A NAME = ""REQ",Minutes!B188,"""&gt;&lt;BR&gt;&lt;/A&gt;","&lt;TABLE BORDER=5 CELLSPACING=0 CELLPADDING=6 WIDTH=""100%""&gt;","&lt;TR BGCOLOR=""#00FFFF""&gt;&lt;TD COLSPAN = 3 VALIGN = MIDDLE  ALIGN = CENTER&gt;&lt;BIG&gt;&lt;B&gt;Change Request &lt;A HREF=""maint_",Minutes!B188,".pdf""&gt;",Minutes!B188,"&lt;/A&gt; Revision History&lt;/B&gt;&lt;/BIG&gt;&lt;/TD&gt;&lt;/TR&gt;","&lt;TR BGCOLOR=""#00FFFF""&gt;&lt;TD  WIDTH=""15%"" ALIGN = CENTER&gt;Status&lt;/TD&gt;&lt;TD ALIGN = CENTER&gt;Description&lt;/TD&gt;&lt;TD  WIDTH=""15%"" ALIGN = CENTER&gt;Date Received&lt;/TD&gt;&lt;/TR&gt;","&lt;TR BGCOLOR=""#00FFFF""&gt;&lt;TD VALIGN = MIDDLE  ALIGN = CENTER&gt;&lt;B&gt;",Minutes!C189,"&lt;/B&gt;&lt;/TD&gt;&lt;TD VALIGN = MIDDLE  ALIGN = CENTER&gt;&lt;B&gt;",Minutes!C190,"&lt;/B&gt;&lt;/TD&gt;&lt;TD  VALIGN = MIDDLE  ALIGN = CENTER&gt;&lt;B&gt;",Minutes!C188,"&lt;/B&gt;&lt;/TD&gt;&lt;/TR&gt;","&lt;TR BGCOLOR=""#00FFFF""&gt;&lt;TD COLSPAN = 3&gt;&lt;SMALL&gt;&lt;BR&gt;&lt;/SMALL&gt;&lt;/TD&gt;&lt;/TR&gt;"))</f>
        <v>&lt;A NAME = "REQ0070"&gt;&lt;BR&gt;&lt;/A&gt;&lt;TABLE BORDER=5 CELLSPACING=0 CELLPADDING=6 WIDTH="100%"&gt;&lt;TR BGCOLOR="#00FFFF"&gt;&lt;TD COLSPAN = 3 VALIGN = MIDDLE  ALIGN = CENTER&gt;&lt;BIG&gt;&lt;B&gt;Change Request &lt;A HREF="maint_0070.pdf"&gt;0070&lt;/A&gt;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CENTER&gt;&lt;B&gt;10.3.12.1.4 - req70&lt;/B&gt;&lt;/TD&gt;&lt;TD  VALIGN = MIDDLE  ALIGN = CENTER&gt;&lt;B&gt;01-Nov-12&lt;/B&gt;&lt;/TD&gt;&lt;/TR&gt;&lt;TR BGCOLOR="#00FFFF"&gt;&lt;TD COLSPAN = 3&gt;&lt;SMALL&gt;&lt;BR&gt;&lt;/SMALL&gt;&lt;/TD&gt;&lt;/TR&gt;</v>
      </c>
      <c r="B187" s="117" t="str">
        <f ca="1">IF(Minutes!C190="","",CONCATENATE("&lt;TR BGCOLOR=""#E0E0E0""&gt;&lt;TD&gt;&lt;BR&gt;&lt;/TD&gt;&lt;TD VALIGN = MIDDLE  ALIGN = CENTER&gt;", Minutes!C189, "&lt;/TD&gt;&lt;TD VALIGN = MIDDLE  ALIGN = CENTER&gt;", TEXT(Minutes!C188,"d-mmm-yy"),"&lt;/TD&gt;&lt;/TR&gt;&lt;TR&gt;&lt;TD COLSPAN = 3&gt;", SUBSTITUTE(Minutes!C190, "#", " "),"&lt;/TD&gt;&lt;/TR&gt;"))</f>
        <v>&lt;TR BGCOLOR="#E0E0E0"&gt;&lt;TD&gt;&lt;BR&gt;&lt;/TD&gt;&lt;TD VALIGN = MIDDLE  ALIGN = CENTER&gt;Published&lt;/TD&gt;&lt;TD VALIGN = MIDDLE  ALIGN = CENTER&gt;1-Nov-12&lt;/TD&gt;&lt;/TR&gt;&lt;TR&gt;&lt;TD COLSPAN = 3&gt;10.3.12.1.4 - req70&lt;/TD&gt;&lt;/TR&gt;</v>
      </c>
      <c r="C187" s="117" t="str">
        <f>IF(Minutes!D190&lt;&gt;"#","",CONCATENATE("&lt;TR BGCOLOR=""#E0E0E0""&gt;&lt;TD&gt;&lt;BR&gt;&lt;/TD&gt;&lt;TD VALIGN = MIDDLE  ALIGN = CENTER&gt;", Minutes!D189, "&lt;/TD&gt;&lt;TD VALIGN = MIDDLE  ALIGN = CENTER&gt;", TEXT(Minutes!D188,"d-mmm-yy"),"&lt;/TD&gt;&lt;/TR&gt;&lt;TR&gt;&lt;TD COLSPAN = 3&gt;", SUBSTITUTE(Minutes!D190, "#", " "),"&lt;/TD&gt;&lt;/TR&gt;"))</f>
        <v/>
      </c>
      <c r="D187" s="117" t="str">
        <f>IF(Minutes!E190&lt;&gt;"#","",CONCATENATE("&lt;TR BGCOLOR=""#E0E0E0""&gt;&lt;TD&gt;&lt;BR&gt;&lt;/TD&gt;&lt;TD VALIGN = MIDDLE  ALIGN = CENTER&gt;", Minutes!E189, "&lt;/TD&gt;&lt;TD VALIGN = MIDDLE  ALIGN = CENTER&gt;", TEXT(Minutes!E188,"d-mmm-yy"),"&lt;/TD&gt;&lt;/TR&gt;&lt;TR&gt;&lt;TD COLSPAN = 3&gt;", SUBSTITUTE(Minutes!E190, "#", " "),"&lt;/TD&gt;&lt;/TR&gt;"))</f>
        <v/>
      </c>
      <c r="E187" s="117" t="str">
        <f>IF(Minutes!F190&lt;&gt;"#","",CONCATENATE("&lt;TR BGCOLOR=""#E0E0E0""&gt;&lt;TD&gt;&lt;BR&gt;&lt;/TD&gt;&lt;TD VALIGN = MIDDLE  ALIGN = CENTER&gt;", Minutes!F189, "&lt;/TD&gt;&lt;TD VALIGN = MIDDLE  ALIGN = CENTER&gt;", TEXT(Minutes!F188,"d-mmm-yy"),"&lt;/TD&gt;&lt;/TR&gt;&lt;TR&gt;&lt;TD COLSPAN = 3&gt;", SUBSTITUTE(Minutes!F190, "#", " "),"&lt;/TD&gt;&lt;/TR&gt;"))</f>
        <v/>
      </c>
      <c r="F187" s="117" t="str">
        <f>IF(Minutes!G190&lt;&gt;"#","",CONCATENATE("&lt;TR BGCOLOR=""#E0E0E0""&gt;&lt;TD&gt;&lt;BR&gt;&lt;/TD&gt;&lt;TD VALIGN = MIDDLE  ALIGN = CENTER&gt;", Minutes!G189, "&lt;/TD&gt;&lt;TD VALIGN = MIDDLE  ALIGN = CENTER&gt;", TEXT(Minutes!G188,"d-mmm-yy"),"&lt;/TD&gt;&lt;/TR&gt;&lt;TR&gt;&lt;TD COLSPAN = 3&gt;", SUBSTITUTE(Minutes!G190, "#", " "),"&lt;/TD&gt;&lt;/TR&gt;"))</f>
        <v/>
      </c>
      <c r="G187" s="117" t="str">
        <f>IF(Minutes!H190&lt;&gt;"#","",CONCATENATE("&lt;TR BGCOLOR=""#E0E0E0""&gt;&lt;TD&gt;&lt;BR&gt;&lt;/TD&gt;&lt;TD VALIGN = MIDDLE  ALIGN = CENTER&gt;", Minutes!H189, "&lt;/TD&gt;&lt;TD VALIGN = MIDDLE  ALIGN = CENTER&gt;", TEXT(Minutes!H188,"d-mmm-yy"),"&lt;/TD&gt;&lt;/TR&gt;&lt;TR&gt;&lt;TD COLSPAN = 3&gt;", SUBSTITUTE(Minutes!H190, "#", " "),"&lt;/TD&gt;&lt;/TR&gt;"))</f>
        <v/>
      </c>
      <c r="H187" s="117" t="str">
        <f>IF(Minutes!I190&lt;&gt;"#","",CONCATENATE("&lt;TR BGCOLOR=""#E0E0E0""&gt;&lt;TD&gt;&lt;BR&gt;&lt;/TD&gt;&lt;TD VALIGN = MIDDLE  ALIGN = CENTER&gt;", Minutes!I189, "&lt;/TD&gt;&lt;TD VALIGN = MIDDLE  ALIGN = CENTER&gt;", TEXT(Minutes!I188,"d-mmm-yy"),"&lt;/TD&gt;&lt;/TR&gt;&lt;TR&gt;&lt;TD COLSPAN = 3&gt;", SUBSTITUTE(Minutes!I190, "#", " "),"&lt;/TD&gt;&lt;/TR&gt;"))</f>
        <v/>
      </c>
      <c r="I187" s="117" t="str">
        <f>IF(Minutes!J190&lt;&gt;"#","",CONCATENATE("&lt;TR BGCOLOR=""#E0E0E0""&gt;&lt;TD&gt;&lt;BR&gt;&lt;/TD&gt;&lt;TD VALIGN = MIDDLE  ALIGN = CENTER&gt;", Minutes!J189, "&lt;/TD&gt;&lt;TD VALIGN = MIDDLE  ALIGN = CENTER&gt;", TEXT(Minutes!J188,"d-mmm-yy"),"&lt;/TD&gt;&lt;/TR&gt;&lt;TR&gt;&lt;TD COLSPAN = 3&gt;", SUBSTITUTE(Minutes!J190, "#", " "),"&lt;/TD&gt;&lt;/TR&gt;"))</f>
        <v/>
      </c>
      <c r="J187" s="117" t="str">
        <f>IF(Minutes!K190&lt;&gt;"#","",CONCATENATE("&lt;TR BGCOLOR=""#E0E0E0""&gt;&lt;TD&gt;&lt;BR&gt;&lt;/TD&gt;&lt;TD VALIGN = MIDDLE  ALIGN = CENTER&gt;", Minutes!K189, "&lt;/TD&gt;&lt;TD VALIGN = MIDDLE  ALIGN = CENTER&gt;", TEXT(Minutes!K188,"d-mmm-yy"),"&lt;/TD&gt;&lt;/TR&gt;&lt;TR&gt;&lt;TD COLSPAN = 3&gt;", SUBSTITUTE(Minutes!K190, "#", " "),"&lt;/TD&gt;&lt;/TR&gt;"))</f>
        <v/>
      </c>
      <c r="K187" s="26" t="str">
        <f>IF(Minutes!L190&lt;&gt;"#","",CONCATENATE("&lt;TR BGCOLOR=""#E0E0E0""&gt;&lt;TD&gt;&lt;BR&gt;&lt;/TD&gt;&lt;TD VALIGN = MIDDLE  ALIGN = CENTER&gt;", Minutes!L189, "&lt;/TD&gt;&lt;TD VALIGN = MIDDLE  ALIGN = CENTER&gt;", TEXT(Minutes!L188,"d-mmm-yy"),"&lt;/TD&gt;&lt;/TR&gt;&lt;TR&gt;&lt;TD COLSPAN = 3&gt;", SUBSTITUTE(Minutes!L190, "#", " "),"&lt;/TD&gt;&lt;/TR&gt;"))</f>
        <v>&lt;TR BGCOLOR="#E0E0E0"&gt;&lt;TD&gt;&lt;BR&gt;&lt;/TD&gt;&lt;TD VALIGN = MIDDLE  ALIGN = CENTER&gt;Incorporate in P802.1AS-Cor-1
&lt;/TD&gt;&lt;TD VALIGN = MIDDLE  ALIGN = CENTER&gt;13-Nov-12&lt;/TD&gt;&lt;/TR&gt;&lt;TR&gt;&lt;TD COLSPAN = 3&gt; &lt;/TD&gt;&lt;/TR&gt;</v>
      </c>
      <c r="L187" s="26" t="str">
        <f>IF(Minutes!M190&lt;&gt;"#","",CONCATENATE("&lt;TR BGCOLOR=""#E0E0E0""&gt;&lt;TD&gt;&lt;BR&gt;&lt;/TD&gt;&lt;TD VALIGN = MIDDLE  ALIGN = CENTER&gt;", Minutes!M189, "&lt;/TD&gt;&lt;TD VALIGN = MIDDLE  ALIGN = CENTER&gt;", TEXT(Minutes!M188,"d-mmm-yy"),"&lt;/TD&gt;&lt;/TR&gt;&lt;TR&gt;&lt;TD COLSPAN = 3&gt;", SUBSTITUTE(Minutes!M190, "#", " "),"&lt;/TD&gt;&lt;/TR&gt;"))</f>
        <v>&lt;TR BGCOLOR="#E0E0E0"&gt;&lt;TD&gt;&lt;BR&gt;&lt;/TD&gt;&lt;TD VALIGN = MIDDLE  ALIGN = CENTER&gt;802.1AS-Cor1 is in WG ballot&lt;/TD&gt;&lt;TD VALIGN = MIDDLE  ALIGN = CENTER&gt;15-Jan-13&lt;/TD&gt;&lt;/TR&gt;&lt;TR&gt;&lt;TD COLSPAN = 3&gt; &lt;/TD&gt;&lt;/TR&gt;</v>
      </c>
      <c r="M187" s="26" t="str">
        <f>IF(Minutes!N190&lt;&gt;"#","",CONCATENATE("&lt;TR BGCOLOR=""#E0E0E0""&gt;&lt;TD&gt;&lt;BR&gt;&lt;/TD&gt;&lt;TD VALIGN = MIDDLE  ALIGN = CENTER&gt;", Minutes!N189, "&lt;/TD&gt;&lt;TD VALIGN = MIDDLE  ALIGN = CENTER&gt;", TEXT(Minutes!N188,"d-mmm-yy"),"&lt;/TD&gt;&lt;/TR&gt;&lt;TR&gt;&lt;TD COLSPAN = 3&gt;", SUBSTITUTE(Minutes!N190, "#", " "),"&lt;/TD&gt;&lt;/TR&gt;"))</f>
        <v>&lt;TR BGCOLOR="#E0E0E0"&gt;&lt;TD&gt;&lt;BR&gt;&lt;/TD&gt;&lt;TD VALIGN = MIDDLE  ALIGN = CENTER&gt;AS-Cor-1 is in sponsor ballot&lt;/TD&gt;&lt;TD VALIGN = MIDDLE  ALIGN = CENTER&gt;19-Mar-13&lt;/TD&gt;&lt;/TR&gt;&lt;TR&gt;&lt;TD COLSPAN = 3&gt; &lt;/TD&gt;&lt;/TR&gt;</v>
      </c>
      <c r="N187" s="26" t="str">
        <f>IF(Minutes!O190&lt;&gt;"#","",CONCATENATE("&lt;TR BGCOLOR=""#E0E0E0""&gt;&lt;TD&gt;&lt;BR&gt;&lt;/TD&gt;&lt;TD VALIGN = MIDDLE  ALIGN = CENTER&gt;", Minutes!O189, "&lt;/TD&gt;&lt;TD VALIGN = MIDDLE  ALIGN = CENTER&gt;", TEXT(Minutes!O188,"d-mmm-yy"),"&lt;/TD&gt;&lt;/TR&gt;&lt;TR&gt;&lt;TD COLSPAN = 3&gt;", SUBSTITUTE(Minutes!O190, "#", " "),"&lt;/TD&gt;&lt;/TR&gt;"))</f>
        <v>&lt;TR BGCOLOR="#E0E0E0"&gt;&lt;TD&gt;&lt;BR&gt;&lt;/TD&gt;&lt;TD VALIGN = MIDDLE  ALIGN = CENTER&gt;AS-Cor-1 D3.1 to be submitted to RevCom&lt;/TD&gt;&lt;TD VALIGN = MIDDLE  ALIGN = CENTER&gt;15-May-13&lt;/TD&gt;&lt;/TR&gt;&lt;TR&gt;&lt;TD COLSPAN = 3&gt; &lt;/TD&gt;&lt;/TR&gt;</v>
      </c>
      <c r="O187" s="26" t="str">
        <f>IF(Minutes!P190&lt;&gt;"#","",CONCATENATE("&lt;TR BGCOLOR=""#E0E0E0""&gt;&lt;TD&gt;&lt;BR&gt;&lt;/TD&gt;&lt;TD VALIGN = MIDDLE  ALIGN = CENTER&gt;", Minutes!P189, "&lt;/TD&gt;&lt;TD VALIGN = MIDDLE  ALIGN = CENTER&gt;", TEXT(Minutes!P188,"d-mmm-yy"),"&lt;/TD&gt;&lt;/TR&gt;&lt;TR&gt;&lt;TD COLSPAN = 3&gt;", SUBSTITUTE(Minutes!P190, "#", " "),"&lt;/TD&gt;&lt;/TR&gt;"))</f>
        <v>&lt;TR BGCOLOR="#E0E0E0"&gt;&lt;TD&gt;&lt;BR&gt;&lt;/TD&gt;&lt;TD VALIGN = MIDDLE  ALIGN = CENTER&gt;AS-Cor-1 D3.1 to be submitted to RevCom&lt;/TD&gt;&lt;TD VALIGN = MIDDLE  ALIGN = CENTER&gt;15-Jul-13&lt;/TD&gt;&lt;/TR&gt;&lt;TR&gt;&lt;TD COLSPAN = 3&gt; &lt;/TD&gt;&lt;/TR&gt;</v>
      </c>
      <c r="P187" s="26" t="str">
        <f>IF(Minutes!Q190&lt;&gt;"#","",CONCATENATE("&lt;TR BGCOLOR=""#E0E0E0""&gt;&lt;TD&gt;&lt;BR&gt;&lt;/TD&gt;&lt;TD VALIGN = MIDDLE  ALIGN = CENTER&gt;", Minutes!Q189, "&lt;/TD&gt;&lt;TD VALIGN = MIDDLE  ALIGN = CENTER&gt;", TEXT(Minutes!Q188,"d-mmm-yy"),"&lt;/TD&gt;&lt;/TR&gt;&lt;TR&gt;&lt;TD COLSPAN = 3&gt;", SUBSTITUTE(Minutes!Q190, "#", " "),"&lt;/TD&gt;&lt;/TR&gt;"))</f>
        <v>&lt;TR BGCOLOR="#E0E0E0"&gt;&lt;TD&gt;&lt;BR&gt;&lt;/TD&gt;&lt;TD VALIGN = MIDDLE  ALIGN = CENTER&gt;AS-Cor-1 D3.1 approved by RevCom/SASB, to be published shortly&lt;/TD&gt;&lt;TD VALIGN = MIDDLE  ALIGN = CENTER&gt;3-Sep-13&lt;/TD&gt;&lt;/TR&gt;&lt;TR&gt;&lt;TD COLSPAN = 3&gt; &lt;/TD&gt;&lt;/TR&gt;</v>
      </c>
      <c r="Q187" s="26" t="str">
        <f>IF(Minutes!R190&lt;&gt;"#","",CONCATENATE("&lt;TR BGCOLOR=""#E0E0E0""&gt;&lt;TD&gt;&lt;BR&gt;&lt;/TD&gt;&lt;TD VALIGN = MIDDLE  ALIGN = CENTER&gt;", Minutes!R189, "&lt;/TD&gt;&lt;TD VALIGN = MIDDLE  ALIGN = CENTER&gt;", TEXT(Minutes!R188,"d-mmm-yy"),"&lt;/TD&gt;&lt;/TR&gt;&lt;TR&gt;&lt;TD COLSPAN = 3&gt;", SUBSTITUTE(Minutes!R190, "#", " "),"&lt;/TD&gt;&lt;/TR&gt;"))</f>
        <v>&lt;TR BGCOLOR="#E0E0E0"&gt;&lt;TD&gt;&lt;BR&gt;&lt;/TD&gt;&lt;TD VALIGN = MIDDLE  ALIGN = CENTER&gt;802.1AS-Cor1 was published on Sept 10, 2013&lt;/TD&gt;&lt;TD VALIGN = MIDDLE  ALIGN = CENTER&gt;12-Nov-13&lt;/TD&gt;&lt;/TR&gt;&lt;TR&gt;&lt;TD COLSPAN = 3&gt; &lt;/TD&gt;&lt;/TR&gt;</v>
      </c>
      <c r="R187" s="117" t="str">
        <f>IF(Minutes!S190&lt;&gt;"#","",CONCATENATE("&lt;TR BGCOLOR=""#E0E0E0""&gt;&lt;TD&gt;&lt;BR&gt;&lt;/TD&gt;&lt;TD VALIGN = MIDDLE  ALIGN = CENTER&gt;", Minutes!S189, "&lt;/TD&gt;&lt;TD VALIGN = MIDDLE  ALIGN = CENTER&gt;", TEXT(Minutes!S188,"d-mmm-yy"),"&lt;/TD&gt;&lt;/TR&gt;&lt;TR&gt;&lt;TD COLSPAN = 3&gt;", SUBSTITUTE(Minutes!S190, "#", " "),"&lt;/TD&gt;&lt;/TR&gt;"))</f>
        <v/>
      </c>
      <c r="S187" s="117" t="str">
        <f>IF(Minutes!T190&lt;&gt;"#","",CONCATENATE("&lt;TR BGCOLOR=""#E0E0E0""&gt;&lt;TD&gt;&lt;BR&gt;&lt;/TD&gt;&lt;TD VALIGN = MIDDLE  ALIGN = CENTER&gt;", Minutes!T189, "&lt;/TD&gt;&lt;TD VALIGN = MIDDLE  ALIGN = CENTER&gt;", TEXT(Minutes!T188,"d-mmm-yy"),"&lt;/TD&gt;&lt;/TR&gt;&lt;TR&gt;&lt;TD COLSPAN = 3&gt;", SUBSTITUTE(Minutes!T190, "#", " "),"&lt;/TD&gt;&lt;/TR&gt;"))</f>
        <v/>
      </c>
      <c r="T187" s="117" t="str">
        <f>IF(Minutes!U190&lt;&gt;"#","",CONCATENATE("&lt;TR BGCOLOR=""#E0E0E0""&gt;&lt;TD&gt;&lt;BR&gt;&lt;/TD&gt;&lt;TD VALIGN = MIDDLE  ALIGN = CENTER&gt;", Minutes!U189, "&lt;/TD&gt;&lt;TD VALIGN = MIDDLE  ALIGN = CENTER&gt;", TEXT(Minutes!U188,"d-mmm-yy"),"&lt;/TD&gt;&lt;/TR&gt;&lt;TR&gt;&lt;TD COLSPAN = 3&gt;", SUBSTITUTE(Minutes!U190, "#", " "),"&lt;/TD&gt;&lt;/TR&gt;"))</f>
        <v/>
      </c>
      <c r="U187" s="117" t="str">
        <f>IF(Minutes!V190&lt;&gt;"#","",CONCATENATE("&lt;TR BGCOLOR=""#E0E0E0""&gt;&lt;TD&gt;&lt;BR&gt;&lt;/TD&gt;&lt;TD VALIGN = MIDDLE  ALIGN = CENTER&gt;", Minutes!V189, "&lt;/TD&gt;&lt;TD VALIGN = MIDDLE  ALIGN = CENTER&gt;", TEXT(Minutes!V188,"d-mmm-yy"),"&lt;/TD&gt;&lt;/TR&gt;&lt;TR&gt;&lt;TD COLSPAN = 3&gt;", SUBSTITUTE(Minutes!V190, "#", " "),"&lt;/TD&gt;&lt;/TR&gt;"))</f>
        <v/>
      </c>
      <c r="V187" s="117" t="str">
        <f>IF(Minutes!W190&lt;&gt;"#","",CONCATENATE("&lt;TR BGCOLOR=""#E0E0E0""&gt;&lt;TD&gt;&lt;BR&gt;&lt;/TD&gt;&lt;TD VALIGN = MIDDLE  ALIGN = CENTER&gt;", Minutes!W189, "&lt;/TD&gt;&lt;TD VALIGN = MIDDLE  ALIGN = CENTER&gt;", TEXT(Minutes!W188,"d-mmm-yy"),"&lt;/TD&gt;&lt;/TR&gt;&lt;TR&gt;&lt;TD COLSPAN = 3&gt;", SUBSTITUTE(Minutes!W190, "#", " "),"&lt;/TD&gt;&lt;/TR&gt;"))</f>
        <v/>
      </c>
      <c r="W187" s="117" t="str">
        <f>IF(Minutes!X190&lt;&gt;"#","",CONCATENATE("&lt;TR BGCOLOR=""#E0E0E0""&gt;&lt;TD&gt;&lt;BR&gt;&lt;/TD&gt;&lt;TD VALIGN = MIDDLE  ALIGN = CENTER&gt;", Minutes!X189, "&lt;/TD&gt;&lt;TD VALIGN = MIDDLE  ALIGN = CENTER&gt;", TEXT(Minutes!X188,"d-mmm-yy"),"&lt;/TD&gt;&lt;/TR&gt;&lt;TR&gt;&lt;TD COLSPAN = 3&gt;", SUBSTITUTE(Minutes!X190, "#", " "),"&lt;/TD&gt;&lt;/TR&gt;"))</f>
        <v/>
      </c>
      <c r="X187" s="117" t="str">
        <f>IF(Minutes!Y190&lt;&gt;"#","",CONCATENATE("&lt;TR BGCOLOR=""#E0E0E0""&gt;&lt;TD&gt;&lt;BR&gt;&lt;/TD&gt;&lt;TD VALIGN = MIDDLE  ALIGN = CENTER&gt;", Minutes!Y189, "&lt;/TD&gt;&lt;TD VALIGN = MIDDLE  ALIGN = CENTER&gt;", TEXT(Minutes!Y188,"d-mmm-yy"),"&lt;/TD&gt;&lt;/TR&gt;&lt;TR&gt;&lt;TD COLSPAN = 3&gt;", SUBSTITUTE(Minutes!Y190, "#", " "),"&lt;/TD&gt;&lt;/TR&gt;"))</f>
        <v/>
      </c>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7"/>
    </row>
    <row r="188" spans="1:50" x14ac:dyDescent="0.2">
      <c r="B188" s="117"/>
      <c r="C188" s="117"/>
      <c r="D188" s="117"/>
      <c r="E188" s="117"/>
      <c r="F188" s="117"/>
      <c r="G188" s="117"/>
      <c r="H188" s="117"/>
      <c r="I188" s="117"/>
      <c r="J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7"/>
    </row>
    <row r="189" spans="1:50" x14ac:dyDescent="0.2">
      <c r="A189" s="26" t="s">
        <v>89</v>
      </c>
      <c r="B189" s="117"/>
      <c r="C189" s="117"/>
      <c r="D189" s="117"/>
      <c r="E189" s="117"/>
      <c r="F189" s="117"/>
      <c r="G189" s="117"/>
      <c r="H189" s="117"/>
      <c r="I189" s="117"/>
      <c r="J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17"/>
    </row>
    <row r="190" spans="1:50" ht="127.5" customHeight="1" x14ac:dyDescent="0.2">
      <c r="A190" s="26" t="str">
        <f ca="1">IF(Minutes!B191="#","",CONCATENATE("&lt;A NAME = ""REQ",Minutes!B191,"""&gt;&lt;BR&gt;&lt;/A&gt;","&lt;TABLE BORDER=5 CELLSPACING=0 CELLPADDING=6 WIDTH=""100%""&gt;","&lt;TR BGCOLOR=""#00FFFF""&gt;&lt;TD COLSPAN = 3 VALIGN = MIDDLE  ALIGN = CENTER&gt;&lt;BIG&gt;&lt;B&gt;Change Request &lt;A HREF=""maint_",Minutes!B191,".pdf""&gt;",Minutes!B191,"&lt;/A&gt; Revision History&lt;/B&gt;&lt;/BIG&gt;&lt;/TD&gt;&lt;/TR&gt;","&lt;TR BGCOLOR=""#00FFFF""&gt;&lt;TD  WIDTH=""15%"" ALIGN = CENTER&gt;Status&lt;/TD&gt;&lt;TD ALIGN = CENTER&gt;Description&lt;/TD&gt;&lt;TD  WIDTH=""15%"" ALIGN = CENTER&gt;Date Received&lt;/TD&gt;&lt;/TR&gt;","&lt;TR BGCOLOR=""#00FFFF""&gt;&lt;TD VALIGN = MIDDLE  ALIGN = CENTER&gt;&lt;B&gt;",Minutes!C192,"&lt;/B&gt;&lt;/TD&gt;&lt;TD VALIGN = MIDDLE  ALIGN = CENTER&gt;&lt;B&gt;",Minutes!C193,"&lt;/B&gt;&lt;/TD&gt;&lt;TD  VALIGN = MIDDLE  ALIGN = CENTER&gt;&lt;B&gt;",Minutes!C191,"&lt;/B&gt;&lt;/TD&gt;&lt;/TR&gt;","&lt;TR BGCOLOR=""#00FFFF""&gt;&lt;TD COLSPAN = 3&gt;&lt;SMALL&gt;&lt;BR&gt;&lt;/SMALL&gt;&lt;/TD&gt;&lt;/TR&gt;"))</f>
        <v>&lt;A NAME = "REQ0071"&gt;&lt;BR&gt;&lt;/A&gt;&lt;TABLE BORDER=5 CELLSPACING=0 CELLPADDING=6 WIDTH="100%"&gt;&lt;TR BGCOLOR="#00FFFF"&gt;&lt;TD COLSPAN = 3 VALIGN = MIDDLE  ALIGN = CENTER&gt;&lt;BIG&gt;&lt;B&gt;Change Request &lt;A HREF="maint_0071.pdf"&gt;0071&lt;/A&gt;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CENTER&gt;&lt;B&gt;10.2.6.2.1 - req71&lt;/B&gt;&lt;/TD&gt;&lt;TD  VALIGN = MIDDLE  ALIGN = CENTER&gt;&lt;B&gt;01-Nov-12&lt;/B&gt;&lt;/TD&gt;&lt;/TR&gt;&lt;TR BGCOLOR="#00FFFF"&gt;&lt;TD COLSPAN = 3&gt;&lt;SMALL&gt;&lt;BR&gt;&lt;/SMALL&gt;&lt;/TD&gt;&lt;/TR&gt;</v>
      </c>
      <c r="B190" s="117" t="str">
        <f ca="1">IF(Minutes!C193="","",CONCATENATE("&lt;TR BGCOLOR=""#E0E0E0""&gt;&lt;TD&gt;&lt;BR&gt;&lt;/TD&gt;&lt;TD VALIGN = MIDDLE  ALIGN = CENTER&gt;", Minutes!C192, "&lt;/TD&gt;&lt;TD VALIGN = MIDDLE  ALIGN = CENTER&gt;", TEXT(Minutes!C191,"d-mmm-yy"),"&lt;/TD&gt;&lt;/TR&gt;&lt;TR&gt;&lt;TD COLSPAN = 3&gt;", SUBSTITUTE(Minutes!C193, "#", " "),"&lt;/TD&gt;&lt;/TR&gt;"))</f>
        <v>&lt;TR BGCOLOR="#E0E0E0"&gt;&lt;TD&gt;&lt;BR&gt;&lt;/TD&gt;&lt;TD VALIGN = MIDDLE  ALIGN = CENTER&gt;Published&lt;/TD&gt;&lt;TD VALIGN = MIDDLE  ALIGN = CENTER&gt;1-Nov-12&lt;/TD&gt;&lt;/TR&gt;&lt;TR&gt;&lt;TD COLSPAN = 3&gt;10.2.6.2.1 - req71&lt;/TD&gt;&lt;/TR&gt;</v>
      </c>
      <c r="C190" s="117" t="str">
        <f>IF(Minutes!D193&lt;&gt;"#","",CONCATENATE("&lt;TR BGCOLOR=""#E0E0E0""&gt;&lt;TD&gt;&lt;BR&gt;&lt;/TD&gt;&lt;TD VALIGN = MIDDLE  ALIGN = CENTER&gt;", Minutes!D192, "&lt;/TD&gt;&lt;TD VALIGN = MIDDLE  ALIGN = CENTER&gt;", TEXT(Minutes!D191,"d-mmm-yy"),"&lt;/TD&gt;&lt;/TR&gt;&lt;TR&gt;&lt;TD COLSPAN = 3&gt;", SUBSTITUTE(Minutes!D193, "#", " "),"&lt;/TD&gt;&lt;/TR&gt;"))</f>
        <v/>
      </c>
      <c r="D190" s="117" t="str">
        <f>IF(Minutes!E193&lt;&gt;"#","",CONCATENATE("&lt;TR BGCOLOR=""#E0E0E0""&gt;&lt;TD&gt;&lt;BR&gt;&lt;/TD&gt;&lt;TD VALIGN = MIDDLE  ALIGN = CENTER&gt;", Minutes!E192, "&lt;/TD&gt;&lt;TD VALIGN = MIDDLE  ALIGN = CENTER&gt;", TEXT(Minutes!E191,"d-mmm-yy"),"&lt;/TD&gt;&lt;/TR&gt;&lt;TR&gt;&lt;TD COLSPAN = 3&gt;", SUBSTITUTE(Minutes!E193, "#", " "),"&lt;/TD&gt;&lt;/TR&gt;"))</f>
        <v/>
      </c>
      <c r="E190" s="117" t="str">
        <f>IF(Minutes!F193&lt;&gt;"#","",CONCATENATE("&lt;TR BGCOLOR=""#E0E0E0""&gt;&lt;TD&gt;&lt;BR&gt;&lt;/TD&gt;&lt;TD VALIGN = MIDDLE  ALIGN = CENTER&gt;", Minutes!F192, "&lt;/TD&gt;&lt;TD VALIGN = MIDDLE  ALIGN = CENTER&gt;", TEXT(Minutes!F191,"d-mmm-yy"),"&lt;/TD&gt;&lt;/TR&gt;&lt;TR&gt;&lt;TD COLSPAN = 3&gt;", SUBSTITUTE(Minutes!F193, "#", " "),"&lt;/TD&gt;&lt;/TR&gt;"))</f>
        <v/>
      </c>
      <c r="F190" s="117" t="str">
        <f>IF(Minutes!G193&lt;&gt;"#","",CONCATENATE("&lt;TR BGCOLOR=""#E0E0E0""&gt;&lt;TD&gt;&lt;BR&gt;&lt;/TD&gt;&lt;TD VALIGN = MIDDLE  ALIGN = CENTER&gt;", Minutes!G192, "&lt;/TD&gt;&lt;TD VALIGN = MIDDLE  ALIGN = CENTER&gt;", TEXT(Minutes!G191,"d-mmm-yy"),"&lt;/TD&gt;&lt;/TR&gt;&lt;TR&gt;&lt;TD COLSPAN = 3&gt;", SUBSTITUTE(Minutes!G193, "#", " "),"&lt;/TD&gt;&lt;/TR&gt;"))</f>
        <v/>
      </c>
      <c r="G190" s="117" t="str">
        <f>IF(Minutes!H193&lt;&gt;"#","",CONCATENATE("&lt;TR BGCOLOR=""#E0E0E0""&gt;&lt;TD&gt;&lt;BR&gt;&lt;/TD&gt;&lt;TD VALIGN = MIDDLE  ALIGN = CENTER&gt;", Minutes!H192, "&lt;/TD&gt;&lt;TD VALIGN = MIDDLE  ALIGN = CENTER&gt;", TEXT(Minutes!H191,"d-mmm-yy"),"&lt;/TD&gt;&lt;/TR&gt;&lt;TR&gt;&lt;TD COLSPAN = 3&gt;", SUBSTITUTE(Minutes!H193, "#", " "),"&lt;/TD&gt;&lt;/TR&gt;"))</f>
        <v/>
      </c>
      <c r="H190" s="117" t="str">
        <f>IF(Minutes!I193&lt;&gt;"#","",CONCATENATE("&lt;TR BGCOLOR=""#E0E0E0""&gt;&lt;TD&gt;&lt;BR&gt;&lt;/TD&gt;&lt;TD VALIGN = MIDDLE  ALIGN = CENTER&gt;", Minutes!I192, "&lt;/TD&gt;&lt;TD VALIGN = MIDDLE  ALIGN = CENTER&gt;", TEXT(Minutes!I191,"d-mmm-yy"),"&lt;/TD&gt;&lt;/TR&gt;&lt;TR&gt;&lt;TD COLSPAN = 3&gt;", SUBSTITUTE(Minutes!I193, "#", " "),"&lt;/TD&gt;&lt;/TR&gt;"))</f>
        <v/>
      </c>
      <c r="I190" s="117" t="str">
        <f>IF(Minutes!J193&lt;&gt;"#","",CONCATENATE("&lt;TR BGCOLOR=""#E0E0E0""&gt;&lt;TD&gt;&lt;BR&gt;&lt;/TD&gt;&lt;TD VALIGN = MIDDLE  ALIGN = CENTER&gt;", Minutes!J192, "&lt;/TD&gt;&lt;TD VALIGN = MIDDLE  ALIGN = CENTER&gt;", TEXT(Minutes!J191,"d-mmm-yy"),"&lt;/TD&gt;&lt;/TR&gt;&lt;TR&gt;&lt;TD COLSPAN = 3&gt;", SUBSTITUTE(Minutes!J193, "#", " "),"&lt;/TD&gt;&lt;/TR&gt;"))</f>
        <v/>
      </c>
      <c r="J190" s="117" t="str">
        <f>IF(Minutes!K193&lt;&gt;"#","",CONCATENATE("&lt;TR BGCOLOR=""#E0E0E0""&gt;&lt;TD&gt;&lt;BR&gt;&lt;/TD&gt;&lt;TD VALIGN = MIDDLE  ALIGN = CENTER&gt;", Minutes!K192, "&lt;/TD&gt;&lt;TD VALIGN = MIDDLE  ALIGN = CENTER&gt;", TEXT(Minutes!K191,"d-mmm-yy"),"&lt;/TD&gt;&lt;/TR&gt;&lt;TR&gt;&lt;TD COLSPAN = 3&gt;", SUBSTITUTE(Minutes!K193, "#", " "),"&lt;/TD&gt;&lt;/TR&gt;"))</f>
        <v/>
      </c>
      <c r="K190" s="26" t="str">
        <f>IF(Minutes!L193&lt;&gt;"#","",CONCATENATE("&lt;TR BGCOLOR=""#E0E0E0""&gt;&lt;TD&gt;&lt;BR&gt;&lt;/TD&gt;&lt;TD VALIGN = MIDDLE  ALIGN = CENTER&gt;", Minutes!L192, "&lt;/TD&gt;&lt;TD VALIGN = MIDDLE  ALIGN = CENTER&gt;", TEXT(Minutes!L191,"d-mmm-yy"),"&lt;/TD&gt;&lt;/TR&gt;&lt;TR&gt;&lt;TD COLSPAN = 3&gt;", SUBSTITUTE(Minutes!L193, "#", " "),"&lt;/TD&gt;&lt;/TR&gt;"))</f>
        <v>&lt;TR BGCOLOR="#E0E0E0"&gt;&lt;TD&gt;&lt;BR&gt;&lt;/TD&gt;&lt;TD VALIGN = MIDDLE  ALIGN = CENTER&gt;Incorporate in P802.1AS-Cor-1
&lt;/TD&gt;&lt;TD VALIGN = MIDDLE  ALIGN = CENTER&gt;13-Nov-12&lt;/TD&gt;&lt;/TR&gt;&lt;TR&gt;&lt;TD COLSPAN = 3&gt; &lt;/TD&gt;&lt;/TR&gt;</v>
      </c>
      <c r="L190" s="26" t="str">
        <f>IF(Minutes!M193&lt;&gt;"#","",CONCATENATE("&lt;TR BGCOLOR=""#E0E0E0""&gt;&lt;TD&gt;&lt;BR&gt;&lt;/TD&gt;&lt;TD VALIGN = MIDDLE  ALIGN = CENTER&gt;", Minutes!M192, "&lt;/TD&gt;&lt;TD VALIGN = MIDDLE  ALIGN = CENTER&gt;", TEXT(Minutes!M191,"d-mmm-yy"),"&lt;/TD&gt;&lt;/TR&gt;&lt;TR&gt;&lt;TD COLSPAN = 3&gt;", SUBSTITUTE(Minutes!M193, "#", " "),"&lt;/TD&gt;&lt;/TR&gt;"))</f>
        <v>&lt;TR BGCOLOR="#E0E0E0"&gt;&lt;TD&gt;&lt;BR&gt;&lt;/TD&gt;&lt;TD VALIGN = MIDDLE  ALIGN = CENTER&gt;802.1AS-Cor1 is in WG ballot&lt;/TD&gt;&lt;TD VALIGN = MIDDLE  ALIGN = CENTER&gt;15-Jan-13&lt;/TD&gt;&lt;/TR&gt;&lt;TR&gt;&lt;TD COLSPAN = 3&gt; &lt;/TD&gt;&lt;/TR&gt;</v>
      </c>
      <c r="M190" s="26" t="str">
        <f>IF(Minutes!N193&lt;&gt;"#","",CONCATENATE("&lt;TR BGCOLOR=""#E0E0E0""&gt;&lt;TD&gt;&lt;BR&gt;&lt;/TD&gt;&lt;TD VALIGN = MIDDLE  ALIGN = CENTER&gt;", Minutes!N192, "&lt;/TD&gt;&lt;TD VALIGN = MIDDLE  ALIGN = CENTER&gt;", TEXT(Minutes!N191,"d-mmm-yy"),"&lt;/TD&gt;&lt;/TR&gt;&lt;TR&gt;&lt;TD COLSPAN = 3&gt;", SUBSTITUTE(Minutes!N193, "#", " "),"&lt;/TD&gt;&lt;/TR&gt;"))</f>
        <v>&lt;TR BGCOLOR="#E0E0E0"&gt;&lt;TD&gt;&lt;BR&gt;&lt;/TD&gt;&lt;TD VALIGN = MIDDLE  ALIGN = CENTER&gt;AS-Cor-1 is in sponsor ballot&lt;/TD&gt;&lt;TD VALIGN = MIDDLE  ALIGN = CENTER&gt;19-Mar-13&lt;/TD&gt;&lt;/TR&gt;&lt;TR&gt;&lt;TD COLSPAN = 3&gt; &lt;/TD&gt;&lt;/TR&gt;</v>
      </c>
      <c r="N190" s="26" t="str">
        <f>IF(Minutes!O193&lt;&gt;"#","",CONCATENATE("&lt;TR BGCOLOR=""#E0E0E0""&gt;&lt;TD&gt;&lt;BR&gt;&lt;/TD&gt;&lt;TD VALIGN = MIDDLE  ALIGN = CENTER&gt;", Minutes!O192, "&lt;/TD&gt;&lt;TD VALIGN = MIDDLE  ALIGN = CENTER&gt;", TEXT(Minutes!O191,"d-mmm-yy"),"&lt;/TD&gt;&lt;/TR&gt;&lt;TR&gt;&lt;TD COLSPAN = 3&gt;", SUBSTITUTE(Minutes!O193, "#", " "),"&lt;/TD&gt;&lt;/TR&gt;"))</f>
        <v>&lt;TR BGCOLOR="#E0E0E0"&gt;&lt;TD&gt;&lt;BR&gt;&lt;/TD&gt;&lt;TD VALIGN = MIDDLE  ALIGN = CENTER&gt;AS-Cor-1 D3.1 to be submitted to RevCom&lt;/TD&gt;&lt;TD VALIGN = MIDDLE  ALIGN = CENTER&gt;15-May-13&lt;/TD&gt;&lt;/TR&gt;&lt;TR&gt;&lt;TD COLSPAN = 3&gt; &lt;/TD&gt;&lt;/TR&gt;</v>
      </c>
      <c r="O190" s="26" t="str">
        <f>IF(Minutes!P193&lt;&gt;"#","",CONCATENATE("&lt;TR BGCOLOR=""#E0E0E0""&gt;&lt;TD&gt;&lt;BR&gt;&lt;/TD&gt;&lt;TD VALIGN = MIDDLE  ALIGN = CENTER&gt;", Minutes!P192, "&lt;/TD&gt;&lt;TD VALIGN = MIDDLE  ALIGN = CENTER&gt;", TEXT(Minutes!P191,"d-mmm-yy"),"&lt;/TD&gt;&lt;/TR&gt;&lt;TR&gt;&lt;TD COLSPAN = 3&gt;", SUBSTITUTE(Minutes!P193, "#", " "),"&lt;/TD&gt;&lt;/TR&gt;"))</f>
        <v>&lt;TR BGCOLOR="#E0E0E0"&gt;&lt;TD&gt;&lt;BR&gt;&lt;/TD&gt;&lt;TD VALIGN = MIDDLE  ALIGN = CENTER&gt;AS-Cor-1 D3.1 to be submitted to RevCom&lt;/TD&gt;&lt;TD VALIGN = MIDDLE  ALIGN = CENTER&gt;15-Jul-13&lt;/TD&gt;&lt;/TR&gt;&lt;TR&gt;&lt;TD COLSPAN = 3&gt; &lt;/TD&gt;&lt;/TR&gt;</v>
      </c>
      <c r="P190" s="26" t="str">
        <f>IF(Minutes!Q193&lt;&gt;"#","",CONCATENATE("&lt;TR BGCOLOR=""#E0E0E0""&gt;&lt;TD&gt;&lt;BR&gt;&lt;/TD&gt;&lt;TD VALIGN = MIDDLE  ALIGN = CENTER&gt;", Minutes!Q192, "&lt;/TD&gt;&lt;TD VALIGN = MIDDLE  ALIGN = CENTER&gt;", TEXT(Minutes!Q191,"d-mmm-yy"),"&lt;/TD&gt;&lt;/TR&gt;&lt;TR&gt;&lt;TD COLSPAN = 3&gt;", SUBSTITUTE(Minutes!Q193, "#", " "),"&lt;/TD&gt;&lt;/TR&gt;"))</f>
        <v>&lt;TR BGCOLOR="#E0E0E0"&gt;&lt;TD&gt;&lt;BR&gt;&lt;/TD&gt;&lt;TD VALIGN = MIDDLE  ALIGN = CENTER&gt;AS-Cor-1 D3.1 approved by RevCom/SASB, to be published shortly&lt;/TD&gt;&lt;TD VALIGN = MIDDLE  ALIGN = CENTER&gt;3-Sep-13&lt;/TD&gt;&lt;/TR&gt;&lt;TR&gt;&lt;TD COLSPAN = 3&gt; &lt;/TD&gt;&lt;/TR&gt;</v>
      </c>
      <c r="Q190" s="26" t="str">
        <f>IF(Minutes!R193&lt;&gt;"#","",CONCATENATE("&lt;TR BGCOLOR=""#E0E0E0""&gt;&lt;TD&gt;&lt;BR&gt;&lt;/TD&gt;&lt;TD VALIGN = MIDDLE  ALIGN = CENTER&gt;", Minutes!R192, "&lt;/TD&gt;&lt;TD VALIGN = MIDDLE  ALIGN = CENTER&gt;", TEXT(Minutes!R191,"d-mmm-yy"),"&lt;/TD&gt;&lt;/TR&gt;&lt;TR&gt;&lt;TD COLSPAN = 3&gt;", SUBSTITUTE(Minutes!R193, "#", " "),"&lt;/TD&gt;&lt;/TR&gt;"))</f>
        <v>&lt;TR BGCOLOR="#E0E0E0"&gt;&lt;TD&gt;&lt;BR&gt;&lt;/TD&gt;&lt;TD VALIGN = MIDDLE  ALIGN = CENTER&gt;802.1AS-Cor1 was published on Sept 10, 2013&lt;/TD&gt;&lt;TD VALIGN = MIDDLE  ALIGN = CENTER&gt;12-Nov-13&lt;/TD&gt;&lt;/TR&gt;&lt;TR&gt;&lt;TD COLSPAN = 3&gt; &lt;/TD&gt;&lt;/TR&gt;</v>
      </c>
      <c r="R190" s="117" t="str">
        <f>IF(Minutes!S193&lt;&gt;"#","",CONCATENATE("&lt;TR BGCOLOR=""#E0E0E0""&gt;&lt;TD&gt;&lt;BR&gt;&lt;/TD&gt;&lt;TD VALIGN = MIDDLE  ALIGN = CENTER&gt;", Minutes!S192, "&lt;/TD&gt;&lt;TD VALIGN = MIDDLE  ALIGN = CENTER&gt;", TEXT(Minutes!S191,"d-mmm-yy"),"&lt;/TD&gt;&lt;/TR&gt;&lt;TR&gt;&lt;TD COLSPAN = 3&gt;", SUBSTITUTE(Minutes!S193, "#", " "),"&lt;/TD&gt;&lt;/TR&gt;"))</f>
        <v/>
      </c>
      <c r="S190" s="117" t="str">
        <f>IF(Minutes!T193&lt;&gt;"#","",CONCATENATE("&lt;TR BGCOLOR=""#E0E0E0""&gt;&lt;TD&gt;&lt;BR&gt;&lt;/TD&gt;&lt;TD VALIGN = MIDDLE  ALIGN = CENTER&gt;", Minutes!T192, "&lt;/TD&gt;&lt;TD VALIGN = MIDDLE  ALIGN = CENTER&gt;", TEXT(Minutes!T191,"d-mmm-yy"),"&lt;/TD&gt;&lt;/TR&gt;&lt;TR&gt;&lt;TD COLSPAN = 3&gt;", SUBSTITUTE(Minutes!T193, "#", " "),"&lt;/TD&gt;&lt;/TR&gt;"))</f>
        <v/>
      </c>
      <c r="T190" s="117" t="str">
        <f>IF(Minutes!U193&lt;&gt;"#","",CONCATENATE("&lt;TR BGCOLOR=""#E0E0E0""&gt;&lt;TD&gt;&lt;BR&gt;&lt;/TD&gt;&lt;TD VALIGN = MIDDLE  ALIGN = CENTER&gt;", Minutes!U192, "&lt;/TD&gt;&lt;TD VALIGN = MIDDLE  ALIGN = CENTER&gt;", TEXT(Minutes!U191,"d-mmm-yy"),"&lt;/TD&gt;&lt;/TR&gt;&lt;TR&gt;&lt;TD COLSPAN = 3&gt;", SUBSTITUTE(Minutes!U193, "#", " "),"&lt;/TD&gt;&lt;/TR&gt;"))</f>
        <v/>
      </c>
      <c r="U190" s="117" t="str">
        <f>IF(Minutes!V193&lt;&gt;"#","",CONCATENATE("&lt;TR BGCOLOR=""#E0E0E0""&gt;&lt;TD&gt;&lt;BR&gt;&lt;/TD&gt;&lt;TD VALIGN = MIDDLE  ALIGN = CENTER&gt;", Minutes!V192, "&lt;/TD&gt;&lt;TD VALIGN = MIDDLE  ALIGN = CENTER&gt;", TEXT(Minutes!V191,"d-mmm-yy"),"&lt;/TD&gt;&lt;/TR&gt;&lt;TR&gt;&lt;TD COLSPAN = 3&gt;", SUBSTITUTE(Minutes!V193, "#", " "),"&lt;/TD&gt;&lt;/TR&gt;"))</f>
        <v/>
      </c>
      <c r="V190" s="117" t="str">
        <f>IF(Minutes!W193&lt;&gt;"#","",CONCATENATE("&lt;TR BGCOLOR=""#E0E0E0""&gt;&lt;TD&gt;&lt;BR&gt;&lt;/TD&gt;&lt;TD VALIGN = MIDDLE  ALIGN = CENTER&gt;", Minutes!W192, "&lt;/TD&gt;&lt;TD VALIGN = MIDDLE  ALIGN = CENTER&gt;", TEXT(Minutes!W191,"d-mmm-yy"),"&lt;/TD&gt;&lt;/TR&gt;&lt;TR&gt;&lt;TD COLSPAN = 3&gt;", SUBSTITUTE(Minutes!W193, "#", " "),"&lt;/TD&gt;&lt;/TR&gt;"))</f>
        <v/>
      </c>
      <c r="W190" s="117" t="str">
        <f>IF(Minutes!X193&lt;&gt;"#","",CONCATENATE("&lt;TR BGCOLOR=""#E0E0E0""&gt;&lt;TD&gt;&lt;BR&gt;&lt;/TD&gt;&lt;TD VALIGN = MIDDLE  ALIGN = CENTER&gt;", Minutes!X192, "&lt;/TD&gt;&lt;TD VALIGN = MIDDLE  ALIGN = CENTER&gt;", TEXT(Minutes!X191,"d-mmm-yy"),"&lt;/TD&gt;&lt;/TR&gt;&lt;TR&gt;&lt;TD COLSPAN = 3&gt;", SUBSTITUTE(Minutes!X193, "#", " "),"&lt;/TD&gt;&lt;/TR&gt;"))</f>
        <v/>
      </c>
      <c r="X190" s="117" t="str">
        <f>IF(Minutes!Y193&lt;&gt;"#","",CONCATENATE("&lt;TR BGCOLOR=""#E0E0E0""&gt;&lt;TD&gt;&lt;BR&gt;&lt;/TD&gt;&lt;TD VALIGN = MIDDLE  ALIGN = CENTER&gt;", Minutes!Y192, "&lt;/TD&gt;&lt;TD VALIGN = MIDDLE  ALIGN = CENTER&gt;", TEXT(Minutes!Y191,"d-mmm-yy"),"&lt;/TD&gt;&lt;/TR&gt;&lt;TR&gt;&lt;TD COLSPAN = 3&gt;", SUBSTITUTE(Minutes!Y193, "#", " "),"&lt;/TD&gt;&lt;/TR&gt;"))</f>
        <v/>
      </c>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117"/>
      <c r="AU190" s="117"/>
      <c r="AV190" s="117"/>
      <c r="AW190" s="117"/>
      <c r="AX190" s="117"/>
    </row>
    <row r="191" spans="1:50" x14ac:dyDescent="0.2">
      <c r="B191" s="117"/>
      <c r="C191" s="117"/>
      <c r="D191" s="117"/>
      <c r="E191" s="117"/>
      <c r="F191" s="117"/>
      <c r="G191" s="117"/>
      <c r="H191" s="117"/>
      <c r="I191" s="117"/>
      <c r="J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c r="AV191" s="117"/>
      <c r="AW191" s="117"/>
      <c r="AX191" s="117"/>
    </row>
    <row r="192" spans="1:50" x14ac:dyDescent="0.2">
      <c r="A192" s="26" t="s">
        <v>89</v>
      </c>
      <c r="B192" s="117"/>
      <c r="C192" s="117"/>
      <c r="D192" s="117"/>
      <c r="E192" s="117"/>
      <c r="F192" s="117"/>
      <c r="G192" s="117"/>
      <c r="H192" s="117"/>
      <c r="I192" s="117"/>
      <c r="J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row>
    <row r="193" spans="1:50" ht="127.5" customHeight="1" x14ac:dyDescent="0.2">
      <c r="A193" s="26" t="str">
        <f ca="1">IF(Minutes!B194="#","",CONCATENATE("&lt;A NAME = ""REQ",Minutes!B194,"""&gt;&lt;BR&gt;&lt;/A&gt;","&lt;TABLE BORDER=5 CELLSPACING=0 CELLPADDING=6 WIDTH=""100%""&gt;","&lt;TR BGCOLOR=""#00FFFF""&gt;&lt;TD COLSPAN = 3 VALIGN = MIDDLE  ALIGN = CENTER&gt;&lt;BIG&gt;&lt;B&gt;Change Request &lt;A HREF=""maint_",Minutes!B194,".pdf""&gt;",Minutes!B194,"&lt;/A&gt; Revision History&lt;/B&gt;&lt;/BIG&gt;&lt;/TD&gt;&lt;/TR&gt;","&lt;TR BGCOLOR=""#00FFFF""&gt;&lt;TD  WIDTH=""15%"" ALIGN = CENTER&gt;Status&lt;/TD&gt;&lt;TD ALIGN = CENTER&gt;Description&lt;/TD&gt;&lt;TD  WIDTH=""15%"" ALIGN = CENTER&gt;Date Received&lt;/TD&gt;&lt;/TR&gt;","&lt;TR BGCOLOR=""#00FFFF""&gt;&lt;TD VALIGN = MIDDLE  ALIGN = CENTER&gt;&lt;B&gt;",Minutes!C195,"&lt;/B&gt;&lt;/TD&gt;&lt;TD VALIGN = MIDDLE  ALIGN = CENTER&gt;&lt;B&gt;",Minutes!C196,"&lt;/B&gt;&lt;/TD&gt;&lt;TD  VALIGN = MIDDLE  ALIGN = CENTER&gt;&lt;B&gt;",Minutes!C194,"&lt;/B&gt;&lt;/TD&gt;&lt;/TR&gt;","&lt;TR BGCOLOR=""#00FFFF""&gt;&lt;TD COLSPAN = 3&gt;&lt;SMALL&gt;&lt;BR&gt;&lt;/SMALL&gt;&lt;/TD&gt;&lt;/TR&gt;"))</f>
        <v>&lt;A NAME = "REQ0072"&gt;&lt;BR&gt;&lt;/A&gt;&lt;TABLE BORDER=5 CELLSPACING=0 CELLPADDING=6 WIDTH="100%"&gt;&lt;TR BGCOLOR="#00FFFF"&gt;&lt;TD COLSPAN = 3 VALIGN = MIDDLE  ALIGN = CENTER&gt;&lt;BIG&gt;&lt;B&gt;Change Request &lt;A HREF="maint_0072.pdf"&gt;0072&lt;/A&gt;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CENTER&gt;&lt;B&gt;11.1.3 - req72&lt;/B&gt;&lt;/TD&gt;&lt;TD  VALIGN = MIDDLE  ALIGN = CENTER&gt;&lt;B&gt;01-Nov-12&lt;/B&gt;&lt;/TD&gt;&lt;/TR&gt;&lt;TR BGCOLOR="#00FFFF"&gt;&lt;TD COLSPAN = 3&gt;&lt;SMALL&gt;&lt;BR&gt;&lt;/SMALL&gt;&lt;/TD&gt;&lt;/TR&gt;</v>
      </c>
      <c r="B193" s="117" t="str">
        <f ca="1">IF(Minutes!C196="","",CONCATENATE("&lt;TR BGCOLOR=""#E0E0E0""&gt;&lt;TD&gt;&lt;BR&gt;&lt;/TD&gt;&lt;TD VALIGN = MIDDLE  ALIGN = CENTER&gt;", Minutes!C195, "&lt;/TD&gt;&lt;TD VALIGN = MIDDLE  ALIGN = CENTER&gt;", TEXT(Minutes!C194,"d-mmm-yy"),"&lt;/TD&gt;&lt;/TR&gt;&lt;TR&gt;&lt;TD COLSPAN = 3&gt;", SUBSTITUTE(Minutes!C196, "#", " "),"&lt;/TD&gt;&lt;/TR&gt;"))</f>
        <v>&lt;TR BGCOLOR="#E0E0E0"&gt;&lt;TD&gt;&lt;BR&gt;&lt;/TD&gt;&lt;TD VALIGN = MIDDLE  ALIGN = CENTER&gt;Published&lt;/TD&gt;&lt;TD VALIGN = MIDDLE  ALIGN = CENTER&gt;1-Nov-12&lt;/TD&gt;&lt;/TR&gt;&lt;TR&gt;&lt;TD COLSPAN = 3&gt;11.1.3 - req72&lt;/TD&gt;&lt;/TR&gt;</v>
      </c>
      <c r="C193" s="117" t="str">
        <f>IF(Minutes!D196&lt;&gt;"#","",CONCATENATE("&lt;TR BGCOLOR=""#E0E0E0""&gt;&lt;TD&gt;&lt;BR&gt;&lt;/TD&gt;&lt;TD VALIGN = MIDDLE  ALIGN = CENTER&gt;", Minutes!D195, "&lt;/TD&gt;&lt;TD VALIGN = MIDDLE  ALIGN = CENTER&gt;", TEXT(Minutes!D194,"d-mmm-yy"),"&lt;/TD&gt;&lt;/TR&gt;&lt;TR&gt;&lt;TD COLSPAN = 3&gt;", SUBSTITUTE(Minutes!D196, "#", " "),"&lt;/TD&gt;&lt;/TR&gt;"))</f>
        <v/>
      </c>
      <c r="D193" s="117" t="str">
        <f>IF(Minutes!E196&lt;&gt;"#","",CONCATENATE("&lt;TR BGCOLOR=""#E0E0E0""&gt;&lt;TD&gt;&lt;BR&gt;&lt;/TD&gt;&lt;TD VALIGN = MIDDLE  ALIGN = CENTER&gt;", Minutes!E195, "&lt;/TD&gt;&lt;TD VALIGN = MIDDLE  ALIGN = CENTER&gt;", TEXT(Minutes!E194,"d-mmm-yy"),"&lt;/TD&gt;&lt;/TR&gt;&lt;TR&gt;&lt;TD COLSPAN = 3&gt;", SUBSTITUTE(Minutes!E196, "#", " "),"&lt;/TD&gt;&lt;/TR&gt;"))</f>
        <v/>
      </c>
      <c r="E193" s="117" t="str">
        <f>IF(Minutes!F196&lt;&gt;"#","",CONCATENATE("&lt;TR BGCOLOR=""#E0E0E0""&gt;&lt;TD&gt;&lt;BR&gt;&lt;/TD&gt;&lt;TD VALIGN = MIDDLE  ALIGN = CENTER&gt;", Minutes!F195, "&lt;/TD&gt;&lt;TD VALIGN = MIDDLE  ALIGN = CENTER&gt;", TEXT(Minutes!F194,"d-mmm-yy"),"&lt;/TD&gt;&lt;/TR&gt;&lt;TR&gt;&lt;TD COLSPAN = 3&gt;", SUBSTITUTE(Minutes!F196, "#", " "),"&lt;/TD&gt;&lt;/TR&gt;"))</f>
        <v/>
      </c>
      <c r="F193" s="117" t="str">
        <f>IF(Minutes!G196&lt;&gt;"#","",CONCATENATE("&lt;TR BGCOLOR=""#E0E0E0""&gt;&lt;TD&gt;&lt;BR&gt;&lt;/TD&gt;&lt;TD VALIGN = MIDDLE  ALIGN = CENTER&gt;", Minutes!G195, "&lt;/TD&gt;&lt;TD VALIGN = MIDDLE  ALIGN = CENTER&gt;", TEXT(Minutes!G194,"d-mmm-yy"),"&lt;/TD&gt;&lt;/TR&gt;&lt;TR&gt;&lt;TD COLSPAN = 3&gt;", SUBSTITUTE(Minutes!G196, "#", " "),"&lt;/TD&gt;&lt;/TR&gt;"))</f>
        <v/>
      </c>
      <c r="G193" s="117" t="str">
        <f>IF(Minutes!H196&lt;&gt;"#","",CONCATENATE("&lt;TR BGCOLOR=""#E0E0E0""&gt;&lt;TD&gt;&lt;BR&gt;&lt;/TD&gt;&lt;TD VALIGN = MIDDLE  ALIGN = CENTER&gt;", Minutes!H195, "&lt;/TD&gt;&lt;TD VALIGN = MIDDLE  ALIGN = CENTER&gt;", TEXT(Minutes!H194,"d-mmm-yy"),"&lt;/TD&gt;&lt;/TR&gt;&lt;TR&gt;&lt;TD COLSPAN = 3&gt;", SUBSTITUTE(Minutes!H196, "#", " "),"&lt;/TD&gt;&lt;/TR&gt;"))</f>
        <v/>
      </c>
      <c r="H193" s="117" t="str">
        <f>IF(Minutes!I196&lt;&gt;"#","",CONCATENATE("&lt;TR BGCOLOR=""#E0E0E0""&gt;&lt;TD&gt;&lt;BR&gt;&lt;/TD&gt;&lt;TD VALIGN = MIDDLE  ALIGN = CENTER&gt;", Minutes!I195, "&lt;/TD&gt;&lt;TD VALIGN = MIDDLE  ALIGN = CENTER&gt;", TEXT(Minutes!I194,"d-mmm-yy"),"&lt;/TD&gt;&lt;/TR&gt;&lt;TR&gt;&lt;TD COLSPAN = 3&gt;", SUBSTITUTE(Minutes!I196, "#", " "),"&lt;/TD&gt;&lt;/TR&gt;"))</f>
        <v/>
      </c>
      <c r="I193" s="117" t="str">
        <f>IF(Minutes!J196&lt;&gt;"#","",CONCATENATE("&lt;TR BGCOLOR=""#E0E0E0""&gt;&lt;TD&gt;&lt;BR&gt;&lt;/TD&gt;&lt;TD VALIGN = MIDDLE  ALIGN = CENTER&gt;", Minutes!J195, "&lt;/TD&gt;&lt;TD VALIGN = MIDDLE  ALIGN = CENTER&gt;", TEXT(Minutes!J194,"d-mmm-yy"),"&lt;/TD&gt;&lt;/TR&gt;&lt;TR&gt;&lt;TD COLSPAN = 3&gt;", SUBSTITUTE(Minutes!J196, "#", " "),"&lt;/TD&gt;&lt;/TR&gt;"))</f>
        <v/>
      </c>
      <c r="J193" s="117" t="str">
        <f>IF(Minutes!K196&lt;&gt;"#","",CONCATENATE("&lt;TR BGCOLOR=""#E0E0E0""&gt;&lt;TD&gt;&lt;BR&gt;&lt;/TD&gt;&lt;TD VALIGN = MIDDLE  ALIGN = CENTER&gt;", Minutes!K195, "&lt;/TD&gt;&lt;TD VALIGN = MIDDLE  ALIGN = CENTER&gt;", TEXT(Minutes!K194,"d-mmm-yy"),"&lt;/TD&gt;&lt;/TR&gt;&lt;TR&gt;&lt;TD COLSPAN = 3&gt;", SUBSTITUTE(Minutes!K196, "#", " "),"&lt;/TD&gt;&lt;/TR&gt;"))</f>
        <v/>
      </c>
      <c r="K193" s="26" t="str">
        <f>IF(Minutes!L196&lt;&gt;"#","",CONCATENATE("&lt;TR BGCOLOR=""#E0E0E0""&gt;&lt;TD&gt;&lt;BR&gt;&lt;/TD&gt;&lt;TD VALIGN = MIDDLE  ALIGN = CENTER&gt;", Minutes!L195, "&lt;/TD&gt;&lt;TD VALIGN = MIDDLE  ALIGN = CENTER&gt;", TEXT(Minutes!L194,"d-mmm-yy"),"&lt;/TD&gt;&lt;/TR&gt;&lt;TR&gt;&lt;TD COLSPAN = 3&gt;", SUBSTITUTE(Minutes!L196, "#", " "),"&lt;/TD&gt;&lt;/TR&gt;"))</f>
        <v>&lt;TR BGCOLOR="#E0E0E0"&gt;&lt;TD&gt;&lt;BR&gt;&lt;/TD&gt;&lt;TD VALIGN = MIDDLE  ALIGN = CENTER&gt;Incorporate in P802.1AS-Cor-1
&lt;/TD&gt;&lt;TD VALIGN = MIDDLE  ALIGN = CENTER&gt;13-Nov-12&lt;/TD&gt;&lt;/TR&gt;&lt;TR&gt;&lt;TD COLSPAN = 3&gt; &lt;/TD&gt;&lt;/TR&gt;</v>
      </c>
      <c r="L193" s="26" t="str">
        <f>IF(Minutes!M196&lt;&gt;"#","",CONCATENATE("&lt;TR BGCOLOR=""#E0E0E0""&gt;&lt;TD&gt;&lt;BR&gt;&lt;/TD&gt;&lt;TD VALIGN = MIDDLE  ALIGN = CENTER&gt;", Minutes!M195, "&lt;/TD&gt;&lt;TD VALIGN = MIDDLE  ALIGN = CENTER&gt;", TEXT(Minutes!M194,"d-mmm-yy"),"&lt;/TD&gt;&lt;/TR&gt;&lt;TR&gt;&lt;TD COLSPAN = 3&gt;", SUBSTITUTE(Minutes!M196, "#", " "),"&lt;/TD&gt;&lt;/TR&gt;"))</f>
        <v>&lt;TR BGCOLOR="#E0E0E0"&gt;&lt;TD&gt;&lt;BR&gt;&lt;/TD&gt;&lt;TD VALIGN = MIDDLE  ALIGN = CENTER&gt;802.1AS-Cor1 is in WG ballot&lt;/TD&gt;&lt;TD VALIGN = MIDDLE  ALIGN = CENTER&gt;15-Jan-13&lt;/TD&gt;&lt;/TR&gt;&lt;TR&gt;&lt;TD COLSPAN = 3&gt; &lt;/TD&gt;&lt;/TR&gt;</v>
      </c>
      <c r="M193" s="26" t="str">
        <f>IF(Minutes!N196&lt;&gt;"#","",CONCATENATE("&lt;TR BGCOLOR=""#E0E0E0""&gt;&lt;TD&gt;&lt;BR&gt;&lt;/TD&gt;&lt;TD VALIGN = MIDDLE  ALIGN = CENTER&gt;", Minutes!N195, "&lt;/TD&gt;&lt;TD VALIGN = MIDDLE  ALIGN = CENTER&gt;", TEXT(Minutes!N194,"d-mmm-yy"),"&lt;/TD&gt;&lt;/TR&gt;&lt;TR&gt;&lt;TD COLSPAN = 3&gt;", SUBSTITUTE(Minutes!N196, "#", " "),"&lt;/TD&gt;&lt;/TR&gt;"))</f>
        <v>&lt;TR BGCOLOR="#E0E0E0"&gt;&lt;TD&gt;&lt;BR&gt;&lt;/TD&gt;&lt;TD VALIGN = MIDDLE  ALIGN = CENTER&gt;AS-Cor-1 is in sponsor ballot&lt;/TD&gt;&lt;TD VALIGN = MIDDLE  ALIGN = CENTER&gt;19-Mar-13&lt;/TD&gt;&lt;/TR&gt;&lt;TR&gt;&lt;TD COLSPAN = 3&gt; &lt;/TD&gt;&lt;/TR&gt;</v>
      </c>
      <c r="N193" s="26" t="str">
        <f>IF(Minutes!O196&lt;&gt;"#","",CONCATENATE("&lt;TR BGCOLOR=""#E0E0E0""&gt;&lt;TD&gt;&lt;BR&gt;&lt;/TD&gt;&lt;TD VALIGN = MIDDLE  ALIGN = CENTER&gt;", Minutes!O195, "&lt;/TD&gt;&lt;TD VALIGN = MIDDLE  ALIGN = CENTER&gt;", TEXT(Minutes!O194,"d-mmm-yy"),"&lt;/TD&gt;&lt;/TR&gt;&lt;TR&gt;&lt;TD COLSPAN = 3&gt;", SUBSTITUTE(Minutes!O196, "#", " "),"&lt;/TD&gt;&lt;/TR&gt;"))</f>
        <v>&lt;TR BGCOLOR="#E0E0E0"&gt;&lt;TD&gt;&lt;BR&gt;&lt;/TD&gt;&lt;TD VALIGN = MIDDLE  ALIGN = CENTER&gt;AS-Cor-1 D3.1 to be submitted to RevCom&lt;/TD&gt;&lt;TD VALIGN = MIDDLE  ALIGN = CENTER&gt;15-May-13&lt;/TD&gt;&lt;/TR&gt;&lt;TR&gt;&lt;TD COLSPAN = 3&gt; &lt;/TD&gt;&lt;/TR&gt;</v>
      </c>
      <c r="O193" s="26" t="str">
        <f>IF(Minutes!P196&lt;&gt;"#","",CONCATENATE("&lt;TR BGCOLOR=""#E0E0E0""&gt;&lt;TD&gt;&lt;BR&gt;&lt;/TD&gt;&lt;TD VALIGN = MIDDLE  ALIGN = CENTER&gt;", Minutes!P195, "&lt;/TD&gt;&lt;TD VALIGN = MIDDLE  ALIGN = CENTER&gt;", TEXT(Minutes!P194,"d-mmm-yy"),"&lt;/TD&gt;&lt;/TR&gt;&lt;TR&gt;&lt;TD COLSPAN = 3&gt;", SUBSTITUTE(Minutes!P196, "#", " "),"&lt;/TD&gt;&lt;/TR&gt;"))</f>
        <v>&lt;TR BGCOLOR="#E0E0E0"&gt;&lt;TD&gt;&lt;BR&gt;&lt;/TD&gt;&lt;TD VALIGN = MIDDLE  ALIGN = CENTER&gt;AS-Cor-1 D3.1 to be submitted to RevCom&lt;/TD&gt;&lt;TD VALIGN = MIDDLE  ALIGN = CENTER&gt;15-Jul-13&lt;/TD&gt;&lt;/TR&gt;&lt;TR&gt;&lt;TD COLSPAN = 3&gt; &lt;/TD&gt;&lt;/TR&gt;</v>
      </c>
      <c r="P193" s="26" t="str">
        <f>IF(Minutes!Q196&lt;&gt;"#","",CONCATENATE("&lt;TR BGCOLOR=""#E0E0E0""&gt;&lt;TD&gt;&lt;BR&gt;&lt;/TD&gt;&lt;TD VALIGN = MIDDLE  ALIGN = CENTER&gt;", Minutes!Q195, "&lt;/TD&gt;&lt;TD VALIGN = MIDDLE  ALIGN = CENTER&gt;", TEXT(Minutes!Q194,"d-mmm-yy"),"&lt;/TD&gt;&lt;/TR&gt;&lt;TR&gt;&lt;TD COLSPAN = 3&gt;", SUBSTITUTE(Minutes!Q196, "#", " "),"&lt;/TD&gt;&lt;/TR&gt;"))</f>
        <v>&lt;TR BGCOLOR="#E0E0E0"&gt;&lt;TD&gt;&lt;BR&gt;&lt;/TD&gt;&lt;TD VALIGN = MIDDLE  ALIGN = CENTER&gt;AS-Cor-1 D3.1 approved by RevCom/SASB, to be published shortly&lt;/TD&gt;&lt;TD VALIGN = MIDDLE  ALIGN = CENTER&gt;3-Sep-13&lt;/TD&gt;&lt;/TR&gt;&lt;TR&gt;&lt;TD COLSPAN = 3&gt; &lt;/TD&gt;&lt;/TR&gt;</v>
      </c>
      <c r="Q193" s="26" t="str">
        <f>IF(Minutes!R196&lt;&gt;"#","",CONCATENATE("&lt;TR BGCOLOR=""#E0E0E0""&gt;&lt;TD&gt;&lt;BR&gt;&lt;/TD&gt;&lt;TD VALIGN = MIDDLE  ALIGN = CENTER&gt;", Minutes!R195, "&lt;/TD&gt;&lt;TD VALIGN = MIDDLE  ALIGN = CENTER&gt;", TEXT(Minutes!R194,"d-mmm-yy"),"&lt;/TD&gt;&lt;/TR&gt;&lt;TR&gt;&lt;TD COLSPAN = 3&gt;", SUBSTITUTE(Minutes!R196, "#", " "),"&lt;/TD&gt;&lt;/TR&gt;"))</f>
        <v>&lt;TR BGCOLOR="#E0E0E0"&gt;&lt;TD&gt;&lt;BR&gt;&lt;/TD&gt;&lt;TD VALIGN = MIDDLE  ALIGN = CENTER&gt;802.1AS-Cor1 was published on Sept 10, 2013&lt;/TD&gt;&lt;TD VALIGN = MIDDLE  ALIGN = CENTER&gt;12-Nov-13&lt;/TD&gt;&lt;/TR&gt;&lt;TR&gt;&lt;TD COLSPAN = 3&gt; &lt;/TD&gt;&lt;/TR&gt;</v>
      </c>
      <c r="R193" s="117" t="str">
        <f>IF(Minutes!S196&lt;&gt;"#","",CONCATENATE("&lt;TR BGCOLOR=""#E0E0E0""&gt;&lt;TD&gt;&lt;BR&gt;&lt;/TD&gt;&lt;TD VALIGN = MIDDLE  ALIGN = CENTER&gt;", Minutes!S195, "&lt;/TD&gt;&lt;TD VALIGN = MIDDLE  ALIGN = CENTER&gt;", TEXT(Minutes!S194,"d-mmm-yy"),"&lt;/TD&gt;&lt;/TR&gt;&lt;TR&gt;&lt;TD COLSPAN = 3&gt;", SUBSTITUTE(Minutes!S196, "#", " "),"&lt;/TD&gt;&lt;/TR&gt;"))</f>
        <v/>
      </c>
      <c r="S193" s="117" t="str">
        <f>IF(Minutes!T196&lt;&gt;"#","",CONCATENATE("&lt;TR BGCOLOR=""#E0E0E0""&gt;&lt;TD&gt;&lt;BR&gt;&lt;/TD&gt;&lt;TD VALIGN = MIDDLE  ALIGN = CENTER&gt;", Minutes!T195, "&lt;/TD&gt;&lt;TD VALIGN = MIDDLE  ALIGN = CENTER&gt;", TEXT(Minutes!T194,"d-mmm-yy"),"&lt;/TD&gt;&lt;/TR&gt;&lt;TR&gt;&lt;TD COLSPAN = 3&gt;", SUBSTITUTE(Minutes!T196, "#", " "),"&lt;/TD&gt;&lt;/TR&gt;"))</f>
        <v/>
      </c>
      <c r="T193" s="117" t="str">
        <f>IF(Minutes!U196&lt;&gt;"#","",CONCATENATE("&lt;TR BGCOLOR=""#E0E0E0""&gt;&lt;TD&gt;&lt;BR&gt;&lt;/TD&gt;&lt;TD VALIGN = MIDDLE  ALIGN = CENTER&gt;", Minutes!U195, "&lt;/TD&gt;&lt;TD VALIGN = MIDDLE  ALIGN = CENTER&gt;", TEXT(Minutes!U194,"d-mmm-yy"),"&lt;/TD&gt;&lt;/TR&gt;&lt;TR&gt;&lt;TD COLSPAN = 3&gt;", SUBSTITUTE(Minutes!U196, "#", " "),"&lt;/TD&gt;&lt;/TR&gt;"))</f>
        <v/>
      </c>
      <c r="U193" s="117" t="str">
        <f>IF(Minutes!V196&lt;&gt;"#","",CONCATENATE("&lt;TR BGCOLOR=""#E0E0E0""&gt;&lt;TD&gt;&lt;BR&gt;&lt;/TD&gt;&lt;TD VALIGN = MIDDLE  ALIGN = CENTER&gt;", Minutes!V195, "&lt;/TD&gt;&lt;TD VALIGN = MIDDLE  ALIGN = CENTER&gt;", TEXT(Minutes!V194,"d-mmm-yy"),"&lt;/TD&gt;&lt;/TR&gt;&lt;TR&gt;&lt;TD COLSPAN = 3&gt;", SUBSTITUTE(Minutes!V196, "#", " "),"&lt;/TD&gt;&lt;/TR&gt;"))</f>
        <v/>
      </c>
      <c r="V193" s="117" t="str">
        <f>IF(Minutes!W196&lt;&gt;"#","",CONCATENATE("&lt;TR BGCOLOR=""#E0E0E0""&gt;&lt;TD&gt;&lt;BR&gt;&lt;/TD&gt;&lt;TD VALIGN = MIDDLE  ALIGN = CENTER&gt;", Minutes!W195, "&lt;/TD&gt;&lt;TD VALIGN = MIDDLE  ALIGN = CENTER&gt;", TEXT(Minutes!W194,"d-mmm-yy"),"&lt;/TD&gt;&lt;/TR&gt;&lt;TR&gt;&lt;TD COLSPAN = 3&gt;", SUBSTITUTE(Minutes!W196, "#", " "),"&lt;/TD&gt;&lt;/TR&gt;"))</f>
        <v/>
      </c>
      <c r="W193" s="117" t="str">
        <f>IF(Minutes!X196&lt;&gt;"#","",CONCATENATE("&lt;TR BGCOLOR=""#E0E0E0""&gt;&lt;TD&gt;&lt;BR&gt;&lt;/TD&gt;&lt;TD VALIGN = MIDDLE  ALIGN = CENTER&gt;", Minutes!X195, "&lt;/TD&gt;&lt;TD VALIGN = MIDDLE  ALIGN = CENTER&gt;", TEXT(Minutes!X194,"d-mmm-yy"),"&lt;/TD&gt;&lt;/TR&gt;&lt;TR&gt;&lt;TD COLSPAN = 3&gt;", SUBSTITUTE(Minutes!X196, "#", " "),"&lt;/TD&gt;&lt;/TR&gt;"))</f>
        <v/>
      </c>
      <c r="X193" s="117" t="str">
        <f>IF(Minutes!Y196&lt;&gt;"#","",CONCATENATE("&lt;TR BGCOLOR=""#E0E0E0""&gt;&lt;TD&gt;&lt;BR&gt;&lt;/TD&gt;&lt;TD VALIGN = MIDDLE  ALIGN = CENTER&gt;", Minutes!Y195, "&lt;/TD&gt;&lt;TD VALIGN = MIDDLE  ALIGN = CENTER&gt;", TEXT(Minutes!Y194,"d-mmm-yy"),"&lt;/TD&gt;&lt;/TR&gt;&lt;TR&gt;&lt;TD COLSPAN = 3&gt;", SUBSTITUTE(Minutes!Y196, "#", " "),"&lt;/TD&gt;&lt;/TR&gt;"))</f>
        <v/>
      </c>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117"/>
      <c r="AU193" s="117"/>
      <c r="AV193" s="117"/>
      <c r="AW193" s="117"/>
      <c r="AX193" s="117"/>
    </row>
    <row r="194" spans="1:50" x14ac:dyDescent="0.2">
      <c r="B194" s="117"/>
      <c r="C194" s="117"/>
      <c r="D194" s="117"/>
      <c r="E194" s="117"/>
      <c r="F194" s="117"/>
      <c r="G194" s="117"/>
      <c r="H194" s="117"/>
      <c r="I194" s="117"/>
      <c r="J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117"/>
      <c r="AU194" s="117"/>
      <c r="AV194" s="117"/>
      <c r="AW194" s="117"/>
      <c r="AX194" s="117"/>
    </row>
    <row r="195" spans="1:50" x14ac:dyDescent="0.2">
      <c r="A195" s="26" t="s">
        <v>89</v>
      </c>
      <c r="B195" s="117"/>
      <c r="C195" s="117"/>
      <c r="D195" s="117"/>
      <c r="E195" s="117"/>
      <c r="F195" s="117"/>
      <c r="G195" s="117"/>
      <c r="H195" s="117"/>
      <c r="I195" s="117"/>
      <c r="J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c r="AW195" s="117"/>
      <c r="AX195" s="117"/>
    </row>
    <row r="196" spans="1:50" ht="127.5" customHeight="1" x14ac:dyDescent="0.2">
      <c r="A196" s="26" t="str">
        <f ca="1">IF(Minutes!B197="#","",CONCATENATE("&lt;A NAME = ""REQ",Minutes!B197,"""&gt;&lt;BR&gt;&lt;/A&gt;","&lt;TABLE BORDER=5 CELLSPACING=0 CELLPADDING=6 WIDTH=""100%""&gt;","&lt;TR BGCOLOR=""#00FFFF""&gt;&lt;TD COLSPAN = 3 VALIGN = MIDDLE  ALIGN = CENTER&gt;&lt;BIG&gt;&lt;B&gt;Change Request &lt;A HREF=""maint_",Minutes!B197,".pdf""&gt;",Minutes!B197,"&lt;/A&gt; Revision History&lt;/B&gt;&lt;/BIG&gt;&lt;/TD&gt;&lt;/TR&gt;","&lt;TR BGCOLOR=""#00FFFF""&gt;&lt;TD  WIDTH=""15%"" ALIGN = CENTER&gt;Status&lt;/TD&gt;&lt;TD ALIGN = CENTER&gt;Description&lt;/TD&gt;&lt;TD  WIDTH=""15%"" ALIGN = CENTER&gt;Date Received&lt;/TD&gt;&lt;/TR&gt;","&lt;TR BGCOLOR=""#00FFFF""&gt;&lt;TD VALIGN = MIDDLE  ALIGN = CENTER&gt;&lt;B&gt;",Minutes!C198,"&lt;/B&gt;&lt;/TD&gt;&lt;TD VALIGN = MIDDLE  ALIGN = CENTER&gt;&lt;B&gt;",Minutes!C199,"&lt;/B&gt;&lt;/TD&gt;&lt;TD  VALIGN = MIDDLE  ALIGN = CENTER&gt;&lt;B&gt;",Minutes!C197,"&lt;/B&gt;&lt;/TD&gt;&lt;/TR&gt;","&lt;TR BGCOLOR=""#00FFFF""&gt;&lt;TD COLSPAN = 3&gt;&lt;SMALL&gt;&lt;BR&gt;&lt;/SMALL&gt;&lt;/TD&gt;&lt;/TR&gt;"))</f>
        <v>&lt;A NAME = "REQ0073"&gt;&lt;BR&gt;&lt;/A&gt;&lt;TABLE BORDER=5 CELLSPACING=0 CELLPADDING=6 WIDTH="100%"&gt;&lt;TR BGCOLOR="#00FFFF"&gt;&lt;TD COLSPAN = 3 VALIGN = MIDDLE  ALIGN = CENTER&gt;&lt;BIG&gt;&lt;B&gt;Change Request &lt;A HREF="maint_0073.pdf"&gt;0073&lt;/A&gt;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CENTER&gt;&lt;B&gt;11.1.3 - req73&lt;/B&gt;&lt;/TD&gt;&lt;TD  VALIGN = MIDDLE  ALIGN = CENTER&gt;&lt;B&gt;01-Nov-12&lt;/B&gt;&lt;/TD&gt;&lt;/TR&gt;&lt;TR BGCOLOR="#00FFFF"&gt;&lt;TD COLSPAN = 3&gt;&lt;SMALL&gt;&lt;BR&gt;&lt;/SMALL&gt;&lt;/TD&gt;&lt;/TR&gt;</v>
      </c>
      <c r="B196" s="117" t="str">
        <f ca="1">IF(Minutes!C199="","",CONCATENATE("&lt;TR BGCOLOR=""#E0E0E0""&gt;&lt;TD&gt;&lt;BR&gt;&lt;/TD&gt;&lt;TD VALIGN = MIDDLE  ALIGN = CENTER&gt;", Minutes!C198, "&lt;/TD&gt;&lt;TD VALIGN = MIDDLE  ALIGN = CENTER&gt;", TEXT(Minutes!C197,"d-mmm-yy"),"&lt;/TD&gt;&lt;/TR&gt;&lt;TR&gt;&lt;TD COLSPAN = 3&gt;", SUBSTITUTE(Minutes!C199, "#", " "),"&lt;/TD&gt;&lt;/TR&gt;"))</f>
        <v>&lt;TR BGCOLOR="#E0E0E0"&gt;&lt;TD&gt;&lt;BR&gt;&lt;/TD&gt;&lt;TD VALIGN = MIDDLE  ALIGN = CENTER&gt;Published&lt;/TD&gt;&lt;TD VALIGN = MIDDLE  ALIGN = CENTER&gt;1-Nov-12&lt;/TD&gt;&lt;/TR&gt;&lt;TR&gt;&lt;TD COLSPAN = 3&gt;11.1.3 - req73&lt;/TD&gt;&lt;/TR&gt;</v>
      </c>
      <c r="C196" s="117" t="str">
        <f>IF(Minutes!D199&lt;&gt;"#","",CONCATENATE("&lt;TR BGCOLOR=""#E0E0E0""&gt;&lt;TD&gt;&lt;BR&gt;&lt;/TD&gt;&lt;TD VALIGN = MIDDLE  ALIGN = CENTER&gt;", Minutes!D198, "&lt;/TD&gt;&lt;TD VALIGN = MIDDLE  ALIGN = CENTER&gt;", TEXT(Minutes!D197,"d-mmm-yy"),"&lt;/TD&gt;&lt;/TR&gt;&lt;TR&gt;&lt;TD COLSPAN = 3&gt;", SUBSTITUTE(Minutes!D199, "#", " "),"&lt;/TD&gt;&lt;/TR&gt;"))</f>
        <v/>
      </c>
      <c r="D196" s="117" t="str">
        <f>IF(Minutes!E199&lt;&gt;"#","",CONCATENATE("&lt;TR BGCOLOR=""#E0E0E0""&gt;&lt;TD&gt;&lt;BR&gt;&lt;/TD&gt;&lt;TD VALIGN = MIDDLE  ALIGN = CENTER&gt;", Minutes!E198, "&lt;/TD&gt;&lt;TD VALIGN = MIDDLE  ALIGN = CENTER&gt;", TEXT(Minutes!E197,"d-mmm-yy"),"&lt;/TD&gt;&lt;/TR&gt;&lt;TR&gt;&lt;TD COLSPAN = 3&gt;", SUBSTITUTE(Minutes!E199, "#", " "),"&lt;/TD&gt;&lt;/TR&gt;"))</f>
        <v/>
      </c>
      <c r="E196" s="117" t="str">
        <f>IF(Minutes!F199&lt;&gt;"#","",CONCATENATE("&lt;TR BGCOLOR=""#E0E0E0""&gt;&lt;TD&gt;&lt;BR&gt;&lt;/TD&gt;&lt;TD VALIGN = MIDDLE  ALIGN = CENTER&gt;", Minutes!F198, "&lt;/TD&gt;&lt;TD VALIGN = MIDDLE  ALIGN = CENTER&gt;", TEXT(Minutes!F197,"d-mmm-yy"),"&lt;/TD&gt;&lt;/TR&gt;&lt;TR&gt;&lt;TD COLSPAN = 3&gt;", SUBSTITUTE(Minutes!F199, "#", " "),"&lt;/TD&gt;&lt;/TR&gt;"))</f>
        <v/>
      </c>
      <c r="F196" s="117" t="str">
        <f>IF(Minutes!G199&lt;&gt;"#","",CONCATENATE("&lt;TR BGCOLOR=""#E0E0E0""&gt;&lt;TD&gt;&lt;BR&gt;&lt;/TD&gt;&lt;TD VALIGN = MIDDLE  ALIGN = CENTER&gt;", Minutes!G198, "&lt;/TD&gt;&lt;TD VALIGN = MIDDLE  ALIGN = CENTER&gt;", TEXT(Minutes!G197,"d-mmm-yy"),"&lt;/TD&gt;&lt;/TR&gt;&lt;TR&gt;&lt;TD COLSPAN = 3&gt;", SUBSTITUTE(Minutes!G199, "#", " "),"&lt;/TD&gt;&lt;/TR&gt;"))</f>
        <v/>
      </c>
      <c r="G196" s="117" t="str">
        <f>IF(Minutes!H199&lt;&gt;"#","",CONCATENATE("&lt;TR BGCOLOR=""#E0E0E0""&gt;&lt;TD&gt;&lt;BR&gt;&lt;/TD&gt;&lt;TD VALIGN = MIDDLE  ALIGN = CENTER&gt;", Minutes!H198, "&lt;/TD&gt;&lt;TD VALIGN = MIDDLE  ALIGN = CENTER&gt;", TEXT(Minutes!H197,"d-mmm-yy"),"&lt;/TD&gt;&lt;/TR&gt;&lt;TR&gt;&lt;TD COLSPAN = 3&gt;", SUBSTITUTE(Minutes!H199, "#", " "),"&lt;/TD&gt;&lt;/TR&gt;"))</f>
        <v/>
      </c>
      <c r="H196" s="117" t="str">
        <f>IF(Minutes!I199&lt;&gt;"#","",CONCATENATE("&lt;TR BGCOLOR=""#E0E0E0""&gt;&lt;TD&gt;&lt;BR&gt;&lt;/TD&gt;&lt;TD VALIGN = MIDDLE  ALIGN = CENTER&gt;", Minutes!I198, "&lt;/TD&gt;&lt;TD VALIGN = MIDDLE  ALIGN = CENTER&gt;", TEXT(Minutes!I197,"d-mmm-yy"),"&lt;/TD&gt;&lt;/TR&gt;&lt;TR&gt;&lt;TD COLSPAN = 3&gt;", SUBSTITUTE(Minutes!I199, "#", " "),"&lt;/TD&gt;&lt;/TR&gt;"))</f>
        <v/>
      </c>
      <c r="I196" s="117" t="str">
        <f>IF(Minutes!J199&lt;&gt;"#","",CONCATENATE("&lt;TR BGCOLOR=""#E0E0E0""&gt;&lt;TD&gt;&lt;BR&gt;&lt;/TD&gt;&lt;TD VALIGN = MIDDLE  ALIGN = CENTER&gt;", Minutes!J198, "&lt;/TD&gt;&lt;TD VALIGN = MIDDLE  ALIGN = CENTER&gt;", TEXT(Minutes!J197,"d-mmm-yy"),"&lt;/TD&gt;&lt;/TR&gt;&lt;TR&gt;&lt;TD COLSPAN = 3&gt;", SUBSTITUTE(Minutes!J199, "#", " "),"&lt;/TD&gt;&lt;/TR&gt;"))</f>
        <v/>
      </c>
      <c r="J196" s="117" t="str">
        <f>IF(Minutes!K199&lt;&gt;"#","",CONCATENATE("&lt;TR BGCOLOR=""#E0E0E0""&gt;&lt;TD&gt;&lt;BR&gt;&lt;/TD&gt;&lt;TD VALIGN = MIDDLE  ALIGN = CENTER&gt;", Minutes!K198, "&lt;/TD&gt;&lt;TD VALIGN = MIDDLE  ALIGN = CENTER&gt;", TEXT(Minutes!K197,"d-mmm-yy"),"&lt;/TD&gt;&lt;/TR&gt;&lt;TR&gt;&lt;TD COLSPAN = 3&gt;", SUBSTITUTE(Minutes!K199, "#", " "),"&lt;/TD&gt;&lt;/TR&gt;"))</f>
        <v/>
      </c>
      <c r="K196" s="26" t="str">
        <f>IF(Minutes!L199&lt;&gt;"#","",CONCATENATE("&lt;TR BGCOLOR=""#E0E0E0""&gt;&lt;TD&gt;&lt;BR&gt;&lt;/TD&gt;&lt;TD VALIGN = MIDDLE  ALIGN = CENTER&gt;", Minutes!L198, "&lt;/TD&gt;&lt;TD VALIGN = MIDDLE  ALIGN = CENTER&gt;", TEXT(Minutes!L197,"d-mmm-yy"),"&lt;/TD&gt;&lt;/TR&gt;&lt;TR&gt;&lt;TD COLSPAN = 3&gt;", SUBSTITUTE(Minutes!L199, "#", " "),"&lt;/TD&gt;&lt;/TR&gt;"))</f>
        <v>&lt;TR BGCOLOR="#E0E0E0"&gt;&lt;TD&gt;&lt;BR&gt;&lt;/TD&gt;&lt;TD VALIGN = MIDDLE  ALIGN = CENTER&gt;Incorporate in P802.1AS-Cor-1
&lt;/TD&gt;&lt;TD VALIGN = MIDDLE  ALIGN = CENTER&gt;13-Nov-12&lt;/TD&gt;&lt;/TR&gt;&lt;TR&gt;&lt;TD COLSPAN = 3&gt; &lt;/TD&gt;&lt;/TR&gt;</v>
      </c>
      <c r="L196" s="26" t="str">
        <f>IF(Minutes!M199&lt;&gt;"#","",CONCATENATE("&lt;TR BGCOLOR=""#E0E0E0""&gt;&lt;TD&gt;&lt;BR&gt;&lt;/TD&gt;&lt;TD VALIGN = MIDDLE  ALIGN = CENTER&gt;", Minutes!M198, "&lt;/TD&gt;&lt;TD VALIGN = MIDDLE  ALIGN = CENTER&gt;", TEXT(Minutes!M197,"d-mmm-yy"),"&lt;/TD&gt;&lt;/TR&gt;&lt;TR&gt;&lt;TD COLSPAN = 3&gt;", SUBSTITUTE(Minutes!M199, "#", " "),"&lt;/TD&gt;&lt;/TR&gt;"))</f>
        <v>&lt;TR BGCOLOR="#E0E0E0"&gt;&lt;TD&gt;&lt;BR&gt;&lt;/TD&gt;&lt;TD VALIGN = MIDDLE  ALIGN = CENTER&gt;802.1AS-Cor1 is in WG ballot&lt;/TD&gt;&lt;TD VALIGN = MIDDLE  ALIGN = CENTER&gt;15-Jan-13&lt;/TD&gt;&lt;/TR&gt;&lt;TR&gt;&lt;TD COLSPAN = 3&gt; &lt;/TD&gt;&lt;/TR&gt;</v>
      </c>
      <c r="M196" s="26" t="str">
        <f>IF(Minutes!N199&lt;&gt;"#","",CONCATENATE("&lt;TR BGCOLOR=""#E0E0E0""&gt;&lt;TD&gt;&lt;BR&gt;&lt;/TD&gt;&lt;TD VALIGN = MIDDLE  ALIGN = CENTER&gt;", Minutes!N198, "&lt;/TD&gt;&lt;TD VALIGN = MIDDLE  ALIGN = CENTER&gt;", TEXT(Minutes!N197,"d-mmm-yy"),"&lt;/TD&gt;&lt;/TR&gt;&lt;TR&gt;&lt;TD COLSPAN = 3&gt;", SUBSTITUTE(Minutes!N199, "#", " "),"&lt;/TD&gt;&lt;/TR&gt;"))</f>
        <v>&lt;TR BGCOLOR="#E0E0E0"&gt;&lt;TD&gt;&lt;BR&gt;&lt;/TD&gt;&lt;TD VALIGN = MIDDLE  ALIGN = CENTER&gt;AS-Cor-1 is in sponsor ballot&lt;/TD&gt;&lt;TD VALIGN = MIDDLE  ALIGN = CENTER&gt;19-Mar-13&lt;/TD&gt;&lt;/TR&gt;&lt;TR&gt;&lt;TD COLSPAN = 3&gt; &lt;/TD&gt;&lt;/TR&gt;</v>
      </c>
      <c r="N196" s="26" t="str">
        <f>IF(Minutes!O199&lt;&gt;"#","",CONCATENATE("&lt;TR BGCOLOR=""#E0E0E0""&gt;&lt;TD&gt;&lt;BR&gt;&lt;/TD&gt;&lt;TD VALIGN = MIDDLE  ALIGN = CENTER&gt;", Minutes!O198, "&lt;/TD&gt;&lt;TD VALIGN = MIDDLE  ALIGN = CENTER&gt;", TEXT(Minutes!O197,"d-mmm-yy"),"&lt;/TD&gt;&lt;/TR&gt;&lt;TR&gt;&lt;TD COLSPAN = 3&gt;", SUBSTITUTE(Minutes!O199, "#", " "),"&lt;/TD&gt;&lt;/TR&gt;"))</f>
        <v>&lt;TR BGCOLOR="#E0E0E0"&gt;&lt;TD&gt;&lt;BR&gt;&lt;/TD&gt;&lt;TD VALIGN = MIDDLE  ALIGN = CENTER&gt;AS-Cor-1 D3.1 to be submitted to RevCom&lt;/TD&gt;&lt;TD VALIGN = MIDDLE  ALIGN = CENTER&gt;15-May-13&lt;/TD&gt;&lt;/TR&gt;&lt;TR&gt;&lt;TD COLSPAN = 3&gt; &lt;/TD&gt;&lt;/TR&gt;</v>
      </c>
      <c r="O196" s="26" t="str">
        <f>IF(Minutes!P199&lt;&gt;"#","",CONCATENATE("&lt;TR BGCOLOR=""#E0E0E0""&gt;&lt;TD&gt;&lt;BR&gt;&lt;/TD&gt;&lt;TD VALIGN = MIDDLE  ALIGN = CENTER&gt;", Minutes!P198, "&lt;/TD&gt;&lt;TD VALIGN = MIDDLE  ALIGN = CENTER&gt;", TEXT(Minutes!P197,"d-mmm-yy"),"&lt;/TD&gt;&lt;/TR&gt;&lt;TR&gt;&lt;TD COLSPAN = 3&gt;", SUBSTITUTE(Minutes!P199, "#", " "),"&lt;/TD&gt;&lt;/TR&gt;"))</f>
        <v>&lt;TR BGCOLOR="#E0E0E0"&gt;&lt;TD&gt;&lt;BR&gt;&lt;/TD&gt;&lt;TD VALIGN = MIDDLE  ALIGN = CENTER&gt;AS-Cor-1 D3.1 to be submitted to RevCom&lt;/TD&gt;&lt;TD VALIGN = MIDDLE  ALIGN = CENTER&gt;15-Jul-13&lt;/TD&gt;&lt;/TR&gt;&lt;TR&gt;&lt;TD COLSPAN = 3&gt; &lt;/TD&gt;&lt;/TR&gt;</v>
      </c>
      <c r="P196" s="26" t="str">
        <f>IF(Minutes!Q199&lt;&gt;"#","",CONCATENATE("&lt;TR BGCOLOR=""#E0E0E0""&gt;&lt;TD&gt;&lt;BR&gt;&lt;/TD&gt;&lt;TD VALIGN = MIDDLE  ALIGN = CENTER&gt;", Minutes!Q198, "&lt;/TD&gt;&lt;TD VALIGN = MIDDLE  ALIGN = CENTER&gt;", TEXT(Minutes!Q197,"d-mmm-yy"),"&lt;/TD&gt;&lt;/TR&gt;&lt;TR&gt;&lt;TD COLSPAN = 3&gt;", SUBSTITUTE(Minutes!Q199, "#", " "),"&lt;/TD&gt;&lt;/TR&gt;"))</f>
        <v>&lt;TR BGCOLOR="#E0E0E0"&gt;&lt;TD&gt;&lt;BR&gt;&lt;/TD&gt;&lt;TD VALIGN = MIDDLE  ALIGN = CENTER&gt;AS-Cor-1 D3.1 approved by RevCom/SASB, to be published shortly&lt;/TD&gt;&lt;TD VALIGN = MIDDLE  ALIGN = CENTER&gt;3-Sep-13&lt;/TD&gt;&lt;/TR&gt;&lt;TR&gt;&lt;TD COLSPAN = 3&gt; &lt;/TD&gt;&lt;/TR&gt;</v>
      </c>
      <c r="Q196" s="26" t="str">
        <f>IF(Minutes!R199&lt;&gt;"#","",CONCATENATE("&lt;TR BGCOLOR=""#E0E0E0""&gt;&lt;TD&gt;&lt;BR&gt;&lt;/TD&gt;&lt;TD VALIGN = MIDDLE  ALIGN = CENTER&gt;", Minutes!R198, "&lt;/TD&gt;&lt;TD VALIGN = MIDDLE  ALIGN = CENTER&gt;", TEXT(Minutes!R197,"d-mmm-yy"),"&lt;/TD&gt;&lt;/TR&gt;&lt;TR&gt;&lt;TD COLSPAN = 3&gt;", SUBSTITUTE(Minutes!R199, "#", " "),"&lt;/TD&gt;&lt;/TR&gt;"))</f>
        <v>&lt;TR BGCOLOR="#E0E0E0"&gt;&lt;TD&gt;&lt;BR&gt;&lt;/TD&gt;&lt;TD VALIGN = MIDDLE  ALIGN = CENTER&gt;802.1AS-Cor1 was published on Sept 10, 2013&lt;/TD&gt;&lt;TD VALIGN = MIDDLE  ALIGN = CENTER&gt;12-Nov-13&lt;/TD&gt;&lt;/TR&gt;&lt;TR&gt;&lt;TD COLSPAN = 3&gt; &lt;/TD&gt;&lt;/TR&gt;</v>
      </c>
      <c r="R196" s="117" t="str">
        <f>IF(Minutes!S199&lt;&gt;"#","",CONCATENATE("&lt;TR BGCOLOR=""#E0E0E0""&gt;&lt;TD&gt;&lt;BR&gt;&lt;/TD&gt;&lt;TD VALIGN = MIDDLE  ALIGN = CENTER&gt;", Minutes!S198, "&lt;/TD&gt;&lt;TD VALIGN = MIDDLE  ALIGN = CENTER&gt;", TEXT(Minutes!S197,"d-mmm-yy"),"&lt;/TD&gt;&lt;/TR&gt;&lt;TR&gt;&lt;TD COLSPAN = 3&gt;", SUBSTITUTE(Minutes!S199, "#", " "),"&lt;/TD&gt;&lt;/TR&gt;"))</f>
        <v/>
      </c>
      <c r="S196" s="117" t="str">
        <f>IF(Minutes!T199&lt;&gt;"#","",CONCATENATE("&lt;TR BGCOLOR=""#E0E0E0""&gt;&lt;TD&gt;&lt;BR&gt;&lt;/TD&gt;&lt;TD VALIGN = MIDDLE  ALIGN = CENTER&gt;", Minutes!T198, "&lt;/TD&gt;&lt;TD VALIGN = MIDDLE  ALIGN = CENTER&gt;", TEXT(Minutes!T197,"d-mmm-yy"),"&lt;/TD&gt;&lt;/TR&gt;&lt;TR&gt;&lt;TD COLSPAN = 3&gt;", SUBSTITUTE(Minutes!T199, "#", " "),"&lt;/TD&gt;&lt;/TR&gt;"))</f>
        <v/>
      </c>
      <c r="T196" s="117" t="str">
        <f>IF(Minutes!U199&lt;&gt;"#","",CONCATENATE("&lt;TR BGCOLOR=""#E0E0E0""&gt;&lt;TD&gt;&lt;BR&gt;&lt;/TD&gt;&lt;TD VALIGN = MIDDLE  ALIGN = CENTER&gt;", Minutes!U198, "&lt;/TD&gt;&lt;TD VALIGN = MIDDLE  ALIGN = CENTER&gt;", TEXT(Minutes!U197,"d-mmm-yy"),"&lt;/TD&gt;&lt;/TR&gt;&lt;TR&gt;&lt;TD COLSPAN = 3&gt;", SUBSTITUTE(Minutes!U199, "#", " "),"&lt;/TD&gt;&lt;/TR&gt;"))</f>
        <v/>
      </c>
      <c r="U196" s="117" t="str">
        <f>IF(Minutes!V199&lt;&gt;"#","",CONCATENATE("&lt;TR BGCOLOR=""#E0E0E0""&gt;&lt;TD&gt;&lt;BR&gt;&lt;/TD&gt;&lt;TD VALIGN = MIDDLE  ALIGN = CENTER&gt;", Minutes!V198, "&lt;/TD&gt;&lt;TD VALIGN = MIDDLE  ALIGN = CENTER&gt;", TEXT(Minutes!V197,"d-mmm-yy"),"&lt;/TD&gt;&lt;/TR&gt;&lt;TR&gt;&lt;TD COLSPAN = 3&gt;", SUBSTITUTE(Minutes!V199, "#", " "),"&lt;/TD&gt;&lt;/TR&gt;"))</f>
        <v/>
      </c>
      <c r="V196" s="117" t="str">
        <f>IF(Minutes!W199&lt;&gt;"#","",CONCATENATE("&lt;TR BGCOLOR=""#E0E0E0""&gt;&lt;TD&gt;&lt;BR&gt;&lt;/TD&gt;&lt;TD VALIGN = MIDDLE  ALIGN = CENTER&gt;", Minutes!W198, "&lt;/TD&gt;&lt;TD VALIGN = MIDDLE  ALIGN = CENTER&gt;", TEXT(Minutes!W197,"d-mmm-yy"),"&lt;/TD&gt;&lt;/TR&gt;&lt;TR&gt;&lt;TD COLSPAN = 3&gt;", SUBSTITUTE(Minutes!W199, "#", " "),"&lt;/TD&gt;&lt;/TR&gt;"))</f>
        <v/>
      </c>
      <c r="W196" s="117" t="str">
        <f>IF(Minutes!X199&lt;&gt;"#","",CONCATENATE("&lt;TR BGCOLOR=""#E0E0E0""&gt;&lt;TD&gt;&lt;BR&gt;&lt;/TD&gt;&lt;TD VALIGN = MIDDLE  ALIGN = CENTER&gt;", Minutes!X198, "&lt;/TD&gt;&lt;TD VALIGN = MIDDLE  ALIGN = CENTER&gt;", TEXT(Minutes!X197,"d-mmm-yy"),"&lt;/TD&gt;&lt;/TR&gt;&lt;TR&gt;&lt;TD COLSPAN = 3&gt;", SUBSTITUTE(Minutes!X199, "#", " "),"&lt;/TD&gt;&lt;/TR&gt;"))</f>
        <v/>
      </c>
      <c r="X196" s="117" t="str">
        <f>IF(Minutes!Y199&lt;&gt;"#","",CONCATENATE("&lt;TR BGCOLOR=""#E0E0E0""&gt;&lt;TD&gt;&lt;BR&gt;&lt;/TD&gt;&lt;TD VALIGN = MIDDLE  ALIGN = CENTER&gt;", Minutes!Y198, "&lt;/TD&gt;&lt;TD VALIGN = MIDDLE  ALIGN = CENTER&gt;", TEXT(Minutes!Y197,"d-mmm-yy"),"&lt;/TD&gt;&lt;/TR&gt;&lt;TR&gt;&lt;TD COLSPAN = 3&gt;", SUBSTITUTE(Minutes!Y199, "#", " "),"&lt;/TD&gt;&lt;/TR&gt;"))</f>
        <v/>
      </c>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row>
    <row r="197" spans="1:50" x14ac:dyDescent="0.2">
      <c r="B197" s="117"/>
      <c r="C197" s="117"/>
      <c r="D197" s="117"/>
      <c r="E197" s="117"/>
      <c r="F197" s="117"/>
      <c r="G197" s="117"/>
      <c r="H197" s="117"/>
      <c r="I197" s="117"/>
      <c r="J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row>
    <row r="198" spans="1:50" x14ac:dyDescent="0.2">
      <c r="A198" s="26" t="s">
        <v>89</v>
      </c>
      <c r="B198" s="117"/>
      <c r="C198" s="117"/>
      <c r="D198" s="117"/>
      <c r="E198" s="117"/>
      <c r="F198" s="117"/>
      <c r="G198" s="117"/>
      <c r="H198" s="117"/>
      <c r="I198" s="117"/>
      <c r="J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c r="AT198" s="117"/>
      <c r="AU198" s="117"/>
      <c r="AV198" s="117"/>
      <c r="AW198" s="117"/>
      <c r="AX198" s="117"/>
    </row>
    <row r="199" spans="1:50" ht="127.5" customHeight="1" x14ac:dyDescent="0.2">
      <c r="A199" s="26" t="str">
        <f ca="1">IF(Minutes!B200="#","",CONCATENATE("&lt;A NAME = ""REQ",Minutes!B200,"""&gt;&lt;BR&gt;&lt;/A&gt;","&lt;TABLE BORDER=5 CELLSPACING=0 CELLPADDING=6 WIDTH=""100%""&gt;","&lt;TR BGCOLOR=""#00FFFF""&gt;&lt;TD COLSPAN = 3 VALIGN = MIDDLE  ALIGN = CENTER&gt;&lt;BIG&gt;&lt;B&gt;Change Request &lt;A HREF=""maint_",Minutes!B200,".pdf""&gt;",Minutes!B200,"&lt;/A&gt; Revision History&lt;/B&gt;&lt;/BIG&gt;&lt;/TD&gt;&lt;/TR&gt;","&lt;TR BGCOLOR=""#00FFFF""&gt;&lt;TD  WIDTH=""15%"" ALIGN = CENTER&gt;Status&lt;/TD&gt;&lt;TD ALIGN = CENTER&gt;Description&lt;/TD&gt;&lt;TD  WIDTH=""15%"" ALIGN = CENTER&gt;Date Received&lt;/TD&gt;&lt;/TR&gt;","&lt;TR BGCOLOR=""#00FFFF""&gt;&lt;TD VALIGN = MIDDLE  ALIGN = CENTER&gt;&lt;B&gt;",Minutes!C201,"&lt;/B&gt;&lt;/TD&gt;&lt;TD VALIGN = MIDDLE  ALIGN = CENTER&gt;&lt;B&gt;",Minutes!C202,"&lt;/B&gt;&lt;/TD&gt;&lt;TD  VALIGN = MIDDLE  ALIGN = CENTER&gt;&lt;B&gt;",Minutes!C200,"&lt;/B&gt;&lt;/TD&gt;&lt;/TR&gt;","&lt;TR BGCOLOR=""#00FFFF""&gt;&lt;TD COLSPAN = 3&gt;&lt;SMALL&gt;&lt;BR&gt;&lt;/SMALL&gt;&lt;/TD&gt;&lt;/TR&gt;"))</f>
        <v>&lt;A NAME = "REQ0074"&gt;&lt;BR&gt;&lt;/A&gt;&lt;TABLE BORDER=5 CELLSPACING=0 CELLPADDING=6 WIDTH="100%"&gt;&lt;TR BGCOLOR="#00FFFF"&gt;&lt;TD COLSPAN = 3 VALIGN = MIDDLE  ALIGN = CENTER&gt;&lt;BIG&gt;&lt;B&gt;Change Request &lt;A HREF="maint_0074.pdf"&gt;0074&lt;/A&gt;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CENTER&gt;&lt;B&gt;11.2.13.2.1 - req74&lt;/B&gt;&lt;/TD&gt;&lt;TD  VALIGN = MIDDLE  ALIGN = CENTER&gt;&lt;B&gt;01-Nov-12&lt;/B&gt;&lt;/TD&gt;&lt;/TR&gt;&lt;TR BGCOLOR="#00FFFF"&gt;&lt;TD COLSPAN = 3&gt;&lt;SMALL&gt;&lt;BR&gt;&lt;/SMALL&gt;&lt;/TD&gt;&lt;/TR&gt;</v>
      </c>
      <c r="B199" s="117" t="str">
        <f ca="1">IF(Minutes!C202="","",CONCATENATE("&lt;TR BGCOLOR=""#E0E0E0""&gt;&lt;TD&gt;&lt;BR&gt;&lt;/TD&gt;&lt;TD VALIGN = MIDDLE  ALIGN = CENTER&gt;", Minutes!C201, "&lt;/TD&gt;&lt;TD VALIGN = MIDDLE  ALIGN = CENTER&gt;", TEXT(Minutes!C200,"d-mmm-yy"),"&lt;/TD&gt;&lt;/TR&gt;&lt;TR&gt;&lt;TD COLSPAN = 3&gt;", SUBSTITUTE(Minutes!C202, "#", " "),"&lt;/TD&gt;&lt;/TR&gt;"))</f>
        <v>&lt;TR BGCOLOR="#E0E0E0"&gt;&lt;TD&gt;&lt;BR&gt;&lt;/TD&gt;&lt;TD VALIGN = MIDDLE  ALIGN = CENTER&gt;Published&lt;/TD&gt;&lt;TD VALIGN = MIDDLE  ALIGN = CENTER&gt;1-Nov-12&lt;/TD&gt;&lt;/TR&gt;&lt;TR&gt;&lt;TD COLSPAN = 3&gt;11.2.13.2.1 - req74&lt;/TD&gt;&lt;/TR&gt;</v>
      </c>
      <c r="C199" s="117" t="str">
        <f>IF(Minutes!D202&lt;&gt;"#","",CONCATENATE("&lt;TR BGCOLOR=""#E0E0E0""&gt;&lt;TD&gt;&lt;BR&gt;&lt;/TD&gt;&lt;TD VALIGN = MIDDLE  ALIGN = CENTER&gt;", Minutes!D201, "&lt;/TD&gt;&lt;TD VALIGN = MIDDLE  ALIGN = CENTER&gt;", TEXT(Minutes!D200,"d-mmm-yy"),"&lt;/TD&gt;&lt;/TR&gt;&lt;TR&gt;&lt;TD COLSPAN = 3&gt;", SUBSTITUTE(Minutes!D202, "#", " "),"&lt;/TD&gt;&lt;/TR&gt;"))</f>
        <v/>
      </c>
      <c r="D199" s="117" t="str">
        <f>IF(Minutes!E202&lt;&gt;"#","",CONCATENATE("&lt;TR BGCOLOR=""#E0E0E0""&gt;&lt;TD&gt;&lt;BR&gt;&lt;/TD&gt;&lt;TD VALIGN = MIDDLE  ALIGN = CENTER&gt;", Minutes!E201, "&lt;/TD&gt;&lt;TD VALIGN = MIDDLE  ALIGN = CENTER&gt;", TEXT(Minutes!E200,"d-mmm-yy"),"&lt;/TD&gt;&lt;/TR&gt;&lt;TR&gt;&lt;TD COLSPAN = 3&gt;", SUBSTITUTE(Minutes!E202, "#", " "),"&lt;/TD&gt;&lt;/TR&gt;"))</f>
        <v/>
      </c>
      <c r="E199" s="117" t="str">
        <f>IF(Minutes!F202&lt;&gt;"#","",CONCATENATE("&lt;TR BGCOLOR=""#E0E0E0""&gt;&lt;TD&gt;&lt;BR&gt;&lt;/TD&gt;&lt;TD VALIGN = MIDDLE  ALIGN = CENTER&gt;", Minutes!F201, "&lt;/TD&gt;&lt;TD VALIGN = MIDDLE  ALIGN = CENTER&gt;", TEXT(Minutes!F200,"d-mmm-yy"),"&lt;/TD&gt;&lt;/TR&gt;&lt;TR&gt;&lt;TD COLSPAN = 3&gt;", SUBSTITUTE(Minutes!F202, "#", " "),"&lt;/TD&gt;&lt;/TR&gt;"))</f>
        <v/>
      </c>
      <c r="F199" s="117" t="str">
        <f>IF(Minutes!G202&lt;&gt;"#","",CONCATENATE("&lt;TR BGCOLOR=""#E0E0E0""&gt;&lt;TD&gt;&lt;BR&gt;&lt;/TD&gt;&lt;TD VALIGN = MIDDLE  ALIGN = CENTER&gt;", Minutes!G201, "&lt;/TD&gt;&lt;TD VALIGN = MIDDLE  ALIGN = CENTER&gt;", TEXT(Minutes!G200,"d-mmm-yy"),"&lt;/TD&gt;&lt;/TR&gt;&lt;TR&gt;&lt;TD COLSPAN = 3&gt;", SUBSTITUTE(Minutes!G202, "#", " "),"&lt;/TD&gt;&lt;/TR&gt;"))</f>
        <v/>
      </c>
      <c r="G199" s="117" t="str">
        <f>IF(Minutes!H202&lt;&gt;"#","",CONCATENATE("&lt;TR BGCOLOR=""#E0E0E0""&gt;&lt;TD&gt;&lt;BR&gt;&lt;/TD&gt;&lt;TD VALIGN = MIDDLE  ALIGN = CENTER&gt;", Minutes!H201, "&lt;/TD&gt;&lt;TD VALIGN = MIDDLE  ALIGN = CENTER&gt;", TEXT(Minutes!H200,"d-mmm-yy"),"&lt;/TD&gt;&lt;/TR&gt;&lt;TR&gt;&lt;TD COLSPAN = 3&gt;", SUBSTITUTE(Minutes!H202, "#", " "),"&lt;/TD&gt;&lt;/TR&gt;"))</f>
        <v/>
      </c>
      <c r="H199" s="117" t="str">
        <f>IF(Minutes!I202&lt;&gt;"#","",CONCATENATE("&lt;TR BGCOLOR=""#E0E0E0""&gt;&lt;TD&gt;&lt;BR&gt;&lt;/TD&gt;&lt;TD VALIGN = MIDDLE  ALIGN = CENTER&gt;", Minutes!I201, "&lt;/TD&gt;&lt;TD VALIGN = MIDDLE  ALIGN = CENTER&gt;", TEXT(Minutes!I200,"d-mmm-yy"),"&lt;/TD&gt;&lt;/TR&gt;&lt;TR&gt;&lt;TD COLSPAN = 3&gt;", SUBSTITUTE(Minutes!I202, "#", " "),"&lt;/TD&gt;&lt;/TR&gt;"))</f>
        <v/>
      </c>
      <c r="I199" s="117" t="str">
        <f>IF(Minutes!J202&lt;&gt;"#","",CONCATENATE("&lt;TR BGCOLOR=""#E0E0E0""&gt;&lt;TD&gt;&lt;BR&gt;&lt;/TD&gt;&lt;TD VALIGN = MIDDLE  ALIGN = CENTER&gt;", Minutes!J201, "&lt;/TD&gt;&lt;TD VALIGN = MIDDLE  ALIGN = CENTER&gt;", TEXT(Minutes!J200,"d-mmm-yy"),"&lt;/TD&gt;&lt;/TR&gt;&lt;TR&gt;&lt;TD COLSPAN = 3&gt;", SUBSTITUTE(Minutes!J202, "#", " "),"&lt;/TD&gt;&lt;/TR&gt;"))</f>
        <v/>
      </c>
      <c r="J199" s="117" t="str">
        <f>IF(Minutes!K202&lt;&gt;"#","",CONCATENATE("&lt;TR BGCOLOR=""#E0E0E0""&gt;&lt;TD&gt;&lt;BR&gt;&lt;/TD&gt;&lt;TD VALIGN = MIDDLE  ALIGN = CENTER&gt;", Minutes!K201, "&lt;/TD&gt;&lt;TD VALIGN = MIDDLE  ALIGN = CENTER&gt;", TEXT(Minutes!K200,"d-mmm-yy"),"&lt;/TD&gt;&lt;/TR&gt;&lt;TR&gt;&lt;TD COLSPAN = 3&gt;", SUBSTITUTE(Minutes!K202, "#", " "),"&lt;/TD&gt;&lt;/TR&gt;"))</f>
        <v/>
      </c>
      <c r="K199" s="26" t="str">
        <f>IF(Minutes!L202&lt;&gt;"#","",CONCATENATE("&lt;TR BGCOLOR=""#E0E0E0""&gt;&lt;TD&gt;&lt;BR&gt;&lt;/TD&gt;&lt;TD VALIGN = MIDDLE  ALIGN = CENTER&gt;", Minutes!L201, "&lt;/TD&gt;&lt;TD VALIGN = MIDDLE  ALIGN = CENTER&gt;", TEXT(Minutes!L200,"d-mmm-yy"),"&lt;/TD&gt;&lt;/TR&gt;&lt;TR&gt;&lt;TD COLSPAN = 3&gt;", SUBSTITUTE(Minutes!L202, "#", " "),"&lt;/TD&gt;&lt;/TR&gt;"))</f>
        <v>&lt;TR BGCOLOR="#E0E0E0"&gt;&lt;TD&gt;&lt;BR&gt;&lt;/TD&gt;&lt;TD VALIGN = MIDDLE  ALIGN = CENTER&gt;Agree.  It should say "lastGmFreqChange is set equal to the scaledLastGmFreqChange of the most recently received Follow_Up message, multiplied by 2^41.”
Incorporate in P802.1AS-Cor-1
&lt;/TD&gt;&lt;TD VALIGN = MIDDLE  ALIGN = CENTER&gt;13-Nov-12&lt;/TD&gt;&lt;/TR&gt;&lt;TR&gt;&lt;TD COLSPAN = 3&gt; &lt;/TD&gt;&lt;/TR&gt;</v>
      </c>
      <c r="L199" s="26" t="str">
        <f>IF(Minutes!M202&lt;&gt;"#","",CONCATENATE("&lt;TR BGCOLOR=""#E0E0E0""&gt;&lt;TD&gt;&lt;BR&gt;&lt;/TD&gt;&lt;TD VALIGN = MIDDLE  ALIGN = CENTER&gt;", Minutes!M201, "&lt;/TD&gt;&lt;TD VALIGN = MIDDLE  ALIGN = CENTER&gt;", TEXT(Minutes!M200,"d-mmm-yy"),"&lt;/TD&gt;&lt;/TR&gt;&lt;TR&gt;&lt;TD COLSPAN = 3&gt;", SUBSTITUTE(Minutes!M202, "#", " "),"&lt;/TD&gt;&lt;/TR&gt;"))</f>
        <v>&lt;TR BGCOLOR="#E0E0E0"&gt;&lt;TD&gt;&lt;BR&gt;&lt;/TD&gt;&lt;TD VALIGN = MIDDLE  ALIGN = CENTER&gt;802.1AS-Cor1 is in WG ballot&lt;/TD&gt;&lt;TD VALIGN = MIDDLE  ALIGN = CENTER&gt;15-Jan-13&lt;/TD&gt;&lt;/TR&gt;&lt;TR&gt;&lt;TD COLSPAN = 3&gt; &lt;/TD&gt;&lt;/TR&gt;</v>
      </c>
      <c r="M199" s="26" t="str">
        <f>IF(Minutes!N202&lt;&gt;"#","",CONCATENATE("&lt;TR BGCOLOR=""#E0E0E0""&gt;&lt;TD&gt;&lt;BR&gt;&lt;/TD&gt;&lt;TD VALIGN = MIDDLE  ALIGN = CENTER&gt;", Minutes!N201, "&lt;/TD&gt;&lt;TD VALIGN = MIDDLE  ALIGN = CENTER&gt;", TEXT(Minutes!N200,"d-mmm-yy"),"&lt;/TD&gt;&lt;/TR&gt;&lt;TR&gt;&lt;TD COLSPAN = 3&gt;", SUBSTITUTE(Minutes!N202, "#", " "),"&lt;/TD&gt;&lt;/TR&gt;"))</f>
        <v>&lt;TR BGCOLOR="#E0E0E0"&gt;&lt;TD&gt;&lt;BR&gt;&lt;/TD&gt;&lt;TD VALIGN = MIDDLE  ALIGN = CENTER&gt;AS-Cor-1 is in sponsor ballot&lt;/TD&gt;&lt;TD VALIGN = MIDDLE  ALIGN = CENTER&gt;19-Mar-13&lt;/TD&gt;&lt;/TR&gt;&lt;TR&gt;&lt;TD COLSPAN = 3&gt; &lt;/TD&gt;&lt;/TR&gt;</v>
      </c>
      <c r="N199" s="26" t="str">
        <f>IF(Minutes!O202&lt;&gt;"#","",CONCATENATE("&lt;TR BGCOLOR=""#E0E0E0""&gt;&lt;TD&gt;&lt;BR&gt;&lt;/TD&gt;&lt;TD VALIGN = MIDDLE  ALIGN = CENTER&gt;", Minutes!O201, "&lt;/TD&gt;&lt;TD VALIGN = MIDDLE  ALIGN = CENTER&gt;", TEXT(Minutes!O200,"d-mmm-yy"),"&lt;/TD&gt;&lt;/TR&gt;&lt;TR&gt;&lt;TD COLSPAN = 3&gt;", SUBSTITUTE(Minutes!O202, "#", " "),"&lt;/TD&gt;&lt;/TR&gt;"))</f>
        <v>&lt;TR BGCOLOR="#E0E0E0"&gt;&lt;TD&gt;&lt;BR&gt;&lt;/TD&gt;&lt;TD VALIGN = MIDDLE  ALIGN = CENTER&gt;AS-Cor-1 D3.1 to be submitted to RevCom&lt;/TD&gt;&lt;TD VALIGN = MIDDLE  ALIGN = CENTER&gt;15-May-13&lt;/TD&gt;&lt;/TR&gt;&lt;TR&gt;&lt;TD COLSPAN = 3&gt; &lt;/TD&gt;&lt;/TR&gt;</v>
      </c>
      <c r="O199" s="26" t="str">
        <f>IF(Minutes!P202&lt;&gt;"#","",CONCATENATE("&lt;TR BGCOLOR=""#E0E0E0""&gt;&lt;TD&gt;&lt;BR&gt;&lt;/TD&gt;&lt;TD VALIGN = MIDDLE  ALIGN = CENTER&gt;", Minutes!P201, "&lt;/TD&gt;&lt;TD VALIGN = MIDDLE  ALIGN = CENTER&gt;", TEXT(Minutes!P200,"d-mmm-yy"),"&lt;/TD&gt;&lt;/TR&gt;&lt;TR&gt;&lt;TD COLSPAN = 3&gt;", SUBSTITUTE(Minutes!P202, "#", " "),"&lt;/TD&gt;&lt;/TR&gt;"))</f>
        <v>&lt;TR BGCOLOR="#E0E0E0"&gt;&lt;TD&gt;&lt;BR&gt;&lt;/TD&gt;&lt;TD VALIGN = MIDDLE  ALIGN = CENTER&gt;AS-Cor-1 D3.1 to be submitted to RevCom&lt;/TD&gt;&lt;TD VALIGN = MIDDLE  ALIGN = CENTER&gt;15-Jul-13&lt;/TD&gt;&lt;/TR&gt;&lt;TR&gt;&lt;TD COLSPAN = 3&gt; &lt;/TD&gt;&lt;/TR&gt;</v>
      </c>
      <c r="P199" s="26" t="str">
        <f>IF(Minutes!Q202&lt;&gt;"#","",CONCATENATE("&lt;TR BGCOLOR=""#E0E0E0""&gt;&lt;TD&gt;&lt;BR&gt;&lt;/TD&gt;&lt;TD VALIGN = MIDDLE  ALIGN = CENTER&gt;", Minutes!Q201, "&lt;/TD&gt;&lt;TD VALIGN = MIDDLE  ALIGN = CENTER&gt;", TEXT(Minutes!Q200,"d-mmm-yy"),"&lt;/TD&gt;&lt;/TR&gt;&lt;TR&gt;&lt;TD COLSPAN = 3&gt;", SUBSTITUTE(Minutes!Q202, "#", " "),"&lt;/TD&gt;&lt;/TR&gt;"))</f>
        <v>&lt;TR BGCOLOR="#E0E0E0"&gt;&lt;TD&gt;&lt;BR&gt;&lt;/TD&gt;&lt;TD VALIGN = MIDDLE  ALIGN = CENTER&gt;AS-Cor-1 D3.1 approved by RevCom/SASB, to be published shortly&lt;/TD&gt;&lt;TD VALIGN = MIDDLE  ALIGN = CENTER&gt;3-Sep-13&lt;/TD&gt;&lt;/TR&gt;&lt;TR&gt;&lt;TD COLSPAN = 3&gt; &lt;/TD&gt;&lt;/TR&gt;</v>
      </c>
      <c r="Q199" s="26" t="str">
        <f>IF(Minutes!R202&lt;&gt;"#","",CONCATENATE("&lt;TR BGCOLOR=""#E0E0E0""&gt;&lt;TD&gt;&lt;BR&gt;&lt;/TD&gt;&lt;TD VALIGN = MIDDLE  ALIGN = CENTER&gt;", Minutes!R201, "&lt;/TD&gt;&lt;TD VALIGN = MIDDLE  ALIGN = CENTER&gt;", TEXT(Minutes!R200,"d-mmm-yy"),"&lt;/TD&gt;&lt;/TR&gt;&lt;TR&gt;&lt;TD COLSPAN = 3&gt;", SUBSTITUTE(Minutes!R202, "#", " "),"&lt;/TD&gt;&lt;/TR&gt;"))</f>
        <v>&lt;TR BGCOLOR="#E0E0E0"&gt;&lt;TD&gt;&lt;BR&gt;&lt;/TD&gt;&lt;TD VALIGN = MIDDLE  ALIGN = CENTER&gt;802.1AS-Cor1 was published on Sept 10, 2013&lt;/TD&gt;&lt;TD VALIGN = MIDDLE  ALIGN = CENTER&gt;12-Nov-13&lt;/TD&gt;&lt;/TR&gt;&lt;TR&gt;&lt;TD COLSPAN = 3&gt; &lt;/TD&gt;&lt;/TR&gt;</v>
      </c>
      <c r="R199" s="117" t="str">
        <f>IF(Minutes!S202&lt;&gt;"#","",CONCATENATE("&lt;TR BGCOLOR=""#E0E0E0""&gt;&lt;TD&gt;&lt;BR&gt;&lt;/TD&gt;&lt;TD VALIGN = MIDDLE  ALIGN = CENTER&gt;", Minutes!S201, "&lt;/TD&gt;&lt;TD VALIGN = MIDDLE  ALIGN = CENTER&gt;", TEXT(Minutes!S200,"d-mmm-yy"),"&lt;/TD&gt;&lt;/TR&gt;&lt;TR&gt;&lt;TD COLSPAN = 3&gt;", SUBSTITUTE(Minutes!S202, "#", " "),"&lt;/TD&gt;&lt;/TR&gt;"))</f>
        <v/>
      </c>
      <c r="S199" s="117" t="str">
        <f>IF(Minutes!T202&lt;&gt;"#","",CONCATENATE("&lt;TR BGCOLOR=""#E0E0E0""&gt;&lt;TD&gt;&lt;BR&gt;&lt;/TD&gt;&lt;TD VALIGN = MIDDLE  ALIGN = CENTER&gt;", Minutes!T201, "&lt;/TD&gt;&lt;TD VALIGN = MIDDLE  ALIGN = CENTER&gt;", TEXT(Minutes!T200,"d-mmm-yy"),"&lt;/TD&gt;&lt;/TR&gt;&lt;TR&gt;&lt;TD COLSPAN = 3&gt;", SUBSTITUTE(Minutes!T202, "#", " "),"&lt;/TD&gt;&lt;/TR&gt;"))</f>
        <v/>
      </c>
      <c r="T199" s="117" t="str">
        <f>IF(Minutes!U202&lt;&gt;"#","",CONCATENATE("&lt;TR BGCOLOR=""#E0E0E0""&gt;&lt;TD&gt;&lt;BR&gt;&lt;/TD&gt;&lt;TD VALIGN = MIDDLE  ALIGN = CENTER&gt;", Minutes!U201, "&lt;/TD&gt;&lt;TD VALIGN = MIDDLE  ALIGN = CENTER&gt;", TEXT(Minutes!U200,"d-mmm-yy"),"&lt;/TD&gt;&lt;/TR&gt;&lt;TR&gt;&lt;TD COLSPAN = 3&gt;", SUBSTITUTE(Minutes!U202, "#", " "),"&lt;/TD&gt;&lt;/TR&gt;"))</f>
        <v/>
      </c>
      <c r="U199" s="117" t="str">
        <f>IF(Minutes!V202&lt;&gt;"#","",CONCATENATE("&lt;TR BGCOLOR=""#E0E0E0""&gt;&lt;TD&gt;&lt;BR&gt;&lt;/TD&gt;&lt;TD VALIGN = MIDDLE  ALIGN = CENTER&gt;", Minutes!V201, "&lt;/TD&gt;&lt;TD VALIGN = MIDDLE  ALIGN = CENTER&gt;", TEXT(Minutes!V200,"d-mmm-yy"),"&lt;/TD&gt;&lt;/TR&gt;&lt;TR&gt;&lt;TD COLSPAN = 3&gt;", SUBSTITUTE(Minutes!V202, "#", " "),"&lt;/TD&gt;&lt;/TR&gt;"))</f>
        <v/>
      </c>
      <c r="V199" s="117" t="str">
        <f>IF(Minutes!W202&lt;&gt;"#","",CONCATENATE("&lt;TR BGCOLOR=""#E0E0E0""&gt;&lt;TD&gt;&lt;BR&gt;&lt;/TD&gt;&lt;TD VALIGN = MIDDLE  ALIGN = CENTER&gt;", Minutes!W201, "&lt;/TD&gt;&lt;TD VALIGN = MIDDLE  ALIGN = CENTER&gt;", TEXT(Minutes!W200,"d-mmm-yy"),"&lt;/TD&gt;&lt;/TR&gt;&lt;TR&gt;&lt;TD COLSPAN = 3&gt;", SUBSTITUTE(Minutes!W202, "#", " "),"&lt;/TD&gt;&lt;/TR&gt;"))</f>
        <v/>
      </c>
      <c r="W199" s="117" t="str">
        <f>IF(Minutes!X202&lt;&gt;"#","",CONCATENATE("&lt;TR BGCOLOR=""#E0E0E0""&gt;&lt;TD&gt;&lt;BR&gt;&lt;/TD&gt;&lt;TD VALIGN = MIDDLE  ALIGN = CENTER&gt;", Minutes!X201, "&lt;/TD&gt;&lt;TD VALIGN = MIDDLE  ALIGN = CENTER&gt;", TEXT(Minutes!X200,"d-mmm-yy"),"&lt;/TD&gt;&lt;/TR&gt;&lt;TR&gt;&lt;TD COLSPAN = 3&gt;", SUBSTITUTE(Minutes!X202, "#", " "),"&lt;/TD&gt;&lt;/TR&gt;"))</f>
        <v/>
      </c>
      <c r="X199" s="117" t="str">
        <f>IF(Minutes!Y202&lt;&gt;"#","",CONCATENATE("&lt;TR BGCOLOR=""#E0E0E0""&gt;&lt;TD&gt;&lt;BR&gt;&lt;/TD&gt;&lt;TD VALIGN = MIDDLE  ALIGN = CENTER&gt;", Minutes!Y201, "&lt;/TD&gt;&lt;TD VALIGN = MIDDLE  ALIGN = CENTER&gt;", TEXT(Minutes!Y200,"d-mmm-yy"),"&lt;/TD&gt;&lt;/TR&gt;&lt;TR&gt;&lt;TD COLSPAN = 3&gt;", SUBSTITUTE(Minutes!Y202, "#", " "),"&lt;/TD&gt;&lt;/TR&gt;"))</f>
        <v/>
      </c>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row>
    <row r="200" spans="1:50" x14ac:dyDescent="0.2">
      <c r="B200" s="117"/>
      <c r="C200" s="117"/>
      <c r="D200" s="117"/>
      <c r="E200" s="117"/>
      <c r="F200" s="117"/>
      <c r="G200" s="117"/>
      <c r="H200" s="117"/>
      <c r="I200" s="117"/>
      <c r="J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c r="AT200" s="117"/>
      <c r="AU200" s="117"/>
      <c r="AV200" s="117"/>
      <c r="AW200" s="117"/>
      <c r="AX200" s="117"/>
    </row>
    <row r="201" spans="1:50" x14ac:dyDescent="0.2">
      <c r="A201" s="26" t="s">
        <v>89</v>
      </c>
      <c r="B201" s="117"/>
      <c r="C201" s="117"/>
      <c r="D201" s="117"/>
      <c r="E201" s="117"/>
      <c r="F201" s="117"/>
      <c r="G201" s="117"/>
      <c r="H201" s="117"/>
      <c r="I201" s="117"/>
      <c r="J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row>
    <row r="202" spans="1:50" ht="127.5" customHeight="1" x14ac:dyDescent="0.2">
      <c r="A202" s="26" t="str">
        <f ca="1">IF(Minutes!B203="#","",CONCATENATE("&lt;A NAME = ""REQ",Minutes!B203,"""&gt;&lt;BR&gt;&lt;/A&gt;","&lt;TABLE BORDER=5 CELLSPACING=0 CELLPADDING=6 WIDTH=""100%""&gt;","&lt;TR BGCOLOR=""#00FFFF""&gt;&lt;TD COLSPAN = 3 VALIGN = MIDDLE  ALIGN = CENTER&gt;&lt;BIG&gt;&lt;B&gt;Change Request &lt;A HREF=""maint_",Minutes!B203,".pdf""&gt;",Minutes!B203,"&lt;/A&gt; Revision History&lt;/B&gt;&lt;/BIG&gt;&lt;/TD&gt;&lt;/TR&gt;","&lt;TR BGCOLOR=""#00FFFF""&gt;&lt;TD  WIDTH=""15%"" ALIGN = CENTER&gt;Status&lt;/TD&gt;&lt;TD ALIGN = CENTER&gt;Description&lt;/TD&gt;&lt;TD  WIDTH=""15%"" ALIGN = CENTER&gt;Date Received&lt;/TD&gt;&lt;/TR&gt;","&lt;TR BGCOLOR=""#00FFFF""&gt;&lt;TD VALIGN = MIDDLE  ALIGN = CENTER&gt;&lt;B&gt;",Minutes!C204,"&lt;/B&gt;&lt;/TD&gt;&lt;TD VALIGN = MIDDLE  ALIGN = CENTER&gt;&lt;B&gt;",Minutes!C205,"&lt;/B&gt;&lt;/TD&gt;&lt;TD  VALIGN = MIDDLE  ALIGN = CENTER&gt;&lt;B&gt;",Minutes!C203,"&lt;/B&gt;&lt;/TD&gt;&lt;/TR&gt;","&lt;TR BGCOLOR=""#00FFFF""&gt;&lt;TD COLSPAN = 3&gt;&lt;SMALL&gt;&lt;BR&gt;&lt;/SMALL&gt;&lt;/TD&gt;&lt;/TR&gt;"))</f>
        <v>&lt;A NAME = "REQ0075"&gt;&lt;BR&gt;&lt;/A&gt;&lt;TABLE BORDER=5 CELLSPACING=0 CELLPADDING=6 WIDTH="100%"&gt;&lt;TR BGCOLOR="#00FFFF"&gt;&lt;TD COLSPAN = 3 VALIGN = MIDDLE  ALIGN = CENTER&gt;&lt;BIG&gt;&lt;B&gt;Change Request &lt;A HREF="maint_0075.pdf"&gt;0075&lt;/A&gt;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CENTER&gt;&lt;B&gt;11.2.14.1.3 - req75&lt;/B&gt;&lt;/TD&gt;&lt;TD  VALIGN = MIDDLE  ALIGN = CENTER&gt;&lt;B&gt;01-Nov-12&lt;/B&gt;&lt;/TD&gt;&lt;/TR&gt;&lt;TR BGCOLOR="#00FFFF"&gt;&lt;TD COLSPAN = 3&gt;&lt;SMALL&gt;&lt;BR&gt;&lt;/SMALL&gt;&lt;/TD&gt;&lt;/TR&gt;</v>
      </c>
      <c r="B202" s="117" t="str">
        <f ca="1">IF(Minutes!C205="","",CONCATENATE("&lt;TR BGCOLOR=""#E0E0E0""&gt;&lt;TD&gt;&lt;BR&gt;&lt;/TD&gt;&lt;TD VALIGN = MIDDLE  ALIGN = CENTER&gt;", Minutes!C204, "&lt;/TD&gt;&lt;TD VALIGN = MIDDLE  ALIGN = CENTER&gt;", TEXT(Minutes!C203,"d-mmm-yy"),"&lt;/TD&gt;&lt;/TR&gt;&lt;TR&gt;&lt;TD COLSPAN = 3&gt;", SUBSTITUTE(Minutes!C205, "#", " "),"&lt;/TD&gt;&lt;/TR&gt;"))</f>
        <v>&lt;TR BGCOLOR="#E0E0E0"&gt;&lt;TD&gt;&lt;BR&gt;&lt;/TD&gt;&lt;TD VALIGN = MIDDLE  ALIGN = CENTER&gt;Rejected&lt;/TD&gt;&lt;TD VALIGN = MIDDLE  ALIGN = CENTER&gt;1-Nov-12&lt;/TD&gt;&lt;/TR&gt;&lt;TR&gt;&lt;TD COLSPAN = 3&gt;11.2.14.1.3 - req75&lt;/TD&gt;&lt;/TR&gt;</v>
      </c>
      <c r="C202" s="117" t="str">
        <f>IF(Minutes!D205&lt;&gt;"#","",CONCATENATE("&lt;TR BGCOLOR=""#E0E0E0""&gt;&lt;TD&gt;&lt;BR&gt;&lt;/TD&gt;&lt;TD VALIGN = MIDDLE  ALIGN = CENTER&gt;", Minutes!D204, "&lt;/TD&gt;&lt;TD VALIGN = MIDDLE  ALIGN = CENTER&gt;", TEXT(Minutes!D203,"d-mmm-yy"),"&lt;/TD&gt;&lt;/TR&gt;&lt;TR&gt;&lt;TD COLSPAN = 3&gt;", SUBSTITUTE(Minutes!D205, "#", " "),"&lt;/TD&gt;&lt;/TR&gt;"))</f>
        <v/>
      </c>
      <c r="D202" s="117" t="str">
        <f>IF(Minutes!E205&lt;&gt;"#","",CONCATENATE("&lt;TR BGCOLOR=""#E0E0E0""&gt;&lt;TD&gt;&lt;BR&gt;&lt;/TD&gt;&lt;TD VALIGN = MIDDLE  ALIGN = CENTER&gt;", Minutes!E204, "&lt;/TD&gt;&lt;TD VALIGN = MIDDLE  ALIGN = CENTER&gt;", TEXT(Minutes!E203,"d-mmm-yy"),"&lt;/TD&gt;&lt;/TR&gt;&lt;TR&gt;&lt;TD COLSPAN = 3&gt;", SUBSTITUTE(Minutes!E205, "#", " "),"&lt;/TD&gt;&lt;/TR&gt;"))</f>
        <v/>
      </c>
      <c r="E202" s="117" t="str">
        <f>IF(Minutes!F205&lt;&gt;"#","",CONCATENATE("&lt;TR BGCOLOR=""#E0E0E0""&gt;&lt;TD&gt;&lt;BR&gt;&lt;/TD&gt;&lt;TD VALIGN = MIDDLE  ALIGN = CENTER&gt;", Minutes!F204, "&lt;/TD&gt;&lt;TD VALIGN = MIDDLE  ALIGN = CENTER&gt;", TEXT(Minutes!F203,"d-mmm-yy"),"&lt;/TD&gt;&lt;/TR&gt;&lt;TR&gt;&lt;TD COLSPAN = 3&gt;", SUBSTITUTE(Minutes!F205, "#", " "),"&lt;/TD&gt;&lt;/TR&gt;"))</f>
        <v/>
      </c>
      <c r="F202" s="117" t="str">
        <f>IF(Minutes!G205&lt;&gt;"#","",CONCATENATE("&lt;TR BGCOLOR=""#E0E0E0""&gt;&lt;TD&gt;&lt;BR&gt;&lt;/TD&gt;&lt;TD VALIGN = MIDDLE  ALIGN = CENTER&gt;", Minutes!G204, "&lt;/TD&gt;&lt;TD VALIGN = MIDDLE  ALIGN = CENTER&gt;", TEXT(Minutes!G203,"d-mmm-yy"),"&lt;/TD&gt;&lt;/TR&gt;&lt;TR&gt;&lt;TD COLSPAN = 3&gt;", SUBSTITUTE(Minutes!G205, "#", " "),"&lt;/TD&gt;&lt;/TR&gt;"))</f>
        <v/>
      </c>
      <c r="G202" s="117" t="str">
        <f>IF(Minutes!H205&lt;&gt;"#","",CONCATENATE("&lt;TR BGCOLOR=""#E0E0E0""&gt;&lt;TD&gt;&lt;BR&gt;&lt;/TD&gt;&lt;TD VALIGN = MIDDLE  ALIGN = CENTER&gt;", Minutes!H204, "&lt;/TD&gt;&lt;TD VALIGN = MIDDLE  ALIGN = CENTER&gt;", TEXT(Minutes!H203,"d-mmm-yy"),"&lt;/TD&gt;&lt;/TR&gt;&lt;TR&gt;&lt;TD COLSPAN = 3&gt;", SUBSTITUTE(Minutes!H205, "#", " "),"&lt;/TD&gt;&lt;/TR&gt;"))</f>
        <v/>
      </c>
      <c r="H202" s="117" t="str">
        <f>IF(Minutes!I205&lt;&gt;"#","",CONCATENATE("&lt;TR BGCOLOR=""#E0E0E0""&gt;&lt;TD&gt;&lt;BR&gt;&lt;/TD&gt;&lt;TD VALIGN = MIDDLE  ALIGN = CENTER&gt;", Minutes!I204, "&lt;/TD&gt;&lt;TD VALIGN = MIDDLE  ALIGN = CENTER&gt;", TEXT(Minutes!I203,"d-mmm-yy"),"&lt;/TD&gt;&lt;/TR&gt;&lt;TR&gt;&lt;TD COLSPAN = 3&gt;", SUBSTITUTE(Minutes!I205, "#", " "),"&lt;/TD&gt;&lt;/TR&gt;"))</f>
        <v/>
      </c>
      <c r="I202" s="117" t="str">
        <f>IF(Minutes!J205&lt;&gt;"#","",CONCATENATE("&lt;TR BGCOLOR=""#E0E0E0""&gt;&lt;TD&gt;&lt;BR&gt;&lt;/TD&gt;&lt;TD VALIGN = MIDDLE  ALIGN = CENTER&gt;", Minutes!J204, "&lt;/TD&gt;&lt;TD VALIGN = MIDDLE  ALIGN = CENTER&gt;", TEXT(Minutes!J203,"d-mmm-yy"),"&lt;/TD&gt;&lt;/TR&gt;&lt;TR&gt;&lt;TD COLSPAN = 3&gt;", SUBSTITUTE(Minutes!J205, "#", " "),"&lt;/TD&gt;&lt;/TR&gt;"))</f>
        <v/>
      </c>
      <c r="J202" s="117" t="str">
        <f>IF(Minutes!K205&lt;&gt;"#","",CONCATENATE("&lt;TR BGCOLOR=""#E0E0E0""&gt;&lt;TD&gt;&lt;BR&gt;&lt;/TD&gt;&lt;TD VALIGN = MIDDLE  ALIGN = CENTER&gt;", Minutes!K204, "&lt;/TD&gt;&lt;TD VALIGN = MIDDLE  ALIGN = CENTER&gt;", TEXT(Minutes!K203,"d-mmm-yy"),"&lt;/TD&gt;&lt;/TR&gt;&lt;TR&gt;&lt;TD COLSPAN = 3&gt;", SUBSTITUTE(Minutes!K205, "#", " "),"&lt;/TD&gt;&lt;/TR&gt;"))</f>
        <v/>
      </c>
      <c r="K202" s="26" t="str">
        <f>IF(Minutes!L205&lt;&gt;"#","",CONCATENATE("&lt;TR BGCOLOR=""#E0E0E0""&gt;&lt;TD&gt;&lt;BR&gt;&lt;/TD&gt;&lt;TD VALIGN = MIDDLE  ALIGN = CENTER&gt;", Minutes!L204, "&lt;/TD&gt;&lt;TD VALIGN = MIDDLE  ALIGN = CENTER&gt;", TEXT(Minutes!L203,"d-mmm-yy"),"&lt;/TD&gt;&lt;/TR&gt;&lt;TR&gt;&lt;TD COLSPAN = 3&gt;", SUBSTITUTE(Minutes!L205, "#", " "),"&lt;/TD&gt;&lt;/TR&gt;"))</f>
        <v>&lt;TR BGCOLOR="#E0E0E0"&gt;&lt;TD&gt;&lt;BR&gt;&lt;/TD&gt;&lt;TD VALIGN = MIDDLE  ALIGN = CENTER&gt;Initial response: Disagree. The variables in the state machines here are local, and therefore can have the same names. This does not dictate an implementation; an implementation can use globals if desired.
However, regardless of whether the variables are local or global, using different names might be more helpful to the user; see item 0061.
Reject; no change is needed.
&lt;/TD&gt;&lt;TD VALIGN = MIDDLE  ALIGN = CENTER&gt;13-Nov-12&lt;/TD&gt;&lt;/TR&gt;&lt;TR&gt;&lt;TD COLSPAN = 3&gt; &lt;/TD&gt;&lt;/TR&gt;</v>
      </c>
      <c r="L202" s="26" t="str">
        <f>IF(Minutes!M205&lt;&gt;"#","",CONCATENATE("&lt;TR BGCOLOR=""#E0E0E0""&gt;&lt;TD&gt;&lt;BR&gt;&lt;/TD&gt;&lt;TD VALIGN = MIDDLE  ALIGN = CENTER&gt;", Minutes!M204, "&lt;/TD&gt;&lt;TD VALIGN = MIDDLE  ALIGN = CENTER&gt;", TEXT(Minutes!M203,"d-mmm-yy"),"&lt;/TD&gt;&lt;/TR&gt;&lt;TR&gt;&lt;TD COLSPAN = 3&gt;", SUBSTITUTE(Minutes!M205, "#", " "),"&lt;/TD&gt;&lt;/TR&gt;"))</f>
        <v/>
      </c>
      <c r="M202" s="26" t="str">
        <f>IF(Minutes!N205&lt;&gt;"#","",CONCATENATE("&lt;TR BGCOLOR=""#E0E0E0""&gt;&lt;TD&gt;&lt;BR&gt;&lt;/TD&gt;&lt;TD VALIGN = MIDDLE  ALIGN = CENTER&gt;", Minutes!N204, "&lt;/TD&gt;&lt;TD VALIGN = MIDDLE  ALIGN = CENTER&gt;", TEXT(Minutes!N203,"d-mmm-yy"),"&lt;/TD&gt;&lt;/TR&gt;&lt;TR&gt;&lt;TD COLSPAN = 3&gt;", SUBSTITUTE(Minutes!N205, "#", " "),"&lt;/TD&gt;&lt;/TR&gt;"))</f>
        <v/>
      </c>
      <c r="N202" s="26" t="str">
        <f>IF(Minutes!O205&lt;&gt;"#","",CONCATENATE("&lt;TR BGCOLOR=""#E0E0E0""&gt;&lt;TD&gt;&lt;BR&gt;&lt;/TD&gt;&lt;TD VALIGN = MIDDLE  ALIGN = CENTER&gt;", Minutes!O204, "&lt;/TD&gt;&lt;TD VALIGN = MIDDLE  ALIGN = CENTER&gt;", TEXT(Minutes!O203,"d-mmm-yy"),"&lt;/TD&gt;&lt;/TR&gt;&lt;TR&gt;&lt;TD COLSPAN = 3&gt;", SUBSTITUTE(Minutes!O205, "#", " "),"&lt;/TD&gt;&lt;/TR&gt;"))</f>
        <v/>
      </c>
      <c r="O202" s="26" t="str">
        <f>IF(Minutes!P205&lt;&gt;"#","",CONCATENATE("&lt;TR BGCOLOR=""#E0E0E0""&gt;&lt;TD&gt;&lt;BR&gt;&lt;/TD&gt;&lt;TD VALIGN = MIDDLE  ALIGN = CENTER&gt;", Minutes!P204, "&lt;/TD&gt;&lt;TD VALIGN = MIDDLE  ALIGN = CENTER&gt;", TEXT(Minutes!P203,"d-mmm-yy"),"&lt;/TD&gt;&lt;/TR&gt;&lt;TR&gt;&lt;TD COLSPAN = 3&gt;", SUBSTITUTE(Minutes!P205, "#", " "),"&lt;/TD&gt;&lt;/TR&gt;"))</f>
        <v/>
      </c>
      <c r="P202" s="26" t="str">
        <f>IF(Minutes!Q205&lt;&gt;"#","",CONCATENATE("&lt;TR BGCOLOR=""#E0E0E0""&gt;&lt;TD&gt;&lt;BR&gt;&lt;/TD&gt;&lt;TD VALIGN = MIDDLE  ALIGN = CENTER&gt;", Minutes!Q204, "&lt;/TD&gt;&lt;TD VALIGN = MIDDLE  ALIGN = CENTER&gt;", TEXT(Minutes!Q203,"d-mmm-yy"),"&lt;/TD&gt;&lt;/TR&gt;&lt;TR&gt;&lt;TD COLSPAN = 3&gt;", SUBSTITUTE(Minutes!Q205, "#", " "),"&lt;/TD&gt;&lt;/TR&gt;"))</f>
        <v/>
      </c>
      <c r="Q202" s="26" t="str">
        <f>IF(Minutes!R205&lt;&gt;"#","",CONCATENATE("&lt;TR BGCOLOR=""#E0E0E0""&gt;&lt;TD&gt;&lt;BR&gt;&lt;/TD&gt;&lt;TD VALIGN = MIDDLE  ALIGN = CENTER&gt;", Minutes!R204, "&lt;/TD&gt;&lt;TD VALIGN = MIDDLE  ALIGN = CENTER&gt;", TEXT(Minutes!R203,"d-mmm-yy"),"&lt;/TD&gt;&lt;/TR&gt;&lt;TR&gt;&lt;TD COLSPAN = 3&gt;", SUBSTITUTE(Minutes!R205, "#", " "),"&lt;/TD&gt;&lt;/TR&gt;"))</f>
        <v/>
      </c>
      <c r="R202" s="117" t="str">
        <f>IF(Minutes!S205&lt;&gt;"#","",CONCATENATE("&lt;TR BGCOLOR=""#E0E0E0""&gt;&lt;TD&gt;&lt;BR&gt;&lt;/TD&gt;&lt;TD VALIGN = MIDDLE  ALIGN = CENTER&gt;", Minutes!S204, "&lt;/TD&gt;&lt;TD VALIGN = MIDDLE  ALIGN = CENTER&gt;", TEXT(Minutes!S203,"d-mmm-yy"),"&lt;/TD&gt;&lt;/TR&gt;&lt;TR&gt;&lt;TD COLSPAN = 3&gt;", SUBSTITUTE(Minutes!S205, "#", " "),"&lt;/TD&gt;&lt;/TR&gt;"))</f>
        <v/>
      </c>
      <c r="S202" s="117" t="str">
        <f>IF(Minutes!T205&lt;&gt;"#","",CONCATENATE("&lt;TR BGCOLOR=""#E0E0E0""&gt;&lt;TD&gt;&lt;BR&gt;&lt;/TD&gt;&lt;TD VALIGN = MIDDLE  ALIGN = CENTER&gt;", Minutes!T204, "&lt;/TD&gt;&lt;TD VALIGN = MIDDLE  ALIGN = CENTER&gt;", TEXT(Minutes!T203,"d-mmm-yy"),"&lt;/TD&gt;&lt;/TR&gt;&lt;TR&gt;&lt;TD COLSPAN = 3&gt;", SUBSTITUTE(Minutes!T205, "#", " "),"&lt;/TD&gt;&lt;/TR&gt;"))</f>
        <v/>
      </c>
      <c r="T202" s="117" t="str">
        <f>IF(Minutes!U205&lt;&gt;"#","",CONCATENATE("&lt;TR BGCOLOR=""#E0E0E0""&gt;&lt;TD&gt;&lt;BR&gt;&lt;/TD&gt;&lt;TD VALIGN = MIDDLE  ALIGN = CENTER&gt;", Minutes!U204, "&lt;/TD&gt;&lt;TD VALIGN = MIDDLE  ALIGN = CENTER&gt;", TEXT(Minutes!U203,"d-mmm-yy"),"&lt;/TD&gt;&lt;/TR&gt;&lt;TR&gt;&lt;TD COLSPAN = 3&gt;", SUBSTITUTE(Minutes!U205, "#", " "),"&lt;/TD&gt;&lt;/TR&gt;"))</f>
        <v/>
      </c>
      <c r="U202" s="117" t="str">
        <f>IF(Minutes!V205&lt;&gt;"#","",CONCATENATE("&lt;TR BGCOLOR=""#E0E0E0""&gt;&lt;TD&gt;&lt;BR&gt;&lt;/TD&gt;&lt;TD VALIGN = MIDDLE  ALIGN = CENTER&gt;", Minutes!V204, "&lt;/TD&gt;&lt;TD VALIGN = MIDDLE  ALIGN = CENTER&gt;", TEXT(Minutes!V203,"d-mmm-yy"),"&lt;/TD&gt;&lt;/TR&gt;&lt;TR&gt;&lt;TD COLSPAN = 3&gt;", SUBSTITUTE(Minutes!V205, "#", " "),"&lt;/TD&gt;&lt;/TR&gt;"))</f>
        <v/>
      </c>
      <c r="V202" s="117" t="str">
        <f>IF(Minutes!W205&lt;&gt;"#","",CONCATENATE("&lt;TR BGCOLOR=""#E0E0E0""&gt;&lt;TD&gt;&lt;BR&gt;&lt;/TD&gt;&lt;TD VALIGN = MIDDLE  ALIGN = CENTER&gt;", Minutes!W204, "&lt;/TD&gt;&lt;TD VALIGN = MIDDLE  ALIGN = CENTER&gt;", TEXT(Minutes!W203,"d-mmm-yy"),"&lt;/TD&gt;&lt;/TR&gt;&lt;TR&gt;&lt;TD COLSPAN = 3&gt;", SUBSTITUTE(Minutes!W205, "#", " "),"&lt;/TD&gt;&lt;/TR&gt;"))</f>
        <v/>
      </c>
      <c r="W202" s="117" t="str">
        <f>IF(Minutes!X205&lt;&gt;"#","",CONCATENATE("&lt;TR BGCOLOR=""#E0E0E0""&gt;&lt;TD&gt;&lt;BR&gt;&lt;/TD&gt;&lt;TD VALIGN = MIDDLE  ALIGN = CENTER&gt;", Minutes!X204, "&lt;/TD&gt;&lt;TD VALIGN = MIDDLE  ALIGN = CENTER&gt;", TEXT(Minutes!X203,"d-mmm-yy"),"&lt;/TD&gt;&lt;/TR&gt;&lt;TR&gt;&lt;TD COLSPAN = 3&gt;", SUBSTITUTE(Minutes!X205, "#", " "),"&lt;/TD&gt;&lt;/TR&gt;"))</f>
        <v/>
      </c>
      <c r="X202" s="117" t="str">
        <f>IF(Minutes!Y205&lt;&gt;"#","",CONCATENATE("&lt;TR BGCOLOR=""#E0E0E0""&gt;&lt;TD&gt;&lt;BR&gt;&lt;/TD&gt;&lt;TD VALIGN = MIDDLE  ALIGN = CENTER&gt;", Minutes!Y204, "&lt;/TD&gt;&lt;TD VALIGN = MIDDLE  ALIGN = CENTER&gt;", TEXT(Minutes!Y203,"d-mmm-yy"),"&lt;/TD&gt;&lt;/TR&gt;&lt;TR&gt;&lt;TD COLSPAN = 3&gt;", SUBSTITUTE(Minutes!Y205, "#", " "),"&lt;/TD&gt;&lt;/TR&gt;"))</f>
        <v/>
      </c>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c r="AT202" s="117"/>
      <c r="AU202" s="117"/>
      <c r="AV202" s="117"/>
      <c r="AW202" s="117"/>
      <c r="AX202" s="117"/>
    </row>
    <row r="203" spans="1:50" x14ac:dyDescent="0.2">
      <c r="B203" s="117"/>
      <c r="C203" s="117"/>
      <c r="D203" s="117"/>
      <c r="E203" s="117"/>
      <c r="F203" s="117"/>
      <c r="G203" s="117"/>
      <c r="H203" s="117"/>
      <c r="I203" s="117"/>
      <c r="J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row>
    <row r="204" spans="1:50" x14ac:dyDescent="0.2">
      <c r="A204" s="26" t="s">
        <v>89</v>
      </c>
      <c r="B204" s="117"/>
      <c r="C204" s="117"/>
      <c r="D204" s="117"/>
      <c r="E204" s="117"/>
      <c r="F204" s="117"/>
      <c r="G204" s="117"/>
      <c r="H204" s="117"/>
      <c r="I204" s="117"/>
      <c r="J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row>
    <row r="205" spans="1:50" ht="127.5" customHeight="1" x14ac:dyDescent="0.2">
      <c r="A205" s="26" t="str">
        <f ca="1">IF(Minutes!B206="#","",CONCATENATE("&lt;A NAME = ""REQ",Minutes!B206,"""&gt;&lt;BR&gt;&lt;/A&gt;","&lt;TABLE BORDER=5 CELLSPACING=0 CELLPADDING=6 WIDTH=""100%""&gt;","&lt;TR BGCOLOR=""#00FFFF""&gt;&lt;TD COLSPAN = 3 VALIGN = MIDDLE  ALIGN = CENTER&gt;&lt;BIG&gt;&lt;B&gt;Change Request &lt;A HREF=""maint_",Minutes!B206,".pdf""&gt;",Minutes!B206,"&lt;/A&gt; Revision History&lt;/B&gt;&lt;/BIG&gt;&lt;/TD&gt;&lt;/TR&gt;","&lt;TR BGCOLOR=""#00FFFF""&gt;&lt;TD  WIDTH=""15%"" ALIGN = CENTER&gt;Status&lt;/TD&gt;&lt;TD ALIGN = CENTER&gt;Description&lt;/TD&gt;&lt;TD  WIDTH=""15%"" ALIGN = CENTER&gt;Date Received&lt;/TD&gt;&lt;/TR&gt;","&lt;TR BGCOLOR=""#00FFFF""&gt;&lt;TD VALIGN = MIDDLE  ALIGN = CENTER&gt;&lt;B&gt;",Minutes!C207,"&lt;/B&gt;&lt;/TD&gt;&lt;TD VALIGN = MIDDLE  ALIGN = CENTER&gt;&lt;B&gt;",Minutes!C208,"&lt;/B&gt;&lt;/TD&gt;&lt;TD  VALIGN = MIDDLE  ALIGN = CENTER&gt;&lt;B&gt;",Minutes!C206,"&lt;/B&gt;&lt;/TD&gt;&lt;/TR&gt;","&lt;TR BGCOLOR=""#00FFFF""&gt;&lt;TD COLSPAN = 3&gt;&lt;SMALL&gt;&lt;BR&gt;&lt;/SMALL&gt;&lt;/TD&gt;&lt;/TR&gt;"))</f>
        <v>&lt;A NAME = "REQ0076"&gt;&lt;BR&gt;&lt;/A&gt;&lt;TABLE BORDER=5 CELLSPACING=0 CELLPADDING=6 WIDTH="100%"&gt;&lt;TR BGCOLOR="#00FFFF"&gt;&lt;TD COLSPAN = 3 VALIGN = MIDDLE  ALIGN = CENTER&gt;&lt;BIG&gt;&lt;B&gt;Change Request &lt;A HREF="maint_0076.pdf"&gt;0076&lt;/A&gt;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CENTER&gt;&lt;B&gt;11.2.15.2.3 - req76&lt;/B&gt;&lt;/TD&gt;&lt;TD  VALIGN = MIDDLE  ALIGN = CENTER&gt;&lt;B&gt;01-Nov-12&lt;/B&gt;&lt;/TD&gt;&lt;/TR&gt;&lt;TR BGCOLOR="#00FFFF"&gt;&lt;TD COLSPAN = 3&gt;&lt;SMALL&gt;&lt;BR&gt;&lt;/SMALL&gt;&lt;/TD&gt;&lt;/TR&gt;</v>
      </c>
      <c r="B205" s="117" t="str">
        <f ca="1">IF(Minutes!C208="","",CONCATENATE("&lt;TR BGCOLOR=""#E0E0E0""&gt;&lt;TD&gt;&lt;BR&gt;&lt;/TD&gt;&lt;TD VALIGN = MIDDLE  ALIGN = CENTER&gt;", Minutes!C207, "&lt;/TD&gt;&lt;TD VALIGN = MIDDLE  ALIGN = CENTER&gt;", TEXT(Minutes!C206,"d-mmm-yy"),"&lt;/TD&gt;&lt;/TR&gt;&lt;TR&gt;&lt;TD COLSPAN = 3&gt;", SUBSTITUTE(Minutes!C208, "#", " "),"&lt;/TD&gt;&lt;/TR&gt;"))</f>
        <v>&lt;TR BGCOLOR="#E0E0E0"&gt;&lt;TD&gt;&lt;BR&gt;&lt;/TD&gt;&lt;TD VALIGN = MIDDLE  ALIGN = CENTER&gt;Published&lt;/TD&gt;&lt;TD VALIGN = MIDDLE  ALIGN = CENTER&gt;1-Nov-12&lt;/TD&gt;&lt;/TR&gt;&lt;TR&gt;&lt;TD COLSPAN = 3&gt;11.2.15.2.3 - req76&lt;/TD&gt;&lt;/TR&gt;</v>
      </c>
      <c r="C205" s="117" t="str">
        <f>IF(Minutes!D208&lt;&gt;"#","",CONCATENATE("&lt;TR BGCOLOR=""#E0E0E0""&gt;&lt;TD&gt;&lt;BR&gt;&lt;/TD&gt;&lt;TD VALIGN = MIDDLE  ALIGN = CENTER&gt;", Minutes!D207, "&lt;/TD&gt;&lt;TD VALIGN = MIDDLE  ALIGN = CENTER&gt;", TEXT(Minutes!D206,"d-mmm-yy"),"&lt;/TD&gt;&lt;/TR&gt;&lt;TR&gt;&lt;TD COLSPAN = 3&gt;", SUBSTITUTE(Minutes!D208, "#", " "),"&lt;/TD&gt;&lt;/TR&gt;"))</f>
        <v/>
      </c>
      <c r="D205" s="117" t="str">
        <f>IF(Minutes!E208&lt;&gt;"#","",CONCATENATE("&lt;TR BGCOLOR=""#E0E0E0""&gt;&lt;TD&gt;&lt;BR&gt;&lt;/TD&gt;&lt;TD VALIGN = MIDDLE  ALIGN = CENTER&gt;", Minutes!E207, "&lt;/TD&gt;&lt;TD VALIGN = MIDDLE  ALIGN = CENTER&gt;", TEXT(Minutes!E206,"d-mmm-yy"),"&lt;/TD&gt;&lt;/TR&gt;&lt;TR&gt;&lt;TD COLSPAN = 3&gt;", SUBSTITUTE(Minutes!E208, "#", " "),"&lt;/TD&gt;&lt;/TR&gt;"))</f>
        <v/>
      </c>
      <c r="E205" s="117" t="str">
        <f>IF(Minutes!F208&lt;&gt;"#","",CONCATENATE("&lt;TR BGCOLOR=""#E0E0E0""&gt;&lt;TD&gt;&lt;BR&gt;&lt;/TD&gt;&lt;TD VALIGN = MIDDLE  ALIGN = CENTER&gt;", Minutes!F207, "&lt;/TD&gt;&lt;TD VALIGN = MIDDLE  ALIGN = CENTER&gt;", TEXT(Minutes!F206,"d-mmm-yy"),"&lt;/TD&gt;&lt;/TR&gt;&lt;TR&gt;&lt;TD COLSPAN = 3&gt;", SUBSTITUTE(Minutes!F208, "#", " "),"&lt;/TD&gt;&lt;/TR&gt;"))</f>
        <v/>
      </c>
      <c r="F205" s="117" t="str">
        <f>IF(Minutes!G208&lt;&gt;"#","",CONCATENATE("&lt;TR BGCOLOR=""#E0E0E0""&gt;&lt;TD&gt;&lt;BR&gt;&lt;/TD&gt;&lt;TD VALIGN = MIDDLE  ALIGN = CENTER&gt;", Minutes!G207, "&lt;/TD&gt;&lt;TD VALIGN = MIDDLE  ALIGN = CENTER&gt;", TEXT(Minutes!G206,"d-mmm-yy"),"&lt;/TD&gt;&lt;/TR&gt;&lt;TR&gt;&lt;TD COLSPAN = 3&gt;", SUBSTITUTE(Minutes!G208, "#", " "),"&lt;/TD&gt;&lt;/TR&gt;"))</f>
        <v/>
      </c>
      <c r="G205" s="117" t="str">
        <f>IF(Minutes!H208&lt;&gt;"#","",CONCATENATE("&lt;TR BGCOLOR=""#E0E0E0""&gt;&lt;TD&gt;&lt;BR&gt;&lt;/TD&gt;&lt;TD VALIGN = MIDDLE  ALIGN = CENTER&gt;", Minutes!H207, "&lt;/TD&gt;&lt;TD VALIGN = MIDDLE  ALIGN = CENTER&gt;", TEXT(Minutes!H206,"d-mmm-yy"),"&lt;/TD&gt;&lt;/TR&gt;&lt;TR&gt;&lt;TD COLSPAN = 3&gt;", SUBSTITUTE(Minutes!H208, "#", " "),"&lt;/TD&gt;&lt;/TR&gt;"))</f>
        <v/>
      </c>
      <c r="H205" s="117" t="str">
        <f>IF(Minutes!I208&lt;&gt;"#","",CONCATENATE("&lt;TR BGCOLOR=""#E0E0E0""&gt;&lt;TD&gt;&lt;BR&gt;&lt;/TD&gt;&lt;TD VALIGN = MIDDLE  ALIGN = CENTER&gt;", Minutes!I207, "&lt;/TD&gt;&lt;TD VALIGN = MIDDLE  ALIGN = CENTER&gt;", TEXT(Minutes!I206,"d-mmm-yy"),"&lt;/TD&gt;&lt;/TR&gt;&lt;TR&gt;&lt;TD COLSPAN = 3&gt;", SUBSTITUTE(Minutes!I208, "#", " "),"&lt;/TD&gt;&lt;/TR&gt;"))</f>
        <v/>
      </c>
      <c r="I205" s="117" t="str">
        <f>IF(Minutes!J208&lt;&gt;"#","",CONCATENATE("&lt;TR BGCOLOR=""#E0E0E0""&gt;&lt;TD&gt;&lt;BR&gt;&lt;/TD&gt;&lt;TD VALIGN = MIDDLE  ALIGN = CENTER&gt;", Minutes!J207, "&lt;/TD&gt;&lt;TD VALIGN = MIDDLE  ALIGN = CENTER&gt;", TEXT(Minutes!J206,"d-mmm-yy"),"&lt;/TD&gt;&lt;/TR&gt;&lt;TR&gt;&lt;TD COLSPAN = 3&gt;", SUBSTITUTE(Minutes!J208, "#", " "),"&lt;/TD&gt;&lt;/TR&gt;"))</f>
        <v/>
      </c>
      <c r="J205" s="117" t="str">
        <f>IF(Minutes!K208&lt;&gt;"#","",CONCATENATE("&lt;TR BGCOLOR=""#E0E0E0""&gt;&lt;TD&gt;&lt;BR&gt;&lt;/TD&gt;&lt;TD VALIGN = MIDDLE  ALIGN = CENTER&gt;", Minutes!K207, "&lt;/TD&gt;&lt;TD VALIGN = MIDDLE  ALIGN = CENTER&gt;", TEXT(Minutes!K206,"d-mmm-yy"),"&lt;/TD&gt;&lt;/TR&gt;&lt;TR&gt;&lt;TD COLSPAN = 3&gt;", SUBSTITUTE(Minutes!K208, "#", " "),"&lt;/TD&gt;&lt;/TR&gt;"))</f>
        <v/>
      </c>
      <c r="K205" s="26" t="str">
        <f>IF(Minutes!L208&lt;&gt;"#","",CONCATENATE("&lt;TR BGCOLOR=""#E0E0E0""&gt;&lt;TD&gt;&lt;BR&gt;&lt;/TD&gt;&lt;TD VALIGN = MIDDLE  ALIGN = CENTER&gt;", Minutes!L207, "&lt;/TD&gt;&lt;TD VALIGN = MIDDLE  ALIGN = CENTER&gt;", TEXT(Minutes!L206,"d-mmm-yy"),"&lt;/TD&gt;&lt;/TR&gt;&lt;TR&gt;&lt;TD COLSPAN = 3&gt;", SUBSTITUTE(Minutes!L208, "#", " "),"&lt;/TD&gt;&lt;/TR&gt;"))</f>
        <v>&lt;TR BGCOLOR="#E0E0E0"&gt;&lt;TD&gt;&lt;BR&gt;&lt;/TD&gt;&lt;TD VALIGN = MIDDLE  ALIGN = CENTER&gt;Agree
Incorporate in P802.1AS-Cor-1
&lt;/TD&gt;&lt;TD VALIGN = MIDDLE  ALIGN = CENTER&gt;13-Nov-12&lt;/TD&gt;&lt;/TR&gt;&lt;TR&gt;&lt;TD COLSPAN = 3&gt; &lt;/TD&gt;&lt;/TR&gt;</v>
      </c>
      <c r="L205" s="26" t="str">
        <f>IF(Minutes!M208&lt;&gt;"#","",CONCATENATE("&lt;TR BGCOLOR=""#E0E0E0""&gt;&lt;TD&gt;&lt;BR&gt;&lt;/TD&gt;&lt;TD VALIGN = MIDDLE  ALIGN = CENTER&gt;", Minutes!M207, "&lt;/TD&gt;&lt;TD VALIGN = MIDDLE  ALIGN = CENTER&gt;", TEXT(Minutes!M206,"d-mmm-yy"),"&lt;/TD&gt;&lt;/TR&gt;&lt;TR&gt;&lt;TD COLSPAN = 3&gt;", SUBSTITUTE(Minutes!M208, "#", " "),"&lt;/TD&gt;&lt;/TR&gt;"))</f>
        <v>&lt;TR BGCOLOR="#E0E0E0"&gt;&lt;TD&gt;&lt;BR&gt;&lt;/TD&gt;&lt;TD VALIGN = MIDDLE  ALIGN = CENTER&gt;802.1AS-Cor1 is in WG ballot&lt;/TD&gt;&lt;TD VALIGN = MIDDLE  ALIGN = CENTER&gt;15-Jan-13&lt;/TD&gt;&lt;/TR&gt;&lt;TR&gt;&lt;TD COLSPAN = 3&gt; &lt;/TD&gt;&lt;/TR&gt;</v>
      </c>
      <c r="M205" s="26" t="str">
        <f>IF(Minutes!N208&lt;&gt;"#","",CONCATENATE("&lt;TR BGCOLOR=""#E0E0E0""&gt;&lt;TD&gt;&lt;BR&gt;&lt;/TD&gt;&lt;TD VALIGN = MIDDLE  ALIGN = CENTER&gt;", Minutes!N207, "&lt;/TD&gt;&lt;TD VALIGN = MIDDLE  ALIGN = CENTER&gt;", TEXT(Minutes!N206,"d-mmm-yy"),"&lt;/TD&gt;&lt;/TR&gt;&lt;TR&gt;&lt;TD COLSPAN = 3&gt;", SUBSTITUTE(Minutes!N208, "#", " "),"&lt;/TD&gt;&lt;/TR&gt;"))</f>
        <v>&lt;TR BGCOLOR="#E0E0E0"&gt;&lt;TD&gt;&lt;BR&gt;&lt;/TD&gt;&lt;TD VALIGN = MIDDLE  ALIGN = CENTER&gt;AS-Cor-1 is in sponsor ballot&lt;/TD&gt;&lt;TD VALIGN = MIDDLE  ALIGN = CENTER&gt;19-Mar-13&lt;/TD&gt;&lt;/TR&gt;&lt;TR&gt;&lt;TD COLSPAN = 3&gt; &lt;/TD&gt;&lt;/TR&gt;</v>
      </c>
      <c r="N205" s="26" t="str">
        <f>IF(Minutes!O208&lt;&gt;"#","",CONCATENATE("&lt;TR BGCOLOR=""#E0E0E0""&gt;&lt;TD&gt;&lt;BR&gt;&lt;/TD&gt;&lt;TD VALIGN = MIDDLE  ALIGN = CENTER&gt;", Minutes!O207, "&lt;/TD&gt;&lt;TD VALIGN = MIDDLE  ALIGN = CENTER&gt;", TEXT(Minutes!O206,"d-mmm-yy"),"&lt;/TD&gt;&lt;/TR&gt;&lt;TR&gt;&lt;TD COLSPAN = 3&gt;", SUBSTITUTE(Minutes!O208, "#", " "),"&lt;/TD&gt;&lt;/TR&gt;"))</f>
        <v>&lt;TR BGCOLOR="#E0E0E0"&gt;&lt;TD&gt;&lt;BR&gt;&lt;/TD&gt;&lt;TD VALIGN = MIDDLE  ALIGN = CENTER&gt;AS-Cor-1 D3.1 to be submitted to RevCom&lt;/TD&gt;&lt;TD VALIGN = MIDDLE  ALIGN = CENTER&gt;15-May-13&lt;/TD&gt;&lt;/TR&gt;&lt;TR&gt;&lt;TD COLSPAN = 3&gt; &lt;/TD&gt;&lt;/TR&gt;</v>
      </c>
      <c r="O205" s="26" t="str">
        <f>IF(Minutes!P208&lt;&gt;"#","",CONCATENATE("&lt;TR BGCOLOR=""#E0E0E0""&gt;&lt;TD&gt;&lt;BR&gt;&lt;/TD&gt;&lt;TD VALIGN = MIDDLE  ALIGN = CENTER&gt;", Minutes!P207, "&lt;/TD&gt;&lt;TD VALIGN = MIDDLE  ALIGN = CENTER&gt;", TEXT(Minutes!P206,"d-mmm-yy"),"&lt;/TD&gt;&lt;/TR&gt;&lt;TR&gt;&lt;TD COLSPAN = 3&gt;", SUBSTITUTE(Minutes!P208, "#", " "),"&lt;/TD&gt;&lt;/TR&gt;"))</f>
        <v>&lt;TR BGCOLOR="#E0E0E0"&gt;&lt;TD&gt;&lt;BR&gt;&lt;/TD&gt;&lt;TD VALIGN = MIDDLE  ALIGN = CENTER&gt;AS-Cor-1 D3.1 to be submitted to RevCom&lt;/TD&gt;&lt;TD VALIGN = MIDDLE  ALIGN = CENTER&gt;15-Jul-13&lt;/TD&gt;&lt;/TR&gt;&lt;TR&gt;&lt;TD COLSPAN = 3&gt; &lt;/TD&gt;&lt;/TR&gt;</v>
      </c>
      <c r="P205" s="26" t="str">
        <f>IF(Minutes!Q208&lt;&gt;"#","",CONCATENATE("&lt;TR BGCOLOR=""#E0E0E0""&gt;&lt;TD&gt;&lt;BR&gt;&lt;/TD&gt;&lt;TD VALIGN = MIDDLE  ALIGN = CENTER&gt;", Minutes!Q207, "&lt;/TD&gt;&lt;TD VALIGN = MIDDLE  ALIGN = CENTER&gt;", TEXT(Minutes!Q206,"d-mmm-yy"),"&lt;/TD&gt;&lt;/TR&gt;&lt;TR&gt;&lt;TD COLSPAN = 3&gt;", SUBSTITUTE(Minutes!Q208, "#", " "),"&lt;/TD&gt;&lt;/TR&gt;"))</f>
        <v>&lt;TR BGCOLOR="#E0E0E0"&gt;&lt;TD&gt;&lt;BR&gt;&lt;/TD&gt;&lt;TD VALIGN = MIDDLE  ALIGN = CENTER&gt;AS-Cor-1 D3.1 approved by RevCom/SASB, to be published shortly&lt;/TD&gt;&lt;TD VALIGN = MIDDLE  ALIGN = CENTER&gt;3-Sep-13&lt;/TD&gt;&lt;/TR&gt;&lt;TR&gt;&lt;TD COLSPAN = 3&gt; &lt;/TD&gt;&lt;/TR&gt;</v>
      </c>
      <c r="Q205" s="26" t="str">
        <f>IF(Minutes!R208&lt;&gt;"#","",CONCATENATE("&lt;TR BGCOLOR=""#E0E0E0""&gt;&lt;TD&gt;&lt;BR&gt;&lt;/TD&gt;&lt;TD VALIGN = MIDDLE  ALIGN = CENTER&gt;", Minutes!R207, "&lt;/TD&gt;&lt;TD VALIGN = MIDDLE  ALIGN = CENTER&gt;", TEXT(Minutes!R206,"d-mmm-yy"),"&lt;/TD&gt;&lt;/TR&gt;&lt;TR&gt;&lt;TD COLSPAN = 3&gt;", SUBSTITUTE(Minutes!R208, "#", " "),"&lt;/TD&gt;&lt;/TR&gt;"))</f>
        <v>&lt;TR BGCOLOR="#E0E0E0"&gt;&lt;TD&gt;&lt;BR&gt;&lt;/TD&gt;&lt;TD VALIGN = MIDDLE  ALIGN = CENTER&gt;802.1AS-Cor1 was published on Sept 10, 2013&lt;/TD&gt;&lt;TD VALIGN = MIDDLE  ALIGN = CENTER&gt;12-Nov-13&lt;/TD&gt;&lt;/TR&gt;&lt;TR&gt;&lt;TD COLSPAN = 3&gt; &lt;/TD&gt;&lt;/TR&gt;</v>
      </c>
      <c r="R205" s="117" t="str">
        <f>IF(Minutes!S208&lt;&gt;"#","",CONCATENATE("&lt;TR BGCOLOR=""#E0E0E0""&gt;&lt;TD&gt;&lt;BR&gt;&lt;/TD&gt;&lt;TD VALIGN = MIDDLE  ALIGN = CENTER&gt;", Minutes!S207, "&lt;/TD&gt;&lt;TD VALIGN = MIDDLE  ALIGN = CENTER&gt;", TEXT(Minutes!S206,"d-mmm-yy"),"&lt;/TD&gt;&lt;/TR&gt;&lt;TR&gt;&lt;TD COLSPAN = 3&gt;", SUBSTITUTE(Minutes!S208, "#", " "),"&lt;/TD&gt;&lt;/TR&gt;"))</f>
        <v/>
      </c>
      <c r="S205" s="117" t="str">
        <f>IF(Minutes!T208&lt;&gt;"#","",CONCATENATE("&lt;TR BGCOLOR=""#E0E0E0""&gt;&lt;TD&gt;&lt;BR&gt;&lt;/TD&gt;&lt;TD VALIGN = MIDDLE  ALIGN = CENTER&gt;", Minutes!T207, "&lt;/TD&gt;&lt;TD VALIGN = MIDDLE  ALIGN = CENTER&gt;", TEXT(Minutes!T206,"d-mmm-yy"),"&lt;/TD&gt;&lt;/TR&gt;&lt;TR&gt;&lt;TD COLSPAN = 3&gt;", SUBSTITUTE(Minutes!T208, "#", " "),"&lt;/TD&gt;&lt;/TR&gt;"))</f>
        <v/>
      </c>
      <c r="T205" s="117" t="str">
        <f>IF(Minutes!U208&lt;&gt;"#","",CONCATENATE("&lt;TR BGCOLOR=""#E0E0E0""&gt;&lt;TD&gt;&lt;BR&gt;&lt;/TD&gt;&lt;TD VALIGN = MIDDLE  ALIGN = CENTER&gt;", Minutes!U207, "&lt;/TD&gt;&lt;TD VALIGN = MIDDLE  ALIGN = CENTER&gt;", TEXT(Minutes!U206,"d-mmm-yy"),"&lt;/TD&gt;&lt;/TR&gt;&lt;TR&gt;&lt;TD COLSPAN = 3&gt;", SUBSTITUTE(Minutes!U208, "#", " "),"&lt;/TD&gt;&lt;/TR&gt;"))</f>
        <v/>
      </c>
      <c r="U205" s="117" t="str">
        <f>IF(Minutes!V208&lt;&gt;"#","",CONCATENATE("&lt;TR BGCOLOR=""#E0E0E0""&gt;&lt;TD&gt;&lt;BR&gt;&lt;/TD&gt;&lt;TD VALIGN = MIDDLE  ALIGN = CENTER&gt;", Minutes!V207, "&lt;/TD&gt;&lt;TD VALIGN = MIDDLE  ALIGN = CENTER&gt;", TEXT(Minutes!V206,"d-mmm-yy"),"&lt;/TD&gt;&lt;/TR&gt;&lt;TR&gt;&lt;TD COLSPAN = 3&gt;", SUBSTITUTE(Minutes!V208, "#", " "),"&lt;/TD&gt;&lt;/TR&gt;"))</f>
        <v/>
      </c>
      <c r="V205" s="117" t="str">
        <f>IF(Minutes!W208&lt;&gt;"#","",CONCATENATE("&lt;TR BGCOLOR=""#E0E0E0""&gt;&lt;TD&gt;&lt;BR&gt;&lt;/TD&gt;&lt;TD VALIGN = MIDDLE  ALIGN = CENTER&gt;", Minutes!W207, "&lt;/TD&gt;&lt;TD VALIGN = MIDDLE  ALIGN = CENTER&gt;", TEXT(Minutes!W206,"d-mmm-yy"),"&lt;/TD&gt;&lt;/TR&gt;&lt;TR&gt;&lt;TD COLSPAN = 3&gt;", SUBSTITUTE(Minutes!W208, "#", " "),"&lt;/TD&gt;&lt;/TR&gt;"))</f>
        <v/>
      </c>
      <c r="W205" s="117" t="str">
        <f>IF(Minutes!X208&lt;&gt;"#","",CONCATENATE("&lt;TR BGCOLOR=""#E0E0E0""&gt;&lt;TD&gt;&lt;BR&gt;&lt;/TD&gt;&lt;TD VALIGN = MIDDLE  ALIGN = CENTER&gt;", Minutes!X207, "&lt;/TD&gt;&lt;TD VALIGN = MIDDLE  ALIGN = CENTER&gt;", TEXT(Minutes!X206,"d-mmm-yy"),"&lt;/TD&gt;&lt;/TR&gt;&lt;TR&gt;&lt;TD COLSPAN = 3&gt;", SUBSTITUTE(Minutes!X208, "#", " "),"&lt;/TD&gt;&lt;/TR&gt;"))</f>
        <v/>
      </c>
      <c r="X205" s="117" t="str">
        <f>IF(Minutes!Y208&lt;&gt;"#","",CONCATENATE("&lt;TR BGCOLOR=""#E0E0E0""&gt;&lt;TD&gt;&lt;BR&gt;&lt;/TD&gt;&lt;TD VALIGN = MIDDLE  ALIGN = CENTER&gt;", Minutes!Y207, "&lt;/TD&gt;&lt;TD VALIGN = MIDDLE  ALIGN = CENTER&gt;", TEXT(Minutes!Y206,"d-mmm-yy"),"&lt;/TD&gt;&lt;/TR&gt;&lt;TR&gt;&lt;TD COLSPAN = 3&gt;", SUBSTITUTE(Minutes!Y208, "#", " "),"&lt;/TD&gt;&lt;/TR&gt;"))</f>
        <v/>
      </c>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c r="AT205" s="117"/>
      <c r="AU205" s="117"/>
      <c r="AV205" s="117"/>
      <c r="AW205" s="117"/>
      <c r="AX205" s="117"/>
    </row>
    <row r="206" spans="1:50" x14ac:dyDescent="0.2">
      <c r="B206" s="117"/>
      <c r="C206" s="117"/>
      <c r="D206" s="117"/>
      <c r="E206" s="117"/>
      <c r="F206" s="117"/>
      <c r="G206" s="117"/>
      <c r="H206" s="117"/>
      <c r="I206" s="117"/>
      <c r="J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c r="AT206" s="117"/>
      <c r="AU206" s="117"/>
      <c r="AV206" s="117"/>
      <c r="AW206" s="117"/>
      <c r="AX206" s="117"/>
    </row>
    <row r="207" spans="1:50" x14ac:dyDescent="0.2">
      <c r="A207" s="26" t="s">
        <v>89</v>
      </c>
      <c r="B207" s="117"/>
      <c r="C207" s="117"/>
      <c r="D207" s="117"/>
      <c r="E207" s="117"/>
      <c r="F207" s="117"/>
      <c r="G207" s="117"/>
      <c r="H207" s="117"/>
      <c r="I207" s="117"/>
      <c r="J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row>
    <row r="208" spans="1:50" ht="127.5" customHeight="1" x14ac:dyDescent="0.2">
      <c r="A208" s="26" t="str">
        <f ca="1">IF(Minutes!B209="#","",CONCATENATE("&lt;A NAME = ""REQ",Minutes!B209,"""&gt;&lt;BR&gt;&lt;/A&gt;","&lt;TABLE BORDER=5 CELLSPACING=0 CELLPADDING=6 WIDTH=""100%""&gt;","&lt;TR BGCOLOR=""#00FFFF""&gt;&lt;TD COLSPAN = 3 VALIGN = MIDDLE  ALIGN = CENTER&gt;&lt;BIG&gt;&lt;B&gt;Change Request &lt;A HREF=""maint_",Minutes!B209,".pdf""&gt;",Minutes!B209,"&lt;/A&gt; Revision History&lt;/B&gt;&lt;/BIG&gt;&lt;/TD&gt;&lt;/TR&gt;","&lt;TR BGCOLOR=""#00FFFF""&gt;&lt;TD  WIDTH=""15%"" ALIGN = CENTER&gt;Status&lt;/TD&gt;&lt;TD ALIGN = CENTER&gt;Description&lt;/TD&gt;&lt;TD  WIDTH=""15%"" ALIGN = CENTER&gt;Date Received&lt;/TD&gt;&lt;/TR&gt;","&lt;TR BGCOLOR=""#00FFFF""&gt;&lt;TD VALIGN = MIDDLE  ALIGN = CENTER&gt;&lt;B&gt;",Minutes!C210,"&lt;/B&gt;&lt;/TD&gt;&lt;TD VALIGN = MIDDLE  ALIGN = CENTER&gt;&lt;B&gt;",Minutes!C211,"&lt;/B&gt;&lt;/TD&gt;&lt;TD  VALIGN = MIDDLE  ALIGN = CENTER&gt;&lt;B&gt;",Minutes!C209,"&lt;/B&gt;&lt;/TD&gt;&lt;/TR&gt;","&lt;TR BGCOLOR=""#00FFFF""&gt;&lt;TD COLSPAN = 3&gt;&lt;SMALL&gt;&lt;BR&gt;&lt;/SMALL&gt;&lt;/TD&gt;&lt;/TR&gt;"))</f>
        <v>&lt;A NAME = "REQ0077"&gt;&lt;BR&gt;&lt;/A&gt;&lt;TABLE BORDER=5 CELLSPACING=0 CELLPADDING=6 WIDTH="100%"&gt;&lt;TR BGCOLOR="#00FFFF"&gt;&lt;TD COLSPAN = 3 VALIGN = MIDDLE  ALIGN = CENTER&gt;&lt;BIG&gt;&lt;B&gt;Change Request &lt;A HREF="maint_0077.pdf"&gt;0077&lt;/A&gt;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CENTER&gt;&lt;B&gt;11.2.13.3 - req77&lt;/B&gt;&lt;/TD&gt;&lt;TD  VALIGN = MIDDLE  ALIGN = CENTER&gt;&lt;B&gt;01-Nov-12&lt;/B&gt;&lt;/TD&gt;&lt;/TR&gt;&lt;TR BGCOLOR="#00FFFF"&gt;&lt;TD COLSPAN = 3&gt;&lt;SMALL&gt;&lt;BR&gt;&lt;/SMALL&gt;&lt;/TD&gt;&lt;/TR&gt;</v>
      </c>
      <c r="B208" s="117" t="str">
        <f ca="1">IF(Minutes!C211="","",CONCATENATE("&lt;TR BGCOLOR=""#E0E0E0""&gt;&lt;TD&gt;&lt;BR&gt;&lt;/TD&gt;&lt;TD VALIGN = MIDDLE  ALIGN = CENTER&gt;", Minutes!C210, "&lt;/TD&gt;&lt;TD VALIGN = MIDDLE  ALIGN = CENTER&gt;", TEXT(Minutes!C209,"d-mmm-yy"),"&lt;/TD&gt;&lt;/TR&gt;&lt;TR&gt;&lt;TD COLSPAN = 3&gt;", SUBSTITUTE(Minutes!C211, "#", " "),"&lt;/TD&gt;&lt;/TR&gt;"))</f>
        <v>&lt;TR BGCOLOR="#E0E0E0"&gt;&lt;TD&gt;&lt;BR&gt;&lt;/TD&gt;&lt;TD VALIGN = MIDDLE  ALIGN = CENTER&gt;Published&lt;/TD&gt;&lt;TD VALIGN = MIDDLE  ALIGN = CENTER&gt;1-Nov-12&lt;/TD&gt;&lt;/TR&gt;&lt;TR&gt;&lt;TD COLSPAN = 3&gt;11.2.13.3 - req77&lt;/TD&gt;&lt;/TR&gt;</v>
      </c>
      <c r="C208" s="117" t="str">
        <f>IF(Minutes!D211&lt;&gt;"#","",CONCATENATE("&lt;TR BGCOLOR=""#E0E0E0""&gt;&lt;TD&gt;&lt;BR&gt;&lt;/TD&gt;&lt;TD VALIGN = MIDDLE  ALIGN = CENTER&gt;", Minutes!D210, "&lt;/TD&gt;&lt;TD VALIGN = MIDDLE  ALIGN = CENTER&gt;", TEXT(Minutes!D209,"d-mmm-yy"),"&lt;/TD&gt;&lt;/TR&gt;&lt;TR&gt;&lt;TD COLSPAN = 3&gt;", SUBSTITUTE(Minutes!D211, "#", " "),"&lt;/TD&gt;&lt;/TR&gt;"))</f>
        <v/>
      </c>
      <c r="D208" s="117" t="str">
        <f>IF(Minutes!E211&lt;&gt;"#","",CONCATENATE("&lt;TR BGCOLOR=""#E0E0E0""&gt;&lt;TD&gt;&lt;BR&gt;&lt;/TD&gt;&lt;TD VALIGN = MIDDLE  ALIGN = CENTER&gt;", Minutes!E210, "&lt;/TD&gt;&lt;TD VALIGN = MIDDLE  ALIGN = CENTER&gt;", TEXT(Minutes!E209,"d-mmm-yy"),"&lt;/TD&gt;&lt;/TR&gt;&lt;TR&gt;&lt;TD COLSPAN = 3&gt;", SUBSTITUTE(Minutes!E211, "#", " "),"&lt;/TD&gt;&lt;/TR&gt;"))</f>
        <v/>
      </c>
      <c r="E208" s="117" t="str">
        <f>IF(Minutes!F211&lt;&gt;"#","",CONCATENATE("&lt;TR BGCOLOR=""#E0E0E0""&gt;&lt;TD&gt;&lt;BR&gt;&lt;/TD&gt;&lt;TD VALIGN = MIDDLE  ALIGN = CENTER&gt;", Minutes!F210, "&lt;/TD&gt;&lt;TD VALIGN = MIDDLE  ALIGN = CENTER&gt;", TEXT(Minutes!F209,"d-mmm-yy"),"&lt;/TD&gt;&lt;/TR&gt;&lt;TR&gt;&lt;TD COLSPAN = 3&gt;", SUBSTITUTE(Minutes!F211, "#", " "),"&lt;/TD&gt;&lt;/TR&gt;"))</f>
        <v/>
      </c>
      <c r="F208" s="117" t="str">
        <f>IF(Minutes!G211&lt;&gt;"#","",CONCATENATE("&lt;TR BGCOLOR=""#E0E0E0""&gt;&lt;TD&gt;&lt;BR&gt;&lt;/TD&gt;&lt;TD VALIGN = MIDDLE  ALIGN = CENTER&gt;", Minutes!G210, "&lt;/TD&gt;&lt;TD VALIGN = MIDDLE  ALIGN = CENTER&gt;", TEXT(Minutes!G209,"d-mmm-yy"),"&lt;/TD&gt;&lt;/TR&gt;&lt;TR&gt;&lt;TD COLSPAN = 3&gt;", SUBSTITUTE(Minutes!G211, "#", " "),"&lt;/TD&gt;&lt;/TR&gt;"))</f>
        <v/>
      </c>
      <c r="G208" s="117" t="str">
        <f>IF(Minutes!H211&lt;&gt;"#","",CONCATENATE("&lt;TR BGCOLOR=""#E0E0E0""&gt;&lt;TD&gt;&lt;BR&gt;&lt;/TD&gt;&lt;TD VALIGN = MIDDLE  ALIGN = CENTER&gt;", Minutes!H210, "&lt;/TD&gt;&lt;TD VALIGN = MIDDLE  ALIGN = CENTER&gt;", TEXT(Minutes!H209,"d-mmm-yy"),"&lt;/TD&gt;&lt;/TR&gt;&lt;TR&gt;&lt;TD COLSPAN = 3&gt;", SUBSTITUTE(Minutes!H211, "#", " "),"&lt;/TD&gt;&lt;/TR&gt;"))</f>
        <v/>
      </c>
      <c r="H208" s="117" t="str">
        <f>IF(Minutes!I211&lt;&gt;"#","",CONCATENATE("&lt;TR BGCOLOR=""#E0E0E0""&gt;&lt;TD&gt;&lt;BR&gt;&lt;/TD&gt;&lt;TD VALIGN = MIDDLE  ALIGN = CENTER&gt;", Minutes!I210, "&lt;/TD&gt;&lt;TD VALIGN = MIDDLE  ALIGN = CENTER&gt;", TEXT(Minutes!I209,"d-mmm-yy"),"&lt;/TD&gt;&lt;/TR&gt;&lt;TR&gt;&lt;TD COLSPAN = 3&gt;", SUBSTITUTE(Minutes!I211, "#", " "),"&lt;/TD&gt;&lt;/TR&gt;"))</f>
        <v/>
      </c>
      <c r="I208" s="117" t="str">
        <f>IF(Minutes!J211&lt;&gt;"#","",CONCATENATE("&lt;TR BGCOLOR=""#E0E0E0""&gt;&lt;TD&gt;&lt;BR&gt;&lt;/TD&gt;&lt;TD VALIGN = MIDDLE  ALIGN = CENTER&gt;", Minutes!J210, "&lt;/TD&gt;&lt;TD VALIGN = MIDDLE  ALIGN = CENTER&gt;", TEXT(Minutes!J209,"d-mmm-yy"),"&lt;/TD&gt;&lt;/TR&gt;&lt;TR&gt;&lt;TD COLSPAN = 3&gt;", SUBSTITUTE(Minutes!J211, "#", " "),"&lt;/TD&gt;&lt;/TR&gt;"))</f>
        <v/>
      </c>
      <c r="J208" s="117" t="str">
        <f>IF(Minutes!K211&lt;&gt;"#","",CONCATENATE("&lt;TR BGCOLOR=""#E0E0E0""&gt;&lt;TD&gt;&lt;BR&gt;&lt;/TD&gt;&lt;TD VALIGN = MIDDLE  ALIGN = CENTER&gt;", Minutes!K210, "&lt;/TD&gt;&lt;TD VALIGN = MIDDLE  ALIGN = CENTER&gt;", TEXT(Minutes!K209,"d-mmm-yy"),"&lt;/TD&gt;&lt;/TR&gt;&lt;TR&gt;&lt;TD COLSPAN = 3&gt;", SUBSTITUTE(Minutes!K211, "#", " "),"&lt;/TD&gt;&lt;/TR&gt;"))</f>
        <v/>
      </c>
      <c r="K208" s="26" t="str">
        <f>IF(Minutes!L211&lt;&gt;"#","",CONCATENATE("&lt;TR BGCOLOR=""#E0E0E0""&gt;&lt;TD&gt;&lt;BR&gt;&lt;/TD&gt;&lt;TD VALIGN = MIDDLE  ALIGN = CENTER&gt;", Minutes!L210, "&lt;/TD&gt;&lt;TD VALIGN = MIDDLE  ALIGN = CENTER&gt;", TEXT(Minutes!L209,"d-mmm-yy"),"&lt;/TD&gt;&lt;/TR&gt;&lt;TR&gt;&lt;TD COLSPAN = 3&gt;", SUBSTITUTE(Minutes!L211, "#", " "),"&lt;/TD&gt;&lt;/TR&gt;"))</f>
        <v>&lt;TR BGCOLOR="#E0E0E0"&gt;&lt;TD&gt;&lt;BR&gt;&lt;/TD&gt;&lt;TD VALIGN = MIDDLE  ALIGN = CENTER&gt;Agree; this will be added to the state machine.
Incorporate in P802.1AS‐Cor‐1
&lt;/TD&gt;&lt;TD VALIGN = MIDDLE  ALIGN = CENTER&gt;13-Nov-12&lt;/TD&gt;&lt;/TR&gt;&lt;TR&gt;&lt;TD COLSPAN = 3&gt; &lt;/TD&gt;&lt;/TR&gt;</v>
      </c>
      <c r="L208" s="26" t="str">
        <f>IF(Minutes!M211&lt;&gt;"#","",CONCATENATE("&lt;TR BGCOLOR=""#E0E0E0""&gt;&lt;TD&gt;&lt;BR&gt;&lt;/TD&gt;&lt;TD VALIGN = MIDDLE  ALIGN = CENTER&gt;", Minutes!M210, "&lt;/TD&gt;&lt;TD VALIGN = MIDDLE  ALIGN = CENTER&gt;", TEXT(Minutes!M209,"d-mmm-yy"),"&lt;/TD&gt;&lt;/TR&gt;&lt;TR&gt;&lt;TD COLSPAN = 3&gt;", SUBSTITUTE(Minutes!M211, "#", " "),"&lt;/TD&gt;&lt;/TR&gt;"))</f>
        <v>&lt;TR BGCOLOR="#E0E0E0"&gt;&lt;TD&gt;&lt;BR&gt;&lt;/TD&gt;&lt;TD VALIGN = MIDDLE  ALIGN = CENTER&gt;802.1AS-Cor1 is in WG ballot&lt;/TD&gt;&lt;TD VALIGN = MIDDLE  ALIGN = CENTER&gt;15-Jan-13&lt;/TD&gt;&lt;/TR&gt;&lt;TR&gt;&lt;TD COLSPAN = 3&gt; &lt;/TD&gt;&lt;/TR&gt;</v>
      </c>
      <c r="M208" s="26" t="str">
        <f>IF(Minutes!N211&lt;&gt;"#","",CONCATENATE("&lt;TR BGCOLOR=""#E0E0E0""&gt;&lt;TD&gt;&lt;BR&gt;&lt;/TD&gt;&lt;TD VALIGN = MIDDLE  ALIGN = CENTER&gt;", Minutes!N210, "&lt;/TD&gt;&lt;TD VALIGN = MIDDLE  ALIGN = CENTER&gt;", TEXT(Minutes!N209,"d-mmm-yy"),"&lt;/TD&gt;&lt;/TR&gt;&lt;TR&gt;&lt;TD COLSPAN = 3&gt;", SUBSTITUTE(Minutes!N211, "#", " "),"&lt;/TD&gt;&lt;/TR&gt;"))</f>
        <v>&lt;TR BGCOLOR="#E0E0E0"&gt;&lt;TD&gt;&lt;BR&gt;&lt;/TD&gt;&lt;TD VALIGN = MIDDLE  ALIGN = CENTER&gt;AS-Cor-1 is in sponsor ballot&lt;/TD&gt;&lt;TD VALIGN = MIDDLE  ALIGN = CENTER&gt;19-Mar-13&lt;/TD&gt;&lt;/TR&gt;&lt;TR&gt;&lt;TD COLSPAN = 3&gt; &lt;/TD&gt;&lt;/TR&gt;</v>
      </c>
      <c r="N208" s="26" t="str">
        <f>IF(Minutes!O211&lt;&gt;"#","",CONCATENATE("&lt;TR BGCOLOR=""#E0E0E0""&gt;&lt;TD&gt;&lt;BR&gt;&lt;/TD&gt;&lt;TD VALIGN = MIDDLE  ALIGN = CENTER&gt;", Minutes!O210, "&lt;/TD&gt;&lt;TD VALIGN = MIDDLE  ALIGN = CENTER&gt;", TEXT(Minutes!O209,"d-mmm-yy"),"&lt;/TD&gt;&lt;/TR&gt;&lt;TR&gt;&lt;TD COLSPAN = 3&gt;", SUBSTITUTE(Minutes!O211, "#", " "),"&lt;/TD&gt;&lt;/TR&gt;"))</f>
        <v>&lt;TR BGCOLOR="#E0E0E0"&gt;&lt;TD&gt;&lt;BR&gt;&lt;/TD&gt;&lt;TD VALIGN = MIDDLE  ALIGN = CENTER&gt;AS-Cor-1 D3.1 to be submitted to RevCom&lt;/TD&gt;&lt;TD VALIGN = MIDDLE  ALIGN = CENTER&gt;15-May-13&lt;/TD&gt;&lt;/TR&gt;&lt;TR&gt;&lt;TD COLSPAN = 3&gt; &lt;/TD&gt;&lt;/TR&gt;</v>
      </c>
      <c r="O208" s="26" t="str">
        <f>IF(Minutes!P211&lt;&gt;"#","",CONCATENATE("&lt;TR BGCOLOR=""#E0E0E0""&gt;&lt;TD&gt;&lt;BR&gt;&lt;/TD&gt;&lt;TD VALIGN = MIDDLE  ALIGN = CENTER&gt;", Minutes!P210, "&lt;/TD&gt;&lt;TD VALIGN = MIDDLE  ALIGN = CENTER&gt;", TEXT(Minutes!P209,"d-mmm-yy"),"&lt;/TD&gt;&lt;/TR&gt;&lt;TR&gt;&lt;TD COLSPAN = 3&gt;", SUBSTITUTE(Minutes!P211, "#", " "),"&lt;/TD&gt;&lt;/TR&gt;"))</f>
        <v>&lt;TR BGCOLOR="#E0E0E0"&gt;&lt;TD&gt;&lt;BR&gt;&lt;/TD&gt;&lt;TD VALIGN = MIDDLE  ALIGN = CENTER&gt;AS-Cor-1 D3.1 to be submitted to RevCom&lt;/TD&gt;&lt;TD VALIGN = MIDDLE  ALIGN = CENTER&gt;15-Jul-13&lt;/TD&gt;&lt;/TR&gt;&lt;TR&gt;&lt;TD COLSPAN = 3&gt; &lt;/TD&gt;&lt;/TR&gt;</v>
      </c>
      <c r="P208" s="26" t="str">
        <f>IF(Minutes!Q211&lt;&gt;"#","",CONCATENATE("&lt;TR BGCOLOR=""#E0E0E0""&gt;&lt;TD&gt;&lt;BR&gt;&lt;/TD&gt;&lt;TD VALIGN = MIDDLE  ALIGN = CENTER&gt;", Minutes!Q210, "&lt;/TD&gt;&lt;TD VALIGN = MIDDLE  ALIGN = CENTER&gt;", TEXT(Minutes!Q209,"d-mmm-yy"),"&lt;/TD&gt;&lt;/TR&gt;&lt;TR&gt;&lt;TD COLSPAN = 3&gt;", SUBSTITUTE(Minutes!Q211, "#", " "),"&lt;/TD&gt;&lt;/TR&gt;"))</f>
        <v>&lt;TR BGCOLOR="#E0E0E0"&gt;&lt;TD&gt;&lt;BR&gt;&lt;/TD&gt;&lt;TD VALIGN = MIDDLE  ALIGN = CENTER&gt;AS-Cor-1 D3.1 approved by RevCom/SASB, to be published shortly&lt;/TD&gt;&lt;TD VALIGN = MIDDLE  ALIGN = CENTER&gt;3-Sep-13&lt;/TD&gt;&lt;/TR&gt;&lt;TR&gt;&lt;TD COLSPAN = 3&gt; &lt;/TD&gt;&lt;/TR&gt;</v>
      </c>
      <c r="Q208" s="26" t="str">
        <f>IF(Minutes!R211&lt;&gt;"#","",CONCATENATE("&lt;TR BGCOLOR=""#E0E0E0""&gt;&lt;TD&gt;&lt;BR&gt;&lt;/TD&gt;&lt;TD VALIGN = MIDDLE  ALIGN = CENTER&gt;", Minutes!R210, "&lt;/TD&gt;&lt;TD VALIGN = MIDDLE  ALIGN = CENTER&gt;", TEXT(Minutes!R209,"d-mmm-yy"),"&lt;/TD&gt;&lt;/TR&gt;&lt;TR&gt;&lt;TD COLSPAN = 3&gt;", SUBSTITUTE(Minutes!R211, "#", " "),"&lt;/TD&gt;&lt;/TR&gt;"))</f>
        <v>&lt;TR BGCOLOR="#E0E0E0"&gt;&lt;TD&gt;&lt;BR&gt;&lt;/TD&gt;&lt;TD VALIGN = MIDDLE  ALIGN = CENTER&gt;802.1AS-Cor1 was published on Sept 10, 2013&lt;/TD&gt;&lt;TD VALIGN = MIDDLE  ALIGN = CENTER&gt;12-Nov-13&lt;/TD&gt;&lt;/TR&gt;&lt;TR&gt;&lt;TD COLSPAN = 3&gt; &lt;/TD&gt;&lt;/TR&gt;</v>
      </c>
      <c r="R208" s="117" t="str">
        <f>IF(Minutes!S211&lt;&gt;"#","",CONCATENATE("&lt;TR BGCOLOR=""#E0E0E0""&gt;&lt;TD&gt;&lt;BR&gt;&lt;/TD&gt;&lt;TD VALIGN = MIDDLE  ALIGN = CENTER&gt;", Minutes!S210, "&lt;/TD&gt;&lt;TD VALIGN = MIDDLE  ALIGN = CENTER&gt;", TEXT(Minutes!S209,"d-mmm-yy"),"&lt;/TD&gt;&lt;/TR&gt;&lt;TR&gt;&lt;TD COLSPAN = 3&gt;", SUBSTITUTE(Minutes!S211, "#", " "),"&lt;/TD&gt;&lt;/TR&gt;"))</f>
        <v/>
      </c>
      <c r="S208" s="117" t="str">
        <f>IF(Minutes!T211&lt;&gt;"#","",CONCATENATE("&lt;TR BGCOLOR=""#E0E0E0""&gt;&lt;TD&gt;&lt;BR&gt;&lt;/TD&gt;&lt;TD VALIGN = MIDDLE  ALIGN = CENTER&gt;", Minutes!T210, "&lt;/TD&gt;&lt;TD VALIGN = MIDDLE  ALIGN = CENTER&gt;", TEXT(Minutes!T209,"d-mmm-yy"),"&lt;/TD&gt;&lt;/TR&gt;&lt;TR&gt;&lt;TD COLSPAN = 3&gt;", SUBSTITUTE(Minutes!T211, "#", " "),"&lt;/TD&gt;&lt;/TR&gt;"))</f>
        <v/>
      </c>
      <c r="T208" s="117" t="str">
        <f>IF(Minutes!U211&lt;&gt;"#","",CONCATENATE("&lt;TR BGCOLOR=""#E0E0E0""&gt;&lt;TD&gt;&lt;BR&gt;&lt;/TD&gt;&lt;TD VALIGN = MIDDLE  ALIGN = CENTER&gt;", Minutes!U210, "&lt;/TD&gt;&lt;TD VALIGN = MIDDLE  ALIGN = CENTER&gt;", TEXT(Minutes!U209,"d-mmm-yy"),"&lt;/TD&gt;&lt;/TR&gt;&lt;TR&gt;&lt;TD COLSPAN = 3&gt;", SUBSTITUTE(Minutes!U211, "#", " "),"&lt;/TD&gt;&lt;/TR&gt;"))</f>
        <v/>
      </c>
      <c r="U208" s="117" t="str">
        <f>IF(Minutes!V211&lt;&gt;"#","",CONCATENATE("&lt;TR BGCOLOR=""#E0E0E0""&gt;&lt;TD&gt;&lt;BR&gt;&lt;/TD&gt;&lt;TD VALIGN = MIDDLE  ALIGN = CENTER&gt;", Minutes!V210, "&lt;/TD&gt;&lt;TD VALIGN = MIDDLE  ALIGN = CENTER&gt;", TEXT(Minutes!V209,"d-mmm-yy"),"&lt;/TD&gt;&lt;/TR&gt;&lt;TR&gt;&lt;TD COLSPAN = 3&gt;", SUBSTITUTE(Minutes!V211, "#", " "),"&lt;/TD&gt;&lt;/TR&gt;"))</f>
        <v/>
      </c>
      <c r="V208" s="117" t="str">
        <f>IF(Minutes!W211&lt;&gt;"#","",CONCATENATE("&lt;TR BGCOLOR=""#E0E0E0""&gt;&lt;TD&gt;&lt;BR&gt;&lt;/TD&gt;&lt;TD VALIGN = MIDDLE  ALIGN = CENTER&gt;", Minutes!W210, "&lt;/TD&gt;&lt;TD VALIGN = MIDDLE  ALIGN = CENTER&gt;", TEXT(Minutes!W209,"d-mmm-yy"),"&lt;/TD&gt;&lt;/TR&gt;&lt;TR&gt;&lt;TD COLSPAN = 3&gt;", SUBSTITUTE(Minutes!W211, "#", " "),"&lt;/TD&gt;&lt;/TR&gt;"))</f>
        <v/>
      </c>
      <c r="W208" s="117" t="str">
        <f>IF(Minutes!X211&lt;&gt;"#","",CONCATENATE("&lt;TR BGCOLOR=""#E0E0E0""&gt;&lt;TD&gt;&lt;BR&gt;&lt;/TD&gt;&lt;TD VALIGN = MIDDLE  ALIGN = CENTER&gt;", Minutes!X210, "&lt;/TD&gt;&lt;TD VALIGN = MIDDLE  ALIGN = CENTER&gt;", TEXT(Minutes!X209,"d-mmm-yy"),"&lt;/TD&gt;&lt;/TR&gt;&lt;TR&gt;&lt;TD COLSPAN = 3&gt;", SUBSTITUTE(Minutes!X211, "#", " "),"&lt;/TD&gt;&lt;/TR&gt;"))</f>
        <v/>
      </c>
      <c r="X208" s="117" t="str">
        <f>IF(Minutes!Y211&lt;&gt;"#","",CONCATENATE("&lt;TR BGCOLOR=""#E0E0E0""&gt;&lt;TD&gt;&lt;BR&gt;&lt;/TD&gt;&lt;TD VALIGN = MIDDLE  ALIGN = CENTER&gt;", Minutes!Y210, "&lt;/TD&gt;&lt;TD VALIGN = MIDDLE  ALIGN = CENTER&gt;", TEXT(Minutes!Y209,"d-mmm-yy"),"&lt;/TD&gt;&lt;/TR&gt;&lt;TR&gt;&lt;TD COLSPAN = 3&gt;", SUBSTITUTE(Minutes!Y211, "#", " "),"&lt;/TD&gt;&lt;/TR&gt;"))</f>
        <v/>
      </c>
      <c r="Y208" s="117"/>
      <c r="Z208" s="117"/>
      <c r="AA208" s="117"/>
      <c r="AB208" s="117"/>
      <c r="AC208" s="117"/>
      <c r="AD208" s="117"/>
      <c r="AE208" s="117"/>
      <c r="AF208" s="117"/>
      <c r="AG208" s="117"/>
      <c r="AH208" s="117"/>
      <c r="AI208" s="117"/>
      <c r="AJ208" s="117"/>
      <c r="AK208" s="117"/>
      <c r="AL208" s="117"/>
      <c r="AM208" s="117"/>
      <c r="AN208" s="117"/>
      <c r="AO208" s="117"/>
      <c r="AP208" s="117"/>
      <c r="AQ208" s="117"/>
      <c r="AR208" s="117"/>
      <c r="AS208" s="117"/>
      <c r="AT208" s="117"/>
      <c r="AU208" s="117"/>
      <c r="AV208" s="117"/>
      <c r="AW208" s="117"/>
      <c r="AX208" s="117"/>
    </row>
    <row r="209" spans="1:50" x14ac:dyDescent="0.2">
      <c r="B209" s="117"/>
      <c r="C209" s="117"/>
      <c r="D209" s="117"/>
      <c r="E209" s="117"/>
      <c r="F209" s="117"/>
      <c r="G209" s="117"/>
      <c r="H209" s="117"/>
      <c r="I209" s="117"/>
      <c r="J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row>
    <row r="210" spans="1:50" x14ac:dyDescent="0.2">
      <c r="A210" s="26" t="s">
        <v>89</v>
      </c>
      <c r="B210" s="117"/>
      <c r="C210" s="117"/>
      <c r="D210" s="117"/>
      <c r="E210" s="117"/>
      <c r="F210" s="117"/>
      <c r="G210" s="117"/>
      <c r="H210" s="117"/>
      <c r="I210" s="117"/>
      <c r="J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row>
    <row r="211" spans="1:50" ht="127.5" customHeight="1" x14ac:dyDescent="0.2">
      <c r="A211" s="26" t="str">
        <f ca="1">IF(Minutes!B212="#","",CONCATENATE("&lt;A NAME = ""REQ",Minutes!B212,"""&gt;&lt;BR&gt;&lt;/A&gt;","&lt;TABLE BORDER=5 CELLSPACING=0 CELLPADDING=6 WIDTH=""100%""&gt;","&lt;TR BGCOLOR=""#00FFFF""&gt;&lt;TD COLSPAN = 3 VALIGN = MIDDLE  ALIGN = CENTER&gt;&lt;BIG&gt;&lt;B&gt;Change Request &lt;A HREF=""maint_",Minutes!B212,".pdf""&gt;",Minutes!B212,"&lt;/A&gt; Revision History&lt;/B&gt;&lt;/BIG&gt;&lt;/TD&gt;&lt;/TR&gt;","&lt;TR BGCOLOR=""#00FFFF""&gt;&lt;TD  WIDTH=""15%"" ALIGN = CENTER&gt;Status&lt;/TD&gt;&lt;TD ALIGN = CENTER&gt;Description&lt;/TD&gt;&lt;TD  WIDTH=""15%"" ALIGN = CENTER&gt;Date Received&lt;/TD&gt;&lt;/TR&gt;","&lt;TR BGCOLOR=""#00FFFF""&gt;&lt;TD VALIGN = MIDDLE  ALIGN = CENTER&gt;&lt;B&gt;",Minutes!C213,"&lt;/B&gt;&lt;/TD&gt;&lt;TD VALIGN = MIDDLE  ALIGN = CENTER&gt;&lt;B&gt;",Minutes!C214,"&lt;/B&gt;&lt;/TD&gt;&lt;TD  VALIGN = MIDDLE  ALIGN = CENTER&gt;&lt;B&gt;",Minutes!C212,"&lt;/B&gt;&lt;/TD&gt;&lt;/TR&gt;","&lt;TR BGCOLOR=""#00FFFF""&gt;&lt;TD COLSPAN = 3&gt;&lt;SMALL&gt;&lt;BR&gt;&lt;/SMALL&gt;&lt;/TD&gt;&lt;/TR&gt;"))</f>
        <v>&lt;A NAME = "REQ0078"&gt;&lt;BR&gt;&lt;/A&gt;&lt;TABLE BORDER=5 CELLSPACING=0 CELLPADDING=6 WIDTH="100%"&gt;&lt;TR BGCOLOR="#00FFFF"&gt;&lt;TD COLSPAN = 3 VALIGN = MIDDLE  ALIGN = CENTER&gt;&lt;BIG&gt;&lt;B&gt;Change Request &lt;A HREF="maint_0078.pdf"&gt;0078&lt;/A&gt;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CENTER&gt;&lt;B&gt;11.2.15.3 - req78&lt;/B&gt;&lt;/TD&gt;&lt;TD  VALIGN = MIDDLE  ALIGN = CENTER&gt;&lt;B&gt;01-Nov-12&lt;/B&gt;&lt;/TD&gt;&lt;/TR&gt;&lt;TR BGCOLOR="#00FFFF"&gt;&lt;TD COLSPAN = 3&gt;&lt;SMALL&gt;&lt;BR&gt;&lt;/SMALL&gt;&lt;/TD&gt;&lt;/TR&gt;</v>
      </c>
      <c r="B211" s="117" t="str">
        <f ca="1">IF(Minutes!C214="","",CONCATENATE("&lt;TR BGCOLOR=""#E0E0E0""&gt;&lt;TD&gt;&lt;BR&gt;&lt;/TD&gt;&lt;TD VALIGN = MIDDLE  ALIGN = CENTER&gt;", Minutes!C213, "&lt;/TD&gt;&lt;TD VALIGN = MIDDLE  ALIGN = CENTER&gt;", TEXT(Minutes!C212,"d-mmm-yy"),"&lt;/TD&gt;&lt;/TR&gt;&lt;TR&gt;&lt;TD COLSPAN = 3&gt;", SUBSTITUTE(Minutes!C214, "#", " "),"&lt;/TD&gt;&lt;/TR&gt;"))</f>
        <v>&lt;TR BGCOLOR="#E0E0E0"&gt;&lt;TD&gt;&lt;BR&gt;&lt;/TD&gt;&lt;TD VALIGN = MIDDLE  ALIGN = CENTER&gt;Published&lt;/TD&gt;&lt;TD VALIGN = MIDDLE  ALIGN = CENTER&gt;1-Nov-12&lt;/TD&gt;&lt;/TR&gt;&lt;TR&gt;&lt;TD COLSPAN = 3&gt;11.2.15.3 - req78&lt;/TD&gt;&lt;/TR&gt;</v>
      </c>
      <c r="C211" s="117" t="str">
        <f>IF(Minutes!D214&lt;&gt;"#","",CONCATENATE("&lt;TR BGCOLOR=""#E0E0E0""&gt;&lt;TD&gt;&lt;BR&gt;&lt;/TD&gt;&lt;TD VALIGN = MIDDLE  ALIGN = CENTER&gt;", Minutes!D213, "&lt;/TD&gt;&lt;TD VALIGN = MIDDLE  ALIGN = CENTER&gt;", TEXT(Minutes!D212,"d-mmm-yy"),"&lt;/TD&gt;&lt;/TR&gt;&lt;TR&gt;&lt;TD COLSPAN = 3&gt;", SUBSTITUTE(Minutes!D214, "#", " "),"&lt;/TD&gt;&lt;/TR&gt;"))</f>
        <v/>
      </c>
      <c r="D211" s="117" t="str">
        <f>IF(Minutes!E214&lt;&gt;"#","",CONCATENATE("&lt;TR BGCOLOR=""#E0E0E0""&gt;&lt;TD&gt;&lt;BR&gt;&lt;/TD&gt;&lt;TD VALIGN = MIDDLE  ALIGN = CENTER&gt;", Minutes!E213, "&lt;/TD&gt;&lt;TD VALIGN = MIDDLE  ALIGN = CENTER&gt;", TEXT(Minutes!E212,"d-mmm-yy"),"&lt;/TD&gt;&lt;/TR&gt;&lt;TR&gt;&lt;TD COLSPAN = 3&gt;", SUBSTITUTE(Minutes!E214, "#", " "),"&lt;/TD&gt;&lt;/TR&gt;"))</f>
        <v/>
      </c>
      <c r="E211" s="117" t="str">
        <f>IF(Minutes!F214&lt;&gt;"#","",CONCATENATE("&lt;TR BGCOLOR=""#E0E0E0""&gt;&lt;TD&gt;&lt;BR&gt;&lt;/TD&gt;&lt;TD VALIGN = MIDDLE  ALIGN = CENTER&gt;", Minutes!F213, "&lt;/TD&gt;&lt;TD VALIGN = MIDDLE  ALIGN = CENTER&gt;", TEXT(Minutes!F212,"d-mmm-yy"),"&lt;/TD&gt;&lt;/TR&gt;&lt;TR&gt;&lt;TD COLSPAN = 3&gt;", SUBSTITUTE(Minutes!F214, "#", " "),"&lt;/TD&gt;&lt;/TR&gt;"))</f>
        <v/>
      </c>
      <c r="F211" s="117" t="str">
        <f>IF(Minutes!G214&lt;&gt;"#","",CONCATENATE("&lt;TR BGCOLOR=""#E0E0E0""&gt;&lt;TD&gt;&lt;BR&gt;&lt;/TD&gt;&lt;TD VALIGN = MIDDLE  ALIGN = CENTER&gt;", Minutes!G213, "&lt;/TD&gt;&lt;TD VALIGN = MIDDLE  ALIGN = CENTER&gt;", TEXT(Minutes!G212,"d-mmm-yy"),"&lt;/TD&gt;&lt;/TR&gt;&lt;TR&gt;&lt;TD COLSPAN = 3&gt;", SUBSTITUTE(Minutes!G214, "#", " "),"&lt;/TD&gt;&lt;/TR&gt;"))</f>
        <v/>
      </c>
      <c r="G211" s="117" t="str">
        <f>IF(Minutes!H214&lt;&gt;"#","",CONCATENATE("&lt;TR BGCOLOR=""#E0E0E0""&gt;&lt;TD&gt;&lt;BR&gt;&lt;/TD&gt;&lt;TD VALIGN = MIDDLE  ALIGN = CENTER&gt;", Minutes!H213, "&lt;/TD&gt;&lt;TD VALIGN = MIDDLE  ALIGN = CENTER&gt;", TEXT(Minutes!H212,"d-mmm-yy"),"&lt;/TD&gt;&lt;/TR&gt;&lt;TR&gt;&lt;TD COLSPAN = 3&gt;", SUBSTITUTE(Minutes!H214, "#", " "),"&lt;/TD&gt;&lt;/TR&gt;"))</f>
        <v/>
      </c>
      <c r="H211" s="117" t="str">
        <f>IF(Minutes!I214&lt;&gt;"#","",CONCATENATE("&lt;TR BGCOLOR=""#E0E0E0""&gt;&lt;TD&gt;&lt;BR&gt;&lt;/TD&gt;&lt;TD VALIGN = MIDDLE  ALIGN = CENTER&gt;", Minutes!I213, "&lt;/TD&gt;&lt;TD VALIGN = MIDDLE  ALIGN = CENTER&gt;", TEXT(Minutes!I212,"d-mmm-yy"),"&lt;/TD&gt;&lt;/TR&gt;&lt;TR&gt;&lt;TD COLSPAN = 3&gt;", SUBSTITUTE(Minutes!I214, "#", " "),"&lt;/TD&gt;&lt;/TR&gt;"))</f>
        <v/>
      </c>
      <c r="I211" s="117" t="str">
        <f>IF(Minutes!J214&lt;&gt;"#","",CONCATENATE("&lt;TR BGCOLOR=""#E0E0E0""&gt;&lt;TD&gt;&lt;BR&gt;&lt;/TD&gt;&lt;TD VALIGN = MIDDLE  ALIGN = CENTER&gt;", Minutes!J213, "&lt;/TD&gt;&lt;TD VALIGN = MIDDLE  ALIGN = CENTER&gt;", TEXT(Minutes!J212,"d-mmm-yy"),"&lt;/TD&gt;&lt;/TR&gt;&lt;TR&gt;&lt;TD COLSPAN = 3&gt;", SUBSTITUTE(Minutes!J214, "#", " "),"&lt;/TD&gt;&lt;/TR&gt;"))</f>
        <v/>
      </c>
      <c r="J211" s="117" t="str">
        <f>IF(Minutes!K214&lt;&gt;"#","",CONCATENATE("&lt;TR BGCOLOR=""#E0E0E0""&gt;&lt;TD&gt;&lt;BR&gt;&lt;/TD&gt;&lt;TD VALIGN = MIDDLE  ALIGN = CENTER&gt;", Minutes!K213, "&lt;/TD&gt;&lt;TD VALIGN = MIDDLE  ALIGN = CENTER&gt;", TEXT(Minutes!K212,"d-mmm-yy"),"&lt;/TD&gt;&lt;/TR&gt;&lt;TR&gt;&lt;TD COLSPAN = 3&gt;", SUBSTITUTE(Minutes!K214, "#", " "),"&lt;/TD&gt;&lt;/TR&gt;"))</f>
        <v/>
      </c>
      <c r="K211" s="26" t="str">
        <f>IF(Minutes!L214&lt;&gt;"#","",CONCATENATE("&lt;TR BGCOLOR=""#E0E0E0""&gt;&lt;TD&gt;&lt;BR&gt;&lt;/TD&gt;&lt;TD VALIGN = MIDDLE  ALIGN = CENTER&gt;", Minutes!L213, "&lt;/TD&gt;&lt;TD VALIGN = MIDDLE  ALIGN = CENTER&gt;", TEXT(Minutes!L212,"d-mmm-yy"),"&lt;/TD&gt;&lt;/TR&gt;&lt;TR&gt;&lt;TD COLSPAN = 3&gt;", SUBSTITUTE(Minutes!L214, "#", " "),"&lt;/TD&gt;&lt;/TR&gt;"))</f>
        <v>&lt;TR BGCOLOR="#E0E0E0"&gt;&lt;TD&gt;&lt;BR&gt;&lt;/TD&gt;&lt;TD VALIGN = MIDDLE  ALIGN = CENTER&gt;Agree;  'pdelayRateRatio' should be 'neighborRateRatio'.
Incorporate in P802.1AS-Cor-1
&lt;/TD&gt;&lt;TD VALIGN = MIDDLE  ALIGN = CENTER&gt;13-Nov-12&lt;/TD&gt;&lt;/TR&gt;&lt;TR&gt;&lt;TD COLSPAN = 3&gt; &lt;/TD&gt;&lt;/TR&gt;</v>
      </c>
      <c r="L211" s="26" t="str">
        <f>IF(Minutes!M214&lt;&gt;"#","",CONCATENATE("&lt;TR BGCOLOR=""#E0E0E0""&gt;&lt;TD&gt;&lt;BR&gt;&lt;/TD&gt;&lt;TD VALIGN = MIDDLE  ALIGN = CENTER&gt;", Minutes!M213, "&lt;/TD&gt;&lt;TD VALIGN = MIDDLE  ALIGN = CENTER&gt;", TEXT(Minutes!M212,"d-mmm-yy"),"&lt;/TD&gt;&lt;/TR&gt;&lt;TR&gt;&lt;TD COLSPAN = 3&gt;", SUBSTITUTE(Minutes!M214, "#", " "),"&lt;/TD&gt;&lt;/TR&gt;"))</f>
        <v>&lt;TR BGCOLOR="#E0E0E0"&gt;&lt;TD&gt;&lt;BR&gt;&lt;/TD&gt;&lt;TD VALIGN = MIDDLE  ALIGN = CENTER&gt;802.1AS-Cor1 is in WG ballot&lt;/TD&gt;&lt;TD VALIGN = MIDDLE  ALIGN = CENTER&gt;15-Jan-13&lt;/TD&gt;&lt;/TR&gt;&lt;TR&gt;&lt;TD COLSPAN = 3&gt; &lt;/TD&gt;&lt;/TR&gt;</v>
      </c>
      <c r="M211" s="26" t="str">
        <f>IF(Minutes!N214&lt;&gt;"#","",CONCATENATE("&lt;TR BGCOLOR=""#E0E0E0""&gt;&lt;TD&gt;&lt;BR&gt;&lt;/TD&gt;&lt;TD VALIGN = MIDDLE  ALIGN = CENTER&gt;", Minutes!N213, "&lt;/TD&gt;&lt;TD VALIGN = MIDDLE  ALIGN = CENTER&gt;", TEXT(Minutes!N212,"d-mmm-yy"),"&lt;/TD&gt;&lt;/TR&gt;&lt;TR&gt;&lt;TD COLSPAN = 3&gt;", SUBSTITUTE(Minutes!N214, "#", " "),"&lt;/TD&gt;&lt;/TR&gt;"))</f>
        <v>&lt;TR BGCOLOR="#E0E0E0"&gt;&lt;TD&gt;&lt;BR&gt;&lt;/TD&gt;&lt;TD VALIGN = MIDDLE  ALIGN = CENTER&gt;AS-Cor-1 is in sponsor ballot&lt;/TD&gt;&lt;TD VALIGN = MIDDLE  ALIGN = CENTER&gt;19-Mar-13&lt;/TD&gt;&lt;/TR&gt;&lt;TR&gt;&lt;TD COLSPAN = 3&gt; &lt;/TD&gt;&lt;/TR&gt;</v>
      </c>
      <c r="N211" s="26" t="str">
        <f>IF(Minutes!O214&lt;&gt;"#","",CONCATENATE("&lt;TR BGCOLOR=""#E0E0E0""&gt;&lt;TD&gt;&lt;BR&gt;&lt;/TD&gt;&lt;TD VALIGN = MIDDLE  ALIGN = CENTER&gt;", Minutes!O213, "&lt;/TD&gt;&lt;TD VALIGN = MIDDLE  ALIGN = CENTER&gt;", TEXT(Minutes!O212,"d-mmm-yy"),"&lt;/TD&gt;&lt;/TR&gt;&lt;TR&gt;&lt;TD COLSPAN = 3&gt;", SUBSTITUTE(Minutes!O214, "#", " "),"&lt;/TD&gt;&lt;/TR&gt;"))</f>
        <v>&lt;TR BGCOLOR="#E0E0E0"&gt;&lt;TD&gt;&lt;BR&gt;&lt;/TD&gt;&lt;TD VALIGN = MIDDLE  ALIGN = CENTER&gt;AS-Cor-1 D3.1 to be submitted to RevCom&lt;/TD&gt;&lt;TD VALIGN = MIDDLE  ALIGN = CENTER&gt;15-May-13&lt;/TD&gt;&lt;/TR&gt;&lt;TR&gt;&lt;TD COLSPAN = 3&gt; &lt;/TD&gt;&lt;/TR&gt;</v>
      </c>
      <c r="O211" s="26" t="str">
        <f>IF(Minutes!P214&lt;&gt;"#","",CONCATENATE("&lt;TR BGCOLOR=""#E0E0E0""&gt;&lt;TD&gt;&lt;BR&gt;&lt;/TD&gt;&lt;TD VALIGN = MIDDLE  ALIGN = CENTER&gt;", Minutes!P213, "&lt;/TD&gt;&lt;TD VALIGN = MIDDLE  ALIGN = CENTER&gt;", TEXT(Minutes!P212,"d-mmm-yy"),"&lt;/TD&gt;&lt;/TR&gt;&lt;TR&gt;&lt;TD COLSPAN = 3&gt;", SUBSTITUTE(Minutes!P214, "#", " "),"&lt;/TD&gt;&lt;/TR&gt;"))</f>
        <v>&lt;TR BGCOLOR="#E0E0E0"&gt;&lt;TD&gt;&lt;BR&gt;&lt;/TD&gt;&lt;TD VALIGN = MIDDLE  ALIGN = CENTER&gt;AS-Cor-1 D3.1 to be submitted to RevCom&lt;/TD&gt;&lt;TD VALIGN = MIDDLE  ALIGN = CENTER&gt;15-Jul-13&lt;/TD&gt;&lt;/TR&gt;&lt;TR&gt;&lt;TD COLSPAN = 3&gt; &lt;/TD&gt;&lt;/TR&gt;</v>
      </c>
      <c r="P211" s="26" t="str">
        <f>IF(Minutes!Q214&lt;&gt;"#","",CONCATENATE("&lt;TR BGCOLOR=""#E0E0E0""&gt;&lt;TD&gt;&lt;BR&gt;&lt;/TD&gt;&lt;TD VALIGN = MIDDLE  ALIGN = CENTER&gt;", Minutes!Q213, "&lt;/TD&gt;&lt;TD VALIGN = MIDDLE  ALIGN = CENTER&gt;", TEXT(Minutes!Q212,"d-mmm-yy"),"&lt;/TD&gt;&lt;/TR&gt;&lt;TR&gt;&lt;TD COLSPAN = 3&gt;", SUBSTITUTE(Minutes!Q214, "#", " "),"&lt;/TD&gt;&lt;/TR&gt;"))</f>
        <v>&lt;TR BGCOLOR="#E0E0E0"&gt;&lt;TD&gt;&lt;BR&gt;&lt;/TD&gt;&lt;TD VALIGN = MIDDLE  ALIGN = CENTER&gt;AS-Cor-1 D3.1 approved by RevCom/SASB, to be published shortly&lt;/TD&gt;&lt;TD VALIGN = MIDDLE  ALIGN = CENTER&gt;3-Sep-13&lt;/TD&gt;&lt;/TR&gt;&lt;TR&gt;&lt;TD COLSPAN = 3&gt; &lt;/TD&gt;&lt;/TR&gt;</v>
      </c>
      <c r="Q211" s="26" t="str">
        <f>IF(Minutes!R214&lt;&gt;"#","",CONCATENATE("&lt;TR BGCOLOR=""#E0E0E0""&gt;&lt;TD&gt;&lt;BR&gt;&lt;/TD&gt;&lt;TD VALIGN = MIDDLE  ALIGN = CENTER&gt;", Minutes!R213, "&lt;/TD&gt;&lt;TD VALIGN = MIDDLE  ALIGN = CENTER&gt;", TEXT(Minutes!R212,"d-mmm-yy"),"&lt;/TD&gt;&lt;/TR&gt;&lt;TR&gt;&lt;TD COLSPAN = 3&gt;", SUBSTITUTE(Minutes!R214, "#", " "),"&lt;/TD&gt;&lt;/TR&gt;"))</f>
        <v>&lt;TR BGCOLOR="#E0E0E0"&gt;&lt;TD&gt;&lt;BR&gt;&lt;/TD&gt;&lt;TD VALIGN = MIDDLE  ALIGN = CENTER&gt;802.1AS-Cor1 was published on Sept 10, 2013&lt;/TD&gt;&lt;TD VALIGN = MIDDLE  ALIGN = CENTER&gt;12-Nov-13&lt;/TD&gt;&lt;/TR&gt;&lt;TR&gt;&lt;TD COLSPAN = 3&gt; &lt;/TD&gt;&lt;/TR&gt;</v>
      </c>
      <c r="R211" s="117" t="str">
        <f>IF(Minutes!S214&lt;&gt;"#","",CONCATENATE("&lt;TR BGCOLOR=""#E0E0E0""&gt;&lt;TD&gt;&lt;BR&gt;&lt;/TD&gt;&lt;TD VALIGN = MIDDLE  ALIGN = CENTER&gt;", Minutes!S213, "&lt;/TD&gt;&lt;TD VALIGN = MIDDLE  ALIGN = CENTER&gt;", TEXT(Minutes!S212,"d-mmm-yy"),"&lt;/TD&gt;&lt;/TR&gt;&lt;TR&gt;&lt;TD COLSPAN = 3&gt;", SUBSTITUTE(Minutes!S214, "#", " "),"&lt;/TD&gt;&lt;/TR&gt;"))</f>
        <v/>
      </c>
      <c r="S211" s="117" t="str">
        <f>IF(Minutes!T214&lt;&gt;"#","",CONCATENATE("&lt;TR BGCOLOR=""#E0E0E0""&gt;&lt;TD&gt;&lt;BR&gt;&lt;/TD&gt;&lt;TD VALIGN = MIDDLE  ALIGN = CENTER&gt;", Minutes!T213, "&lt;/TD&gt;&lt;TD VALIGN = MIDDLE  ALIGN = CENTER&gt;", TEXT(Minutes!T212,"d-mmm-yy"),"&lt;/TD&gt;&lt;/TR&gt;&lt;TR&gt;&lt;TD COLSPAN = 3&gt;", SUBSTITUTE(Minutes!T214, "#", " "),"&lt;/TD&gt;&lt;/TR&gt;"))</f>
        <v/>
      </c>
      <c r="T211" s="117" t="str">
        <f>IF(Minutes!U214&lt;&gt;"#","",CONCATENATE("&lt;TR BGCOLOR=""#E0E0E0""&gt;&lt;TD&gt;&lt;BR&gt;&lt;/TD&gt;&lt;TD VALIGN = MIDDLE  ALIGN = CENTER&gt;", Minutes!U213, "&lt;/TD&gt;&lt;TD VALIGN = MIDDLE  ALIGN = CENTER&gt;", TEXT(Minutes!U212,"d-mmm-yy"),"&lt;/TD&gt;&lt;/TR&gt;&lt;TR&gt;&lt;TD COLSPAN = 3&gt;", SUBSTITUTE(Minutes!U214, "#", " "),"&lt;/TD&gt;&lt;/TR&gt;"))</f>
        <v/>
      </c>
      <c r="U211" s="117" t="str">
        <f>IF(Minutes!V214&lt;&gt;"#","",CONCATENATE("&lt;TR BGCOLOR=""#E0E0E0""&gt;&lt;TD&gt;&lt;BR&gt;&lt;/TD&gt;&lt;TD VALIGN = MIDDLE  ALIGN = CENTER&gt;", Minutes!V213, "&lt;/TD&gt;&lt;TD VALIGN = MIDDLE  ALIGN = CENTER&gt;", TEXT(Minutes!V212,"d-mmm-yy"),"&lt;/TD&gt;&lt;/TR&gt;&lt;TR&gt;&lt;TD COLSPAN = 3&gt;", SUBSTITUTE(Minutes!V214, "#", " "),"&lt;/TD&gt;&lt;/TR&gt;"))</f>
        <v/>
      </c>
      <c r="V211" s="117" t="str">
        <f>IF(Minutes!W214&lt;&gt;"#","",CONCATENATE("&lt;TR BGCOLOR=""#E0E0E0""&gt;&lt;TD&gt;&lt;BR&gt;&lt;/TD&gt;&lt;TD VALIGN = MIDDLE  ALIGN = CENTER&gt;", Minutes!W213, "&lt;/TD&gt;&lt;TD VALIGN = MIDDLE  ALIGN = CENTER&gt;", TEXT(Minutes!W212,"d-mmm-yy"),"&lt;/TD&gt;&lt;/TR&gt;&lt;TR&gt;&lt;TD COLSPAN = 3&gt;", SUBSTITUTE(Minutes!W214, "#", " "),"&lt;/TD&gt;&lt;/TR&gt;"))</f>
        <v/>
      </c>
      <c r="W211" s="117" t="str">
        <f>IF(Minutes!X214&lt;&gt;"#","",CONCATENATE("&lt;TR BGCOLOR=""#E0E0E0""&gt;&lt;TD&gt;&lt;BR&gt;&lt;/TD&gt;&lt;TD VALIGN = MIDDLE  ALIGN = CENTER&gt;", Minutes!X213, "&lt;/TD&gt;&lt;TD VALIGN = MIDDLE  ALIGN = CENTER&gt;", TEXT(Minutes!X212,"d-mmm-yy"),"&lt;/TD&gt;&lt;/TR&gt;&lt;TR&gt;&lt;TD COLSPAN = 3&gt;", SUBSTITUTE(Minutes!X214, "#", " "),"&lt;/TD&gt;&lt;/TR&gt;"))</f>
        <v/>
      </c>
      <c r="X211" s="117" t="str">
        <f>IF(Minutes!Y214&lt;&gt;"#","",CONCATENATE("&lt;TR BGCOLOR=""#E0E0E0""&gt;&lt;TD&gt;&lt;BR&gt;&lt;/TD&gt;&lt;TD VALIGN = MIDDLE  ALIGN = CENTER&gt;", Minutes!Y213, "&lt;/TD&gt;&lt;TD VALIGN = MIDDLE  ALIGN = CENTER&gt;", TEXT(Minutes!Y212,"d-mmm-yy"),"&lt;/TD&gt;&lt;/TR&gt;&lt;TR&gt;&lt;TD COLSPAN = 3&gt;", SUBSTITUTE(Minutes!Y214, "#", " "),"&lt;/TD&gt;&lt;/TR&gt;"))</f>
        <v/>
      </c>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row>
    <row r="212" spans="1:50" x14ac:dyDescent="0.2">
      <c r="B212" s="117"/>
      <c r="C212" s="117"/>
      <c r="D212" s="117"/>
      <c r="E212" s="117"/>
      <c r="F212" s="117"/>
      <c r="G212" s="117"/>
      <c r="H212" s="117"/>
      <c r="I212" s="117"/>
      <c r="J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row>
    <row r="213" spans="1:50" x14ac:dyDescent="0.2">
      <c r="A213" s="26" t="s">
        <v>89</v>
      </c>
      <c r="B213" s="117"/>
      <c r="C213" s="117"/>
      <c r="D213" s="117"/>
      <c r="E213" s="117"/>
      <c r="F213" s="117"/>
      <c r="G213" s="117"/>
      <c r="H213" s="117"/>
      <c r="I213" s="117"/>
      <c r="J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c r="AQ213" s="117"/>
      <c r="AR213" s="117"/>
      <c r="AS213" s="117"/>
      <c r="AT213" s="117"/>
      <c r="AU213" s="117"/>
      <c r="AV213" s="117"/>
      <c r="AW213" s="117"/>
      <c r="AX213" s="117"/>
    </row>
    <row r="214" spans="1:50" ht="127.5" customHeight="1" x14ac:dyDescent="0.2">
      <c r="A214" s="26" t="str">
        <f ca="1">IF(Minutes!B215="#","",CONCATENATE("&lt;A NAME = ""REQ",Minutes!B215,"""&gt;&lt;BR&gt;&lt;/A&gt;","&lt;TABLE BORDER=5 CELLSPACING=0 CELLPADDING=6 WIDTH=""100%""&gt;","&lt;TR BGCOLOR=""#00FFFF""&gt;&lt;TD COLSPAN = 3 VALIGN = MIDDLE  ALIGN = CENTER&gt;&lt;BIG&gt;&lt;B&gt;Change Request &lt;A HREF=""maint_",Minutes!B215,".pdf""&gt;",Minutes!B215,"&lt;/A&gt; Revision History&lt;/B&gt;&lt;/BIG&gt;&lt;/TD&gt;&lt;/TR&gt;","&lt;TR BGCOLOR=""#00FFFF""&gt;&lt;TD  WIDTH=""15%"" ALIGN = CENTER&gt;Status&lt;/TD&gt;&lt;TD ALIGN = CENTER&gt;Description&lt;/TD&gt;&lt;TD  WIDTH=""15%"" ALIGN = CENTER&gt;Date Received&lt;/TD&gt;&lt;/TR&gt;","&lt;TR BGCOLOR=""#00FFFF""&gt;&lt;TD VALIGN = MIDDLE  ALIGN = CENTER&gt;&lt;B&gt;",Minutes!C216,"&lt;/B&gt;&lt;/TD&gt;&lt;TD VALIGN = MIDDLE  ALIGN = CENTER&gt;&lt;B&gt;",Minutes!C217,"&lt;/B&gt;&lt;/TD&gt;&lt;TD  VALIGN = MIDDLE  ALIGN = CENTER&gt;&lt;B&gt;",Minutes!C215,"&lt;/B&gt;&lt;/TD&gt;&lt;/TR&gt;","&lt;TR BGCOLOR=""#00FFFF""&gt;&lt;TD COLSPAN = 3&gt;&lt;SMALL&gt;&lt;BR&gt;&lt;/SMALL&gt;&lt;/TD&gt;&lt;/TR&gt;"))</f>
        <v>&lt;A NAME = "REQ0079"&gt;&lt;BR&gt;&lt;/A&gt;&lt;TABLE BORDER=5 CELLSPACING=0 CELLPADDING=6 WIDTH="100%"&gt;&lt;TR BGCOLOR="#00FFFF"&gt;&lt;TD COLSPAN = 3 VALIGN = MIDDLE  ALIGN = CENTER&gt;&lt;BIG&gt;&lt;B&gt;Change Request &lt;A HREF="maint_0079.pdf"&gt;0079&lt;/A&gt;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CENTER&gt;&lt;B&gt;11.2.16.1 - req79&lt;/B&gt;&lt;/TD&gt;&lt;TD  VALIGN = MIDDLE  ALIGN = CENTER&gt;&lt;B&gt;01-Nov-12&lt;/B&gt;&lt;/TD&gt;&lt;/TR&gt;&lt;TR BGCOLOR="#00FFFF"&gt;&lt;TD COLSPAN = 3&gt;&lt;SMALL&gt;&lt;BR&gt;&lt;/SMALL&gt;&lt;/TD&gt;&lt;/TR&gt;</v>
      </c>
      <c r="B214" s="117" t="str">
        <f ca="1">IF(Minutes!C217="","",CONCATENATE("&lt;TR BGCOLOR=""#E0E0E0""&gt;&lt;TD&gt;&lt;BR&gt;&lt;/TD&gt;&lt;TD VALIGN = MIDDLE  ALIGN = CENTER&gt;", Minutes!C216, "&lt;/TD&gt;&lt;TD VALIGN = MIDDLE  ALIGN = CENTER&gt;", TEXT(Minutes!C215,"d-mmm-yy"),"&lt;/TD&gt;&lt;/TR&gt;&lt;TR&gt;&lt;TD COLSPAN = 3&gt;", SUBSTITUTE(Minutes!C217, "#", " "),"&lt;/TD&gt;&lt;/TR&gt;"))</f>
        <v>&lt;TR BGCOLOR="#E0E0E0"&gt;&lt;TD&gt;&lt;BR&gt;&lt;/TD&gt;&lt;TD VALIGN = MIDDLE  ALIGN = CENTER&gt;Published&lt;/TD&gt;&lt;TD VALIGN = MIDDLE  ALIGN = CENTER&gt;1-Nov-12&lt;/TD&gt;&lt;/TR&gt;&lt;TR&gt;&lt;TD COLSPAN = 3&gt;11.2.16.1 - req79&lt;/TD&gt;&lt;/TR&gt;</v>
      </c>
      <c r="C214" s="117" t="str">
        <f>IF(Minutes!D217&lt;&gt;"#","",CONCATENATE("&lt;TR BGCOLOR=""#E0E0E0""&gt;&lt;TD&gt;&lt;BR&gt;&lt;/TD&gt;&lt;TD VALIGN = MIDDLE  ALIGN = CENTER&gt;", Minutes!D216, "&lt;/TD&gt;&lt;TD VALIGN = MIDDLE  ALIGN = CENTER&gt;", TEXT(Minutes!D215,"d-mmm-yy"),"&lt;/TD&gt;&lt;/TR&gt;&lt;TR&gt;&lt;TD COLSPAN = 3&gt;", SUBSTITUTE(Minutes!D217, "#", " "),"&lt;/TD&gt;&lt;/TR&gt;"))</f>
        <v/>
      </c>
      <c r="D214" s="117" t="str">
        <f>IF(Minutes!E217&lt;&gt;"#","",CONCATENATE("&lt;TR BGCOLOR=""#E0E0E0""&gt;&lt;TD&gt;&lt;BR&gt;&lt;/TD&gt;&lt;TD VALIGN = MIDDLE  ALIGN = CENTER&gt;", Minutes!E216, "&lt;/TD&gt;&lt;TD VALIGN = MIDDLE  ALIGN = CENTER&gt;", TEXT(Minutes!E215,"d-mmm-yy"),"&lt;/TD&gt;&lt;/TR&gt;&lt;TR&gt;&lt;TD COLSPAN = 3&gt;", SUBSTITUTE(Minutes!E217, "#", " "),"&lt;/TD&gt;&lt;/TR&gt;"))</f>
        <v/>
      </c>
      <c r="E214" s="117" t="str">
        <f>IF(Minutes!F217&lt;&gt;"#","",CONCATENATE("&lt;TR BGCOLOR=""#E0E0E0""&gt;&lt;TD&gt;&lt;BR&gt;&lt;/TD&gt;&lt;TD VALIGN = MIDDLE  ALIGN = CENTER&gt;", Minutes!F216, "&lt;/TD&gt;&lt;TD VALIGN = MIDDLE  ALIGN = CENTER&gt;", TEXT(Minutes!F215,"d-mmm-yy"),"&lt;/TD&gt;&lt;/TR&gt;&lt;TR&gt;&lt;TD COLSPAN = 3&gt;", SUBSTITUTE(Minutes!F217, "#", " "),"&lt;/TD&gt;&lt;/TR&gt;"))</f>
        <v/>
      </c>
      <c r="F214" s="117" t="str">
        <f>IF(Minutes!G217&lt;&gt;"#","",CONCATENATE("&lt;TR BGCOLOR=""#E0E0E0""&gt;&lt;TD&gt;&lt;BR&gt;&lt;/TD&gt;&lt;TD VALIGN = MIDDLE  ALIGN = CENTER&gt;", Minutes!G216, "&lt;/TD&gt;&lt;TD VALIGN = MIDDLE  ALIGN = CENTER&gt;", TEXT(Minutes!G215,"d-mmm-yy"),"&lt;/TD&gt;&lt;/TR&gt;&lt;TR&gt;&lt;TD COLSPAN = 3&gt;", SUBSTITUTE(Minutes!G217, "#", " "),"&lt;/TD&gt;&lt;/TR&gt;"))</f>
        <v/>
      </c>
      <c r="G214" s="117" t="str">
        <f>IF(Minutes!H217&lt;&gt;"#","",CONCATENATE("&lt;TR BGCOLOR=""#E0E0E0""&gt;&lt;TD&gt;&lt;BR&gt;&lt;/TD&gt;&lt;TD VALIGN = MIDDLE  ALIGN = CENTER&gt;", Minutes!H216, "&lt;/TD&gt;&lt;TD VALIGN = MIDDLE  ALIGN = CENTER&gt;", TEXT(Minutes!H215,"d-mmm-yy"),"&lt;/TD&gt;&lt;/TR&gt;&lt;TR&gt;&lt;TD COLSPAN = 3&gt;", SUBSTITUTE(Minutes!H217, "#", " "),"&lt;/TD&gt;&lt;/TR&gt;"))</f>
        <v/>
      </c>
      <c r="H214" s="117" t="str">
        <f>IF(Minutes!I217&lt;&gt;"#","",CONCATENATE("&lt;TR BGCOLOR=""#E0E0E0""&gt;&lt;TD&gt;&lt;BR&gt;&lt;/TD&gt;&lt;TD VALIGN = MIDDLE  ALIGN = CENTER&gt;", Minutes!I216, "&lt;/TD&gt;&lt;TD VALIGN = MIDDLE  ALIGN = CENTER&gt;", TEXT(Minutes!I215,"d-mmm-yy"),"&lt;/TD&gt;&lt;/TR&gt;&lt;TR&gt;&lt;TD COLSPAN = 3&gt;", SUBSTITUTE(Minutes!I217, "#", " "),"&lt;/TD&gt;&lt;/TR&gt;"))</f>
        <v/>
      </c>
      <c r="I214" s="117" t="str">
        <f>IF(Minutes!J217&lt;&gt;"#","",CONCATENATE("&lt;TR BGCOLOR=""#E0E0E0""&gt;&lt;TD&gt;&lt;BR&gt;&lt;/TD&gt;&lt;TD VALIGN = MIDDLE  ALIGN = CENTER&gt;", Minutes!J216, "&lt;/TD&gt;&lt;TD VALIGN = MIDDLE  ALIGN = CENTER&gt;", TEXT(Minutes!J215,"d-mmm-yy"),"&lt;/TD&gt;&lt;/TR&gt;&lt;TR&gt;&lt;TD COLSPAN = 3&gt;", SUBSTITUTE(Minutes!J217, "#", " "),"&lt;/TD&gt;&lt;/TR&gt;"))</f>
        <v/>
      </c>
      <c r="J214" s="117" t="str">
        <f>IF(Minutes!K217&lt;&gt;"#","",CONCATENATE("&lt;TR BGCOLOR=""#E0E0E0""&gt;&lt;TD&gt;&lt;BR&gt;&lt;/TD&gt;&lt;TD VALIGN = MIDDLE  ALIGN = CENTER&gt;", Minutes!K216, "&lt;/TD&gt;&lt;TD VALIGN = MIDDLE  ALIGN = CENTER&gt;", TEXT(Minutes!K215,"d-mmm-yy"),"&lt;/TD&gt;&lt;/TR&gt;&lt;TR&gt;&lt;TD COLSPAN = 3&gt;", SUBSTITUTE(Minutes!K217, "#", " "),"&lt;/TD&gt;&lt;/TR&gt;"))</f>
        <v/>
      </c>
      <c r="K214" s="26" t="str">
        <f>IF(Minutes!L217&lt;&gt;"#","",CONCATENATE("&lt;TR BGCOLOR=""#E0E0E0""&gt;&lt;TD&gt;&lt;BR&gt;&lt;/TD&gt;&lt;TD VALIGN = MIDDLE  ALIGN = CENTER&gt;", Minutes!L216, "&lt;/TD&gt;&lt;TD VALIGN = MIDDLE  ALIGN = CENTER&gt;", TEXT(Minutes!L215,"d-mmm-yy"),"&lt;/TD&gt;&lt;/TR&gt;&lt;TR&gt;&lt;TD COLSPAN = 3&gt;", SUBSTITUTE(Minutes!L217, "#", " "),"&lt;/TD&gt;&lt;/TR&gt;"))</f>
        <v>&lt;TR BGCOLOR="#E0E0E0"&gt;&lt;TD&gt;&lt;BR&gt;&lt;/TD&gt;&lt;TD VALIGN = MIDDLE  ALIGN = CENTER&gt;Agree
Incorporate in P802.1AS-Cor-1
&lt;/TD&gt;&lt;TD VALIGN = MIDDLE  ALIGN = CENTER&gt;13-Nov-12&lt;/TD&gt;&lt;/TR&gt;&lt;TR&gt;&lt;TD COLSPAN = 3&gt; &lt;/TD&gt;&lt;/TR&gt;</v>
      </c>
      <c r="L214" s="26" t="str">
        <f>IF(Minutes!M217&lt;&gt;"#","",CONCATENATE("&lt;TR BGCOLOR=""#E0E0E0""&gt;&lt;TD&gt;&lt;BR&gt;&lt;/TD&gt;&lt;TD VALIGN = MIDDLE  ALIGN = CENTER&gt;", Minutes!M216, "&lt;/TD&gt;&lt;TD VALIGN = MIDDLE  ALIGN = CENTER&gt;", TEXT(Minutes!M215,"d-mmm-yy"),"&lt;/TD&gt;&lt;/TR&gt;&lt;TR&gt;&lt;TD COLSPAN = 3&gt;", SUBSTITUTE(Minutes!M217, "#", " "),"&lt;/TD&gt;&lt;/TR&gt;"))</f>
        <v>&lt;TR BGCOLOR="#E0E0E0"&gt;&lt;TD&gt;&lt;BR&gt;&lt;/TD&gt;&lt;TD VALIGN = MIDDLE  ALIGN = CENTER&gt;802.1AS-Cor1 is in WG ballot&lt;/TD&gt;&lt;TD VALIGN = MIDDLE  ALIGN = CENTER&gt;15-Jan-13&lt;/TD&gt;&lt;/TR&gt;&lt;TR&gt;&lt;TD COLSPAN = 3&gt; &lt;/TD&gt;&lt;/TR&gt;</v>
      </c>
      <c r="M214" s="26" t="str">
        <f>IF(Minutes!N217&lt;&gt;"#","",CONCATENATE("&lt;TR BGCOLOR=""#E0E0E0""&gt;&lt;TD&gt;&lt;BR&gt;&lt;/TD&gt;&lt;TD VALIGN = MIDDLE  ALIGN = CENTER&gt;", Minutes!N216, "&lt;/TD&gt;&lt;TD VALIGN = MIDDLE  ALIGN = CENTER&gt;", TEXT(Minutes!N215,"d-mmm-yy"),"&lt;/TD&gt;&lt;/TR&gt;&lt;TR&gt;&lt;TD COLSPAN = 3&gt;", SUBSTITUTE(Minutes!N217, "#", " "),"&lt;/TD&gt;&lt;/TR&gt;"))</f>
        <v>&lt;TR BGCOLOR="#E0E0E0"&gt;&lt;TD&gt;&lt;BR&gt;&lt;/TD&gt;&lt;TD VALIGN = MIDDLE  ALIGN = CENTER&gt;AS-Cor-1 is in sponsor ballot&lt;/TD&gt;&lt;TD VALIGN = MIDDLE  ALIGN = CENTER&gt;19-Mar-13&lt;/TD&gt;&lt;/TR&gt;&lt;TR&gt;&lt;TD COLSPAN = 3&gt; &lt;/TD&gt;&lt;/TR&gt;</v>
      </c>
      <c r="N214" s="26" t="str">
        <f>IF(Minutes!O217&lt;&gt;"#","",CONCATENATE("&lt;TR BGCOLOR=""#E0E0E0""&gt;&lt;TD&gt;&lt;BR&gt;&lt;/TD&gt;&lt;TD VALIGN = MIDDLE  ALIGN = CENTER&gt;", Minutes!O216, "&lt;/TD&gt;&lt;TD VALIGN = MIDDLE  ALIGN = CENTER&gt;", TEXT(Minutes!O215,"d-mmm-yy"),"&lt;/TD&gt;&lt;/TR&gt;&lt;TR&gt;&lt;TD COLSPAN = 3&gt;", SUBSTITUTE(Minutes!O217, "#", " "),"&lt;/TD&gt;&lt;/TR&gt;"))</f>
        <v>&lt;TR BGCOLOR="#E0E0E0"&gt;&lt;TD&gt;&lt;BR&gt;&lt;/TD&gt;&lt;TD VALIGN = MIDDLE  ALIGN = CENTER&gt;AS-Cor-1 D3.1 to be submitted to RevCom&lt;/TD&gt;&lt;TD VALIGN = MIDDLE  ALIGN = CENTER&gt;15-May-13&lt;/TD&gt;&lt;/TR&gt;&lt;TR&gt;&lt;TD COLSPAN = 3&gt; &lt;/TD&gt;&lt;/TR&gt;</v>
      </c>
      <c r="O214" s="26" t="str">
        <f>IF(Minutes!P217&lt;&gt;"#","",CONCATENATE("&lt;TR BGCOLOR=""#E0E0E0""&gt;&lt;TD&gt;&lt;BR&gt;&lt;/TD&gt;&lt;TD VALIGN = MIDDLE  ALIGN = CENTER&gt;", Minutes!P216, "&lt;/TD&gt;&lt;TD VALIGN = MIDDLE  ALIGN = CENTER&gt;", TEXT(Minutes!P215,"d-mmm-yy"),"&lt;/TD&gt;&lt;/TR&gt;&lt;TR&gt;&lt;TD COLSPAN = 3&gt;", SUBSTITUTE(Minutes!P217, "#", " "),"&lt;/TD&gt;&lt;/TR&gt;"))</f>
        <v>&lt;TR BGCOLOR="#E0E0E0"&gt;&lt;TD&gt;&lt;BR&gt;&lt;/TD&gt;&lt;TD VALIGN = MIDDLE  ALIGN = CENTER&gt;AS-Cor-1 D3.1 to be submitted to RevCom&lt;/TD&gt;&lt;TD VALIGN = MIDDLE  ALIGN = CENTER&gt;15-Jul-13&lt;/TD&gt;&lt;/TR&gt;&lt;TR&gt;&lt;TD COLSPAN = 3&gt; &lt;/TD&gt;&lt;/TR&gt;</v>
      </c>
      <c r="P214" s="26" t="str">
        <f>IF(Minutes!Q217&lt;&gt;"#","",CONCATENATE("&lt;TR BGCOLOR=""#E0E0E0""&gt;&lt;TD&gt;&lt;BR&gt;&lt;/TD&gt;&lt;TD VALIGN = MIDDLE  ALIGN = CENTER&gt;", Minutes!Q216, "&lt;/TD&gt;&lt;TD VALIGN = MIDDLE  ALIGN = CENTER&gt;", TEXT(Minutes!Q215,"d-mmm-yy"),"&lt;/TD&gt;&lt;/TR&gt;&lt;TR&gt;&lt;TD COLSPAN = 3&gt;", SUBSTITUTE(Minutes!Q217, "#", " "),"&lt;/TD&gt;&lt;/TR&gt;"))</f>
        <v>&lt;TR BGCOLOR="#E0E0E0"&gt;&lt;TD&gt;&lt;BR&gt;&lt;/TD&gt;&lt;TD VALIGN = MIDDLE  ALIGN = CENTER&gt;AS-Cor-1 D3.1 approved by RevCom/SASB, to be published shortly&lt;/TD&gt;&lt;TD VALIGN = MIDDLE  ALIGN = CENTER&gt;3-Sep-13&lt;/TD&gt;&lt;/TR&gt;&lt;TR&gt;&lt;TD COLSPAN = 3&gt; &lt;/TD&gt;&lt;/TR&gt;</v>
      </c>
      <c r="Q214" s="26" t="str">
        <f>IF(Minutes!R217&lt;&gt;"#","",CONCATENATE("&lt;TR BGCOLOR=""#E0E0E0""&gt;&lt;TD&gt;&lt;BR&gt;&lt;/TD&gt;&lt;TD VALIGN = MIDDLE  ALIGN = CENTER&gt;", Minutes!R216, "&lt;/TD&gt;&lt;TD VALIGN = MIDDLE  ALIGN = CENTER&gt;", TEXT(Minutes!R215,"d-mmm-yy"),"&lt;/TD&gt;&lt;/TR&gt;&lt;TR&gt;&lt;TD COLSPAN = 3&gt;", SUBSTITUTE(Minutes!R217, "#", " "),"&lt;/TD&gt;&lt;/TR&gt;"))</f>
        <v>&lt;TR BGCOLOR="#E0E0E0"&gt;&lt;TD&gt;&lt;BR&gt;&lt;/TD&gt;&lt;TD VALIGN = MIDDLE  ALIGN = CENTER&gt;802.1AS-Cor1 was published on Sept 10, 2013&lt;/TD&gt;&lt;TD VALIGN = MIDDLE  ALIGN = CENTER&gt;12-Nov-13&lt;/TD&gt;&lt;/TR&gt;&lt;TR&gt;&lt;TD COLSPAN = 3&gt; &lt;/TD&gt;&lt;/TR&gt;</v>
      </c>
      <c r="R214" s="117" t="str">
        <f>IF(Minutes!S217&lt;&gt;"#","",CONCATENATE("&lt;TR BGCOLOR=""#E0E0E0""&gt;&lt;TD&gt;&lt;BR&gt;&lt;/TD&gt;&lt;TD VALIGN = MIDDLE  ALIGN = CENTER&gt;", Minutes!S216, "&lt;/TD&gt;&lt;TD VALIGN = MIDDLE  ALIGN = CENTER&gt;", TEXT(Minutes!S215,"d-mmm-yy"),"&lt;/TD&gt;&lt;/TR&gt;&lt;TR&gt;&lt;TD COLSPAN = 3&gt;", SUBSTITUTE(Minutes!S217, "#", " "),"&lt;/TD&gt;&lt;/TR&gt;"))</f>
        <v/>
      </c>
      <c r="S214" s="117" t="str">
        <f>IF(Minutes!T217&lt;&gt;"#","",CONCATENATE("&lt;TR BGCOLOR=""#E0E0E0""&gt;&lt;TD&gt;&lt;BR&gt;&lt;/TD&gt;&lt;TD VALIGN = MIDDLE  ALIGN = CENTER&gt;", Minutes!T216, "&lt;/TD&gt;&lt;TD VALIGN = MIDDLE  ALIGN = CENTER&gt;", TEXT(Minutes!T215,"d-mmm-yy"),"&lt;/TD&gt;&lt;/TR&gt;&lt;TR&gt;&lt;TD COLSPAN = 3&gt;", SUBSTITUTE(Minutes!T217, "#", " "),"&lt;/TD&gt;&lt;/TR&gt;"))</f>
        <v/>
      </c>
      <c r="T214" s="117" t="str">
        <f>IF(Minutes!U217&lt;&gt;"#","",CONCATENATE("&lt;TR BGCOLOR=""#E0E0E0""&gt;&lt;TD&gt;&lt;BR&gt;&lt;/TD&gt;&lt;TD VALIGN = MIDDLE  ALIGN = CENTER&gt;", Minutes!U216, "&lt;/TD&gt;&lt;TD VALIGN = MIDDLE  ALIGN = CENTER&gt;", TEXT(Minutes!U215,"d-mmm-yy"),"&lt;/TD&gt;&lt;/TR&gt;&lt;TR&gt;&lt;TD COLSPAN = 3&gt;", SUBSTITUTE(Minutes!U217, "#", " "),"&lt;/TD&gt;&lt;/TR&gt;"))</f>
        <v/>
      </c>
      <c r="U214" s="117" t="str">
        <f>IF(Minutes!V217&lt;&gt;"#","",CONCATENATE("&lt;TR BGCOLOR=""#E0E0E0""&gt;&lt;TD&gt;&lt;BR&gt;&lt;/TD&gt;&lt;TD VALIGN = MIDDLE  ALIGN = CENTER&gt;", Minutes!V216, "&lt;/TD&gt;&lt;TD VALIGN = MIDDLE  ALIGN = CENTER&gt;", TEXT(Minutes!V215,"d-mmm-yy"),"&lt;/TD&gt;&lt;/TR&gt;&lt;TR&gt;&lt;TD COLSPAN = 3&gt;", SUBSTITUTE(Minutes!V217, "#", " "),"&lt;/TD&gt;&lt;/TR&gt;"))</f>
        <v/>
      </c>
      <c r="V214" s="117" t="str">
        <f>IF(Minutes!W217&lt;&gt;"#","",CONCATENATE("&lt;TR BGCOLOR=""#E0E0E0""&gt;&lt;TD&gt;&lt;BR&gt;&lt;/TD&gt;&lt;TD VALIGN = MIDDLE  ALIGN = CENTER&gt;", Minutes!W216, "&lt;/TD&gt;&lt;TD VALIGN = MIDDLE  ALIGN = CENTER&gt;", TEXT(Minutes!W215,"d-mmm-yy"),"&lt;/TD&gt;&lt;/TR&gt;&lt;TR&gt;&lt;TD COLSPAN = 3&gt;", SUBSTITUTE(Minutes!W217, "#", " "),"&lt;/TD&gt;&lt;/TR&gt;"))</f>
        <v/>
      </c>
      <c r="W214" s="117" t="str">
        <f>IF(Minutes!X217&lt;&gt;"#","",CONCATENATE("&lt;TR BGCOLOR=""#E0E0E0""&gt;&lt;TD&gt;&lt;BR&gt;&lt;/TD&gt;&lt;TD VALIGN = MIDDLE  ALIGN = CENTER&gt;", Minutes!X216, "&lt;/TD&gt;&lt;TD VALIGN = MIDDLE  ALIGN = CENTER&gt;", TEXT(Minutes!X215,"d-mmm-yy"),"&lt;/TD&gt;&lt;/TR&gt;&lt;TR&gt;&lt;TD COLSPAN = 3&gt;", SUBSTITUTE(Minutes!X217, "#", " "),"&lt;/TD&gt;&lt;/TR&gt;"))</f>
        <v/>
      </c>
      <c r="X214" s="117" t="str">
        <f>IF(Minutes!Y217&lt;&gt;"#","",CONCATENATE("&lt;TR BGCOLOR=""#E0E0E0""&gt;&lt;TD&gt;&lt;BR&gt;&lt;/TD&gt;&lt;TD VALIGN = MIDDLE  ALIGN = CENTER&gt;", Minutes!Y216, "&lt;/TD&gt;&lt;TD VALIGN = MIDDLE  ALIGN = CENTER&gt;", TEXT(Minutes!Y215,"d-mmm-yy"),"&lt;/TD&gt;&lt;/TR&gt;&lt;TR&gt;&lt;TD COLSPAN = 3&gt;", SUBSTITUTE(Minutes!Y217, "#", " "),"&lt;/TD&gt;&lt;/TR&gt;"))</f>
        <v/>
      </c>
      <c r="Y214" s="117"/>
      <c r="Z214" s="117"/>
      <c r="AA214" s="117"/>
      <c r="AB214" s="117"/>
      <c r="AC214" s="117"/>
      <c r="AD214" s="117"/>
      <c r="AE214" s="117"/>
      <c r="AF214" s="117"/>
      <c r="AG214" s="117"/>
      <c r="AH214" s="117"/>
      <c r="AI214" s="117"/>
      <c r="AJ214" s="117"/>
      <c r="AK214" s="117"/>
      <c r="AL214" s="117"/>
      <c r="AM214" s="117"/>
      <c r="AN214" s="117"/>
      <c r="AO214" s="117"/>
      <c r="AP214" s="117"/>
      <c r="AQ214" s="117"/>
      <c r="AR214" s="117"/>
      <c r="AS214" s="117"/>
      <c r="AT214" s="117"/>
      <c r="AU214" s="117"/>
      <c r="AV214" s="117"/>
      <c r="AW214" s="117"/>
      <c r="AX214" s="117"/>
    </row>
    <row r="215" spans="1:50" x14ac:dyDescent="0.2">
      <c r="B215" s="117"/>
      <c r="C215" s="117"/>
      <c r="D215" s="117"/>
      <c r="E215" s="117"/>
      <c r="F215" s="117"/>
      <c r="G215" s="117"/>
      <c r="H215" s="117"/>
      <c r="I215" s="117"/>
      <c r="J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row>
    <row r="216" spans="1:50" x14ac:dyDescent="0.2">
      <c r="A216" s="26" t="s">
        <v>89</v>
      </c>
      <c r="B216" s="117"/>
      <c r="C216" s="117"/>
      <c r="D216" s="117"/>
      <c r="E216" s="117"/>
      <c r="F216" s="117"/>
      <c r="G216" s="117"/>
      <c r="H216" s="117"/>
      <c r="I216" s="117"/>
      <c r="J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117"/>
      <c r="AU216" s="117"/>
      <c r="AV216" s="117"/>
      <c r="AW216" s="117"/>
      <c r="AX216" s="117"/>
    </row>
    <row r="217" spans="1:50" ht="127.5" customHeight="1" x14ac:dyDescent="0.2">
      <c r="A217" s="26" t="str">
        <f ca="1">IF(Minutes!B218="#","",CONCATENATE("&lt;A NAME = ""REQ",Minutes!B218,"""&gt;&lt;BR&gt;&lt;/A&gt;","&lt;TABLE BORDER=5 CELLSPACING=0 CELLPADDING=6 WIDTH=""100%""&gt;","&lt;TR BGCOLOR=""#00FFFF""&gt;&lt;TD COLSPAN = 3 VALIGN = MIDDLE  ALIGN = CENTER&gt;&lt;BIG&gt;&lt;B&gt;Change Request &lt;A HREF=""maint_",Minutes!B218,".pdf""&gt;",Minutes!B218,"&lt;/A&gt; Revision History&lt;/B&gt;&lt;/BIG&gt;&lt;/TD&gt;&lt;/TR&gt;","&lt;TR BGCOLOR=""#00FFFF""&gt;&lt;TD  WIDTH=""15%"" ALIGN = CENTER&gt;Status&lt;/TD&gt;&lt;TD ALIGN = CENTER&gt;Description&lt;/TD&gt;&lt;TD  WIDTH=""15%"" ALIGN = CENTER&gt;Date Received&lt;/TD&gt;&lt;/TR&gt;","&lt;TR BGCOLOR=""#00FFFF""&gt;&lt;TD VALIGN = MIDDLE  ALIGN = CENTER&gt;&lt;B&gt;",Minutes!C219,"&lt;/B&gt;&lt;/TD&gt;&lt;TD VALIGN = MIDDLE  ALIGN = CENTER&gt;&lt;B&gt;",Minutes!C220,"&lt;/B&gt;&lt;/TD&gt;&lt;TD  VALIGN = MIDDLE  ALIGN = CENTER&gt;&lt;B&gt;",Minutes!C218,"&lt;/B&gt;&lt;/TD&gt;&lt;/TR&gt;","&lt;TR BGCOLOR=""#00FFFF""&gt;&lt;TD COLSPAN = 3&gt;&lt;SMALL&gt;&lt;BR&gt;&lt;/SMALL&gt;&lt;/TD&gt;&lt;/TR&gt;"))</f>
        <v>&lt;A NAME = "REQ0080"&gt;&lt;BR&gt;&lt;/A&gt;&lt;TABLE BORDER=5 CELLSPACING=0 CELLPADDING=6 WIDTH="100%"&gt;&lt;TR BGCOLOR="#00FFFF"&gt;&lt;TD COLSPAN = 3 VALIGN = MIDDLE  ALIGN = CENTER&gt;&lt;BIG&gt;&lt;B&gt;Change Request &lt;A HREF="maint_0080.pdf"&gt;0080&lt;/A&gt;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CENTER&gt;&lt;B&gt;11.4.2.3 - req80&lt;/B&gt;&lt;/TD&gt;&lt;TD  VALIGN = MIDDLE  ALIGN = CENTER&gt;&lt;B&gt;01-Nov-12&lt;/B&gt;&lt;/TD&gt;&lt;/TR&gt;&lt;TR BGCOLOR="#00FFFF"&gt;&lt;TD COLSPAN = 3&gt;&lt;SMALL&gt;&lt;BR&gt;&lt;/SMALL&gt;&lt;/TD&gt;&lt;/TR&gt;</v>
      </c>
      <c r="B217" s="117" t="str">
        <f ca="1">IF(Minutes!C220="","",CONCATENATE("&lt;TR BGCOLOR=""#E0E0E0""&gt;&lt;TD&gt;&lt;BR&gt;&lt;/TD&gt;&lt;TD VALIGN = MIDDLE  ALIGN = CENTER&gt;", Minutes!C219, "&lt;/TD&gt;&lt;TD VALIGN = MIDDLE  ALIGN = CENTER&gt;", TEXT(Minutes!C218,"d-mmm-yy"),"&lt;/TD&gt;&lt;/TR&gt;&lt;TR&gt;&lt;TD COLSPAN = 3&gt;", SUBSTITUTE(Minutes!C220, "#", " "),"&lt;/TD&gt;&lt;/TR&gt;"))</f>
        <v>&lt;TR BGCOLOR="#E0E0E0"&gt;&lt;TD&gt;&lt;BR&gt;&lt;/TD&gt;&lt;TD VALIGN = MIDDLE  ALIGN = CENTER&gt;Published&lt;/TD&gt;&lt;TD VALIGN = MIDDLE  ALIGN = CENTER&gt;1-Nov-12&lt;/TD&gt;&lt;/TR&gt;&lt;TR&gt;&lt;TD COLSPAN = 3&gt;11.4.2.3 - req80&lt;/TD&gt;&lt;/TR&gt;</v>
      </c>
      <c r="C217" s="117" t="str">
        <f>IF(Minutes!D220&lt;&gt;"#","",CONCATENATE("&lt;TR BGCOLOR=""#E0E0E0""&gt;&lt;TD&gt;&lt;BR&gt;&lt;/TD&gt;&lt;TD VALIGN = MIDDLE  ALIGN = CENTER&gt;", Minutes!D219, "&lt;/TD&gt;&lt;TD VALIGN = MIDDLE  ALIGN = CENTER&gt;", TEXT(Minutes!D218,"d-mmm-yy"),"&lt;/TD&gt;&lt;/TR&gt;&lt;TR&gt;&lt;TD COLSPAN = 3&gt;", SUBSTITUTE(Minutes!D220, "#", " "),"&lt;/TD&gt;&lt;/TR&gt;"))</f>
        <v/>
      </c>
      <c r="D217" s="117" t="str">
        <f>IF(Minutes!E220&lt;&gt;"#","",CONCATENATE("&lt;TR BGCOLOR=""#E0E0E0""&gt;&lt;TD&gt;&lt;BR&gt;&lt;/TD&gt;&lt;TD VALIGN = MIDDLE  ALIGN = CENTER&gt;", Minutes!E219, "&lt;/TD&gt;&lt;TD VALIGN = MIDDLE  ALIGN = CENTER&gt;", TEXT(Minutes!E218,"d-mmm-yy"),"&lt;/TD&gt;&lt;/TR&gt;&lt;TR&gt;&lt;TD COLSPAN = 3&gt;", SUBSTITUTE(Minutes!E220, "#", " "),"&lt;/TD&gt;&lt;/TR&gt;"))</f>
        <v/>
      </c>
      <c r="E217" s="117" t="str">
        <f>IF(Minutes!F220&lt;&gt;"#","",CONCATENATE("&lt;TR BGCOLOR=""#E0E0E0""&gt;&lt;TD&gt;&lt;BR&gt;&lt;/TD&gt;&lt;TD VALIGN = MIDDLE  ALIGN = CENTER&gt;", Minutes!F219, "&lt;/TD&gt;&lt;TD VALIGN = MIDDLE  ALIGN = CENTER&gt;", TEXT(Minutes!F218,"d-mmm-yy"),"&lt;/TD&gt;&lt;/TR&gt;&lt;TR&gt;&lt;TD COLSPAN = 3&gt;", SUBSTITUTE(Minutes!F220, "#", " "),"&lt;/TD&gt;&lt;/TR&gt;"))</f>
        <v/>
      </c>
      <c r="F217" s="117" t="str">
        <f>IF(Minutes!G220&lt;&gt;"#","",CONCATENATE("&lt;TR BGCOLOR=""#E0E0E0""&gt;&lt;TD&gt;&lt;BR&gt;&lt;/TD&gt;&lt;TD VALIGN = MIDDLE  ALIGN = CENTER&gt;", Minutes!G219, "&lt;/TD&gt;&lt;TD VALIGN = MIDDLE  ALIGN = CENTER&gt;", TEXT(Minutes!G218,"d-mmm-yy"),"&lt;/TD&gt;&lt;/TR&gt;&lt;TR&gt;&lt;TD COLSPAN = 3&gt;", SUBSTITUTE(Minutes!G220, "#", " "),"&lt;/TD&gt;&lt;/TR&gt;"))</f>
        <v/>
      </c>
      <c r="G217" s="117" t="str">
        <f>IF(Minutes!H220&lt;&gt;"#","",CONCATENATE("&lt;TR BGCOLOR=""#E0E0E0""&gt;&lt;TD&gt;&lt;BR&gt;&lt;/TD&gt;&lt;TD VALIGN = MIDDLE  ALIGN = CENTER&gt;", Minutes!H219, "&lt;/TD&gt;&lt;TD VALIGN = MIDDLE  ALIGN = CENTER&gt;", TEXT(Minutes!H218,"d-mmm-yy"),"&lt;/TD&gt;&lt;/TR&gt;&lt;TR&gt;&lt;TD COLSPAN = 3&gt;", SUBSTITUTE(Minutes!H220, "#", " "),"&lt;/TD&gt;&lt;/TR&gt;"))</f>
        <v/>
      </c>
      <c r="H217" s="117" t="str">
        <f>IF(Minutes!I220&lt;&gt;"#","",CONCATENATE("&lt;TR BGCOLOR=""#E0E0E0""&gt;&lt;TD&gt;&lt;BR&gt;&lt;/TD&gt;&lt;TD VALIGN = MIDDLE  ALIGN = CENTER&gt;", Minutes!I219, "&lt;/TD&gt;&lt;TD VALIGN = MIDDLE  ALIGN = CENTER&gt;", TEXT(Minutes!I218,"d-mmm-yy"),"&lt;/TD&gt;&lt;/TR&gt;&lt;TR&gt;&lt;TD COLSPAN = 3&gt;", SUBSTITUTE(Minutes!I220, "#", " "),"&lt;/TD&gt;&lt;/TR&gt;"))</f>
        <v/>
      </c>
      <c r="I217" s="117" t="str">
        <f>IF(Minutes!J220&lt;&gt;"#","",CONCATENATE("&lt;TR BGCOLOR=""#E0E0E0""&gt;&lt;TD&gt;&lt;BR&gt;&lt;/TD&gt;&lt;TD VALIGN = MIDDLE  ALIGN = CENTER&gt;", Minutes!J219, "&lt;/TD&gt;&lt;TD VALIGN = MIDDLE  ALIGN = CENTER&gt;", TEXT(Minutes!J218,"d-mmm-yy"),"&lt;/TD&gt;&lt;/TR&gt;&lt;TR&gt;&lt;TD COLSPAN = 3&gt;", SUBSTITUTE(Minutes!J220, "#", " "),"&lt;/TD&gt;&lt;/TR&gt;"))</f>
        <v/>
      </c>
      <c r="J217" s="117" t="str">
        <f>IF(Minutes!K220&lt;&gt;"#","",CONCATENATE("&lt;TR BGCOLOR=""#E0E0E0""&gt;&lt;TD&gt;&lt;BR&gt;&lt;/TD&gt;&lt;TD VALIGN = MIDDLE  ALIGN = CENTER&gt;", Minutes!K219, "&lt;/TD&gt;&lt;TD VALIGN = MIDDLE  ALIGN = CENTER&gt;", TEXT(Minutes!K218,"d-mmm-yy"),"&lt;/TD&gt;&lt;/TR&gt;&lt;TR&gt;&lt;TD COLSPAN = 3&gt;", SUBSTITUTE(Minutes!K220, "#", " "),"&lt;/TD&gt;&lt;/TR&gt;"))</f>
        <v/>
      </c>
      <c r="K217" s="26" t="str">
        <f>IF(Minutes!L220&lt;&gt;"#","",CONCATENATE("&lt;TR BGCOLOR=""#E0E0E0""&gt;&lt;TD&gt;&lt;BR&gt;&lt;/TD&gt;&lt;TD VALIGN = MIDDLE  ALIGN = CENTER&gt;", Minutes!L219, "&lt;/TD&gt;&lt;TD VALIGN = MIDDLE  ALIGN = CENTER&gt;", TEXT(Minutes!L218,"d-mmm-yy"),"&lt;/TD&gt;&lt;/TR&gt;&lt;TR&gt;&lt;TD COLSPAN = 3&gt;", SUBSTITUTE(Minutes!L220, "#", " "),"&lt;/TD&gt;&lt;/TR&gt;"))</f>
        <v>&lt;TR BGCOLOR="#E0E0E0"&gt;&lt;TD&gt;&lt;BR&gt;&lt;/TD&gt;&lt;TD VALIGN = MIDDLE  ALIGN = CENTER&gt;Agree; also should be capitalized in 10.5.2.2.6.
Incorporate in P802.1AS-Cor-1
&lt;/TD&gt;&lt;TD VALIGN = MIDDLE  ALIGN = CENTER&gt;13-Nov-12&lt;/TD&gt;&lt;/TR&gt;&lt;TR&gt;&lt;TD COLSPAN = 3&gt; &lt;/TD&gt;&lt;/TR&gt;</v>
      </c>
      <c r="L217" s="26" t="str">
        <f>IF(Minutes!M220&lt;&gt;"#","",CONCATENATE("&lt;TR BGCOLOR=""#E0E0E0""&gt;&lt;TD&gt;&lt;BR&gt;&lt;/TD&gt;&lt;TD VALIGN = MIDDLE  ALIGN = CENTER&gt;", Minutes!M219, "&lt;/TD&gt;&lt;TD VALIGN = MIDDLE  ALIGN = CENTER&gt;", TEXT(Minutes!M218,"d-mmm-yy"),"&lt;/TD&gt;&lt;/TR&gt;&lt;TR&gt;&lt;TD COLSPAN = 3&gt;", SUBSTITUTE(Minutes!M220, "#", " "),"&lt;/TD&gt;&lt;/TR&gt;"))</f>
        <v>&lt;TR BGCOLOR="#E0E0E0"&gt;&lt;TD&gt;&lt;BR&gt;&lt;/TD&gt;&lt;TD VALIGN = MIDDLE  ALIGN = CENTER&gt;802.1AS-Cor1 is in WG ballot&lt;/TD&gt;&lt;TD VALIGN = MIDDLE  ALIGN = CENTER&gt;15-Jan-13&lt;/TD&gt;&lt;/TR&gt;&lt;TR&gt;&lt;TD COLSPAN = 3&gt; &lt;/TD&gt;&lt;/TR&gt;</v>
      </c>
      <c r="M217" s="26" t="str">
        <f>IF(Minutes!N220&lt;&gt;"#","",CONCATENATE("&lt;TR BGCOLOR=""#E0E0E0""&gt;&lt;TD&gt;&lt;BR&gt;&lt;/TD&gt;&lt;TD VALIGN = MIDDLE  ALIGN = CENTER&gt;", Minutes!N219, "&lt;/TD&gt;&lt;TD VALIGN = MIDDLE  ALIGN = CENTER&gt;", TEXT(Minutes!N218,"d-mmm-yy"),"&lt;/TD&gt;&lt;/TR&gt;&lt;TR&gt;&lt;TD COLSPAN = 3&gt;", SUBSTITUTE(Minutes!N220, "#", " "),"&lt;/TD&gt;&lt;/TR&gt;"))</f>
        <v>&lt;TR BGCOLOR="#E0E0E0"&gt;&lt;TD&gt;&lt;BR&gt;&lt;/TD&gt;&lt;TD VALIGN = MIDDLE  ALIGN = CENTER&gt;AS-Cor-1 is in sponsor ballot&lt;/TD&gt;&lt;TD VALIGN = MIDDLE  ALIGN = CENTER&gt;19-Mar-13&lt;/TD&gt;&lt;/TR&gt;&lt;TR&gt;&lt;TD COLSPAN = 3&gt; &lt;/TD&gt;&lt;/TR&gt;</v>
      </c>
      <c r="N217" s="26" t="str">
        <f>IF(Minutes!O220&lt;&gt;"#","",CONCATENATE("&lt;TR BGCOLOR=""#E0E0E0""&gt;&lt;TD&gt;&lt;BR&gt;&lt;/TD&gt;&lt;TD VALIGN = MIDDLE  ALIGN = CENTER&gt;", Minutes!O219, "&lt;/TD&gt;&lt;TD VALIGN = MIDDLE  ALIGN = CENTER&gt;", TEXT(Minutes!O218,"d-mmm-yy"),"&lt;/TD&gt;&lt;/TR&gt;&lt;TR&gt;&lt;TD COLSPAN = 3&gt;", SUBSTITUTE(Minutes!O220, "#", " "),"&lt;/TD&gt;&lt;/TR&gt;"))</f>
        <v>&lt;TR BGCOLOR="#E0E0E0"&gt;&lt;TD&gt;&lt;BR&gt;&lt;/TD&gt;&lt;TD VALIGN = MIDDLE  ALIGN = CENTER&gt;AS-Cor-1 D3.1 to be submitted to RevCom&lt;/TD&gt;&lt;TD VALIGN = MIDDLE  ALIGN = CENTER&gt;15-May-13&lt;/TD&gt;&lt;/TR&gt;&lt;TR&gt;&lt;TD COLSPAN = 3&gt; &lt;/TD&gt;&lt;/TR&gt;</v>
      </c>
      <c r="O217" s="26" t="str">
        <f>IF(Minutes!P220&lt;&gt;"#","",CONCATENATE("&lt;TR BGCOLOR=""#E0E0E0""&gt;&lt;TD&gt;&lt;BR&gt;&lt;/TD&gt;&lt;TD VALIGN = MIDDLE  ALIGN = CENTER&gt;", Minutes!P219, "&lt;/TD&gt;&lt;TD VALIGN = MIDDLE  ALIGN = CENTER&gt;", TEXT(Minutes!P218,"d-mmm-yy"),"&lt;/TD&gt;&lt;/TR&gt;&lt;TR&gt;&lt;TD COLSPAN = 3&gt;", SUBSTITUTE(Minutes!P220, "#", " "),"&lt;/TD&gt;&lt;/TR&gt;"))</f>
        <v>&lt;TR BGCOLOR="#E0E0E0"&gt;&lt;TD&gt;&lt;BR&gt;&lt;/TD&gt;&lt;TD VALIGN = MIDDLE  ALIGN = CENTER&gt;AS-Cor-1 D3.1 to be submitted to RevCom&lt;/TD&gt;&lt;TD VALIGN = MIDDLE  ALIGN = CENTER&gt;15-Jul-13&lt;/TD&gt;&lt;/TR&gt;&lt;TR&gt;&lt;TD COLSPAN = 3&gt; &lt;/TD&gt;&lt;/TR&gt;</v>
      </c>
      <c r="P217" s="26" t="str">
        <f>IF(Minutes!Q220&lt;&gt;"#","",CONCATENATE("&lt;TR BGCOLOR=""#E0E0E0""&gt;&lt;TD&gt;&lt;BR&gt;&lt;/TD&gt;&lt;TD VALIGN = MIDDLE  ALIGN = CENTER&gt;", Minutes!Q219, "&lt;/TD&gt;&lt;TD VALIGN = MIDDLE  ALIGN = CENTER&gt;", TEXT(Minutes!Q218,"d-mmm-yy"),"&lt;/TD&gt;&lt;/TR&gt;&lt;TR&gt;&lt;TD COLSPAN = 3&gt;", SUBSTITUTE(Minutes!Q220, "#", " "),"&lt;/TD&gt;&lt;/TR&gt;"))</f>
        <v>&lt;TR BGCOLOR="#E0E0E0"&gt;&lt;TD&gt;&lt;BR&gt;&lt;/TD&gt;&lt;TD VALIGN = MIDDLE  ALIGN = CENTER&gt;AS-Cor-1 D3.1 approved by RevCom/SASB, to be published shortly&lt;/TD&gt;&lt;TD VALIGN = MIDDLE  ALIGN = CENTER&gt;3-Sep-13&lt;/TD&gt;&lt;/TR&gt;&lt;TR&gt;&lt;TD COLSPAN = 3&gt; &lt;/TD&gt;&lt;/TR&gt;</v>
      </c>
      <c r="Q217" s="26" t="str">
        <f>IF(Minutes!R220&lt;&gt;"#","",CONCATENATE("&lt;TR BGCOLOR=""#E0E0E0""&gt;&lt;TD&gt;&lt;BR&gt;&lt;/TD&gt;&lt;TD VALIGN = MIDDLE  ALIGN = CENTER&gt;", Minutes!R219, "&lt;/TD&gt;&lt;TD VALIGN = MIDDLE  ALIGN = CENTER&gt;", TEXT(Minutes!R218,"d-mmm-yy"),"&lt;/TD&gt;&lt;/TR&gt;&lt;TR&gt;&lt;TD COLSPAN = 3&gt;", SUBSTITUTE(Minutes!R220, "#", " "),"&lt;/TD&gt;&lt;/TR&gt;"))</f>
        <v>&lt;TR BGCOLOR="#E0E0E0"&gt;&lt;TD&gt;&lt;BR&gt;&lt;/TD&gt;&lt;TD VALIGN = MIDDLE  ALIGN = CENTER&gt;802.1AS-Cor1 was published on Sept 10, 2013&lt;/TD&gt;&lt;TD VALIGN = MIDDLE  ALIGN = CENTER&gt;12-Nov-13&lt;/TD&gt;&lt;/TR&gt;&lt;TR&gt;&lt;TD COLSPAN = 3&gt; &lt;/TD&gt;&lt;/TR&gt;</v>
      </c>
      <c r="R217" s="117" t="str">
        <f>IF(Minutes!S220&lt;&gt;"#","",CONCATENATE("&lt;TR BGCOLOR=""#E0E0E0""&gt;&lt;TD&gt;&lt;BR&gt;&lt;/TD&gt;&lt;TD VALIGN = MIDDLE  ALIGN = CENTER&gt;", Minutes!S219, "&lt;/TD&gt;&lt;TD VALIGN = MIDDLE  ALIGN = CENTER&gt;", TEXT(Minutes!S218,"d-mmm-yy"),"&lt;/TD&gt;&lt;/TR&gt;&lt;TR&gt;&lt;TD COLSPAN = 3&gt;", SUBSTITUTE(Minutes!S220, "#", " "),"&lt;/TD&gt;&lt;/TR&gt;"))</f>
        <v/>
      </c>
      <c r="S217" s="117" t="str">
        <f>IF(Minutes!T220&lt;&gt;"#","",CONCATENATE("&lt;TR BGCOLOR=""#E0E0E0""&gt;&lt;TD&gt;&lt;BR&gt;&lt;/TD&gt;&lt;TD VALIGN = MIDDLE  ALIGN = CENTER&gt;", Minutes!T219, "&lt;/TD&gt;&lt;TD VALIGN = MIDDLE  ALIGN = CENTER&gt;", TEXT(Minutes!T218,"d-mmm-yy"),"&lt;/TD&gt;&lt;/TR&gt;&lt;TR&gt;&lt;TD COLSPAN = 3&gt;", SUBSTITUTE(Minutes!T220, "#", " "),"&lt;/TD&gt;&lt;/TR&gt;"))</f>
        <v/>
      </c>
      <c r="T217" s="117" t="str">
        <f>IF(Minutes!U220&lt;&gt;"#","",CONCATENATE("&lt;TR BGCOLOR=""#E0E0E0""&gt;&lt;TD&gt;&lt;BR&gt;&lt;/TD&gt;&lt;TD VALIGN = MIDDLE  ALIGN = CENTER&gt;", Minutes!U219, "&lt;/TD&gt;&lt;TD VALIGN = MIDDLE  ALIGN = CENTER&gt;", TEXT(Minutes!U218,"d-mmm-yy"),"&lt;/TD&gt;&lt;/TR&gt;&lt;TR&gt;&lt;TD COLSPAN = 3&gt;", SUBSTITUTE(Minutes!U220, "#", " "),"&lt;/TD&gt;&lt;/TR&gt;"))</f>
        <v/>
      </c>
      <c r="U217" s="117" t="str">
        <f>IF(Minutes!V220&lt;&gt;"#","",CONCATENATE("&lt;TR BGCOLOR=""#E0E0E0""&gt;&lt;TD&gt;&lt;BR&gt;&lt;/TD&gt;&lt;TD VALIGN = MIDDLE  ALIGN = CENTER&gt;", Minutes!V219, "&lt;/TD&gt;&lt;TD VALIGN = MIDDLE  ALIGN = CENTER&gt;", TEXT(Minutes!V218,"d-mmm-yy"),"&lt;/TD&gt;&lt;/TR&gt;&lt;TR&gt;&lt;TD COLSPAN = 3&gt;", SUBSTITUTE(Minutes!V220, "#", " "),"&lt;/TD&gt;&lt;/TR&gt;"))</f>
        <v/>
      </c>
      <c r="V217" s="117" t="str">
        <f>IF(Minutes!W220&lt;&gt;"#","",CONCATENATE("&lt;TR BGCOLOR=""#E0E0E0""&gt;&lt;TD&gt;&lt;BR&gt;&lt;/TD&gt;&lt;TD VALIGN = MIDDLE  ALIGN = CENTER&gt;", Minutes!W219, "&lt;/TD&gt;&lt;TD VALIGN = MIDDLE  ALIGN = CENTER&gt;", TEXT(Minutes!W218,"d-mmm-yy"),"&lt;/TD&gt;&lt;/TR&gt;&lt;TR&gt;&lt;TD COLSPAN = 3&gt;", SUBSTITUTE(Minutes!W220, "#", " "),"&lt;/TD&gt;&lt;/TR&gt;"))</f>
        <v/>
      </c>
      <c r="W217" s="117" t="str">
        <f>IF(Minutes!X220&lt;&gt;"#","",CONCATENATE("&lt;TR BGCOLOR=""#E0E0E0""&gt;&lt;TD&gt;&lt;BR&gt;&lt;/TD&gt;&lt;TD VALIGN = MIDDLE  ALIGN = CENTER&gt;", Minutes!X219, "&lt;/TD&gt;&lt;TD VALIGN = MIDDLE  ALIGN = CENTER&gt;", TEXT(Minutes!X218,"d-mmm-yy"),"&lt;/TD&gt;&lt;/TR&gt;&lt;TR&gt;&lt;TD COLSPAN = 3&gt;", SUBSTITUTE(Minutes!X220, "#", " "),"&lt;/TD&gt;&lt;/TR&gt;"))</f>
        <v/>
      </c>
      <c r="X217" s="117" t="str">
        <f>IF(Minutes!Y220&lt;&gt;"#","",CONCATENATE("&lt;TR BGCOLOR=""#E0E0E0""&gt;&lt;TD&gt;&lt;BR&gt;&lt;/TD&gt;&lt;TD VALIGN = MIDDLE  ALIGN = CENTER&gt;", Minutes!Y219, "&lt;/TD&gt;&lt;TD VALIGN = MIDDLE  ALIGN = CENTER&gt;", TEXT(Minutes!Y218,"d-mmm-yy"),"&lt;/TD&gt;&lt;/TR&gt;&lt;TR&gt;&lt;TD COLSPAN = 3&gt;", SUBSTITUTE(Minutes!Y220, "#", " "),"&lt;/TD&gt;&lt;/TR&gt;"))</f>
        <v/>
      </c>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117"/>
      <c r="AU217" s="117"/>
      <c r="AV217" s="117"/>
      <c r="AW217" s="117"/>
      <c r="AX217" s="117"/>
    </row>
    <row r="218" spans="1:50" x14ac:dyDescent="0.2">
      <c r="B218" s="117"/>
      <c r="C218" s="117"/>
      <c r="D218" s="117"/>
      <c r="E218" s="117"/>
      <c r="F218" s="117"/>
      <c r="G218" s="117"/>
      <c r="H218" s="117"/>
      <c r="I218" s="117"/>
      <c r="J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row>
    <row r="219" spans="1:50" x14ac:dyDescent="0.2">
      <c r="A219" s="26" t="s">
        <v>89</v>
      </c>
      <c r="B219" s="117"/>
      <c r="C219" s="117"/>
      <c r="D219" s="117"/>
      <c r="E219" s="117"/>
      <c r="F219" s="117"/>
      <c r="G219" s="117"/>
      <c r="H219" s="117"/>
      <c r="I219" s="117"/>
      <c r="J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117"/>
      <c r="AU219" s="117"/>
      <c r="AV219" s="117"/>
      <c r="AW219" s="117"/>
      <c r="AX219" s="117"/>
    </row>
    <row r="220" spans="1:50" ht="127.5" customHeight="1" x14ac:dyDescent="0.2">
      <c r="A220" s="26" t="str">
        <f ca="1">IF(Minutes!B221="#","",CONCATENATE("&lt;A NAME = ""REQ",Minutes!B221,"""&gt;&lt;BR&gt;&lt;/A&gt;","&lt;TABLE BORDER=5 CELLSPACING=0 CELLPADDING=6 WIDTH=""100%""&gt;","&lt;TR BGCOLOR=""#00FFFF""&gt;&lt;TD COLSPAN = 3 VALIGN = MIDDLE  ALIGN = CENTER&gt;&lt;BIG&gt;&lt;B&gt;Change Request &lt;A HREF=""maint_",Minutes!B221,".pdf""&gt;",Minutes!B221,"&lt;/A&gt; Revision History&lt;/B&gt;&lt;/BIG&gt;&lt;/TD&gt;&lt;/TR&gt;","&lt;TR BGCOLOR=""#00FFFF""&gt;&lt;TD  WIDTH=""15%"" ALIGN = CENTER&gt;Status&lt;/TD&gt;&lt;TD ALIGN = CENTER&gt;Description&lt;/TD&gt;&lt;TD  WIDTH=""15%"" ALIGN = CENTER&gt;Date Received&lt;/TD&gt;&lt;/TR&gt;","&lt;TR BGCOLOR=""#00FFFF""&gt;&lt;TD VALIGN = MIDDLE  ALIGN = CENTER&gt;&lt;B&gt;",Minutes!C222,"&lt;/B&gt;&lt;/TD&gt;&lt;TD VALIGN = MIDDLE  ALIGN = CENTER&gt;&lt;B&gt;",Minutes!C223,"&lt;/B&gt;&lt;/TD&gt;&lt;TD  VALIGN = MIDDLE  ALIGN = CENTER&gt;&lt;B&gt;",Minutes!C221,"&lt;/B&gt;&lt;/TD&gt;&lt;/TR&gt;","&lt;TR BGCOLOR=""#00FFFF""&gt;&lt;TD COLSPAN = 3&gt;&lt;SMALL&gt;&lt;BR&gt;&lt;/SMALL&gt;&lt;/TD&gt;&lt;/TR&gt;"))</f>
        <v>&lt;A NAME = "REQ0081"&gt;&lt;BR&gt;&lt;/A&gt;&lt;TABLE BORDER=5 CELLSPACING=0 CELLPADDING=6 WIDTH="100%"&gt;&lt;TR BGCOLOR="#00FFFF"&gt;&lt;TD COLSPAN = 3 VALIGN = MIDDLE  ALIGN = CENTER&gt;&lt;BIG&gt;&lt;B&gt;Change Request &lt;A HREF="maint_0081.pdf"&gt;0081&lt;/A&gt;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CENTER&gt;&lt;B&gt;14.6.25 - req81&lt;/B&gt;&lt;/TD&gt;&lt;TD  VALIGN = MIDDLE  ALIGN = CENTER&gt;&lt;B&gt;01-Nov-12&lt;/B&gt;&lt;/TD&gt;&lt;/TR&gt;&lt;TR BGCOLOR="#00FFFF"&gt;&lt;TD COLSPAN = 3&gt;&lt;SMALL&gt;&lt;BR&gt;&lt;/SMALL&gt;&lt;/TD&gt;&lt;/TR&gt;</v>
      </c>
      <c r="B220" s="117" t="str">
        <f ca="1">IF(Minutes!C223="","",CONCATENATE("&lt;TR BGCOLOR=""#E0E0E0""&gt;&lt;TD&gt;&lt;BR&gt;&lt;/TD&gt;&lt;TD VALIGN = MIDDLE  ALIGN = CENTER&gt;", Minutes!C222, "&lt;/TD&gt;&lt;TD VALIGN = MIDDLE  ALIGN = CENTER&gt;", TEXT(Minutes!C221,"d-mmm-yy"),"&lt;/TD&gt;&lt;/TR&gt;&lt;TR&gt;&lt;TD COLSPAN = 3&gt;", SUBSTITUTE(Minutes!C223, "#", " "),"&lt;/TD&gt;&lt;/TR&gt;"))</f>
        <v>&lt;TR BGCOLOR="#E0E0E0"&gt;&lt;TD&gt;&lt;BR&gt;&lt;/TD&gt;&lt;TD VALIGN = MIDDLE  ALIGN = CENTER&gt;Published&lt;/TD&gt;&lt;TD VALIGN = MIDDLE  ALIGN = CENTER&gt;1-Nov-12&lt;/TD&gt;&lt;/TR&gt;&lt;TR&gt;&lt;TD COLSPAN = 3&gt;14.6.25 - req81&lt;/TD&gt;&lt;/TR&gt;</v>
      </c>
      <c r="C220" s="117" t="str">
        <f>IF(Minutes!D223&lt;&gt;"#","",CONCATENATE("&lt;TR BGCOLOR=""#E0E0E0""&gt;&lt;TD&gt;&lt;BR&gt;&lt;/TD&gt;&lt;TD VALIGN = MIDDLE  ALIGN = CENTER&gt;", Minutes!D222, "&lt;/TD&gt;&lt;TD VALIGN = MIDDLE  ALIGN = CENTER&gt;", TEXT(Minutes!D221,"d-mmm-yy"),"&lt;/TD&gt;&lt;/TR&gt;&lt;TR&gt;&lt;TD COLSPAN = 3&gt;", SUBSTITUTE(Minutes!D223, "#", " "),"&lt;/TD&gt;&lt;/TR&gt;"))</f>
        <v/>
      </c>
      <c r="D220" s="117" t="str">
        <f>IF(Minutes!E223&lt;&gt;"#","",CONCATENATE("&lt;TR BGCOLOR=""#E0E0E0""&gt;&lt;TD&gt;&lt;BR&gt;&lt;/TD&gt;&lt;TD VALIGN = MIDDLE  ALIGN = CENTER&gt;", Minutes!E222, "&lt;/TD&gt;&lt;TD VALIGN = MIDDLE  ALIGN = CENTER&gt;", TEXT(Minutes!E221,"d-mmm-yy"),"&lt;/TD&gt;&lt;/TR&gt;&lt;TR&gt;&lt;TD COLSPAN = 3&gt;", SUBSTITUTE(Minutes!E223, "#", " "),"&lt;/TD&gt;&lt;/TR&gt;"))</f>
        <v/>
      </c>
      <c r="E220" s="117" t="str">
        <f>IF(Minutes!F223&lt;&gt;"#","",CONCATENATE("&lt;TR BGCOLOR=""#E0E0E0""&gt;&lt;TD&gt;&lt;BR&gt;&lt;/TD&gt;&lt;TD VALIGN = MIDDLE  ALIGN = CENTER&gt;", Minutes!F222, "&lt;/TD&gt;&lt;TD VALIGN = MIDDLE  ALIGN = CENTER&gt;", TEXT(Minutes!F221,"d-mmm-yy"),"&lt;/TD&gt;&lt;/TR&gt;&lt;TR&gt;&lt;TD COLSPAN = 3&gt;", SUBSTITUTE(Minutes!F223, "#", " "),"&lt;/TD&gt;&lt;/TR&gt;"))</f>
        <v/>
      </c>
      <c r="F220" s="117" t="str">
        <f>IF(Minutes!G223&lt;&gt;"#","",CONCATENATE("&lt;TR BGCOLOR=""#E0E0E0""&gt;&lt;TD&gt;&lt;BR&gt;&lt;/TD&gt;&lt;TD VALIGN = MIDDLE  ALIGN = CENTER&gt;", Minutes!G222, "&lt;/TD&gt;&lt;TD VALIGN = MIDDLE  ALIGN = CENTER&gt;", TEXT(Minutes!G221,"d-mmm-yy"),"&lt;/TD&gt;&lt;/TR&gt;&lt;TR&gt;&lt;TD COLSPAN = 3&gt;", SUBSTITUTE(Minutes!G223, "#", " "),"&lt;/TD&gt;&lt;/TR&gt;"))</f>
        <v/>
      </c>
      <c r="G220" s="117" t="str">
        <f>IF(Minutes!H223&lt;&gt;"#","",CONCATENATE("&lt;TR BGCOLOR=""#E0E0E0""&gt;&lt;TD&gt;&lt;BR&gt;&lt;/TD&gt;&lt;TD VALIGN = MIDDLE  ALIGN = CENTER&gt;", Minutes!H222, "&lt;/TD&gt;&lt;TD VALIGN = MIDDLE  ALIGN = CENTER&gt;", TEXT(Minutes!H221,"d-mmm-yy"),"&lt;/TD&gt;&lt;/TR&gt;&lt;TR&gt;&lt;TD COLSPAN = 3&gt;", SUBSTITUTE(Minutes!H223, "#", " "),"&lt;/TD&gt;&lt;/TR&gt;"))</f>
        <v/>
      </c>
      <c r="H220" s="117" t="str">
        <f>IF(Minutes!I223&lt;&gt;"#","",CONCATENATE("&lt;TR BGCOLOR=""#E0E0E0""&gt;&lt;TD&gt;&lt;BR&gt;&lt;/TD&gt;&lt;TD VALIGN = MIDDLE  ALIGN = CENTER&gt;", Minutes!I222, "&lt;/TD&gt;&lt;TD VALIGN = MIDDLE  ALIGN = CENTER&gt;", TEXT(Minutes!I221,"d-mmm-yy"),"&lt;/TD&gt;&lt;/TR&gt;&lt;TR&gt;&lt;TD COLSPAN = 3&gt;", SUBSTITUTE(Minutes!I223, "#", " "),"&lt;/TD&gt;&lt;/TR&gt;"))</f>
        <v/>
      </c>
      <c r="I220" s="117" t="str">
        <f>IF(Minutes!J223&lt;&gt;"#","",CONCATENATE("&lt;TR BGCOLOR=""#E0E0E0""&gt;&lt;TD&gt;&lt;BR&gt;&lt;/TD&gt;&lt;TD VALIGN = MIDDLE  ALIGN = CENTER&gt;", Minutes!J222, "&lt;/TD&gt;&lt;TD VALIGN = MIDDLE  ALIGN = CENTER&gt;", TEXT(Minutes!J221,"d-mmm-yy"),"&lt;/TD&gt;&lt;/TR&gt;&lt;TR&gt;&lt;TD COLSPAN = 3&gt;", SUBSTITUTE(Minutes!J223, "#", " "),"&lt;/TD&gt;&lt;/TR&gt;"))</f>
        <v/>
      </c>
      <c r="J220" s="117" t="str">
        <f>IF(Minutes!K223&lt;&gt;"#","",CONCATENATE("&lt;TR BGCOLOR=""#E0E0E0""&gt;&lt;TD&gt;&lt;BR&gt;&lt;/TD&gt;&lt;TD VALIGN = MIDDLE  ALIGN = CENTER&gt;", Minutes!K222, "&lt;/TD&gt;&lt;TD VALIGN = MIDDLE  ALIGN = CENTER&gt;", TEXT(Minutes!K221,"d-mmm-yy"),"&lt;/TD&gt;&lt;/TR&gt;&lt;TR&gt;&lt;TD COLSPAN = 3&gt;", SUBSTITUTE(Minutes!K223, "#", " "),"&lt;/TD&gt;&lt;/TR&gt;"))</f>
        <v/>
      </c>
      <c r="K220" s="26" t="str">
        <f>IF(Minutes!L223&lt;&gt;"#","",CONCATENATE("&lt;TR BGCOLOR=""#E0E0E0""&gt;&lt;TD&gt;&lt;BR&gt;&lt;/TD&gt;&lt;TD VALIGN = MIDDLE  ALIGN = CENTER&gt;", Minutes!L222, "&lt;/TD&gt;&lt;TD VALIGN = MIDDLE  ALIGN = CENTER&gt;", TEXT(Minutes!L221,"d-mmm-yy"),"&lt;/TD&gt;&lt;/TR&gt;&lt;TR&gt;&lt;TD COLSPAN = 3&gt;", SUBSTITUTE(Minutes!L223, "#", " "),"&lt;/TD&gt;&lt;/TR&gt;"))</f>
        <v>&lt;TR BGCOLOR="#E0E0E0"&gt;&lt;TD&gt;&lt;BR&gt;&lt;/TD&gt;&lt;TD VALIGN = MIDDLE  ALIGN = CENTER&gt;syncReceiptTimoutTimeInterval should be syncReceiptTimeoutTimeInterval.
Incorporate in P802.1AS-Cor-1
&lt;/TD&gt;&lt;TD VALIGN = MIDDLE  ALIGN = CENTER&gt;13-Nov-12&lt;/TD&gt;&lt;/TR&gt;&lt;TR&gt;&lt;TD COLSPAN = 3&gt; &lt;/TD&gt;&lt;/TR&gt;</v>
      </c>
      <c r="L220" s="26" t="str">
        <f>IF(Minutes!M223&lt;&gt;"#","",CONCATENATE("&lt;TR BGCOLOR=""#E0E0E0""&gt;&lt;TD&gt;&lt;BR&gt;&lt;/TD&gt;&lt;TD VALIGN = MIDDLE  ALIGN = CENTER&gt;", Minutes!M222, "&lt;/TD&gt;&lt;TD VALIGN = MIDDLE  ALIGN = CENTER&gt;", TEXT(Minutes!M221,"d-mmm-yy"),"&lt;/TD&gt;&lt;/TR&gt;&lt;TR&gt;&lt;TD COLSPAN = 3&gt;", SUBSTITUTE(Minutes!M223, "#", " "),"&lt;/TD&gt;&lt;/TR&gt;"))</f>
        <v>&lt;TR BGCOLOR="#E0E0E0"&gt;&lt;TD&gt;&lt;BR&gt;&lt;/TD&gt;&lt;TD VALIGN = MIDDLE  ALIGN = CENTER&gt;802.1AS-Cor1 is in WG ballot&lt;/TD&gt;&lt;TD VALIGN = MIDDLE  ALIGN = CENTER&gt;15-Jan-13&lt;/TD&gt;&lt;/TR&gt;&lt;TR&gt;&lt;TD COLSPAN = 3&gt; &lt;/TD&gt;&lt;/TR&gt;</v>
      </c>
      <c r="M220" s="26" t="str">
        <f>IF(Minutes!N223&lt;&gt;"#","",CONCATENATE("&lt;TR BGCOLOR=""#E0E0E0""&gt;&lt;TD&gt;&lt;BR&gt;&lt;/TD&gt;&lt;TD VALIGN = MIDDLE  ALIGN = CENTER&gt;", Minutes!N222, "&lt;/TD&gt;&lt;TD VALIGN = MIDDLE  ALIGN = CENTER&gt;", TEXT(Minutes!N221,"d-mmm-yy"),"&lt;/TD&gt;&lt;/TR&gt;&lt;TR&gt;&lt;TD COLSPAN = 3&gt;", SUBSTITUTE(Minutes!N223, "#", " "),"&lt;/TD&gt;&lt;/TR&gt;"))</f>
        <v>&lt;TR BGCOLOR="#E0E0E0"&gt;&lt;TD&gt;&lt;BR&gt;&lt;/TD&gt;&lt;TD VALIGN = MIDDLE  ALIGN = CENTER&gt;AS-Cor-1 is in sponsor ballot&lt;/TD&gt;&lt;TD VALIGN = MIDDLE  ALIGN = CENTER&gt;19-Mar-13&lt;/TD&gt;&lt;/TR&gt;&lt;TR&gt;&lt;TD COLSPAN = 3&gt; &lt;/TD&gt;&lt;/TR&gt;</v>
      </c>
      <c r="N220" s="26" t="str">
        <f>IF(Minutes!O223&lt;&gt;"#","",CONCATENATE("&lt;TR BGCOLOR=""#E0E0E0""&gt;&lt;TD&gt;&lt;BR&gt;&lt;/TD&gt;&lt;TD VALIGN = MIDDLE  ALIGN = CENTER&gt;", Minutes!O222, "&lt;/TD&gt;&lt;TD VALIGN = MIDDLE  ALIGN = CENTER&gt;", TEXT(Minutes!O221,"d-mmm-yy"),"&lt;/TD&gt;&lt;/TR&gt;&lt;TR&gt;&lt;TD COLSPAN = 3&gt;", SUBSTITUTE(Minutes!O223, "#", " "),"&lt;/TD&gt;&lt;/TR&gt;"))</f>
        <v>&lt;TR BGCOLOR="#E0E0E0"&gt;&lt;TD&gt;&lt;BR&gt;&lt;/TD&gt;&lt;TD VALIGN = MIDDLE  ALIGN = CENTER&gt;AS-Cor-1 D3.1 to be submitted to RevCom&lt;/TD&gt;&lt;TD VALIGN = MIDDLE  ALIGN = CENTER&gt;15-May-13&lt;/TD&gt;&lt;/TR&gt;&lt;TR&gt;&lt;TD COLSPAN = 3&gt; &lt;/TD&gt;&lt;/TR&gt;</v>
      </c>
      <c r="O220" s="26" t="str">
        <f>IF(Minutes!P223&lt;&gt;"#","",CONCATENATE("&lt;TR BGCOLOR=""#E0E0E0""&gt;&lt;TD&gt;&lt;BR&gt;&lt;/TD&gt;&lt;TD VALIGN = MIDDLE  ALIGN = CENTER&gt;", Minutes!P222, "&lt;/TD&gt;&lt;TD VALIGN = MIDDLE  ALIGN = CENTER&gt;", TEXT(Minutes!P221,"d-mmm-yy"),"&lt;/TD&gt;&lt;/TR&gt;&lt;TR&gt;&lt;TD COLSPAN = 3&gt;", SUBSTITUTE(Minutes!P223, "#", " "),"&lt;/TD&gt;&lt;/TR&gt;"))</f>
        <v>&lt;TR BGCOLOR="#E0E0E0"&gt;&lt;TD&gt;&lt;BR&gt;&lt;/TD&gt;&lt;TD VALIGN = MIDDLE  ALIGN = CENTER&gt;AS-Cor-1 D3.1 to be submitted to RevCom&lt;/TD&gt;&lt;TD VALIGN = MIDDLE  ALIGN = CENTER&gt;15-Jul-13&lt;/TD&gt;&lt;/TR&gt;&lt;TR&gt;&lt;TD COLSPAN = 3&gt; &lt;/TD&gt;&lt;/TR&gt;</v>
      </c>
      <c r="P220" s="26" t="str">
        <f>IF(Minutes!Q223&lt;&gt;"#","",CONCATENATE("&lt;TR BGCOLOR=""#E0E0E0""&gt;&lt;TD&gt;&lt;BR&gt;&lt;/TD&gt;&lt;TD VALIGN = MIDDLE  ALIGN = CENTER&gt;", Minutes!Q222, "&lt;/TD&gt;&lt;TD VALIGN = MIDDLE  ALIGN = CENTER&gt;", TEXT(Minutes!Q221,"d-mmm-yy"),"&lt;/TD&gt;&lt;/TR&gt;&lt;TR&gt;&lt;TD COLSPAN = 3&gt;", SUBSTITUTE(Minutes!Q223, "#", " "),"&lt;/TD&gt;&lt;/TR&gt;"))</f>
        <v>&lt;TR BGCOLOR="#E0E0E0"&gt;&lt;TD&gt;&lt;BR&gt;&lt;/TD&gt;&lt;TD VALIGN = MIDDLE  ALIGN = CENTER&gt;AS-Cor-1 D3.1 approved by RevCom/SASB, to be published shortly&lt;/TD&gt;&lt;TD VALIGN = MIDDLE  ALIGN = CENTER&gt;3-Sep-13&lt;/TD&gt;&lt;/TR&gt;&lt;TR&gt;&lt;TD COLSPAN = 3&gt; &lt;/TD&gt;&lt;/TR&gt;</v>
      </c>
      <c r="Q220" s="26" t="str">
        <f>IF(Minutes!R223&lt;&gt;"#","",CONCATENATE("&lt;TR BGCOLOR=""#E0E0E0""&gt;&lt;TD&gt;&lt;BR&gt;&lt;/TD&gt;&lt;TD VALIGN = MIDDLE  ALIGN = CENTER&gt;", Minutes!R222, "&lt;/TD&gt;&lt;TD VALIGN = MIDDLE  ALIGN = CENTER&gt;", TEXT(Minutes!R221,"d-mmm-yy"),"&lt;/TD&gt;&lt;/TR&gt;&lt;TR&gt;&lt;TD COLSPAN = 3&gt;", SUBSTITUTE(Minutes!R223, "#", " "),"&lt;/TD&gt;&lt;/TR&gt;"))</f>
        <v>&lt;TR BGCOLOR="#E0E0E0"&gt;&lt;TD&gt;&lt;BR&gt;&lt;/TD&gt;&lt;TD VALIGN = MIDDLE  ALIGN = CENTER&gt;802.1AS-Cor1 was published on Sept 10, 2013&lt;/TD&gt;&lt;TD VALIGN = MIDDLE  ALIGN = CENTER&gt;12-Nov-13&lt;/TD&gt;&lt;/TR&gt;&lt;TR&gt;&lt;TD COLSPAN = 3&gt; &lt;/TD&gt;&lt;/TR&gt;</v>
      </c>
      <c r="R220" s="117" t="str">
        <f>IF(Minutes!S223&lt;&gt;"#","",CONCATENATE("&lt;TR BGCOLOR=""#E0E0E0""&gt;&lt;TD&gt;&lt;BR&gt;&lt;/TD&gt;&lt;TD VALIGN = MIDDLE  ALIGN = CENTER&gt;", Minutes!S222, "&lt;/TD&gt;&lt;TD VALIGN = MIDDLE  ALIGN = CENTER&gt;", TEXT(Minutes!S221,"d-mmm-yy"),"&lt;/TD&gt;&lt;/TR&gt;&lt;TR&gt;&lt;TD COLSPAN = 3&gt;", SUBSTITUTE(Minutes!S223, "#", " "),"&lt;/TD&gt;&lt;/TR&gt;"))</f>
        <v/>
      </c>
      <c r="S220" s="117" t="str">
        <f>IF(Minutes!T223&lt;&gt;"#","",CONCATENATE("&lt;TR BGCOLOR=""#E0E0E0""&gt;&lt;TD&gt;&lt;BR&gt;&lt;/TD&gt;&lt;TD VALIGN = MIDDLE  ALIGN = CENTER&gt;", Minutes!T222, "&lt;/TD&gt;&lt;TD VALIGN = MIDDLE  ALIGN = CENTER&gt;", TEXT(Minutes!T221,"d-mmm-yy"),"&lt;/TD&gt;&lt;/TR&gt;&lt;TR&gt;&lt;TD COLSPAN = 3&gt;", SUBSTITUTE(Minutes!T223, "#", " "),"&lt;/TD&gt;&lt;/TR&gt;"))</f>
        <v/>
      </c>
      <c r="T220" s="117" t="str">
        <f>IF(Minutes!U223&lt;&gt;"#","",CONCATENATE("&lt;TR BGCOLOR=""#E0E0E0""&gt;&lt;TD&gt;&lt;BR&gt;&lt;/TD&gt;&lt;TD VALIGN = MIDDLE  ALIGN = CENTER&gt;", Minutes!U222, "&lt;/TD&gt;&lt;TD VALIGN = MIDDLE  ALIGN = CENTER&gt;", TEXT(Minutes!U221,"d-mmm-yy"),"&lt;/TD&gt;&lt;/TR&gt;&lt;TR&gt;&lt;TD COLSPAN = 3&gt;", SUBSTITUTE(Minutes!U223, "#", " "),"&lt;/TD&gt;&lt;/TR&gt;"))</f>
        <v/>
      </c>
      <c r="U220" s="117" t="str">
        <f>IF(Minutes!V223&lt;&gt;"#","",CONCATENATE("&lt;TR BGCOLOR=""#E0E0E0""&gt;&lt;TD&gt;&lt;BR&gt;&lt;/TD&gt;&lt;TD VALIGN = MIDDLE  ALIGN = CENTER&gt;", Minutes!V222, "&lt;/TD&gt;&lt;TD VALIGN = MIDDLE  ALIGN = CENTER&gt;", TEXT(Minutes!V221,"d-mmm-yy"),"&lt;/TD&gt;&lt;/TR&gt;&lt;TR&gt;&lt;TD COLSPAN = 3&gt;", SUBSTITUTE(Minutes!V223, "#", " "),"&lt;/TD&gt;&lt;/TR&gt;"))</f>
        <v/>
      </c>
      <c r="V220" s="117" t="str">
        <f>IF(Minutes!W223&lt;&gt;"#","",CONCATENATE("&lt;TR BGCOLOR=""#E0E0E0""&gt;&lt;TD&gt;&lt;BR&gt;&lt;/TD&gt;&lt;TD VALIGN = MIDDLE  ALIGN = CENTER&gt;", Minutes!W222, "&lt;/TD&gt;&lt;TD VALIGN = MIDDLE  ALIGN = CENTER&gt;", TEXT(Minutes!W221,"d-mmm-yy"),"&lt;/TD&gt;&lt;/TR&gt;&lt;TR&gt;&lt;TD COLSPAN = 3&gt;", SUBSTITUTE(Minutes!W223, "#", " "),"&lt;/TD&gt;&lt;/TR&gt;"))</f>
        <v/>
      </c>
      <c r="W220" s="117" t="str">
        <f>IF(Minutes!X223&lt;&gt;"#","",CONCATENATE("&lt;TR BGCOLOR=""#E0E0E0""&gt;&lt;TD&gt;&lt;BR&gt;&lt;/TD&gt;&lt;TD VALIGN = MIDDLE  ALIGN = CENTER&gt;", Minutes!X222, "&lt;/TD&gt;&lt;TD VALIGN = MIDDLE  ALIGN = CENTER&gt;", TEXT(Minutes!X221,"d-mmm-yy"),"&lt;/TD&gt;&lt;/TR&gt;&lt;TR&gt;&lt;TD COLSPAN = 3&gt;", SUBSTITUTE(Minutes!X223, "#", " "),"&lt;/TD&gt;&lt;/TR&gt;"))</f>
        <v/>
      </c>
      <c r="X220" s="117" t="str">
        <f>IF(Minutes!Y223&lt;&gt;"#","",CONCATENATE("&lt;TR BGCOLOR=""#E0E0E0""&gt;&lt;TD&gt;&lt;BR&gt;&lt;/TD&gt;&lt;TD VALIGN = MIDDLE  ALIGN = CENTER&gt;", Minutes!Y222, "&lt;/TD&gt;&lt;TD VALIGN = MIDDLE  ALIGN = CENTER&gt;", TEXT(Minutes!Y221,"d-mmm-yy"),"&lt;/TD&gt;&lt;/TR&gt;&lt;TR&gt;&lt;TD COLSPAN = 3&gt;", SUBSTITUTE(Minutes!Y223, "#", " "),"&lt;/TD&gt;&lt;/TR&gt;"))</f>
        <v/>
      </c>
      <c r="Y220" s="117"/>
      <c r="Z220" s="117"/>
      <c r="AA220" s="117"/>
      <c r="AB220" s="117"/>
      <c r="AC220" s="117"/>
      <c r="AD220" s="117"/>
      <c r="AE220" s="117"/>
      <c r="AF220" s="117"/>
      <c r="AG220" s="117"/>
      <c r="AH220" s="117"/>
      <c r="AI220" s="117"/>
      <c r="AJ220" s="117"/>
      <c r="AK220" s="117"/>
      <c r="AL220" s="117"/>
      <c r="AM220" s="117"/>
      <c r="AN220" s="117"/>
      <c r="AO220" s="117"/>
      <c r="AP220" s="117"/>
      <c r="AQ220" s="117"/>
      <c r="AR220" s="117"/>
      <c r="AS220" s="117"/>
      <c r="AT220" s="117"/>
      <c r="AU220" s="117"/>
      <c r="AV220" s="117"/>
      <c r="AW220" s="117"/>
      <c r="AX220" s="117"/>
    </row>
    <row r="221" spans="1:50" x14ac:dyDescent="0.2">
      <c r="B221" s="117"/>
      <c r="C221" s="117"/>
      <c r="D221" s="117"/>
      <c r="E221" s="117"/>
      <c r="F221" s="117"/>
      <c r="G221" s="117"/>
      <c r="H221" s="117"/>
      <c r="I221" s="117"/>
      <c r="J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row>
    <row r="222" spans="1:50" x14ac:dyDescent="0.2">
      <c r="A222" s="26" t="s">
        <v>89</v>
      </c>
      <c r="B222" s="117"/>
      <c r="C222" s="117"/>
      <c r="D222" s="117"/>
      <c r="E222" s="117"/>
      <c r="F222" s="117"/>
      <c r="G222" s="117"/>
      <c r="H222" s="117"/>
      <c r="I222" s="117"/>
      <c r="J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117"/>
      <c r="AU222" s="117"/>
      <c r="AV222" s="117"/>
      <c r="AW222" s="117"/>
      <c r="AX222" s="117"/>
    </row>
    <row r="223" spans="1:50" ht="127.5" customHeight="1" x14ac:dyDescent="0.2">
      <c r="A223" s="26" t="str">
        <f ca="1">IF(Minutes!B224="#","",CONCATENATE("&lt;A NAME = ""REQ",Minutes!B224,"""&gt;&lt;BR&gt;&lt;/A&gt;","&lt;TABLE BORDER=5 CELLSPACING=0 CELLPADDING=6 WIDTH=""100%""&gt;","&lt;TR BGCOLOR=""#00FFFF""&gt;&lt;TD COLSPAN = 3 VALIGN = MIDDLE  ALIGN = CENTER&gt;&lt;BIG&gt;&lt;B&gt;Change Request &lt;A HREF=""maint_",Minutes!B224,".pdf""&gt;",Minutes!B224,"&lt;/A&gt; Revision History&lt;/B&gt;&lt;/BIG&gt;&lt;/TD&gt;&lt;/TR&gt;","&lt;TR BGCOLOR=""#00FFFF""&gt;&lt;TD  WIDTH=""15%"" ALIGN = CENTER&gt;Status&lt;/TD&gt;&lt;TD ALIGN = CENTER&gt;Description&lt;/TD&gt;&lt;TD  WIDTH=""15%"" ALIGN = CENTER&gt;Date Received&lt;/TD&gt;&lt;/TR&gt;","&lt;TR BGCOLOR=""#00FFFF""&gt;&lt;TD VALIGN = MIDDLE  ALIGN = CENTER&gt;&lt;B&gt;",Minutes!C225,"&lt;/B&gt;&lt;/TD&gt;&lt;TD VALIGN = MIDDLE  ALIGN = CENTER&gt;&lt;B&gt;",Minutes!C226,"&lt;/B&gt;&lt;/TD&gt;&lt;TD  VALIGN = MIDDLE  ALIGN = CENTER&gt;&lt;B&gt;",Minutes!C224,"&lt;/B&gt;&lt;/TD&gt;&lt;/TR&gt;","&lt;TR BGCOLOR=""#00FFFF""&gt;&lt;TD COLSPAN = 3&gt;&lt;SMALL&gt;&lt;BR&gt;&lt;/SMALL&gt;&lt;/TD&gt;&lt;/TR&gt;"))</f>
        <v>&lt;A NAME = "REQ0082"&gt;&lt;BR&gt;&lt;/A&gt;&lt;TABLE BORDER=5 CELLSPACING=0 CELLPADDING=6 WIDTH="100%"&gt;&lt;TR BGCOLOR="#00FFFF"&gt;&lt;TD COLSPAN = 3 VALIGN = MIDDLE  ALIGN = CENTER&gt;&lt;BIG&gt;&lt;B&gt;Change Request &lt;A HREF="maint_0082.pdf"&gt;0082&lt;/A&gt; Revision History&lt;/B&gt;&lt;/BIG&gt;&lt;/TD&gt;&lt;/TR&gt;&lt;TR BGCOLOR="#00FFFF"&gt;&lt;TD  WIDTH="15%" ALIGN = CENTER&gt;Status&lt;/TD&gt;&lt;TD ALIGN = CENTER&gt;Description&lt;/TD&gt;&lt;TD  WIDTH="15%" ALIGN = CENTER&gt;Date Received&lt;/TD&gt;&lt;/TR&gt;&lt;TR BGCOLOR="#00FFFF"&gt;&lt;TD VALIGN = MIDDLE  ALIGN = CENTER&gt;&lt;B&gt;Published&lt;/B&gt;&lt;/TD&gt;&lt;TD VALIGN = MIDDLE  ALIGN = CENTER&gt;&lt;B&gt;14.7.9 - req82&lt;/B&gt;&lt;/TD&gt;&lt;TD  VALIGN = MIDDLE  ALIGN = CENTER&gt;&lt;B&gt;01-Nov-12&lt;/B&gt;&lt;/TD&gt;&lt;/TR&gt;&lt;TR BGCOLOR="#00FFFF"&gt;&lt;TD COLSPAN = 3&gt;&lt;SMALL&gt;&lt;BR&gt;&lt;/SMALL&gt;&lt;/TD&gt;&lt;/TR&gt;</v>
      </c>
      <c r="B223" s="117" t="str">
        <f ca="1">IF(Minutes!C226="","",CONCATENATE("&lt;TR BGCOLOR=""#E0E0E0""&gt;&lt;TD&gt;&lt;BR&gt;&lt;/TD&gt;&lt;TD VALIGN = MIDDLE  ALIGN = CENTER&gt;", Minutes!C225, "&lt;/TD&gt;&lt;TD VALIGN = MIDDLE  ALIGN = CENTER&gt;", TEXT(Minutes!C224,"d-mmm-yy"),"&lt;/TD&gt;&lt;/TR&gt;&lt;TR&gt;&lt;TD COLSPAN = 3&gt;", SUBSTITUTE(Minutes!C226, "#", " "),"&lt;/TD&gt;&lt;/TR&gt;"))</f>
        <v>&lt;TR BGCOLOR="#E0E0E0"&gt;&lt;TD&gt;&lt;BR&gt;&lt;/TD&gt;&lt;TD VALIGN = MIDDLE  ALIGN = CENTER&gt;Published&lt;/TD&gt;&lt;TD VALIGN = MIDDLE  ALIGN = CENTER&gt;1-Nov-12&lt;/TD&gt;&lt;/TR&gt;&lt;TR&gt;&lt;TD COLSPAN = 3&gt;14.7.9 - req82&lt;/TD&gt;&lt;/TR&gt;</v>
      </c>
      <c r="C223" s="117" t="str">
        <f>IF(Minutes!D226&lt;&gt;"#","",CONCATENATE("&lt;TR BGCOLOR=""#E0E0E0""&gt;&lt;TD&gt;&lt;BR&gt;&lt;/TD&gt;&lt;TD VALIGN = MIDDLE  ALIGN = CENTER&gt;", Minutes!D225, "&lt;/TD&gt;&lt;TD VALIGN = MIDDLE  ALIGN = CENTER&gt;", TEXT(Minutes!D224,"d-mmm-yy"),"&lt;/TD&gt;&lt;/TR&gt;&lt;TR&gt;&lt;TD COLSPAN = 3&gt;", SUBSTITUTE(Minutes!D226, "#", " "),"&lt;/TD&gt;&lt;/TR&gt;"))</f>
        <v/>
      </c>
      <c r="D223" s="117" t="str">
        <f>IF(Minutes!E226&lt;&gt;"#","",CONCATENATE("&lt;TR BGCOLOR=""#E0E0E0""&gt;&lt;TD&gt;&lt;BR&gt;&lt;/TD&gt;&lt;TD VALIGN = MIDDLE  ALIGN = CENTER&gt;", Minutes!E225, "&lt;/TD&gt;&lt;TD VALIGN = MIDDLE  ALIGN = CENTER&gt;", TEXT(Minutes!E224,"d-mmm-yy"),"&lt;/TD&gt;&lt;/TR&gt;&lt;TR&gt;&lt;TD COLSPAN = 3&gt;", SUBSTITUTE(Minutes!E226, "#", " "),"&lt;/TD&gt;&lt;/TR&gt;"))</f>
        <v/>
      </c>
      <c r="E223" s="117" t="str">
        <f>IF(Minutes!F226&lt;&gt;"#","",CONCATENATE("&lt;TR BGCOLOR=""#E0E0E0""&gt;&lt;TD&gt;&lt;BR&gt;&lt;/TD&gt;&lt;TD VALIGN = MIDDLE  ALIGN = CENTER&gt;", Minutes!F225, "&lt;/TD&gt;&lt;TD VALIGN = MIDDLE  ALIGN = CENTER&gt;", TEXT(Minutes!F224,"d-mmm-yy"),"&lt;/TD&gt;&lt;/TR&gt;&lt;TR&gt;&lt;TD COLSPAN = 3&gt;", SUBSTITUTE(Minutes!F226, "#", " "),"&lt;/TD&gt;&lt;/TR&gt;"))</f>
        <v/>
      </c>
      <c r="F223" s="117" t="str">
        <f>IF(Minutes!G226&lt;&gt;"#","",CONCATENATE("&lt;TR BGCOLOR=""#E0E0E0""&gt;&lt;TD&gt;&lt;BR&gt;&lt;/TD&gt;&lt;TD VALIGN = MIDDLE  ALIGN = CENTER&gt;", Minutes!G225, "&lt;/TD&gt;&lt;TD VALIGN = MIDDLE  ALIGN = CENTER&gt;", TEXT(Minutes!G224,"d-mmm-yy"),"&lt;/TD&gt;&lt;/TR&gt;&lt;TR&gt;&lt;TD COLSPAN = 3&gt;", SUBSTITUTE(Minutes!G226, "#", " "),"&lt;/TD&gt;&lt;/TR&gt;"))</f>
        <v/>
      </c>
      <c r="G223" s="117" t="str">
        <f>IF(Minutes!H226&lt;&gt;"#","",CONCATENATE("&lt;TR BGCOLOR=""#E0E0E0""&gt;&lt;TD&gt;&lt;BR&gt;&lt;/TD&gt;&lt;TD VALIGN = MIDDLE  ALIGN = CENTER&gt;", Minutes!H225, "&lt;/TD&gt;&lt;TD VALIGN = MIDDLE  ALIGN = CENTER&gt;", TEXT(Minutes!H224,"d-mmm-yy"),"&lt;/TD&gt;&lt;/TR&gt;&lt;TR&gt;&lt;TD COLSPAN = 3&gt;", SUBSTITUTE(Minutes!H226, "#", " "),"&lt;/TD&gt;&lt;/TR&gt;"))</f>
        <v/>
      </c>
      <c r="H223" s="117" t="str">
        <f>IF(Minutes!I226&lt;&gt;"#","",CONCATENATE("&lt;TR BGCOLOR=""#E0E0E0""&gt;&lt;TD&gt;&lt;BR&gt;&lt;/TD&gt;&lt;TD VALIGN = MIDDLE  ALIGN = CENTER&gt;", Minutes!I225, "&lt;/TD&gt;&lt;TD VALIGN = MIDDLE  ALIGN = CENTER&gt;", TEXT(Minutes!I224,"d-mmm-yy"),"&lt;/TD&gt;&lt;/TR&gt;&lt;TR&gt;&lt;TD COLSPAN = 3&gt;", SUBSTITUTE(Minutes!I226, "#", " "),"&lt;/TD&gt;&lt;/TR&gt;"))</f>
        <v/>
      </c>
      <c r="I223" s="117" t="str">
        <f>IF(Minutes!J226&lt;&gt;"#","",CONCATENATE("&lt;TR BGCOLOR=""#E0E0E0""&gt;&lt;TD&gt;&lt;BR&gt;&lt;/TD&gt;&lt;TD VALIGN = MIDDLE  ALIGN = CENTER&gt;", Minutes!J225, "&lt;/TD&gt;&lt;TD VALIGN = MIDDLE  ALIGN = CENTER&gt;", TEXT(Minutes!J224,"d-mmm-yy"),"&lt;/TD&gt;&lt;/TR&gt;&lt;TR&gt;&lt;TD COLSPAN = 3&gt;", SUBSTITUTE(Minutes!J226, "#", " "),"&lt;/TD&gt;&lt;/TR&gt;"))</f>
        <v/>
      </c>
      <c r="J223" s="117" t="str">
        <f>IF(Minutes!K226&lt;&gt;"#","",CONCATENATE("&lt;TR BGCOLOR=""#E0E0E0""&gt;&lt;TD&gt;&lt;BR&gt;&lt;/TD&gt;&lt;TD VALIGN = MIDDLE  ALIGN = CENTER&gt;", Minutes!K225, "&lt;/TD&gt;&lt;TD VALIGN = MIDDLE  ALIGN = CENTER&gt;", TEXT(Minutes!K224,"d-mmm-yy"),"&lt;/TD&gt;&lt;/TR&gt;&lt;TR&gt;&lt;TD COLSPAN = 3&gt;", SUBSTITUTE(Minutes!K226, "#", " "),"&lt;/TD&gt;&lt;/TR&gt;"))</f>
        <v/>
      </c>
      <c r="K223" s="26" t="str">
        <f>IF(Minutes!L226&lt;&gt;"#","",CONCATENATE("&lt;TR BGCOLOR=""#E0E0E0""&gt;&lt;TD&gt;&lt;BR&gt;&lt;/TD&gt;&lt;TD VALIGN = MIDDLE  ALIGN = CENTER&gt;", Minutes!L225, "&lt;/TD&gt;&lt;TD VALIGN = MIDDLE  ALIGN = CENTER&gt;", TEXT(Minutes!L224,"d-mmm-yy"),"&lt;/TD&gt;&lt;/TR&gt;&lt;TR&gt;&lt;TD COLSPAN = 3&gt;", SUBSTITUTE(Minutes!L226, "#", " "),"&lt;/TD&gt;&lt;/TR&gt;"))</f>
        <v>&lt;TR BGCOLOR="#E0E0E0"&gt;&lt;TD&gt;&lt;BR&gt;&lt;/TD&gt;&lt;TD VALIGN = MIDDLE  ALIGN = CENTER&gt;Agreed
Incorporate in P802.1AS-Cor-1
&lt;/TD&gt;&lt;TD VALIGN = MIDDLE  ALIGN = CENTER&gt;13-Nov-12&lt;/TD&gt;&lt;/TR&gt;&lt;TR&gt;&lt;TD COLSPAN = 3&gt; &lt;/TD&gt;&lt;/TR&gt;</v>
      </c>
      <c r="L223" s="26" t="str">
        <f>IF(Minutes!M226&lt;&gt;"#","",CONCATENATE("&lt;TR BGCOLOR=""#E0E0E0""&gt;&lt;TD&gt;&lt;BR&gt;&lt;/TD&gt;&lt;TD VALIGN = MIDDLE  ALIGN = CENTER&gt;", Minutes!M225, "&lt;/TD&gt;&lt;TD VALIGN = MIDDLE  ALIGN = CENTER&gt;", TEXT(Minutes!M224,"d-mmm-yy"),"&lt;/TD&gt;&lt;/TR&gt;&lt;TR&gt;&lt;TD COLSPAN = 3&gt;", SUBSTITUTE(Minutes!M226, "#", " "),"&lt;/TD&gt;&lt;/TR&gt;"))</f>
        <v>&lt;TR BGCOLOR="#E0E0E0"&gt;&lt;TD&gt;&lt;BR&gt;&lt;/TD&gt;&lt;TD VALIGN = MIDDLE  ALIGN = CENTER&gt;802.1AS-Cor1 is in WG ballot&lt;/TD&gt;&lt;TD VALIGN = MIDDLE  ALIGN = CENTER&gt;15-Jan-13&lt;/TD&gt;&lt;/TR&gt;&lt;TR&gt;&lt;TD COLSPAN = 3&gt; &lt;/TD&gt;&lt;/TR&gt;</v>
      </c>
      <c r="M223" s="26" t="str">
        <f>IF(Minutes!N226&lt;&gt;"#","",CONCATENATE("&lt;TR BGCOLOR=""#E0E0E0""&gt;&lt;TD&gt;&lt;BR&gt;&lt;/TD&gt;&lt;TD VALIGN = MIDDLE  ALIGN = CENTER&gt;", Minutes!N225, "&lt;/TD&gt;&lt;TD VALIGN = MIDDLE  ALIGN = CENTER&gt;", TEXT(Minutes!N224,"d-mmm-yy"),"&lt;/TD&gt;&lt;/TR&gt;&lt;TR&gt;&lt;TD COLSPAN = 3&gt;", SUBSTITUTE(Minutes!N226, "#", " "),"&lt;/TD&gt;&lt;/TR&gt;"))</f>
        <v>&lt;TR BGCOLOR="#E0E0E0"&gt;&lt;TD&gt;&lt;BR&gt;&lt;/TD&gt;&lt;TD VALIGN = MIDDLE  ALIGN = CENTER&gt;AS-Cor-1 is in sponsor ballot&lt;/TD&gt;&lt;TD VALIGN = MIDDLE  ALIGN = CENTER&gt;19-Mar-13&lt;/TD&gt;&lt;/TR&gt;&lt;TR&gt;&lt;TD COLSPAN = 3&gt; &lt;/TD&gt;&lt;/TR&gt;</v>
      </c>
      <c r="N223" s="26" t="str">
        <f>IF(Minutes!O226&lt;&gt;"#","",CONCATENATE("&lt;TR BGCOLOR=""#E0E0E0""&gt;&lt;TD&gt;&lt;BR&gt;&lt;/TD&gt;&lt;TD VALIGN = MIDDLE  ALIGN = CENTER&gt;", Minutes!O225, "&lt;/TD&gt;&lt;TD VALIGN = MIDDLE  ALIGN = CENTER&gt;", TEXT(Minutes!O224,"d-mmm-yy"),"&lt;/TD&gt;&lt;/TR&gt;&lt;TR&gt;&lt;TD COLSPAN = 3&gt;", SUBSTITUTE(Minutes!O226, "#", " "),"&lt;/TD&gt;&lt;/TR&gt;"))</f>
        <v>&lt;TR BGCOLOR="#E0E0E0"&gt;&lt;TD&gt;&lt;BR&gt;&lt;/TD&gt;&lt;TD VALIGN = MIDDLE  ALIGN = CENTER&gt;AS-Cor-1 D3.1 to be submitted to RevCom&lt;/TD&gt;&lt;TD VALIGN = MIDDLE  ALIGN = CENTER&gt;15-May-13&lt;/TD&gt;&lt;/TR&gt;&lt;TR&gt;&lt;TD COLSPAN = 3&gt; &lt;/TD&gt;&lt;/TR&gt;</v>
      </c>
      <c r="O223" s="26" t="str">
        <f>IF(Minutes!P226&lt;&gt;"#","",CONCATENATE("&lt;TR BGCOLOR=""#E0E0E0""&gt;&lt;TD&gt;&lt;BR&gt;&lt;/TD&gt;&lt;TD VALIGN = MIDDLE  ALIGN = CENTER&gt;", Minutes!P225, "&lt;/TD&gt;&lt;TD VALIGN = MIDDLE  ALIGN = CENTER&gt;", TEXT(Minutes!P224,"d-mmm-yy"),"&lt;/TD&gt;&lt;/TR&gt;&lt;TR&gt;&lt;TD COLSPAN = 3&gt;", SUBSTITUTE(Minutes!P226, "#", " "),"&lt;/TD&gt;&lt;/TR&gt;"))</f>
        <v>&lt;TR BGCOLOR="#E0E0E0"&gt;&lt;TD&gt;&lt;BR&gt;&lt;/TD&gt;&lt;TD VALIGN = MIDDLE  ALIGN = CENTER&gt;AS-Cor-1 D3.1 to be submitted to RevCom&lt;/TD&gt;&lt;TD VALIGN = MIDDLE  ALIGN = CENTER&gt;15-Jul-13&lt;/TD&gt;&lt;/TR&gt;&lt;TR&gt;&lt;TD COLSPAN = 3&gt; &lt;/TD&gt;&lt;/TR&gt;</v>
      </c>
      <c r="P223" s="26" t="str">
        <f>IF(Minutes!Q226&lt;&gt;"#","",CONCATENATE("&lt;TR BGCOLOR=""#E0E0E0""&gt;&lt;TD&gt;&lt;BR&gt;&lt;/TD&gt;&lt;TD VALIGN = MIDDLE  ALIGN = CENTER&gt;", Minutes!Q225, "&lt;/TD&gt;&lt;TD VALIGN = MIDDLE  ALIGN = CENTER&gt;", TEXT(Minutes!Q224,"d-mmm-yy"),"&lt;/TD&gt;&lt;/TR&gt;&lt;TR&gt;&lt;TD COLSPAN = 3&gt;", SUBSTITUTE(Minutes!Q226, "#", " "),"&lt;/TD&gt;&lt;/TR&gt;"))</f>
        <v>&lt;TR BGCOLOR="#E0E0E0"&gt;&lt;TD&gt;&lt;BR&gt;&lt;/TD&gt;&lt;TD VALIGN = MIDDLE  ALIGN = CENTER&gt;AS-Cor-1 D3.1 approved by RevCom/SASB, to be published shortly&lt;/TD&gt;&lt;TD VALIGN = MIDDLE  ALIGN = CENTER&gt;3-Sep-13&lt;/TD&gt;&lt;/TR&gt;&lt;TR&gt;&lt;TD COLSPAN = 3&gt; &lt;/TD&gt;&lt;/TR&gt;</v>
      </c>
      <c r="Q223" s="26" t="str">
        <f>IF(Minutes!R226&lt;&gt;"#","",CONCATENATE("&lt;TR BGCOLOR=""#E0E0E0""&gt;&lt;TD&gt;&lt;BR&gt;&lt;/TD&gt;&lt;TD VALIGN = MIDDLE  ALIGN = CENTER&gt;", Minutes!R225, "&lt;/TD&gt;&lt;TD VALIGN = MIDDLE  ALIGN = CENTER&gt;", TEXT(Minutes!R224,"d-mmm-yy"),"&lt;/TD&gt;&lt;/TR&gt;&lt;TR&gt;&lt;TD COLSPAN = 3&gt;", SUBSTITUTE(Minutes!R226, "#", " "),"&lt;/TD&gt;&lt;/TR&gt;"))</f>
        <v>&lt;TR BGCOLOR="#E0E0E0"&gt;&lt;TD&gt;&lt;BR&gt;&lt;/TD&gt;&lt;TD VALIGN = MIDDLE  ALIGN = CENTER&gt;802.1AS-Cor1 was published on Sept 10, 2013&lt;/TD&gt;&lt;TD VALIGN = MIDDLE  ALIGN = CENTER&gt;12-Nov-13&lt;/TD&gt;&lt;/TR&gt;&lt;TR&gt;&lt;TD COLSPAN = 3&gt; &lt;/TD&gt;&lt;/TR&gt;</v>
      </c>
      <c r="R223" s="117" t="str">
        <f>IF(Minutes!S226&lt;&gt;"#","",CONCATENATE("&lt;TR BGCOLOR=""#E0E0E0""&gt;&lt;TD&gt;&lt;BR&gt;&lt;/TD&gt;&lt;TD VALIGN = MIDDLE  ALIGN = CENTER&gt;", Minutes!S225, "&lt;/TD&gt;&lt;TD VALIGN = MIDDLE  ALIGN = CENTER&gt;", TEXT(Minutes!S224,"d-mmm-yy"),"&lt;/TD&gt;&lt;/TR&gt;&lt;TR&gt;&lt;TD COLSPAN = 3&gt;", SUBSTITUTE(Minutes!S226, "#", " "),"&lt;/TD&gt;&lt;/TR&gt;"))</f>
        <v/>
      </c>
      <c r="S223" s="117" t="str">
        <f>IF(Minutes!T226&lt;&gt;"#","",CONCATENATE("&lt;TR BGCOLOR=""#E0E0E0""&gt;&lt;TD&gt;&lt;BR&gt;&lt;/TD&gt;&lt;TD VALIGN = MIDDLE  ALIGN = CENTER&gt;", Minutes!T225, "&lt;/TD&gt;&lt;TD VALIGN = MIDDLE  ALIGN = CENTER&gt;", TEXT(Minutes!T224,"d-mmm-yy"),"&lt;/TD&gt;&lt;/TR&gt;&lt;TR&gt;&lt;TD COLSPAN = 3&gt;", SUBSTITUTE(Minutes!T226, "#", " "),"&lt;/TD&gt;&lt;/TR&gt;"))</f>
        <v/>
      </c>
      <c r="T223" s="117" t="str">
        <f>IF(Minutes!U226&lt;&gt;"#","",CONCATENATE("&lt;TR BGCOLOR=""#E0E0E0""&gt;&lt;TD&gt;&lt;BR&gt;&lt;/TD&gt;&lt;TD VALIGN = MIDDLE  ALIGN = CENTER&gt;", Minutes!U225, "&lt;/TD&gt;&lt;TD VALIGN = MIDDLE  ALIGN = CENTER&gt;", TEXT(Minutes!U224,"d-mmm-yy"),"&lt;/TD&gt;&lt;/TR&gt;&lt;TR&gt;&lt;TD COLSPAN = 3&gt;", SUBSTITUTE(Minutes!U226, "#", " "),"&lt;/TD&gt;&lt;/TR&gt;"))</f>
        <v/>
      </c>
      <c r="U223" s="117" t="str">
        <f>IF(Minutes!V226&lt;&gt;"#","",CONCATENATE("&lt;TR BGCOLOR=""#E0E0E0""&gt;&lt;TD&gt;&lt;BR&gt;&lt;/TD&gt;&lt;TD VALIGN = MIDDLE  ALIGN = CENTER&gt;", Minutes!V225, "&lt;/TD&gt;&lt;TD VALIGN = MIDDLE  ALIGN = CENTER&gt;", TEXT(Minutes!V224,"d-mmm-yy"),"&lt;/TD&gt;&lt;/TR&gt;&lt;TR&gt;&lt;TD COLSPAN = 3&gt;", SUBSTITUTE(Minutes!V226, "#", " "),"&lt;/TD&gt;&lt;/TR&gt;"))</f>
        <v/>
      </c>
      <c r="V223" s="117" t="str">
        <f>IF(Minutes!W226&lt;&gt;"#","",CONCATENATE("&lt;TR BGCOLOR=""#E0E0E0""&gt;&lt;TD&gt;&lt;BR&gt;&lt;/TD&gt;&lt;TD VALIGN = MIDDLE  ALIGN = CENTER&gt;", Minutes!W225, "&lt;/TD&gt;&lt;TD VALIGN = MIDDLE  ALIGN = CENTER&gt;", TEXT(Minutes!W224,"d-mmm-yy"),"&lt;/TD&gt;&lt;/TR&gt;&lt;TR&gt;&lt;TD COLSPAN = 3&gt;", SUBSTITUTE(Minutes!W226, "#", " "),"&lt;/TD&gt;&lt;/TR&gt;"))</f>
        <v/>
      </c>
      <c r="W223" s="117" t="str">
        <f>IF(Minutes!X226&lt;&gt;"#","",CONCATENATE("&lt;TR BGCOLOR=""#E0E0E0""&gt;&lt;TD&gt;&lt;BR&gt;&lt;/TD&gt;&lt;TD VALIGN = MIDDLE  ALIGN = CENTER&gt;", Minutes!X225, "&lt;/TD&gt;&lt;TD VALIGN = MIDDLE  ALIGN = CENTER&gt;", TEXT(Minutes!X224,"d-mmm-yy"),"&lt;/TD&gt;&lt;/TR&gt;&lt;TR&gt;&lt;TD COLSPAN = 3&gt;", SUBSTITUTE(Minutes!X226, "#", " "),"&lt;/TD&gt;&lt;/TR&gt;"))</f>
        <v/>
      </c>
      <c r="X223" s="117" t="str">
        <f>IF(Minutes!Y226&lt;&gt;"#","",CONCATENATE("&lt;TR BGCOLOR=""#E0E0E0""&gt;&lt;TD&gt;&lt;BR&gt;&lt;/TD&gt;&lt;TD VALIGN = MIDDLE  ALIGN = CENTER&gt;", Minutes!Y225, "&lt;/TD&gt;&lt;TD VALIGN = MIDDLE  ALIGN = CENTER&gt;", TEXT(Minutes!Y224,"d-mmm-yy"),"&lt;/TD&gt;&lt;/TR&gt;&lt;TR&gt;&lt;TD COLSPAN = 3&gt;", SUBSTITUTE(Minutes!Y226, "#", " "),"&lt;/TD&gt;&lt;/TR&gt;"))</f>
        <v/>
      </c>
    </row>
    <row r="224" spans="1:50" x14ac:dyDescent="0.2">
      <c r="B224" s="117"/>
      <c r="C224" s="117"/>
      <c r="D224" s="117"/>
      <c r="E224" s="117"/>
      <c r="F224" s="117"/>
      <c r="G224" s="117"/>
      <c r="H224" s="117"/>
      <c r="I224" s="117"/>
      <c r="J224" s="117"/>
      <c r="R224" s="117"/>
      <c r="S224" s="117"/>
      <c r="T224" s="117"/>
      <c r="U224" s="117"/>
      <c r="V224" s="117"/>
      <c r="W224" s="117"/>
      <c r="X224" s="117"/>
    </row>
    <row r="225" spans="1:24" x14ac:dyDescent="0.2">
      <c r="A225" s="26" t="s">
        <v>89</v>
      </c>
      <c r="B225" s="117"/>
      <c r="C225" s="117"/>
      <c r="D225" s="117"/>
      <c r="E225" s="117"/>
      <c r="F225" s="117"/>
      <c r="G225" s="117"/>
      <c r="H225" s="117"/>
      <c r="I225" s="117"/>
      <c r="J225" s="117"/>
      <c r="R225" s="117"/>
      <c r="S225" s="117"/>
      <c r="T225" s="117"/>
      <c r="U225" s="117"/>
      <c r="V225" s="117"/>
      <c r="W225" s="117"/>
      <c r="X225" s="117"/>
    </row>
    <row r="226" spans="1:24" ht="127.5" customHeight="1" x14ac:dyDescent="0.2">
      <c r="A226" s="26" t="str">
        <f ca="1">IF(Minutes!B227="#","",CONCATENATE("&lt;A NAME = ""REQ",Minutes!B227,"""&gt;&lt;BR&gt;&lt;/A&gt;","&lt;TABLE BORDER=5 CELLSPACING=0 CELLPADDING=6 WIDTH=""100%""&gt;","&lt;TR BGCOLOR=""#00FFFF""&gt;&lt;TD COLSPAN = 3 VALIGN = MIDDLE  ALIGN = CENTER&gt;&lt;BIG&gt;&lt;B&gt;Change Request &lt;A HREF=""maint_",Minutes!B227,".pdf""&gt;",Minutes!B227,"&lt;/A&gt; Revision History&lt;/B&gt;&lt;/BIG&gt;&lt;/TD&gt;&lt;/TR&gt;","&lt;TR BGCOLOR=""#00FFFF""&gt;&lt;TD  WIDTH=""15%"" ALIGN = CENTER&gt;Status&lt;/TD&gt;&lt;TD ALIGN = CENTER&gt;Description&lt;/TD&gt;&lt;TD  WIDTH=""15%"" ALIGN = CENTER&gt;Date Received&lt;/TD&gt;&lt;/TR&gt;","&lt;TR BGCOLOR=""#00FFFF""&gt;&lt;TD VALIGN = MIDDLE  ALIGN = CENTER&gt;&lt;B&gt;",Minutes!C228,"&lt;/B&gt;&lt;/TD&gt;&lt;TD VALIGN = MIDDLE  ALIGN = CENTER&gt;&lt;B&gt;",Minutes!C229,"&lt;/B&gt;&lt;/TD&gt;&lt;TD  VALIGN = MIDDLE  ALIGN = CENTER&gt;&lt;B&gt;",Minutes!C227,"&lt;/B&gt;&lt;/TD&gt;&lt;/TR&gt;","&lt;TR BGCOLOR=""#00FFFF""&gt;&lt;TD COLSPAN = 3&gt;&lt;SMALL&gt;&lt;BR&gt;&lt;/SMALL&gt;&lt;/TD&gt;&lt;/TR&gt;"))</f>
        <v>&lt;A NAME = "REQ0083"&gt;&lt;BR&gt;&lt;/A&gt;&lt;TABLE BORDER=5 CELLSPACING=0 CELLPADDING=6 WIDTH="100%"&gt;&lt;TR BGCOLOR="#00FFFF"&gt;&lt;TD COLSPAN = 3 VALIGN = MIDDLE  ALIGN = CENTER&gt;&lt;BIG&gt;&lt;B&gt;Change Request &lt;A HREF="maint_0083.pdf"&gt;0083&lt;/A&gt;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CENTER&gt;&lt;B&gt;A.5 - req83&lt;/B&gt;&lt;/TD&gt;&lt;TD  VALIGN = MIDDLE  ALIGN = CENTER&gt;&lt;B&gt;01-Nov-12&lt;/B&gt;&lt;/TD&gt;&lt;/TR&gt;&lt;TR BGCOLOR="#00FFFF"&gt;&lt;TD COLSPAN = 3&gt;&lt;SMALL&gt;&lt;BR&gt;&lt;/SMALL&gt;&lt;/TD&gt;&lt;/TR&gt;</v>
      </c>
      <c r="B226" s="117" t="str">
        <f ca="1">IF(Minutes!C229="","",CONCATENATE("&lt;TR BGCOLOR=""#E0E0E0""&gt;&lt;TD&gt;&lt;BR&gt;&lt;/TD&gt;&lt;TD VALIGN = MIDDLE  ALIGN = CENTER&gt;", Minutes!C228, "&lt;/TD&gt;&lt;TD VALIGN = MIDDLE  ALIGN = CENTER&gt;", TEXT(Minutes!C227,"d-mmm-yy"),"&lt;/TD&gt;&lt;/TR&gt;&lt;TR&gt;&lt;TD COLSPAN = 3&gt;", SUBSTITUTE(Minutes!C229, "#", " "),"&lt;/TD&gt;&lt;/TR&gt;"))</f>
        <v>&lt;TR BGCOLOR="#E0E0E0"&gt;&lt;TD&gt;&lt;BR&gt;&lt;/TD&gt;&lt;TD VALIGN = MIDDLE  ALIGN = CENTER&gt;Rejected&lt;/TD&gt;&lt;TD VALIGN = MIDDLE  ALIGN = CENTER&gt;1-Nov-12&lt;/TD&gt;&lt;/TR&gt;&lt;TR&gt;&lt;TD COLSPAN = 3&gt;A.5 - req83&lt;/TD&gt;&lt;/TR&gt;</v>
      </c>
      <c r="C226" s="117" t="str">
        <f>IF(Minutes!D229&lt;&gt;"#","",CONCATENATE("&lt;TR BGCOLOR=""#E0E0E0""&gt;&lt;TD&gt;&lt;BR&gt;&lt;/TD&gt;&lt;TD VALIGN = MIDDLE  ALIGN = CENTER&gt;", Minutes!D228, "&lt;/TD&gt;&lt;TD VALIGN = MIDDLE  ALIGN = CENTER&gt;", TEXT(Minutes!D227,"d-mmm-yy"),"&lt;/TD&gt;&lt;/TR&gt;&lt;TR&gt;&lt;TD COLSPAN = 3&gt;", SUBSTITUTE(Minutes!D229, "#", " "),"&lt;/TD&gt;&lt;/TR&gt;"))</f>
        <v/>
      </c>
      <c r="D226" s="117" t="str">
        <f>IF(Minutes!E229&lt;&gt;"#","",CONCATENATE("&lt;TR BGCOLOR=""#E0E0E0""&gt;&lt;TD&gt;&lt;BR&gt;&lt;/TD&gt;&lt;TD VALIGN = MIDDLE  ALIGN = CENTER&gt;", Minutes!E228, "&lt;/TD&gt;&lt;TD VALIGN = MIDDLE  ALIGN = CENTER&gt;", TEXT(Minutes!E227,"d-mmm-yy"),"&lt;/TD&gt;&lt;/TR&gt;&lt;TR&gt;&lt;TD COLSPAN = 3&gt;", SUBSTITUTE(Minutes!E229, "#", " "),"&lt;/TD&gt;&lt;/TR&gt;"))</f>
        <v/>
      </c>
      <c r="E226" s="117" t="str">
        <f>IF(Minutes!F229&lt;&gt;"#","",CONCATENATE("&lt;TR BGCOLOR=""#E0E0E0""&gt;&lt;TD&gt;&lt;BR&gt;&lt;/TD&gt;&lt;TD VALIGN = MIDDLE  ALIGN = CENTER&gt;", Minutes!F228, "&lt;/TD&gt;&lt;TD VALIGN = MIDDLE  ALIGN = CENTER&gt;", TEXT(Minutes!F227,"d-mmm-yy"),"&lt;/TD&gt;&lt;/TR&gt;&lt;TR&gt;&lt;TD COLSPAN = 3&gt;", SUBSTITUTE(Minutes!F229, "#", " "),"&lt;/TD&gt;&lt;/TR&gt;"))</f>
        <v/>
      </c>
      <c r="F226" s="117" t="str">
        <f>IF(Minutes!G229&lt;&gt;"#","",CONCATENATE("&lt;TR BGCOLOR=""#E0E0E0""&gt;&lt;TD&gt;&lt;BR&gt;&lt;/TD&gt;&lt;TD VALIGN = MIDDLE  ALIGN = CENTER&gt;", Minutes!G228, "&lt;/TD&gt;&lt;TD VALIGN = MIDDLE  ALIGN = CENTER&gt;", TEXT(Minutes!G227,"d-mmm-yy"),"&lt;/TD&gt;&lt;/TR&gt;&lt;TR&gt;&lt;TD COLSPAN = 3&gt;", SUBSTITUTE(Minutes!G229, "#", " "),"&lt;/TD&gt;&lt;/TR&gt;"))</f>
        <v/>
      </c>
      <c r="G226" s="117" t="str">
        <f>IF(Minutes!H229&lt;&gt;"#","",CONCATENATE("&lt;TR BGCOLOR=""#E0E0E0""&gt;&lt;TD&gt;&lt;BR&gt;&lt;/TD&gt;&lt;TD VALIGN = MIDDLE  ALIGN = CENTER&gt;", Minutes!H228, "&lt;/TD&gt;&lt;TD VALIGN = MIDDLE  ALIGN = CENTER&gt;", TEXT(Minutes!H227,"d-mmm-yy"),"&lt;/TD&gt;&lt;/TR&gt;&lt;TR&gt;&lt;TD COLSPAN = 3&gt;", SUBSTITUTE(Minutes!H229, "#", " "),"&lt;/TD&gt;&lt;/TR&gt;"))</f>
        <v/>
      </c>
      <c r="H226" s="117" t="str">
        <f>IF(Minutes!I229&lt;&gt;"#","",CONCATENATE("&lt;TR BGCOLOR=""#E0E0E0""&gt;&lt;TD&gt;&lt;BR&gt;&lt;/TD&gt;&lt;TD VALIGN = MIDDLE  ALIGN = CENTER&gt;", Minutes!I228, "&lt;/TD&gt;&lt;TD VALIGN = MIDDLE  ALIGN = CENTER&gt;", TEXT(Minutes!I227,"d-mmm-yy"),"&lt;/TD&gt;&lt;/TR&gt;&lt;TR&gt;&lt;TD COLSPAN = 3&gt;", SUBSTITUTE(Minutes!I229, "#", " "),"&lt;/TD&gt;&lt;/TR&gt;"))</f>
        <v/>
      </c>
      <c r="I226" s="117" t="str">
        <f>IF(Minutes!J229&lt;&gt;"#","",CONCATENATE("&lt;TR BGCOLOR=""#E0E0E0""&gt;&lt;TD&gt;&lt;BR&gt;&lt;/TD&gt;&lt;TD VALIGN = MIDDLE  ALIGN = CENTER&gt;", Minutes!J228, "&lt;/TD&gt;&lt;TD VALIGN = MIDDLE  ALIGN = CENTER&gt;", TEXT(Minutes!J227,"d-mmm-yy"),"&lt;/TD&gt;&lt;/TR&gt;&lt;TR&gt;&lt;TD COLSPAN = 3&gt;", SUBSTITUTE(Minutes!J229, "#", " "),"&lt;/TD&gt;&lt;/TR&gt;"))</f>
        <v/>
      </c>
      <c r="J226" s="117" t="str">
        <f>IF(Minutes!K229&lt;&gt;"#","",CONCATENATE("&lt;TR BGCOLOR=""#E0E0E0""&gt;&lt;TD&gt;&lt;BR&gt;&lt;/TD&gt;&lt;TD VALIGN = MIDDLE  ALIGN = CENTER&gt;", Minutes!K228, "&lt;/TD&gt;&lt;TD VALIGN = MIDDLE  ALIGN = CENTER&gt;", TEXT(Minutes!K227,"d-mmm-yy"),"&lt;/TD&gt;&lt;/TR&gt;&lt;TR&gt;&lt;TD COLSPAN = 3&gt;", SUBSTITUTE(Minutes!K229, "#", " "),"&lt;/TD&gt;&lt;/TR&gt;"))</f>
        <v/>
      </c>
      <c r="K226" s="26" t="str">
        <f>IF(Minutes!L229&lt;&gt;"#","",CONCATENATE("&lt;TR BGCOLOR=""#E0E0E0""&gt;&lt;TD&gt;&lt;BR&gt;&lt;/TD&gt;&lt;TD VALIGN = MIDDLE  ALIGN = CENTER&gt;", Minutes!L228, "&lt;/TD&gt;&lt;TD VALIGN = MIDDLE  ALIGN = CENTER&gt;", TEXT(Minutes!L227,"d-mmm-yy"),"&lt;/TD&gt;&lt;/TR&gt;&lt;TR&gt;&lt;TD COLSPAN = 3&gt;", SUBSTITUTE(Minutes!L229, "#", " "),"&lt;/TD&gt;&lt;/TR&gt;"))</f>
        <v>&lt;TR BGCOLOR="#E0E0E0"&gt;&lt;TD&gt;&lt;BR&gt;&lt;/TD&gt;&lt;TD VALIGN = MIDDLE  ALIGN = CENTER&gt;Note that 802.1AS does not currently define “listener only” systems. Instead, it indicates that a time-aware system may or may not be grandmaster-capable. But, a time-aware system that is not grandmaster capable may hav more than one port.
It appears that, when the commenter talks about a "listener-only"  system, the commenter is referring to a time-aware system that is not grandmaster-capable and has only one port.  It is true that for this case some of the requirements are  not applicable.  However, 802.1AS does not specifically consider this special case.  IEEE 1588 does talk about "slave-only" clocks, and in 1588 these have just one port, but that is because 1588 has not introduced the notion of a boundary clock that is not GM-capable but has many ports. (The  fact that 802.1AS has introduced such a device is ok becauase 802.1AS uses  an alternate BMCA, not the 1588 default BMCA.)  The question here is whether 802.1AS should specifically distinguish the requirements for single-port devices that are not grandmaster-capable.
In any case, this could certainly be addressed, though it belongs in 802.1ASbt (i.e., the amendment) rather than the corrigendum.  This is not a bug fix.
Since the other AVB standards do talk about “listener-only” systems, it could be helpful, and more friendly, to the user if 802.1AS also described this case
Defer, Technical review of possible feature addition to P802.1ASbt
&lt;/TD&gt;&lt;TD VALIGN = MIDDLE  ALIGN = CENTER&gt;13-Nov-12&lt;/TD&gt;&lt;/TR&gt;&lt;TR&gt;&lt;TD COLSPAN = 3&gt; &lt;/TD&gt;&lt;/TR&gt;</v>
      </c>
      <c r="L226" s="26" t="str">
        <f>IF(Minutes!M229&lt;&gt;"#","",CONCATENATE("&lt;TR BGCOLOR=""#E0E0E0""&gt;&lt;TD&gt;&lt;BR&gt;&lt;/TD&gt;&lt;TD VALIGN = MIDDLE  ALIGN = CENTER&gt;", Minutes!M228, "&lt;/TD&gt;&lt;TD VALIGN = MIDDLE  ALIGN = CENTER&gt;", TEXT(Minutes!M227,"d-mmm-yy"),"&lt;/TD&gt;&lt;/TR&gt;&lt;TR&gt;&lt;TD COLSPAN = 3&gt;", SUBSTITUTE(Minutes!M229, "#", " "),"&lt;/TD&gt;&lt;/TR&gt;"))</f>
        <v>&lt;TR BGCOLOR="#E0E0E0"&gt;&lt;TD&gt;&lt;BR&gt;&lt;/TD&gt;&lt;TD VALIGN = MIDDLE  ALIGN = CENTER&gt;Reject, this is an enhancement request.  It will be considered as a possible feature addition to P802.1ASbt&lt;/TD&gt;&lt;TD VALIGN = MIDDLE  ALIGN = CENTER&gt;15-Jan-13&lt;/TD&gt;&lt;/TR&gt;&lt;TR&gt;&lt;TD COLSPAN = 3&gt; &lt;/TD&gt;&lt;/TR&gt;</v>
      </c>
      <c r="M226" s="26" t="str">
        <f>IF(Minutes!N229&lt;&gt;"#","",CONCATENATE("&lt;TR BGCOLOR=""#E0E0E0""&gt;&lt;TD&gt;&lt;BR&gt;&lt;/TD&gt;&lt;TD VALIGN = MIDDLE  ALIGN = CENTER&gt;", Minutes!N228, "&lt;/TD&gt;&lt;TD VALIGN = MIDDLE  ALIGN = CENTER&gt;", TEXT(Minutes!N227,"d-mmm-yy"),"&lt;/TD&gt;&lt;/TR&gt;&lt;TR&gt;&lt;TD COLSPAN = 3&gt;", SUBSTITUTE(Minutes!N229, "#", " "),"&lt;/TD&gt;&lt;/TR&gt;"))</f>
        <v/>
      </c>
      <c r="N226" s="26" t="str">
        <f>IF(Minutes!O229&lt;&gt;"#","",CONCATENATE("&lt;TR BGCOLOR=""#E0E0E0""&gt;&lt;TD&gt;&lt;BR&gt;&lt;/TD&gt;&lt;TD VALIGN = MIDDLE  ALIGN = CENTER&gt;", Minutes!O228, "&lt;/TD&gt;&lt;TD VALIGN = MIDDLE  ALIGN = CENTER&gt;", TEXT(Minutes!O227,"d-mmm-yy"),"&lt;/TD&gt;&lt;/TR&gt;&lt;TR&gt;&lt;TD COLSPAN = 3&gt;", SUBSTITUTE(Minutes!O229, "#", " "),"&lt;/TD&gt;&lt;/TR&gt;"))</f>
        <v/>
      </c>
      <c r="O226" s="26" t="str">
        <f>IF(Minutes!P229&lt;&gt;"#","",CONCATENATE("&lt;TR BGCOLOR=""#E0E0E0""&gt;&lt;TD&gt;&lt;BR&gt;&lt;/TD&gt;&lt;TD VALIGN = MIDDLE  ALIGN = CENTER&gt;", Minutes!P228, "&lt;/TD&gt;&lt;TD VALIGN = MIDDLE  ALIGN = CENTER&gt;", TEXT(Minutes!P227,"d-mmm-yy"),"&lt;/TD&gt;&lt;/TR&gt;&lt;TR&gt;&lt;TD COLSPAN = 3&gt;", SUBSTITUTE(Minutes!P229, "#", " "),"&lt;/TD&gt;&lt;/TR&gt;"))</f>
        <v/>
      </c>
      <c r="P226" s="26" t="str">
        <f>IF(Minutes!Q229&lt;&gt;"#","",CONCATENATE("&lt;TR BGCOLOR=""#E0E0E0""&gt;&lt;TD&gt;&lt;BR&gt;&lt;/TD&gt;&lt;TD VALIGN = MIDDLE  ALIGN = CENTER&gt;", Minutes!Q228, "&lt;/TD&gt;&lt;TD VALIGN = MIDDLE  ALIGN = CENTER&gt;", TEXT(Minutes!Q227,"d-mmm-yy"),"&lt;/TD&gt;&lt;/TR&gt;&lt;TR&gt;&lt;TD COLSPAN = 3&gt;", SUBSTITUTE(Minutes!Q229, "#", " "),"&lt;/TD&gt;&lt;/TR&gt;"))</f>
        <v/>
      </c>
      <c r="Q226" s="112" t="str">
        <f>IF(Minutes!R229&lt;&gt;"#","",CONCATENATE("&lt;TR BGCOLOR=""#E0E0E0""&gt;&lt;TD&gt;&lt;BR&gt;&lt;/TD&gt;&lt;TD VALIGN = MIDDLE  ALIGN = CENTER&gt;", Minutes!R228, "&lt;/TD&gt;&lt;TD VALIGN = MIDDLE  ALIGN = CENTER&gt;", TEXT(Minutes!R227,"d-mmm-yy"),"&lt;/TD&gt;&lt;/TR&gt;&lt;TR&gt;&lt;TD COLSPAN = 3&gt;", SUBSTITUTE(Minutes!R229, "#", " "),"&lt;/TD&gt;&lt;/TR&gt;"))</f>
        <v/>
      </c>
      <c r="R226" s="117" t="str">
        <f>IF(Minutes!S229&lt;&gt;"#","",CONCATENATE("&lt;TR BGCOLOR=""#E0E0E0""&gt;&lt;TD&gt;&lt;BR&gt;&lt;/TD&gt;&lt;TD VALIGN = MIDDLE  ALIGN = CENTER&gt;", Minutes!S228, "&lt;/TD&gt;&lt;TD VALIGN = MIDDLE  ALIGN = CENTER&gt;", TEXT(Minutes!S227,"d-mmm-yy"),"&lt;/TD&gt;&lt;/TR&gt;&lt;TR&gt;&lt;TD COLSPAN = 3&gt;", SUBSTITUTE(Minutes!S229, "#", " "),"&lt;/TD&gt;&lt;/TR&gt;"))</f>
        <v/>
      </c>
      <c r="S226" s="117" t="str">
        <f>IF(Minutes!T229&lt;&gt;"#","",CONCATENATE("&lt;TR BGCOLOR=""#E0E0E0""&gt;&lt;TD&gt;&lt;BR&gt;&lt;/TD&gt;&lt;TD VALIGN = MIDDLE  ALIGN = CENTER&gt;", Minutes!T228, "&lt;/TD&gt;&lt;TD VALIGN = MIDDLE  ALIGN = CENTER&gt;", TEXT(Minutes!T227,"d-mmm-yy"),"&lt;/TD&gt;&lt;/TR&gt;&lt;TR&gt;&lt;TD COLSPAN = 3&gt;", SUBSTITUTE(Minutes!T229, "#", " "),"&lt;/TD&gt;&lt;/TR&gt;"))</f>
        <v/>
      </c>
      <c r="T226" s="117" t="str">
        <f>IF(Minutes!U229&lt;&gt;"#","",CONCATENATE("&lt;TR BGCOLOR=""#E0E0E0""&gt;&lt;TD&gt;&lt;BR&gt;&lt;/TD&gt;&lt;TD VALIGN = MIDDLE  ALIGN = CENTER&gt;", Minutes!U228, "&lt;/TD&gt;&lt;TD VALIGN = MIDDLE  ALIGN = CENTER&gt;", TEXT(Minutes!U227,"d-mmm-yy"),"&lt;/TD&gt;&lt;/TR&gt;&lt;TR&gt;&lt;TD COLSPAN = 3&gt;", SUBSTITUTE(Minutes!U229, "#", " "),"&lt;/TD&gt;&lt;/TR&gt;"))</f>
        <v/>
      </c>
      <c r="U226" s="117" t="str">
        <f>IF(Minutes!V229&lt;&gt;"#","",CONCATENATE("&lt;TR BGCOLOR=""#E0E0E0""&gt;&lt;TD&gt;&lt;BR&gt;&lt;/TD&gt;&lt;TD VALIGN = MIDDLE  ALIGN = CENTER&gt;", Minutes!V228, "&lt;/TD&gt;&lt;TD VALIGN = MIDDLE  ALIGN = CENTER&gt;", TEXT(Minutes!V227,"d-mmm-yy"),"&lt;/TD&gt;&lt;/TR&gt;&lt;TR&gt;&lt;TD COLSPAN = 3&gt;", SUBSTITUTE(Minutes!V229, "#", " "),"&lt;/TD&gt;&lt;/TR&gt;"))</f>
        <v/>
      </c>
      <c r="V226" s="117" t="str">
        <f>IF(Minutes!W229&lt;&gt;"#","",CONCATENATE("&lt;TR BGCOLOR=""#E0E0E0""&gt;&lt;TD&gt;&lt;BR&gt;&lt;/TD&gt;&lt;TD VALIGN = MIDDLE  ALIGN = CENTER&gt;", Minutes!W228, "&lt;/TD&gt;&lt;TD VALIGN = MIDDLE  ALIGN = CENTER&gt;", TEXT(Minutes!W227,"d-mmm-yy"),"&lt;/TD&gt;&lt;/TR&gt;&lt;TR&gt;&lt;TD COLSPAN = 3&gt;", SUBSTITUTE(Minutes!W229, "#", " "),"&lt;/TD&gt;&lt;/TR&gt;"))</f>
        <v/>
      </c>
      <c r="W226" s="117" t="str">
        <f>IF(Minutes!X229&lt;&gt;"#","",CONCATENATE("&lt;TR BGCOLOR=""#E0E0E0""&gt;&lt;TD&gt;&lt;BR&gt;&lt;/TD&gt;&lt;TD VALIGN = MIDDLE  ALIGN = CENTER&gt;", Minutes!X228, "&lt;/TD&gt;&lt;TD VALIGN = MIDDLE  ALIGN = CENTER&gt;", TEXT(Minutes!X227,"d-mmm-yy"),"&lt;/TD&gt;&lt;/TR&gt;&lt;TR&gt;&lt;TD COLSPAN = 3&gt;", SUBSTITUTE(Minutes!X229, "#", " "),"&lt;/TD&gt;&lt;/TR&gt;"))</f>
        <v/>
      </c>
      <c r="X226" s="117" t="str">
        <f>IF(Minutes!Y229&lt;&gt;"#","",CONCATENATE("&lt;TR BGCOLOR=""#E0E0E0""&gt;&lt;TD&gt;&lt;BR&gt;&lt;/TD&gt;&lt;TD VALIGN = MIDDLE  ALIGN = CENTER&gt;", Minutes!Y228, "&lt;/TD&gt;&lt;TD VALIGN = MIDDLE  ALIGN = CENTER&gt;", TEXT(Minutes!Y227,"d-mmm-yy"),"&lt;/TD&gt;&lt;/TR&gt;&lt;TR&gt;&lt;TD COLSPAN = 3&gt;", SUBSTITUTE(Minutes!Y229, "#", " "),"&lt;/TD&gt;&lt;/TR&gt;"))</f>
        <v/>
      </c>
    </row>
    <row r="227" spans="1:24" x14ac:dyDescent="0.2">
      <c r="B227" s="117"/>
      <c r="C227" s="117"/>
      <c r="D227" s="117"/>
      <c r="E227" s="117"/>
      <c r="F227" s="117"/>
      <c r="G227" s="117"/>
      <c r="H227" s="117"/>
      <c r="I227" s="117"/>
      <c r="J227" s="117"/>
      <c r="R227" s="117"/>
      <c r="S227" s="117"/>
      <c r="T227" s="117"/>
      <c r="U227" s="117"/>
      <c r="V227" s="117"/>
      <c r="W227" s="117"/>
      <c r="X227" s="117"/>
    </row>
    <row r="228" spans="1:24" x14ac:dyDescent="0.2">
      <c r="A228" s="26" t="s">
        <v>89</v>
      </c>
      <c r="B228" s="117"/>
      <c r="C228" s="117"/>
      <c r="D228" s="117"/>
      <c r="E228" s="117"/>
      <c r="F228" s="117"/>
      <c r="G228" s="117"/>
      <c r="H228" s="117"/>
      <c r="I228" s="117"/>
      <c r="J228" s="117"/>
      <c r="R228" s="117"/>
      <c r="S228" s="117"/>
      <c r="T228" s="117"/>
      <c r="U228" s="117"/>
      <c r="V228" s="117"/>
      <c r="W228" s="117"/>
      <c r="X228" s="117"/>
    </row>
    <row r="229" spans="1:24" ht="127.5" customHeight="1" x14ac:dyDescent="0.2">
      <c r="A229" s="26" t="str">
        <f ca="1">IF(Minutes!B230="#","",CONCATENATE("&lt;A NAME = ""REQ",Minutes!B230,"""&gt;&lt;BR&gt;&lt;/A&gt;","&lt;TABLE BORDER=5 CELLSPACING=0 CELLPADDING=6 WIDTH=""100%""&gt;","&lt;TR BGCOLOR=""#00FFFF""&gt;&lt;TD COLSPAN = 3 VALIGN = MIDDLE  ALIGN = CENTER&gt;&lt;BIG&gt;&lt;B&gt;Change Request &lt;A HREF=""maint_",Minutes!B230,".pdf""&gt;",Minutes!B230,"&lt;/A&gt; Revision History&lt;/B&gt;&lt;/BIG&gt;&lt;/TD&gt;&lt;/TR&gt;","&lt;TR BGCOLOR=""#00FFFF""&gt;&lt;TD  WIDTH=""15%"" ALIGN = CENTER&gt;Status&lt;/TD&gt;&lt;TD ALIGN = CENTER&gt;Description&lt;/TD&gt;&lt;TD  WIDTH=""15%"" ALIGN = CENTER&gt;Date Received&lt;/TD&gt;&lt;/TR&gt;","&lt;TR BGCOLOR=""#00FFFF""&gt;&lt;TD VALIGN = MIDDLE  ALIGN = CENTER&gt;&lt;B&gt;",Minutes!C231,"&lt;/B&gt;&lt;/TD&gt;&lt;TD VALIGN = MIDDLE  ALIGN = CENTER&gt;&lt;B&gt;",Minutes!C232,"&lt;/B&gt;&lt;/TD&gt;&lt;TD  VALIGN = MIDDLE  ALIGN = CENTER&gt;&lt;B&gt;",Minutes!C230,"&lt;/B&gt;&lt;/TD&gt;&lt;/TR&gt;","&lt;TR BGCOLOR=""#00FFFF""&gt;&lt;TD COLSPAN = 3&gt;&lt;SMALL&gt;&lt;BR&gt;&lt;/SMALL&gt;&lt;/TD&gt;&lt;/TR&gt;"))</f>
        <v>&lt;A NAME = "REQ0084"&gt;&lt;BR&gt;&lt;/A&gt;&lt;TABLE BORDER=5 CELLSPACING=0 CELLPADDING=6 WIDTH="100%"&gt;&lt;TR BGCOLOR="#00FFFF"&gt;&lt;TD COLSPAN = 3 VALIGN = MIDDLE  ALIGN = CENTER&gt;&lt;BIG&gt;&lt;B&gt;Change Request &lt;A HREF="maint_0084.pdf"&gt;0084&lt;/A&gt;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CENTER&gt;&lt;B&gt;General - req84&lt;/B&gt;&lt;/TD&gt;&lt;TD  VALIGN = MIDDLE  ALIGN = CENTER&gt;&lt;B&gt;01-Nov-12&lt;/B&gt;&lt;/TD&gt;&lt;/TR&gt;&lt;TR BGCOLOR="#00FFFF"&gt;&lt;TD COLSPAN = 3&gt;&lt;SMALL&gt;&lt;BR&gt;&lt;/SMALL&gt;&lt;/TD&gt;&lt;/TR&gt;</v>
      </c>
      <c r="B229" s="117" t="str">
        <f ca="1">IF(Minutes!C232="","",CONCATENATE("&lt;TR BGCOLOR=""#E0E0E0""&gt;&lt;TD&gt;&lt;BR&gt;&lt;/TD&gt;&lt;TD VALIGN = MIDDLE  ALIGN = CENTER&gt;", Minutes!C231, "&lt;/TD&gt;&lt;TD VALIGN = MIDDLE  ALIGN = CENTER&gt;", TEXT(Minutes!C230,"d-mmm-yy"),"&lt;/TD&gt;&lt;/TR&gt;&lt;TR&gt;&lt;TD COLSPAN = 3&gt;", SUBSTITUTE(Minutes!C232, "#", " "),"&lt;/TD&gt;&lt;/TR&gt;"))</f>
        <v>&lt;TR BGCOLOR="#E0E0E0"&gt;&lt;TD&gt;&lt;BR&gt;&lt;/TD&gt;&lt;TD VALIGN = MIDDLE  ALIGN = CENTER&gt;Rejected&lt;/TD&gt;&lt;TD VALIGN = MIDDLE  ALIGN = CENTER&gt;1-Nov-12&lt;/TD&gt;&lt;/TR&gt;&lt;TR&gt;&lt;TD COLSPAN = 3&gt;General - req84&lt;/TD&gt;&lt;/TR&gt;</v>
      </c>
      <c r="C229" s="117" t="str">
        <f>IF(Minutes!D232&lt;&gt;"#","",CONCATENATE("&lt;TR BGCOLOR=""#E0E0E0""&gt;&lt;TD&gt;&lt;BR&gt;&lt;/TD&gt;&lt;TD VALIGN = MIDDLE  ALIGN = CENTER&gt;", Minutes!D231, "&lt;/TD&gt;&lt;TD VALIGN = MIDDLE  ALIGN = CENTER&gt;", TEXT(Minutes!D230,"d-mmm-yy"),"&lt;/TD&gt;&lt;/TR&gt;&lt;TR&gt;&lt;TD COLSPAN = 3&gt;", SUBSTITUTE(Minutes!D232, "#", " "),"&lt;/TD&gt;&lt;/TR&gt;"))</f>
        <v/>
      </c>
      <c r="D229" s="117" t="str">
        <f>IF(Minutes!E232&lt;&gt;"#","",CONCATENATE("&lt;TR BGCOLOR=""#E0E0E0""&gt;&lt;TD&gt;&lt;BR&gt;&lt;/TD&gt;&lt;TD VALIGN = MIDDLE  ALIGN = CENTER&gt;", Minutes!E231, "&lt;/TD&gt;&lt;TD VALIGN = MIDDLE  ALIGN = CENTER&gt;", TEXT(Minutes!E230,"d-mmm-yy"),"&lt;/TD&gt;&lt;/TR&gt;&lt;TR&gt;&lt;TD COLSPAN = 3&gt;", SUBSTITUTE(Minutes!E232, "#", " "),"&lt;/TD&gt;&lt;/TR&gt;"))</f>
        <v/>
      </c>
      <c r="E229" s="117" t="str">
        <f>IF(Minutes!F232&lt;&gt;"#","",CONCATENATE("&lt;TR BGCOLOR=""#E0E0E0""&gt;&lt;TD&gt;&lt;BR&gt;&lt;/TD&gt;&lt;TD VALIGN = MIDDLE  ALIGN = CENTER&gt;", Minutes!F231, "&lt;/TD&gt;&lt;TD VALIGN = MIDDLE  ALIGN = CENTER&gt;", TEXT(Minutes!F230,"d-mmm-yy"),"&lt;/TD&gt;&lt;/TR&gt;&lt;TR&gt;&lt;TD COLSPAN = 3&gt;", SUBSTITUTE(Minutes!F232, "#", " "),"&lt;/TD&gt;&lt;/TR&gt;"))</f>
        <v/>
      </c>
      <c r="F229" s="117" t="str">
        <f>IF(Minutes!G232&lt;&gt;"#","",CONCATENATE("&lt;TR BGCOLOR=""#E0E0E0""&gt;&lt;TD&gt;&lt;BR&gt;&lt;/TD&gt;&lt;TD VALIGN = MIDDLE  ALIGN = CENTER&gt;", Minutes!G231, "&lt;/TD&gt;&lt;TD VALIGN = MIDDLE  ALIGN = CENTER&gt;", TEXT(Minutes!G230,"d-mmm-yy"),"&lt;/TD&gt;&lt;/TR&gt;&lt;TR&gt;&lt;TD COLSPAN = 3&gt;", SUBSTITUTE(Minutes!G232, "#", " "),"&lt;/TD&gt;&lt;/TR&gt;"))</f>
        <v/>
      </c>
      <c r="G229" s="117" t="str">
        <f>IF(Minutes!H232&lt;&gt;"#","",CONCATENATE("&lt;TR BGCOLOR=""#E0E0E0""&gt;&lt;TD&gt;&lt;BR&gt;&lt;/TD&gt;&lt;TD VALIGN = MIDDLE  ALIGN = CENTER&gt;", Minutes!H231, "&lt;/TD&gt;&lt;TD VALIGN = MIDDLE  ALIGN = CENTER&gt;", TEXT(Minutes!H230,"d-mmm-yy"),"&lt;/TD&gt;&lt;/TR&gt;&lt;TR&gt;&lt;TD COLSPAN = 3&gt;", SUBSTITUTE(Minutes!H232, "#", " "),"&lt;/TD&gt;&lt;/TR&gt;"))</f>
        <v/>
      </c>
      <c r="H229" s="117" t="str">
        <f>IF(Minutes!I232&lt;&gt;"#","",CONCATENATE("&lt;TR BGCOLOR=""#E0E0E0""&gt;&lt;TD&gt;&lt;BR&gt;&lt;/TD&gt;&lt;TD VALIGN = MIDDLE  ALIGN = CENTER&gt;", Minutes!I231, "&lt;/TD&gt;&lt;TD VALIGN = MIDDLE  ALIGN = CENTER&gt;", TEXT(Minutes!I230,"d-mmm-yy"),"&lt;/TD&gt;&lt;/TR&gt;&lt;TR&gt;&lt;TD COLSPAN = 3&gt;", SUBSTITUTE(Minutes!I232, "#", " "),"&lt;/TD&gt;&lt;/TR&gt;"))</f>
        <v/>
      </c>
      <c r="I229" s="117" t="str">
        <f>IF(Minutes!J232&lt;&gt;"#","",CONCATENATE("&lt;TR BGCOLOR=""#E0E0E0""&gt;&lt;TD&gt;&lt;BR&gt;&lt;/TD&gt;&lt;TD VALIGN = MIDDLE  ALIGN = CENTER&gt;", Minutes!J231, "&lt;/TD&gt;&lt;TD VALIGN = MIDDLE  ALIGN = CENTER&gt;", TEXT(Minutes!J230,"d-mmm-yy"),"&lt;/TD&gt;&lt;/TR&gt;&lt;TR&gt;&lt;TD COLSPAN = 3&gt;", SUBSTITUTE(Minutes!J232, "#", " "),"&lt;/TD&gt;&lt;/TR&gt;"))</f>
        <v/>
      </c>
      <c r="J229" s="117" t="str">
        <f>IF(Minutes!K232&lt;&gt;"#","",CONCATENATE("&lt;TR BGCOLOR=""#E0E0E0""&gt;&lt;TD&gt;&lt;BR&gt;&lt;/TD&gt;&lt;TD VALIGN = MIDDLE  ALIGN = CENTER&gt;", Minutes!K231, "&lt;/TD&gt;&lt;TD VALIGN = MIDDLE  ALIGN = CENTER&gt;", TEXT(Minutes!K230,"d-mmm-yy"),"&lt;/TD&gt;&lt;/TR&gt;&lt;TR&gt;&lt;TD COLSPAN = 3&gt;", SUBSTITUTE(Minutes!K232, "#", " "),"&lt;/TD&gt;&lt;/TR&gt;"))</f>
        <v/>
      </c>
      <c r="K229" s="26" t="str">
        <f>IF(Minutes!L232&lt;&gt;"#","",CONCATENATE("&lt;TR BGCOLOR=""#E0E0E0""&gt;&lt;TD&gt;&lt;BR&gt;&lt;/TD&gt;&lt;TD VALIGN = MIDDLE  ALIGN = CENTER&gt;", Minutes!L231, "&lt;/TD&gt;&lt;TD VALIGN = MIDDLE  ALIGN = CENTER&gt;", TEXT(Minutes!L230,"d-mmm-yy"),"&lt;/TD&gt;&lt;/TR&gt;&lt;TR&gt;&lt;TD COLSPAN = 3&gt;", SUBSTITUTE(Minutes!L232, "#", " "),"&lt;/TD&gt;&lt;/TR&gt;"))</f>
        <v>&lt;TR BGCOLOR="#E0E0E0"&gt;&lt;TD&gt;&lt;BR&gt;&lt;/TD&gt;&lt;TD VALIGN = MIDDLE  ALIGN = CENTER&gt;This is related to item 0083.
Defer, Technical review of possible feature addition to P802.1ASbt
&lt;/TD&gt;&lt;TD VALIGN = MIDDLE  ALIGN = CENTER&gt;13-Nov-12&lt;/TD&gt;&lt;/TR&gt;&lt;TR&gt;&lt;TD COLSPAN = 3&gt; &lt;/TD&gt;&lt;/TR&gt;</v>
      </c>
      <c r="L229" s="26" t="str">
        <f>IF(Minutes!M232&lt;&gt;"#","",CONCATENATE("&lt;TR BGCOLOR=""#E0E0E0""&gt;&lt;TD&gt;&lt;BR&gt;&lt;/TD&gt;&lt;TD VALIGN = MIDDLE  ALIGN = CENTER&gt;", Minutes!M231, "&lt;/TD&gt;&lt;TD VALIGN = MIDDLE  ALIGN = CENTER&gt;", TEXT(Minutes!M230,"d-mmm-yy"),"&lt;/TD&gt;&lt;/TR&gt;&lt;TR&gt;&lt;TD COLSPAN = 3&gt;", SUBSTITUTE(Minutes!M232, "#", " "),"&lt;/TD&gt;&lt;/TR&gt;"))</f>
        <v>&lt;TR BGCOLOR="#E0E0E0"&gt;&lt;TD&gt;&lt;BR&gt;&lt;/TD&gt;&lt;TD VALIGN = MIDDLE  ALIGN = CENTER&gt;This is related to item 0083.
Reject, this is an enhancement request.  It will be considered as a possible feature addition to P802.1ASbt&lt;/TD&gt;&lt;TD VALIGN = MIDDLE  ALIGN = CENTER&gt;15-Jan-13&lt;/TD&gt;&lt;/TR&gt;&lt;TR&gt;&lt;TD COLSPAN = 3&gt; &lt;/TD&gt;&lt;/TR&gt;</v>
      </c>
      <c r="M229" s="26" t="str">
        <f>IF(Minutes!N232&lt;&gt;"#","",CONCATENATE("&lt;TR BGCOLOR=""#E0E0E0""&gt;&lt;TD&gt;&lt;BR&gt;&lt;/TD&gt;&lt;TD VALIGN = MIDDLE  ALIGN = CENTER&gt;", Minutes!N231, "&lt;/TD&gt;&lt;TD VALIGN = MIDDLE  ALIGN = CENTER&gt;", TEXT(Minutes!N230,"d-mmm-yy"),"&lt;/TD&gt;&lt;/TR&gt;&lt;TR&gt;&lt;TD COLSPAN = 3&gt;", SUBSTITUTE(Minutes!N232, "#", " "),"&lt;/TD&gt;&lt;/TR&gt;"))</f>
        <v/>
      </c>
      <c r="N229" s="26" t="str">
        <f>IF(Minutes!O232&lt;&gt;"#","",CONCATENATE("&lt;TR BGCOLOR=""#E0E0E0""&gt;&lt;TD&gt;&lt;BR&gt;&lt;/TD&gt;&lt;TD VALIGN = MIDDLE  ALIGN = CENTER&gt;", Minutes!O231, "&lt;/TD&gt;&lt;TD VALIGN = MIDDLE  ALIGN = CENTER&gt;", TEXT(Minutes!O230,"d-mmm-yy"),"&lt;/TD&gt;&lt;/TR&gt;&lt;TR&gt;&lt;TD COLSPAN = 3&gt;", SUBSTITUTE(Minutes!O232, "#", " "),"&lt;/TD&gt;&lt;/TR&gt;"))</f>
        <v/>
      </c>
      <c r="O229" s="26" t="str">
        <f>IF(Minutes!P232&lt;&gt;"#","",CONCATENATE("&lt;TR BGCOLOR=""#E0E0E0""&gt;&lt;TD&gt;&lt;BR&gt;&lt;/TD&gt;&lt;TD VALIGN = MIDDLE  ALIGN = CENTER&gt;", Minutes!P231, "&lt;/TD&gt;&lt;TD VALIGN = MIDDLE  ALIGN = CENTER&gt;", TEXT(Minutes!P230,"d-mmm-yy"),"&lt;/TD&gt;&lt;/TR&gt;&lt;TR&gt;&lt;TD COLSPAN = 3&gt;", SUBSTITUTE(Minutes!P232, "#", " "),"&lt;/TD&gt;&lt;/TR&gt;"))</f>
        <v/>
      </c>
      <c r="P229" s="26" t="str">
        <f>IF(Minutes!Q232&lt;&gt;"#","",CONCATENATE("&lt;TR BGCOLOR=""#E0E0E0""&gt;&lt;TD&gt;&lt;BR&gt;&lt;/TD&gt;&lt;TD VALIGN = MIDDLE  ALIGN = CENTER&gt;", Minutes!Q231, "&lt;/TD&gt;&lt;TD VALIGN = MIDDLE  ALIGN = CENTER&gt;", TEXT(Minutes!Q230,"d-mmm-yy"),"&lt;/TD&gt;&lt;/TR&gt;&lt;TR&gt;&lt;TD COLSPAN = 3&gt;", SUBSTITUTE(Minutes!Q232, "#", " "),"&lt;/TD&gt;&lt;/TR&gt;"))</f>
        <v/>
      </c>
      <c r="Q229" s="112" t="str">
        <f>IF(Minutes!R232&lt;&gt;"#","",CONCATENATE("&lt;TR BGCOLOR=""#E0E0E0""&gt;&lt;TD&gt;&lt;BR&gt;&lt;/TD&gt;&lt;TD VALIGN = MIDDLE  ALIGN = CENTER&gt;", Minutes!R231, "&lt;/TD&gt;&lt;TD VALIGN = MIDDLE  ALIGN = CENTER&gt;", TEXT(Minutes!R230,"d-mmm-yy"),"&lt;/TD&gt;&lt;/TR&gt;&lt;TR&gt;&lt;TD COLSPAN = 3&gt;", SUBSTITUTE(Minutes!R232, "#", " "),"&lt;/TD&gt;&lt;/TR&gt;"))</f>
        <v/>
      </c>
      <c r="R229" s="117" t="str">
        <f>IF(Minutes!S232&lt;&gt;"#","",CONCATENATE("&lt;TR BGCOLOR=""#E0E0E0""&gt;&lt;TD&gt;&lt;BR&gt;&lt;/TD&gt;&lt;TD VALIGN = MIDDLE  ALIGN = CENTER&gt;", Minutes!S231, "&lt;/TD&gt;&lt;TD VALIGN = MIDDLE  ALIGN = CENTER&gt;", TEXT(Minutes!S230,"d-mmm-yy"),"&lt;/TD&gt;&lt;/TR&gt;&lt;TR&gt;&lt;TD COLSPAN = 3&gt;", SUBSTITUTE(Minutes!S232, "#", " "),"&lt;/TD&gt;&lt;/TR&gt;"))</f>
        <v/>
      </c>
      <c r="S229" s="117" t="str">
        <f>IF(Minutes!T232&lt;&gt;"#","",CONCATENATE("&lt;TR BGCOLOR=""#E0E0E0""&gt;&lt;TD&gt;&lt;BR&gt;&lt;/TD&gt;&lt;TD VALIGN = MIDDLE  ALIGN = CENTER&gt;", Minutes!T231, "&lt;/TD&gt;&lt;TD VALIGN = MIDDLE  ALIGN = CENTER&gt;", TEXT(Minutes!T230,"d-mmm-yy"),"&lt;/TD&gt;&lt;/TR&gt;&lt;TR&gt;&lt;TD COLSPAN = 3&gt;", SUBSTITUTE(Minutes!T232, "#", " "),"&lt;/TD&gt;&lt;/TR&gt;"))</f>
        <v/>
      </c>
      <c r="T229" s="117" t="str">
        <f>IF(Minutes!U232&lt;&gt;"#","",CONCATENATE("&lt;TR BGCOLOR=""#E0E0E0""&gt;&lt;TD&gt;&lt;BR&gt;&lt;/TD&gt;&lt;TD VALIGN = MIDDLE  ALIGN = CENTER&gt;", Minutes!U231, "&lt;/TD&gt;&lt;TD VALIGN = MIDDLE  ALIGN = CENTER&gt;", TEXT(Minutes!U230,"d-mmm-yy"),"&lt;/TD&gt;&lt;/TR&gt;&lt;TR&gt;&lt;TD COLSPAN = 3&gt;", SUBSTITUTE(Minutes!U232, "#", " "),"&lt;/TD&gt;&lt;/TR&gt;"))</f>
        <v/>
      </c>
      <c r="U229" s="117" t="str">
        <f>IF(Minutes!V232&lt;&gt;"#","",CONCATENATE("&lt;TR BGCOLOR=""#E0E0E0""&gt;&lt;TD&gt;&lt;BR&gt;&lt;/TD&gt;&lt;TD VALIGN = MIDDLE  ALIGN = CENTER&gt;", Minutes!V231, "&lt;/TD&gt;&lt;TD VALIGN = MIDDLE  ALIGN = CENTER&gt;", TEXT(Minutes!V230,"d-mmm-yy"),"&lt;/TD&gt;&lt;/TR&gt;&lt;TR&gt;&lt;TD COLSPAN = 3&gt;", SUBSTITUTE(Minutes!V232, "#", " "),"&lt;/TD&gt;&lt;/TR&gt;"))</f>
        <v/>
      </c>
      <c r="V229" s="117" t="str">
        <f>IF(Minutes!W232&lt;&gt;"#","",CONCATENATE("&lt;TR BGCOLOR=""#E0E0E0""&gt;&lt;TD&gt;&lt;BR&gt;&lt;/TD&gt;&lt;TD VALIGN = MIDDLE  ALIGN = CENTER&gt;", Minutes!W231, "&lt;/TD&gt;&lt;TD VALIGN = MIDDLE  ALIGN = CENTER&gt;", TEXT(Minutes!W230,"d-mmm-yy"),"&lt;/TD&gt;&lt;/TR&gt;&lt;TR&gt;&lt;TD COLSPAN = 3&gt;", SUBSTITUTE(Minutes!W232, "#", " "),"&lt;/TD&gt;&lt;/TR&gt;"))</f>
        <v/>
      </c>
      <c r="W229" s="117" t="str">
        <f>IF(Minutes!X232&lt;&gt;"#","",CONCATENATE("&lt;TR BGCOLOR=""#E0E0E0""&gt;&lt;TD&gt;&lt;BR&gt;&lt;/TD&gt;&lt;TD VALIGN = MIDDLE  ALIGN = CENTER&gt;", Minutes!X231, "&lt;/TD&gt;&lt;TD VALIGN = MIDDLE  ALIGN = CENTER&gt;", TEXT(Minutes!X230,"d-mmm-yy"),"&lt;/TD&gt;&lt;/TR&gt;&lt;TR&gt;&lt;TD COLSPAN = 3&gt;", SUBSTITUTE(Minutes!X232, "#", " "),"&lt;/TD&gt;&lt;/TR&gt;"))</f>
        <v/>
      </c>
      <c r="X229" s="117" t="str">
        <f>IF(Minutes!Y232&lt;&gt;"#","",CONCATENATE("&lt;TR BGCOLOR=""#E0E0E0""&gt;&lt;TD&gt;&lt;BR&gt;&lt;/TD&gt;&lt;TD VALIGN = MIDDLE  ALIGN = CENTER&gt;", Minutes!Y231, "&lt;/TD&gt;&lt;TD VALIGN = MIDDLE  ALIGN = CENTER&gt;", TEXT(Minutes!Y230,"d-mmm-yy"),"&lt;/TD&gt;&lt;/TR&gt;&lt;TR&gt;&lt;TD COLSPAN = 3&gt;", SUBSTITUTE(Minutes!Y232, "#", " "),"&lt;/TD&gt;&lt;/TR&gt;"))</f>
        <v/>
      </c>
    </row>
    <row r="230" spans="1:24" x14ac:dyDescent="0.2">
      <c r="B230" s="117"/>
      <c r="C230" s="117"/>
      <c r="D230" s="117"/>
      <c r="E230" s="117"/>
      <c r="F230" s="117"/>
      <c r="G230" s="117"/>
      <c r="H230" s="117"/>
      <c r="I230" s="117"/>
      <c r="J230" s="117"/>
      <c r="R230" s="117"/>
      <c r="S230" s="117"/>
      <c r="T230" s="117"/>
      <c r="U230" s="117"/>
      <c r="V230" s="117"/>
      <c r="W230" s="117"/>
      <c r="X230" s="117"/>
    </row>
    <row r="231" spans="1:24" x14ac:dyDescent="0.2">
      <c r="A231" s="26" t="s">
        <v>89</v>
      </c>
      <c r="B231" s="117"/>
      <c r="C231" s="117"/>
      <c r="D231" s="117"/>
      <c r="E231" s="117"/>
      <c r="F231" s="117"/>
      <c r="G231" s="117"/>
      <c r="H231" s="117"/>
      <c r="I231" s="117"/>
      <c r="J231" s="117"/>
      <c r="R231" s="117"/>
      <c r="S231" s="117"/>
      <c r="T231" s="117"/>
      <c r="U231" s="117"/>
      <c r="V231" s="117"/>
      <c r="W231" s="117"/>
      <c r="X231" s="117"/>
    </row>
    <row r="232" spans="1:24" ht="127.5" customHeight="1" x14ac:dyDescent="0.2">
      <c r="A232" s="26" t="str">
        <f ca="1">IF(Minutes!B233="#","",CONCATENATE("&lt;A NAME = ""REQ",Minutes!B233,"""&gt;&lt;BR&gt;&lt;/A&gt;","&lt;TABLE BORDER=5 CELLSPACING=0 CELLPADDING=6 WIDTH=""100%""&gt;","&lt;TR BGCOLOR=""#00FFFF""&gt;&lt;TD COLSPAN = 3 VALIGN = MIDDLE  ALIGN = CENTER&gt;&lt;BIG&gt;&lt;B&gt;Change Request &lt;A HREF=""maint_",Minutes!B233,".pdf""&gt;",Minutes!B233,"&lt;/A&gt; Revision History&lt;/B&gt;&lt;/BIG&gt;&lt;/TD&gt;&lt;/TR&gt;","&lt;TR BGCOLOR=""#00FFFF""&gt;&lt;TD  WIDTH=""15%"" ALIGN = CENTER&gt;Status&lt;/TD&gt;&lt;TD ALIGN = CENTER&gt;Description&lt;/TD&gt;&lt;TD  WIDTH=""15%"" ALIGN = CENTER&gt;Date Received&lt;/TD&gt;&lt;/TR&gt;","&lt;TR BGCOLOR=""#00FFFF""&gt;&lt;TD VALIGN = MIDDLE  ALIGN = CENTER&gt;&lt;B&gt;",Minutes!C234,"&lt;/B&gt;&lt;/TD&gt;&lt;TD VALIGN = MIDDLE  ALIGN = CENTER&gt;&lt;B&gt;",Minutes!C235,"&lt;/B&gt;&lt;/TD&gt;&lt;TD  VALIGN = MIDDLE  ALIGN = CENTER&gt;&lt;B&gt;",Minutes!C233,"&lt;/B&gt;&lt;/TD&gt;&lt;/TR&gt;","&lt;TR BGCOLOR=""#00FFFF""&gt;&lt;TD COLSPAN = 3&gt;&lt;SMALL&gt;&lt;BR&gt;&lt;/SMALL&gt;&lt;/TD&gt;&lt;/TR&gt;"))</f>
        <v>&lt;A NAME = "REQ0085"&gt;&lt;BR&gt;&lt;/A&gt;&lt;TABLE BORDER=5 CELLSPACING=0 CELLPADDING=6 WIDTH="100%"&gt;&lt;TR BGCOLOR="#00FFFF"&gt;&lt;TD COLSPAN = 3 VALIGN = MIDDLE  ALIGN = CENTER&gt;&lt;BIG&gt;&lt;B&gt;Change Request &lt;A HREF="maint_0085.pdf"&gt;0085&lt;/A&gt; Revision History&lt;/B&gt;&lt;/BIG&gt;&lt;/TD&gt;&lt;/TR&gt;&lt;TR BGCOLOR="#00FFFF"&gt;&lt;TD  WIDTH="15%" ALIGN = CENTER&gt;Status&lt;/TD&gt;&lt;TD ALIGN = CENTER&gt;Description&lt;/TD&gt;&lt;TD  WIDTH="15%" ALIGN = CENTER&gt;Date Received&lt;/TD&gt;&lt;/TR&gt;&lt;TR BGCOLOR="#00FFFF"&gt;&lt;TD VALIGN = MIDDLE  ALIGN = CENTER&gt;&lt;B&gt;Rejected&lt;/B&gt;&lt;/TD&gt;&lt;TD VALIGN = MIDDLE  ALIGN = CENTER&gt;&lt;B&gt;General - req85&lt;/B&gt;&lt;/TD&gt;&lt;TD  VALIGN = MIDDLE  ALIGN = CENTER&gt;&lt;B&gt;01-Nov-12&lt;/B&gt;&lt;/TD&gt;&lt;/TR&gt;&lt;TR BGCOLOR="#00FFFF"&gt;&lt;TD COLSPAN = 3&gt;&lt;SMALL&gt;&lt;BR&gt;&lt;/SMALL&gt;&lt;/TD&gt;&lt;/TR&gt;</v>
      </c>
      <c r="B232" s="117" t="str">
        <f ca="1">IF(Minutes!C235="","",CONCATENATE("&lt;TR BGCOLOR=""#E0E0E0""&gt;&lt;TD&gt;&lt;BR&gt;&lt;/TD&gt;&lt;TD VALIGN = MIDDLE  ALIGN = CENTER&gt;", Minutes!C234, "&lt;/TD&gt;&lt;TD VALIGN = MIDDLE  ALIGN = CENTER&gt;", TEXT(Minutes!C233,"d-mmm-yy"),"&lt;/TD&gt;&lt;/TR&gt;&lt;TR&gt;&lt;TD COLSPAN = 3&gt;", SUBSTITUTE(Minutes!C235, "#", " "),"&lt;/TD&gt;&lt;/TR&gt;"))</f>
        <v>&lt;TR BGCOLOR="#E0E0E0"&gt;&lt;TD&gt;&lt;BR&gt;&lt;/TD&gt;&lt;TD VALIGN = MIDDLE  ALIGN = CENTER&gt;Rejected&lt;/TD&gt;&lt;TD VALIGN = MIDDLE  ALIGN = CENTER&gt;1-Nov-12&lt;/TD&gt;&lt;/TR&gt;&lt;TR&gt;&lt;TD COLSPAN = 3&gt;General - req85&lt;/TD&gt;&lt;/TR&gt;</v>
      </c>
      <c r="C232" s="117" t="str">
        <f>IF(Minutes!D235&lt;&gt;"#","",CONCATENATE("&lt;TR BGCOLOR=""#E0E0E0""&gt;&lt;TD&gt;&lt;BR&gt;&lt;/TD&gt;&lt;TD VALIGN = MIDDLE  ALIGN = CENTER&gt;", Minutes!D234, "&lt;/TD&gt;&lt;TD VALIGN = MIDDLE  ALIGN = CENTER&gt;", TEXT(Minutes!D233,"d-mmm-yy"),"&lt;/TD&gt;&lt;/TR&gt;&lt;TR&gt;&lt;TD COLSPAN = 3&gt;", SUBSTITUTE(Minutes!D235, "#", " "),"&lt;/TD&gt;&lt;/TR&gt;"))</f>
        <v/>
      </c>
      <c r="D232" s="117" t="str">
        <f>IF(Minutes!E235&lt;&gt;"#","",CONCATENATE("&lt;TR BGCOLOR=""#E0E0E0""&gt;&lt;TD&gt;&lt;BR&gt;&lt;/TD&gt;&lt;TD VALIGN = MIDDLE  ALIGN = CENTER&gt;", Minutes!E234, "&lt;/TD&gt;&lt;TD VALIGN = MIDDLE  ALIGN = CENTER&gt;", TEXT(Minutes!E233,"d-mmm-yy"),"&lt;/TD&gt;&lt;/TR&gt;&lt;TR&gt;&lt;TD COLSPAN = 3&gt;", SUBSTITUTE(Minutes!E235, "#", " "),"&lt;/TD&gt;&lt;/TR&gt;"))</f>
        <v/>
      </c>
      <c r="E232" s="117" t="str">
        <f>IF(Minutes!F235&lt;&gt;"#","",CONCATENATE("&lt;TR BGCOLOR=""#E0E0E0""&gt;&lt;TD&gt;&lt;BR&gt;&lt;/TD&gt;&lt;TD VALIGN = MIDDLE  ALIGN = CENTER&gt;", Minutes!F234, "&lt;/TD&gt;&lt;TD VALIGN = MIDDLE  ALIGN = CENTER&gt;", TEXT(Minutes!F233,"d-mmm-yy"),"&lt;/TD&gt;&lt;/TR&gt;&lt;TR&gt;&lt;TD COLSPAN = 3&gt;", SUBSTITUTE(Minutes!F235, "#", " "),"&lt;/TD&gt;&lt;/TR&gt;"))</f>
        <v/>
      </c>
      <c r="F232" s="117" t="str">
        <f>IF(Minutes!G235&lt;&gt;"#","",CONCATENATE("&lt;TR BGCOLOR=""#E0E0E0""&gt;&lt;TD&gt;&lt;BR&gt;&lt;/TD&gt;&lt;TD VALIGN = MIDDLE  ALIGN = CENTER&gt;", Minutes!G234, "&lt;/TD&gt;&lt;TD VALIGN = MIDDLE  ALIGN = CENTER&gt;", TEXT(Minutes!G233,"d-mmm-yy"),"&lt;/TD&gt;&lt;/TR&gt;&lt;TR&gt;&lt;TD COLSPAN = 3&gt;", SUBSTITUTE(Minutes!G235, "#", " "),"&lt;/TD&gt;&lt;/TR&gt;"))</f>
        <v/>
      </c>
      <c r="G232" s="117" t="str">
        <f>IF(Minutes!H235&lt;&gt;"#","",CONCATENATE("&lt;TR BGCOLOR=""#E0E0E0""&gt;&lt;TD&gt;&lt;BR&gt;&lt;/TD&gt;&lt;TD VALIGN = MIDDLE  ALIGN = CENTER&gt;", Minutes!H234, "&lt;/TD&gt;&lt;TD VALIGN = MIDDLE  ALIGN = CENTER&gt;", TEXT(Minutes!H233,"d-mmm-yy"),"&lt;/TD&gt;&lt;/TR&gt;&lt;TR&gt;&lt;TD COLSPAN = 3&gt;", SUBSTITUTE(Minutes!H235, "#", " "),"&lt;/TD&gt;&lt;/TR&gt;"))</f>
        <v/>
      </c>
      <c r="H232" s="117" t="str">
        <f>IF(Minutes!I235&lt;&gt;"#","",CONCATENATE("&lt;TR BGCOLOR=""#E0E0E0""&gt;&lt;TD&gt;&lt;BR&gt;&lt;/TD&gt;&lt;TD VALIGN = MIDDLE  ALIGN = CENTER&gt;", Minutes!I234, "&lt;/TD&gt;&lt;TD VALIGN = MIDDLE  ALIGN = CENTER&gt;", TEXT(Minutes!I233,"d-mmm-yy"),"&lt;/TD&gt;&lt;/TR&gt;&lt;TR&gt;&lt;TD COLSPAN = 3&gt;", SUBSTITUTE(Minutes!I235, "#", " "),"&lt;/TD&gt;&lt;/TR&gt;"))</f>
        <v/>
      </c>
      <c r="I232" s="117" t="str">
        <f>IF(Minutes!J235&lt;&gt;"#","",CONCATENATE("&lt;TR BGCOLOR=""#E0E0E0""&gt;&lt;TD&gt;&lt;BR&gt;&lt;/TD&gt;&lt;TD VALIGN = MIDDLE  ALIGN = CENTER&gt;", Minutes!J234, "&lt;/TD&gt;&lt;TD VALIGN = MIDDLE  ALIGN = CENTER&gt;", TEXT(Minutes!J233,"d-mmm-yy"),"&lt;/TD&gt;&lt;/TR&gt;&lt;TR&gt;&lt;TD COLSPAN = 3&gt;", SUBSTITUTE(Minutes!J235, "#", " "),"&lt;/TD&gt;&lt;/TR&gt;"))</f>
        <v/>
      </c>
      <c r="J232" s="117" t="str">
        <f>IF(Minutes!K235&lt;&gt;"#","",CONCATENATE("&lt;TR BGCOLOR=""#E0E0E0""&gt;&lt;TD&gt;&lt;BR&gt;&lt;/TD&gt;&lt;TD VALIGN = MIDDLE  ALIGN = CENTER&gt;", Minutes!K234, "&lt;/TD&gt;&lt;TD VALIGN = MIDDLE  ALIGN = CENTER&gt;", TEXT(Minutes!K233,"d-mmm-yy"),"&lt;/TD&gt;&lt;/TR&gt;&lt;TR&gt;&lt;TD COLSPAN = 3&gt;", SUBSTITUTE(Minutes!K235, "#", " "),"&lt;/TD&gt;&lt;/TR&gt;"))</f>
        <v/>
      </c>
      <c r="K232" s="26" t="str">
        <f>IF(Minutes!L235&lt;&gt;"#","",CONCATENATE("&lt;TR BGCOLOR=""#E0E0E0""&gt;&lt;TD&gt;&lt;BR&gt;&lt;/TD&gt;&lt;TD VALIGN = MIDDLE  ALIGN = CENTER&gt;", Minutes!L234, "&lt;/TD&gt;&lt;TD VALIGN = MIDDLE  ALIGN = CENTER&gt;", TEXT(Minutes!L233,"d-mmm-yy"),"&lt;/TD&gt;&lt;/TR&gt;&lt;TR&gt;&lt;TD COLSPAN = 3&gt;", SUBSTITUTE(Minutes!L235, "#", " "),"&lt;/TD&gt;&lt;/TR&gt;"))</f>
        <v>&lt;TR BGCOLOR="#E0E0E0"&gt;&lt;TD&gt;&lt;BR&gt;&lt;/TD&gt;&lt;TD VALIGN = MIDDLE  ALIGN = CENTER&gt;The exit paths are intended to be mutually exclusive. Note that 802.1 state machines seem to not use explicit priorities; instead, Annex D (state machine notation; taken from other 802.1 standards) describes how it is determined which exit path is taken when all the procedures within a state are completed.
The different paths are intended to be mutually exclusive; no change is needed.
Reject
&lt;/TD&gt;&lt;TD VALIGN = MIDDLE  ALIGN = CENTER&gt;13-Nov-12&lt;/TD&gt;&lt;/TR&gt;&lt;TR&gt;&lt;TD COLSPAN = 3&gt; &lt;/TD&gt;&lt;/TR&gt;</v>
      </c>
      <c r="L232" s="26" t="str">
        <f>IF(Minutes!M235&lt;&gt;"#","",CONCATENATE("&lt;TR BGCOLOR=""#E0E0E0""&gt;&lt;TD&gt;&lt;BR&gt;&lt;/TD&gt;&lt;TD VALIGN = MIDDLE  ALIGN = CENTER&gt;", Minutes!M234, "&lt;/TD&gt;&lt;TD VALIGN = MIDDLE  ALIGN = CENTER&gt;", TEXT(Minutes!M233,"d-mmm-yy"),"&lt;/TD&gt;&lt;/TR&gt;&lt;TR&gt;&lt;TD COLSPAN = 3&gt;", SUBSTITUTE(Minutes!M235, "#", " "),"&lt;/TD&gt;&lt;/TR&gt;"))</f>
        <v/>
      </c>
      <c r="M232" s="26" t="str">
        <f>IF(Minutes!N235&lt;&gt;"#","",CONCATENATE("&lt;TR BGCOLOR=""#E0E0E0""&gt;&lt;TD&gt;&lt;BR&gt;&lt;/TD&gt;&lt;TD VALIGN = MIDDLE  ALIGN = CENTER&gt;", Minutes!N234, "&lt;/TD&gt;&lt;TD VALIGN = MIDDLE  ALIGN = CENTER&gt;", TEXT(Minutes!N233,"d-mmm-yy"),"&lt;/TD&gt;&lt;/TR&gt;&lt;TR&gt;&lt;TD COLSPAN = 3&gt;", SUBSTITUTE(Minutes!N235, "#", " "),"&lt;/TD&gt;&lt;/TR&gt;"))</f>
        <v/>
      </c>
      <c r="N232" s="26" t="str">
        <f>IF(Minutes!O235&lt;&gt;"#","",CONCATENATE("&lt;TR BGCOLOR=""#E0E0E0""&gt;&lt;TD&gt;&lt;BR&gt;&lt;/TD&gt;&lt;TD VALIGN = MIDDLE  ALIGN = CENTER&gt;", Minutes!O234, "&lt;/TD&gt;&lt;TD VALIGN = MIDDLE  ALIGN = CENTER&gt;", TEXT(Minutes!O233,"d-mmm-yy"),"&lt;/TD&gt;&lt;/TR&gt;&lt;TR&gt;&lt;TD COLSPAN = 3&gt;", SUBSTITUTE(Minutes!O235, "#", " "),"&lt;/TD&gt;&lt;/TR&gt;"))</f>
        <v/>
      </c>
      <c r="O232" s="26" t="str">
        <f>IF(Minutes!P235&lt;&gt;"#","",CONCATENATE("&lt;TR BGCOLOR=""#E0E0E0""&gt;&lt;TD&gt;&lt;BR&gt;&lt;/TD&gt;&lt;TD VALIGN = MIDDLE  ALIGN = CENTER&gt;", Minutes!P234, "&lt;/TD&gt;&lt;TD VALIGN = MIDDLE  ALIGN = CENTER&gt;", TEXT(Minutes!P233,"d-mmm-yy"),"&lt;/TD&gt;&lt;/TR&gt;&lt;TR&gt;&lt;TD COLSPAN = 3&gt;", SUBSTITUTE(Minutes!P235, "#", " "),"&lt;/TD&gt;&lt;/TR&gt;"))</f>
        <v/>
      </c>
      <c r="P232" s="26" t="str">
        <f>IF(Minutes!Q235&lt;&gt;"#","",CONCATENATE("&lt;TR BGCOLOR=""#E0E0E0""&gt;&lt;TD&gt;&lt;BR&gt;&lt;/TD&gt;&lt;TD VALIGN = MIDDLE  ALIGN = CENTER&gt;", Minutes!Q234, "&lt;/TD&gt;&lt;TD VALIGN = MIDDLE  ALIGN = CENTER&gt;", TEXT(Minutes!Q233,"d-mmm-yy"),"&lt;/TD&gt;&lt;/TR&gt;&lt;TR&gt;&lt;TD COLSPAN = 3&gt;", SUBSTITUTE(Minutes!Q235, "#", " "),"&lt;/TD&gt;&lt;/TR&gt;"))</f>
        <v/>
      </c>
      <c r="Q232" s="112" t="str">
        <f>IF(Minutes!R235&lt;&gt;"#","",CONCATENATE("&lt;TR BGCOLOR=""#E0E0E0""&gt;&lt;TD&gt;&lt;BR&gt;&lt;/TD&gt;&lt;TD VALIGN = MIDDLE  ALIGN = CENTER&gt;", Minutes!R234, "&lt;/TD&gt;&lt;TD VALIGN = MIDDLE  ALIGN = CENTER&gt;", TEXT(Minutes!R233,"d-mmm-yy"),"&lt;/TD&gt;&lt;/TR&gt;&lt;TR&gt;&lt;TD COLSPAN = 3&gt;", SUBSTITUTE(Minutes!R235, "#", " "),"&lt;/TD&gt;&lt;/TR&gt;"))</f>
        <v/>
      </c>
      <c r="R232" s="117" t="str">
        <f>IF(Minutes!S235&lt;&gt;"#","",CONCATENATE("&lt;TR BGCOLOR=""#E0E0E0""&gt;&lt;TD&gt;&lt;BR&gt;&lt;/TD&gt;&lt;TD VALIGN = MIDDLE  ALIGN = CENTER&gt;", Minutes!S234, "&lt;/TD&gt;&lt;TD VALIGN = MIDDLE  ALIGN = CENTER&gt;", TEXT(Minutes!S233,"d-mmm-yy"),"&lt;/TD&gt;&lt;/TR&gt;&lt;TR&gt;&lt;TD COLSPAN = 3&gt;", SUBSTITUTE(Minutes!S235, "#", " "),"&lt;/TD&gt;&lt;/TR&gt;"))</f>
        <v/>
      </c>
      <c r="S232" s="117" t="str">
        <f>IF(Minutes!T235&lt;&gt;"#","",CONCATENATE("&lt;TR BGCOLOR=""#E0E0E0""&gt;&lt;TD&gt;&lt;BR&gt;&lt;/TD&gt;&lt;TD VALIGN = MIDDLE  ALIGN = CENTER&gt;", Minutes!T234, "&lt;/TD&gt;&lt;TD VALIGN = MIDDLE  ALIGN = CENTER&gt;", TEXT(Minutes!T233,"d-mmm-yy"),"&lt;/TD&gt;&lt;/TR&gt;&lt;TR&gt;&lt;TD COLSPAN = 3&gt;", SUBSTITUTE(Minutes!T235, "#", " "),"&lt;/TD&gt;&lt;/TR&gt;"))</f>
        <v/>
      </c>
      <c r="T232" s="117" t="str">
        <f>IF(Minutes!U235&lt;&gt;"#","",CONCATENATE("&lt;TR BGCOLOR=""#E0E0E0""&gt;&lt;TD&gt;&lt;BR&gt;&lt;/TD&gt;&lt;TD VALIGN = MIDDLE  ALIGN = CENTER&gt;", Minutes!U234, "&lt;/TD&gt;&lt;TD VALIGN = MIDDLE  ALIGN = CENTER&gt;", TEXT(Minutes!U233,"d-mmm-yy"),"&lt;/TD&gt;&lt;/TR&gt;&lt;TR&gt;&lt;TD COLSPAN = 3&gt;", SUBSTITUTE(Minutes!U235, "#", " "),"&lt;/TD&gt;&lt;/TR&gt;"))</f>
        <v/>
      </c>
      <c r="U232" s="117" t="str">
        <f>IF(Minutes!V235&lt;&gt;"#","",CONCATENATE("&lt;TR BGCOLOR=""#E0E0E0""&gt;&lt;TD&gt;&lt;BR&gt;&lt;/TD&gt;&lt;TD VALIGN = MIDDLE  ALIGN = CENTER&gt;", Minutes!V234, "&lt;/TD&gt;&lt;TD VALIGN = MIDDLE  ALIGN = CENTER&gt;", TEXT(Minutes!V233,"d-mmm-yy"),"&lt;/TD&gt;&lt;/TR&gt;&lt;TR&gt;&lt;TD COLSPAN = 3&gt;", SUBSTITUTE(Minutes!V235, "#", " "),"&lt;/TD&gt;&lt;/TR&gt;"))</f>
        <v/>
      </c>
      <c r="V232" s="117" t="str">
        <f>IF(Minutes!W235&lt;&gt;"#","",CONCATENATE("&lt;TR BGCOLOR=""#E0E0E0""&gt;&lt;TD&gt;&lt;BR&gt;&lt;/TD&gt;&lt;TD VALIGN = MIDDLE  ALIGN = CENTER&gt;", Minutes!W234, "&lt;/TD&gt;&lt;TD VALIGN = MIDDLE  ALIGN = CENTER&gt;", TEXT(Minutes!W233,"d-mmm-yy"),"&lt;/TD&gt;&lt;/TR&gt;&lt;TR&gt;&lt;TD COLSPAN = 3&gt;", SUBSTITUTE(Minutes!W235, "#", " "),"&lt;/TD&gt;&lt;/TR&gt;"))</f>
        <v/>
      </c>
      <c r="W232" s="117" t="str">
        <f>IF(Minutes!X235&lt;&gt;"#","",CONCATENATE("&lt;TR BGCOLOR=""#E0E0E0""&gt;&lt;TD&gt;&lt;BR&gt;&lt;/TD&gt;&lt;TD VALIGN = MIDDLE  ALIGN = CENTER&gt;", Minutes!X234, "&lt;/TD&gt;&lt;TD VALIGN = MIDDLE  ALIGN = CENTER&gt;", TEXT(Minutes!X233,"d-mmm-yy"),"&lt;/TD&gt;&lt;/TR&gt;&lt;TR&gt;&lt;TD COLSPAN = 3&gt;", SUBSTITUTE(Minutes!X235, "#", " "),"&lt;/TD&gt;&lt;/TR&gt;"))</f>
        <v/>
      </c>
      <c r="X232" s="117" t="str">
        <f>IF(Minutes!Y235&lt;&gt;"#","",CONCATENATE("&lt;TR BGCOLOR=""#E0E0E0""&gt;&lt;TD&gt;&lt;BR&gt;&lt;/TD&gt;&lt;TD VALIGN = MIDDLE  ALIGN = CENTER&gt;", Minutes!Y234, "&lt;/TD&gt;&lt;TD VALIGN = MIDDLE  ALIGN = CENTER&gt;", TEXT(Minutes!Y233,"d-mmm-yy"),"&lt;/TD&gt;&lt;/TR&gt;&lt;TR&gt;&lt;TD COLSPAN = 3&gt;", SUBSTITUTE(Minutes!Y235, "#", " "),"&lt;/TD&gt;&lt;/TR&gt;"))</f>
        <v/>
      </c>
    </row>
    <row r="233" spans="1:24" x14ac:dyDescent="0.2">
      <c r="B233" s="117"/>
      <c r="C233" s="117"/>
      <c r="D233" s="117"/>
      <c r="E233" s="117"/>
      <c r="F233" s="117"/>
      <c r="G233" s="117"/>
      <c r="H233" s="117"/>
      <c r="I233" s="117"/>
      <c r="J233" s="117"/>
      <c r="R233" s="117"/>
      <c r="S233" s="117"/>
      <c r="T233" s="117"/>
      <c r="U233" s="117"/>
      <c r="V233" s="117"/>
      <c r="W233" s="117"/>
      <c r="X233" s="117"/>
    </row>
    <row r="234" spans="1:24" x14ac:dyDescent="0.2">
      <c r="A234" s="26" t="s">
        <v>89</v>
      </c>
      <c r="B234" s="117"/>
      <c r="C234" s="117"/>
      <c r="D234" s="117"/>
      <c r="E234" s="117"/>
      <c r="F234" s="117"/>
      <c r="G234" s="117"/>
      <c r="H234" s="117"/>
      <c r="I234" s="117"/>
      <c r="J234" s="117"/>
      <c r="R234" s="117"/>
      <c r="S234" s="117"/>
      <c r="T234" s="117"/>
      <c r="U234" s="117"/>
      <c r="V234" s="117"/>
      <c r="W234" s="117"/>
      <c r="X234" s="117"/>
    </row>
    <row r="235" spans="1:24" ht="127.5" customHeight="1" x14ac:dyDescent="0.2">
      <c r="A235" s="26" t="str">
        <f ca="1">IF(Minutes!B236="#","",CONCATENATE("&lt;A NAME = ""REQ",Minutes!B236,"""&gt;&lt;BR&gt;&lt;/A&gt;","&lt;TABLE BORDER=5 CELLSPACING=0 CELLPADDING=6 WIDTH=""100%""&gt;","&lt;TR BGCOLOR=""#00FFFF""&gt;&lt;TD COLSPAN = 3 VALIGN = MIDDLE  ALIGN = CENTER&gt;&lt;BIG&gt;&lt;B&gt;Change Request &lt;A HREF=""maint_",Minutes!B236,".pdf""&gt;",Minutes!B236,"&lt;/A&gt; Revision History&lt;/B&gt;&lt;/BIG&gt;&lt;/TD&gt;&lt;/TR&gt;","&lt;TR BGCOLOR=""#00FFFF""&gt;&lt;TD  WIDTH=""15%"" ALIGN = CENTER&gt;Status&lt;/TD&gt;&lt;TD ALIGN = CENTER&gt;Description&lt;/TD&gt;&lt;TD  WIDTH=""15%"" ALIGN = CENTER&gt;Date Received&lt;/TD&gt;&lt;/TR&gt;","&lt;TR BGCOLOR=""#00FFFF""&gt;&lt;TD VALIGN = MIDDLE  ALIGN = CENTER&gt;&lt;B&gt;",Minutes!C237,"&lt;/B&gt;&lt;/TD&gt;&lt;TD VALIGN = MIDDLE  ALIGN = CENTER&gt;&lt;B&gt;",Minutes!C238,"&lt;/B&gt;&lt;/TD&gt;&lt;TD  VALIGN = MIDDLE  ALIGN = CENTER&gt;&lt;B&gt;",Minutes!C236,"&lt;/B&gt;&lt;/TD&gt;&lt;/TR&gt;","&lt;TR BGCOLOR=""#00FFFF""&gt;&lt;TD COLSPAN = 3&gt;&lt;SMALL&gt;&lt;BR&gt;&lt;/SMALL&gt;&lt;/TD&gt;&lt;/TR&gt;"))</f>
        <v>&lt;A NAME = "REQ0086"&gt;&lt;BR&gt;&lt;/A&gt;&lt;TABLE BORDER=5 CELLSPACING=0 CELLPADDING=6 WIDTH="100%"&gt;&lt;TR BGCOLOR="#00FFFF"&gt;&lt;TD COLSPAN = 3 VALIGN = MIDDLE  ALIGN = CENTER&gt;&lt;BIG&gt;&lt;B&gt;Change Request &lt;A HREF="maint_0086.pdf"&gt;0086&lt;/A&gt;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CENTER&gt;&lt;B&gt;Annex D.2.13 -  EVB LTV&lt;/B&gt;&lt;/TD&gt;&lt;TD  VALIGN = MIDDLE  ALIGN = CENTER&gt;&lt;B&gt;09-Jan-13&lt;/B&gt;&lt;/TD&gt;&lt;/TR&gt;&lt;TR BGCOLOR="#00FFFF"&gt;&lt;TD COLSPAN = 3&gt;&lt;SMALL&gt;&lt;BR&gt;&lt;/SMALL&gt;&lt;/TD&gt;&lt;/TR&gt;</v>
      </c>
      <c r="B235" s="117" t="str">
        <f ca="1">IF(Minutes!C238="","",CONCATENATE("&lt;TR BGCOLOR=""#E0E0E0""&gt;&lt;TD&gt;&lt;BR&gt;&lt;/TD&gt;&lt;TD VALIGN = MIDDLE  ALIGN = CENTER&gt;", Minutes!C237, "&lt;/TD&gt;&lt;TD VALIGN = MIDDLE  ALIGN = CENTER&gt;", TEXT(Minutes!C236,"d-mmm-yy"),"&lt;/TD&gt;&lt;/TR&gt;&lt;TR&gt;&lt;TD COLSPAN = 3&gt;", SUBSTITUTE(Minutes!C238, "#", " "),"&lt;/TD&gt;&lt;/TR&gt;"))</f>
        <v>&lt;TR BGCOLOR="#E0E0E0"&gt;&lt;TD&gt;&lt;BR&gt;&lt;/TD&gt;&lt;TD VALIGN = MIDDLE  ALIGN = CENTER&gt;Balloting&lt;/TD&gt;&lt;TD VALIGN = MIDDLE  ALIGN = CENTER&gt;9-Jan-13&lt;/TD&gt;&lt;/TR&gt;&lt;TR&gt;&lt;TD COLSPAN = 3&gt;Annex D.2.13 -  EVB LTV&lt;/TD&gt;&lt;/TR&gt;</v>
      </c>
      <c r="C235" s="117" t="str">
        <f>IF(Minutes!D238&lt;&gt;"#","",CONCATENATE("&lt;TR BGCOLOR=""#E0E0E0""&gt;&lt;TD&gt;&lt;BR&gt;&lt;/TD&gt;&lt;TD VALIGN = MIDDLE  ALIGN = CENTER&gt;", Minutes!D237, "&lt;/TD&gt;&lt;TD VALIGN = MIDDLE  ALIGN = CENTER&gt;", TEXT(Minutes!D236,"d-mmm-yy"),"&lt;/TD&gt;&lt;/TR&gt;&lt;TR&gt;&lt;TD COLSPAN = 3&gt;", SUBSTITUTE(Minutes!D238, "#", " "),"&lt;/TD&gt;&lt;/TR&gt;"))</f>
        <v/>
      </c>
      <c r="D235" s="117" t="str">
        <f>IF(Minutes!E238&lt;&gt;"#","",CONCATENATE("&lt;TR BGCOLOR=""#E0E0E0""&gt;&lt;TD&gt;&lt;BR&gt;&lt;/TD&gt;&lt;TD VALIGN = MIDDLE  ALIGN = CENTER&gt;", Minutes!E237, "&lt;/TD&gt;&lt;TD VALIGN = MIDDLE  ALIGN = CENTER&gt;", TEXT(Minutes!E236,"d-mmm-yy"),"&lt;/TD&gt;&lt;/TR&gt;&lt;TR&gt;&lt;TD COLSPAN = 3&gt;", SUBSTITUTE(Minutes!E238, "#", " "),"&lt;/TD&gt;&lt;/TR&gt;"))</f>
        <v/>
      </c>
      <c r="E235" s="117" t="str">
        <f>IF(Minutes!F238&lt;&gt;"#","",CONCATENATE("&lt;TR BGCOLOR=""#E0E0E0""&gt;&lt;TD&gt;&lt;BR&gt;&lt;/TD&gt;&lt;TD VALIGN = MIDDLE  ALIGN = CENTER&gt;", Minutes!F237, "&lt;/TD&gt;&lt;TD VALIGN = MIDDLE  ALIGN = CENTER&gt;", TEXT(Minutes!F236,"d-mmm-yy"),"&lt;/TD&gt;&lt;/TR&gt;&lt;TR&gt;&lt;TD COLSPAN = 3&gt;", SUBSTITUTE(Minutes!F238, "#", " "),"&lt;/TD&gt;&lt;/TR&gt;"))</f>
        <v/>
      </c>
      <c r="F235" s="117" t="str">
        <f>IF(Minutes!G238&lt;&gt;"#","",CONCATENATE("&lt;TR BGCOLOR=""#E0E0E0""&gt;&lt;TD&gt;&lt;BR&gt;&lt;/TD&gt;&lt;TD VALIGN = MIDDLE  ALIGN = CENTER&gt;", Minutes!G237, "&lt;/TD&gt;&lt;TD VALIGN = MIDDLE  ALIGN = CENTER&gt;", TEXT(Minutes!G236,"d-mmm-yy"),"&lt;/TD&gt;&lt;/TR&gt;&lt;TR&gt;&lt;TD COLSPAN = 3&gt;", SUBSTITUTE(Minutes!G238, "#", " "),"&lt;/TD&gt;&lt;/TR&gt;"))</f>
        <v/>
      </c>
      <c r="G235" s="117" t="str">
        <f>IF(Minutes!H238&lt;&gt;"#","",CONCATENATE("&lt;TR BGCOLOR=""#E0E0E0""&gt;&lt;TD&gt;&lt;BR&gt;&lt;/TD&gt;&lt;TD VALIGN = MIDDLE  ALIGN = CENTER&gt;", Minutes!H237, "&lt;/TD&gt;&lt;TD VALIGN = MIDDLE  ALIGN = CENTER&gt;", TEXT(Minutes!H236,"d-mmm-yy"),"&lt;/TD&gt;&lt;/TR&gt;&lt;TR&gt;&lt;TD COLSPAN = 3&gt;", SUBSTITUTE(Minutes!H238, "#", " "),"&lt;/TD&gt;&lt;/TR&gt;"))</f>
        <v/>
      </c>
      <c r="H235" s="117" t="str">
        <f>IF(Minutes!I238&lt;&gt;"#","",CONCATENATE("&lt;TR BGCOLOR=""#E0E0E0""&gt;&lt;TD&gt;&lt;BR&gt;&lt;/TD&gt;&lt;TD VALIGN = MIDDLE  ALIGN = CENTER&gt;", Minutes!I237, "&lt;/TD&gt;&lt;TD VALIGN = MIDDLE  ALIGN = CENTER&gt;", TEXT(Minutes!I236,"d-mmm-yy"),"&lt;/TD&gt;&lt;/TR&gt;&lt;TR&gt;&lt;TD COLSPAN = 3&gt;", SUBSTITUTE(Minutes!I238, "#", " "),"&lt;/TD&gt;&lt;/TR&gt;"))</f>
        <v/>
      </c>
      <c r="I235" s="117" t="str">
        <f>IF(Minutes!J238&lt;&gt;"#","",CONCATENATE("&lt;TR BGCOLOR=""#E0E0E0""&gt;&lt;TD&gt;&lt;BR&gt;&lt;/TD&gt;&lt;TD VALIGN = MIDDLE  ALIGN = CENTER&gt;", Minutes!J237, "&lt;/TD&gt;&lt;TD VALIGN = MIDDLE  ALIGN = CENTER&gt;", TEXT(Minutes!J236,"d-mmm-yy"),"&lt;/TD&gt;&lt;/TR&gt;&lt;TR&gt;&lt;TD COLSPAN = 3&gt;", SUBSTITUTE(Minutes!J238, "#", " "),"&lt;/TD&gt;&lt;/TR&gt;"))</f>
        <v/>
      </c>
      <c r="J235" s="117" t="str">
        <f>IF(Minutes!K238&lt;&gt;"#","",CONCATENATE("&lt;TR BGCOLOR=""#E0E0E0""&gt;&lt;TD&gt;&lt;BR&gt;&lt;/TD&gt;&lt;TD VALIGN = MIDDLE  ALIGN = CENTER&gt;", Minutes!K237, "&lt;/TD&gt;&lt;TD VALIGN = MIDDLE  ALIGN = CENTER&gt;", TEXT(Minutes!K236,"d-mmm-yy"),"&lt;/TD&gt;&lt;/TR&gt;&lt;TR&gt;&lt;TD COLSPAN = 3&gt;", SUBSTITUTE(Minutes!K238, "#", " "),"&lt;/TD&gt;&lt;/TR&gt;"))</f>
        <v/>
      </c>
      <c r="K235" s="26" t="str">
        <f>IF(Minutes!L238&lt;&gt;"#","",CONCATENATE("&lt;TR BGCOLOR=""#E0E0E0""&gt;&lt;TD&gt;&lt;BR&gt;&lt;/TD&gt;&lt;TD VALIGN = MIDDLE  ALIGN = CENTER&gt;", Minutes!L237, "&lt;/TD&gt;&lt;TD VALIGN = MIDDLE  ALIGN = CENTER&gt;", TEXT(Minutes!L236,"d-mmm-yy"),"&lt;/TD&gt;&lt;/TR&gt;&lt;TR&gt;&lt;TD COLSPAN = 3&gt;", SUBSTITUTE(Minutes!L238, "#", " "),"&lt;/TD&gt;&lt;/TR&gt;"))</f>
        <v/>
      </c>
      <c r="L235" s="26" t="str">
        <f>IF(Minutes!M238&lt;&gt;"#","",CONCATENATE("&lt;TR BGCOLOR=""#E0E0E0""&gt;&lt;TD&gt;&lt;BR&gt;&lt;/TD&gt;&lt;TD VALIGN = MIDDLE  ALIGN = CENTER&gt;", Minutes!M237, "&lt;/TD&gt;&lt;TD VALIGN = MIDDLE  ALIGN = CENTER&gt;", TEXT(Minutes!M236,"d-mmm-yy"),"&lt;/TD&gt;&lt;/TR&gt;&lt;TR&gt;&lt;TD COLSPAN = 3&gt;", SUBSTITUTE(Minutes!M238, "#", " "),"&lt;/TD&gt;&lt;/TR&gt;"))</f>
        <v>&lt;TR BGCOLOR="#E0E0E0"&gt;&lt;TD&gt;&lt;BR&gt;&lt;/TD&gt;&lt;TD VALIGN = MIDDLE  ALIGN = CENTER&gt;Agreed.  This was already discussed on the mailing list and the resolution is consistent with that discussion.
Target for 802.1Q-REV&lt;/TD&gt;&lt;TD VALIGN = MIDDLE  ALIGN = CENTER&gt;15-Jan-13&lt;/TD&gt;&lt;/TR&gt;&lt;TR&gt;&lt;TD COLSPAN = 3&gt; &lt;/TD&gt;&lt;/TR&gt;</v>
      </c>
      <c r="M235" s="26" t="str">
        <f>IF(Minutes!N238&lt;&gt;"#","",CONCATENATE("&lt;TR BGCOLOR=""#E0E0E0""&gt;&lt;TD&gt;&lt;BR&gt;&lt;/TD&gt;&lt;TD VALIGN = MIDDLE  ALIGN = CENTER&gt;", Minutes!N237, "&lt;/TD&gt;&lt;TD VALIGN = MIDDLE  ALIGN = CENTER&gt;", TEXT(Minutes!N236,"d-mmm-yy"),"&lt;/TD&gt;&lt;/TR&gt;&lt;TR&gt;&lt;TD COLSPAN = 3&gt;", SUBSTITUTE(Minutes!N238, "#", " "),"&lt;/TD&gt;&lt;/TR&gt;"))</f>
        <v>&lt;TR BGCOLOR="#E0E0E0"&gt;&lt;TD&gt;&lt;BR&gt;&lt;/TD&gt;&lt;TD VALIGN = MIDDLE  ALIGN = CENTER&gt;Q-REV draft prepared.  Ready for WG ballot&lt;/TD&gt;&lt;TD VALIGN = MIDDLE  ALIGN = CENTER&gt;19-Mar-13&lt;/TD&gt;&lt;/TR&gt;&lt;TR&gt;&lt;TD COLSPAN = 3&gt; &lt;/TD&gt;&lt;/TR&gt;</v>
      </c>
      <c r="N235" s="26" t="str">
        <f>IF(Minutes!O238&lt;&gt;"#","",CONCATENATE("&lt;TR BGCOLOR=""#E0E0E0""&gt;&lt;TD&gt;&lt;BR&gt;&lt;/TD&gt;&lt;TD VALIGN = MIDDLE  ALIGN = CENTER&gt;", Minutes!O237, "&lt;/TD&gt;&lt;TD VALIGN = MIDDLE  ALIGN = CENTER&gt;", TEXT(Minutes!O236,"d-mmm-yy"),"&lt;/TD&gt;&lt;/TR&gt;&lt;TR&gt;&lt;TD COLSPAN = 3&gt;", SUBSTITUTE(Minutes!O238, "#", " "),"&lt;/TD&gt;&lt;/TR&gt;"))</f>
        <v>&lt;TR BGCOLOR="#E0E0E0"&gt;&lt;TD&gt;&lt;BR&gt;&lt;/TD&gt;&lt;TD VALIGN = MIDDLE  ALIGN = CENTER&gt;Included in 802.1Q-REV  D1.0, in ballot
&lt;/TD&gt;&lt;TD VALIGN = MIDDLE  ALIGN = CENTER&gt;15-May-13&lt;/TD&gt;&lt;/TR&gt;&lt;TR&gt;&lt;TD COLSPAN = 3&gt; &lt;/TD&gt;&lt;/TR&gt;</v>
      </c>
      <c r="O235" s="26" t="str">
        <f>IF(Minutes!P238&lt;&gt;"#","",CONCATENATE("&lt;TR BGCOLOR=""#E0E0E0""&gt;&lt;TD&gt;&lt;BR&gt;&lt;/TD&gt;&lt;TD VALIGN = MIDDLE  ALIGN = CENTER&gt;", Minutes!P237, "&lt;/TD&gt;&lt;TD VALIGN = MIDDLE  ALIGN = CENTER&gt;", TEXT(Minutes!P236,"d-mmm-yy"),"&lt;/TD&gt;&lt;/TR&gt;&lt;TR&gt;&lt;TD COLSPAN = 3&gt;", SUBSTITUTE(Minutes!P238, "#", " "),"&lt;/TD&gt;&lt;/TR&gt;"))</f>
        <v>&lt;TR BGCOLOR="#E0E0E0"&gt;&lt;TD&gt;&lt;BR&gt;&lt;/TD&gt;&lt;TD VALIGN = MIDDLE  ALIGN = CENTER&gt;802.1Q-REV D1.2 is balloting&lt;/TD&gt;&lt;TD VALIGN = MIDDLE  ALIGN = CENTER&gt;15-Jul-13&lt;/TD&gt;&lt;/TR&gt;&lt;TR&gt;&lt;TD COLSPAN = 3&gt; &lt;/TD&gt;&lt;/TR&gt;</v>
      </c>
      <c r="P235" s="26" t="str">
        <f>IF(Minutes!Q238&lt;&gt;"#","",CONCATENATE("&lt;TR BGCOLOR=""#E0E0E0""&gt;&lt;TD&gt;&lt;BR&gt;&lt;/TD&gt;&lt;TD VALIGN = MIDDLE  ALIGN = CENTER&gt;", Minutes!Q237, "&lt;/TD&gt;&lt;TD VALIGN = MIDDLE  ALIGN = CENTER&gt;", TEXT(Minutes!Q236,"d-mmm-yy"),"&lt;/TD&gt;&lt;/TR&gt;&lt;TR&gt;&lt;TD COLSPAN = 3&gt;", SUBSTITUTE(Minutes!Q238, "#", " "),"&lt;/TD&gt;&lt;/TR&gt;"))</f>
        <v>&lt;TR BGCOLOR="#E0E0E0"&gt;&lt;TD&gt;&lt;BR&gt;&lt;/TD&gt;&lt;TD VALIGN = MIDDLE  ALIGN = CENTER&gt;802.1Q-REV is in WG ballot recirc&lt;/TD&gt;&lt;TD VALIGN = MIDDLE  ALIGN = CENTER&gt;3-Sep-13&lt;/TD&gt;&lt;/TR&gt;&lt;TR&gt;&lt;TD COLSPAN = 3&gt; &lt;/TD&gt;&lt;/TR&gt;</v>
      </c>
      <c r="Q235" s="112" t="str">
        <f>IF(Minutes!R238&lt;&gt;"#","",CONCATENATE("&lt;TR BGCOLOR=""#E0E0E0""&gt;&lt;TD&gt;&lt;BR&gt;&lt;/TD&gt;&lt;TD VALIGN = MIDDLE  ALIGN = CENTER&gt;", Minutes!R237, "&lt;/TD&gt;&lt;TD VALIGN = MIDDLE  ALIGN = CENTER&gt;", TEXT(Minutes!R236,"d-mmm-yy"),"&lt;/TD&gt;&lt;/TR&gt;&lt;TR&gt;&lt;TD COLSPAN = 3&gt;", SUBSTITUTE(Minutes!R238, "#", " "),"&lt;/TD&gt;&lt;/TR&gt;"))</f>
        <v>&lt;TR BGCOLOR="#E0E0E0"&gt;&lt;TD&gt;&lt;BR&gt;&lt;/TD&gt;&lt;TD VALIGN = MIDDLE  ALIGN = CENTER&gt;802.1Q-REV is in WG ballot recirc&lt;/TD&gt;&lt;TD VALIGN = MIDDLE  ALIGN = CENTER&gt;12-Nov-13&lt;/TD&gt;&lt;/TR&gt;&lt;TR&gt;&lt;TD COLSPAN = 3&gt; &lt;/TD&gt;&lt;/TR&gt;</v>
      </c>
      <c r="R235" s="117" t="str">
        <f>IF(Minutes!S238&lt;&gt;"#","",CONCATENATE("&lt;TR BGCOLOR=""#E0E0E0""&gt;&lt;TD&gt;&lt;BR&gt;&lt;/TD&gt;&lt;TD VALIGN = MIDDLE  ALIGN = CENTER&gt;", Minutes!S237, "&lt;/TD&gt;&lt;TD VALIGN = MIDDLE  ALIGN = CENTER&gt;", TEXT(Minutes!S236,"d-mmm-yy"),"&lt;/TD&gt;&lt;/TR&gt;&lt;TR&gt;&lt;TD COLSPAN = 3&gt;", SUBSTITUTE(Minutes!S238, "#", " "),"&lt;/TD&gt;&lt;/TR&gt;"))</f>
        <v>&lt;TR BGCOLOR="#E0E0E0"&gt;&lt;TD&gt;&lt;BR&gt;&lt;/TD&gt;&lt;TD VALIGN = MIDDLE  ALIGN = CENTER&gt;802.1Q-REV is in sponsor ballot&lt;/TD&gt;&lt;TD VALIGN = MIDDLE  ALIGN = CENTER&gt;22-Jan-14&lt;/TD&gt;&lt;/TR&gt;&lt;TR&gt;&lt;TD COLSPAN = 3&gt; &lt;/TD&gt;&lt;/TR&gt;</v>
      </c>
      <c r="S235" s="117" t="str">
        <f>IF(Minutes!T238&lt;&gt;"#","",CONCATENATE("&lt;TR BGCOLOR=""#E0E0E0""&gt;&lt;TD&gt;&lt;BR&gt;&lt;/TD&gt;&lt;TD VALIGN = MIDDLE  ALIGN = CENTER&gt;", Minutes!T237, "&lt;/TD&gt;&lt;TD VALIGN = MIDDLE  ALIGN = CENTER&gt;", TEXT(Minutes!T236,"d-mmm-yy"),"&lt;/TD&gt;&lt;/TR&gt;&lt;TR&gt;&lt;TD COLSPAN = 3&gt;", SUBSTITUTE(Minutes!T238, "#", " "),"&lt;/TD&gt;&lt;/TR&gt;"))</f>
        <v>&lt;TR BGCOLOR="#E0E0E0"&gt;&lt;TD&gt;&lt;BR&gt;&lt;/TD&gt;&lt;TD VALIGN = MIDDLE  ALIGN = CENTER&gt;802.1Q-REV is in sponsor ballot recirc&lt;/TD&gt;&lt;TD VALIGN = MIDDLE  ALIGN = CENTER&gt;18-Mar-14&lt;/TD&gt;&lt;/TR&gt;&lt;TR&gt;&lt;TD COLSPAN = 3&gt; &lt;/TD&gt;&lt;/TR&gt;</v>
      </c>
      <c r="T235" s="117" t="str">
        <f>IF(Minutes!U238&lt;&gt;"#","",CONCATENATE("&lt;TR BGCOLOR=""#E0E0E0""&gt;&lt;TD&gt;&lt;BR&gt;&lt;/TD&gt;&lt;TD VALIGN = MIDDLE  ALIGN = CENTER&gt;", Minutes!U237, "&lt;/TD&gt;&lt;TD VALIGN = MIDDLE  ALIGN = CENTER&gt;", TEXT(Minutes!U236,"d-mmm-yy"),"&lt;/TD&gt;&lt;/TR&gt;&lt;TR&gt;&lt;TD COLSPAN = 3&gt;", SUBSTITUTE(Minutes!U238, "#", " "),"&lt;/TD&gt;&lt;/TR&gt;"))</f>
        <v/>
      </c>
      <c r="U235" s="117" t="str">
        <f>IF(Minutes!V238&lt;&gt;"#","",CONCATENATE("&lt;TR BGCOLOR=""#E0E0E0""&gt;&lt;TD&gt;&lt;BR&gt;&lt;/TD&gt;&lt;TD VALIGN = MIDDLE  ALIGN = CENTER&gt;", Minutes!V237, "&lt;/TD&gt;&lt;TD VALIGN = MIDDLE  ALIGN = CENTER&gt;", TEXT(Minutes!V236,"d-mmm-yy"),"&lt;/TD&gt;&lt;/TR&gt;&lt;TR&gt;&lt;TD COLSPAN = 3&gt;", SUBSTITUTE(Minutes!V238, "#", " "),"&lt;/TD&gt;&lt;/TR&gt;"))</f>
        <v/>
      </c>
      <c r="V235" s="117" t="str">
        <f>IF(Minutes!W238&lt;&gt;"#","",CONCATENATE("&lt;TR BGCOLOR=""#E0E0E0""&gt;&lt;TD&gt;&lt;BR&gt;&lt;/TD&gt;&lt;TD VALIGN = MIDDLE  ALIGN = CENTER&gt;", Minutes!W237, "&lt;/TD&gt;&lt;TD VALIGN = MIDDLE  ALIGN = CENTER&gt;", TEXT(Minutes!W236,"d-mmm-yy"),"&lt;/TD&gt;&lt;/TR&gt;&lt;TR&gt;&lt;TD COLSPAN = 3&gt;", SUBSTITUTE(Minutes!W238, "#", " "),"&lt;/TD&gt;&lt;/TR&gt;"))</f>
        <v/>
      </c>
      <c r="W235" s="117" t="str">
        <f>IF(Minutes!X238&lt;&gt;"#","",CONCATENATE("&lt;TR BGCOLOR=""#E0E0E0""&gt;&lt;TD&gt;&lt;BR&gt;&lt;/TD&gt;&lt;TD VALIGN = MIDDLE  ALIGN = CENTER&gt;", Minutes!X237, "&lt;/TD&gt;&lt;TD VALIGN = MIDDLE  ALIGN = CENTER&gt;", TEXT(Minutes!X236,"d-mmm-yy"),"&lt;/TD&gt;&lt;/TR&gt;&lt;TR&gt;&lt;TD COLSPAN = 3&gt;", SUBSTITUTE(Minutes!X238, "#", " "),"&lt;/TD&gt;&lt;/TR&gt;"))</f>
        <v/>
      </c>
      <c r="X235" s="117" t="str">
        <f>IF(Minutes!Y238&lt;&gt;"#","",CONCATENATE("&lt;TR BGCOLOR=""#E0E0E0""&gt;&lt;TD&gt;&lt;BR&gt;&lt;/TD&gt;&lt;TD VALIGN = MIDDLE  ALIGN = CENTER&gt;", Minutes!Y237, "&lt;/TD&gt;&lt;TD VALIGN = MIDDLE  ALIGN = CENTER&gt;", TEXT(Minutes!Y236,"d-mmm-yy"),"&lt;/TD&gt;&lt;/TR&gt;&lt;TR&gt;&lt;TD COLSPAN = 3&gt;", SUBSTITUTE(Minutes!Y238, "#", " "),"&lt;/TD&gt;&lt;/TR&gt;"))</f>
        <v/>
      </c>
    </row>
    <row r="236" spans="1:24" x14ac:dyDescent="0.2">
      <c r="B236" s="117"/>
      <c r="C236" s="117"/>
      <c r="D236" s="117"/>
      <c r="E236" s="117"/>
      <c r="F236" s="117"/>
      <c r="G236" s="117"/>
      <c r="H236" s="117"/>
      <c r="I236" s="117"/>
      <c r="J236" s="117"/>
      <c r="R236" s="117"/>
      <c r="S236" s="117"/>
      <c r="T236" s="117"/>
      <c r="U236" s="117"/>
      <c r="V236" s="117"/>
      <c r="W236" s="117"/>
      <c r="X236" s="117"/>
    </row>
    <row r="237" spans="1:24" x14ac:dyDescent="0.2">
      <c r="A237" s="26" t="s">
        <v>89</v>
      </c>
      <c r="B237" s="117"/>
      <c r="C237" s="117"/>
      <c r="D237" s="117"/>
      <c r="E237" s="117"/>
      <c r="F237" s="117"/>
      <c r="G237" s="117"/>
      <c r="H237" s="117"/>
      <c r="I237" s="117"/>
      <c r="J237" s="117"/>
      <c r="R237" s="117"/>
      <c r="S237" s="117"/>
      <c r="T237" s="117"/>
      <c r="U237" s="117"/>
      <c r="V237" s="117"/>
      <c r="W237" s="117"/>
      <c r="X237" s="117"/>
    </row>
    <row r="238" spans="1:24" ht="127.5" customHeight="1" x14ac:dyDescent="0.2">
      <c r="A238" s="26" t="str">
        <f ca="1">IF(Minutes!B239="#","",CONCATENATE("&lt;A NAME = ""REQ",Minutes!B239,"""&gt;&lt;BR&gt;&lt;/A&gt;","&lt;TABLE BORDER=5 CELLSPACING=0 CELLPADDING=6 WIDTH=""100%""&gt;","&lt;TR BGCOLOR=""#00FFFF""&gt;&lt;TD COLSPAN = 3 VALIGN = MIDDLE  ALIGN = CENTER&gt;&lt;BIG&gt;&lt;B&gt;Change Request &lt;A HREF=""maint_",Minutes!B239,".pdf""&gt;",Minutes!B239,"&lt;/A&gt; Revision History&lt;/B&gt;&lt;/BIG&gt;&lt;/TD&gt;&lt;/TR&gt;","&lt;TR BGCOLOR=""#00FFFF""&gt;&lt;TD  WIDTH=""15%"" ALIGN = CENTER&gt;Status&lt;/TD&gt;&lt;TD ALIGN = CENTER&gt;Description&lt;/TD&gt;&lt;TD  WIDTH=""15%"" ALIGN = CENTER&gt;Date Received&lt;/TD&gt;&lt;/TR&gt;","&lt;TR BGCOLOR=""#00FFFF""&gt;&lt;TD VALIGN = MIDDLE  ALIGN = CENTER&gt;&lt;B&gt;",Minutes!C240,"&lt;/B&gt;&lt;/TD&gt;&lt;TD VALIGN = MIDDLE  ALIGN = CENTER&gt;&lt;B&gt;",Minutes!C241,"&lt;/B&gt;&lt;/TD&gt;&lt;TD  VALIGN = MIDDLE  ALIGN = CENTER&gt;&lt;B&gt;",Minutes!C239,"&lt;/B&gt;&lt;/TD&gt;&lt;/TR&gt;","&lt;TR BGCOLOR=""#00FFFF""&gt;&lt;TD COLSPAN = 3&gt;&lt;SMALL&gt;&lt;BR&gt;&lt;/SMALL&gt;&lt;/TD&gt;&lt;/TR&gt;"))</f>
        <v>&lt;A NAME = "REQ0087"&gt;&lt;BR&gt;&lt;/A&gt;&lt;TABLE BORDER=5 CELLSPACING=0 CELLPADDING=6 WIDTH="100%"&gt;&lt;TR BGCOLOR="#00FFFF"&gt;&lt;TD COLSPAN = 3 VALIGN = MIDDLE  ALIGN = CENTER&gt;&lt;BIG&gt;&lt;B&gt;Change Request &lt;A HREF="maint_0087.pdf"&gt;0087&lt;/A&gt;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CENTER&gt;&lt;B&gt;17.7.7.1 - Definitions for the IEEE8021-CFM MIB module&lt;/B&gt;&lt;/TD&gt;&lt;TD  VALIGN = MIDDLE  ALIGN = CENTER&gt;&lt;B&gt;09-Jan-13&lt;/B&gt;&lt;/TD&gt;&lt;/TR&gt;&lt;TR BGCOLOR="#00FFFF"&gt;&lt;TD COLSPAN = 3&gt;&lt;SMALL&gt;&lt;BR&gt;&lt;/SMALL&gt;&lt;/TD&gt;&lt;/TR&gt;</v>
      </c>
      <c r="B238" s="117" t="str">
        <f ca="1">IF(Minutes!C241="","",CONCATENATE("&lt;TR BGCOLOR=""#E0E0E0""&gt;&lt;TD&gt;&lt;BR&gt;&lt;/TD&gt;&lt;TD VALIGN = MIDDLE  ALIGN = CENTER&gt;", Minutes!C240, "&lt;/TD&gt;&lt;TD VALIGN = MIDDLE  ALIGN = CENTER&gt;", TEXT(Minutes!C239,"d-mmm-yy"),"&lt;/TD&gt;&lt;/TR&gt;&lt;TR&gt;&lt;TD COLSPAN = 3&gt;", SUBSTITUTE(Minutes!C241, "#", " "),"&lt;/TD&gt;&lt;/TR&gt;"))</f>
        <v>&lt;TR BGCOLOR="#E0E0E0"&gt;&lt;TD&gt;&lt;BR&gt;&lt;/TD&gt;&lt;TD VALIGN = MIDDLE  ALIGN = CENTER&gt;Balloting&lt;/TD&gt;&lt;TD VALIGN = MIDDLE  ALIGN = CENTER&gt;9-Jan-13&lt;/TD&gt;&lt;/TR&gt;&lt;TR&gt;&lt;TD COLSPAN = 3&gt;17.7.7.1 - Definitions for the IEEE8021-CFM MIB module&lt;/TD&gt;&lt;/TR&gt;</v>
      </c>
      <c r="C238" s="117" t="str">
        <f>IF(Minutes!D241&lt;&gt;"#","",CONCATENATE("&lt;TR BGCOLOR=""#E0E0E0""&gt;&lt;TD&gt;&lt;BR&gt;&lt;/TD&gt;&lt;TD VALIGN = MIDDLE  ALIGN = CENTER&gt;", Minutes!D240, "&lt;/TD&gt;&lt;TD VALIGN = MIDDLE  ALIGN = CENTER&gt;", TEXT(Minutes!D239,"d-mmm-yy"),"&lt;/TD&gt;&lt;/TR&gt;&lt;TR&gt;&lt;TD COLSPAN = 3&gt;", SUBSTITUTE(Minutes!D241, "#", " "),"&lt;/TD&gt;&lt;/TR&gt;"))</f>
        <v/>
      </c>
      <c r="D238" s="117" t="str">
        <f>IF(Minutes!E241&lt;&gt;"#","",CONCATENATE("&lt;TR BGCOLOR=""#E0E0E0""&gt;&lt;TD&gt;&lt;BR&gt;&lt;/TD&gt;&lt;TD VALIGN = MIDDLE  ALIGN = CENTER&gt;", Minutes!E240, "&lt;/TD&gt;&lt;TD VALIGN = MIDDLE  ALIGN = CENTER&gt;", TEXT(Minutes!E239,"d-mmm-yy"),"&lt;/TD&gt;&lt;/TR&gt;&lt;TR&gt;&lt;TD COLSPAN = 3&gt;", SUBSTITUTE(Minutes!E241, "#", " "),"&lt;/TD&gt;&lt;/TR&gt;"))</f>
        <v/>
      </c>
      <c r="E238" s="117" t="str">
        <f>IF(Minutes!F241&lt;&gt;"#","",CONCATENATE("&lt;TR BGCOLOR=""#E0E0E0""&gt;&lt;TD&gt;&lt;BR&gt;&lt;/TD&gt;&lt;TD VALIGN = MIDDLE  ALIGN = CENTER&gt;", Minutes!F240, "&lt;/TD&gt;&lt;TD VALIGN = MIDDLE  ALIGN = CENTER&gt;", TEXT(Minutes!F239,"d-mmm-yy"),"&lt;/TD&gt;&lt;/TR&gt;&lt;TR&gt;&lt;TD COLSPAN = 3&gt;", SUBSTITUTE(Minutes!F241, "#", " "),"&lt;/TD&gt;&lt;/TR&gt;"))</f>
        <v/>
      </c>
      <c r="F238" s="117" t="str">
        <f>IF(Minutes!G241&lt;&gt;"#","",CONCATENATE("&lt;TR BGCOLOR=""#E0E0E0""&gt;&lt;TD&gt;&lt;BR&gt;&lt;/TD&gt;&lt;TD VALIGN = MIDDLE  ALIGN = CENTER&gt;", Minutes!G240, "&lt;/TD&gt;&lt;TD VALIGN = MIDDLE  ALIGN = CENTER&gt;", TEXT(Minutes!G239,"d-mmm-yy"),"&lt;/TD&gt;&lt;/TR&gt;&lt;TR&gt;&lt;TD COLSPAN = 3&gt;", SUBSTITUTE(Minutes!G241, "#", " "),"&lt;/TD&gt;&lt;/TR&gt;"))</f>
        <v/>
      </c>
      <c r="G238" s="117" t="str">
        <f>IF(Minutes!H241&lt;&gt;"#","",CONCATENATE("&lt;TR BGCOLOR=""#E0E0E0""&gt;&lt;TD&gt;&lt;BR&gt;&lt;/TD&gt;&lt;TD VALIGN = MIDDLE  ALIGN = CENTER&gt;", Minutes!H240, "&lt;/TD&gt;&lt;TD VALIGN = MIDDLE  ALIGN = CENTER&gt;", TEXT(Minutes!H239,"d-mmm-yy"),"&lt;/TD&gt;&lt;/TR&gt;&lt;TR&gt;&lt;TD COLSPAN = 3&gt;", SUBSTITUTE(Minutes!H241, "#", " "),"&lt;/TD&gt;&lt;/TR&gt;"))</f>
        <v/>
      </c>
      <c r="H238" s="117" t="str">
        <f>IF(Minutes!I241&lt;&gt;"#","",CONCATENATE("&lt;TR BGCOLOR=""#E0E0E0""&gt;&lt;TD&gt;&lt;BR&gt;&lt;/TD&gt;&lt;TD VALIGN = MIDDLE  ALIGN = CENTER&gt;", Minutes!I240, "&lt;/TD&gt;&lt;TD VALIGN = MIDDLE  ALIGN = CENTER&gt;", TEXT(Minutes!I239,"d-mmm-yy"),"&lt;/TD&gt;&lt;/TR&gt;&lt;TR&gt;&lt;TD COLSPAN = 3&gt;", SUBSTITUTE(Minutes!I241, "#", " "),"&lt;/TD&gt;&lt;/TR&gt;"))</f>
        <v/>
      </c>
      <c r="I238" s="117" t="str">
        <f>IF(Minutes!J241&lt;&gt;"#","",CONCATENATE("&lt;TR BGCOLOR=""#E0E0E0""&gt;&lt;TD&gt;&lt;BR&gt;&lt;/TD&gt;&lt;TD VALIGN = MIDDLE  ALIGN = CENTER&gt;", Minutes!J240, "&lt;/TD&gt;&lt;TD VALIGN = MIDDLE  ALIGN = CENTER&gt;", TEXT(Minutes!J239,"d-mmm-yy"),"&lt;/TD&gt;&lt;/TR&gt;&lt;TR&gt;&lt;TD COLSPAN = 3&gt;", SUBSTITUTE(Minutes!J241, "#", " "),"&lt;/TD&gt;&lt;/TR&gt;"))</f>
        <v/>
      </c>
      <c r="J238" s="117" t="str">
        <f>IF(Minutes!K241&lt;&gt;"#","",CONCATENATE("&lt;TR BGCOLOR=""#E0E0E0""&gt;&lt;TD&gt;&lt;BR&gt;&lt;/TD&gt;&lt;TD VALIGN = MIDDLE  ALIGN = CENTER&gt;", Minutes!K240, "&lt;/TD&gt;&lt;TD VALIGN = MIDDLE  ALIGN = CENTER&gt;", TEXT(Minutes!K239,"d-mmm-yy"),"&lt;/TD&gt;&lt;/TR&gt;&lt;TR&gt;&lt;TD COLSPAN = 3&gt;", SUBSTITUTE(Minutes!K241, "#", " "),"&lt;/TD&gt;&lt;/TR&gt;"))</f>
        <v/>
      </c>
      <c r="K238" s="26" t="str">
        <f>IF(Minutes!L241&lt;&gt;"#","",CONCATENATE("&lt;TR BGCOLOR=""#E0E0E0""&gt;&lt;TD&gt;&lt;BR&gt;&lt;/TD&gt;&lt;TD VALIGN = MIDDLE  ALIGN = CENTER&gt;", Minutes!L240, "&lt;/TD&gt;&lt;TD VALIGN = MIDDLE  ALIGN = CENTER&gt;", TEXT(Minutes!L239,"d-mmm-yy"),"&lt;/TD&gt;&lt;/TR&gt;&lt;TR&gt;&lt;TD COLSPAN = 3&gt;", SUBSTITUTE(Minutes!L241, "#", " "),"&lt;/TD&gt;&lt;/TR&gt;"))</f>
        <v/>
      </c>
      <c r="L238" s="26" t="str">
        <f>IF(Minutes!M241&lt;&gt;"#","",CONCATENATE("&lt;TR BGCOLOR=""#E0E0E0""&gt;&lt;TD&gt;&lt;BR&gt;&lt;/TD&gt;&lt;TD VALIGN = MIDDLE  ALIGN = CENTER&gt;", Minutes!M240, "&lt;/TD&gt;&lt;TD VALIGN = MIDDLE  ALIGN = CENTER&gt;", TEXT(Minutes!M239,"d-mmm-yy"),"&lt;/TD&gt;&lt;/TR&gt;&lt;TR&gt;&lt;TD COLSPAN = 3&gt;", SUBSTITUTE(Minutes!M241, "#", " "),"&lt;/TD&gt;&lt;/TR&gt;"))</f>
        <v>&lt;TR BGCOLOR="#E0E0E0"&gt;&lt;TD&gt;&lt;BR&gt;&lt;/TD&gt;&lt;TD VALIGN = MIDDLE  ALIGN = CENTER&gt;Agreed
Target for 802.1Q-REV&lt;/TD&gt;&lt;TD VALIGN = MIDDLE  ALIGN = CENTER&gt;15-Jan-13&lt;/TD&gt;&lt;/TR&gt;&lt;TR&gt;&lt;TD COLSPAN = 3&gt; &lt;/TD&gt;&lt;/TR&gt;</v>
      </c>
      <c r="M238" s="26" t="str">
        <f>IF(Minutes!N241&lt;&gt;"#","",CONCATENATE("&lt;TR BGCOLOR=""#E0E0E0""&gt;&lt;TD&gt;&lt;BR&gt;&lt;/TD&gt;&lt;TD VALIGN = MIDDLE  ALIGN = CENTER&gt;", Minutes!N240, "&lt;/TD&gt;&lt;TD VALIGN = MIDDLE  ALIGN = CENTER&gt;", TEXT(Minutes!N239,"d-mmm-yy"),"&lt;/TD&gt;&lt;/TR&gt;&lt;TR&gt;&lt;TD COLSPAN = 3&gt;", SUBSTITUTE(Minutes!N241, "#", " "),"&lt;/TD&gt;&lt;/TR&gt;"))</f>
        <v>&lt;TR BGCOLOR="#E0E0E0"&gt;&lt;TD&gt;&lt;BR&gt;&lt;/TD&gt;&lt;TD VALIGN = MIDDLE  ALIGN = CENTER&gt;Q-REV draft prepared.  Ready for WG ballot&lt;/TD&gt;&lt;TD VALIGN = MIDDLE  ALIGN = CENTER&gt;19-Mar-13&lt;/TD&gt;&lt;/TR&gt;&lt;TR&gt;&lt;TD COLSPAN = 3&gt; &lt;/TD&gt;&lt;/TR&gt;</v>
      </c>
      <c r="N238" s="26" t="str">
        <f>IF(Minutes!O241&lt;&gt;"#","",CONCATENATE("&lt;TR BGCOLOR=""#E0E0E0""&gt;&lt;TD&gt;&lt;BR&gt;&lt;/TD&gt;&lt;TD VALIGN = MIDDLE  ALIGN = CENTER&gt;", Minutes!O240, "&lt;/TD&gt;&lt;TD VALIGN = MIDDLE  ALIGN = CENTER&gt;", TEXT(Minutes!O239,"d-mmm-yy"),"&lt;/TD&gt;&lt;/TR&gt;&lt;TR&gt;&lt;TD COLSPAN = 3&gt;", SUBSTITUTE(Minutes!O241, "#", " "),"&lt;/TD&gt;&lt;/TR&gt;"))</f>
        <v>&lt;TR BGCOLOR="#E0E0E0"&gt;&lt;TD&gt;&lt;BR&gt;&lt;/TD&gt;&lt;TD VALIGN = MIDDLE  ALIGN = CENTER&gt;Included in 802.1Q-REV  D1.0, in ballot
&lt;/TD&gt;&lt;TD VALIGN = MIDDLE  ALIGN = CENTER&gt;15-May-13&lt;/TD&gt;&lt;/TR&gt;&lt;TR&gt;&lt;TD COLSPAN = 3&gt; &lt;/TD&gt;&lt;/TR&gt;</v>
      </c>
      <c r="O238" s="26" t="str">
        <f>IF(Minutes!P241&lt;&gt;"#","",CONCATENATE("&lt;TR BGCOLOR=""#E0E0E0""&gt;&lt;TD&gt;&lt;BR&gt;&lt;/TD&gt;&lt;TD VALIGN = MIDDLE  ALIGN = CENTER&gt;", Minutes!P240, "&lt;/TD&gt;&lt;TD VALIGN = MIDDLE  ALIGN = CENTER&gt;", TEXT(Minutes!P239,"d-mmm-yy"),"&lt;/TD&gt;&lt;/TR&gt;&lt;TR&gt;&lt;TD COLSPAN = 3&gt;", SUBSTITUTE(Minutes!P241, "#", " "),"&lt;/TD&gt;&lt;/TR&gt;"))</f>
        <v>&lt;TR BGCOLOR="#E0E0E0"&gt;&lt;TD&gt;&lt;BR&gt;&lt;/TD&gt;&lt;TD VALIGN = MIDDLE  ALIGN = CENTER&gt;802.1Q-REV D1.2 is balloting&lt;/TD&gt;&lt;TD VALIGN = MIDDLE  ALIGN = CENTER&gt;15-Jul-13&lt;/TD&gt;&lt;/TR&gt;&lt;TR&gt;&lt;TD COLSPAN = 3&gt; &lt;/TD&gt;&lt;/TR&gt;</v>
      </c>
      <c r="P238" s="26" t="str">
        <f>IF(Minutes!Q241&lt;&gt;"#","",CONCATENATE("&lt;TR BGCOLOR=""#E0E0E0""&gt;&lt;TD&gt;&lt;BR&gt;&lt;/TD&gt;&lt;TD VALIGN = MIDDLE  ALIGN = CENTER&gt;", Minutes!Q240, "&lt;/TD&gt;&lt;TD VALIGN = MIDDLE  ALIGN = CENTER&gt;", TEXT(Minutes!Q239,"d-mmm-yy"),"&lt;/TD&gt;&lt;/TR&gt;&lt;TR&gt;&lt;TD COLSPAN = 3&gt;", SUBSTITUTE(Minutes!Q241, "#", " "),"&lt;/TD&gt;&lt;/TR&gt;"))</f>
        <v>&lt;TR BGCOLOR="#E0E0E0"&gt;&lt;TD&gt;&lt;BR&gt;&lt;/TD&gt;&lt;TD VALIGN = MIDDLE  ALIGN = CENTER&gt;802.1Q-REV is in WG ballot recirc&lt;/TD&gt;&lt;TD VALIGN = MIDDLE  ALIGN = CENTER&gt;3-Sep-13&lt;/TD&gt;&lt;/TR&gt;&lt;TR&gt;&lt;TD COLSPAN = 3&gt; &lt;/TD&gt;&lt;/TR&gt;</v>
      </c>
      <c r="Q238" s="112" t="str">
        <f>IF(Minutes!R241&lt;&gt;"#","",CONCATENATE("&lt;TR BGCOLOR=""#E0E0E0""&gt;&lt;TD&gt;&lt;BR&gt;&lt;/TD&gt;&lt;TD VALIGN = MIDDLE  ALIGN = CENTER&gt;", Minutes!R240, "&lt;/TD&gt;&lt;TD VALIGN = MIDDLE  ALIGN = CENTER&gt;", TEXT(Minutes!R239,"d-mmm-yy"),"&lt;/TD&gt;&lt;/TR&gt;&lt;TR&gt;&lt;TD COLSPAN = 3&gt;", SUBSTITUTE(Minutes!R241, "#", " "),"&lt;/TD&gt;&lt;/TR&gt;"))</f>
        <v>&lt;TR BGCOLOR="#E0E0E0"&gt;&lt;TD&gt;&lt;BR&gt;&lt;/TD&gt;&lt;TD VALIGN = MIDDLE  ALIGN = CENTER&gt;802.1Q-REV is in WG ballot recirc&lt;/TD&gt;&lt;TD VALIGN = MIDDLE  ALIGN = CENTER&gt;12-Nov-13&lt;/TD&gt;&lt;/TR&gt;&lt;TR&gt;&lt;TD COLSPAN = 3&gt; &lt;/TD&gt;&lt;/TR&gt;</v>
      </c>
      <c r="R238" s="117" t="str">
        <f>IF(Minutes!S241&lt;&gt;"#","",CONCATENATE("&lt;TR BGCOLOR=""#E0E0E0""&gt;&lt;TD&gt;&lt;BR&gt;&lt;/TD&gt;&lt;TD VALIGN = MIDDLE  ALIGN = CENTER&gt;", Minutes!S240, "&lt;/TD&gt;&lt;TD VALIGN = MIDDLE  ALIGN = CENTER&gt;", TEXT(Minutes!S239,"d-mmm-yy"),"&lt;/TD&gt;&lt;/TR&gt;&lt;TR&gt;&lt;TD COLSPAN = 3&gt;", SUBSTITUTE(Minutes!S241, "#", " "),"&lt;/TD&gt;&lt;/TR&gt;"))</f>
        <v>&lt;TR BGCOLOR="#E0E0E0"&gt;&lt;TD&gt;&lt;BR&gt;&lt;/TD&gt;&lt;TD VALIGN = MIDDLE  ALIGN = CENTER&gt;802.1Q-REV is in sponsor ballot&lt;/TD&gt;&lt;TD VALIGN = MIDDLE  ALIGN = CENTER&gt;22-Jan-14&lt;/TD&gt;&lt;/TR&gt;&lt;TR&gt;&lt;TD COLSPAN = 3&gt; &lt;/TD&gt;&lt;/TR&gt;</v>
      </c>
      <c r="S238" s="117" t="str">
        <f>IF(Minutes!T241&lt;&gt;"#","",CONCATENATE("&lt;TR BGCOLOR=""#E0E0E0""&gt;&lt;TD&gt;&lt;BR&gt;&lt;/TD&gt;&lt;TD VALIGN = MIDDLE  ALIGN = CENTER&gt;", Minutes!T240, "&lt;/TD&gt;&lt;TD VALIGN = MIDDLE  ALIGN = CENTER&gt;", TEXT(Minutes!T239,"d-mmm-yy"),"&lt;/TD&gt;&lt;/TR&gt;&lt;TR&gt;&lt;TD COLSPAN = 3&gt;", SUBSTITUTE(Minutes!T241, "#", " "),"&lt;/TD&gt;&lt;/TR&gt;"))</f>
        <v>&lt;TR BGCOLOR="#E0E0E0"&gt;&lt;TD&gt;&lt;BR&gt;&lt;/TD&gt;&lt;TD VALIGN = MIDDLE  ALIGN = CENTER&gt;802.1Q-REV is in sponsor ballot recirc&lt;/TD&gt;&lt;TD VALIGN = MIDDLE  ALIGN = CENTER&gt;18-Mar-14&lt;/TD&gt;&lt;/TR&gt;&lt;TR&gt;&lt;TD COLSPAN = 3&gt; &lt;/TD&gt;&lt;/TR&gt;</v>
      </c>
      <c r="T238" s="117" t="str">
        <f>IF(Minutes!U241&lt;&gt;"#","",CONCATENATE("&lt;TR BGCOLOR=""#E0E0E0""&gt;&lt;TD&gt;&lt;BR&gt;&lt;/TD&gt;&lt;TD VALIGN = MIDDLE  ALIGN = CENTER&gt;", Minutes!U240, "&lt;/TD&gt;&lt;TD VALIGN = MIDDLE  ALIGN = CENTER&gt;", TEXT(Minutes!U239,"d-mmm-yy"),"&lt;/TD&gt;&lt;/TR&gt;&lt;TR&gt;&lt;TD COLSPAN = 3&gt;", SUBSTITUTE(Minutes!U241, "#", " "),"&lt;/TD&gt;&lt;/TR&gt;"))</f>
        <v/>
      </c>
      <c r="U238" s="117" t="str">
        <f>IF(Minutes!V241&lt;&gt;"#","",CONCATENATE("&lt;TR BGCOLOR=""#E0E0E0""&gt;&lt;TD&gt;&lt;BR&gt;&lt;/TD&gt;&lt;TD VALIGN = MIDDLE  ALIGN = CENTER&gt;", Minutes!V240, "&lt;/TD&gt;&lt;TD VALIGN = MIDDLE  ALIGN = CENTER&gt;", TEXT(Minutes!V239,"d-mmm-yy"),"&lt;/TD&gt;&lt;/TR&gt;&lt;TR&gt;&lt;TD COLSPAN = 3&gt;", SUBSTITUTE(Minutes!V241, "#", " "),"&lt;/TD&gt;&lt;/TR&gt;"))</f>
        <v/>
      </c>
      <c r="V238" s="117" t="str">
        <f>IF(Minutes!W241&lt;&gt;"#","",CONCATENATE("&lt;TR BGCOLOR=""#E0E0E0""&gt;&lt;TD&gt;&lt;BR&gt;&lt;/TD&gt;&lt;TD VALIGN = MIDDLE  ALIGN = CENTER&gt;", Minutes!W240, "&lt;/TD&gt;&lt;TD VALIGN = MIDDLE  ALIGN = CENTER&gt;", TEXT(Minutes!W239,"d-mmm-yy"),"&lt;/TD&gt;&lt;/TR&gt;&lt;TR&gt;&lt;TD COLSPAN = 3&gt;", SUBSTITUTE(Minutes!W241, "#", " "),"&lt;/TD&gt;&lt;/TR&gt;"))</f>
        <v/>
      </c>
      <c r="W238" s="117" t="str">
        <f>IF(Minutes!X241&lt;&gt;"#","",CONCATENATE("&lt;TR BGCOLOR=""#E0E0E0""&gt;&lt;TD&gt;&lt;BR&gt;&lt;/TD&gt;&lt;TD VALIGN = MIDDLE  ALIGN = CENTER&gt;", Minutes!X240, "&lt;/TD&gt;&lt;TD VALIGN = MIDDLE  ALIGN = CENTER&gt;", TEXT(Minutes!X239,"d-mmm-yy"),"&lt;/TD&gt;&lt;/TR&gt;&lt;TR&gt;&lt;TD COLSPAN = 3&gt;", SUBSTITUTE(Minutes!X241, "#", " "),"&lt;/TD&gt;&lt;/TR&gt;"))</f>
        <v/>
      </c>
      <c r="X238" s="117" t="str">
        <f>IF(Minutes!Y241&lt;&gt;"#","",CONCATENATE("&lt;TR BGCOLOR=""#E0E0E0""&gt;&lt;TD&gt;&lt;BR&gt;&lt;/TD&gt;&lt;TD VALIGN = MIDDLE  ALIGN = CENTER&gt;", Minutes!Y240, "&lt;/TD&gt;&lt;TD VALIGN = MIDDLE  ALIGN = CENTER&gt;", TEXT(Minutes!Y239,"d-mmm-yy"),"&lt;/TD&gt;&lt;/TR&gt;&lt;TR&gt;&lt;TD COLSPAN = 3&gt;", SUBSTITUTE(Minutes!Y241, "#", " "),"&lt;/TD&gt;&lt;/TR&gt;"))</f>
        <v/>
      </c>
    </row>
    <row r="239" spans="1:24" x14ac:dyDescent="0.2">
      <c r="B239" s="117"/>
      <c r="C239" s="117"/>
      <c r="D239" s="117"/>
      <c r="E239" s="117"/>
      <c r="F239" s="117"/>
      <c r="G239" s="117"/>
      <c r="H239" s="117"/>
      <c r="I239" s="117"/>
      <c r="J239" s="117"/>
      <c r="R239" s="117"/>
      <c r="S239" s="117"/>
      <c r="T239" s="117"/>
      <c r="U239" s="117"/>
      <c r="V239" s="117"/>
      <c r="W239" s="117"/>
      <c r="X239" s="117"/>
    </row>
    <row r="240" spans="1:24" x14ac:dyDescent="0.2">
      <c r="A240" s="26" t="s">
        <v>89</v>
      </c>
      <c r="B240" s="117"/>
      <c r="C240" s="117"/>
      <c r="D240" s="117"/>
      <c r="E240" s="117"/>
      <c r="F240" s="117"/>
      <c r="G240" s="117"/>
      <c r="H240" s="117"/>
      <c r="I240" s="117"/>
      <c r="J240" s="117"/>
      <c r="R240" s="117"/>
      <c r="S240" s="117"/>
      <c r="T240" s="117"/>
      <c r="U240" s="117"/>
      <c r="V240" s="117"/>
      <c r="W240" s="117"/>
      <c r="X240" s="117"/>
    </row>
    <row r="241" spans="1:24" ht="127.5" customHeight="1" x14ac:dyDescent="0.2">
      <c r="A241" s="26" t="str">
        <f ca="1">IF(Minutes!B242="#","",CONCATENATE("&lt;A NAME = ""REQ",Minutes!B242,"""&gt;&lt;BR&gt;&lt;/A&gt;","&lt;TABLE BORDER=5 CELLSPACING=0 CELLPADDING=6 WIDTH=""100%""&gt;","&lt;TR BGCOLOR=""#00FFFF""&gt;&lt;TD COLSPAN = 3 VALIGN = MIDDLE  ALIGN = CENTER&gt;&lt;BIG&gt;&lt;B&gt;Change Request &lt;A HREF=""maint_",Minutes!B242,".pdf""&gt;",Minutes!B242,"&lt;/A&gt; Revision History&lt;/B&gt;&lt;/BIG&gt;&lt;/TD&gt;&lt;/TR&gt;","&lt;TR BGCOLOR=""#00FFFF""&gt;&lt;TD  WIDTH=""15%"" ALIGN = CENTER&gt;Status&lt;/TD&gt;&lt;TD ALIGN = CENTER&gt;Description&lt;/TD&gt;&lt;TD  WIDTH=""15%"" ALIGN = CENTER&gt;Date Received&lt;/TD&gt;&lt;/TR&gt;","&lt;TR BGCOLOR=""#00FFFF""&gt;&lt;TD VALIGN = MIDDLE  ALIGN = CENTER&gt;&lt;B&gt;",Minutes!C243,"&lt;/B&gt;&lt;/TD&gt;&lt;TD VALIGN = MIDDLE  ALIGN = CENTER&gt;&lt;B&gt;",Minutes!C244,"&lt;/B&gt;&lt;/TD&gt;&lt;TD  VALIGN = MIDDLE  ALIGN = CENTER&gt;&lt;B&gt;",Minutes!C242,"&lt;/B&gt;&lt;/TD&gt;&lt;/TR&gt;","&lt;TR BGCOLOR=""#00FFFF""&gt;&lt;TD COLSPAN = 3&gt;&lt;SMALL&gt;&lt;BR&gt;&lt;/SMALL&gt;&lt;/TD&gt;&lt;/TR&gt;"))</f>
        <v>&lt;A NAME = "REQ0088"&gt;&lt;BR&gt;&lt;/A&gt;&lt;TABLE BORDER=5 CELLSPACING=0 CELLPADDING=6 WIDTH="100%"&gt;&lt;TR BGCOLOR="#00FFFF"&gt;&lt;TD COLSPAN = 3 VALIGN = MIDDLE  ALIGN = CENTER&gt;&lt;BIG&gt;&lt;B&gt;Change Request &lt;A HREF="maint_0088.pdf"&gt;0088&lt;/A&gt;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CENTER&gt;&lt;B&gt;Annex D - IEEE 802.1 Organizationally Specific TLVs&lt;/B&gt;&lt;/TD&gt;&lt;TD  VALIGN = MIDDLE  ALIGN = CENTER&gt;&lt;B&gt;09-Jan-13&lt;/B&gt;&lt;/TD&gt;&lt;/TR&gt;&lt;TR BGCOLOR="#00FFFF"&gt;&lt;TD COLSPAN = 3&gt;&lt;SMALL&gt;&lt;BR&gt;&lt;/SMALL&gt;&lt;/TD&gt;&lt;/TR&gt;</v>
      </c>
      <c r="B241" s="117" t="str">
        <f ca="1">IF(Minutes!C244="","",CONCATENATE("&lt;TR BGCOLOR=""#E0E0E0""&gt;&lt;TD&gt;&lt;BR&gt;&lt;/TD&gt;&lt;TD VALIGN = MIDDLE  ALIGN = CENTER&gt;", Minutes!C243, "&lt;/TD&gt;&lt;TD VALIGN = MIDDLE  ALIGN = CENTER&gt;", TEXT(Minutes!C242,"d-mmm-yy"),"&lt;/TD&gt;&lt;/TR&gt;&lt;TR&gt;&lt;TD COLSPAN = 3&gt;", SUBSTITUTE(Minutes!C244, "#", " "),"&lt;/TD&gt;&lt;/TR&gt;"))</f>
        <v>&lt;TR BGCOLOR="#E0E0E0"&gt;&lt;TD&gt;&lt;BR&gt;&lt;/TD&gt;&lt;TD VALIGN = MIDDLE  ALIGN = CENTER&gt;Balloting&lt;/TD&gt;&lt;TD VALIGN = MIDDLE  ALIGN = CENTER&gt;9-Jan-13&lt;/TD&gt;&lt;/TR&gt;&lt;TR&gt;&lt;TD COLSPAN = 3&gt;Annex D - IEEE 802.1 Organizationally Specific TLVs&lt;/TD&gt;&lt;/TR&gt;</v>
      </c>
      <c r="C241" s="117" t="str">
        <f>IF(Minutes!D244&lt;&gt;"#","",CONCATENATE("&lt;TR BGCOLOR=""#E0E0E0""&gt;&lt;TD&gt;&lt;BR&gt;&lt;/TD&gt;&lt;TD VALIGN = MIDDLE  ALIGN = CENTER&gt;", Minutes!D243, "&lt;/TD&gt;&lt;TD VALIGN = MIDDLE  ALIGN = CENTER&gt;", TEXT(Minutes!D242,"d-mmm-yy"),"&lt;/TD&gt;&lt;/TR&gt;&lt;TR&gt;&lt;TD COLSPAN = 3&gt;", SUBSTITUTE(Minutes!D244, "#", " "),"&lt;/TD&gt;&lt;/TR&gt;"))</f>
        <v/>
      </c>
      <c r="D241" s="117" t="str">
        <f>IF(Minutes!E244&lt;&gt;"#","",CONCATENATE("&lt;TR BGCOLOR=""#E0E0E0""&gt;&lt;TD&gt;&lt;BR&gt;&lt;/TD&gt;&lt;TD VALIGN = MIDDLE  ALIGN = CENTER&gt;", Minutes!E243, "&lt;/TD&gt;&lt;TD VALIGN = MIDDLE  ALIGN = CENTER&gt;", TEXT(Minutes!E242,"d-mmm-yy"),"&lt;/TD&gt;&lt;/TR&gt;&lt;TR&gt;&lt;TD COLSPAN = 3&gt;", SUBSTITUTE(Minutes!E244, "#", " "),"&lt;/TD&gt;&lt;/TR&gt;"))</f>
        <v/>
      </c>
      <c r="E241" s="117" t="str">
        <f>IF(Minutes!F244&lt;&gt;"#","",CONCATENATE("&lt;TR BGCOLOR=""#E0E0E0""&gt;&lt;TD&gt;&lt;BR&gt;&lt;/TD&gt;&lt;TD VALIGN = MIDDLE  ALIGN = CENTER&gt;", Minutes!F243, "&lt;/TD&gt;&lt;TD VALIGN = MIDDLE  ALIGN = CENTER&gt;", TEXT(Minutes!F242,"d-mmm-yy"),"&lt;/TD&gt;&lt;/TR&gt;&lt;TR&gt;&lt;TD COLSPAN = 3&gt;", SUBSTITUTE(Minutes!F244, "#", " "),"&lt;/TD&gt;&lt;/TR&gt;"))</f>
        <v/>
      </c>
      <c r="F241" s="117" t="str">
        <f>IF(Minutes!G244&lt;&gt;"#","",CONCATENATE("&lt;TR BGCOLOR=""#E0E0E0""&gt;&lt;TD&gt;&lt;BR&gt;&lt;/TD&gt;&lt;TD VALIGN = MIDDLE  ALIGN = CENTER&gt;", Minutes!G243, "&lt;/TD&gt;&lt;TD VALIGN = MIDDLE  ALIGN = CENTER&gt;", TEXT(Minutes!G242,"d-mmm-yy"),"&lt;/TD&gt;&lt;/TR&gt;&lt;TR&gt;&lt;TD COLSPAN = 3&gt;", SUBSTITUTE(Minutes!G244, "#", " "),"&lt;/TD&gt;&lt;/TR&gt;"))</f>
        <v/>
      </c>
      <c r="G241" s="117" t="str">
        <f>IF(Minutes!H244&lt;&gt;"#","",CONCATENATE("&lt;TR BGCOLOR=""#E0E0E0""&gt;&lt;TD&gt;&lt;BR&gt;&lt;/TD&gt;&lt;TD VALIGN = MIDDLE  ALIGN = CENTER&gt;", Minutes!H243, "&lt;/TD&gt;&lt;TD VALIGN = MIDDLE  ALIGN = CENTER&gt;", TEXT(Minutes!H242,"d-mmm-yy"),"&lt;/TD&gt;&lt;/TR&gt;&lt;TR&gt;&lt;TD COLSPAN = 3&gt;", SUBSTITUTE(Minutes!H244, "#", " "),"&lt;/TD&gt;&lt;/TR&gt;"))</f>
        <v/>
      </c>
      <c r="H241" s="117" t="str">
        <f>IF(Minutes!I244&lt;&gt;"#","",CONCATENATE("&lt;TR BGCOLOR=""#E0E0E0""&gt;&lt;TD&gt;&lt;BR&gt;&lt;/TD&gt;&lt;TD VALIGN = MIDDLE  ALIGN = CENTER&gt;", Minutes!I243, "&lt;/TD&gt;&lt;TD VALIGN = MIDDLE  ALIGN = CENTER&gt;", TEXT(Minutes!I242,"d-mmm-yy"),"&lt;/TD&gt;&lt;/TR&gt;&lt;TR&gt;&lt;TD COLSPAN = 3&gt;", SUBSTITUTE(Minutes!I244, "#", " "),"&lt;/TD&gt;&lt;/TR&gt;"))</f>
        <v/>
      </c>
      <c r="I241" s="117" t="str">
        <f>IF(Minutes!J244&lt;&gt;"#","",CONCATENATE("&lt;TR BGCOLOR=""#E0E0E0""&gt;&lt;TD&gt;&lt;BR&gt;&lt;/TD&gt;&lt;TD VALIGN = MIDDLE  ALIGN = CENTER&gt;", Minutes!J243, "&lt;/TD&gt;&lt;TD VALIGN = MIDDLE  ALIGN = CENTER&gt;", TEXT(Minutes!J242,"d-mmm-yy"),"&lt;/TD&gt;&lt;/TR&gt;&lt;TR&gt;&lt;TD COLSPAN = 3&gt;", SUBSTITUTE(Minutes!J244, "#", " "),"&lt;/TD&gt;&lt;/TR&gt;"))</f>
        <v/>
      </c>
      <c r="J241" s="117" t="str">
        <f>IF(Minutes!K244&lt;&gt;"#","",CONCATENATE("&lt;TR BGCOLOR=""#E0E0E0""&gt;&lt;TD&gt;&lt;BR&gt;&lt;/TD&gt;&lt;TD VALIGN = MIDDLE  ALIGN = CENTER&gt;", Minutes!K243, "&lt;/TD&gt;&lt;TD VALIGN = MIDDLE  ALIGN = CENTER&gt;", TEXT(Minutes!K242,"d-mmm-yy"),"&lt;/TD&gt;&lt;/TR&gt;&lt;TR&gt;&lt;TD COLSPAN = 3&gt;", SUBSTITUTE(Minutes!K244, "#", " "),"&lt;/TD&gt;&lt;/TR&gt;"))</f>
        <v/>
      </c>
      <c r="K241" s="26" t="str">
        <f>IF(Minutes!L244&lt;&gt;"#","",CONCATENATE("&lt;TR BGCOLOR=""#E0E0E0""&gt;&lt;TD&gt;&lt;BR&gt;&lt;/TD&gt;&lt;TD VALIGN = MIDDLE  ALIGN = CENTER&gt;", Minutes!L243, "&lt;/TD&gt;&lt;TD VALIGN = MIDDLE  ALIGN = CENTER&gt;", TEXT(Minutes!L242,"d-mmm-yy"),"&lt;/TD&gt;&lt;/TR&gt;&lt;TR&gt;&lt;TD COLSPAN = 3&gt;", SUBSTITUTE(Minutes!L244, "#", " "),"&lt;/TD&gt;&lt;/TR&gt;"))</f>
        <v/>
      </c>
      <c r="L241" s="26" t="str">
        <f>IF(Minutes!M244&lt;&gt;"#","",CONCATENATE("&lt;TR BGCOLOR=""#E0E0E0""&gt;&lt;TD&gt;&lt;BR&gt;&lt;/TD&gt;&lt;TD VALIGN = MIDDLE  ALIGN = CENTER&gt;", Minutes!M243, "&lt;/TD&gt;&lt;TD VALIGN = MIDDLE  ALIGN = CENTER&gt;", TEXT(Minutes!M242,"d-mmm-yy"),"&lt;/TD&gt;&lt;/TR&gt;&lt;TR&gt;&lt;TD COLSPAN = 3&gt;", SUBSTITUTE(Minutes!M244, "#", " "),"&lt;/TD&gt;&lt;/TR&gt;"))</f>
        <v>&lt;TR BGCOLOR="#E0E0E0"&gt;&lt;TD&gt;&lt;BR&gt;&lt;/TD&gt;&lt;TD VALIGN = MIDDLE  ALIGN = CENTER&gt;Technical review – Norm Finn, Steve Haddock, Pat Thaler
It appears that the position should not have changed
&lt;/TD&gt;&lt;TD VALIGN = MIDDLE  ALIGN = CENTER&gt;15-Jan-13&lt;/TD&gt;&lt;/TR&gt;&lt;TR&gt;&lt;TD COLSPAN = 3&gt; &lt;/TD&gt;&lt;/TR&gt;</v>
      </c>
      <c r="M241" s="26" t="str">
        <f>IF(Minutes!N244&lt;&gt;"#","",CONCATENATE("&lt;TR BGCOLOR=""#E0E0E0""&gt;&lt;TD&gt;&lt;BR&gt;&lt;/TD&gt;&lt;TD VALIGN = MIDDLE  ALIGN = CENTER&gt;", Minutes!N243, "&lt;/TD&gt;&lt;TD VALIGN = MIDDLE  ALIGN = CENTER&gt;", TEXT(Minutes!N242,"d-mmm-yy"),"&lt;/TD&gt;&lt;/TR&gt;&lt;TR&gt;&lt;TD COLSPAN = 3&gt;", SUBSTITUTE(Minutes!N244, "#", " "),"&lt;/TD&gt;&lt;/TR&gt;"))</f>
        <v>&lt;TR BGCOLOR="#E0E0E0"&gt;&lt;TD&gt;&lt;BR&gt;&lt;/TD&gt;&lt;TD VALIGN = MIDDLE  ALIGN = CENTER&gt;The position should not have changed
Agree to change back to original spec in 802.1AB-2005
Editor requested to include in 802.1Qrev&lt;/TD&gt;&lt;TD VALIGN = MIDDLE  ALIGN = CENTER&gt;19-Mar-13&lt;/TD&gt;&lt;/TR&gt;&lt;TR&gt;&lt;TD COLSPAN = 3&gt; &lt;/TD&gt;&lt;/TR&gt;</v>
      </c>
      <c r="N241" s="26" t="str">
        <f>IF(Minutes!O244&lt;&gt;"#","",CONCATENATE("&lt;TR BGCOLOR=""#E0E0E0""&gt;&lt;TD&gt;&lt;BR&gt;&lt;/TD&gt;&lt;TD VALIGN = MIDDLE  ALIGN = CENTER&gt;", Minutes!O243, "&lt;/TD&gt;&lt;TD VALIGN = MIDDLE  ALIGN = CENTER&gt;", TEXT(Minutes!O242,"d-mmm-yy"),"&lt;/TD&gt;&lt;/TR&gt;&lt;TR&gt;&lt;TD COLSPAN = 3&gt;", SUBSTITUTE(Minutes!O244, "#", " "),"&lt;/TD&gt;&lt;/TR&gt;"))</f>
        <v>&lt;TR BGCOLOR="#E0E0E0"&gt;&lt;TD&gt;&lt;BR&gt;&lt;/TD&gt;&lt;TD VALIGN = MIDDLE  ALIGN = CENTER&gt;Included in 802.1Q-REV  D1.0, in ballot
&lt;/TD&gt;&lt;TD VALIGN = MIDDLE  ALIGN = CENTER&gt;15-May-13&lt;/TD&gt;&lt;/TR&gt;&lt;TR&gt;&lt;TD COLSPAN = 3&gt; &lt;/TD&gt;&lt;/TR&gt;</v>
      </c>
      <c r="O241" s="26" t="str">
        <f>IF(Minutes!P244&lt;&gt;"#","",CONCATENATE("&lt;TR BGCOLOR=""#E0E0E0""&gt;&lt;TD&gt;&lt;BR&gt;&lt;/TD&gt;&lt;TD VALIGN = MIDDLE  ALIGN = CENTER&gt;", Minutes!P243, "&lt;/TD&gt;&lt;TD VALIGN = MIDDLE  ALIGN = CENTER&gt;", TEXT(Minutes!P242,"d-mmm-yy"),"&lt;/TD&gt;&lt;/TR&gt;&lt;TR&gt;&lt;TD COLSPAN = 3&gt;", SUBSTITUTE(Minutes!P244, "#", " "),"&lt;/TD&gt;&lt;/TR&gt;"))</f>
        <v>&lt;TR BGCOLOR="#E0E0E0"&gt;&lt;TD&gt;&lt;BR&gt;&lt;/TD&gt;&lt;TD VALIGN = MIDDLE  ALIGN = CENTER&gt;802.1Q-REV D1.2 is balloting&lt;/TD&gt;&lt;TD VALIGN = MIDDLE  ALIGN = CENTER&gt;15-Jul-13&lt;/TD&gt;&lt;/TR&gt;&lt;TR&gt;&lt;TD COLSPAN = 3&gt; &lt;/TD&gt;&lt;/TR&gt;</v>
      </c>
      <c r="P241" s="26" t="str">
        <f>IF(Minutes!Q244&lt;&gt;"#","",CONCATENATE("&lt;TR BGCOLOR=""#E0E0E0""&gt;&lt;TD&gt;&lt;BR&gt;&lt;/TD&gt;&lt;TD VALIGN = MIDDLE  ALIGN = CENTER&gt;", Minutes!Q243, "&lt;/TD&gt;&lt;TD VALIGN = MIDDLE  ALIGN = CENTER&gt;", TEXT(Minutes!Q242,"d-mmm-yy"),"&lt;/TD&gt;&lt;/TR&gt;&lt;TR&gt;&lt;TD COLSPAN = 3&gt;", SUBSTITUTE(Minutes!Q244, "#", " "),"&lt;/TD&gt;&lt;/TR&gt;"))</f>
        <v>&lt;TR BGCOLOR="#E0E0E0"&gt;&lt;TD&gt;&lt;BR&gt;&lt;/TD&gt;&lt;TD VALIGN = MIDDLE  ALIGN = CENTER&gt;802.1Q-REV is in WG ballot recirc&lt;/TD&gt;&lt;TD VALIGN = MIDDLE  ALIGN = CENTER&gt;3-Sep-13&lt;/TD&gt;&lt;/TR&gt;&lt;TR&gt;&lt;TD COLSPAN = 3&gt; &lt;/TD&gt;&lt;/TR&gt;</v>
      </c>
      <c r="Q241" s="112" t="str">
        <f>IF(Minutes!R244&lt;&gt;"#","",CONCATENATE("&lt;TR BGCOLOR=""#E0E0E0""&gt;&lt;TD&gt;&lt;BR&gt;&lt;/TD&gt;&lt;TD VALIGN = MIDDLE  ALIGN = CENTER&gt;", Minutes!R243, "&lt;/TD&gt;&lt;TD VALIGN = MIDDLE  ALIGN = CENTER&gt;", TEXT(Minutes!R242,"d-mmm-yy"),"&lt;/TD&gt;&lt;/TR&gt;&lt;TR&gt;&lt;TD COLSPAN = 3&gt;", SUBSTITUTE(Minutes!R244, "#", " "),"&lt;/TD&gt;&lt;/TR&gt;"))</f>
        <v>&lt;TR BGCOLOR="#E0E0E0"&gt;&lt;TD&gt;&lt;BR&gt;&lt;/TD&gt;&lt;TD VALIGN = MIDDLE  ALIGN = CENTER&gt;802.1Q-REV is in WG ballot recirc&lt;/TD&gt;&lt;TD VALIGN = MIDDLE  ALIGN = CENTER&gt;12-Nov-13&lt;/TD&gt;&lt;/TR&gt;&lt;TR&gt;&lt;TD COLSPAN = 3&gt; &lt;/TD&gt;&lt;/TR&gt;</v>
      </c>
      <c r="R241" s="117" t="str">
        <f>IF(Minutes!S244&lt;&gt;"#","",CONCATENATE("&lt;TR BGCOLOR=""#E0E0E0""&gt;&lt;TD&gt;&lt;BR&gt;&lt;/TD&gt;&lt;TD VALIGN = MIDDLE  ALIGN = CENTER&gt;", Minutes!S243, "&lt;/TD&gt;&lt;TD VALIGN = MIDDLE  ALIGN = CENTER&gt;", TEXT(Minutes!S242,"d-mmm-yy"),"&lt;/TD&gt;&lt;/TR&gt;&lt;TR&gt;&lt;TD COLSPAN = 3&gt;", SUBSTITUTE(Minutes!S244, "#", " "),"&lt;/TD&gt;&lt;/TR&gt;"))</f>
        <v>&lt;TR BGCOLOR="#E0E0E0"&gt;&lt;TD&gt;&lt;BR&gt;&lt;/TD&gt;&lt;TD VALIGN = MIDDLE  ALIGN = CENTER&gt;802.1Q-REV is in sponsor ballot&lt;/TD&gt;&lt;TD VALIGN = MIDDLE  ALIGN = CENTER&gt;22-Jan-14&lt;/TD&gt;&lt;/TR&gt;&lt;TR&gt;&lt;TD COLSPAN = 3&gt; &lt;/TD&gt;&lt;/TR&gt;</v>
      </c>
      <c r="S241" s="117" t="str">
        <f>IF(Minutes!T244&lt;&gt;"#","",CONCATENATE("&lt;TR BGCOLOR=""#E0E0E0""&gt;&lt;TD&gt;&lt;BR&gt;&lt;/TD&gt;&lt;TD VALIGN = MIDDLE  ALIGN = CENTER&gt;", Minutes!T243, "&lt;/TD&gt;&lt;TD VALIGN = MIDDLE  ALIGN = CENTER&gt;", TEXT(Minutes!T242,"d-mmm-yy"),"&lt;/TD&gt;&lt;/TR&gt;&lt;TR&gt;&lt;TD COLSPAN = 3&gt;", SUBSTITUTE(Minutes!T244, "#", " "),"&lt;/TD&gt;&lt;/TR&gt;"))</f>
        <v>&lt;TR BGCOLOR="#E0E0E0"&gt;&lt;TD&gt;&lt;BR&gt;&lt;/TD&gt;&lt;TD VALIGN = MIDDLE  ALIGN = CENTER&gt;802.1Q-REV is in sponsor ballot recirc&lt;/TD&gt;&lt;TD VALIGN = MIDDLE  ALIGN = CENTER&gt;18-Mar-14&lt;/TD&gt;&lt;/TR&gt;&lt;TR&gt;&lt;TD COLSPAN = 3&gt; &lt;/TD&gt;&lt;/TR&gt;</v>
      </c>
      <c r="T241" s="117" t="str">
        <f>IF(Minutes!U244&lt;&gt;"#","",CONCATENATE("&lt;TR BGCOLOR=""#E0E0E0""&gt;&lt;TD&gt;&lt;BR&gt;&lt;/TD&gt;&lt;TD VALIGN = MIDDLE  ALIGN = CENTER&gt;", Minutes!U243, "&lt;/TD&gt;&lt;TD VALIGN = MIDDLE  ALIGN = CENTER&gt;", TEXT(Minutes!U242,"d-mmm-yy"),"&lt;/TD&gt;&lt;/TR&gt;&lt;TR&gt;&lt;TD COLSPAN = 3&gt;", SUBSTITUTE(Minutes!U244, "#", " "),"&lt;/TD&gt;&lt;/TR&gt;"))</f>
        <v/>
      </c>
      <c r="U241" s="117" t="str">
        <f>IF(Minutes!V244&lt;&gt;"#","",CONCATENATE("&lt;TR BGCOLOR=""#E0E0E0""&gt;&lt;TD&gt;&lt;BR&gt;&lt;/TD&gt;&lt;TD VALIGN = MIDDLE  ALIGN = CENTER&gt;", Minutes!V243, "&lt;/TD&gt;&lt;TD VALIGN = MIDDLE  ALIGN = CENTER&gt;", TEXT(Minutes!V242,"d-mmm-yy"),"&lt;/TD&gt;&lt;/TR&gt;&lt;TR&gt;&lt;TD COLSPAN = 3&gt;", SUBSTITUTE(Minutes!V244, "#", " "),"&lt;/TD&gt;&lt;/TR&gt;"))</f>
        <v/>
      </c>
      <c r="V241" s="117" t="str">
        <f>IF(Minutes!W244&lt;&gt;"#","",CONCATENATE("&lt;TR BGCOLOR=""#E0E0E0""&gt;&lt;TD&gt;&lt;BR&gt;&lt;/TD&gt;&lt;TD VALIGN = MIDDLE  ALIGN = CENTER&gt;", Minutes!W243, "&lt;/TD&gt;&lt;TD VALIGN = MIDDLE  ALIGN = CENTER&gt;", TEXT(Minutes!W242,"d-mmm-yy"),"&lt;/TD&gt;&lt;/TR&gt;&lt;TR&gt;&lt;TD COLSPAN = 3&gt;", SUBSTITUTE(Minutes!W244, "#", " "),"&lt;/TD&gt;&lt;/TR&gt;"))</f>
        <v/>
      </c>
      <c r="W241" s="117" t="str">
        <f>IF(Minutes!X244&lt;&gt;"#","",CONCATENATE("&lt;TR BGCOLOR=""#E0E0E0""&gt;&lt;TD&gt;&lt;BR&gt;&lt;/TD&gt;&lt;TD VALIGN = MIDDLE  ALIGN = CENTER&gt;", Minutes!X243, "&lt;/TD&gt;&lt;TD VALIGN = MIDDLE  ALIGN = CENTER&gt;", TEXT(Minutes!X242,"d-mmm-yy"),"&lt;/TD&gt;&lt;/TR&gt;&lt;TR&gt;&lt;TD COLSPAN = 3&gt;", SUBSTITUTE(Minutes!X244, "#", " "),"&lt;/TD&gt;&lt;/TR&gt;"))</f>
        <v/>
      </c>
      <c r="X241" s="117" t="str">
        <f>IF(Minutes!Y244&lt;&gt;"#","",CONCATENATE("&lt;TR BGCOLOR=""#E0E0E0""&gt;&lt;TD&gt;&lt;BR&gt;&lt;/TD&gt;&lt;TD VALIGN = MIDDLE  ALIGN = CENTER&gt;", Minutes!Y243, "&lt;/TD&gt;&lt;TD VALIGN = MIDDLE  ALIGN = CENTER&gt;", TEXT(Minutes!Y242,"d-mmm-yy"),"&lt;/TD&gt;&lt;/TR&gt;&lt;TR&gt;&lt;TD COLSPAN = 3&gt;", SUBSTITUTE(Minutes!Y244, "#", " "),"&lt;/TD&gt;&lt;/TR&gt;"))</f>
        <v/>
      </c>
    </row>
    <row r="242" spans="1:24" x14ac:dyDescent="0.2">
      <c r="B242" s="117"/>
      <c r="C242" s="117"/>
      <c r="D242" s="117"/>
      <c r="E242" s="117"/>
      <c r="F242" s="117"/>
      <c r="G242" s="117"/>
      <c r="H242" s="117"/>
      <c r="I242" s="117"/>
      <c r="J242" s="117"/>
      <c r="R242" s="117"/>
      <c r="S242" s="117"/>
      <c r="T242" s="117"/>
      <c r="U242" s="117"/>
      <c r="V242" s="117"/>
      <c r="W242" s="117"/>
      <c r="X242" s="117"/>
    </row>
    <row r="243" spans="1:24" x14ac:dyDescent="0.2">
      <c r="A243" s="26" t="s">
        <v>89</v>
      </c>
      <c r="B243" s="117"/>
      <c r="C243" s="117"/>
      <c r="D243" s="117"/>
      <c r="E243" s="117"/>
      <c r="F243" s="117"/>
      <c r="G243" s="117"/>
      <c r="H243" s="117"/>
      <c r="I243" s="117"/>
      <c r="J243" s="117"/>
      <c r="R243" s="117"/>
      <c r="S243" s="117"/>
      <c r="T243" s="117"/>
      <c r="U243" s="117"/>
      <c r="V243" s="117"/>
      <c r="W243" s="117"/>
      <c r="X243" s="117"/>
    </row>
    <row r="244" spans="1:24" ht="127.5" customHeight="1" x14ac:dyDescent="0.2">
      <c r="A244" s="26" t="str">
        <f ca="1">IF(Minutes!B245="#","",CONCATENATE("&lt;A NAME = ""REQ",Minutes!B245,"""&gt;&lt;BR&gt;&lt;/A&gt;","&lt;TABLE BORDER=5 CELLSPACING=0 CELLPADDING=6 WIDTH=""100%""&gt;","&lt;TR BGCOLOR=""#00FFFF""&gt;&lt;TD COLSPAN = 3 VALIGN = MIDDLE  ALIGN = CENTER&gt;&lt;BIG&gt;&lt;B&gt;Change Request &lt;A HREF=""maint_",Minutes!B245,".pdf""&gt;",Minutes!B245,"&lt;/A&gt; Revision History&lt;/B&gt;&lt;/BIG&gt;&lt;/TD&gt;&lt;/TR&gt;","&lt;TR BGCOLOR=""#00FFFF""&gt;&lt;TD  WIDTH=""15%"" ALIGN = CENTER&gt;Status&lt;/TD&gt;&lt;TD ALIGN = CENTER&gt;Description&lt;/TD&gt;&lt;TD  WIDTH=""15%"" ALIGN = CENTER&gt;Date Received&lt;/TD&gt;&lt;/TR&gt;","&lt;TR BGCOLOR=""#00FFFF""&gt;&lt;TD VALIGN = MIDDLE  ALIGN = CENTER&gt;&lt;B&gt;",Minutes!C246,"&lt;/B&gt;&lt;/TD&gt;&lt;TD VALIGN = MIDDLE  ALIGN = CENTER&gt;&lt;B&gt;",Minutes!C247,"&lt;/B&gt;&lt;/TD&gt;&lt;TD  VALIGN = MIDDLE  ALIGN = CENTER&gt;&lt;B&gt;",Minutes!C245,"&lt;/B&gt;&lt;/TD&gt;&lt;/TR&gt;","&lt;TR BGCOLOR=""#00FFFF""&gt;&lt;TD COLSPAN = 3&gt;&lt;SMALL&gt;&lt;BR&gt;&lt;/SMALL&gt;&lt;/TD&gt;&lt;/TR&gt;"))</f>
        <v>&lt;A NAME = "REQ0089"&gt;&lt;BR&gt;&lt;/A&gt;&lt;TABLE BORDER=5 CELLSPACING=0 CELLPADDING=6 WIDTH="100%"&gt;&lt;TR BGCOLOR="#00FFFF"&gt;&lt;TD COLSPAN = 3 VALIGN = MIDDLE  ALIGN = CENTER&gt;&lt;BIG&gt;&lt;B&gt;Change Request &lt;A HREF="maint_0089.pdf"&gt;0089&lt;/A&gt;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CENTER&gt;&lt;B&gt;Annex D - IEEE 802.1Q TLV VID length&lt;/B&gt;&lt;/TD&gt;&lt;TD  VALIGN = MIDDLE  ALIGN = CENTER&gt;&lt;B&gt;09-Jan-13&lt;/B&gt;&lt;/TD&gt;&lt;/TR&gt;&lt;TR BGCOLOR="#00FFFF"&gt;&lt;TD COLSPAN = 3&gt;&lt;SMALL&gt;&lt;BR&gt;&lt;/SMALL&gt;&lt;/TD&gt;&lt;/TR&gt;</v>
      </c>
      <c r="B244" s="117" t="str">
        <f ca="1">IF(Minutes!C247="","",CONCATENATE("&lt;TR BGCOLOR=""#E0E0E0""&gt;&lt;TD&gt;&lt;BR&gt;&lt;/TD&gt;&lt;TD VALIGN = MIDDLE  ALIGN = CENTER&gt;", Minutes!C246, "&lt;/TD&gt;&lt;TD VALIGN = MIDDLE  ALIGN = CENTER&gt;", TEXT(Minutes!C245,"d-mmm-yy"),"&lt;/TD&gt;&lt;/TR&gt;&lt;TR&gt;&lt;TD COLSPAN = 3&gt;", SUBSTITUTE(Minutes!C247, "#", " "),"&lt;/TD&gt;&lt;/TR&gt;"))</f>
        <v>&lt;TR BGCOLOR="#E0E0E0"&gt;&lt;TD&gt;&lt;BR&gt;&lt;/TD&gt;&lt;TD VALIGN = MIDDLE  ALIGN = CENTER&gt;Balloting&lt;/TD&gt;&lt;TD VALIGN = MIDDLE  ALIGN = CENTER&gt;9-Jan-13&lt;/TD&gt;&lt;/TR&gt;&lt;TR&gt;&lt;TD COLSPAN = 3&gt;Annex D - IEEE 802.1Q TLV VID length&lt;/TD&gt;&lt;/TR&gt;</v>
      </c>
      <c r="C244" s="117" t="str">
        <f>IF(Minutes!D247&lt;&gt;"#","",CONCATENATE("&lt;TR BGCOLOR=""#E0E0E0""&gt;&lt;TD&gt;&lt;BR&gt;&lt;/TD&gt;&lt;TD VALIGN = MIDDLE  ALIGN = CENTER&gt;", Minutes!D246, "&lt;/TD&gt;&lt;TD VALIGN = MIDDLE  ALIGN = CENTER&gt;", TEXT(Minutes!D245,"d-mmm-yy"),"&lt;/TD&gt;&lt;/TR&gt;&lt;TR&gt;&lt;TD COLSPAN = 3&gt;", SUBSTITUTE(Minutes!D247, "#", " "),"&lt;/TD&gt;&lt;/TR&gt;"))</f>
        <v/>
      </c>
      <c r="D244" s="117" t="str">
        <f>IF(Minutes!E247&lt;&gt;"#","",CONCATENATE("&lt;TR BGCOLOR=""#E0E0E0""&gt;&lt;TD&gt;&lt;BR&gt;&lt;/TD&gt;&lt;TD VALIGN = MIDDLE  ALIGN = CENTER&gt;", Minutes!E246, "&lt;/TD&gt;&lt;TD VALIGN = MIDDLE  ALIGN = CENTER&gt;", TEXT(Minutes!E245,"d-mmm-yy"),"&lt;/TD&gt;&lt;/TR&gt;&lt;TR&gt;&lt;TD COLSPAN = 3&gt;", SUBSTITUTE(Minutes!E247, "#", " "),"&lt;/TD&gt;&lt;/TR&gt;"))</f>
        <v/>
      </c>
      <c r="E244" s="117" t="str">
        <f>IF(Minutes!F247&lt;&gt;"#","",CONCATENATE("&lt;TR BGCOLOR=""#E0E0E0""&gt;&lt;TD&gt;&lt;BR&gt;&lt;/TD&gt;&lt;TD VALIGN = MIDDLE  ALIGN = CENTER&gt;", Minutes!F246, "&lt;/TD&gt;&lt;TD VALIGN = MIDDLE  ALIGN = CENTER&gt;", TEXT(Minutes!F245,"d-mmm-yy"),"&lt;/TD&gt;&lt;/TR&gt;&lt;TR&gt;&lt;TD COLSPAN = 3&gt;", SUBSTITUTE(Minutes!F247, "#", " "),"&lt;/TD&gt;&lt;/TR&gt;"))</f>
        <v/>
      </c>
      <c r="F244" s="117" t="str">
        <f>IF(Minutes!G247&lt;&gt;"#","",CONCATENATE("&lt;TR BGCOLOR=""#E0E0E0""&gt;&lt;TD&gt;&lt;BR&gt;&lt;/TD&gt;&lt;TD VALIGN = MIDDLE  ALIGN = CENTER&gt;", Minutes!G246, "&lt;/TD&gt;&lt;TD VALIGN = MIDDLE  ALIGN = CENTER&gt;", TEXT(Minutes!G245,"d-mmm-yy"),"&lt;/TD&gt;&lt;/TR&gt;&lt;TR&gt;&lt;TD COLSPAN = 3&gt;", SUBSTITUTE(Minutes!G247, "#", " "),"&lt;/TD&gt;&lt;/TR&gt;"))</f>
        <v/>
      </c>
      <c r="G244" s="117" t="str">
        <f>IF(Minutes!H247&lt;&gt;"#","",CONCATENATE("&lt;TR BGCOLOR=""#E0E0E0""&gt;&lt;TD&gt;&lt;BR&gt;&lt;/TD&gt;&lt;TD VALIGN = MIDDLE  ALIGN = CENTER&gt;", Minutes!H246, "&lt;/TD&gt;&lt;TD VALIGN = MIDDLE  ALIGN = CENTER&gt;", TEXT(Minutes!H245,"d-mmm-yy"),"&lt;/TD&gt;&lt;/TR&gt;&lt;TR&gt;&lt;TD COLSPAN = 3&gt;", SUBSTITUTE(Minutes!H247, "#", " "),"&lt;/TD&gt;&lt;/TR&gt;"))</f>
        <v/>
      </c>
      <c r="H244" s="117" t="str">
        <f>IF(Minutes!I247&lt;&gt;"#","",CONCATENATE("&lt;TR BGCOLOR=""#E0E0E0""&gt;&lt;TD&gt;&lt;BR&gt;&lt;/TD&gt;&lt;TD VALIGN = MIDDLE  ALIGN = CENTER&gt;", Minutes!I246, "&lt;/TD&gt;&lt;TD VALIGN = MIDDLE  ALIGN = CENTER&gt;", TEXT(Minutes!I245,"d-mmm-yy"),"&lt;/TD&gt;&lt;/TR&gt;&lt;TR&gt;&lt;TD COLSPAN = 3&gt;", SUBSTITUTE(Minutes!I247, "#", " "),"&lt;/TD&gt;&lt;/TR&gt;"))</f>
        <v/>
      </c>
      <c r="I244" s="117" t="str">
        <f>IF(Minutes!J247&lt;&gt;"#","",CONCATENATE("&lt;TR BGCOLOR=""#E0E0E0""&gt;&lt;TD&gt;&lt;BR&gt;&lt;/TD&gt;&lt;TD VALIGN = MIDDLE  ALIGN = CENTER&gt;", Minutes!J246, "&lt;/TD&gt;&lt;TD VALIGN = MIDDLE  ALIGN = CENTER&gt;", TEXT(Minutes!J245,"d-mmm-yy"),"&lt;/TD&gt;&lt;/TR&gt;&lt;TR&gt;&lt;TD COLSPAN = 3&gt;", SUBSTITUTE(Minutes!J247, "#", " "),"&lt;/TD&gt;&lt;/TR&gt;"))</f>
        <v/>
      </c>
      <c r="J244" s="117" t="str">
        <f>IF(Minutes!K247&lt;&gt;"#","",CONCATENATE("&lt;TR BGCOLOR=""#E0E0E0""&gt;&lt;TD&gt;&lt;BR&gt;&lt;/TD&gt;&lt;TD VALIGN = MIDDLE  ALIGN = CENTER&gt;", Minutes!K246, "&lt;/TD&gt;&lt;TD VALIGN = MIDDLE  ALIGN = CENTER&gt;", TEXT(Minutes!K245,"d-mmm-yy"),"&lt;/TD&gt;&lt;/TR&gt;&lt;TR&gt;&lt;TD COLSPAN = 3&gt;", SUBSTITUTE(Minutes!K247, "#", " "),"&lt;/TD&gt;&lt;/TR&gt;"))</f>
        <v/>
      </c>
      <c r="K244" s="26" t="str">
        <f>IF(Minutes!L247&lt;&gt;"#","",CONCATENATE("&lt;TR BGCOLOR=""#E0E0E0""&gt;&lt;TD&gt;&lt;BR&gt;&lt;/TD&gt;&lt;TD VALIGN = MIDDLE  ALIGN = CENTER&gt;", Minutes!L246, "&lt;/TD&gt;&lt;TD VALIGN = MIDDLE  ALIGN = CENTER&gt;", TEXT(Minutes!L245,"d-mmm-yy"),"&lt;/TD&gt;&lt;/TR&gt;&lt;TR&gt;&lt;TD COLSPAN = 3&gt;", SUBSTITUTE(Minutes!L247, "#", " "),"&lt;/TD&gt;&lt;/TR&gt;"))</f>
        <v/>
      </c>
      <c r="L244" s="26" t="str">
        <f>IF(Minutes!M247&lt;&gt;"#","",CONCATENATE("&lt;TR BGCOLOR=""#E0E0E0""&gt;&lt;TD&gt;&lt;BR&gt;&lt;/TD&gt;&lt;TD VALIGN = MIDDLE  ALIGN = CENTER&gt;", Minutes!M246, "&lt;/TD&gt;&lt;TD VALIGN = MIDDLE  ALIGN = CENTER&gt;", TEXT(Minutes!M245,"d-mmm-yy"),"&lt;/TD&gt;&lt;/TR&gt;&lt;TR&gt;&lt;TD COLSPAN = 3&gt;", SUBSTITUTE(Minutes!M247, "#", " "),"&lt;/TD&gt;&lt;/TR&gt;"))</f>
        <v>&lt;TR BGCOLOR="#E0E0E0"&gt;&lt;TD&gt;&lt;BR&gt;&lt;/TD&gt;&lt;TD VALIGN = MIDDLE  ALIGN = CENTER&gt;Technical review – Norm Finn, Steve Haddock, Pat Thaler, Panos Saltsidis
The point is correct:
Clause D.2.5 page 1217
In 3rd line from bottom, change 128 to 512.
Clause D.2.5.1 page 1218
In 2nd line of paragraph, change 128 to 512.
But do we need this object?  Is there any usage? &lt;/TD&gt;&lt;TD VALIGN = MIDDLE  ALIGN = CENTER&gt;15-Jan-13&lt;/TD&gt;&lt;/TR&gt;&lt;TR&gt;&lt;TD COLSPAN = 3&gt; &lt;/TD&gt;&lt;/TR&gt;</v>
      </c>
      <c r="M244" s="26" t="str">
        <f>IF(Minutes!N247&lt;&gt;"#","",CONCATENATE("&lt;TR BGCOLOR=""#E0E0E0""&gt;&lt;TD&gt;&lt;BR&gt;&lt;/TD&gt;&lt;TD VALIGN = MIDDLE  ALIGN = CENTER&gt;", Minutes!N246, "&lt;/TD&gt;&lt;TD VALIGN = MIDDLE  ALIGN = CENTER&gt;", TEXT(Minutes!N245,"d-mmm-yy"),"&lt;/TD&gt;&lt;/TR&gt;&lt;TR&gt;&lt;TD COLSPAN = 3&gt;", SUBSTITUTE(Minutes!N247, "#", " "),"&lt;/TD&gt;&lt;/TR&gt;"))</f>
        <v>&lt;TR BGCOLOR="#E0E0E0"&gt;&lt;TD&gt;&lt;BR&gt;&lt;/TD&gt;&lt;TD VALIGN = MIDDLE  ALIGN = CENTER&gt;The point is correct:
Clause D.2.5 page 1217
In 3rd line from bottom, change 128 to 512.
Clause D.2.5.1 page 1218
In 2nd line of paragraph, change 128 to 512.
Editor requested to include in 802.1Qrev&lt;/TD&gt;&lt;TD VALIGN = MIDDLE  ALIGN = CENTER&gt;19-Mar-13&lt;/TD&gt;&lt;/TR&gt;&lt;TR&gt;&lt;TD COLSPAN = 3&gt; &lt;/TD&gt;&lt;/TR&gt;</v>
      </c>
      <c r="N244" s="26" t="str">
        <f>IF(Minutes!O247&lt;&gt;"#","",CONCATENATE("&lt;TR BGCOLOR=""#E0E0E0""&gt;&lt;TD&gt;&lt;BR&gt;&lt;/TD&gt;&lt;TD VALIGN = MIDDLE  ALIGN = CENTER&gt;", Minutes!O246, "&lt;/TD&gt;&lt;TD VALIGN = MIDDLE  ALIGN = CENTER&gt;", TEXT(Minutes!O245,"d-mmm-yy"),"&lt;/TD&gt;&lt;/TR&gt;&lt;TR&gt;&lt;TD COLSPAN = 3&gt;", SUBSTITUTE(Minutes!O247, "#", " "),"&lt;/TD&gt;&lt;/TR&gt;"))</f>
        <v>&lt;TR BGCOLOR="#E0E0E0"&gt;&lt;TD&gt;&lt;BR&gt;&lt;/TD&gt;&lt;TD VALIGN = MIDDLE  ALIGN = CENTER&gt;Included in 802.1Q-REV  D1.0, in ballot
&lt;/TD&gt;&lt;TD VALIGN = MIDDLE  ALIGN = CENTER&gt;15-May-13&lt;/TD&gt;&lt;/TR&gt;&lt;TR&gt;&lt;TD COLSPAN = 3&gt; &lt;/TD&gt;&lt;/TR&gt;</v>
      </c>
      <c r="O244" s="26" t="str">
        <f>IF(Minutes!P247&lt;&gt;"#","",CONCATENATE("&lt;TR BGCOLOR=""#E0E0E0""&gt;&lt;TD&gt;&lt;BR&gt;&lt;/TD&gt;&lt;TD VALIGN = MIDDLE  ALIGN = CENTER&gt;", Minutes!P246, "&lt;/TD&gt;&lt;TD VALIGN = MIDDLE  ALIGN = CENTER&gt;", TEXT(Minutes!P245,"d-mmm-yy"),"&lt;/TD&gt;&lt;/TR&gt;&lt;TR&gt;&lt;TD COLSPAN = 3&gt;", SUBSTITUTE(Minutes!P247, "#", " "),"&lt;/TD&gt;&lt;/TR&gt;"))</f>
        <v>&lt;TR BGCOLOR="#E0E0E0"&gt;&lt;TD&gt;&lt;BR&gt;&lt;/TD&gt;&lt;TD VALIGN = MIDDLE  ALIGN = CENTER&gt;802.1Q-REV D1.2 is balloting&lt;/TD&gt;&lt;TD VALIGN = MIDDLE  ALIGN = CENTER&gt;15-Jul-13&lt;/TD&gt;&lt;/TR&gt;&lt;TR&gt;&lt;TD COLSPAN = 3&gt; &lt;/TD&gt;&lt;/TR&gt;</v>
      </c>
      <c r="P244" s="26" t="str">
        <f>IF(Minutes!Q247&lt;&gt;"#","",CONCATENATE("&lt;TR BGCOLOR=""#E0E0E0""&gt;&lt;TD&gt;&lt;BR&gt;&lt;/TD&gt;&lt;TD VALIGN = MIDDLE  ALIGN = CENTER&gt;", Minutes!Q246, "&lt;/TD&gt;&lt;TD VALIGN = MIDDLE  ALIGN = CENTER&gt;", TEXT(Minutes!Q245,"d-mmm-yy"),"&lt;/TD&gt;&lt;/TR&gt;&lt;TR&gt;&lt;TD COLSPAN = 3&gt;", SUBSTITUTE(Minutes!Q247, "#", " "),"&lt;/TD&gt;&lt;/TR&gt;"))</f>
        <v>&lt;TR BGCOLOR="#E0E0E0"&gt;&lt;TD&gt;&lt;BR&gt;&lt;/TD&gt;&lt;TD VALIGN = MIDDLE  ALIGN = CENTER&gt;802.1Q-REV is in WG ballot recirc&lt;/TD&gt;&lt;TD VALIGN = MIDDLE  ALIGN = CENTER&gt;3-Sep-13&lt;/TD&gt;&lt;/TR&gt;&lt;TR&gt;&lt;TD COLSPAN = 3&gt; &lt;/TD&gt;&lt;/TR&gt;</v>
      </c>
      <c r="Q244" s="112" t="str">
        <f>IF(Minutes!R247&lt;&gt;"#","",CONCATENATE("&lt;TR BGCOLOR=""#E0E0E0""&gt;&lt;TD&gt;&lt;BR&gt;&lt;/TD&gt;&lt;TD VALIGN = MIDDLE  ALIGN = CENTER&gt;", Minutes!R246, "&lt;/TD&gt;&lt;TD VALIGN = MIDDLE  ALIGN = CENTER&gt;", TEXT(Minutes!R245,"d-mmm-yy"),"&lt;/TD&gt;&lt;/TR&gt;&lt;TR&gt;&lt;TD COLSPAN = 3&gt;", SUBSTITUTE(Minutes!R247, "#", " "),"&lt;/TD&gt;&lt;/TR&gt;"))</f>
        <v>&lt;TR BGCOLOR="#E0E0E0"&gt;&lt;TD&gt;&lt;BR&gt;&lt;/TD&gt;&lt;TD VALIGN = MIDDLE  ALIGN = CENTER&gt;802.1Q-REV is in WG ballot recirc&lt;/TD&gt;&lt;TD VALIGN = MIDDLE  ALIGN = CENTER&gt;12-Nov-13&lt;/TD&gt;&lt;/TR&gt;&lt;TR&gt;&lt;TD COLSPAN = 3&gt; &lt;/TD&gt;&lt;/TR&gt;</v>
      </c>
      <c r="R244" s="117" t="str">
        <f>IF(Minutes!S247&lt;&gt;"#","",CONCATENATE("&lt;TR BGCOLOR=""#E0E0E0""&gt;&lt;TD&gt;&lt;BR&gt;&lt;/TD&gt;&lt;TD VALIGN = MIDDLE  ALIGN = CENTER&gt;", Minutes!S246, "&lt;/TD&gt;&lt;TD VALIGN = MIDDLE  ALIGN = CENTER&gt;", TEXT(Minutes!S245,"d-mmm-yy"),"&lt;/TD&gt;&lt;/TR&gt;&lt;TR&gt;&lt;TD COLSPAN = 3&gt;", SUBSTITUTE(Minutes!S247, "#", " "),"&lt;/TD&gt;&lt;/TR&gt;"))</f>
        <v>&lt;TR BGCOLOR="#E0E0E0"&gt;&lt;TD&gt;&lt;BR&gt;&lt;/TD&gt;&lt;TD VALIGN = MIDDLE  ALIGN = CENTER&gt;802.1Q-REV is in sponsor ballot&lt;/TD&gt;&lt;TD VALIGN = MIDDLE  ALIGN = CENTER&gt;22-Jan-14&lt;/TD&gt;&lt;/TR&gt;&lt;TR&gt;&lt;TD COLSPAN = 3&gt; &lt;/TD&gt;&lt;/TR&gt;</v>
      </c>
      <c r="S244" s="117" t="str">
        <f>IF(Minutes!T247&lt;&gt;"#","",CONCATENATE("&lt;TR BGCOLOR=""#E0E0E0""&gt;&lt;TD&gt;&lt;BR&gt;&lt;/TD&gt;&lt;TD VALIGN = MIDDLE  ALIGN = CENTER&gt;", Minutes!T246, "&lt;/TD&gt;&lt;TD VALIGN = MIDDLE  ALIGN = CENTER&gt;", TEXT(Minutes!T245,"d-mmm-yy"),"&lt;/TD&gt;&lt;/TR&gt;&lt;TR&gt;&lt;TD COLSPAN = 3&gt;", SUBSTITUTE(Minutes!T247, "#", " "),"&lt;/TD&gt;&lt;/TR&gt;"))</f>
        <v>&lt;TR BGCOLOR="#E0E0E0"&gt;&lt;TD&gt;&lt;BR&gt;&lt;/TD&gt;&lt;TD VALIGN = MIDDLE  ALIGN = CENTER&gt;802.1Q-REV is in sponsor ballot recirc&lt;/TD&gt;&lt;TD VALIGN = MIDDLE  ALIGN = CENTER&gt;18-Mar-14&lt;/TD&gt;&lt;/TR&gt;&lt;TR&gt;&lt;TD COLSPAN = 3&gt; &lt;/TD&gt;&lt;/TR&gt;</v>
      </c>
      <c r="T244" s="117" t="str">
        <f>IF(Minutes!U247&lt;&gt;"#","",CONCATENATE("&lt;TR BGCOLOR=""#E0E0E0""&gt;&lt;TD&gt;&lt;BR&gt;&lt;/TD&gt;&lt;TD VALIGN = MIDDLE  ALIGN = CENTER&gt;", Minutes!U246, "&lt;/TD&gt;&lt;TD VALIGN = MIDDLE  ALIGN = CENTER&gt;", TEXT(Minutes!U245,"d-mmm-yy"),"&lt;/TD&gt;&lt;/TR&gt;&lt;TR&gt;&lt;TD COLSPAN = 3&gt;", SUBSTITUTE(Minutes!U247, "#", " "),"&lt;/TD&gt;&lt;/TR&gt;"))</f>
        <v/>
      </c>
      <c r="U244" s="117" t="str">
        <f>IF(Minutes!V247&lt;&gt;"#","",CONCATENATE("&lt;TR BGCOLOR=""#E0E0E0""&gt;&lt;TD&gt;&lt;BR&gt;&lt;/TD&gt;&lt;TD VALIGN = MIDDLE  ALIGN = CENTER&gt;", Minutes!V246, "&lt;/TD&gt;&lt;TD VALIGN = MIDDLE  ALIGN = CENTER&gt;", TEXT(Minutes!V245,"d-mmm-yy"),"&lt;/TD&gt;&lt;/TR&gt;&lt;TR&gt;&lt;TD COLSPAN = 3&gt;", SUBSTITUTE(Minutes!V247, "#", " "),"&lt;/TD&gt;&lt;/TR&gt;"))</f>
        <v/>
      </c>
      <c r="V244" s="117" t="str">
        <f>IF(Minutes!W247&lt;&gt;"#","",CONCATENATE("&lt;TR BGCOLOR=""#E0E0E0""&gt;&lt;TD&gt;&lt;BR&gt;&lt;/TD&gt;&lt;TD VALIGN = MIDDLE  ALIGN = CENTER&gt;", Minutes!W246, "&lt;/TD&gt;&lt;TD VALIGN = MIDDLE  ALIGN = CENTER&gt;", TEXT(Minutes!W245,"d-mmm-yy"),"&lt;/TD&gt;&lt;/TR&gt;&lt;TR&gt;&lt;TD COLSPAN = 3&gt;", SUBSTITUTE(Minutes!W247, "#", " "),"&lt;/TD&gt;&lt;/TR&gt;"))</f>
        <v/>
      </c>
      <c r="W244" s="117" t="str">
        <f>IF(Minutes!X247&lt;&gt;"#","",CONCATENATE("&lt;TR BGCOLOR=""#E0E0E0""&gt;&lt;TD&gt;&lt;BR&gt;&lt;/TD&gt;&lt;TD VALIGN = MIDDLE  ALIGN = CENTER&gt;", Minutes!X246, "&lt;/TD&gt;&lt;TD VALIGN = MIDDLE  ALIGN = CENTER&gt;", TEXT(Minutes!X245,"d-mmm-yy"),"&lt;/TD&gt;&lt;/TR&gt;&lt;TR&gt;&lt;TD COLSPAN = 3&gt;", SUBSTITUTE(Minutes!X247, "#", " "),"&lt;/TD&gt;&lt;/TR&gt;"))</f>
        <v/>
      </c>
      <c r="X244" s="117" t="str">
        <f>IF(Minutes!Y247&lt;&gt;"#","",CONCATENATE("&lt;TR BGCOLOR=""#E0E0E0""&gt;&lt;TD&gt;&lt;BR&gt;&lt;/TD&gt;&lt;TD VALIGN = MIDDLE  ALIGN = CENTER&gt;", Minutes!Y246, "&lt;/TD&gt;&lt;TD VALIGN = MIDDLE  ALIGN = CENTER&gt;", TEXT(Minutes!Y245,"d-mmm-yy"),"&lt;/TD&gt;&lt;/TR&gt;&lt;TR&gt;&lt;TD COLSPAN = 3&gt;", SUBSTITUTE(Minutes!Y247, "#", " "),"&lt;/TD&gt;&lt;/TR&gt;"))</f>
        <v/>
      </c>
    </row>
    <row r="245" spans="1:24" x14ac:dyDescent="0.2">
      <c r="B245" s="117"/>
      <c r="C245" s="117"/>
      <c r="D245" s="117"/>
      <c r="E245" s="117"/>
      <c r="F245" s="117"/>
      <c r="G245" s="117"/>
      <c r="H245" s="117"/>
      <c r="I245" s="117"/>
      <c r="J245" s="117"/>
      <c r="R245" s="117"/>
      <c r="S245" s="117"/>
      <c r="T245" s="117"/>
      <c r="U245" s="117"/>
      <c r="V245" s="117"/>
      <c r="W245" s="117"/>
      <c r="X245" s="117"/>
    </row>
    <row r="246" spans="1:24" x14ac:dyDescent="0.2">
      <c r="A246" s="26" t="s">
        <v>89</v>
      </c>
      <c r="B246" s="117"/>
      <c r="C246" s="117"/>
      <c r="D246" s="117"/>
      <c r="E246" s="117"/>
      <c r="F246" s="117"/>
      <c r="G246" s="117"/>
      <c r="H246" s="117"/>
      <c r="I246" s="117"/>
      <c r="J246" s="117"/>
      <c r="R246" s="117"/>
      <c r="S246" s="117"/>
      <c r="T246" s="117"/>
      <c r="U246" s="117"/>
      <c r="V246" s="117"/>
      <c r="W246" s="117"/>
      <c r="X246" s="117"/>
    </row>
    <row r="247" spans="1:24" ht="127.5" customHeight="1" x14ac:dyDescent="0.2">
      <c r="A247" s="26" t="str">
        <f ca="1">IF(Minutes!B248="#","",CONCATENATE("&lt;A NAME = ""REQ",Minutes!B248,"""&gt;&lt;BR&gt;&lt;/A&gt;","&lt;TABLE BORDER=5 CELLSPACING=0 CELLPADDING=6 WIDTH=""100%""&gt;","&lt;TR BGCOLOR=""#00FFFF""&gt;&lt;TD COLSPAN = 3 VALIGN = MIDDLE  ALIGN = CENTER&gt;&lt;BIG&gt;&lt;B&gt;Change Request &lt;A HREF=""maint_",Minutes!B248,".pdf""&gt;",Minutes!B248,"&lt;/A&gt; Revision History&lt;/B&gt;&lt;/BIG&gt;&lt;/TD&gt;&lt;/TR&gt;","&lt;TR BGCOLOR=""#00FFFF""&gt;&lt;TD  WIDTH=""15%"" ALIGN = CENTER&gt;Status&lt;/TD&gt;&lt;TD ALIGN = CENTER&gt;Description&lt;/TD&gt;&lt;TD  WIDTH=""15%"" ALIGN = CENTER&gt;Date Received&lt;/TD&gt;&lt;/TR&gt;","&lt;TR BGCOLOR=""#00FFFF""&gt;&lt;TD VALIGN = MIDDLE  ALIGN = CENTER&gt;&lt;B&gt;",Minutes!C249,"&lt;/B&gt;&lt;/TD&gt;&lt;TD VALIGN = MIDDLE  ALIGN = CENTER&gt;&lt;B&gt;",Minutes!C250,"&lt;/B&gt;&lt;/TD&gt;&lt;TD  VALIGN = MIDDLE  ALIGN = CENTER&gt;&lt;B&gt;",Minutes!C248,"&lt;/B&gt;&lt;/TD&gt;&lt;/TR&gt;","&lt;TR BGCOLOR=""#00FFFF""&gt;&lt;TD COLSPAN = 3&gt;&lt;SMALL&gt;&lt;BR&gt;&lt;/SMALL&gt;&lt;/TD&gt;&lt;/TR&gt;"))</f>
        <v>&lt;A NAME = "REQ0090"&gt;&lt;BR&gt;&lt;/A&gt;&lt;TABLE BORDER=5 CELLSPACING=0 CELLPADDING=6 WIDTH="100%"&gt;&lt;TR BGCOLOR="#00FFFF"&gt;&lt;TD COLSPAN = 3 VALIGN = MIDDLE  ALIGN = CENTER&gt;&lt;BIG&gt;&lt;B&gt;Change Request &lt;A HREF="maint_0090.pdf"&gt;0090&lt;/A&gt;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CENTER&gt;&lt;B&gt;Annex D - IEEE 802.1AB LLDP TLVs&lt;/B&gt;&lt;/TD&gt;&lt;TD  VALIGN = MIDDLE  ALIGN = CENTER&gt;&lt;B&gt;09-Jan-13&lt;/B&gt;&lt;/TD&gt;&lt;/TR&gt;&lt;TR BGCOLOR="#00FFFF"&gt;&lt;TD COLSPAN = 3&gt;&lt;SMALL&gt;&lt;BR&gt;&lt;/SMALL&gt;&lt;/TD&gt;&lt;/TR&gt;</v>
      </c>
      <c r="B247" s="117" t="str">
        <f ca="1">IF(Minutes!C250="","",CONCATENATE("&lt;TR BGCOLOR=""#E0E0E0""&gt;&lt;TD&gt;&lt;BR&gt;&lt;/TD&gt;&lt;TD VALIGN = MIDDLE  ALIGN = CENTER&gt;", Minutes!C249, "&lt;/TD&gt;&lt;TD VALIGN = MIDDLE  ALIGN = CENTER&gt;", TEXT(Minutes!C248,"d-mmm-yy"),"&lt;/TD&gt;&lt;/TR&gt;&lt;TR&gt;&lt;TD COLSPAN = 3&gt;", SUBSTITUTE(Minutes!C250, "#", " "),"&lt;/TD&gt;&lt;/TR&gt;"))</f>
        <v>&lt;TR BGCOLOR="#E0E0E0"&gt;&lt;TD&gt;&lt;BR&gt;&lt;/TD&gt;&lt;TD VALIGN = MIDDLE  ALIGN = CENTER&gt;Balloting&lt;/TD&gt;&lt;TD VALIGN = MIDDLE  ALIGN = CENTER&gt;9-Jan-13&lt;/TD&gt;&lt;/TR&gt;&lt;TR&gt;&lt;TD COLSPAN = 3&gt;Annex D - IEEE 802.1AB LLDP TLVs&lt;/TD&gt;&lt;/TR&gt;</v>
      </c>
      <c r="C247" s="117" t="str">
        <f>IF(Minutes!D250&lt;&gt;"#","",CONCATENATE("&lt;TR BGCOLOR=""#E0E0E0""&gt;&lt;TD&gt;&lt;BR&gt;&lt;/TD&gt;&lt;TD VALIGN = MIDDLE  ALIGN = CENTER&gt;", Minutes!D249, "&lt;/TD&gt;&lt;TD VALIGN = MIDDLE  ALIGN = CENTER&gt;", TEXT(Minutes!D248,"d-mmm-yy"),"&lt;/TD&gt;&lt;/TR&gt;&lt;TR&gt;&lt;TD COLSPAN = 3&gt;", SUBSTITUTE(Minutes!D250, "#", " "),"&lt;/TD&gt;&lt;/TR&gt;"))</f>
        <v/>
      </c>
      <c r="D247" s="117" t="str">
        <f>IF(Minutes!E250&lt;&gt;"#","",CONCATENATE("&lt;TR BGCOLOR=""#E0E0E0""&gt;&lt;TD&gt;&lt;BR&gt;&lt;/TD&gt;&lt;TD VALIGN = MIDDLE  ALIGN = CENTER&gt;", Minutes!E249, "&lt;/TD&gt;&lt;TD VALIGN = MIDDLE  ALIGN = CENTER&gt;", TEXT(Minutes!E248,"d-mmm-yy"),"&lt;/TD&gt;&lt;/TR&gt;&lt;TR&gt;&lt;TD COLSPAN = 3&gt;", SUBSTITUTE(Minutes!E250, "#", " "),"&lt;/TD&gt;&lt;/TR&gt;"))</f>
        <v/>
      </c>
      <c r="E247" s="117" t="str">
        <f>IF(Minutes!F250&lt;&gt;"#","",CONCATENATE("&lt;TR BGCOLOR=""#E0E0E0""&gt;&lt;TD&gt;&lt;BR&gt;&lt;/TD&gt;&lt;TD VALIGN = MIDDLE  ALIGN = CENTER&gt;", Minutes!F249, "&lt;/TD&gt;&lt;TD VALIGN = MIDDLE  ALIGN = CENTER&gt;", TEXT(Minutes!F248,"d-mmm-yy"),"&lt;/TD&gt;&lt;/TR&gt;&lt;TR&gt;&lt;TD COLSPAN = 3&gt;", SUBSTITUTE(Minutes!F250, "#", " "),"&lt;/TD&gt;&lt;/TR&gt;"))</f>
        <v/>
      </c>
      <c r="F247" s="117" t="str">
        <f>IF(Minutes!G250&lt;&gt;"#","",CONCATENATE("&lt;TR BGCOLOR=""#E0E0E0""&gt;&lt;TD&gt;&lt;BR&gt;&lt;/TD&gt;&lt;TD VALIGN = MIDDLE  ALIGN = CENTER&gt;", Minutes!G249, "&lt;/TD&gt;&lt;TD VALIGN = MIDDLE  ALIGN = CENTER&gt;", TEXT(Minutes!G248,"d-mmm-yy"),"&lt;/TD&gt;&lt;/TR&gt;&lt;TR&gt;&lt;TD COLSPAN = 3&gt;", SUBSTITUTE(Minutes!G250, "#", " "),"&lt;/TD&gt;&lt;/TR&gt;"))</f>
        <v/>
      </c>
      <c r="G247" s="117" t="str">
        <f>IF(Minutes!H250&lt;&gt;"#","",CONCATENATE("&lt;TR BGCOLOR=""#E0E0E0""&gt;&lt;TD&gt;&lt;BR&gt;&lt;/TD&gt;&lt;TD VALIGN = MIDDLE  ALIGN = CENTER&gt;", Minutes!H249, "&lt;/TD&gt;&lt;TD VALIGN = MIDDLE  ALIGN = CENTER&gt;", TEXT(Minutes!H248,"d-mmm-yy"),"&lt;/TD&gt;&lt;/TR&gt;&lt;TR&gt;&lt;TD COLSPAN = 3&gt;", SUBSTITUTE(Minutes!H250, "#", " "),"&lt;/TD&gt;&lt;/TR&gt;"))</f>
        <v/>
      </c>
      <c r="H247" s="117" t="str">
        <f>IF(Minutes!I250&lt;&gt;"#","",CONCATENATE("&lt;TR BGCOLOR=""#E0E0E0""&gt;&lt;TD&gt;&lt;BR&gt;&lt;/TD&gt;&lt;TD VALIGN = MIDDLE  ALIGN = CENTER&gt;", Minutes!I249, "&lt;/TD&gt;&lt;TD VALIGN = MIDDLE  ALIGN = CENTER&gt;", TEXT(Minutes!I248,"d-mmm-yy"),"&lt;/TD&gt;&lt;/TR&gt;&lt;TR&gt;&lt;TD COLSPAN = 3&gt;", SUBSTITUTE(Minutes!I250, "#", " "),"&lt;/TD&gt;&lt;/TR&gt;"))</f>
        <v/>
      </c>
      <c r="I247" s="117" t="str">
        <f>IF(Minutes!J250&lt;&gt;"#","",CONCATENATE("&lt;TR BGCOLOR=""#E0E0E0""&gt;&lt;TD&gt;&lt;BR&gt;&lt;/TD&gt;&lt;TD VALIGN = MIDDLE  ALIGN = CENTER&gt;", Minutes!J249, "&lt;/TD&gt;&lt;TD VALIGN = MIDDLE  ALIGN = CENTER&gt;", TEXT(Minutes!J248,"d-mmm-yy"),"&lt;/TD&gt;&lt;/TR&gt;&lt;TR&gt;&lt;TD COLSPAN = 3&gt;", SUBSTITUTE(Minutes!J250, "#", " "),"&lt;/TD&gt;&lt;/TR&gt;"))</f>
        <v/>
      </c>
      <c r="J247" s="117" t="str">
        <f>IF(Minutes!K250&lt;&gt;"#","",CONCATENATE("&lt;TR BGCOLOR=""#E0E0E0""&gt;&lt;TD&gt;&lt;BR&gt;&lt;/TD&gt;&lt;TD VALIGN = MIDDLE  ALIGN = CENTER&gt;", Minutes!K249, "&lt;/TD&gt;&lt;TD VALIGN = MIDDLE  ALIGN = CENTER&gt;", TEXT(Minutes!K248,"d-mmm-yy"),"&lt;/TD&gt;&lt;/TR&gt;&lt;TR&gt;&lt;TD COLSPAN = 3&gt;", SUBSTITUTE(Minutes!K250, "#", " "),"&lt;/TD&gt;&lt;/TR&gt;"))</f>
        <v/>
      </c>
      <c r="K247" s="26" t="str">
        <f>IF(Minutes!L250&lt;&gt;"#","",CONCATENATE("&lt;TR BGCOLOR=""#E0E0E0""&gt;&lt;TD&gt;&lt;BR&gt;&lt;/TD&gt;&lt;TD VALIGN = MIDDLE  ALIGN = CENTER&gt;", Minutes!L249, "&lt;/TD&gt;&lt;TD VALIGN = MIDDLE  ALIGN = CENTER&gt;", TEXT(Minutes!L248,"d-mmm-yy"),"&lt;/TD&gt;&lt;/TR&gt;&lt;TR&gt;&lt;TD COLSPAN = 3&gt;", SUBSTITUTE(Minutes!L250, "#", " "),"&lt;/TD&gt;&lt;/TR&gt;"))</f>
        <v/>
      </c>
      <c r="L247" s="26" t="str">
        <f>IF(Minutes!M250&lt;&gt;"#","",CONCATENATE("&lt;TR BGCOLOR=""#E0E0E0""&gt;&lt;TD&gt;&lt;BR&gt;&lt;/TD&gt;&lt;TD VALIGN = MIDDLE  ALIGN = CENTER&gt;", Minutes!M249, "&lt;/TD&gt;&lt;TD VALIGN = MIDDLE  ALIGN = CENTER&gt;", TEXT(Minutes!M248,"d-mmm-yy"),"&lt;/TD&gt;&lt;/TR&gt;&lt;TR&gt;&lt;TD COLSPAN = 3&gt;", SUBSTITUTE(Minutes!M250, "#", " "),"&lt;/TD&gt;&lt;/TR&gt;"))</f>
        <v>&lt;TR BGCOLOR="#E0E0E0"&gt;&lt;TD&gt;&lt;BR&gt;&lt;/TD&gt;&lt;TD VALIGN = MIDDLE  ALIGN = CENTER&gt;Technical review – Norm Finn, Steve Haddock, Pat Thaler, Paul Congdon
The analysis in the maintenance item seems to be correct.     Changes required to 802.1AB-2009:
Clause E.10.3 Table E.5 page 137:
Add "lldpv2Xdot1RemIndex | (Table index)" as the next-to-last entry under lldpV2Xdot1RemVidUsageDigestTable, ahead of lldpV2Xdot1RemVidUsageDigest
Add "lldpv2Xdot1RemIndex | (Table index)" as the next-to-last entry under lldpV2Xdot1RemManVidTable, ahead of lldpV2Xdot1RemManVid
Clause E.10.5 page 157:
Add lldpv2Xdot1RemIndex as the last INDEX in lldpV2Xdot1RemVidUsageDigestEntry.
Clause E.10.5 page 158:
Add lldpv2Xdot1RemIndex as the last INDEX in lldpV2Xdot1RemManVidEntry.
This likely requires deprecating the old lldpV2Xdot1RemVidUsageDigestTable and lldpV2Xdot1RemManVidTable and creating new ones, which of course, is a more extensive change.  This note just records what the document should have said.
However, this table was apparently added per a comment by Bob Sultan. Do we need this object?  Is there any usage? &lt;/TD&gt;&lt;TD VALIGN = MIDDLE  ALIGN = CENTER&gt;15-Jan-13&lt;/TD&gt;&lt;/TR&gt;&lt;TR&gt;&lt;TD COLSPAN = 3&gt; &lt;/TD&gt;&lt;/TR&gt;</v>
      </c>
      <c r="M247" s="26" t="str">
        <f>IF(Minutes!N250&lt;&gt;"#","",CONCATENATE("&lt;TR BGCOLOR=""#E0E0E0""&gt;&lt;TD&gt;&lt;BR&gt;&lt;/TD&gt;&lt;TD VALIGN = MIDDLE  ALIGN = CENTER&gt;", Minutes!N249, "&lt;/TD&gt;&lt;TD VALIGN = MIDDLE  ALIGN = CENTER&gt;", TEXT(Minutes!N248,"d-mmm-yy"),"&lt;/TD&gt;&lt;/TR&gt;&lt;TR&gt;&lt;TD COLSPAN = 3&gt;", SUBSTITUTE(Minutes!N250, "#", " "),"&lt;/TD&gt;&lt;/TR&gt;"))</f>
        <v>&lt;TR BGCOLOR="#E0E0E0"&gt;&lt;TD&gt;&lt;BR&gt;&lt;/TD&gt;&lt;TD VALIGN = MIDDLE  ALIGN = CENTER&gt;Agree.     Changes required to Annex D of 802.1Q (which was moved from 802.1AB-2009):
Clause E.10.3 Table E.5 page 137:
Add "lldpv2Xdot1RemIndex | (Table index)" as the next-to-last entry under lldpV2Xdot1RemVidUsageDigestTable, ahead of lldpV2Xdot1RemVidUsageDigest
Add "lldpv2Xdot1RemIndex | (Table index)" as the next-to-last entry under lldpV2Xdot1RemManVidTable, ahead of lldpV2Xdot1RemManVid
Clause E.10.5 page 157:
Add lldpv2Xdot1RemIndex as the last INDEX in lldpV2Xdot1RemVidUsageDigestEntry.
Clause E.10.5 page 158:
Add lldpv2Xdot1RemIndex as the last INDEX in lldpV2Xdot1RemManVidEntry.
This requires deprecating the old lldpV2Xdot1RemVidUsageDigestTable and lldpV2Xdot1RemManVidTable and creating new ones, which of course, is a more extensive change.  This note just records what the document should have said.
Editor requested to include in 802.1Qrev&lt;/TD&gt;&lt;TD VALIGN = MIDDLE  ALIGN = CENTER&gt;19-Mar-13&lt;/TD&gt;&lt;/TR&gt;&lt;TR&gt;&lt;TD COLSPAN = 3&gt; &lt;/TD&gt;&lt;/TR&gt;</v>
      </c>
      <c r="N247" s="26" t="str">
        <f>IF(Minutes!O250&lt;&gt;"#","",CONCATENATE("&lt;TR BGCOLOR=""#E0E0E0""&gt;&lt;TD&gt;&lt;BR&gt;&lt;/TD&gt;&lt;TD VALIGN = MIDDLE  ALIGN = CENTER&gt;", Minutes!O249, "&lt;/TD&gt;&lt;TD VALIGN = MIDDLE  ALIGN = CENTER&gt;", TEXT(Minutes!O248,"d-mmm-yy"),"&lt;/TD&gt;&lt;/TR&gt;&lt;TR&gt;&lt;TD COLSPAN = 3&gt;", SUBSTITUTE(Minutes!O250, "#", " "),"&lt;/TD&gt;&lt;/TR&gt;"))</f>
        <v>&lt;TR BGCOLOR="#E0E0E0"&gt;&lt;TD&gt;&lt;BR&gt;&lt;/TD&gt;&lt;TD VALIGN = MIDDLE  ALIGN = CENTER&gt;Included in 802.1Q-REV  D1.0, in ballot
&lt;/TD&gt;&lt;TD VALIGN = MIDDLE  ALIGN = CENTER&gt;15-May-13&lt;/TD&gt;&lt;/TR&gt;&lt;TR&gt;&lt;TD COLSPAN = 3&gt; &lt;/TD&gt;&lt;/TR&gt;</v>
      </c>
      <c r="O247" s="26" t="str">
        <f>IF(Minutes!P250&lt;&gt;"#","",CONCATENATE("&lt;TR BGCOLOR=""#E0E0E0""&gt;&lt;TD&gt;&lt;BR&gt;&lt;/TD&gt;&lt;TD VALIGN = MIDDLE  ALIGN = CENTER&gt;", Minutes!P249, "&lt;/TD&gt;&lt;TD VALIGN = MIDDLE  ALIGN = CENTER&gt;", TEXT(Minutes!P248,"d-mmm-yy"),"&lt;/TD&gt;&lt;/TR&gt;&lt;TR&gt;&lt;TD COLSPAN = 3&gt;", SUBSTITUTE(Minutes!P250, "#", " "),"&lt;/TD&gt;&lt;/TR&gt;"))</f>
        <v>&lt;TR BGCOLOR="#E0E0E0"&gt;&lt;TD&gt;&lt;BR&gt;&lt;/TD&gt;&lt;TD VALIGN = MIDDLE  ALIGN = CENTER&gt;802.1Q-REV D1.2 is balloting&lt;/TD&gt;&lt;TD VALIGN = MIDDLE  ALIGN = CENTER&gt;15-Jul-13&lt;/TD&gt;&lt;/TR&gt;&lt;TR&gt;&lt;TD COLSPAN = 3&gt; &lt;/TD&gt;&lt;/TR&gt;</v>
      </c>
      <c r="P247" s="26" t="str">
        <f>IF(Minutes!Q250&lt;&gt;"#","",CONCATENATE("&lt;TR BGCOLOR=""#E0E0E0""&gt;&lt;TD&gt;&lt;BR&gt;&lt;/TD&gt;&lt;TD VALIGN = MIDDLE  ALIGN = CENTER&gt;", Minutes!Q249, "&lt;/TD&gt;&lt;TD VALIGN = MIDDLE  ALIGN = CENTER&gt;", TEXT(Minutes!Q248,"d-mmm-yy"),"&lt;/TD&gt;&lt;/TR&gt;&lt;TR&gt;&lt;TD COLSPAN = 3&gt;", SUBSTITUTE(Minutes!Q250, "#", " "),"&lt;/TD&gt;&lt;/TR&gt;"))</f>
        <v>&lt;TR BGCOLOR="#E0E0E0"&gt;&lt;TD&gt;&lt;BR&gt;&lt;/TD&gt;&lt;TD VALIGN = MIDDLE  ALIGN = CENTER&gt;802.1Q-REV is in WG ballot recirc&lt;/TD&gt;&lt;TD VALIGN = MIDDLE  ALIGN = CENTER&gt;3-Sep-13&lt;/TD&gt;&lt;/TR&gt;&lt;TR&gt;&lt;TD COLSPAN = 3&gt; &lt;/TD&gt;&lt;/TR&gt;</v>
      </c>
      <c r="Q247" s="112" t="str">
        <f>IF(Minutes!R250&lt;&gt;"#","",CONCATENATE("&lt;TR BGCOLOR=""#E0E0E0""&gt;&lt;TD&gt;&lt;BR&gt;&lt;/TD&gt;&lt;TD VALIGN = MIDDLE  ALIGN = CENTER&gt;", Minutes!R249, "&lt;/TD&gt;&lt;TD VALIGN = MIDDLE  ALIGN = CENTER&gt;", TEXT(Minutes!R248,"d-mmm-yy"),"&lt;/TD&gt;&lt;/TR&gt;&lt;TR&gt;&lt;TD COLSPAN = 3&gt;", SUBSTITUTE(Minutes!R250, "#", " "),"&lt;/TD&gt;&lt;/TR&gt;"))</f>
        <v>&lt;TR BGCOLOR="#E0E0E0"&gt;&lt;TD&gt;&lt;BR&gt;&lt;/TD&gt;&lt;TD VALIGN = MIDDLE  ALIGN = CENTER&gt;802.1Q-REV is in WG ballot recirc&lt;/TD&gt;&lt;TD VALIGN = MIDDLE  ALIGN = CENTER&gt;12-Nov-13&lt;/TD&gt;&lt;/TR&gt;&lt;TR&gt;&lt;TD COLSPAN = 3&gt; &lt;/TD&gt;&lt;/TR&gt;</v>
      </c>
      <c r="R247" s="117" t="str">
        <f>IF(Minutes!S250&lt;&gt;"#","",CONCATENATE("&lt;TR BGCOLOR=""#E0E0E0""&gt;&lt;TD&gt;&lt;BR&gt;&lt;/TD&gt;&lt;TD VALIGN = MIDDLE  ALIGN = CENTER&gt;", Minutes!S249, "&lt;/TD&gt;&lt;TD VALIGN = MIDDLE  ALIGN = CENTER&gt;", TEXT(Minutes!S248,"d-mmm-yy"),"&lt;/TD&gt;&lt;/TR&gt;&lt;TR&gt;&lt;TD COLSPAN = 3&gt;", SUBSTITUTE(Minutes!S250, "#", " "),"&lt;/TD&gt;&lt;/TR&gt;"))</f>
        <v>&lt;TR BGCOLOR="#E0E0E0"&gt;&lt;TD&gt;&lt;BR&gt;&lt;/TD&gt;&lt;TD VALIGN = MIDDLE  ALIGN = CENTER&gt;802.1Q-REV is in sponsor ballot&lt;/TD&gt;&lt;TD VALIGN = MIDDLE  ALIGN = CENTER&gt;22-Jan-14&lt;/TD&gt;&lt;/TR&gt;&lt;TR&gt;&lt;TD COLSPAN = 3&gt; &lt;/TD&gt;&lt;/TR&gt;</v>
      </c>
      <c r="S247" s="117" t="str">
        <f>IF(Minutes!T250&lt;&gt;"#","",CONCATENATE("&lt;TR BGCOLOR=""#E0E0E0""&gt;&lt;TD&gt;&lt;BR&gt;&lt;/TD&gt;&lt;TD VALIGN = MIDDLE  ALIGN = CENTER&gt;", Minutes!T249, "&lt;/TD&gt;&lt;TD VALIGN = MIDDLE  ALIGN = CENTER&gt;", TEXT(Minutes!T248,"d-mmm-yy"),"&lt;/TD&gt;&lt;/TR&gt;&lt;TR&gt;&lt;TD COLSPAN = 3&gt;", SUBSTITUTE(Minutes!T250, "#", " "),"&lt;/TD&gt;&lt;/TR&gt;"))</f>
        <v>&lt;TR BGCOLOR="#E0E0E0"&gt;&lt;TD&gt;&lt;BR&gt;&lt;/TD&gt;&lt;TD VALIGN = MIDDLE  ALIGN = CENTER&gt;802.1Q-REV is in sponsor ballot recirc&lt;/TD&gt;&lt;TD VALIGN = MIDDLE  ALIGN = CENTER&gt;18-Mar-14&lt;/TD&gt;&lt;/TR&gt;&lt;TR&gt;&lt;TD COLSPAN = 3&gt; &lt;/TD&gt;&lt;/TR&gt;</v>
      </c>
      <c r="T247" s="117" t="str">
        <f>IF(Minutes!U250&lt;&gt;"#","",CONCATENATE("&lt;TR BGCOLOR=""#E0E0E0""&gt;&lt;TD&gt;&lt;BR&gt;&lt;/TD&gt;&lt;TD VALIGN = MIDDLE  ALIGN = CENTER&gt;", Minutes!U249, "&lt;/TD&gt;&lt;TD VALIGN = MIDDLE  ALIGN = CENTER&gt;", TEXT(Minutes!U248,"d-mmm-yy"),"&lt;/TD&gt;&lt;/TR&gt;&lt;TR&gt;&lt;TD COLSPAN = 3&gt;", SUBSTITUTE(Minutes!U250, "#", " "),"&lt;/TD&gt;&lt;/TR&gt;"))</f>
        <v/>
      </c>
      <c r="U247" s="117" t="str">
        <f>IF(Minutes!V250&lt;&gt;"#","",CONCATENATE("&lt;TR BGCOLOR=""#E0E0E0""&gt;&lt;TD&gt;&lt;BR&gt;&lt;/TD&gt;&lt;TD VALIGN = MIDDLE  ALIGN = CENTER&gt;", Minutes!V249, "&lt;/TD&gt;&lt;TD VALIGN = MIDDLE  ALIGN = CENTER&gt;", TEXT(Minutes!V248,"d-mmm-yy"),"&lt;/TD&gt;&lt;/TR&gt;&lt;TR&gt;&lt;TD COLSPAN = 3&gt;", SUBSTITUTE(Minutes!V250, "#", " "),"&lt;/TD&gt;&lt;/TR&gt;"))</f>
        <v/>
      </c>
      <c r="V247" s="117" t="str">
        <f>IF(Minutes!W250&lt;&gt;"#","",CONCATENATE("&lt;TR BGCOLOR=""#E0E0E0""&gt;&lt;TD&gt;&lt;BR&gt;&lt;/TD&gt;&lt;TD VALIGN = MIDDLE  ALIGN = CENTER&gt;", Minutes!W249, "&lt;/TD&gt;&lt;TD VALIGN = MIDDLE  ALIGN = CENTER&gt;", TEXT(Minutes!W248,"d-mmm-yy"),"&lt;/TD&gt;&lt;/TR&gt;&lt;TR&gt;&lt;TD COLSPAN = 3&gt;", SUBSTITUTE(Minutes!W250, "#", " "),"&lt;/TD&gt;&lt;/TR&gt;"))</f>
        <v/>
      </c>
      <c r="W247" s="117" t="str">
        <f>IF(Minutes!X250&lt;&gt;"#","",CONCATENATE("&lt;TR BGCOLOR=""#E0E0E0""&gt;&lt;TD&gt;&lt;BR&gt;&lt;/TD&gt;&lt;TD VALIGN = MIDDLE  ALIGN = CENTER&gt;", Minutes!X249, "&lt;/TD&gt;&lt;TD VALIGN = MIDDLE  ALIGN = CENTER&gt;", TEXT(Minutes!X248,"d-mmm-yy"),"&lt;/TD&gt;&lt;/TR&gt;&lt;TR&gt;&lt;TD COLSPAN = 3&gt;", SUBSTITUTE(Minutes!X250, "#", " "),"&lt;/TD&gt;&lt;/TR&gt;"))</f>
        <v/>
      </c>
      <c r="X247" s="117" t="str">
        <f>IF(Minutes!Y250&lt;&gt;"#","",CONCATENATE("&lt;TR BGCOLOR=""#E0E0E0""&gt;&lt;TD&gt;&lt;BR&gt;&lt;/TD&gt;&lt;TD VALIGN = MIDDLE  ALIGN = CENTER&gt;", Minutes!Y249, "&lt;/TD&gt;&lt;TD VALIGN = MIDDLE  ALIGN = CENTER&gt;", TEXT(Minutes!Y248,"d-mmm-yy"),"&lt;/TD&gt;&lt;/TR&gt;&lt;TR&gt;&lt;TD COLSPAN = 3&gt;", SUBSTITUTE(Minutes!Y250, "#", " "),"&lt;/TD&gt;&lt;/TR&gt;"))</f>
        <v/>
      </c>
    </row>
    <row r="248" spans="1:24" x14ac:dyDescent="0.2">
      <c r="B248" s="117"/>
      <c r="C248" s="117"/>
      <c r="D248" s="117"/>
      <c r="E248" s="117"/>
      <c r="F248" s="117"/>
      <c r="G248" s="117"/>
      <c r="H248" s="117"/>
      <c r="I248" s="117"/>
      <c r="J248" s="117"/>
      <c r="R248" s="117"/>
      <c r="S248" s="117"/>
      <c r="T248" s="117"/>
      <c r="U248" s="117"/>
      <c r="V248" s="117"/>
      <c r="W248" s="117"/>
      <c r="X248" s="117"/>
    </row>
    <row r="249" spans="1:24" x14ac:dyDescent="0.2">
      <c r="A249" s="26" t="s">
        <v>89</v>
      </c>
      <c r="B249" s="117"/>
      <c r="C249" s="117"/>
      <c r="D249" s="117"/>
      <c r="E249" s="117"/>
      <c r="F249" s="117"/>
      <c r="G249" s="117"/>
      <c r="H249" s="117"/>
      <c r="I249" s="117"/>
      <c r="J249" s="117"/>
      <c r="R249" s="117"/>
      <c r="S249" s="117"/>
      <c r="T249" s="117"/>
      <c r="U249" s="117"/>
      <c r="V249" s="117"/>
      <c r="W249" s="117"/>
      <c r="X249" s="117"/>
    </row>
    <row r="250" spans="1:24" ht="127.5" customHeight="1" x14ac:dyDescent="0.2">
      <c r="A250" s="26" t="str">
        <f ca="1">IF(Minutes!B251="#","",CONCATENATE("&lt;A NAME = ""REQ",Minutes!B251,"""&gt;&lt;BR&gt;&lt;/A&gt;","&lt;TABLE BORDER=5 CELLSPACING=0 CELLPADDING=6 WIDTH=""100%""&gt;","&lt;TR BGCOLOR=""#00FFFF""&gt;&lt;TD COLSPAN = 3 VALIGN = MIDDLE  ALIGN = CENTER&gt;&lt;BIG&gt;&lt;B&gt;Change Request &lt;A HREF=""maint_",Minutes!B251,".pdf""&gt;",Minutes!B251,"&lt;/A&gt; Revision History&lt;/B&gt;&lt;/BIG&gt;&lt;/TD&gt;&lt;/TR&gt;","&lt;TR BGCOLOR=""#00FFFF""&gt;&lt;TD  WIDTH=""15%"" ALIGN = CENTER&gt;Status&lt;/TD&gt;&lt;TD ALIGN = CENTER&gt;Description&lt;/TD&gt;&lt;TD  WIDTH=""15%"" ALIGN = CENTER&gt;Date Received&lt;/TD&gt;&lt;/TR&gt;","&lt;TR BGCOLOR=""#00FFFF""&gt;&lt;TD VALIGN = MIDDLE  ALIGN = CENTER&gt;&lt;B&gt;",Minutes!C252,"&lt;/B&gt;&lt;/TD&gt;&lt;TD VALIGN = MIDDLE  ALIGN = CENTER&gt;&lt;B&gt;",Minutes!C253,"&lt;/B&gt;&lt;/TD&gt;&lt;TD  VALIGN = MIDDLE  ALIGN = CENTER&gt;&lt;B&gt;",Minutes!C251,"&lt;/B&gt;&lt;/TD&gt;&lt;/TR&gt;","&lt;TR BGCOLOR=""#00FFFF""&gt;&lt;TD COLSPAN = 3&gt;&lt;SMALL&gt;&lt;BR&gt;&lt;/SMALL&gt;&lt;/TD&gt;&lt;/TR&gt;"))</f>
        <v>&lt;A NAME = "REQ0091"&gt;&lt;BR&gt;&lt;/A&gt;&lt;TABLE BORDER=5 CELLSPACING=0 CELLPADDING=6 WIDTH="100%"&gt;&lt;TR BGCOLOR="#00FFFF"&gt;&lt;TD COLSPAN = 3 VALIGN = MIDDLE  ALIGN = CENTER&gt;&lt;BIG&gt;&lt;B&gt;Change Request &lt;A HREF="maint_0091.pdf"&gt;0091&lt;/A&gt;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CENTER&gt;&lt;B&gt;41.5.5 - VDP state machine variables and parameters&lt;/B&gt;&lt;/TD&gt;&lt;TD  VALIGN = MIDDLE  ALIGN = CENTER&gt;&lt;B&gt;09-Jan-13&lt;/B&gt;&lt;/TD&gt;&lt;/TR&gt;&lt;TR BGCOLOR="#00FFFF"&gt;&lt;TD COLSPAN = 3&gt;&lt;SMALL&gt;&lt;BR&gt;&lt;/SMALL&gt;&lt;/TD&gt;&lt;/TR&gt;</v>
      </c>
      <c r="B250" s="117" t="str">
        <f ca="1">IF(Minutes!C253="","",CONCATENATE("&lt;TR BGCOLOR=""#E0E0E0""&gt;&lt;TD&gt;&lt;BR&gt;&lt;/TD&gt;&lt;TD VALIGN = MIDDLE  ALIGN = CENTER&gt;", Minutes!C252, "&lt;/TD&gt;&lt;TD VALIGN = MIDDLE  ALIGN = CENTER&gt;", TEXT(Minutes!C251,"d-mmm-yy"),"&lt;/TD&gt;&lt;/TR&gt;&lt;TR&gt;&lt;TD COLSPAN = 3&gt;", SUBSTITUTE(Minutes!C253, "#", " "),"&lt;/TD&gt;&lt;/TR&gt;"))</f>
        <v>&lt;TR BGCOLOR="#E0E0E0"&gt;&lt;TD&gt;&lt;BR&gt;&lt;/TD&gt;&lt;TD VALIGN = MIDDLE  ALIGN = CENTER&gt;Balloting&lt;/TD&gt;&lt;TD VALIGN = MIDDLE  ALIGN = CENTER&gt;9-Jan-13&lt;/TD&gt;&lt;/TR&gt;&lt;TR&gt;&lt;TD COLSPAN = 3&gt;41.5.5 - VDP state machine variables and parameters&lt;/TD&gt;&lt;/TR&gt;</v>
      </c>
      <c r="C250" s="117" t="str">
        <f>IF(Minutes!D253&lt;&gt;"#","",CONCATENATE("&lt;TR BGCOLOR=""#E0E0E0""&gt;&lt;TD&gt;&lt;BR&gt;&lt;/TD&gt;&lt;TD VALIGN = MIDDLE  ALIGN = CENTER&gt;", Minutes!D252, "&lt;/TD&gt;&lt;TD VALIGN = MIDDLE  ALIGN = CENTER&gt;", TEXT(Minutes!D251,"d-mmm-yy"),"&lt;/TD&gt;&lt;/TR&gt;&lt;TR&gt;&lt;TD COLSPAN = 3&gt;", SUBSTITUTE(Minutes!D253, "#", " "),"&lt;/TD&gt;&lt;/TR&gt;"))</f>
        <v/>
      </c>
      <c r="D250" s="117" t="str">
        <f>IF(Minutes!E253&lt;&gt;"#","",CONCATENATE("&lt;TR BGCOLOR=""#E0E0E0""&gt;&lt;TD&gt;&lt;BR&gt;&lt;/TD&gt;&lt;TD VALIGN = MIDDLE  ALIGN = CENTER&gt;", Minutes!E252, "&lt;/TD&gt;&lt;TD VALIGN = MIDDLE  ALIGN = CENTER&gt;", TEXT(Minutes!E251,"d-mmm-yy"),"&lt;/TD&gt;&lt;/TR&gt;&lt;TR&gt;&lt;TD COLSPAN = 3&gt;", SUBSTITUTE(Minutes!E253, "#", " "),"&lt;/TD&gt;&lt;/TR&gt;"))</f>
        <v/>
      </c>
      <c r="E250" s="117" t="str">
        <f>IF(Minutes!F253&lt;&gt;"#","",CONCATENATE("&lt;TR BGCOLOR=""#E0E0E0""&gt;&lt;TD&gt;&lt;BR&gt;&lt;/TD&gt;&lt;TD VALIGN = MIDDLE  ALIGN = CENTER&gt;", Minutes!F252, "&lt;/TD&gt;&lt;TD VALIGN = MIDDLE  ALIGN = CENTER&gt;", TEXT(Minutes!F251,"d-mmm-yy"),"&lt;/TD&gt;&lt;/TR&gt;&lt;TR&gt;&lt;TD COLSPAN = 3&gt;", SUBSTITUTE(Minutes!F253, "#", " "),"&lt;/TD&gt;&lt;/TR&gt;"))</f>
        <v/>
      </c>
      <c r="F250" s="117" t="str">
        <f>IF(Minutes!G253&lt;&gt;"#","",CONCATENATE("&lt;TR BGCOLOR=""#E0E0E0""&gt;&lt;TD&gt;&lt;BR&gt;&lt;/TD&gt;&lt;TD VALIGN = MIDDLE  ALIGN = CENTER&gt;", Minutes!G252, "&lt;/TD&gt;&lt;TD VALIGN = MIDDLE  ALIGN = CENTER&gt;", TEXT(Minutes!G251,"d-mmm-yy"),"&lt;/TD&gt;&lt;/TR&gt;&lt;TR&gt;&lt;TD COLSPAN = 3&gt;", SUBSTITUTE(Minutes!G253, "#", " "),"&lt;/TD&gt;&lt;/TR&gt;"))</f>
        <v/>
      </c>
      <c r="G250" s="117" t="str">
        <f>IF(Minutes!H253&lt;&gt;"#","",CONCATENATE("&lt;TR BGCOLOR=""#E0E0E0""&gt;&lt;TD&gt;&lt;BR&gt;&lt;/TD&gt;&lt;TD VALIGN = MIDDLE  ALIGN = CENTER&gt;", Minutes!H252, "&lt;/TD&gt;&lt;TD VALIGN = MIDDLE  ALIGN = CENTER&gt;", TEXT(Minutes!H251,"d-mmm-yy"),"&lt;/TD&gt;&lt;/TR&gt;&lt;TR&gt;&lt;TD COLSPAN = 3&gt;", SUBSTITUTE(Minutes!H253, "#", " "),"&lt;/TD&gt;&lt;/TR&gt;"))</f>
        <v/>
      </c>
      <c r="H250" s="117" t="str">
        <f>IF(Minutes!I253&lt;&gt;"#","",CONCATENATE("&lt;TR BGCOLOR=""#E0E0E0""&gt;&lt;TD&gt;&lt;BR&gt;&lt;/TD&gt;&lt;TD VALIGN = MIDDLE  ALIGN = CENTER&gt;", Minutes!I252, "&lt;/TD&gt;&lt;TD VALIGN = MIDDLE  ALIGN = CENTER&gt;", TEXT(Minutes!I251,"d-mmm-yy"),"&lt;/TD&gt;&lt;/TR&gt;&lt;TR&gt;&lt;TD COLSPAN = 3&gt;", SUBSTITUTE(Minutes!I253, "#", " "),"&lt;/TD&gt;&lt;/TR&gt;"))</f>
        <v/>
      </c>
      <c r="I250" s="117" t="str">
        <f>IF(Minutes!J253&lt;&gt;"#","",CONCATENATE("&lt;TR BGCOLOR=""#E0E0E0""&gt;&lt;TD&gt;&lt;BR&gt;&lt;/TD&gt;&lt;TD VALIGN = MIDDLE  ALIGN = CENTER&gt;", Minutes!J252, "&lt;/TD&gt;&lt;TD VALIGN = MIDDLE  ALIGN = CENTER&gt;", TEXT(Minutes!J251,"d-mmm-yy"),"&lt;/TD&gt;&lt;/TR&gt;&lt;TR&gt;&lt;TD COLSPAN = 3&gt;", SUBSTITUTE(Minutes!J253, "#", " "),"&lt;/TD&gt;&lt;/TR&gt;"))</f>
        <v/>
      </c>
      <c r="J250" s="117" t="str">
        <f>IF(Minutes!K253&lt;&gt;"#","",CONCATENATE("&lt;TR BGCOLOR=""#E0E0E0""&gt;&lt;TD&gt;&lt;BR&gt;&lt;/TD&gt;&lt;TD VALIGN = MIDDLE  ALIGN = CENTER&gt;", Minutes!K252, "&lt;/TD&gt;&lt;TD VALIGN = MIDDLE  ALIGN = CENTER&gt;", TEXT(Minutes!K251,"d-mmm-yy"),"&lt;/TD&gt;&lt;/TR&gt;&lt;TR&gt;&lt;TD COLSPAN = 3&gt;", SUBSTITUTE(Minutes!K253, "#", " "),"&lt;/TD&gt;&lt;/TR&gt;"))</f>
        <v/>
      </c>
      <c r="K250" s="26" t="str">
        <f>IF(Minutes!L253&lt;&gt;"#","",CONCATENATE("&lt;TR BGCOLOR=""#E0E0E0""&gt;&lt;TD&gt;&lt;BR&gt;&lt;/TD&gt;&lt;TD VALIGN = MIDDLE  ALIGN = CENTER&gt;", Minutes!L252, "&lt;/TD&gt;&lt;TD VALIGN = MIDDLE  ALIGN = CENTER&gt;", TEXT(Minutes!L251,"d-mmm-yy"),"&lt;/TD&gt;&lt;/TR&gt;&lt;TR&gt;&lt;TD COLSPAN = 3&gt;", SUBSTITUTE(Minutes!L253, "#", " "),"&lt;/TD&gt;&lt;/TR&gt;"))</f>
        <v/>
      </c>
      <c r="L250" s="26" t="str">
        <f>IF(Minutes!M253&lt;&gt;"#","",CONCATENATE("&lt;TR BGCOLOR=""#E0E0E0""&gt;&lt;TD&gt;&lt;BR&gt;&lt;/TD&gt;&lt;TD VALIGN = MIDDLE  ALIGN = CENTER&gt;", Minutes!M252, "&lt;/TD&gt;&lt;TD VALIGN = MIDDLE  ALIGN = CENTER&gt;", TEXT(Minutes!M251,"d-mmm-yy"),"&lt;/TD&gt;&lt;/TR&gt;&lt;TR&gt;&lt;TD COLSPAN = 3&gt;", SUBSTITUTE(Minutes!M253, "#", " "),"&lt;/TD&gt;&lt;/TR&gt;"))</f>
        <v>&lt;TR BGCOLOR="#E0E0E0"&gt;&lt;TD&gt;&lt;BR&gt;&lt;/TD&gt;&lt;TD VALIGN = MIDDLE  ALIGN = CENTER&gt;Technical review -- discuss on DCB conference call before next meeting
Mostly agree, however the proposed solution does not clean up all the loose ends. The MIB variable ecpOperAckTimerInit was originally intended to store the operational exponential value, however this was not conveyed correctly in the SNMP MIB. At very least clause 12 needs to be aligned with the SNMP MIB since clause 12 types this variable “timer exp”. We used units of usec in the MIB for these variables. Also the variable urpVdpResourceWaitDelay I believe was a reference to  urpVdpOperRsrcWaitDelay. This also needs review for alignment between clause 41, 12, 17, and D.2. &lt;/TD&gt;&lt;TD VALIGN = MIDDLE  ALIGN = CENTER&gt;15-Jan-13&lt;/TD&gt;&lt;/TR&gt;&lt;TR&gt;&lt;TD COLSPAN = 3&gt; &lt;/TD&gt;&lt;/TR&gt;</v>
      </c>
      <c r="M250" s="26" t="str">
        <f>IF(Minutes!N253&lt;&gt;"#","",CONCATENATE("&lt;TR BGCOLOR=""#E0E0E0""&gt;&lt;TD&gt;&lt;BR&gt;&lt;/TD&gt;&lt;TD VALIGN = MIDDLE  ALIGN = CENTER&gt;", Minutes!N252, "&lt;/TD&gt;&lt;TD VALIGN = MIDDLE  ALIGN = CENTER&gt;", TEXT(Minutes!N251,"d-mmm-yy"),"&lt;/TD&gt;&lt;/TR&gt;&lt;TR&gt;&lt;TD COLSPAN = 3&gt;", SUBSTITUTE(Minutes!N253, "#", " "),"&lt;/TD&gt;&lt;/TR&gt;"))</f>
        <v>&lt;TR BGCOLOR="#E0E0E0"&gt;&lt;TD&gt;&lt;BR&gt;&lt;/TD&gt;&lt;TD VALIGN = MIDDLE  ALIGN = CENTER&gt;The proposed solution does not clean up all the loose ends. It is clear that we used units of usec in the MIB for these variables but it should be state machine ticks of 10 usec.  
Alignment is needed between clause 41, 43, 12, 17, and D.2.  
The resolution is described in the slides form this meeting.  Paul Bottorff will provide exact changes.   
Target for 801.Qrev
&lt;/TD&gt;&lt;TD VALIGN = MIDDLE  ALIGN = CENTER&gt;19-Mar-13&lt;/TD&gt;&lt;/TR&gt;&lt;TR&gt;&lt;TD COLSPAN = 3&gt; &lt;/TD&gt;&lt;/TR&gt;</v>
      </c>
      <c r="N250" s="26" t="str">
        <f>IF(Minutes!O253&lt;&gt;"#","",CONCATENATE("&lt;TR BGCOLOR=""#E0E0E0""&gt;&lt;TD&gt;&lt;BR&gt;&lt;/TD&gt;&lt;TD VALIGN = MIDDLE  ALIGN = CENTER&gt;", Minutes!O252, "&lt;/TD&gt;&lt;TD VALIGN = MIDDLE  ALIGN = CENTER&gt;", TEXT(Minutes!O251,"d-mmm-yy"),"&lt;/TD&gt;&lt;/TR&gt;&lt;TR&gt;&lt;TD COLSPAN = 3&gt;", SUBSTITUTE(Minutes!O253, "#", " "),"&lt;/TD&gt;&lt;/TR&gt;"))</f>
        <v>&lt;TR BGCOLOR="#E0E0E0"&gt;&lt;TD&gt;&lt;BR&gt;&lt;/TD&gt;&lt;TD VALIGN = MIDDLE  ALIGN = CENTER&gt;Paul Bottorff provided detailed text for the editor for 91, 93, 107 and others  as a part of a ballot comment on 802.1Q-REV  D1.0
Editor will include in draft and send for another Task Group ballot for review  
Target for 801.Q-REV
&lt;/TD&gt;&lt;TD VALIGN = MIDDLE  ALIGN = CENTER&gt;15-May-13&lt;/TD&gt;&lt;/TR&gt;&lt;TR&gt;&lt;TD COLSPAN = 3&gt; &lt;/TD&gt;&lt;/TR&gt;</v>
      </c>
      <c r="O250" s="26" t="str">
        <f>IF(Minutes!P253&lt;&gt;"#","",CONCATENATE("&lt;TR BGCOLOR=""#E0E0E0""&gt;&lt;TD&gt;&lt;BR&gt;&lt;/TD&gt;&lt;TD VALIGN = MIDDLE  ALIGN = CENTER&gt;", Minutes!P252, "&lt;/TD&gt;&lt;TD VALIGN = MIDDLE  ALIGN = CENTER&gt;", TEXT(Minutes!P251,"d-mmm-yy"),"&lt;/TD&gt;&lt;/TR&gt;&lt;TR&gt;&lt;TD COLSPAN = 3&gt;", SUBSTITUTE(Minutes!P253, "#", " "),"&lt;/TD&gt;&lt;/TR&gt;"))</f>
        <v>&lt;TR BGCOLOR="#E0E0E0"&gt;&lt;TD&gt;&lt;BR&gt;&lt;/TD&gt;&lt;TD VALIGN = MIDDLE  ALIGN = CENTER&gt;Included in 802.1Q-REV D1.2 that is in balloting&lt;/TD&gt;&lt;TD VALIGN = MIDDLE  ALIGN = CENTER&gt;15-Jul-13&lt;/TD&gt;&lt;/TR&gt;&lt;TR&gt;&lt;TD COLSPAN = 3&gt; &lt;/TD&gt;&lt;/TR&gt;</v>
      </c>
      <c r="P250" s="26" t="str">
        <f>IF(Minutes!Q253&lt;&gt;"#","",CONCATENATE("&lt;TR BGCOLOR=""#E0E0E0""&gt;&lt;TD&gt;&lt;BR&gt;&lt;/TD&gt;&lt;TD VALIGN = MIDDLE  ALIGN = CENTER&gt;", Minutes!Q252, "&lt;/TD&gt;&lt;TD VALIGN = MIDDLE  ALIGN = CENTER&gt;", TEXT(Minutes!Q251,"d-mmm-yy"),"&lt;/TD&gt;&lt;/TR&gt;&lt;TR&gt;&lt;TD COLSPAN = 3&gt;", SUBSTITUTE(Minutes!Q253, "#", " "),"&lt;/TD&gt;&lt;/TR&gt;"))</f>
        <v>&lt;TR BGCOLOR="#E0E0E0"&gt;&lt;TD&gt;&lt;BR&gt;&lt;/TD&gt;&lt;TD VALIGN = MIDDLE  ALIGN = CENTER&gt;802.1Q-REV is in WG ballot recirc&lt;/TD&gt;&lt;TD VALIGN = MIDDLE  ALIGN = CENTER&gt;3-Sep-13&lt;/TD&gt;&lt;/TR&gt;&lt;TR&gt;&lt;TD COLSPAN = 3&gt; &lt;/TD&gt;&lt;/TR&gt;</v>
      </c>
      <c r="Q250" s="112" t="str">
        <f>IF(Minutes!R253&lt;&gt;"#","",CONCATENATE("&lt;TR BGCOLOR=""#E0E0E0""&gt;&lt;TD&gt;&lt;BR&gt;&lt;/TD&gt;&lt;TD VALIGN = MIDDLE  ALIGN = CENTER&gt;", Minutes!R252, "&lt;/TD&gt;&lt;TD VALIGN = MIDDLE  ALIGN = CENTER&gt;", TEXT(Minutes!R251,"d-mmm-yy"),"&lt;/TD&gt;&lt;/TR&gt;&lt;TR&gt;&lt;TD COLSPAN = 3&gt;", SUBSTITUTE(Minutes!R253, "#", " "),"&lt;/TD&gt;&lt;/TR&gt;"))</f>
        <v>&lt;TR BGCOLOR="#E0E0E0"&gt;&lt;TD&gt;&lt;BR&gt;&lt;/TD&gt;&lt;TD VALIGN = MIDDLE  ALIGN = CENTER&gt;802.1Q-REV is in WG ballot recirc&lt;/TD&gt;&lt;TD VALIGN = MIDDLE  ALIGN = CENTER&gt;12-Nov-13&lt;/TD&gt;&lt;/TR&gt;&lt;TR&gt;&lt;TD COLSPAN = 3&gt; &lt;/TD&gt;&lt;/TR&gt;</v>
      </c>
      <c r="R250" s="117" t="str">
        <f>IF(Minutes!S253&lt;&gt;"#","",CONCATENATE("&lt;TR BGCOLOR=""#E0E0E0""&gt;&lt;TD&gt;&lt;BR&gt;&lt;/TD&gt;&lt;TD VALIGN = MIDDLE  ALIGN = CENTER&gt;", Minutes!S252, "&lt;/TD&gt;&lt;TD VALIGN = MIDDLE  ALIGN = CENTER&gt;", TEXT(Minutes!S251,"d-mmm-yy"),"&lt;/TD&gt;&lt;/TR&gt;&lt;TR&gt;&lt;TD COLSPAN = 3&gt;", SUBSTITUTE(Minutes!S253, "#", " "),"&lt;/TD&gt;&lt;/TR&gt;"))</f>
        <v>&lt;TR BGCOLOR="#E0E0E0"&gt;&lt;TD&gt;&lt;BR&gt;&lt;/TD&gt;&lt;TD VALIGN = MIDDLE  ALIGN = CENTER&gt;802.1Q-REV is in sponsor ballot&lt;/TD&gt;&lt;TD VALIGN = MIDDLE  ALIGN = CENTER&gt;22-Jan-14&lt;/TD&gt;&lt;/TR&gt;&lt;TR&gt;&lt;TD COLSPAN = 3&gt; &lt;/TD&gt;&lt;/TR&gt;</v>
      </c>
      <c r="S250" s="117" t="str">
        <f>IF(Minutes!T253&lt;&gt;"#","",CONCATENATE("&lt;TR BGCOLOR=""#E0E0E0""&gt;&lt;TD&gt;&lt;BR&gt;&lt;/TD&gt;&lt;TD VALIGN = MIDDLE  ALIGN = CENTER&gt;", Minutes!T252, "&lt;/TD&gt;&lt;TD VALIGN = MIDDLE  ALIGN = CENTER&gt;", TEXT(Minutes!T251,"d-mmm-yy"),"&lt;/TD&gt;&lt;/TR&gt;&lt;TR&gt;&lt;TD COLSPAN = 3&gt;", SUBSTITUTE(Minutes!T253, "#", " "),"&lt;/TD&gt;&lt;/TR&gt;"))</f>
        <v>&lt;TR BGCOLOR="#E0E0E0"&gt;&lt;TD&gt;&lt;BR&gt;&lt;/TD&gt;&lt;TD VALIGN = MIDDLE  ALIGN = CENTER&gt;802.1Q-REV is in sponsor ballot recirc&lt;/TD&gt;&lt;TD VALIGN = MIDDLE  ALIGN = CENTER&gt;18-Mar-14&lt;/TD&gt;&lt;/TR&gt;&lt;TR&gt;&lt;TD COLSPAN = 3&gt; &lt;/TD&gt;&lt;/TR&gt;</v>
      </c>
      <c r="T250" s="117" t="str">
        <f>IF(Minutes!U253&lt;&gt;"#","",CONCATENATE("&lt;TR BGCOLOR=""#E0E0E0""&gt;&lt;TD&gt;&lt;BR&gt;&lt;/TD&gt;&lt;TD VALIGN = MIDDLE  ALIGN = CENTER&gt;", Minutes!U252, "&lt;/TD&gt;&lt;TD VALIGN = MIDDLE  ALIGN = CENTER&gt;", TEXT(Minutes!U251,"d-mmm-yy"),"&lt;/TD&gt;&lt;/TR&gt;&lt;TR&gt;&lt;TD COLSPAN = 3&gt;", SUBSTITUTE(Minutes!U253, "#", " "),"&lt;/TD&gt;&lt;/TR&gt;"))</f>
        <v/>
      </c>
      <c r="U250" s="117" t="str">
        <f>IF(Minutes!V253&lt;&gt;"#","",CONCATENATE("&lt;TR BGCOLOR=""#E0E0E0""&gt;&lt;TD&gt;&lt;BR&gt;&lt;/TD&gt;&lt;TD VALIGN = MIDDLE  ALIGN = CENTER&gt;", Minutes!V252, "&lt;/TD&gt;&lt;TD VALIGN = MIDDLE  ALIGN = CENTER&gt;", TEXT(Minutes!V251,"d-mmm-yy"),"&lt;/TD&gt;&lt;/TR&gt;&lt;TR&gt;&lt;TD COLSPAN = 3&gt;", SUBSTITUTE(Minutes!V253, "#", " "),"&lt;/TD&gt;&lt;/TR&gt;"))</f>
        <v/>
      </c>
      <c r="V250" s="117" t="str">
        <f>IF(Minutes!W253&lt;&gt;"#","",CONCATENATE("&lt;TR BGCOLOR=""#E0E0E0""&gt;&lt;TD&gt;&lt;BR&gt;&lt;/TD&gt;&lt;TD VALIGN = MIDDLE  ALIGN = CENTER&gt;", Minutes!W252, "&lt;/TD&gt;&lt;TD VALIGN = MIDDLE  ALIGN = CENTER&gt;", TEXT(Minutes!W251,"d-mmm-yy"),"&lt;/TD&gt;&lt;/TR&gt;&lt;TR&gt;&lt;TD COLSPAN = 3&gt;", SUBSTITUTE(Minutes!W253, "#", " "),"&lt;/TD&gt;&lt;/TR&gt;"))</f>
        <v/>
      </c>
      <c r="W250" s="117" t="str">
        <f>IF(Minutes!X253&lt;&gt;"#","",CONCATENATE("&lt;TR BGCOLOR=""#E0E0E0""&gt;&lt;TD&gt;&lt;BR&gt;&lt;/TD&gt;&lt;TD VALIGN = MIDDLE  ALIGN = CENTER&gt;", Minutes!X252, "&lt;/TD&gt;&lt;TD VALIGN = MIDDLE  ALIGN = CENTER&gt;", TEXT(Minutes!X251,"d-mmm-yy"),"&lt;/TD&gt;&lt;/TR&gt;&lt;TR&gt;&lt;TD COLSPAN = 3&gt;", SUBSTITUTE(Minutes!X253, "#", " "),"&lt;/TD&gt;&lt;/TR&gt;"))</f>
        <v/>
      </c>
      <c r="X250" s="117" t="str">
        <f>IF(Minutes!Y253&lt;&gt;"#","",CONCATENATE("&lt;TR BGCOLOR=""#E0E0E0""&gt;&lt;TD&gt;&lt;BR&gt;&lt;/TD&gt;&lt;TD VALIGN = MIDDLE  ALIGN = CENTER&gt;", Minutes!Y252, "&lt;/TD&gt;&lt;TD VALIGN = MIDDLE  ALIGN = CENTER&gt;", TEXT(Minutes!Y251,"d-mmm-yy"),"&lt;/TD&gt;&lt;/TR&gt;&lt;TR&gt;&lt;TD COLSPAN = 3&gt;", SUBSTITUTE(Minutes!Y253, "#", " "),"&lt;/TD&gt;&lt;/TR&gt;"))</f>
        <v/>
      </c>
    </row>
    <row r="251" spans="1:24" x14ac:dyDescent="0.2">
      <c r="B251" s="117"/>
      <c r="C251" s="117"/>
      <c r="D251" s="117"/>
      <c r="E251" s="117"/>
      <c r="F251" s="117"/>
      <c r="G251" s="117"/>
      <c r="H251" s="117"/>
      <c r="I251" s="117"/>
      <c r="J251" s="117"/>
      <c r="R251" s="117"/>
      <c r="S251" s="117"/>
      <c r="T251" s="117"/>
      <c r="U251" s="117"/>
      <c r="V251" s="117"/>
      <c r="W251" s="117"/>
      <c r="X251" s="117"/>
    </row>
    <row r="252" spans="1:24" x14ac:dyDescent="0.2">
      <c r="A252" s="26" t="s">
        <v>89</v>
      </c>
      <c r="B252" s="117"/>
      <c r="C252" s="117"/>
      <c r="D252" s="117"/>
      <c r="E252" s="117"/>
      <c r="F252" s="117"/>
      <c r="G252" s="117"/>
      <c r="H252" s="117"/>
      <c r="I252" s="117"/>
      <c r="J252" s="117"/>
      <c r="R252" s="117"/>
      <c r="S252" s="117"/>
      <c r="T252" s="117"/>
      <c r="U252" s="117"/>
      <c r="V252" s="117"/>
      <c r="W252" s="117"/>
      <c r="X252" s="117"/>
    </row>
    <row r="253" spans="1:24" ht="127.5" customHeight="1" x14ac:dyDescent="0.2">
      <c r="A253" s="26" t="str">
        <f ca="1">IF(Minutes!B254="#","",CONCATENATE("&lt;A NAME = ""REQ",Minutes!B254,"""&gt;&lt;BR&gt;&lt;/A&gt;","&lt;TABLE BORDER=5 CELLSPACING=0 CELLPADDING=6 WIDTH=""100%""&gt;","&lt;TR BGCOLOR=""#00FFFF""&gt;&lt;TD COLSPAN = 3 VALIGN = MIDDLE  ALIGN = CENTER&gt;&lt;BIG&gt;&lt;B&gt;Change Request &lt;A HREF=""maint_",Minutes!B254,".pdf""&gt;",Minutes!B254,"&lt;/A&gt; Revision History&lt;/B&gt;&lt;/BIG&gt;&lt;/TD&gt;&lt;/TR&gt;","&lt;TR BGCOLOR=""#00FFFF""&gt;&lt;TD  WIDTH=""15%"" ALIGN = CENTER&gt;Status&lt;/TD&gt;&lt;TD ALIGN = CENTER&gt;Description&lt;/TD&gt;&lt;TD  WIDTH=""15%"" ALIGN = CENTER&gt;Date Received&lt;/TD&gt;&lt;/TR&gt;","&lt;TR BGCOLOR=""#00FFFF""&gt;&lt;TD VALIGN = MIDDLE  ALIGN = CENTER&gt;&lt;B&gt;",Minutes!C255,"&lt;/B&gt;&lt;/TD&gt;&lt;TD VALIGN = MIDDLE  ALIGN = CENTER&gt;&lt;B&gt;",Minutes!C256,"&lt;/B&gt;&lt;/TD&gt;&lt;TD  VALIGN = MIDDLE  ALIGN = CENTER&gt;&lt;B&gt;",Minutes!C254,"&lt;/B&gt;&lt;/TD&gt;&lt;/TR&gt;","&lt;TR BGCOLOR=""#00FFFF""&gt;&lt;TD COLSPAN = 3&gt;&lt;SMALL&gt;&lt;BR&gt;&lt;/SMALL&gt;&lt;/TD&gt;&lt;/TR&gt;"))</f>
        <v>&lt;A NAME = "REQ0092"&gt;&lt;BR&gt;&lt;/A&gt;&lt;TABLE BORDER=5 CELLSPACING=0 CELLPADDING=6 WIDTH="100%"&gt;&lt;TR BGCOLOR="#00FFFF"&gt;&lt;TD COLSPAN = 3 VALIGN = MIDDLE  ALIGN = CENTER&gt;&lt;BIG&gt;&lt;B&gt;Change Request &lt;A HREF="maint_0092.pdf"&gt;0092&lt;/A&gt;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CENTER&gt;&lt;B&gt;41.5.2 - Bridge VDP state machine&lt;/B&gt;&lt;/TD&gt;&lt;TD  VALIGN = MIDDLE  ALIGN = CENTER&gt;&lt;B&gt;09-Jan-13&lt;/B&gt;&lt;/TD&gt;&lt;/TR&gt;&lt;TR BGCOLOR="#00FFFF"&gt;&lt;TD COLSPAN = 3&gt;&lt;SMALL&gt;&lt;BR&gt;&lt;/SMALL&gt;&lt;/TD&gt;&lt;/TR&gt;</v>
      </c>
      <c r="B253" s="117" t="str">
        <f ca="1">IF(Minutes!C256="","",CONCATENATE("&lt;TR BGCOLOR=""#E0E0E0""&gt;&lt;TD&gt;&lt;BR&gt;&lt;/TD&gt;&lt;TD VALIGN = MIDDLE  ALIGN = CENTER&gt;", Minutes!C255, "&lt;/TD&gt;&lt;TD VALIGN = MIDDLE  ALIGN = CENTER&gt;", TEXT(Minutes!C254,"d-mmm-yy"),"&lt;/TD&gt;&lt;/TR&gt;&lt;TR&gt;&lt;TD COLSPAN = 3&gt;", SUBSTITUTE(Minutes!C256, "#", " "),"&lt;/TD&gt;&lt;/TR&gt;"))</f>
        <v>&lt;TR BGCOLOR="#E0E0E0"&gt;&lt;TD&gt;&lt;BR&gt;&lt;/TD&gt;&lt;TD VALIGN = MIDDLE  ALIGN = CENTER&gt;Balloting&lt;/TD&gt;&lt;TD VALIGN = MIDDLE  ALIGN = CENTER&gt;9-Jan-13&lt;/TD&gt;&lt;/TR&gt;&lt;TR&gt;&lt;TD COLSPAN = 3&gt;41.5.2 - Bridge VDP state machine&lt;/TD&gt;&lt;/TR&gt;</v>
      </c>
      <c r="C253" s="117" t="str">
        <f>IF(Minutes!D256&lt;&gt;"#","",CONCATENATE("&lt;TR BGCOLOR=""#E0E0E0""&gt;&lt;TD&gt;&lt;BR&gt;&lt;/TD&gt;&lt;TD VALIGN = MIDDLE  ALIGN = CENTER&gt;", Minutes!D255, "&lt;/TD&gt;&lt;TD VALIGN = MIDDLE  ALIGN = CENTER&gt;", TEXT(Minutes!D254,"d-mmm-yy"),"&lt;/TD&gt;&lt;/TR&gt;&lt;TR&gt;&lt;TD COLSPAN = 3&gt;", SUBSTITUTE(Minutes!D256, "#", " "),"&lt;/TD&gt;&lt;/TR&gt;"))</f>
        <v/>
      </c>
      <c r="D253" s="117" t="str">
        <f>IF(Minutes!E256&lt;&gt;"#","",CONCATENATE("&lt;TR BGCOLOR=""#E0E0E0""&gt;&lt;TD&gt;&lt;BR&gt;&lt;/TD&gt;&lt;TD VALIGN = MIDDLE  ALIGN = CENTER&gt;", Minutes!E255, "&lt;/TD&gt;&lt;TD VALIGN = MIDDLE  ALIGN = CENTER&gt;", TEXT(Minutes!E254,"d-mmm-yy"),"&lt;/TD&gt;&lt;/TR&gt;&lt;TR&gt;&lt;TD COLSPAN = 3&gt;", SUBSTITUTE(Minutes!E256, "#", " "),"&lt;/TD&gt;&lt;/TR&gt;"))</f>
        <v/>
      </c>
      <c r="E253" s="117" t="str">
        <f>IF(Minutes!F256&lt;&gt;"#","",CONCATENATE("&lt;TR BGCOLOR=""#E0E0E0""&gt;&lt;TD&gt;&lt;BR&gt;&lt;/TD&gt;&lt;TD VALIGN = MIDDLE  ALIGN = CENTER&gt;", Minutes!F255, "&lt;/TD&gt;&lt;TD VALIGN = MIDDLE  ALIGN = CENTER&gt;", TEXT(Minutes!F254,"d-mmm-yy"),"&lt;/TD&gt;&lt;/TR&gt;&lt;TR&gt;&lt;TD COLSPAN = 3&gt;", SUBSTITUTE(Minutes!F256, "#", " "),"&lt;/TD&gt;&lt;/TR&gt;"))</f>
        <v/>
      </c>
      <c r="F253" s="117" t="str">
        <f>IF(Minutes!G256&lt;&gt;"#","",CONCATENATE("&lt;TR BGCOLOR=""#E0E0E0""&gt;&lt;TD&gt;&lt;BR&gt;&lt;/TD&gt;&lt;TD VALIGN = MIDDLE  ALIGN = CENTER&gt;", Minutes!G255, "&lt;/TD&gt;&lt;TD VALIGN = MIDDLE  ALIGN = CENTER&gt;", TEXT(Minutes!G254,"d-mmm-yy"),"&lt;/TD&gt;&lt;/TR&gt;&lt;TR&gt;&lt;TD COLSPAN = 3&gt;", SUBSTITUTE(Minutes!G256, "#", " "),"&lt;/TD&gt;&lt;/TR&gt;"))</f>
        <v/>
      </c>
      <c r="G253" s="117" t="str">
        <f>IF(Minutes!H256&lt;&gt;"#","",CONCATENATE("&lt;TR BGCOLOR=""#E0E0E0""&gt;&lt;TD&gt;&lt;BR&gt;&lt;/TD&gt;&lt;TD VALIGN = MIDDLE  ALIGN = CENTER&gt;", Minutes!H255, "&lt;/TD&gt;&lt;TD VALIGN = MIDDLE  ALIGN = CENTER&gt;", TEXT(Minutes!H254,"d-mmm-yy"),"&lt;/TD&gt;&lt;/TR&gt;&lt;TR&gt;&lt;TD COLSPAN = 3&gt;", SUBSTITUTE(Minutes!H256, "#", " "),"&lt;/TD&gt;&lt;/TR&gt;"))</f>
        <v/>
      </c>
      <c r="H253" s="117" t="str">
        <f>IF(Minutes!I256&lt;&gt;"#","",CONCATENATE("&lt;TR BGCOLOR=""#E0E0E0""&gt;&lt;TD&gt;&lt;BR&gt;&lt;/TD&gt;&lt;TD VALIGN = MIDDLE  ALIGN = CENTER&gt;", Minutes!I255, "&lt;/TD&gt;&lt;TD VALIGN = MIDDLE  ALIGN = CENTER&gt;", TEXT(Minutes!I254,"d-mmm-yy"),"&lt;/TD&gt;&lt;/TR&gt;&lt;TR&gt;&lt;TD COLSPAN = 3&gt;", SUBSTITUTE(Minutes!I256, "#", " "),"&lt;/TD&gt;&lt;/TR&gt;"))</f>
        <v/>
      </c>
      <c r="I253" s="117" t="str">
        <f>IF(Minutes!J256&lt;&gt;"#","",CONCATENATE("&lt;TR BGCOLOR=""#E0E0E0""&gt;&lt;TD&gt;&lt;BR&gt;&lt;/TD&gt;&lt;TD VALIGN = MIDDLE  ALIGN = CENTER&gt;", Minutes!J255, "&lt;/TD&gt;&lt;TD VALIGN = MIDDLE  ALIGN = CENTER&gt;", TEXT(Minutes!J254,"d-mmm-yy"),"&lt;/TD&gt;&lt;/TR&gt;&lt;TR&gt;&lt;TD COLSPAN = 3&gt;", SUBSTITUTE(Minutes!J256, "#", " "),"&lt;/TD&gt;&lt;/TR&gt;"))</f>
        <v/>
      </c>
      <c r="J253" s="117" t="str">
        <f>IF(Minutes!K256&lt;&gt;"#","",CONCATENATE("&lt;TR BGCOLOR=""#E0E0E0""&gt;&lt;TD&gt;&lt;BR&gt;&lt;/TD&gt;&lt;TD VALIGN = MIDDLE  ALIGN = CENTER&gt;", Minutes!K255, "&lt;/TD&gt;&lt;TD VALIGN = MIDDLE  ALIGN = CENTER&gt;", TEXT(Minutes!K254,"d-mmm-yy"),"&lt;/TD&gt;&lt;/TR&gt;&lt;TR&gt;&lt;TD COLSPAN = 3&gt;", SUBSTITUTE(Minutes!K256, "#", " "),"&lt;/TD&gt;&lt;/TR&gt;"))</f>
        <v/>
      </c>
      <c r="K253" s="26" t="str">
        <f>IF(Minutes!L256&lt;&gt;"#","",CONCATENATE("&lt;TR BGCOLOR=""#E0E0E0""&gt;&lt;TD&gt;&lt;BR&gt;&lt;/TD&gt;&lt;TD VALIGN = MIDDLE  ALIGN = CENTER&gt;", Minutes!L255, "&lt;/TD&gt;&lt;TD VALIGN = MIDDLE  ALIGN = CENTER&gt;", TEXT(Minutes!L254,"d-mmm-yy"),"&lt;/TD&gt;&lt;/TR&gt;&lt;TR&gt;&lt;TD COLSPAN = 3&gt;", SUBSTITUTE(Minutes!L256, "#", " "),"&lt;/TD&gt;&lt;/TR&gt;"))</f>
        <v/>
      </c>
      <c r="L253" s="26" t="str">
        <f>IF(Minutes!M256&lt;&gt;"#","",CONCATENATE("&lt;TR BGCOLOR=""#E0E0E0""&gt;&lt;TD&gt;&lt;BR&gt;&lt;/TD&gt;&lt;TD VALIGN = MIDDLE  ALIGN = CENTER&gt;", Minutes!M255, "&lt;/TD&gt;&lt;TD VALIGN = MIDDLE  ALIGN = CENTER&gt;", TEXT(Minutes!M254,"d-mmm-yy"),"&lt;/TD&gt;&lt;/TR&gt;&lt;TR&gt;&lt;TD COLSPAN = 3&gt;", SUBSTITUTE(Minutes!M256, "#", " "),"&lt;/TD&gt;&lt;/TR&gt;"))</f>
        <v>&lt;TR BGCOLOR="#E0E0E0"&gt;&lt;TD&gt;&lt;BR&gt;&lt;/TD&gt;&lt;TD VALIGN = MIDDLE  ALIGN = CENTER&gt;Technical review -- discuss on DCB conference call before next meeting
Agree???&lt;/TD&gt;&lt;TD VALIGN = MIDDLE  ALIGN = CENTER&gt;15-Jan-13&lt;/TD&gt;&lt;/TR&gt;&lt;TR&gt;&lt;TD COLSPAN = 3&gt; &lt;/TD&gt;&lt;/TR&gt;</v>
      </c>
      <c r="M253" s="26" t="str">
        <f>IF(Minutes!N256&lt;&gt;"#","",CONCATENATE("&lt;TR BGCOLOR=""#E0E0E0""&gt;&lt;TD&gt;&lt;BR&gt;&lt;/TD&gt;&lt;TD VALIGN = MIDDLE  ALIGN = CENTER&gt;", Minutes!N255, "&lt;/TD&gt;&lt;TD VALIGN = MIDDLE  ALIGN = CENTER&gt;", TEXT(Minutes!N254,"d-mmm-yy"),"&lt;/TD&gt;&lt;/TR&gt;&lt;TR&gt;&lt;TD COLSPAN = 3&gt;", SUBSTITUTE(Minutes!N256, "#", " "),"&lt;/TD&gt;&lt;/TR&gt;"))</f>
        <v>&lt;TR BGCOLOR="#E0E0E0"&gt;&lt;TD&gt;&lt;BR&gt;&lt;/TD&gt;&lt;TD VALIGN = MIDDLE  ALIGN = CENTER&gt;Agreed.  Editor requested to include in 802.1Q-REV&lt;/TD&gt;&lt;TD VALIGN = MIDDLE  ALIGN = CENTER&gt;19-Mar-13&lt;/TD&gt;&lt;/TR&gt;&lt;TR&gt;&lt;TD COLSPAN = 3&gt; &lt;/TD&gt;&lt;/TR&gt;</v>
      </c>
      <c r="N253" s="26" t="str">
        <f>IF(Minutes!O256&lt;&gt;"#","",CONCATENATE("&lt;TR BGCOLOR=""#E0E0E0""&gt;&lt;TD&gt;&lt;BR&gt;&lt;/TD&gt;&lt;TD VALIGN = MIDDLE  ALIGN = CENTER&gt;", Minutes!O255, "&lt;/TD&gt;&lt;TD VALIGN = MIDDLE  ALIGN = CENTER&gt;", TEXT(Minutes!O254,"d-mmm-yy"),"&lt;/TD&gt;&lt;/TR&gt;&lt;TR&gt;&lt;TD COLSPAN = 3&gt;", SUBSTITUTE(Minutes!O256, "#", " "),"&lt;/TD&gt;&lt;/TR&gt;"))</f>
        <v>&lt;TR BGCOLOR="#E0E0E0"&gt;&lt;TD&gt;&lt;BR&gt;&lt;/TD&gt;&lt;TD VALIGN = MIDDLE  ALIGN = CENTER&gt;Included in 802.1Q-REV  D1.0, in ballot
&lt;/TD&gt;&lt;TD VALIGN = MIDDLE  ALIGN = CENTER&gt;15-May-13&lt;/TD&gt;&lt;/TR&gt;&lt;TR&gt;&lt;TD COLSPAN = 3&gt; &lt;/TD&gt;&lt;/TR&gt;</v>
      </c>
      <c r="O253" s="26" t="str">
        <f>IF(Minutes!P256&lt;&gt;"#","",CONCATENATE("&lt;TR BGCOLOR=""#E0E0E0""&gt;&lt;TD&gt;&lt;BR&gt;&lt;/TD&gt;&lt;TD VALIGN = MIDDLE  ALIGN = CENTER&gt;", Minutes!P255, "&lt;/TD&gt;&lt;TD VALIGN = MIDDLE  ALIGN = CENTER&gt;", TEXT(Minutes!P254,"d-mmm-yy"),"&lt;/TD&gt;&lt;/TR&gt;&lt;TR&gt;&lt;TD COLSPAN = 3&gt;", SUBSTITUTE(Minutes!P256, "#", " "),"&lt;/TD&gt;&lt;/TR&gt;"))</f>
        <v>&lt;TR BGCOLOR="#E0E0E0"&gt;&lt;TD&gt;&lt;BR&gt;&lt;/TD&gt;&lt;TD VALIGN = MIDDLE  ALIGN = CENTER&gt;802.1Q-REV D1.2 is balloting&lt;/TD&gt;&lt;TD VALIGN = MIDDLE  ALIGN = CENTER&gt;15-Jul-13&lt;/TD&gt;&lt;/TR&gt;&lt;TR&gt;&lt;TD COLSPAN = 3&gt; &lt;/TD&gt;&lt;/TR&gt;</v>
      </c>
      <c r="P253" s="26" t="str">
        <f>IF(Minutes!Q256&lt;&gt;"#","",CONCATENATE("&lt;TR BGCOLOR=""#E0E0E0""&gt;&lt;TD&gt;&lt;BR&gt;&lt;/TD&gt;&lt;TD VALIGN = MIDDLE  ALIGN = CENTER&gt;", Minutes!Q255, "&lt;/TD&gt;&lt;TD VALIGN = MIDDLE  ALIGN = CENTER&gt;", TEXT(Minutes!Q254,"d-mmm-yy"),"&lt;/TD&gt;&lt;/TR&gt;&lt;TR&gt;&lt;TD COLSPAN = 3&gt;", SUBSTITUTE(Minutes!Q256, "#", " "),"&lt;/TD&gt;&lt;/TR&gt;"))</f>
        <v>&lt;TR BGCOLOR="#E0E0E0"&gt;&lt;TD&gt;&lt;BR&gt;&lt;/TD&gt;&lt;TD VALIGN = MIDDLE  ALIGN = CENTER&gt;802.1Q-REV is in WG ballot recirc&lt;/TD&gt;&lt;TD VALIGN = MIDDLE  ALIGN = CENTER&gt;3-Sep-13&lt;/TD&gt;&lt;/TR&gt;&lt;TR&gt;&lt;TD COLSPAN = 3&gt; &lt;/TD&gt;&lt;/TR&gt;</v>
      </c>
      <c r="Q253" s="112" t="str">
        <f>IF(Minutes!R256&lt;&gt;"#","",CONCATENATE("&lt;TR BGCOLOR=""#E0E0E0""&gt;&lt;TD&gt;&lt;BR&gt;&lt;/TD&gt;&lt;TD VALIGN = MIDDLE  ALIGN = CENTER&gt;", Minutes!R255, "&lt;/TD&gt;&lt;TD VALIGN = MIDDLE  ALIGN = CENTER&gt;", TEXT(Minutes!R254,"d-mmm-yy"),"&lt;/TD&gt;&lt;/TR&gt;&lt;TR&gt;&lt;TD COLSPAN = 3&gt;", SUBSTITUTE(Minutes!R256, "#", " "),"&lt;/TD&gt;&lt;/TR&gt;"))</f>
        <v>&lt;TR BGCOLOR="#E0E0E0"&gt;&lt;TD&gt;&lt;BR&gt;&lt;/TD&gt;&lt;TD VALIGN = MIDDLE  ALIGN = CENTER&gt;802.1Q-REV is in WG ballot recirc&lt;/TD&gt;&lt;TD VALIGN = MIDDLE  ALIGN = CENTER&gt;12-Nov-13&lt;/TD&gt;&lt;/TR&gt;&lt;TR&gt;&lt;TD COLSPAN = 3&gt; &lt;/TD&gt;&lt;/TR&gt;</v>
      </c>
      <c r="R253" s="117" t="str">
        <f>IF(Minutes!S256&lt;&gt;"#","",CONCATENATE("&lt;TR BGCOLOR=""#E0E0E0""&gt;&lt;TD&gt;&lt;BR&gt;&lt;/TD&gt;&lt;TD VALIGN = MIDDLE  ALIGN = CENTER&gt;", Minutes!S255, "&lt;/TD&gt;&lt;TD VALIGN = MIDDLE  ALIGN = CENTER&gt;", TEXT(Minutes!S254,"d-mmm-yy"),"&lt;/TD&gt;&lt;/TR&gt;&lt;TR&gt;&lt;TD COLSPAN = 3&gt;", SUBSTITUTE(Minutes!S256, "#", " "),"&lt;/TD&gt;&lt;/TR&gt;"))</f>
        <v>&lt;TR BGCOLOR="#E0E0E0"&gt;&lt;TD&gt;&lt;BR&gt;&lt;/TD&gt;&lt;TD VALIGN = MIDDLE  ALIGN = CENTER&gt;802.1Q-REV is in sponsor ballot&lt;/TD&gt;&lt;TD VALIGN = MIDDLE  ALIGN = CENTER&gt;22-Jan-14&lt;/TD&gt;&lt;/TR&gt;&lt;TR&gt;&lt;TD COLSPAN = 3&gt; &lt;/TD&gt;&lt;/TR&gt;</v>
      </c>
      <c r="S253" s="117" t="str">
        <f>IF(Minutes!T256&lt;&gt;"#","",CONCATENATE("&lt;TR BGCOLOR=""#E0E0E0""&gt;&lt;TD&gt;&lt;BR&gt;&lt;/TD&gt;&lt;TD VALIGN = MIDDLE  ALIGN = CENTER&gt;", Minutes!T255, "&lt;/TD&gt;&lt;TD VALIGN = MIDDLE  ALIGN = CENTER&gt;", TEXT(Minutes!T254,"d-mmm-yy"),"&lt;/TD&gt;&lt;/TR&gt;&lt;TR&gt;&lt;TD COLSPAN = 3&gt;", SUBSTITUTE(Minutes!T256, "#", " "),"&lt;/TD&gt;&lt;/TR&gt;"))</f>
        <v>&lt;TR BGCOLOR="#E0E0E0"&gt;&lt;TD&gt;&lt;BR&gt;&lt;/TD&gt;&lt;TD VALIGN = MIDDLE  ALIGN = CENTER&gt;802.1Q-REV is in sponsor ballot recirc&lt;/TD&gt;&lt;TD VALIGN = MIDDLE  ALIGN = CENTER&gt;18-Mar-14&lt;/TD&gt;&lt;/TR&gt;&lt;TR&gt;&lt;TD COLSPAN = 3&gt; &lt;/TD&gt;&lt;/TR&gt;</v>
      </c>
      <c r="T253" s="117" t="str">
        <f>IF(Minutes!U256&lt;&gt;"#","",CONCATENATE("&lt;TR BGCOLOR=""#E0E0E0""&gt;&lt;TD&gt;&lt;BR&gt;&lt;/TD&gt;&lt;TD VALIGN = MIDDLE  ALIGN = CENTER&gt;", Minutes!U255, "&lt;/TD&gt;&lt;TD VALIGN = MIDDLE  ALIGN = CENTER&gt;", TEXT(Minutes!U254,"d-mmm-yy"),"&lt;/TD&gt;&lt;/TR&gt;&lt;TR&gt;&lt;TD COLSPAN = 3&gt;", SUBSTITUTE(Minutes!U256, "#", " "),"&lt;/TD&gt;&lt;/TR&gt;"))</f>
        <v/>
      </c>
      <c r="U253" s="117" t="str">
        <f>IF(Minutes!V256&lt;&gt;"#","",CONCATENATE("&lt;TR BGCOLOR=""#E0E0E0""&gt;&lt;TD&gt;&lt;BR&gt;&lt;/TD&gt;&lt;TD VALIGN = MIDDLE  ALIGN = CENTER&gt;", Minutes!V255, "&lt;/TD&gt;&lt;TD VALIGN = MIDDLE  ALIGN = CENTER&gt;", TEXT(Minutes!V254,"d-mmm-yy"),"&lt;/TD&gt;&lt;/TR&gt;&lt;TR&gt;&lt;TD COLSPAN = 3&gt;", SUBSTITUTE(Minutes!V256, "#", " "),"&lt;/TD&gt;&lt;/TR&gt;"))</f>
        <v/>
      </c>
      <c r="V253" s="117" t="str">
        <f>IF(Minutes!W256&lt;&gt;"#","",CONCATENATE("&lt;TR BGCOLOR=""#E0E0E0""&gt;&lt;TD&gt;&lt;BR&gt;&lt;/TD&gt;&lt;TD VALIGN = MIDDLE  ALIGN = CENTER&gt;", Minutes!W255, "&lt;/TD&gt;&lt;TD VALIGN = MIDDLE  ALIGN = CENTER&gt;", TEXT(Minutes!W254,"d-mmm-yy"),"&lt;/TD&gt;&lt;/TR&gt;&lt;TR&gt;&lt;TD COLSPAN = 3&gt;", SUBSTITUTE(Minutes!W256, "#", " "),"&lt;/TD&gt;&lt;/TR&gt;"))</f>
        <v/>
      </c>
      <c r="W253" s="117" t="str">
        <f>IF(Minutes!X256&lt;&gt;"#","",CONCATENATE("&lt;TR BGCOLOR=""#E0E0E0""&gt;&lt;TD&gt;&lt;BR&gt;&lt;/TD&gt;&lt;TD VALIGN = MIDDLE  ALIGN = CENTER&gt;", Minutes!X255, "&lt;/TD&gt;&lt;TD VALIGN = MIDDLE  ALIGN = CENTER&gt;", TEXT(Minutes!X254,"d-mmm-yy"),"&lt;/TD&gt;&lt;/TR&gt;&lt;TR&gt;&lt;TD COLSPAN = 3&gt;", SUBSTITUTE(Minutes!X256, "#", " "),"&lt;/TD&gt;&lt;/TR&gt;"))</f>
        <v/>
      </c>
      <c r="X253" s="117" t="str">
        <f>IF(Minutes!Y256&lt;&gt;"#","",CONCATENATE("&lt;TR BGCOLOR=""#E0E0E0""&gt;&lt;TD&gt;&lt;BR&gt;&lt;/TD&gt;&lt;TD VALIGN = MIDDLE  ALIGN = CENTER&gt;", Minutes!Y255, "&lt;/TD&gt;&lt;TD VALIGN = MIDDLE  ALIGN = CENTER&gt;", TEXT(Minutes!Y254,"d-mmm-yy"),"&lt;/TD&gt;&lt;/TR&gt;&lt;TR&gt;&lt;TD COLSPAN = 3&gt;", SUBSTITUTE(Minutes!Y256, "#", " "),"&lt;/TD&gt;&lt;/TR&gt;"))</f>
        <v/>
      </c>
    </row>
    <row r="254" spans="1:24" x14ac:dyDescent="0.2">
      <c r="B254" s="117"/>
      <c r="C254" s="117"/>
      <c r="D254" s="117"/>
      <c r="E254" s="117"/>
      <c r="F254" s="117"/>
      <c r="G254" s="117"/>
      <c r="H254" s="117"/>
      <c r="I254" s="117"/>
      <c r="J254" s="117"/>
      <c r="R254" s="117"/>
      <c r="S254" s="117"/>
      <c r="T254" s="117"/>
      <c r="U254" s="117"/>
      <c r="V254" s="117"/>
      <c r="W254" s="117"/>
      <c r="X254" s="117"/>
    </row>
    <row r="255" spans="1:24" x14ac:dyDescent="0.2">
      <c r="A255" s="26" t="s">
        <v>89</v>
      </c>
      <c r="B255" s="117"/>
      <c r="C255" s="117"/>
      <c r="D255" s="117"/>
      <c r="E255" s="117"/>
      <c r="F255" s="117"/>
      <c r="G255" s="117"/>
      <c r="H255" s="117"/>
      <c r="I255" s="117"/>
      <c r="J255" s="117"/>
      <c r="R255" s="117"/>
      <c r="S255" s="117"/>
      <c r="T255" s="117"/>
      <c r="U255" s="117"/>
      <c r="V255" s="117"/>
      <c r="W255" s="117"/>
      <c r="X255" s="117"/>
    </row>
    <row r="256" spans="1:24" ht="127.5" customHeight="1" x14ac:dyDescent="0.2">
      <c r="A256" s="26" t="str">
        <f ca="1">IF(Minutes!B257="#","",CONCATENATE("&lt;A NAME = ""REQ",Minutes!B257,"""&gt;&lt;BR&gt;&lt;/A&gt;","&lt;TABLE BORDER=5 CELLSPACING=0 CELLPADDING=6 WIDTH=""100%""&gt;","&lt;TR BGCOLOR=""#00FFFF""&gt;&lt;TD COLSPAN = 3 VALIGN = MIDDLE  ALIGN = CENTER&gt;&lt;BIG&gt;&lt;B&gt;Change Request &lt;A HREF=""maint_",Minutes!B257,".pdf""&gt;",Minutes!B257,"&lt;/A&gt; Revision History&lt;/B&gt;&lt;/BIG&gt;&lt;/TD&gt;&lt;/TR&gt;","&lt;TR BGCOLOR=""#00FFFF""&gt;&lt;TD  WIDTH=""15%"" ALIGN = CENTER&gt;Status&lt;/TD&gt;&lt;TD ALIGN = CENTER&gt;Description&lt;/TD&gt;&lt;TD  WIDTH=""15%"" ALIGN = CENTER&gt;Date Received&lt;/TD&gt;&lt;/TR&gt;","&lt;TR BGCOLOR=""#00FFFF""&gt;&lt;TD VALIGN = MIDDLE  ALIGN = CENTER&gt;&lt;B&gt;",Minutes!C258,"&lt;/B&gt;&lt;/TD&gt;&lt;TD VALIGN = MIDDLE  ALIGN = CENTER&gt;&lt;B&gt;",Minutes!C259,"&lt;/B&gt;&lt;/TD&gt;&lt;TD  VALIGN = MIDDLE  ALIGN = CENTER&gt;&lt;B&gt;",Minutes!C257,"&lt;/B&gt;&lt;/TD&gt;&lt;/TR&gt;","&lt;TR BGCOLOR=""#00FFFF""&gt;&lt;TD COLSPAN = 3&gt;&lt;SMALL&gt;&lt;BR&gt;&lt;/SMALL&gt;&lt;/TD&gt;&lt;/TR&gt;"))</f>
        <v>&lt;A NAME = "REQ0093"&gt;&lt;BR&gt;&lt;/A&gt;&lt;TABLE BORDER=5 CELLSPACING=0 CELLPADDING=6 WIDTH="100%"&gt;&lt;TR BGCOLOR="#00FFFF"&gt;&lt;TD COLSPAN = 3 VALIGN = MIDDLE  ALIGN = CENTER&gt;&lt;BIG&gt;&lt;B&gt;Change Request &lt;A HREF="maint_0093.pdf"&gt;0093&lt;/A&gt;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CENTER&gt;&lt;B&gt;43.3.7.4, 43.3.4,12.26.1,12.27.1,41.5.5.9,41.5.5.13  - ECP State Machine Variables&lt;/B&gt;&lt;/TD&gt;&lt;TD  VALIGN = MIDDLE  ALIGN = CENTER&gt;&lt;B&gt;09-Jan-13&lt;/B&gt;&lt;/TD&gt;&lt;/TR&gt;&lt;TR BGCOLOR="#00FFFF"&gt;&lt;TD COLSPAN = 3&gt;&lt;SMALL&gt;&lt;BR&gt;&lt;/SMALL&gt;&lt;/TD&gt;&lt;/TR&gt;</v>
      </c>
      <c r="B256" s="117" t="str">
        <f ca="1">IF(Minutes!C259="","",CONCATENATE("&lt;TR BGCOLOR=""#E0E0E0""&gt;&lt;TD&gt;&lt;BR&gt;&lt;/TD&gt;&lt;TD VALIGN = MIDDLE  ALIGN = CENTER&gt;", Minutes!C258, "&lt;/TD&gt;&lt;TD VALIGN = MIDDLE  ALIGN = CENTER&gt;", TEXT(Minutes!C257,"d-mmm-yy"),"&lt;/TD&gt;&lt;/TR&gt;&lt;TR&gt;&lt;TD COLSPAN = 3&gt;", SUBSTITUTE(Minutes!C259, "#", " "),"&lt;/TD&gt;&lt;/TR&gt;"))</f>
        <v>&lt;TR BGCOLOR="#E0E0E0"&gt;&lt;TD&gt;&lt;BR&gt;&lt;/TD&gt;&lt;TD VALIGN = MIDDLE  ALIGN = CENTER&gt;Balloting&lt;/TD&gt;&lt;TD VALIGN = MIDDLE  ALIGN = CENTER&gt;9-Jan-13&lt;/TD&gt;&lt;/TR&gt;&lt;TR&gt;&lt;TD COLSPAN = 3&gt;43.3.7.4, 43.3.4,12.26.1,12.27.1,41.5.5.9,41.5.5.13  - ECP State Machine Variables&lt;/TD&gt;&lt;/TR&gt;</v>
      </c>
      <c r="C256" s="117" t="str">
        <f>IF(Minutes!D259&lt;&gt;"#","",CONCATENATE("&lt;TR BGCOLOR=""#E0E0E0""&gt;&lt;TD&gt;&lt;BR&gt;&lt;/TD&gt;&lt;TD VALIGN = MIDDLE  ALIGN = CENTER&gt;", Minutes!D258, "&lt;/TD&gt;&lt;TD VALIGN = MIDDLE  ALIGN = CENTER&gt;", TEXT(Minutes!D257,"d-mmm-yy"),"&lt;/TD&gt;&lt;/TR&gt;&lt;TR&gt;&lt;TD COLSPAN = 3&gt;", SUBSTITUTE(Minutes!D259, "#", " "),"&lt;/TD&gt;&lt;/TR&gt;"))</f>
        <v/>
      </c>
      <c r="D256" s="117" t="str">
        <f>IF(Minutes!E259&lt;&gt;"#","",CONCATENATE("&lt;TR BGCOLOR=""#E0E0E0""&gt;&lt;TD&gt;&lt;BR&gt;&lt;/TD&gt;&lt;TD VALIGN = MIDDLE  ALIGN = CENTER&gt;", Minutes!E258, "&lt;/TD&gt;&lt;TD VALIGN = MIDDLE  ALIGN = CENTER&gt;", TEXT(Minutes!E257,"d-mmm-yy"),"&lt;/TD&gt;&lt;/TR&gt;&lt;TR&gt;&lt;TD COLSPAN = 3&gt;", SUBSTITUTE(Minutes!E259, "#", " "),"&lt;/TD&gt;&lt;/TR&gt;"))</f>
        <v/>
      </c>
      <c r="E256" s="117" t="str">
        <f>IF(Minutes!F259&lt;&gt;"#","",CONCATENATE("&lt;TR BGCOLOR=""#E0E0E0""&gt;&lt;TD&gt;&lt;BR&gt;&lt;/TD&gt;&lt;TD VALIGN = MIDDLE  ALIGN = CENTER&gt;", Minutes!F258, "&lt;/TD&gt;&lt;TD VALIGN = MIDDLE  ALIGN = CENTER&gt;", TEXT(Minutes!F257,"d-mmm-yy"),"&lt;/TD&gt;&lt;/TR&gt;&lt;TR&gt;&lt;TD COLSPAN = 3&gt;", SUBSTITUTE(Minutes!F259, "#", " "),"&lt;/TD&gt;&lt;/TR&gt;"))</f>
        <v/>
      </c>
      <c r="F256" s="117" t="str">
        <f>IF(Minutes!G259&lt;&gt;"#","",CONCATENATE("&lt;TR BGCOLOR=""#E0E0E0""&gt;&lt;TD&gt;&lt;BR&gt;&lt;/TD&gt;&lt;TD VALIGN = MIDDLE  ALIGN = CENTER&gt;", Minutes!G258, "&lt;/TD&gt;&lt;TD VALIGN = MIDDLE  ALIGN = CENTER&gt;", TEXT(Minutes!G257,"d-mmm-yy"),"&lt;/TD&gt;&lt;/TR&gt;&lt;TR&gt;&lt;TD COLSPAN = 3&gt;", SUBSTITUTE(Minutes!G259, "#", " "),"&lt;/TD&gt;&lt;/TR&gt;"))</f>
        <v/>
      </c>
      <c r="G256" s="117" t="str">
        <f>IF(Minutes!H259&lt;&gt;"#","",CONCATENATE("&lt;TR BGCOLOR=""#E0E0E0""&gt;&lt;TD&gt;&lt;BR&gt;&lt;/TD&gt;&lt;TD VALIGN = MIDDLE  ALIGN = CENTER&gt;", Minutes!H258, "&lt;/TD&gt;&lt;TD VALIGN = MIDDLE  ALIGN = CENTER&gt;", TEXT(Minutes!H257,"d-mmm-yy"),"&lt;/TD&gt;&lt;/TR&gt;&lt;TR&gt;&lt;TD COLSPAN = 3&gt;", SUBSTITUTE(Minutes!H259, "#", " "),"&lt;/TD&gt;&lt;/TR&gt;"))</f>
        <v/>
      </c>
      <c r="H256" s="117" t="str">
        <f>IF(Minutes!I259&lt;&gt;"#","",CONCATENATE("&lt;TR BGCOLOR=""#E0E0E0""&gt;&lt;TD&gt;&lt;BR&gt;&lt;/TD&gt;&lt;TD VALIGN = MIDDLE  ALIGN = CENTER&gt;", Minutes!I258, "&lt;/TD&gt;&lt;TD VALIGN = MIDDLE  ALIGN = CENTER&gt;", TEXT(Minutes!I257,"d-mmm-yy"),"&lt;/TD&gt;&lt;/TR&gt;&lt;TR&gt;&lt;TD COLSPAN = 3&gt;", SUBSTITUTE(Minutes!I259, "#", " "),"&lt;/TD&gt;&lt;/TR&gt;"))</f>
        <v/>
      </c>
      <c r="I256" s="117" t="str">
        <f>IF(Minutes!J259&lt;&gt;"#","",CONCATENATE("&lt;TR BGCOLOR=""#E0E0E0""&gt;&lt;TD&gt;&lt;BR&gt;&lt;/TD&gt;&lt;TD VALIGN = MIDDLE  ALIGN = CENTER&gt;", Minutes!J258, "&lt;/TD&gt;&lt;TD VALIGN = MIDDLE  ALIGN = CENTER&gt;", TEXT(Minutes!J257,"d-mmm-yy"),"&lt;/TD&gt;&lt;/TR&gt;&lt;TR&gt;&lt;TD COLSPAN = 3&gt;", SUBSTITUTE(Minutes!J259, "#", " "),"&lt;/TD&gt;&lt;/TR&gt;"))</f>
        <v/>
      </c>
      <c r="J256" s="117" t="str">
        <f>IF(Minutes!K259&lt;&gt;"#","",CONCATENATE("&lt;TR BGCOLOR=""#E0E0E0""&gt;&lt;TD&gt;&lt;BR&gt;&lt;/TD&gt;&lt;TD VALIGN = MIDDLE  ALIGN = CENTER&gt;", Minutes!K258, "&lt;/TD&gt;&lt;TD VALIGN = MIDDLE  ALIGN = CENTER&gt;", TEXT(Minutes!K257,"d-mmm-yy"),"&lt;/TD&gt;&lt;/TR&gt;&lt;TR&gt;&lt;TD COLSPAN = 3&gt;", SUBSTITUTE(Minutes!K259, "#", " "),"&lt;/TD&gt;&lt;/TR&gt;"))</f>
        <v/>
      </c>
      <c r="K256" s="26" t="str">
        <f>IF(Minutes!L259&lt;&gt;"#","",CONCATENATE("&lt;TR BGCOLOR=""#E0E0E0""&gt;&lt;TD&gt;&lt;BR&gt;&lt;/TD&gt;&lt;TD VALIGN = MIDDLE  ALIGN = CENTER&gt;", Minutes!L258, "&lt;/TD&gt;&lt;TD VALIGN = MIDDLE  ALIGN = CENTER&gt;", TEXT(Minutes!L257,"d-mmm-yy"),"&lt;/TD&gt;&lt;/TR&gt;&lt;TR&gt;&lt;TD COLSPAN = 3&gt;", SUBSTITUTE(Minutes!L259, "#", " "),"&lt;/TD&gt;&lt;/TR&gt;"))</f>
        <v/>
      </c>
      <c r="L256" s="26" t="str">
        <f>IF(Minutes!M259&lt;&gt;"#","",CONCATENATE("&lt;TR BGCOLOR=""#E0E0E0""&gt;&lt;TD&gt;&lt;BR&gt;&lt;/TD&gt;&lt;TD VALIGN = MIDDLE  ALIGN = CENTER&gt;", Minutes!M258, "&lt;/TD&gt;&lt;TD VALIGN = MIDDLE  ALIGN = CENTER&gt;", TEXT(Minutes!M257,"d-mmm-yy"),"&lt;/TD&gt;&lt;/TR&gt;&lt;TR&gt;&lt;TD COLSPAN = 3&gt;", SUBSTITUTE(Minutes!M259, "#", " "),"&lt;/TD&gt;&lt;/TR&gt;"))</f>
        <v>&lt;TR BGCOLOR="#E0E0E0"&gt;&lt;TD&gt;&lt;BR&gt;&lt;/TD&gt;&lt;TD VALIGN = MIDDLE  ALIGN = CENTER&gt;Technical review -- discuss on DCB conference call before next meeting
It seems like converting consistently to Tries is the smaller change rather than converting the state machine and MIB to Retries. The EVB TLV could change to maxTries with a 0 value to 8 tries. Alternately, we could leave the EVB TLV maxRetries and use maxTries internally by adding some statements in D.2.&lt;/TD&gt;&lt;TD VALIGN = MIDDLE  ALIGN = CENTER&gt;15-Jan-13&lt;/TD&gt;&lt;/TR&gt;&lt;TR&gt;&lt;TD COLSPAN = 3&gt; &lt;/TD&gt;&lt;/TR&gt;</v>
      </c>
      <c r="M256" s="26" t="str">
        <f>IF(Minutes!N259&lt;&gt;"#","",CONCATENATE("&lt;TR BGCOLOR=""#E0E0E0""&gt;&lt;TD&gt;&lt;BR&gt;&lt;/TD&gt;&lt;TD VALIGN = MIDDLE  ALIGN = CENTER&gt;", Minutes!N258, "&lt;/TD&gt;&lt;TD VALIGN = MIDDLE  ALIGN = CENTER&gt;", TEXT(Minutes!N257,"d-mmm-yy"),"&lt;/TD&gt;&lt;/TR&gt;&lt;TR&gt;&lt;TD COLSPAN = 3&gt;", SUBSTITUTE(Minutes!N259, "#", " "),"&lt;/TD&gt;&lt;/TR&gt;"))</f>
        <v>&lt;TR BGCOLOR="#E0E0E0"&gt;&lt;TD&gt;&lt;BR&gt;&lt;/TD&gt;&lt;TD VALIGN = MIDDLE  ALIGN = CENTER&gt;Agree with resolutions 2-5, but do not change state machine as suggested.  Instead simply change the following aspects
ackTimer = = 0 &amp;&amp; (retries &lt; maxRetries) to ackTimer = = 0 &amp;&amp; (retries &lt;= maxRetries) 
ackTimer = = 0 &amp;&amp; (retries = = maxRetries) to ackTimer = = 0 &amp;&amp; (retries &gt; maxRetries)
Paul Bottorff will provide revised state machine and detailed object changes.
Target for 802.1Qrev
&lt;/TD&gt;&lt;TD VALIGN = MIDDLE  ALIGN = CENTER&gt;19-Mar-13&lt;/TD&gt;&lt;/TR&gt;&lt;TR&gt;&lt;TD COLSPAN = 3&gt; &lt;/TD&gt;&lt;/TR&gt;</v>
      </c>
      <c r="N256" s="26" t="str">
        <f>IF(Minutes!O259&lt;&gt;"#","",CONCATENATE("&lt;TR BGCOLOR=""#E0E0E0""&gt;&lt;TD&gt;&lt;BR&gt;&lt;/TD&gt;&lt;TD VALIGN = MIDDLE  ALIGN = CENTER&gt;", Minutes!O258, "&lt;/TD&gt;&lt;TD VALIGN = MIDDLE  ALIGN = CENTER&gt;", TEXT(Minutes!O257,"d-mmm-yy"),"&lt;/TD&gt;&lt;/TR&gt;&lt;TR&gt;&lt;TD COLSPAN = 3&gt;", SUBSTITUTE(Minutes!O259, "#", " "),"&lt;/TD&gt;&lt;/TR&gt;"))</f>
        <v>&lt;TR BGCOLOR="#E0E0E0"&gt;&lt;TD&gt;&lt;BR&gt;&lt;/TD&gt;&lt;TD VALIGN = MIDDLE  ALIGN = CENTER&gt;Paul Bottorff provided detailed state machine and detailed object changes for the editor as a part of a ballot comment on 802.1Q-REV  D1.0
Editor will include in draft and send for another Task Group ballot for review  
Target for 801.Q-REV
&lt;/TD&gt;&lt;TD VALIGN = MIDDLE  ALIGN = CENTER&gt;15-May-13&lt;/TD&gt;&lt;/TR&gt;&lt;TR&gt;&lt;TD COLSPAN = 3&gt; &lt;/TD&gt;&lt;/TR&gt;</v>
      </c>
      <c r="O256" s="26" t="str">
        <f>IF(Minutes!P259&lt;&gt;"#","",CONCATENATE("&lt;TR BGCOLOR=""#E0E0E0""&gt;&lt;TD&gt;&lt;BR&gt;&lt;/TD&gt;&lt;TD VALIGN = MIDDLE  ALIGN = CENTER&gt;", Minutes!P258, "&lt;/TD&gt;&lt;TD VALIGN = MIDDLE  ALIGN = CENTER&gt;", TEXT(Minutes!P257,"d-mmm-yy"),"&lt;/TD&gt;&lt;/TR&gt;&lt;TR&gt;&lt;TD COLSPAN = 3&gt;", SUBSTITUTE(Minutes!P259, "#", " "),"&lt;/TD&gt;&lt;/TR&gt;"))</f>
        <v>&lt;TR BGCOLOR="#E0E0E0"&gt;&lt;TD&gt;&lt;BR&gt;&lt;/TD&gt;&lt;TD VALIGN = MIDDLE  ALIGN = CENTER&gt;Included in 802.1Q-REV D1.2 that is in balloting&lt;/TD&gt;&lt;TD VALIGN = MIDDLE  ALIGN = CENTER&gt;15-Jul-13&lt;/TD&gt;&lt;/TR&gt;&lt;TR&gt;&lt;TD COLSPAN = 3&gt; &lt;/TD&gt;&lt;/TR&gt;</v>
      </c>
      <c r="P256" s="26" t="str">
        <f>IF(Minutes!Q259&lt;&gt;"#","",CONCATENATE("&lt;TR BGCOLOR=""#E0E0E0""&gt;&lt;TD&gt;&lt;BR&gt;&lt;/TD&gt;&lt;TD VALIGN = MIDDLE  ALIGN = CENTER&gt;", Minutes!Q258, "&lt;/TD&gt;&lt;TD VALIGN = MIDDLE  ALIGN = CENTER&gt;", TEXT(Minutes!Q257,"d-mmm-yy"),"&lt;/TD&gt;&lt;/TR&gt;&lt;TR&gt;&lt;TD COLSPAN = 3&gt;", SUBSTITUTE(Minutes!Q259, "#", " "),"&lt;/TD&gt;&lt;/TR&gt;"))</f>
        <v>&lt;TR BGCOLOR="#E0E0E0"&gt;&lt;TD&gt;&lt;BR&gt;&lt;/TD&gt;&lt;TD VALIGN = MIDDLE  ALIGN = CENTER&gt;802.1Q-REV is in WG ballot recirc&lt;/TD&gt;&lt;TD VALIGN = MIDDLE  ALIGN = CENTER&gt;3-Sep-13&lt;/TD&gt;&lt;/TR&gt;&lt;TR&gt;&lt;TD COLSPAN = 3&gt; &lt;/TD&gt;&lt;/TR&gt;</v>
      </c>
      <c r="Q256" s="112" t="str">
        <f>IF(Minutes!R259&lt;&gt;"#","",CONCATENATE("&lt;TR BGCOLOR=""#E0E0E0""&gt;&lt;TD&gt;&lt;BR&gt;&lt;/TD&gt;&lt;TD VALIGN = MIDDLE  ALIGN = CENTER&gt;", Minutes!R258, "&lt;/TD&gt;&lt;TD VALIGN = MIDDLE  ALIGN = CENTER&gt;", TEXT(Minutes!R257,"d-mmm-yy"),"&lt;/TD&gt;&lt;/TR&gt;&lt;TR&gt;&lt;TD COLSPAN = 3&gt;", SUBSTITUTE(Minutes!R259, "#", " "),"&lt;/TD&gt;&lt;/TR&gt;"))</f>
        <v>&lt;TR BGCOLOR="#E0E0E0"&gt;&lt;TD&gt;&lt;BR&gt;&lt;/TD&gt;&lt;TD VALIGN = MIDDLE  ALIGN = CENTER&gt;802.1Q-REV is in WG ballot recirc&lt;/TD&gt;&lt;TD VALIGN = MIDDLE  ALIGN = CENTER&gt;12-Nov-13&lt;/TD&gt;&lt;/TR&gt;&lt;TR&gt;&lt;TD COLSPAN = 3&gt; &lt;/TD&gt;&lt;/TR&gt;</v>
      </c>
      <c r="R256" s="117" t="str">
        <f>IF(Minutes!S259&lt;&gt;"#","",CONCATENATE("&lt;TR BGCOLOR=""#E0E0E0""&gt;&lt;TD&gt;&lt;BR&gt;&lt;/TD&gt;&lt;TD VALIGN = MIDDLE  ALIGN = CENTER&gt;", Minutes!S258, "&lt;/TD&gt;&lt;TD VALIGN = MIDDLE  ALIGN = CENTER&gt;", TEXT(Minutes!S257,"d-mmm-yy"),"&lt;/TD&gt;&lt;/TR&gt;&lt;TR&gt;&lt;TD COLSPAN = 3&gt;", SUBSTITUTE(Minutes!S259, "#", " "),"&lt;/TD&gt;&lt;/TR&gt;"))</f>
        <v>&lt;TR BGCOLOR="#E0E0E0"&gt;&lt;TD&gt;&lt;BR&gt;&lt;/TD&gt;&lt;TD VALIGN = MIDDLE  ALIGN = CENTER&gt;802.1Q-REV is in sponsor ballot&lt;/TD&gt;&lt;TD VALIGN = MIDDLE  ALIGN = CENTER&gt;22-Jan-14&lt;/TD&gt;&lt;/TR&gt;&lt;TR&gt;&lt;TD COLSPAN = 3&gt; &lt;/TD&gt;&lt;/TR&gt;</v>
      </c>
      <c r="S256" s="117" t="str">
        <f>IF(Minutes!T259&lt;&gt;"#","",CONCATENATE("&lt;TR BGCOLOR=""#E0E0E0""&gt;&lt;TD&gt;&lt;BR&gt;&lt;/TD&gt;&lt;TD VALIGN = MIDDLE  ALIGN = CENTER&gt;", Minutes!T258, "&lt;/TD&gt;&lt;TD VALIGN = MIDDLE  ALIGN = CENTER&gt;", TEXT(Minutes!T257,"d-mmm-yy"),"&lt;/TD&gt;&lt;/TR&gt;&lt;TR&gt;&lt;TD COLSPAN = 3&gt;", SUBSTITUTE(Minutes!T259, "#", " "),"&lt;/TD&gt;&lt;/TR&gt;"))</f>
        <v>&lt;TR BGCOLOR="#E0E0E0"&gt;&lt;TD&gt;&lt;BR&gt;&lt;/TD&gt;&lt;TD VALIGN = MIDDLE  ALIGN = CENTER&gt;802.1Q-REV is in sponsor ballot recirc&lt;/TD&gt;&lt;TD VALIGN = MIDDLE  ALIGN = CENTER&gt;18-Mar-14&lt;/TD&gt;&lt;/TR&gt;&lt;TR&gt;&lt;TD COLSPAN = 3&gt; &lt;/TD&gt;&lt;/TR&gt;</v>
      </c>
      <c r="T256" s="117" t="str">
        <f>IF(Minutes!U259&lt;&gt;"#","",CONCATENATE("&lt;TR BGCOLOR=""#E0E0E0""&gt;&lt;TD&gt;&lt;BR&gt;&lt;/TD&gt;&lt;TD VALIGN = MIDDLE  ALIGN = CENTER&gt;", Minutes!U258, "&lt;/TD&gt;&lt;TD VALIGN = MIDDLE  ALIGN = CENTER&gt;", TEXT(Minutes!U257,"d-mmm-yy"),"&lt;/TD&gt;&lt;/TR&gt;&lt;TR&gt;&lt;TD COLSPAN = 3&gt;", SUBSTITUTE(Minutes!U259, "#", " "),"&lt;/TD&gt;&lt;/TR&gt;"))</f>
        <v/>
      </c>
      <c r="U256" s="117" t="str">
        <f>IF(Minutes!V259&lt;&gt;"#","",CONCATENATE("&lt;TR BGCOLOR=""#E0E0E0""&gt;&lt;TD&gt;&lt;BR&gt;&lt;/TD&gt;&lt;TD VALIGN = MIDDLE  ALIGN = CENTER&gt;", Minutes!V258, "&lt;/TD&gt;&lt;TD VALIGN = MIDDLE  ALIGN = CENTER&gt;", TEXT(Minutes!V257,"d-mmm-yy"),"&lt;/TD&gt;&lt;/TR&gt;&lt;TR&gt;&lt;TD COLSPAN = 3&gt;", SUBSTITUTE(Minutes!V259, "#", " "),"&lt;/TD&gt;&lt;/TR&gt;"))</f>
        <v/>
      </c>
      <c r="V256" s="117" t="str">
        <f>IF(Minutes!W259&lt;&gt;"#","",CONCATENATE("&lt;TR BGCOLOR=""#E0E0E0""&gt;&lt;TD&gt;&lt;BR&gt;&lt;/TD&gt;&lt;TD VALIGN = MIDDLE  ALIGN = CENTER&gt;", Minutes!W258, "&lt;/TD&gt;&lt;TD VALIGN = MIDDLE  ALIGN = CENTER&gt;", TEXT(Minutes!W257,"d-mmm-yy"),"&lt;/TD&gt;&lt;/TR&gt;&lt;TR&gt;&lt;TD COLSPAN = 3&gt;", SUBSTITUTE(Minutes!W259, "#", " "),"&lt;/TD&gt;&lt;/TR&gt;"))</f>
        <v/>
      </c>
      <c r="W256" s="117" t="str">
        <f>IF(Minutes!X259&lt;&gt;"#","",CONCATENATE("&lt;TR BGCOLOR=""#E0E0E0""&gt;&lt;TD&gt;&lt;BR&gt;&lt;/TD&gt;&lt;TD VALIGN = MIDDLE  ALIGN = CENTER&gt;", Minutes!X258, "&lt;/TD&gt;&lt;TD VALIGN = MIDDLE  ALIGN = CENTER&gt;", TEXT(Minutes!X257,"d-mmm-yy"),"&lt;/TD&gt;&lt;/TR&gt;&lt;TR&gt;&lt;TD COLSPAN = 3&gt;", SUBSTITUTE(Minutes!X259, "#", " "),"&lt;/TD&gt;&lt;/TR&gt;"))</f>
        <v/>
      </c>
      <c r="X256" s="117" t="str">
        <f>IF(Minutes!Y259&lt;&gt;"#","",CONCATENATE("&lt;TR BGCOLOR=""#E0E0E0""&gt;&lt;TD&gt;&lt;BR&gt;&lt;/TD&gt;&lt;TD VALIGN = MIDDLE  ALIGN = CENTER&gt;", Minutes!Y258, "&lt;/TD&gt;&lt;TD VALIGN = MIDDLE  ALIGN = CENTER&gt;", TEXT(Minutes!Y257,"d-mmm-yy"),"&lt;/TD&gt;&lt;/TR&gt;&lt;TR&gt;&lt;TD COLSPAN = 3&gt;", SUBSTITUTE(Minutes!Y259, "#", " "),"&lt;/TD&gt;&lt;/TR&gt;"))</f>
        <v/>
      </c>
    </row>
    <row r="257" spans="1:24" x14ac:dyDescent="0.2">
      <c r="B257" s="117"/>
      <c r="C257" s="117"/>
      <c r="D257" s="117"/>
      <c r="E257" s="117"/>
      <c r="F257" s="117"/>
      <c r="G257" s="117"/>
      <c r="H257" s="117"/>
      <c r="I257" s="117"/>
      <c r="J257" s="117"/>
      <c r="R257" s="117"/>
      <c r="S257" s="117"/>
      <c r="T257" s="117"/>
      <c r="U257" s="117"/>
      <c r="V257" s="117"/>
      <c r="W257" s="117"/>
      <c r="X257" s="117"/>
    </row>
    <row r="258" spans="1:24" x14ac:dyDescent="0.2">
      <c r="A258" s="26" t="s">
        <v>89</v>
      </c>
      <c r="B258" s="117"/>
      <c r="C258" s="117"/>
      <c r="D258" s="117"/>
      <c r="E258" s="117"/>
      <c r="F258" s="117"/>
      <c r="G258" s="117"/>
      <c r="H258" s="117"/>
      <c r="I258" s="117"/>
      <c r="J258" s="117"/>
      <c r="R258" s="117"/>
      <c r="S258" s="117"/>
      <c r="T258" s="117"/>
      <c r="U258" s="117"/>
      <c r="V258" s="117"/>
      <c r="W258" s="117"/>
      <c r="X258" s="117"/>
    </row>
    <row r="259" spans="1:24" ht="127.5" customHeight="1" x14ac:dyDescent="0.2">
      <c r="A259" s="26" t="str">
        <f ca="1">IF(Minutes!B260="#","",CONCATENATE("&lt;A NAME = ""REQ",Minutes!B260,"""&gt;&lt;BR&gt;&lt;/A&gt;","&lt;TABLE BORDER=5 CELLSPACING=0 CELLPADDING=6 WIDTH=""100%""&gt;","&lt;TR BGCOLOR=""#00FFFF""&gt;&lt;TD COLSPAN = 3 VALIGN = MIDDLE  ALIGN = CENTER&gt;&lt;BIG&gt;&lt;B&gt;Change Request &lt;A HREF=""maint_",Minutes!B260,".pdf""&gt;",Minutes!B260,"&lt;/A&gt; Revision History&lt;/B&gt;&lt;/BIG&gt;&lt;/TD&gt;&lt;/TR&gt;","&lt;TR BGCOLOR=""#00FFFF""&gt;&lt;TD  WIDTH=""15%"" ALIGN = CENTER&gt;Status&lt;/TD&gt;&lt;TD ALIGN = CENTER&gt;Description&lt;/TD&gt;&lt;TD  WIDTH=""15%"" ALIGN = CENTER&gt;Date Received&lt;/TD&gt;&lt;/TR&gt;","&lt;TR BGCOLOR=""#00FFFF""&gt;&lt;TD VALIGN = MIDDLE  ALIGN = CENTER&gt;&lt;B&gt;",Minutes!C261,"&lt;/B&gt;&lt;/TD&gt;&lt;TD VALIGN = MIDDLE  ALIGN = CENTER&gt;&lt;B&gt;",Minutes!C262,"&lt;/B&gt;&lt;/TD&gt;&lt;TD  VALIGN = MIDDLE  ALIGN = CENTER&gt;&lt;B&gt;",Minutes!C260,"&lt;/B&gt;&lt;/TD&gt;&lt;/TR&gt;","&lt;TR BGCOLOR=""#00FFFF""&gt;&lt;TD COLSPAN = 3&gt;&lt;SMALL&gt;&lt;BR&gt;&lt;/SMALL&gt;&lt;/TD&gt;&lt;/TR&gt;"))</f>
        <v>&lt;A NAME = "REQ0094"&gt;&lt;BR&gt;&lt;/A&gt;&lt;TABLE BORDER=5 CELLSPACING=0 CELLPADDING=6 WIDTH="100%"&gt;&lt;TR BGCOLOR="#00FFFF"&gt;&lt;TD COLSPAN = 3 VALIGN = MIDDLE  ALIGN = CENTER&gt;&lt;BIG&gt;&lt;B&gt;Change Request &lt;A HREF="maint_0094.pdf"&gt;0094&lt;/A&gt;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CENTER&gt;&lt;B&gt;17.7.7.1 - Definitions for the IEEE8021-CFM MIB module&lt;/B&gt;&lt;/TD&gt;&lt;TD  VALIGN = MIDDLE  ALIGN = CENTER&gt;&lt;B&gt;09-Jan-13&lt;/B&gt;&lt;/TD&gt;&lt;/TR&gt;&lt;TR BGCOLOR="#00FFFF"&gt;&lt;TD COLSPAN = 3&gt;&lt;SMALL&gt;&lt;BR&gt;&lt;/SMALL&gt;&lt;/TD&gt;&lt;/TR&gt;</v>
      </c>
      <c r="B259" s="117" t="str">
        <f ca="1">IF(Minutes!C262="","",CONCATENATE("&lt;TR BGCOLOR=""#E0E0E0""&gt;&lt;TD&gt;&lt;BR&gt;&lt;/TD&gt;&lt;TD VALIGN = MIDDLE  ALIGN = CENTER&gt;", Minutes!C261, "&lt;/TD&gt;&lt;TD VALIGN = MIDDLE  ALIGN = CENTER&gt;", TEXT(Minutes!C260,"d-mmm-yy"),"&lt;/TD&gt;&lt;/TR&gt;&lt;TR&gt;&lt;TD COLSPAN = 3&gt;", SUBSTITUTE(Minutes!C262, "#", " "),"&lt;/TD&gt;&lt;/TR&gt;"))</f>
        <v>&lt;TR BGCOLOR="#E0E0E0"&gt;&lt;TD&gt;&lt;BR&gt;&lt;/TD&gt;&lt;TD VALIGN = MIDDLE  ALIGN = CENTER&gt;Balloting&lt;/TD&gt;&lt;TD VALIGN = MIDDLE  ALIGN = CENTER&gt;9-Jan-13&lt;/TD&gt;&lt;/TR&gt;&lt;TR&gt;&lt;TD COLSPAN = 3&gt;17.7.7.1 - Definitions for the IEEE8021-CFM MIB module&lt;/TD&gt;&lt;/TR&gt;</v>
      </c>
      <c r="C259" s="117" t="str">
        <f>IF(Minutes!D262&lt;&gt;"#","",CONCATENATE("&lt;TR BGCOLOR=""#E0E0E0""&gt;&lt;TD&gt;&lt;BR&gt;&lt;/TD&gt;&lt;TD VALIGN = MIDDLE  ALIGN = CENTER&gt;", Minutes!D261, "&lt;/TD&gt;&lt;TD VALIGN = MIDDLE  ALIGN = CENTER&gt;", TEXT(Minutes!D260,"d-mmm-yy"),"&lt;/TD&gt;&lt;/TR&gt;&lt;TR&gt;&lt;TD COLSPAN = 3&gt;", SUBSTITUTE(Minutes!D262, "#", " "),"&lt;/TD&gt;&lt;/TR&gt;"))</f>
        <v/>
      </c>
      <c r="D259" s="117" t="str">
        <f>IF(Minutes!E262&lt;&gt;"#","",CONCATENATE("&lt;TR BGCOLOR=""#E0E0E0""&gt;&lt;TD&gt;&lt;BR&gt;&lt;/TD&gt;&lt;TD VALIGN = MIDDLE  ALIGN = CENTER&gt;", Minutes!E261, "&lt;/TD&gt;&lt;TD VALIGN = MIDDLE  ALIGN = CENTER&gt;", TEXT(Minutes!E260,"d-mmm-yy"),"&lt;/TD&gt;&lt;/TR&gt;&lt;TR&gt;&lt;TD COLSPAN = 3&gt;", SUBSTITUTE(Minutes!E262, "#", " "),"&lt;/TD&gt;&lt;/TR&gt;"))</f>
        <v/>
      </c>
      <c r="E259" s="117" t="str">
        <f>IF(Minutes!F262&lt;&gt;"#","",CONCATENATE("&lt;TR BGCOLOR=""#E0E0E0""&gt;&lt;TD&gt;&lt;BR&gt;&lt;/TD&gt;&lt;TD VALIGN = MIDDLE  ALIGN = CENTER&gt;", Minutes!F261, "&lt;/TD&gt;&lt;TD VALIGN = MIDDLE  ALIGN = CENTER&gt;", TEXT(Minutes!F260,"d-mmm-yy"),"&lt;/TD&gt;&lt;/TR&gt;&lt;TR&gt;&lt;TD COLSPAN = 3&gt;", SUBSTITUTE(Minutes!F262, "#", " "),"&lt;/TD&gt;&lt;/TR&gt;"))</f>
        <v/>
      </c>
      <c r="F259" s="117" t="str">
        <f>IF(Minutes!G262&lt;&gt;"#","",CONCATENATE("&lt;TR BGCOLOR=""#E0E0E0""&gt;&lt;TD&gt;&lt;BR&gt;&lt;/TD&gt;&lt;TD VALIGN = MIDDLE  ALIGN = CENTER&gt;", Minutes!G261, "&lt;/TD&gt;&lt;TD VALIGN = MIDDLE  ALIGN = CENTER&gt;", TEXT(Minutes!G260,"d-mmm-yy"),"&lt;/TD&gt;&lt;/TR&gt;&lt;TR&gt;&lt;TD COLSPAN = 3&gt;", SUBSTITUTE(Minutes!G262, "#", " "),"&lt;/TD&gt;&lt;/TR&gt;"))</f>
        <v/>
      </c>
      <c r="G259" s="117" t="str">
        <f>IF(Minutes!H262&lt;&gt;"#","",CONCATENATE("&lt;TR BGCOLOR=""#E0E0E0""&gt;&lt;TD&gt;&lt;BR&gt;&lt;/TD&gt;&lt;TD VALIGN = MIDDLE  ALIGN = CENTER&gt;", Minutes!H261, "&lt;/TD&gt;&lt;TD VALIGN = MIDDLE  ALIGN = CENTER&gt;", TEXT(Minutes!H260,"d-mmm-yy"),"&lt;/TD&gt;&lt;/TR&gt;&lt;TR&gt;&lt;TD COLSPAN = 3&gt;", SUBSTITUTE(Minutes!H262, "#", " "),"&lt;/TD&gt;&lt;/TR&gt;"))</f>
        <v/>
      </c>
      <c r="H259" s="117" t="str">
        <f>IF(Minutes!I262&lt;&gt;"#","",CONCATENATE("&lt;TR BGCOLOR=""#E0E0E0""&gt;&lt;TD&gt;&lt;BR&gt;&lt;/TD&gt;&lt;TD VALIGN = MIDDLE  ALIGN = CENTER&gt;", Minutes!I261, "&lt;/TD&gt;&lt;TD VALIGN = MIDDLE  ALIGN = CENTER&gt;", TEXT(Minutes!I260,"d-mmm-yy"),"&lt;/TD&gt;&lt;/TR&gt;&lt;TR&gt;&lt;TD COLSPAN = 3&gt;", SUBSTITUTE(Minutes!I262, "#", " "),"&lt;/TD&gt;&lt;/TR&gt;"))</f>
        <v/>
      </c>
      <c r="I259" s="117" t="str">
        <f>IF(Minutes!J262&lt;&gt;"#","",CONCATENATE("&lt;TR BGCOLOR=""#E0E0E0""&gt;&lt;TD&gt;&lt;BR&gt;&lt;/TD&gt;&lt;TD VALIGN = MIDDLE  ALIGN = CENTER&gt;", Minutes!J261, "&lt;/TD&gt;&lt;TD VALIGN = MIDDLE  ALIGN = CENTER&gt;", TEXT(Minutes!J260,"d-mmm-yy"),"&lt;/TD&gt;&lt;/TR&gt;&lt;TR&gt;&lt;TD COLSPAN = 3&gt;", SUBSTITUTE(Minutes!J262, "#", " "),"&lt;/TD&gt;&lt;/TR&gt;"))</f>
        <v/>
      </c>
      <c r="J259" s="117" t="str">
        <f>IF(Minutes!K262&lt;&gt;"#","",CONCATENATE("&lt;TR BGCOLOR=""#E0E0E0""&gt;&lt;TD&gt;&lt;BR&gt;&lt;/TD&gt;&lt;TD VALIGN = MIDDLE  ALIGN = CENTER&gt;", Minutes!K261, "&lt;/TD&gt;&lt;TD VALIGN = MIDDLE  ALIGN = CENTER&gt;", TEXT(Minutes!K260,"d-mmm-yy"),"&lt;/TD&gt;&lt;/TR&gt;&lt;TR&gt;&lt;TD COLSPAN = 3&gt;", SUBSTITUTE(Minutes!K262, "#", " "),"&lt;/TD&gt;&lt;/TR&gt;"))</f>
        <v/>
      </c>
      <c r="K259" s="26" t="str">
        <f>IF(Minutes!L262&lt;&gt;"#","",CONCATENATE("&lt;TR BGCOLOR=""#E0E0E0""&gt;&lt;TD&gt;&lt;BR&gt;&lt;/TD&gt;&lt;TD VALIGN = MIDDLE  ALIGN = CENTER&gt;", Minutes!L261, "&lt;/TD&gt;&lt;TD VALIGN = MIDDLE  ALIGN = CENTER&gt;", TEXT(Minutes!L260,"d-mmm-yy"),"&lt;/TD&gt;&lt;/TR&gt;&lt;TR&gt;&lt;TD COLSPAN = 3&gt;", SUBSTITUTE(Minutes!L262, "#", " "),"&lt;/TD&gt;&lt;/TR&gt;"))</f>
        <v/>
      </c>
      <c r="L259" s="26" t="str">
        <f>IF(Minutes!M262&lt;&gt;"#","",CONCATENATE("&lt;TR BGCOLOR=""#E0E0E0""&gt;&lt;TD&gt;&lt;BR&gt;&lt;/TD&gt;&lt;TD VALIGN = MIDDLE  ALIGN = CENTER&gt;", Minutes!M261, "&lt;/TD&gt;&lt;TD VALIGN = MIDDLE  ALIGN = CENTER&gt;", TEXT(Minutes!M260,"d-mmm-yy"),"&lt;/TD&gt;&lt;/TR&gt;&lt;TR&gt;&lt;TD COLSPAN = 3&gt;", SUBSTITUTE(Minutes!M262, "#", " "),"&lt;/TD&gt;&lt;/TR&gt;"))</f>
        <v>&lt;TR BGCOLOR="#E0E0E0"&gt;&lt;TD&gt;&lt;BR&gt;&lt;/TD&gt;&lt;TD VALIGN = MIDDLE  ALIGN = CENTER&gt;Agree.
Change the label into: 
iccFormat(32)     ICC-based format as specified in ITU-T Y.1731
Note:   change the occurrence of the same label in the DESCRIPTION clause of the Dot1agCfmMaintAssocNameType  TC and update the REVISION date of the MIB as well.
Target for 802.1Q-REV  &lt;/TD&gt;&lt;TD VALIGN = MIDDLE  ALIGN = CENTER&gt;15-Jan-13&lt;/TD&gt;&lt;/TR&gt;&lt;TR&gt;&lt;TD COLSPAN = 3&gt; &lt;/TD&gt;&lt;/TR&gt;</v>
      </c>
      <c r="M259" s="26" t="str">
        <f>IF(Minutes!N262&lt;&gt;"#","",CONCATENATE("&lt;TR BGCOLOR=""#E0E0E0""&gt;&lt;TD&gt;&lt;BR&gt;&lt;/TD&gt;&lt;TD VALIGN = MIDDLE  ALIGN = CENTER&gt;", Minutes!N261, "&lt;/TD&gt;&lt;TD VALIGN = MIDDLE  ALIGN = CENTER&gt;", TEXT(Minutes!N260,"d-mmm-yy"),"&lt;/TD&gt;&lt;/TR&gt;&lt;TR&gt;&lt;TD COLSPAN = 3&gt;", SUBSTITUTE(Minutes!N262, "#", " "),"&lt;/TD&gt;&lt;/TR&gt;"))</f>
        <v>&lt;TR BGCOLOR="#E0E0E0"&gt;&lt;TD&gt;&lt;BR&gt;&lt;/TD&gt;&lt;TD VALIGN = MIDDLE  ALIGN = CENTER&gt;Q-REV draft prepared.  Ready for WG ballot&lt;/TD&gt;&lt;TD VALIGN = MIDDLE  ALIGN = CENTER&gt;19-Mar-13&lt;/TD&gt;&lt;/TR&gt;&lt;TR&gt;&lt;TD COLSPAN = 3&gt; &lt;/TD&gt;&lt;/TR&gt;</v>
      </c>
      <c r="N259" s="26" t="str">
        <f>IF(Minutes!O262&lt;&gt;"#","",CONCATENATE("&lt;TR BGCOLOR=""#E0E0E0""&gt;&lt;TD&gt;&lt;BR&gt;&lt;/TD&gt;&lt;TD VALIGN = MIDDLE  ALIGN = CENTER&gt;", Minutes!O261, "&lt;/TD&gt;&lt;TD VALIGN = MIDDLE  ALIGN = CENTER&gt;", TEXT(Minutes!O260,"d-mmm-yy"),"&lt;/TD&gt;&lt;/TR&gt;&lt;TR&gt;&lt;TD COLSPAN = 3&gt;", SUBSTITUTE(Minutes!O262, "#", " "),"&lt;/TD&gt;&lt;/TR&gt;"))</f>
        <v>&lt;TR BGCOLOR="#E0E0E0"&gt;&lt;TD&gt;&lt;BR&gt;&lt;/TD&gt;&lt;TD VALIGN = MIDDLE  ALIGN = CENTER&gt;Included in 802.1Q-REV  D1.0, in ballot
&lt;/TD&gt;&lt;TD VALIGN = MIDDLE  ALIGN = CENTER&gt;15-May-13&lt;/TD&gt;&lt;/TR&gt;&lt;TR&gt;&lt;TD COLSPAN = 3&gt; &lt;/TD&gt;&lt;/TR&gt;</v>
      </c>
      <c r="O259" s="26" t="str">
        <f>IF(Minutes!P262&lt;&gt;"#","",CONCATENATE("&lt;TR BGCOLOR=""#E0E0E0""&gt;&lt;TD&gt;&lt;BR&gt;&lt;/TD&gt;&lt;TD VALIGN = MIDDLE  ALIGN = CENTER&gt;", Minutes!P261, "&lt;/TD&gt;&lt;TD VALIGN = MIDDLE  ALIGN = CENTER&gt;", TEXT(Minutes!P260,"d-mmm-yy"),"&lt;/TD&gt;&lt;/TR&gt;&lt;TR&gt;&lt;TD COLSPAN = 3&gt;", SUBSTITUTE(Minutes!P262, "#", " "),"&lt;/TD&gt;&lt;/TR&gt;"))</f>
        <v>&lt;TR BGCOLOR="#E0E0E0"&gt;&lt;TD&gt;&lt;BR&gt;&lt;/TD&gt;&lt;TD VALIGN = MIDDLE  ALIGN = CENTER&gt;802.1Q-REV D1.2 is balloting&lt;/TD&gt;&lt;TD VALIGN = MIDDLE  ALIGN = CENTER&gt;15-Jul-13&lt;/TD&gt;&lt;/TR&gt;&lt;TR&gt;&lt;TD COLSPAN = 3&gt; &lt;/TD&gt;&lt;/TR&gt;</v>
      </c>
      <c r="P259" s="26" t="str">
        <f>IF(Minutes!Q262&lt;&gt;"#","",CONCATENATE("&lt;TR BGCOLOR=""#E0E0E0""&gt;&lt;TD&gt;&lt;BR&gt;&lt;/TD&gt;&lt;TD VALIGN = MIDDLE  ALIGN = CENTER&gt;", Minutes!Q261, "&lt;/TD&gt;&lt;TD VALIGN = MIDDLE  ALIGN = CENTER&gt;", TEXT(Minutes!Q260,"d-mmm-yy"),"&lt;/TD&gt;&lt;/TR&gt;&lt;TR&gt;&lt;TD COLSPAN = 3&gt;", SUBSTITUTE(Minutes!Q262, "#", " "),"&lt;/TD&gt;&lt;/TR&gt;"))</f>
        <v>&lt;TR BGCOLOR="#E0E0E0"&gt;&lt;TD&gt;&lt;BR&gt;&lt;/TD&gt;&lt;TD VALIGN = MIDDLE  ALIGN = CENTER&gt;802.1Q-REV is in WG ballot recirc&lt;/TD&gt;&lt;TD VALIGN = MIDDLE  ALIGN = CENTER&gt;3-Sep-13&lt;/TD&gt;&lt;/TR&gt;&lt;TR&gt;&lt;TD COLSPAN = 3&gt; &lt;/TD&gt;&lt;/TR&gt;</v>
      </c>
      <c r="Q259" s="112" t="str">
        <f>IF(Minutes!R262&lt;&gt;"#","",CONCATENATE("&lt;TR BGCOLOR=""#E0E0E0""&gt;&lt;TD&gt;&lt;BR&gt;&lt;/TD&gt;&lt;TD VALIGN = MIDDLE  ALIGN = CENTER&gt;", Minutes!R261, "&lt;/TD&gt;&lt;TD VALIGN = MIDDLE  ALIGN = CENTER&gt;", TEXT(Minutes!R260,"d-mmm-yy"),"&lt;/TD&gt;&lt;/TR&gt;&lt;TR&gt;&lt;TD COLSPAN = 3&gt;", SUBSTITUTE(Minutes!R262, "#", " "),"&lt;/TD&gt;&lt;/TR&gt;"))</f>
        <v>&lt;TR BGCOLOR="#E0E0E0"&gt;&lt;TD&gt;&lt;BR&gt;&lt;/TD&gt;&lt;TD VALIGN = MIDDLE  ALIGN = CENTER&gt;802.1Q-REV is in WG ballot recirc&lt;/TD&gt;&lt;TD VALIGN = MIDDLE  ALIGN = CENTER&gt;12-Nov-13&lt;/TD&gt;&lt;/TR&gt;&lt;TR&gt;&lt;TD COLSPAN = 3&gt; &lt;/TD&gt;&lt;/TR&gt;</v>
      </c>
      <c r="R259" s="117" t="str">
        <f>IF(Minutes!S262&lt;&gt;"#","",CONCATENATE("&lt;TR BGCOLOR=""#E0E0E0""&gt;&lt;TD&gt;&lt;BR&gt;&lt;/TD&gt;&lt;TD VALIGN = MIDDLE  ALIGN = CENTER&gt;", Minutes!S261, "&lt;/TD&gt;&lt;TD VALIGN = MIDDLE  ALIGN = CENTER&gt;", TEXT(Minutes!S260,"d-mmm-yy"),"&lt;/TD&gt;&lt;/TR&gt;&lt;TR&gt;&lt;TD COLSPAN = 3&gt;", SUBSTITUTE(Minutes!S262, "#", " "),"&lt;/TD&gt;&lt;/TR&gt;"))</f>
        <v>&lt;TR BGCOLOR="#E0E0E0"&gt;&lt;TD&gt;&lt;BR&gt;&lt;/TD&gt;&lt;TD VALIGN = MIDDLE  ALIGN = CENTER&gt;802.1Q-REV is in sponsor ballot&lt;/TD&gt;&lt;TD VALIGN = MIDDLE  ALIGN = CENTER&gt;22-Jan-14&lt;/TD&gt;&lt;/TR&gt;&lt;TR&gt;&lt;TD COLSPAN = 3&gt; &lt;/TD&gt;&lt;/TR&gt;</v>
      </c>
      <c r="S259" s="117" t="str">
        <f>IF(Minutes!T262&lt;&gt;"#","",CONCATENATE("&lt;TR BGCOLOR=""#E0E0E0""&gt;&lt;TD&gt;&lt;BR&gt;&lt;/TD&gt;&lt;TD VALIGN = MIDDLE  ALIGN = CENTER&gt;", Minutes!T261, "&lt;/TD&gt;&lt;TD VALIGN = MIDDLE  ALIGN = CENTER&gt;", TEXT(Minutes!T260,"d-mmm-yy"),"&lt;/TD&gt;&lt;/TR&gt;&lt;TR&gt;&lt;TD COLSPAN = 3&gt;", SUBSTITUTE(Minutes!T262, "#", " "),"&lt;/TD&gt;&lt;/TR&gt;"))</f>
        <v>&lt;TR BGCOLOR="#E0E0E0"&gt;&lt;TD&gt;&lt;BR&gt;&lt;/TD&gt;&lt;TD VALIGN = MIDDLE  ALIGN = CENTER&gt;802.1Q-REV is in sponsor ballot recirc&lt;/TD&gt;&lt;TD VALIGN = MIDDLE  ALIGN = CENTER&gt;18-Mar-14&lt;/TD&gt;&lt;/TR&gt;&lt;TR&gt;&lt;TD COLSPAN = 3&gt; &lt;/TD&gt;&lt;/TR&gt;</v>
      </c>
      <c r="T259" s="117" t="str">
        <f>IF(Minutes!U262&lt;&gt;"#","",CONCATENATE("&lt;TR BGCOLOR=""#E0E0E0""&gt;&lt;TD&gt;&lt;BR&gt;&lt;/TD&gt;&lt;TD VALIGN = MIDDLE  ALIGN = CENTER&gt;", Minutes!U261, "&lt;/TD&gt;&lt;TD VALIGN = MIDDLE  ALIGN = CENTER&gt;", TEXT(Minutes!U260,"d-mmm-yy"),"&lt;/TD&gt;&lt;/TR&gt;&lt;TR&gt;&lt;TD COLSPAN = 3&gt;", SUBSTITUTE(Minutes!U262, "#", " "),"&lt;/TD&gt;&lt;/TR&gt;"))</f>
        <v/>
      </c>
      <c r="U259" s="117" t="str">
        <f>IF(Minutes!V262&lt;&gt;"#","",CONCATENATE("&lt;TR BGCOLOR=""#E0E0E0""&gt;&lt;TD&gt;&lt;BR&gt;&lt;/TD&gt;&lt;TD VALIGN = MIDDLE  ALIGN = CENTER&gt;", Minutes!V261, "&lt;/TD&gt;&lt;TD VALIGN = MIDDLE  ALIGN = CENTER&gt;", TEXT(Minutes!V260,"d-mmm-yy"),"&lt;/TD&gt;&lt;/TR&gt;&lt;TR&gt;&lt;TD COLSPAN = 3&gt;", SUBSTITUTE(Minutes!V262, "#", " "),"&lt;/TD&gt;&lt;/TR&gt;"))</f>
        <v/>
      </c>
      <c r="V259" s="117" t="str">
        <f>IF(Minutes!W262&lt;&gt;"#","",CONCATENATE("&lt;TR BGCOLOR=""#E0E0E0""&gt;&lt;TD&gt;&lt;BR&gt;&lt;/TD&gt;&lt;TD VALIGN = MIDDLE  ALIGN = CENTER&gt;", Minutes!W261, "&lt;/TD&gt;&lt;TD VALIGN = MIDDLE  ALIGN = CENTER&gt;", TEXT(Minutes!W260,"d-mmm-yy"),"&lt;/TD&gt;&lt;/TR&gt;&lt;TR&gt;&lt;TD COLSPAN = 3&gt;", SUBSTITUTE(Minutes!W262, "#", " "),"&lt;/TD&gt;&lt;/TR&gt;"))</f>
        <v/>
      </c>
      <c r="W259" s="117" t="str">
        <f>IF(Minutes!X262&lt;&gt;"#","",CONCATENATE("&lt;TR BGCOLOR=""#E0E0E0""&gt;&lt;TD&gt;&lt;BR&gt;&lt;/TD&gt;&lt;TD VALIGN = MIDDLE  ALIGN = CENTER&gt;", Minutes!X261, "&lt;/TD&gt;&lt;TD VALIGN = MIDDLE  ALIGN = CENTER&gt;", TEXT(Minutes!X260,"d-mmm-yy"),"&lt;/TD&gt;&lt;/TR&gt;&lt;TR&gt;&lt;TD COLSPAN = 3&gt;", SUBSTITUTE(Minutes!X262, "#", " "),"&lt;/TD&gt;&lt;/TR&gt;"))</f>
        <v/>
      </c>
      <c r="X259" s="117" t="str">
        <f>IF(Minutes!Y262&lt;&gt;"#","",CONCATENATE("&lt;TR BGCOLOR=""#E0E0E0""&gt;&lt;TD&gt;&lt;BR&gt;&lt;/TD&gt;&lt;TD VALIGN = MIDDLE  ALIGN = CENTER&gt;", Minutes!Y261, "&lt;/TD&gt;&lt;TD VALIGN = MIDDLE  ALIGN = CENTER&gt;", TEXT(Minutes!Y260,"d-mmm-yy"),"&lt;/TD&gt;&lt;/TR&gt;&lt;TR&gt;&lt;TD COLSPAN = 3&gt;", SUBSTITUTE(Minutes!Y262, "#", " "),"&lt;/TD&gt;&lt;/TR&gt;"))</f>
        <v/>
      </c>
    </row>
    <row r="260" spans="1:24" x14ac:dyDescent="0.2">
      <c r="B260" s="117"/>
      <c r="C260" s="117"/>
      <c r="D260" s="117"/>
      <c r="E260" s="117"/>
      <c r="F260" s="117"/>
      <c r="G260" s="117"/>
      <c r="H260" s="117"/>
      <c r="I260" s="117"/>
      <c r="J260" s="117"/>
      <c r="R260" s="117"/>
      <c r="S260" s="117"/>
      <c r="T260" s="117"/>
      <c r="U260" s="117"/>
      <c r="V260" s="117"/>
      <c r="W260" s="117"/>
      <c r="X260" s="117"/>
    </row>
    <row r="261" spans="1:24" x14ac:dyDescent="0.2">
      <c r="A261" s="26" t="s">
        <v>89</v>
      </c>
      <c r="B261" s="117"/>
      <c r="C261" s="117"/>
      <c r="D261" s="117"/>
      <c r="E261" s="117"/>
      <c r="F261" s="117"/>
      <c r="G261" s="117"/>
      <c r="H261" s="117"/>
      <c r="I261" s="117"/>
      <c r="J261" s="117"/>
      <c r="R261" s="117"/>
      <c r="S261" s="117"/>
      <c r="T261" s="117"/>
      <c r="U261" s="117"/>
      <c r="V261" s="117"/>
      <c r="W261" s="117"/>
      <c r="X261" s="117"/>
    </row>
    <row r="262" spans="1:24" ht="127.5" customHeight="1" x14ac:dyDescent="0.2">
      <c r="A262" s="26" t="str">
        <f ca="1">IF(Minutes!B263="#","",CONCATENATE("&lt;A NAME = ""REQ",Minutes!B263,"""&gt;&lt;BR&gt;&lt;/A&gt;","&lt;TABLE BORDER=5 CELLSPACING=0 CELLPADDING=6 WIDTH=""100%""&gt;","&lt;TR BGCOLOR=""#00FFFF""&gt;&lt;TD COLSPAN = 3 VALIGN = MIDDLE  ALIGN = CENTER&gt;&lt;BIG&gt;&lt;B&gt;Change Request &lt;A HREF=""maint_",Minutes!B263,".pdf""&gt;",Minutes!B263,"&lt;/A&gt; Revision History&lt;/B&gt;&lt;/BIG&gt;&lt;/TD&gt;&lt;/TR&gt;","&lt;TR BGCOLOR=""#00FFFF""&gt;&lt;TD  WIDTH=""15%"" ALIGN = CENTER&gt;Status&lt;/TD&gt;&lt;TD ALIGN = CENTER&gt;Description&lt;/TD&gt;&lt;TD  WIDTH=""15%"" ALIGN = CENTER&gt;Date Received&lt;/TD&gt;&lt;/TR&gt;","&lt;TR BGCOLOR=""#00FFFF""&gt;&lt;TD VALIGN = MIDDLE  ALIGN = CENTER&gt;&lt;B&gt;",Minutes!C264,"&lt;/B&gt;&lt;/TD&gt;&lt;TD VALIGN = MIDDLE  ALIGN = CENTER&gt;&lt;B&gt;",Minutes!C265,"&lt;/B&gt;&lt;/TD&gt;&lt;TD  VALIGN = MIDDLE  ALIGN = CENTER&gt;&lt;B&gt;",Minutes!C263,"&lt;/B&gt;&lt;/TD&gt;&lt;/TR&gt;","&lt;TR BGCOLOR=""#00FFFF""&gt;&lt;TD COLSPAN = 3&gt;&lt;SMALL&gt;&lt;BR&gt;&lt;/SMALL&gt;&lt;/TD&gt;&lt;/TR&gt;"))</f>
        <v>&lt;A NAME = "REQ0096"&gt;&lt;BR&gt;&lt;/A&gt;&lt;TABLE BORDER=5 CELLSPACING=0 CELLPADDING=6 WIDTH="100%"&gt;&lt;TR BGCOLOR="#00FFFF"&gt;&lt;TD COLSPAN = 3 VALIGN = MIDDLE  ALIGN = CENTER&gt;&lt;BIG&gt;&lt;B&gt;Change Request &lt;A HREF="maint_0096.pdf"&gt;0096&lt;/A&gt;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 Definitions for the IEEE8021-MSTP MIB module&lt;/B&gt;&lt;/TD&gt;&lt;TD  VALIGN = MIDDLE  ALIGN = CENTER&gt;&lt;B&gt;18-Jan-13&lt;/B&gt;&lt;/TD&gt;&lt;/TR&gt;&lt;TR BGCOLOR="#00FFFF"&gt;&lt;TD COLSPAN = 3&gt;&lt;SMALL&gt;&lt;BR&gt;&lt;/SMALL&gt;&lt;/TD&gt;&lt;/TR&gt;</v>
      </c>
      <c r="B262" s="117" t="str">
        <f ca="1">IF(Minutes!C265="","",CONCATENATE("&lt;TR BGCOLOR=""#E0E0E0""&gt;&lt;TD&gt;&lt;BR&gt;&lt;/TD&gt;&lt;TD VALIGN = MIDDLE  ALIGN = CENTER&gt;", Minutes!C264, "&lt;/TD&gt;&lt;TD VALIGN = MIDDLE  ALIGN = CENTER&gt;", TEXT(Minutes!C263,"d-mmm-yy"),"&lt;/TD&gt;&lt;/TR&gt;&lt;TR&gt;&lt;TD COLSPAN = 3&gt;", SUBSTITUTE(Minutes!C265, "#", " "),"&lt;/TD&gt;&lt;/TR&gt;"))</f>
        <v>&lt;TR BGCOLOR="#E0E0E0"&gt;&lt;TD&gt;&lt;BR&gt;&lt;/TD&gt;&lt;TD VALIGN = MIDDLE  ALIGN = CENTER&gt;Balloting&lt;/TD&gt;&lt;TD VALIGN = MIDDLE  ALIGN = CENTER&gt;18-Jan-13&lt;/TD&gt;&lt;/TR&gt;&lt;TR&gt;&lt;TD COLSPAN = 3&gt;17.7.6 - Definitions for the IEEE8021-MSTP MIB module&lt;/TD&gt;&lt;/TR&gt;</v>
      </c>
      <c r="C262" s="117" t="str">
        <f>IF(Minutes!D265&lt;&gt;"#","",CONCATENATE("&lt;TR BGCOLOR=""#E0E0E0""&gt;&lt;TD&gt;&lt;BR&gt;&lt;/TD&gt;&lt;TD VALIGN = MIDDLE  ALIGN = CENTER&gt;", Minutes!D264, "&lt;/TD&gt;&lt;TD VALIGN = MIDDLE  ALIGN = CENTER&gt;", TEXT(Minutes!D263,"d-mmm-yy"),"&lt;/TD&gt;&lt;/TR&gt;&lt;TR&gt;&lt;TD COLSPAN = 3&gt;", SUBSTITUTE(Minutes!D265, "#", " "),"&lt;/TD&gt;&lt;/TR&gt;"))</f>
        <v/>
      </c>
      <c r="D262" s="117" t="str">
        <f>IF(Minutes!E265&lt;&gt;"#","",CONCATENATE("&lt;TR BGCOLOR=""#E0E0E0""&gt;&lt;TD&gt;&lt;BR&gt;&lt;/TD&gt;&lt;TD VALIGN = MIDDLE  ALIGN = CENTER&gt;", Minutes!E264, "&lt;/TD&gt;&lt;TD VALIGN = MIDDLE  ALIGN = CENTER&gt;", TEXT(Minutes!E263,"d-mmm-yy"),"&lt;/TD&gt;&lt;/TR&gt;&lt;TR&gt;&lt;TD COLSPAN = 3&gt;", SUBSTITUTE(Minutes!E265, "#", " "),"&lt;/TD&gt;&lt;/TR&gt;"))</f>
        <v/>
      </c>
      <c r="E262" s="117" t="str">
        <f>IF(Minutes!F265&lt;&gt;"#","",CONCATENATE("&lt;TR BGCOLOR=""#E0E0E0""&gt;&lt;TD&gt;&lt;BR&gt;&lt;/TD&gt;&lt;TD VALIGN = MIDDLE  ALIGN = CENTER&gt;", Minutes!F264, "&lt;/TD&gt;&lt;TD VALIGN = MIDDLE  ALIGN = CENTER&gt;", TEXT(Minutes!F263,"d-mmm-yy"),"&lt;/TD&gt;&lt;/TR&gt;&lt;TR&gt;&lt;TD COLSPAN = 3&gt;", SUBSTITUTE(Minutes!F265, "#", " "),"&lt;/TD&gt;&lt;/TR&gt;"))</f>
        <v/>
      </c>
      <c r="F262" s="117" t="str">
        <f>IF(Minutes!G265&lt;&gt;"#","",CONCATENATE("&lt;TR BGCOLOR=""#E0E0E0""&gt;&lt;TD&gt;&lt;BR&gt;&lt;/TD&gt;&lt;TD VALIGN = MIDDLE  ALIGN = CENTER&gt;", Minutes!G264, "&lt;/TD&gt;&lt;TD VALIGN = MIDDLE  ALIGN = CENTER&gt;", TEXT(Minutes!G263,"d-mmm-yy"),"&lt;/TD&gt;&lt;/TR&gt;&lt;TR&gt;&lt;TD COLSPAN = 3&gt;", SUBSTITUTE(Minutes!G265, "#", " "),"&lt;/TD&gt;&lt;/TR&gt;"))</f>
        <v/>
      </c>
      <c r="G262" s="117" t="str">
        <f>IF(Minutes!H265&lt;&gt;"#","",CONCATENATE("&lt;TR BGCOLOR=""#E0E0E0""&gt;&lt;TD&gt;&lt;BR&gt;&lt;/TD&gt;&lt;TD VALIGN = MIDDLE  ALIGN = CENTER&gt;", Minutes!H264, "&lt;/TD&gt;&lt;TD VALIGN = MIDDLE  ALIGN = CENTER&gt;", TEXT(Minutes!H263,"d-mmm-yy"),"&lt;/TD&gt;&lt;/TR&gt;&lt;TR&gt;&lt;TD COLSPAN = 3&gt;", SUBSTITUTE(Minutes!H265, "#", " "),"&lt;/TD&gt;&lt;/TR&gt;"))</f>
        <v/>
      </c>
      <c r="H262" s="117" t="str">
        <f>IF(Minutes!I265&lt;&gt;"#","",CONCATENATE("&lt;TR BGCOLOR=""#E0E0E0""&gt;&lt;TD&gt;&lt;BR&gt;&lt;/TD&gt;&lt;TD VALIGN = MIDDLE  ALIGN = CENTER&gt;", Minutes!I264, "&lt;/TD&gt;&lt;TD VALIGN = MIDDLE  ALIGN = CENTER&gt;", TEXT(Minutes!I263,"d-mmm-yy"),"&lt;/TD&gt;&lt;/TR&gt;&lt;TR&gt;&lt;TD COLSPAN = 3&gt;", SUBSTITUTE(Minutes!I265, "#", " "),"&lt;/TD&gt;&lt;/TR&gt;"))</f>
        <v/>
      </c>
      <c r="I262" s="117" t="str">
        <f>IF(Minutes!J265&lt;&gt;"#","",CONCATENATE("&lt;TR BGCOLOR=""#E0E0E0""&gt;&lt;TD&gt;&lt;BR&gt;&lt;/TD&gt;&lt;TD VALIGN = MIDDLE  ALIGN = CENTER&gt;", Minutes!J264, "&lt;/TD&gt;&lt;TD VALIGN = MIDDLE  ALIGN = CENTER&gt;", TEXT(Minutes!J263,"d-mmm-yy"),"&lt;/TD&gt;&lt;/TR&gt;&lt;TR&gt;&lt;TD COLSPAN = 3&gt;", SUBSTITUTE(Minutes!J265, "#", " "),"&lt;/TD&gt;&lt;/TR&gt;"))</f>
        <v/>
      </c>
      <c r="J262" s="117" t="str">
        <f>IF(Minutes!K265&lt;&gt;"#","",CONCATENATE("&lt;TR BGCOLOR=""#E0E0E0""&gt;&lt;TD&gt;&lt;BR&gt;&lt;/TD&gt;&lt;TD VALIGN = MIDDLE  ALIGN = CENTER&gt;", Minutes!K264, "&lt;/TD&gt;&lt;TD VALIGN = MIDDLE  ALIGN = CENTER&gt;", TEXT(Minutes!K263,"d-mmm-yy"),"&lt;/TD&gt;&lt;/TR&gt;&lt;TR&gt;&lt;TD COLSPAN = 3&gt;", SUBSTITUTE(Minutes!K265, "#", " "),"&lt;/TD&gt;&lt;/TR&gt;"))</f>
        <v/>
      </c>
      <c r="K262" s="26" t="str">
        <f>IF(Minutes!L265&lt;&gt;"#","",CONCATENATE("&lt;TR BGCOLOR=""#E0E0E0""&gt;&lt;TD&gt;&lt;BR&gt;&lt;/TD&gt;&lt;TD VALIGN = MIDDLE  ALIGN = CENTER&gt;", Minutes!L264, "&lt;/TD&gt;&lt;TD VALIGN = MIDDLE  ALIGN = CENTER&gt;", TEXT(Minutes!L263,"d-mmm-yy"),"&lt;/TD&gt;&lt;/TR&gt;&lt;TR&gt;&lt;TD COLSPAN = 3&gt;", SUBSTITUTE(Minutes!L265, "#", " "),"&lt;/TD&gt;&lt;/TR&gt;"))</f>
        <v/>
      </c>
      <c r="L262" s="26" t="str">
        <f>IF(Minutes!M265&lt;&gt;"#","",CONCATENATE("&lt;TR BGCOLOR=""#E0E0E0""&gt;&lt;TD&gt;&lt;BR&gt;&lt;/TD&gt;&lt;TD VALIGN = MIDDLE  ALIGN = CENTER&gt;", Minutes!M264, "&lt;/TD&gt;&lt;TD VALIGN = MIDDLE  ALIGN = CENTER&gt;", TEXT(Minutes!M263,"d-mmm-yy"),"&lt;/TD&gt;&lt;/TR&gt;&lt;TR&gt;&lt;TD COLSPAN = 3&gt;", SUBSTITUTE(Minutes!M265, "#", " "),"&lt;/TD&gt;&lt;/TR&gt;"))</f>
        <v/>
      </c>
      <c r="M262" s="26" t="str">
        <f>IF(Minutes!N265&lt;&gt;"#","",CONCATENATE("&lt;TR BGCOLOR=""#E0E0E0""&gt;&lt;TD&gt;&lt;BR&gt;&lt;/TD&gt;&lt;TD VALIGN = MIDDLE  ALIGN = CENTER&gt;", Minutes!N264, "&lt;/TD&gt;&lt;TD VALIGN = MIDDLE  ALIGN = CENTER&gt;", TEXT(Minutes!N263,"d-mmm-yy"),"&lt;/TD&gt;&lt;/TR&gt;&lt;TR&gt;&lt;TD COLSPAN = 3&gt;", SUBSTITUTE(Minutes!N265, "#", " "),"&lt;/TD&gt;&lt;/TR&gt;"))</f>
        <v>&lt;TR BGCOLOR="#E0E0E0"&gt;&lt;TD&gt;&lt;BR&gt;&lt;/TD&gt;&lt;TD VALIGN = MIDDLE  ALIGN = CENTER&gt;Agreed.  Editor requested to include in 802.1Q-REV&lt;/TD&gt;&lt;TD VALIGN = MIDDLE  ALIGN = CENTER&gt;19-Mar-13&lt;/TD&gt;&lt;/TR&gt;&lt;TR&gt;&lt;TD COLSPAN = 3&gt; &lt;/TD&gt;&lt;/TR&gt;</v>
      </c>
      <c r="N262" s="26" t="str">
        <f>IF(Minutes!O265&lt;&gt;"#","",CONCATENATE("&lt;TR BGCOLOR=""#E0E0E0""&gt;&lt;TD&gt;&lt;BR&gt;&lt;/TD&gt;&lt;TD VALIGN = MIDDLE  ALIGN = CENTER&gt;", Minutes!O264, "&lt;/TD&gt;&lt;TD VALIGN = MIDDLE  ALIGN = CENTER&gt;", TEXT(Minutes!O263,"d-mmm-yy"),"&lt;/TD&gt;&lt;/TR&gt;&lt;TR&gt;&lt;TD COLSPAN = 3&gt;", SUBSTITUTE(Minutes!O265, "#", " "),"&lt;/TD&gt;&lt;/TR&gt;"))</f>
        <v>&lt;TR BGCOLOR="#E0E0E0"&gt;&lt;TD&gt;&lt;BR&gt;&lt;/TD&gt;&lt;TD VALIGN = MIDDLE  ALIGN = CENTER&gt;Included in 802.1Q-REV  D1.0, in ballot
&lt;/TD&gt;&lt;TD VALIGN = MIDDLE  ALIGN = CENTER&gt;15-May-13&lt;/TD&gt;&lt;/TR&gt;&lt;TR&gt;&lt;TD COLSPAN = 3&gt; &lt;/TD&gt;&lt;/TR&gt;</v>
      </c>
      <c r="O262" s="26" t="str">
        <f>IF(Minutes!P265&lt;&gt;"#","",CONCATENATE("&lt;TR BGCOLOR=""#E0E0E0""&gt;&lt;TD&gt;&lt;BR&gt;&lt;/TD&gt;&lt;TD VALIGN = MIDDLE  ALIGN = CENTER&gt;", Minutes!P264, "&lt;/TD&gt;&lt;TD VALIGN = MIDDLE  ALIGN = CENTER&gt;", TEXT(Minutes!P263,"d-mmm-yy"),"&lt;/TD&gt;&lt;/TR&gt;&lt;TR&gt;&lt;TD COLSPAN = 3&gt;", SUBSTITUTE(Minutes!P265, "#", " "),"&lt;/TD&gt;&lt;/TR&gt;"))</f>
        <v>&lt;TR BGCOLOR="#E0E0E0"&gt;&lt;TD&gt;&lt;BR&gt;&lt;/TD&gt;&lt;TD VALIGN = MIDDLE  ALIGN = CENTER&gt;802.1Q-REV D1.2 is balloting&lt;/TD&gt;&lt;TD VALIGN = MIDDLE  ALIGN = CENTER&gt;15-Jul-13&lt;/TD&gt;&lt;/TR&gt;&lt;TR&gt;&lt;TD COLSPAN = 3&gt; &lt;/TD&gt;&lt;/TR&gt;</v>
      </c>
      <c r="P262" s="26" t="str">
        <f>IF(Minutes!Q265&lt;&gt;"#","",CONCATENATE("&lt;TR BGCOLOR=""#E0E0E0""&gt;&lt;TD&gt;&lt;BR&gt;&lt;/TD&gt;&lt;TD VALIGN = MIDDLE  ALIGN = CENTER&gt;", Minutes!Q264, "&lt;/TD&gt;&lt;TD VALIGN = MIDDLE  ALIGN = CENTER&gt;", TEXT(Minutes!Q263,"d-mmm-yy"),"&lt;/TD&gt;&lt;/TR&gt;&lt;TR&gt;&lt;TD COLSPAN = 3&gt;", SUBSTITUTE(Minutes!Q265, "#", " "),"&lt;/TD&gt;&lt;/TR&gt;"))</f>
        <v>&lt;TR BGCOLOR="#E0E0E0"&gt;&lt;TD&gt;&lt;BR&gt;&lt;/TD&gt;&lt;TD VALIGN = MIDDLE  ALIGN = CENTER&gt;802.1Q-REV is in WG ballot recirc&lt;/TD&gt;&lt;TD VALIGN = MIDDLE  ALIGN = CENTER&gt;3-Sep-13&lt;/TD&gt;&lt;/TR&gt;&lt;TR&gt;&lt;TD COLSPAN = 3&gt; &lt;/TD&gt;&lt;/TR&gt;</v>
      </c>
      <c r="Q262" s="112" t="str">
        <f>IF(Minutes!R265&lt;&gt;"#","",CONCATENATE("&lt;TR BGCOLOR=""#E0E0E0""&gt;&lt;TD&gt;&lt;BR&gt;&lt;/TD&gt;&lt;TD VALIGN = MIDDLE  ALIGN = CENTER&gt;", Minutes!R264, "&lt;/TD&gt;&lt;TD VALIGN = MIDDLE  ALIGN = CENTER&gt;", TEXT(Minutes!R263,"d-mmm-yy"),"&lt;/TD&gt;&lt;/TR&gt;&lt;TR&gt;&lt;TD COLSPAN = 3&gt;", SUBSTITUTE(Minutes!R265, "#", " "),"&lt;/TD&gt;&lt;/TR&gt;"))</f>
        <v>&lt;TR BGCOLOR="#E0E0E0"&gt;&lt;TD&gt;&lt;BR&gt;&lt;/TD&gt;&lt;TD VALIGN = MIDDLE  ALIGN = CENTER&gt;802.1Q-REV is in WG ballot recirc&lt;/TD&gt;&lt;TD VALIGN = MIDDLE  ALIGN = CENTER&gt;12-Nov-13&lt;/TD&gt;&lt;/TR&gt;&lt;TR&gt;&lt;TD COLSPAN = 3&gt; &lt;/TD&gt;&lt;/TR&gt;</v>
      </c>
      <c r="R262" s="117" t="str">
        <f>IF(Minutes!S265&lt;&gt;"#","",CONCATENATE("&lt;TR BGCOLOR=""#E0E0E0""&gt;&lt;TD&gt;&lt;BR&gt;&lt;/TD&gt;&lt;TD VALIGN = MIDDLE  ALIGN = CENTER&gt;", Minutes!S264, "&lt;/TD&gt;&lt;TD VALIGN = MIDDLE  ALIGN = CENTER&gt;", TEXT(Minutes!S263,"d-mmm-yy"),"&lt;/TD&gt;&lt;/TR&gt;&lt;TR&gt;&lt;TD COLSPAN = 3&gt;", SUBSTITUTE(Minutes!S265, "#", " "),"&lt;/TD&gt;&lt;/TR&gt;"))</f>
        <v>&lt;TR BGCOLOR="#E0E0E0"&gt;&lt;TD&gt;&lt;BR&gt;&lt;/TD&gt;&lt;TD VALIGN = MIDDLE  ALIGN = CENTER&gt;802.1Q-REV is in sponsor ballot&lt;/TD&gt;&lt;TD VALIGN = MIDDLE  ALIGN = CENTER&gt;22-Jan-14&lt;/TD&gt;&lt;/TR&gt;&lt;TR&gt;&lt;TD COLSPAN = 3&gt; &lt;/TD&gt;&lt;/TR&gt;</v>
      </c>
      <c r="S262" s="117" t="str">
        <f>IF(Minutes!T265&lt;&gt;"#","",CONCATENATE("&lt;TR BGCOLOR=""#E0E0E0""&gt;&lt;TD&gt;&lt;BR&gt;&lt;/TD&gt;&lt;TD VALIGN = MIDDLE  ALIGN = CENTER&gt;", Minutes!T264, "&lt;/TD&gt;&lt;TD VALIGN = MIDDLE  ALIGN = CENTER&gt;", TEXT(Minutes!T263,"d-mmm-yy"),"&lt;/TD&gt;&lt;/TR&gt;&lt;TR&gt;&lt;TD COLSPAN = 3&gt;", SUBSTITUTE(Minutes!T265, "#", " "),"&lt;/TD&gt;&lt;/TR&gt;"))</f>
        <v>&lt;TR BGCOLOR="#E0E0E0"&gt;&lt;TD&gt;&lt;BR&gt;&lt;/TD&gt;&lt;TD VALIGN = MIDDLE  ALIGN = CENTER&gt;802.1Q-REV is in sponsor ballot recirc&lt;/TD&gt;&lt;TD VALIGN = MIDDLE  ALIGN = CENTER&gt;18-Mar-14&lt;/TD&gt;&lt;/TR&gt;&lt;TR&gt;&lt;TD COLSPAN = 3&gt; &lt;/TD&gt;&lt;/TR&gt;</v>
      </c>
      <c r="T262" s="117" t="str">
        <f>IF(Minutes!U265&lt;&gt;"#","",CONCATENATE("&lt;TR BGCOLOR=""#E0E0E0""&gt;&lt;TD&gt;&lt;BR&gt;&lt;/TD&gt;&lt;TD VALIGN = MIDDLE  ALIGN = CENTER&gt;", Minutes!U264, "&lt;/TD&gt;&lt;TD VALIGN = MIDDLE  ALIGN = CENTER&gt;", TEXT(Minutes!U263,"d-mmm-yy"),"&lt;/TD&gt;&lt;/TR&gt;&lt;TR&gt;&lt;TD COLSPAN = 3&gt;", SUBSTITUTE(Minutes!U265, "#", " "),"&lt;/TD&gt;&lt;/TR&gt;"))</f>
        <v/>
      </c>
      <c r="U262" s="117" t="str">
        <f>IF(Minutes!V265&lt;&gt;"#","",CONCATENATE("&lt;TR BGCOLOR=""#E0E0E0""&gt;&lt;TD&gt;&lt;BR&gt;&lt;/TD&gt;&lt;TD VALIGN = MIDDLE  ALIGN = CENTER&gt;", Minutes!V264, "&lt;/TD&gt;&lt;TD VALIGN = MIDDLE  ALIGN = CENTER&gt;", TEXT(Minutes!V263,"d-mmm-yy"),"&lt;/TD&gt;&lt;/TR&gt;&lt;TR&gt;&lt;TD COLSPAN = 3&gt;", SUBSTITUTE(Minutes!V265, "#", " "),"&lt;/TD&gt;&lt;/TR&gt;"))</f>
        <v/>
      </c>
      <c r="V262" s="117" t="str">
        <f>IF(Minutes!W265&lt;&gt;"#","",CONCATENATE("&lt;TR BGCOLOR=""#E0E0E0""&gt;&lt;TD&gt;&lt;BR&gt;&lt;/TD&gt;&lt;TD VALIGN = MIDDLE  ALIGN = CENTER&gt;", Minutes!W264, "&lt;/TD&gt;&lt;TD VALIGN = MIDDLE  ALIGN = CENTER&gt;", TEXT(Minutes!W263,"d-mmm-yy"),"&lt;/TD&gt;&lt;/TR&gt;&lt;TR&gt;&lt;TD COLSPAN = 3&gt;", SUBSTITUTE(Minutes!W265, "#", " "),"&lt;/TD&gt;&lt;/TR&gt;"))</f>
        <v/>
      </c>
      <c r="W262" s="117" t="str">
        <f>IF(Minutes!X265&lt;&gt;"#","",CONCATENATE("&lt;TR BGCOLOR=""#E0E0E0""&gt;&lt;TD&gt;&lt;BR&gt;&lt;/TD&gt;&lt;TD VALIGN = MIDDLE  ALIGN = CENTER&gt;", Minutes!X264, "&lt;/TD&gt;&lt;TD VALIGN = MIDDLE  ALIGN = CENTER&gt;", TEXT(Minutes!X263,"d-mmm-yy"),"&lt;/TD&gt;&lt;/TR&gt;&lt;TR&gt;&lt;TD COLSPAN = 3&gt;", SUBSTITUTE(Minutes!X265, "#", " "),"&lt;/TD&gt;&lt;/TR&gt;"))</f>
        <v/>
      </c>
      <c r="X262" s="117" t="str">
        <f>IF(Minutes!Y265&lt;&gt;"#","",CONCATENATE("&lt;TR BGCOLOR=""#E0E0E0""&gt;&lt;TD&gt;&lt;BR&gt;&lt;/TD&gt;&lt;TD VALIGN = MIDDLE  ALIGN = CENTER&gt;", Minutes!Y264, "&lt;/TD&gt;&lt;TD VALIGN = MIDDLE  ALIGN = CENTER&gt;", TEXT(Minutes!Y263,"d-mmm-yy"),"&lt;/TD&gt;&lt;/TR&gt;&lt;TR&gt;&lt;TD COLSPAN = 3&gt;", SUBSTITUTE(Minutes!Y265, "#", " "),"&lt;/TD&gt;&lt;/TR&gt;"))</f>
        <v/>
      </c>
    </row>
    <row r="263" spans="1:24" x14ac:dyDescent="0.2">
      <c r="B263" s="117"/>
      <c r="C263" s="117"/>
      <c r="D263" s="117"/>
      <c r="E263" s="117"/>
      <c r="F263" s="117"/>
      <c r="G263" s="117"/>
      <c r="H263" s="117"/>
      <c r="I263" s="117"/>
      <c r="J263" s="117"/>
      <c r="R263" s="117"/>
      <c r="S263" s="117"/>
      <c r="T263" s="117"/>
      <c r="U263" s="117"/>
      <c r="V263" s="117"/>
      <c r="W263" s="117"/>
      <c r="X263" s="117"/>
    </row>
    <row r="264" spans="1:24" x14ac:dyDescent="0.2">
      <c r="A264" s="26" t="s">
        <v>89</v>
      </c>
      <c r="B264" s="117"/>
      <c r="C264" s="117"/>
      <c r="D264" s="117"/>
      <c r="E264" s="117"/>
      <c r="F264" s="117"/>
      <c r="G264" s="117"/>
      <c r="H264" s="117"/>
      <c r="I264" s="117"/>
      <c r="J264" s="117"/>
      <c r="R264" s="117"/>
      <c r="S264" s="117"/>
      <c r="T264" s="117"/>
      <c r="U264" s="117"/>
      <c r="V264" s="117"/>
      <c r="W264" s="117"/>
      <c r="X264" s="117"/>
    </row>
    <row r="265" spans="1:24" ht="127.5" customHeight="1" x14ac:dyDescent="0.2">
      <c r="A265" s="26" t="str">
        <f ca="1">IF(Minutes!B266="#","",CONCATENATE("&lt;A NAME = ""REQ",Minutes!B266,"""&gt;&lt;BR&gt;&lt;/A&gt;","&lt;TABLE BORDER=5 CELLSPACING=0 CELLPADDING=6 WIDTH=""100%""&gt;","&lt;TR BGCOLOR=""#00FFFF""&gt;&lt;TD COLSPAN = 3 VALIGN = MIDDLE  ALIGN = CENTER&gt;&lt;BIG&gt;&lt;B&gt;Change Request &lt;A HREF=""maint_",Minutes!B266,".pdf""&gt;",Minutes!B266,"&lt;/A&gt; Revision History&lt;/B&gt;&lt;/BIG&gt;&lt;/TD&gt;&lt;/TR&gt;","&lt;TR BGCOLOR=""#00FFFF""&gt;&lt;TD  WIDTH=""15%"" ALIGN = CENTER&gt;Status&lt;/TD&gt;&lt;TD ALIGN = CENTER&gt;Description&lt;/TD&gt;&lt;TD  WIDTH=""15%"" ALIGN = CENTER&gt;Date Received&lt;/TD&gt;&lt;/TR&gt;","&lt;TR BGCOLOR=""#00FFFF""&gt;&lt;TD VALIGN = MIDDLE  ALIGN = CENTER&gt;&lt;B&gt;",Minutes!C267,"&lt;/B&gt;&lt;/TD&gt;&lt;TD VALIGN = MIDDLE  ALIGN = CENTER&gt;&lt;B&gt;",Minutes!C268,"&lt;/B&gt;&lt;/TD&gt;&lt;TD  VALIGN = MIDDLE  ALIGN = CENTER&gt;&lt;B&gt;",Minutes!C266,"&lt;/B&gt;&lt;/TD&gt;&lt;/TR&gt;","&lt;TR BGCOLOR=""#00FFFF""&gt;&lt;TD COLSPAN = 3&gt;&lt;SMALL&gt;&lt;BR&gt;&lt;/SMALL&gt;&lt;/TD&gt;&lt;/TR&gt;"))</f>
        <v>&lt;A NAME = "REQ0097"&gt;&lt;BR&gt;&lt;/A&gt;&lt;TABLE BORDER=5 CELLSPACING=0 CELLPADDING=6 WIDTH="100%"&gt;&lt;TR BGCOLOR="#00FFFF"&gt;&lt;TD COLSPAN = 3 VALIGN = MIDDLE  ALIGN = CENTER&gt;&lt;BIG&gt;&lt;B&gt;Change Request &lt;A HREF="maint_0097.pdf"&gt;0097&lt;/A&gt;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13.25,17.14 - Definitions for the IEEE8021-MSTP MIB module, State machine timers and Performance parameter management&lt;/B&gt;&lt;/TD&gt;&lt;TD  VALIGN = MIDDLE  ALIGN = CENTER&gt;&lt;B&gt;18-Jan-13&lt;/B&gt;&lt;/TD&gt;&lt;/TR&gt;&lt;TR BGCOLOR="#00FFFF"&gt;&lt;TD COLSPAN = 3&gt;&lt;SMALL&gt;&lt;BR&gt;&lt;/SMALL&gt;&lt;/TD&gt;&lt;/TR&gt;</v>
      </c>
      <c r="B265" s="117" t="str">
        <f ca="1">IF(Minutes!C268="","",CONCATENATE("&lt;TR BGCOLOR=""#E0E0E0""&gt;&lt;TD&gt;&lt;BR&gt;&lt;/TD&gt;&lt;TD VALIGN = MIDDLE  ALIGN = CENTER&gt;", Minutes!C267, "&lt;/TD&gt;&lt;TD VALIGN = MIDDLE  ALIGN = CENTER&gt;", TEXT(Minutes!C266,"d-mmm-yy"),"&lt;/TD&gt;&lt;/TR&gt;&lt;TR&gt;&lt;TD COLSPAN = 3&gt;", SUBSTITUTE(Minutes!C268, "#", " "),"&lt;/TD&gt;&lt;/TR&gt;"))</f>
        <v>&lt;TR BGCOLOR="#E0E0E0"&gt;&lt;TD&gt;&lt;BR&gt;&lt;/TD&gt;&lt;TD VALIGN = MIDDLE  ALIGN = CENTER&gt;Balloting&lt;/TD&gt;&lt;TD VALIGN = MIDDLE  ALIGN = CENTER&gt;18-Jan-13&lt;/TD&gt;&lt;/TR&gt;&lt;TR&gt;&lt;TD COLSPAN = 3&gt;17.7.6, 13.25,17.14 - Definitions for the IEEE8021-MSTP MIB module, State machine timers and Performance parameter management&lt;/TD&gt;&lt;/TR&gt;</v>
      </c>
      <c r="C265" s="117" t="str">
        <f>IF(Minutes!D268&lt;&gt;"#","",CONCATENATE("&lt;TR BGCOLOR=""#E0E0E0""&gt;&lt;TD&gt;&lt;BR&gt;&lt;/TD&gt;&lt;TD VALIGN = MIDDLE  ALIGN = CENTER&gt;", Minutes!D267, "&lt;/TD&gt;&lt;TD VALIGN = MIDDLE  ALIGN = CENTER&gt;", TEXT(Minutes!D266,"d-mmm-yy"),"&lt;/TD&gt;&lt;/TR&gt;&lt;TR&gt;&lt;TD COLSPAN = 3&gt;", SUBSTITUTE(Minutes!D268, "#", " "),"&lt;/TD&gt;&lt;/TR&gt;"))</f>
        <v/>
      </c>
      <c r="D265" s="117" t="str">
        <f>IF(Minutes!E268&lt;&gt;"#","",CONCATENATE("&lt;TR BGCOLOR=""#E0E0E0""&gt;&lt;TD&gt;&lt;BR&gt;&lt;/TD&gt;&lt;TD VALIGN = MIDDLE  ALIGN = CENTER&gt;", Minutes!E267, "&lt;/TD&gt;&lt;TD VALIGN = MIDDLE  ALIGN = CENTER&gt;", TEXT(Minutes!E266,"d-mmm-yy"),"&lt;/TD&gt;&lt;/TR&gt;&lt;TR&gt;&lt;TD COLSPAN = 3&gt;", SUBSTITUTE(Minutes!E268, "#", " "),"&lt;/TD&gt;&lt;/TR&gt;"))</f>
        <v/>
      </c>
      <c r="E265" s="117" t="str">
        <f>IF(Minutes!F268&lt;&gt;"#","",CONCATENATE("&lt;TR BGCOLOR=""#E0E0E0""&gt;&lt;TD&gt;&lt;BR&gt;&lt;/TD&gt;&lt;TD VALIGN = MIDDLE  ALIGN = CENTER&gt;", Minutes!F267, "&lt;/TD&gt;&lt;TD VALIGN = MIDDLE  ALIGN = CENTER&gt;", TEXT(Minutes!F266,"d-mmm-yy"),"&lt;/TD&gt;&lt;/TR&gt;&lt;TR&gt;&lt;TD COLSPAN = 3&gt;", SUBSTITUTE(Minutes!F268, "#", " "),"&lt;/TD&gt;&lt;/TR&gt;"))</f>
        <v/>
      </c>
      <c r="F265" s="117" t="str">
        <f>IF(Minutes!G268&lt;&gt;"#","",CONCATENATE("&lt;TR BGCOLOR=""#E0E0E0""&gt;&lt;TD&gt;&lt;BR&gt;&lt;/TD&gt;&lt;TD VALIGN = MIDDLE  ALIGN = CENTER&gt;", Minutes!G267, "&lt;/TD&gt;&lt;TD VALIGN = MIDDLE  ALIGN = CENTER&gt;", TEXT(Minutes!G266,"d-mmm-yy"),"&lt;/TD&gt;&lt;/TR&gt;&lt;TR&gt;&lt;TD COLSPAN = 3&gt;", SUBSTITUTE(Minutes!G268, "#", " "),"&lt;/TD&gt;&lt;/TR&gt;"))</f>
        <v/>
      </c>
      <c r="G265" s="117" t="str">
        <f>IF(Minutes!H268&lt;&gt;"#","",CONCATENATE("&lt;TR BGCOLOR=""#E0E0E0""&gt;&lt;TD&gt;&lt;BR&gt;&lt;/TD&gt;&lt;TD VALIGN = MIDDLE  ALIGN = CENTER&gt;", Minutes!H267, "&lt;/TD&gt;&lt;TD VALIGN = MIDDLE  ALIGN = CENTER&gt;", TEXT(Minutes!H266,"d-mmm-yy"),"&lt;/TD&gt;&lt;/TR&gt;&lt;TR&gt;&lt;TD COLSPAN = 3&gt;", SUBSTITUTE(Minutes!H268, "#", " "),"&lt;/TD&gt;&lt;/TR&gt;"))</f>
        <v/>
      </c>
      <c r="H265" s="117" t="str">
        <f>IF(Minutes!I268&lt;&gt;"#","",CONCATENATE("&lt;TR BGCOLOR=""#E0E0E0""&gt;&lt;TD&gt;&lt;BR&gt;&lt;/TD&gt;&lt;TD VALIGN = MIDDLE  ALIGN = CENTER&gt;", Minutes!I267, "&lt;/TD&gt;&lt;TD VALIGN = MIDDLE  ALIGN = CENTER&gt;", TEXT(Minutes!I266,"d-mmm-yy"),"&lt;/TD&gt;&lt;/TR&gt;&lt;TR&gt;&lt;TD COLSPAN = 3&gt;", SUBSTITUTE(Minutes!I268, "#", " "),"&lt;/TD&gt;&lt;/TR&gt;"))</f>
        <v/>
      </c>
      <c r="I265" s="117" t="str">
        <f>IF(Minutes!J268&lt;&gt;"#","",CONCATENATE("&lt;TR BGCOLOR=""#E0E0E0""&gt;&lt;TD&gt;&lt;BR&gt;&lt;/TD&gt;&lt;TD VALIGN = MIDDLE  ALIGN = CENTER&gt;", Minutes!J267, "&lt;/TD&gt;&lt;TD VALIGN = MIDDLE  ALIGN = CENTER&gt;", TEXT(Minutes!J266,"d-mmm-yy"),"&lt;/TD&gt;&lt;/TR&gt;&lt;TR&gt;&lt;TD COLSPAN = 3&gt;", SUBSTITUTE(Minutes!J268, "#", " "),"&lt;/TD&gt;&lt;/TR&gt;"))</f>
        <v/>
      </c>
      <c r="J265" s="117" t="str">
        <f>IF(Minutes!K268&lt;&gt;"#","",CONCATENATE("&lt;TR BGCOLOR=""#E0E0E0""&gt;&lt;TD&gt;&lt;BR&gt;&lt;/TD&gt;&lt;TD VALIGN = MIDDLE  ALIGN = CENTER&gt;", Minutes!K267, "&lt;/TD&gt;&lt;TD VALIGN = MIDDLE  ALIGN = CENTER&gt;", TEXT(Minutes!K266,"d-mmm-yy"),"&lt;/TD&gt;&lt;/TR&gt;&lt;TR&gt;&lt;TD COLSPAN = 3&gt;", SUBSTITUTE(Minutes!K268, "#", " "),"&lt;/TD&gt;&lt;/TR&gt;"))</f>
        <v/>
      </c>
      <c r="K265" s="26" t="str">
        <f>IF(Minutes!L268&lt;&gt;"#","",CONCATENATE("&lt;TR BGCOLOR=""#E0E0E0""&gt;&lt;TD&gt;&lt;BR&gt;&lt;/TD&gt;&lt;TD VALIGN = MIDDLE  ALIGN = CENTER&gt;", Minutes!L267, "&lt;/TD&gt;&lt;TD VALIGN = MIDDLE  ALIGN = CENTER&gt;", TEXT(Minutes!L266,"d-mmm-yy"),"&lt;/TD&gt;&lt;/TR&gt;&lt;TR&gt;&lt;TD COLSPAN = 3&gt;", SUBSTITUTE(Minutes!L268, "#", " "),"&lt;/TD&gt;&lt;/TR&gt;"))</f>
        <v/>
      </c>
      <c r="L265" s="26" t="str">
        <f>IF(Minutes!M268&lt;&gt;"#","",CONCATENATE("&lt;TR BGCOLOR=""#E0E0E0""&gt;&lt;TD&gt;&lt;BR&gt;&lt;/TD&gt;&lt;TD VALIGN = MIDDLE  ALIGN = CENTER&gt;", Minutes!M267, "&lt;/TD&gt;&lt;TD VALIGN = MIDDLE  ALIGN = CENTER&gt;", TEXT(Minutes!M266,"d-mmm-yy"),"&lt;/TD&gt;&lt;/TR&gt;&lt;TR&gt;&lt;TD COLSPAN = 3&gt;", SUBSTITUTE(Minutes!M268, "#", " "),"&lt;/TD&gt;&lt;/TR&gt;"))</f>
        <v/>
      </c>
      <c r="M265" s="26" t="str">
        <f>IF(Minutes!N268&lt;&gt;"#","",CONCATENATE("&lt;TR BGCOLOR=""#E0E0E0""&gt;&lt;TD&gt;&lt;BR&gt;&lt;/TD&gt;&lt;TD VALIGN = MIDDLE  ALIGN = CENTER&gt;", Minutes!N267, "&lt;/TD&gt;&lt;TD VALIGN = MIDDLE  ALIGN = CENTER&gt;", TEXT(Minutes!N266,"d-mmm-yy"),"&lt;/TD&gt;&lt;/TR&gt;&lt;TR&gt;&lt;TD COLSPAN = 3&gt;", SUBSTITUTE(Minutes!N268, "#", " "),"&lt;/TD&gt;&lt;/TR&gt;"))</f>
        <v>&lt;TR BGCOLOR="#E0E0E0"&gt;&lt;TD&gt;&lt;BR&gt;&lt;/TD&gt;&lt;TD VALIGN = MIDDLE  ALIGN = CENTER&gt;This was 3 in 802.1w (Table 17-5) and then dot1dStpTxHoldCount of RFC 4318, of which ieee8021SpanningTreeRstpTxHoldCount is a direct derivation per 802.1Q (Table 17-5).  It changed to 6 in 802.1D-2004
Agree to change to 6 in MIB and change reference to 802.1Q.
Target for 802.1Qrev
&lt;/TD&gt;&lt;TD VALIGN = MIDDLE  ALIGN = CENTER&gt;19-Mar-13&lt;/TD&gt;&lt;/TR&gt;&lt;TR&gt;&lt;TD COLSPAN = 3&gt; &lt;/TD&gt;&lt;/TR&gt;</v>
      </c>
      <c r="N265" s="26" t="str">
        <f>IF(Minutes!O268&lt;&gt;"#","",CONCATENATE("&lt;TR BGCOLOR=""#E0E0E0""&gt;&lt;TD&gt;&lt;BR&gt;&lt;/TD&gt;&lt;TD VALIGN = MIDDLE  ALIGN = CENTER&gt;", Minutes!O267, "&lt;/TD&gt;&lt;TD VALIGN = MIDDLE  ALIGN = CENTER&gt;", TEXT(Minutes!O266,"d-mmm-yy"),"&lt;/TD&gt;&lt;/TR&gt;&lt;TR&gt;&lt;TD COLSPAN = 3&gt;", SUBSTITUTE(Minutes!O268, "#", " "),"&lt;/TD&gt;&lt;/TR&gt;"))</f>
        <v>&lt;TR BGCOLOR="#E0E0E0"&gt;&lt;TD&gt;&lt;BR&gt;&lt;/TD&gt;&lt;TD VALIGN = MIDDLE  ALIGN = CENTER&gt;Included in 802.1Q-REV  D1.0, in ballot
&lt;/TD&gt;&lt;TD VALIGN = MIDDLE  ALIGN = CENTER&gt;15-May-13&lt;/TD&gt;&lt;/TR&gt;&lt;TR&gt;&lt;TD COLSPAN = 3&gt; &lt;/TD&gt;&lt;/TR&gt;</v>
      </c>
      <c r="O265" s="26" t="str">
        <f>IF(Minutes!P268&lt;&gt;"#","",CONCATENATE("&lt;TR BGCOLOR=""#E0E0E0""&gt;&lt;TD&gt;&lt;BR&gt;&lt;/TD&gt;&lt;TD VALIGN = MIDDLE  ALIGN = CENTER&gt;", Minutes!P267, "&lt;/TD&gt;&lt;TD VALIGN = MIDDLE  ALIGN = CENTER&gt;", TEXT(Minutes!P266,"d-mmm-yy"),"&lt;/TD&gt;&lt;/TR&gt;&lt;TR&gt;&lt;TD COLSPAN = 3&gt;", SUBSTITUTE(Minutes!P268, "#", " "),"&lt;/TD&gt;&lt;/TR&gt;"))</f>
        <v>&lt;TR BGCOLOR="#E0E0E0"&gt;&lt;TD&gt;&lt;BR&gt;&lt;/TD&gt;&lt;TD VALIGN = MIDDLE  ALIGN = CENTER&gt;802.1Q-REV D1.2 is balloting&lt;/TD&gt;&lt;TD VALIGN = MIDDLE  ALIGN = CENTER&gt;15-Jul-13&lt;/TD&gt;&lt;/TR&gt;&lt;TR&gt;&lt;TD COLSPAN = 3&gt; &lt;/TD&gt;&lt;/TR&gt;</v>
      </c>
      <c r="P265" s="26" t="str">
        <f>IF(Minutes!Q268&lt;&gt;"#","",CONCATENATE("&lt;TR BGCOLOR=""#E0E0E0""&gt;&lt;TD&gt;&lt;BR&gt;&lt;/TD&gt;&lt;TD VALIGN = MIDDLE  ALIGN = CENTER&gt;", Minutes!Q267, "&lt;/TD&gt;&lt;TD VALIGN = MIDDLE  ALIGN = CENTER&gt;", TEXT(Minutes!Q266,"d-mmm-yy"),"&lt;/TD&gt;&lt;/TR&gt;&lt;TR&gt;&lt;TD COLSPAN = 3&gt;", SUBSTITUTE(Minutes!Q268, "#", " "),"&lt;/TD&gt;&lt;/TR&gt;"))</f>
        <v>&lt;TR BGCOLOR="#E0E0E0"&gt;&lt;TD&gt;&lt;BR&gt;&lt;/TD&gt;&lt;TD VALIGN = MIDDLE  ALIGN = CENTER&gt;802.1Q-REV is in WG ballot recirc&lt;/TD&gt;&lt;TD VALIGN = MIDDLE  ALIGN = CENTER&gt;3-Sep-13&lt;/TD&gt;&lt;/TR&gt;&lt;TR&gt;&lt;TD COLSPAN = 3&gt; &lt;/TD&gt;&lt;/TR&gt;</v>
      </c>
      <c r="Q265" s="112" t="str">
        <f>IF(Minutes!R268&lt;&gt;"#","",CONCATENATE("&lt;TR BGCOLOR=""#E0E0E0""&gt;&lt;TD&gt;&lt;BR&gt;&lt;/TD&gt;&lt;TD VALIGN = MIDDLE  ALIGN = CENTER&gt;", Minutes!R267, "&lt;/TD&gt;&lt;TD VALIGN = MIDDLE  ALIGN = CENTER&gt;", TEXT(Minutes!R266,"d-mmm-yy"),"&lt;/TD&gt;&lt;/TR&gt;&lt;TR&gt;&lt;TD COLSPAN = 3&gt;", SUBSTITUTE(Minutes!R268, "#", " "),"&lt;/TD&gt;&lt;/TR&gt;"))</f>
        <v>&lt;TR BGCOLOR="#E0E0E0"&gt;&lt;TD&gt;&lt;BR&gt;&lt;/TD&gt;&lt;TD VALIGN = MIDDLE  ALIGN = CENTER&gt;802.1Q-REV is in WG ballot recirc&lt;/TD&gt;&lt;TD VALIGN = MIDDLE  ALIGN = CENTER&gt;12-Nov-13&lt;/TD&gt;&lt;/TR&gt;&lt;TR&gt;&lt;TD COLSPAN = 3&gt; &lt;/TD&gt;&lt;/TR&gt;</v>
      </c>
      <c r="R265" s="117" t="str">
        <f>IF(Minutes!S268&lt;&gt;"#","",CONCATENATE("&lt;TR BGCOLOR=""#E0E0E0""&gt;&lt;TD&gt;&lt;BR&gt;&lt;/TD&gt;&lt;TD VALIGN = MIDDLE  ALIGN = CENTER&gt;", Minutes!S267, "&lt;/TD&gt;&lt;TD VALIGN = MIDDLE  ALIGN = CENTER&gt;", TEXT(Minutes!S266,"d-mmm-yy"),"&lt;/TD&gt;&lt;/TR&gt;&lt;TR&gt;&lt;TD COLSPAN = 3&gt;", SUBSTITUTE(Minutes!S268, "#", " "),"&lt;/TD&gt;&lt;/TR&gt;"))</f>
        <v>&lt;TR BGCOLOR="#E0E0E0"&gt;&lt;TD&gt;&lt;BR&gt;&lt;/TD&gt;&lt;TD VALIGN = MIDDLE  ALIGN = CENTER&gt;802.1Q-REV is in sponsor ballot&lt;/TD&gt;&lt;TD VALIGN = MIDDLE  ALIGN = CENTER&gt;22-Jan-14&lt;/TD&gt;&lt;/TR&gt;&lt;TR&gt;&lt;TD COLSPAN = 3&gt; &lt;/TD&gt;&lt;/TR&gt;</v>
      </c>
      <c r="S265" s="117" t="str">
        <f>IF(Minutes!T268&lt;&gt;"#","",CONCATENATE("&lt;TR BGCOLOR=""#E0E0E0""&gt;&lt;TD&gt;&lt;BR&gt;&lt;/TD&gt;&lt;TD VALIGN = MIDDLE  ALIGN = CENTER&gt;", Minutes!T267, "&lt;/TD&gt;&lt;TD VALIGN = MIDDLE  ALIGN = CENTER&gt;", TEXT(Minutes!T266,"d-mmm-yy"),"&lt;/TD&gt;&lt;/TR&gt;&lt;TR&gt;&lt;TD COLSPAN = 3&gt;", SUBSTITUTE(Minutes!T268, "#", " "),"&lt;/TD&gt;&lt;/TR&gt;"))</f>
        <v>&lt;TR BGCOLOR="#E0E0E0"&gt;&lt;TD&gt;&lt;BR&gt;&lt;/TD&gt;&lt;TD VALIGN = MIDDLE  ALIGN = CENTER&gt;802.1Q-REV is in sponsor ballot recirc&lt;/TD&gt;&lt;TD VALIGN = MIDDLE  ALIGN = CENTER&gt;18-Mar-14&lt;/TD&gt;&lt;/TR&gt;&lt;TR&gt;&lt;TD COLSPAN = 3&gt; &lt;/TD&gt;&lt;/TR&gt;</v>
      </c>
      <c r="T265" s="117" t="str">
        <f>IF(Minutes!U268&lt;&gt;"#","",CONCATENATE("&lt;TR BGCOLOR=""#E0E0E0""&gt;&lt;TD&gt;&lt;BR&gt;&lt;/TD&gt;&lt;TD VALIGN = MIDDLE  ALIGN = CENTER&gt;", Minutes!U267, "&lt;/TD&gt;&lt;TD VALIGN = MIDDLE  ALIGN = CENTER&gt;", TEXT(Minutes!U266,"d-mmm-yy"),"&lt;/TD&gt;&lt;/TR&gt;&lt;TR&gt;&lt;TD COLSPAN = 3&gt;", SUBSTITUTE(Minutes!U268, "#", " "),"&lt;/TD&gt;&lt;/TR&gt;"))</f>
        <v/>
      </c>
      <c r="U265" s="117" t="str">
        <f>IF(Minutes!V268&lt;&gt;"#","",CONCATENATE("&lt;TR BGCOLOR=""#E0E0E0""&gt;&lt;TD&gt;&lt;BR&gt;&lt;/TD&gt;&lt;TD VALIGN = MIDDLE  ALIGN = CENTER&gt;", Minutes!V267, "&lt;/TD&gt;&lt;TD VALIGN = MIDDLE  ALIGN = CENTER&gt;", TEXT(Minutes!V266,"d-mmm-yy"),"&lt;/TD&gt;&lt;/TR&gt;&lt;TR&gt;&lt;TD COLSPAN = 3&gt;", SUBSTITUTE(Minutes!V268, "#", " "),"&lt;/TD&gt;&lt;/TR&gt;"))</f>
        <v/>
      </c>
      <c r="V265" s="117" t="str">
        <f>IF(Minutes!W268&lt;&gt;"#","",CONCATENATE("&lt;TR BGCOLOR=""#E0E0E0""&gt;&lt;TD&gt;&lt;BR&gt;&lt;/TD&gt;&lt;TD VALIGN = MIDDLE  ALIGN = CENTER&gt;", Minutes!W267, "&lt;/TD&gt;&lt;TD VALIGN = MIDDLE  ALIGN = CENTER&gt;", TEXT(Minutes!W266,"d-mmm-yy"),"&lt;/TD&gt;&lt;/TR&gt;&lt;TR&gt;&lt;TD COLSPAN = 3&gt;", SUBSTITUTE(Minutes!W268, "#", " "),"&lt;/TD&gt;&lt;/TR&gt;"))</f>
        <v/>
      </c>
      <c r="W265" s="117" t="str">
        <f>IF(Minutes!X268&lt;&gt;"#","",CONCATENATE("&lt;TR BGCOLOR=""#E0E0E0""&gt;&lt;TD&gt;&lt;BR&gt;&lt;/TD&gt;&lt;TD VALIGN = MIDDLE  ALIGN = CENTER&gt;", Minutes!X267, "&lt;/TD&gt;&lt;TD VALIGN = MIDDLE  ALIGN = CENTER&gt;", TEXT(Minutes!X266,"d-mmm-yy"),"&lt;/TD&gt;&lt;/TR&gt;&lt;TR&gt;&lt;TD COLSPAN = 3&gt;", SUBSTITUTE(Minutes!X268, "#", " "),"&lt;/TD&gt;&lt;/TR&gt;"))</f>
        <v/>
      </c>
      <c r="X265" s="117" t="str">
        <f>IF(Minutes!Y268&lt;&gt;"#","",CONCATENATE("&lt;TR BGCOLOR=""#E0E0E0""&gt;&lt;TD&gt;&lt;BR&gt;&lt;/TD&gt;&lt;TD VALIGN = MIDDLE  ALIGN = CENTER&gt;", Minutes!Y267, "&lt;/TD&gt;&lt;TD VALIGN = MIDDLE  ALIGN = CENTER&gt;", TEXT(Minutes!Y266,"d-mmm-yy"),"&lt;/TD&gt;&lt;/TR&gt;&lt;TR&gt;&lt;TD COLSPAN = 3&gt;", SUBSTITUTE(Minutes!Y268, "#", " "),"&lt;/TD&gt;&lt;/TR&gt;"))</f>
        <v/>
      </c>
    </row>
    <row r="266" spans="1:24" x14ac:dyDescent="0.2">
      <c r="B266" s="117"/>
      <c r="C266" s="117"/>
      <c r="D266" s="117"/>
      <c r="E266" s="117"/>
      <c r="F266" s="117"/>
      <c r="G266" s="117"/>
      <c r="H266" s="117"/>
      <c r="I266" s="117"/>
      <c r="J266" s="117"/>
      <c r="R266" s="117"/>
      <c r="S266" s="117"/>
      <c r="T266" s="117"/>
      <c r="U266" s="117"/>
      <c r="V266" s="117"/>
      <c r="W266" s="117"/>
      <c r="X266" s="117"/>
    </row>
    <row r="267" spans="1:24" x14ac:dyDescent="0.2">
      <c r="A267" s="26" t="s">
        <v>89</v>
      </c>
      <c r="B267" s="117"/>
      <c r="C267" s="117"/>
      <c r="D267" s="117"/>
      <c r="E267" s="117"/>
      <c r="F267" s="117"/>
      <c r="G267" s="117"/>
      <c r="H267" s="117"/>
      <c r="I267" s="117"/>
      <c r="J267" s="117"/>
      <c r="R267" s="117"/>
      <c r="S267" s="117"/>
      <c r="T267" s="117"/>
      <c r="U267" s="117"/>
      <c r="V267" s="117"/>
      <c r="W267" s="117"/>
      <c r="X267" s="117"/>
    </row>
    <row r="268" spans="1:24" ht="127.5" customHeight="1" x14ac:dyDescent="0.2">
      <c r="A268" s="26" t="str">
        <f ca="1">IF(Minutes!B269="#","",CONCATENATE("&lt;A NAME = ""REQ",Minutes!B269,"""&gt;&lt;BR&gt;&lt;/A&gt;","&lt;TABLE BORDER=5 CELLSPACING=0 CELLPADDING=6 WIDTH=""100%""&gt;","&lt;TR BGCOLOR=""#00FFFF""&gt;&lt;TD COLSPAN = 3 VALIGN = MIDDLE  ALIGN = CENTER&gt;&lt;BIG&gt;&lt;B&gt;Change Request &lt;A HREF=""maint_",Minutes!B269,".pdf""&gt;",Minutes!B269,"&lt;/A&gt; Revision History&lt;/B&gt;&lt;/BIG&gt;&lt;/TD&gt;&lt;/TR&gt;","&lt;TR BGCOLOR=""#00FFFF""&gt;&lt;TD  WIDTH=""15%"" ALIGN = CENTER&gt;Status&lt;/TD&gt;&lt;TD ALIGN = CENTER&gt;Description&lt;/TD&gt;&lt;TD  WIDTH=""15%"" ALIGN = CENTER&gt;Date Received&lt;/TD&gt;&lt;/TR&gt;","&lt;TR BGCOLOR=""#00FFFF""&gt;&lt;TD VALIGN = MIDDLE  ALIGN = CENTER&gt;&lt;B&gt;",Minutes!C270,"&lt;/B&gt;&lt;/TD&gt;&lt;TD VALIGN = MIDDLE  ALIGN = CENTER&gt;&lt;B&gt;",Minutes!C271,"&lt;/B&gt;&lt;/TD&gt;&lt;TD  VALIGN = MIDDLE  ALIGN = CENTER&gt;&lt;B&gt;",Minutes!C269,"&lt;/B&gt;&lt;/TD&gt;&lt;/TR&gt;","&lt;TR BGCOLOR=""#00FFFF""&gt;&lt;TD COLSPAN = 3&gt;&lt;SMALL&gt;&lt;BR&gt;&lt;/SMALL&gt;&lt;/TD&gt;&lt;/TR&gt;"))</f>
        <v>&lt;A NAME = "REQ0098"&gt;&lt;BR&gt;&lt;/A&gt;&lt;TABLE BORDER=5 CELLSPACING=0 CELLPADDING=6 WIDTH="100%"&gt;&lt;TR BGCOLOR="#00FFFF"&gt;&lt;TD COLSPAN = 3 VALIGN = MIDDLE  ALIGN = CENTER&gt;&lt;BIG&gt;&lt;B&gt;Change Request &lt;A HREF="maint_0098.pdf"&gt;0098&lt;/A&gt;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 Definitions for the IEEE8021-MSTP MIB module&lt;/B&gt;&lt;/TD&gt;&lt;TD  VALIGN = MIDDLE  ALIGN = CENTER&gt;&lt;B&gt;18-Jan-13&lt;/B&gt;&lt;/TD&gt;&lt;/TR&gt;&lt;TR BGCOLOR="#00FFFF"&gt;&lt;TD COLSPAN = 3&gt;&lt;SMALL&gt;&lt;BR&gt;&lt;/SMALL&gt;&lt;/TD&gt;&lt;/TR&gt;</v>
      </c>
      <c r="B268" s="117" t="str">
        <f ca="1">IF(Minutes!C271="","",CONCATENATE("&lt;TR BGCOLOR=""#E0E0E0""&gt;&lt;TD&gt;&lt;BR&gt;&lt;/TD&gt;&lt;TD VALIGN = MIDDLE  ALIGN = CENTER&gt;", Minutes!C270, "&lt;/TD&gt;&lt;TD VALIGN = MIDDLE  ALIGN = CENTER&gt;", TEXT(Minutes!C269,"d-mmm-yy"),"&lt;/TD&gt;&lt;/TR&gt;&lt;TR&gt;&lt;TD COLSPAN = 3&gt;", SUBSTITUTE(Minutes!C271, "#", " "),"&lt;/TD&gt;&lt;/TR&gt;"))</f>
        <v>&lt;TR BGCOLOR="#E0E0E0"&gt;&lt;TD&gt;&lt;BR&gt;&lt;/TD&gt;&lt;TD VALIGN = MIDDLE  ALIGN = CENTER&gt;Balloting&lt;/TD&gt;&lt;TD VALIGN = MIDDLE  ALIGN = CENTER&gt;18-Jan-13&lt;/TD&gt;&lt;/TR&gt;&lt;TR&gt;&lt;TD COLSPAN = 3&gt;17.7.6 - Definitions for the IEEE8021-MSTP MIB module&lt;/TD&gt;&lt;/TR&gt;</v>
      </c>
      <c r="C268" s="117" t="str">
        <f>IF(Minutes!D271&lt;&gt;"#","",CONCATENATE("&lt;TR BGCOLOR=""#E0E0E0""&gt;&lt;TD&gt;&lt;BR&gt;&lt;/TD&gt;&lt;TD VALIGN = MIDDLE  ALIGN = CENTER&gt;", Minutes!D270, "&lt;/TD&gt;&lt;TD VALIGN = MIDDLE  ALIGN = CENTER&gt;", TEXT(Minutes!D269,"d-mmm-yy"),"&lt;/TD&gt;&lt;/TR&gt;&lt;TR&gt;&lt;TD COLSPAN = 3&gt;", SUBSTITUTE(Minutes!D271, "#", " "),"&lt;/TD&gt;&lt;/TR&gt;"))</f>
        <v/>
      </c>
      <c r="D268" s="117" t="str">
        <f>IF(Minutes!E271&lt;&gt;"#","",CONCATENATE("&lt;TR BGCOLOR=""#E0E0E0""&gt;&lt;TD&gt;&lt;BR&gt;&lt;/TD&gt;&lt;TD VALIGN = MIDDLE  ALIGN = CENTER&gt;", Minutes!E270, "&lt;/TD&gt;&lt;TD VALIGN = MIDDLE  ALIGN = CENTER&gt;", TEXT(Minutes!E269,"d-mmm-yy"),"&lt;/TD&gt;&lt;/TR&gt;&lt;TR&gt;&lt;TD COLSPAN = 3&gt;", SUBSTITUTE(Minutes!E271, "#", " "),"&lt;/TD&gt;&lt;/TR&gt;"))</f>
        <v/>
      </c>
      <c r="E268" s="117" t="str">
        <f>IF(Minutes!F271&lt;&gt;"#","",CONCATENATE("&lt;TR BGCOLOR=""#E0E0E0""&gt;&lt;TD&gt;&lt;BR&gt;&lt;/TD&gt;&lt;TD VALIGN = MIDDLE  ALIGN = CENTER&gt;", Minutes!F270, "&lt;/TD&gt;&lt;TD VALIGN = MIDDLE  ALIGN = CENTER&gt;", TEXT(Minutes!F269,"d-mmm-yy"),"&lt;/TD&gt;&lt;/TR&gt;&lt;TR&gt;&lt;TD COLSPAN = 3&gt;", SUBSTITUTE(Minutes!F271, "#", " "),"&lt;/TD&gt;&lt;/TR&gt;"))</f>
        <v/>
      </c>
      <c r="F268" s="117" t="str">
        <f>IF(Minutes!G271&lt;&gt;"#","",CONCATENATE("&lt;TR BGCOLOR=""#E0E0E0""&gt;&lt;TD&gt;&lt;BR&gt;&lt;/TD&gt;&lt;TD VALIGN = MIDDLE  ALIGN = CENTER&gt;", Minutes!G270, "&lt;/TD&gt;&lt;TD VALIGN = MIDDLE  ALIGN = CENTER&gt;", TEXT(Minutes!G269,"d-mmm-yy"),"&lt;/TD&gt;&lt;/TR&gt;&lt;TR&gt;&lt;TD COLSPAN = 3&gt;", SUBSTITUTE(Minutes!G271, "#", " "),"&lt;/TD&gt;&lt;/TR&gt;"))</f>
        <v/>
      </c>
      <c r="G268" s="117" t="str">
        <f>IF(Minutes!H271&lt;&gt;"#","",CONCATENATE("&lt;TR BGCOLOR=""#E0E0E0""&gt;&lt;TD&gt;&lt;BR&gt;&lt;/TD&gt;&lt;TD VALIGN = MIDDLE  ALIGN = CENTER&gt;", Minutes!H270, "&lt;/TD&gt;&lt;TD VALIGN = MIDDLE  ALIGN = CENTER&gt;", TEXT(Minutes!H269,"d-mmm-yy"),"&lt;/TD&gt;&lt;/TR&gt;&lt;TR&gt;&lt;TD COLSPAN = 3&gt;", SUBSTITUTE(Minutes!H271, "#", " "),"&lt;/TD&gt;&lt;/TR&gt;"))</f>
        <v/>
      </c>
      <c r="H268" s="117" t="str">
        <f>IF(Minutes!I271&lt;&gt;"#","",CONCATENATE("&lt;TR BGCOLOR=""#E0E0E0""&gt;&lt;TD&gt;&lt;BR&gt;&lt;/TD&gt;&lt;TD VALIGN = MIDDLE  ALIGN = CENTER&gt;", Minutes!I270, "&lt;/TD&gt;&lt;TD VALIGN = MIDDLE  ALIGN = CENTER&gt;", TEXT(Minutes!I269,"d-mmm-yy"),"&lt;/TD&gt;&lt;/TR&gt;&lt;TR&gt;&lt;TD COLSPAN = 3&gt;", SUBSTITUTE(Minutes!I271, "#", " "),"&lt;/TD&gt;&lt;/TR&gt;"))</f>
        <v/>
      </c>
      <c r="I268" s="117" t="str">
        <f>IF(Minutes!J271&lt;&gt;"#","",CONCATENATE("&lt;TR BGCOLOR=""#E0E0E0""&gt;&lt;TD&gt;&lt;BR&gt;&lt;/TD&gt;&lt;TD VALIGN = MIDDLE  ALIGN = CENTER&gt;", Minutes!J270, "&lt;/TD&gt;&lt;TD VALIGN = MIDDLE  ALIGN = CENTER&gt;", TEXT(Minutes!J269,"d-mmm-yy"),"&lt;/TD&gt;&lt;/TR&gt;&lt;TR&gt;&lt;TD COLSPAN = 3&gt;", SUBSTITUTE(Minutes!J271, "#", " "),"&lt;/TD&gt;&lt;/TR&gt;"))</f>
        <v/>
      </c>
      <c r="J268" s="117" t="str">
        <f>IF(Minutes!K271&lt;&gt;"#","",CONCATENATE("&lt;TR BGCOLOR=""#E0E0E0""&gt;&lt;TD&gt;&lt;BR&gt;&lt;/TD&gt;&lt;TD VALIGN = MIDDLE  ALIGN = CENTER&gt;", Minutes!K270, "&lt;/TD&gt;&lt;TD VALIGN = MIDDLE  ALIGN = CENTER&gt;", TEXT(Minutes!K269,"d-mmm-yy"),"&lt;/TD&gt;&lt;/TR&gt;&lt;TR&gt;&lt;TD COLSPAN = 3&gt;", SUBSTITUTE(Minutes!K271, "#", " "),"&lt;/TD&gt;&lt;/TR&gt;"))</f>
        <v/>
      </c>
      <c r="K268" s="26" t="str">
        <f>IF(Minutes!L271&lt;&gt;"#","",CONCATENATE("&lt;TR BGCOLOR=""#E0E0E0""&gt;&lt;TD&gt;&lt;BR&gt;&lt;/TD&gt;&lt;TD VALIGN = MIDDLE  ALIGN = CENTER&gt;", Minutes!L270, "&lt;/TD&gt;&lt;TD VALIGN = MIDDLE  ALIGN = CENTER&gt;", TEXT(Minutes!L269,"d-mmm-yy"),"&lt;/TD&gt;&lt;/TR&gt;&lt;TR&gt;&lt;TD COLSPAN = 3&gt;", SUBSTITUTE(Minutes!L271, "#", " "),"&lt;/TD&gt;&lt;/TR&gt;"))</f>
        <v/>
      </c>
      <c r="L268" s="26" t="str">
        <f>IF(Minutes!M271&lt;&gt;"#","",CONCATENATE("&lt;TR BGCOLOR=""#E0E0E0""&gt;&lt;TD&gt;&lt;BR&gt;&lt;/TD&gt;&lt;TD VALIGN = MIDDLE  ALIGN = CENTER&gt;", Minutes!M270, "&lt;/TD&gt;&lt;TD VALIGN = MIDDLE  ALIGN = CENTER&gt;", TEXT(Minutes!M269,"d-mmm-yy"),"&lt;/TD&gt;&lt;/TR&gt;&lt;TR&gt;&lt;TD COLSPAN = 3&gt;", SUBSTITUTE(Minutes!M271, "#", " "),"&lt;/TD&gt;&lt;/TR&gt;"))</f>
        <v/>
      </c>
      <c r="M268" s="26" t="str">
        <f>IF(Minutes!N271&lt;&gt;"#","",CONCATENATE("&lt;TR BGCOLOR=""#E0E0E0""&gt;&lt;TD&gt;&lt;BR&gt;&lt;/TD&gt;&lt;TD VALIGN = MIDDLE  ALIGN = CENTER&gt;", Minutes!N270, "&lt;/TD&gt;&lt;TD VALIGN = MIDDLE  ALIGN = CENTER&gt;", TEXT(Minutes!N269,"d-mmm-yy"),"&lt;/TD&gt;&lt;/TR&gt;&lt;TR&gt;&lt;TD COLSPAN = 3&gt;", SUBSTITUTE(Minutes!N271, "#", " "),"&lt;/TD&gt;&lt;/TR&gt;"))</f>
        <v>&lt;TR BGCOLOR="#E0E0E0"&gt;&lt;TD&gt;&lt;BR&gt;&lt;/TD&gt;&lt;TD VALIGN = MIDDLE  ALIGN = CENTER&gt;Agreed.  Editor requested to include in 802.1Q-REV&lt;/TD&gt;&lt;TD VALIGN = MIDDLE  ALIGN = CENTER&gt;19-Mar-13&lt;/TD&gt;&lt;/TR&gt;&lt;TR&gt;&lt;TD COLSPAN = 3&gt; &lt;/TD&gt;&lt;/TR&gt;</v>
      </c>
      <c r="N268" s="26" t="str">
        <f>IF(Minutes!O271&lt;&gt;"#","",CONCATENATE("&lt;TR BGCOLOR=""#E0E0E0""&gt;&lt;TD&gt;&lt;BR&gt;&lt;/TD&gt;&lt;TD VALIGN = MIDDLE  ALIGN = CENTER&gt;", Minutes!O270, "&lt;/TD&gt;&lt;TD VALIGN = MIDDLE  ALIGN = CENTER&gt;", TEXT(Minutes!O269,"d-mmm-yy"),"&lt;/TD&gt;&lt;/TR&gt;&lt;TR&gt;&lt;TD COLSPAN = 3&gt;", SUBSTITUTE(Minutes!O271, "#", " "),"&lt;/TD&gt;&lt;/TR&gt;"))</f>
        <v>&lt;TR BGCOLOR="#E0E0E0"&gt;&lt;TD&gt;&lt;BR&gt;&lt;/TD&gt;&lt;TD VALIGN = MIDDLE  ALIGN = CENTER&gt;Included in 802.1Q-REV  D1.0, in ballot
&lt;/TD&gt;&lt;TD VALIGN = MIDDLE  ALIGN = CENTER&gt;15-May-13&lt;/TD&gt;&lt;/TR&gt;&lt;TR&gt;&lt;TD COLSPAN = 3&gt; &lt;/TD&gt;&lt;/TR&gt;</v>
      </c>
      <c r="O268" s="26" t="str">
        <f>IF(Minutes!P271&lt;&gt;"#","",CONCATENATE("&lt;TR BGCOLOR=""#E0E0E0""&gt;&lt;TD&gt;&lt;BR&gt;&lt;/TD&gt;&lt;TD VALIGN = MIDDLE  ALIGN = CENTER&gt;", Minutes!P270, "&lt;/TD&gt;&lt;TD VALIGN = MIDDLE  ALIGN = CENTER&gt;", TEXT(Minutes!P269,"d-mmm-yy"),"&lt;/TD&gt;&lt;/TR&gt;&lt;TR&gt;&lt;TD COLSPAN = 3&gt;", SUBSTITUTE(Minutes!P271, "#", " "),"&lt;/TD&gt;&lt;/TR&gt;"))</f>
        <v>&lt;TR BGCOLOR="#E0E0E0"&gt;&lt;TD&gt;&lt;BR&gt;&lt;/TD&gt;&lt;TD VALIGN = MIDDLE  ALIGN = CENTER&gt;802.1Q-REV D1.2 is balloting&lt;/TD&gt;&lt;TD VALIGN = MIDDLE  ALIGN = CENTER&gt;15-Jul-13&lt;/TD&gt;&lt;/TR&gt;&lt;TR&gt;&lt;TD COLSPAN = 3&gt; &lt;/TD&gt;&lt;/TR&gt;</v>
      </c>
      <c r="P268" s="26" t="str">
        <f>IF(Minutes!Q271&lt;&gt;"#","",CONCATENATE("&lt;TR BGCOLOR=""#E0E0E0""&gt;&lt;TD&gt;&lt;BR&gt;&lt;/TD&gt;&lt;TD VALIGN = MIDDLE  ALIGN = CENTER&gt;", Minutes!Q270, "&lt;/TD&gt;&lt;TD VALIGN = MIDDLE  ALIGN = CENTER&gt;", TEXT(Minutes!Q269,"d-mmm-yy"),"&lt;/TD&gt;&lt;/TR&gt;&lt;TR&gt;&lt;TD COLSPAN = 3&gt;", SUBSTITUTE(Minutes!Q271, "#", " "),"&lt;/TD&gt;&lt;/TR&gt;"))</f>
        <v>&lt;TR BGCOLOR="#E0E0E0"&gt;&lt;TD&gt;&lt;BR&gt;&lt;/TD&gt;&lt;TD VALIGN = MIDDLE  ALIGN = CENTER&gt;802.1Q-REV is in WG ballot recirc&lt;/TD&gt;&lt;TD VALIGN = MIDDLE  ALIGN = CENTER&gt;3-Sep-13&lt;/TD&gt;&lt;/TR&gt;&lt;TR&gt;&lt;TD COLSPAN = 3&gt; &lt;/TD&gt;&lt;/TR&gt;</v>
      </c>
      <c r="Q268" s="112" t="str">
        <f>IF(Minutes!R271&lt;&gt;"#","",CONCATENATE("&lt;TR BGCOLOR=""#E0E0E0""&gt;&lt;TD&gt;&lt;BR&gt;&lt;/TD&gt;&lt;TD VALIGN = MIDDLE  ALIGN = CENTER&gt;", Minutes!R270, "&lt;/TD&gt;&lt;TD VALIGN = MIDDLE  ALIGN = CENTER&gt;", TEXT(Minutes!R269,"d-mmm-yy"),"&lt;/TD&gt;&lt;/TR&gt;&lt;TR&gt;&lt;TD COLSPAN = 3&gt;", SUBSTITUTE(Minutes!R271, "#", " "),"&lt;/TD&gt;&lt;/TR&gt;"))</f>
        <v>&lt;TR BGCOLOR="#E0E0E0"&gt;&lt;TD&gt;&lt;BR&gt;&lt;/TD&gt;&lt;TD VALIGN = MIDDLE  ALIGN = CENTER&gt;802.1Q-REV is in WG ballot recirc&lt;/TD&gt;&lt;TD VALIGN = MIDDLE  ALIGN = CENTER&gt;12-Nov-13&lt;/TD&gt;&lt;/TR&gt;&lt;TR&gt;&lt;TD COLSPAN = 3&gt; &lt;/TD&gt;&lt;/TR&gt;</v>
      </c>
      <c r="R268" s="117" t="str">
        <f>IF(Minutes!S271&lt;&gt;"#","",CONCATENATE("&lt;TR BGCOLOR=""#E0E0E0""&gt;&lt;TD&gt;&lt;BR&gt;&lt;/TD&gt;&lt;TD VALIGN = MIDDLE  ALIGN = CENTER&gt;", Minutes!S270, "&lt;/TD&gt;&lt;TD VALIGN = MIDDLE  ALIGN = CENTER&gt;", TEXT(Minutes!S269,"d-mmm-yy"),"&lt;/TD&gt;&lt;/TR&gt;&lt;TR&gt;&lt;TD COLSPAN = 3&gt;", SUBSTITUTE(Minutes!S271, "#", " "),"&lt;/TD&gt;&lt;/TR&gt;"))</f>
        <v>&lt;TR BGCOLOR="#E0E0E0"&gt;&lt;TD&gt;&lt;BR&gt;&lt;/TD&gt;&lt;TD VALIGN = MIDDLE  ALIGN = CENTER&gt;802.1Q-REV is in sponsor ballot&lt;/TD&gt;&lt;TD VALIGN = MIDDLE  ALIGN = CENTER&gt;22-Jan-14&lt;/TD&gt;&lt;/TR&gt;&lt;TR&gt;&lt;TD COLSPAN = 3&gt; &lt;/TD&gt;&lt;/TR&gt;</v>
      </c>
      <c r="S268" s="117" t="str">
        <f>IF(Minutes!T271&lt;&gt;"#","",CONCATENATE("&lt;TR BGCOLOR=""#E0E0E0""&gt;&lt;TD&gt;&lt;BR&gt;&lt;/TD&gt;&lt;TD VALIGN = MIDDLE  ALIGN = CENTER&gt;", Minutes!T270, "&lt;/TD&gt;&lt;TD VALIGN = MIDDLE  ALIGN = CENTER&gt;", TEXT(Minutes!T269,"d-mmm-yy"),"&lt;/TD&gt;&lt;/TR&gt;&lt;TR&gt;&lt;TD COLSPAN = 3&gt;", SUBSTITUTE(Minutes!T271, "#", " "),"&lt;/TD&gt;&lt;/TR&gt;"))</f>
        <v>&lt;TR BGCOLOR="#E0E0E0"&gt;&lt;TD&gt;&lt;BR&gt;&lt;/TD&gt;&lt;TD VALIGN = MIDDLE  ALIGN = CENTER&gt;802.1Q-REV is in sponsor ballot recirc&lt;/TD&gt;&lt;TD VALIGN = MIDDLE  ALIGN = CENTER&gt;18-Mar-14&lt;/TD&gt;&lt;/TR&gt;&lt;TR&gt;&lt;TD COLSPAN = 3&gt; &lt;/TD&gt;&lt;/TR&gt;</v>
      </c>
      <c r="T268" s="117" t="str">
        <f>IF(Minutes!U271&lt;&gt;"#","",CONCATENATE("&lt;TR BGCOLOR=""#E0E0E0""&gt;&lt;TD&gt;&lt;BR&gt;&lt;/TD&gt;&lt;TD VALIGN = MIDDLE  ALIGN = CENTER&gt;", Minutes!U270, "&lt;/TD&gt;&lt;TD VALIGN = MIDDLE  ALIGN = CENTER&gt;", TEXT(Minutes!U269,"d-mmm-yy"),"&lt;/TD&gt;&lt;/TR&gt;&lt;TR&gt;&lt;TD COLSPAN = 3&gt;", SUBSTITUTE(Minutes!U271, "#", " "),"&lt;/TD&gt;&lt;/TR&gt;"))</f>
        <v/>
      </c>
      <c r="U268" s="117" t="str">
        <f>IF(Minutes!V271&lt;&gt;"#","",CONCATENATE("&lt;TR BGCOLOR=""#E0E0E0""&gt;&lt;TD&gt;&lt;BR&gt;&lt;/TD&gt;&lt;TD VALIGN = MIDDLE  ALIGN = CENTER&gt;", Minutes!V270, "&lt;/TD&gt;&lt;TD VALIGN = MIDDLE  ALIGN = CENTER&gt;", TEXT(Minutes!V269,"d-mmm-yy"),"&lt;/TD&gt;&lt;/TR&gt;&lt;TR&gt;&lt;TD COLSPAN = 3&gt;", SUBSTITUTE(Minutes!V271, "#", " "),"&lt;/TD&gt;&lt;/TR&gt;"))</f>
        <v/>
      </c>
      <c r="V268" s="117" t="str">
        <f>IF(Minutes!W271&lt;&gt;"#","",CONCATENATE("&lt;TR BGCOLOR=""#E0E0E0""&gt;&lt;TD&gt;&lt;BR&gt;&lt;/TD&gt;&lt;TD VALIGN = MIDDLE  ALIGN = CENTER&gt;", Minutes!W270, "&lt;/TD&gt;&lt;TD VALIGN = MIDDLE  ALIGN = CENTER&gt;", TEXT(Minutes!W269,"d-mmm-yy"),"&lt;/TD&gt;&lt;/TR&gt;&lt;TR&gt;&lt;TD COLSPAN = 3&gt;", SUBSTITUTE(Minutes!W271, "#", " "),"&lt;/TD&gt;&lt;/TR&gt;"))</f>
        <v/>
      </c>
      <c r="W268" s="117" t="str">
        <f>IF(Minutes!X271&lt;&gt;"#","",CONCATENATE("&lt;TR BGCOLOR=""#E0E0E0""&gt;&lt;TD&gt;&lt;BR&gt;&lt;/TD&gt;&lt;TD VALIGN = MIDDLE  ALIGN = CENTER&gt;", Minutes!X270, "&lt;/TD&gt;&lt;TD VALIGN = MIDDLE  ALIGN = CENTER&gt;", TEXT(Minutes!X269,"d-mmm-yy"),"&lt;/TD&gt;&lt;/TR&gt;&lt;TR&gt;&lt;TD COLSPAN = 3&gt;", SUBSTITUTE(Minutes!X271, "#", " "),"&lt;/TD&gt;&lt;/TR&gt;"))</f>
        <v/>
      </c>
      <c r="X268" s="117" t="str">
        <f>IF(Minutes!Y271&lt;&gt;"#","",CONCATENATE("&lt;TR BGCOLOR=""#E0E0E0""&gt;&lt;TD&gt;&lt;BR&gt;&lt;/TD&gt;&lt;TD VALIGN = MIDDLE  ALIGN = CENTER&gt;", Minutes!Y270, "&lt;/TD&gt;&lt;TD VALIGN = MIDDLE  ALIGN = CENTER&gt;", TEXT(Minutes!Y269,"d-mmm-yy"),"&lt;/TD&gt;&lt;/TR&gt;&lt;TR&gt;&lt;TD COLSPAN = 3&gt;", SUBSTITUTE(Minutes!Y271, "#", " "),"&lt;/TD&gt;&lt;/TR&gt;"))</f>
        <v/>
      </c>
    </row>
    <row r="269" spans="1:24" x14ac:dyDescent="0.2">
      <c r="B269" s="117"/>
      <c r="C269" s="117"/>
      <c r="D269" s="117"/>
      <c r="E269" s="117"/>
      <c r="F269" s="117"/>
      <c r="G269" s="117"/>
      <c r="H269" s="117"/>
      <c r="I269" s="117"/>
      <c r="J269" s="117"/>
      <c r="R269" s="117"/>
      <c r="S269" s="117"/>
      <c r="T269" s="117"/>
      <c r="U269" s="117"/>
      <c r="V269" s="117"/>
      <c r="W269" s="117"/>
      <c r="X269" s="117"/>
    </row>
    <row r="270" spans="1:24" x14ac:dyDescent="0.2">
      <c r="A270" s="26" t="s">
        <v>89</v>
      </c>
      <c r="B270" s="117"/>
      <c r="C270" s="117"/>
      <c r="D270" s="117"/>
      <c r="E270" s="117"/>
      <c r="F270" s="117"/>
      <c r="G270" s="117"/>
      <c r="H270" s="117"/>
      <c r="I270" s="117"/>
      <c r="J270" s="117"/>
      <c r="R270" s="117"/>
      <c r="S270" s="117"/>
      <c r="T270" s="117"/>
      <c r="U270" s="117"/>
      <c r="V270" s="117"/>
      <c r="W270" s="117"/>
      <c r="X270" s="117"/>
    </row>
    <row r="271" spans="1:24" ht="127.5" customHeight="1" x14ac:dyDescent="0.2">
      <c r="A271" s="26" t="str">
        <f ca="1">IF(Minutes!B272="#","",CONCATENATE("&lt;A NAME = ""REQ",Minutes!B272,"""&gt;&lt;BR&gt;&lt;/A&gt;","&lt;TABLE BORDER=5 CELLSPACING=0 CELLPADDING=6 WIDTH=""100%""&gt;","&lt;TR BGCOLOR=""#00FFFF""&gt;&lt;TD COLSPAN = 3 VALIGN = MIDDLE  ALIGN = CENTER&gt;&lt;BIG&gt;&lt;B&gt;Change Request &lt;A HREF=""maint_",Minutes!B272,".pdf""&gt;",Minutes!B272,"&lt;/A&gt; Revision History&lt;/B&gt;&lt;/BIG&gt;&lt;/TD&gt;&lt;/TR&gt;","&lt;TR BGCOLOR=""#00FFFF""&gt;&lt;TD  WIDTH=""15%"" ALIGN = CENTER&gt;Status&lt;/TD&gt;&lt;TD ALIGN = CENTER&gt;Description&lt;/TD&gt;&lt;TD  WIDTH=""15%"" ALIGN = CENTER&gt;Date Received&lt;/TD&gt;&lt;/TR&gt;","&lt;TR BGCOLOR=""#00FFFF""&gt;&lt;TD VALIGN = MIDDLE  ALIGN = CENTER&gt;&lt;B&gt;",Minutes!C273,"&lt;/B&gt;&lt;/TD&gt;&lt;TD VALIGN = MIDDLE  ALIGN = CENTER&gt;&lt;B&gt;",Minutes!C274,"&lt;/B&gt;&lt;/TD&gt;&lt;TD  VALIGN = MIDDLE  ALIGN = CENTER&gt;&lt;B&gt;",Minutes!C272,"&lt;/B&gt;&lt;/TD&gt;&lt;/TR&gt;","&lt;TR BGCOLOR=""#00FFFF""&gt;&lt;TD COLSPAN = 3&gt;&lt;SMALL&gt;&lt;BR&gt;&lt;/SMALL&gt;&lt;/TD&gt;&lt;/TR&gt;"))</f>
        <v>&lt;A NAME = "REQ0099"&gt;&lt;BR&gt;&lt;/A&gt;&lt;TABLE BORDER=5 CELLSPACING=0 CELLPADDING=6 WIDTH="100%"&gt;&lt;TR BGCOLOR="#00FFFF"&gt;&lt;TD COLSPAN = 3 VALIGN = MIDDLE  ALIGN = CENTER&gt;&lt;BIG&gt;&lt;B&gt;Change Request &lt;A HREF="maint_0099.pdf"&gt;0099&lt;/A&gt;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13.27.1 - Definitions for the IEEE8021-MSTP MIB module, AdminEdge&lt;/B&gt;&lt;/TD&gt;&lt;TD  VALIGN = MIDDLE  ALIGN = CENTER&gt;&lt;B&gt;18-Jan-13&lt;/B&gt;&lt;/TD&gt;&lt;/TR&gt;&lt;TR BGCOLOR="#00FFFF"&gt;&lt;TD COLSPAN = 3&gt;&lt;SMALL&gt;&lt;BR&gt;&lt;/SMALL&gt;&lt;/TD&gt;&lt;/TR&gt;</v>
      </c>
      <c r="B271" s="117" t="str">
        <f ca="1">IF(Minutes!C274="","",CONCATENATE("&lt;TR BGCOLOR=""#E0E0E0""&gt;&lt;TD&gt;&lt;BR&gt;&lt;/TD&gt;&lt;TD VALIGN = MIDDLE  ALIGN = CENTER&gt;", Minutes!C273, "&lt;/TD&gt;&lt;TD VALIGN = MIDDLE  ALIGN = CENTER&gt;", TEXT(Minutes!C272,"d-mmm-yy"),"&lt;/TD&gt;&lt;/TR&gt;&lt;TR&gt;&lt;TD COLSPAN = 3&gt;", SUBSTITUTE(Minutes!C274, "#", " "),"&lt;/TD&gt;&lt;/TR&gt;"))</f>
        <v>&lt;TR BGCOLOR="#E0E0E0"&gt;&lt;TD&gt;&lt;BR&gt;&lt;/TD&gt;&lt;TD VALIGN = MIDDLE  ALIGN = CENTER&gt;Balloting&lt;/TD&gt;&lt;TD VALIGN = MIDDLE  ALIGN = CENTER&gt;18-Jan-13&lt;/TD&gt;&lt;/TR&gt;&lt;TR&gt;&lt;TD COLSPAN = 3&gt;17.7.6, 13.27.1 - Definitions for the IEEE8021-MSTP MIB module, AdminEdge&lt;/TD&gt;&lt;/TR&gt;</v>
      </c>
      <c r="C271" s="117" t="str">
        <f>IF(Minutes!D274&lt;&gt;"#","",CONCATENATE("&lt;TR BGCOLOR=""#E0E0E0""&gt;&lt;TD&gt;&lt;BR&gt;&lt;/TD&gt;&lt;TD VALIGN = MIDDLE  ALIGN = CENTER&gt;", Minutes!D273, "&lt;/TD&gt;&lt;TD VALIGN = MIDDLE  ALIGN = CENTER&gt;", TEXT(Minutes!D272,"d-mmm-yy"),"&lt;/TD&gt;&lt;/TR&gt;&lt;TR&gt;&lt;TD COLSPAN = 3&gt;", SUBSTITUTE(Minutes!D274, "#", " "),"&lt;/TD&gt;&lt;/TR&gt;"))</f>
        <v/>
      </c>
      <c r="D271" s="117" t="str">
        <f>IF(Minutes!E274&lt;&gt;"#","",CONCATENATE("&lt;TR BGCOLOR=""#E0E0E0""&gt;&lt;TD&gt;&lt;BR&gt;&lt;/TD&gt;&lt;TD VALIGN = MIDDLE  ALIGN = CENTER&gt;", Minutes!E273, "&lt;/TD&gt;&lt;TD VALIGN = MIDDLE  ALIGN = CENTER&gt;", TEXT(Minutes!E272,"d-mmm-yy"),"&lt;/TD&gt;&lt;/TR&gt;&lt;TR&gt;&lt;TD COLSPAN = 3&gt;", SUBSTITUTE(Minutes!E274, "#", " "),"&lt;/TD&gt;&lt;/TR&gt;"))</f>
        <v/>
      </c>
      <c r="E271" s="117" t="str">
        <f>IF(Minutes!F274&lt;&gt;"#","",CONCATENATE("&lt;TR BGCOLOR=""#E0E0E0""&gt;&lt;TD&gt;&lt;BR&gt;&lt;/TD&gt;&lt;TD VALIGN = MIDDLE  ALIGN = CENTER&gt;", Minutes!F273, "&lt;/TD&gt;&lt;TD VALIGN = MIDDLE  ALIGN = CENTER&gt;", TEXT(Minutes!F272,"d-mmm-yy"),"&lt;/TD&gt;&lt;/TR&gt;&lt;TR&gt;&lt;TD COLSPAN = 3&gt;", SUBSTITUTE(Minutes!F274, "#", " "),"&lt;/TD&gt;&lt;/TR&gt;"))</f>
        <v/>
      </c>
      <c r="F271" s="117" t="str">
        <f>IF(Minutes!G274&lt;&gt;"#","",CONCATENATE("&lt;TR BGCOLOR=""#E0E0E0""&gt;&lt;TD&gt;&lt;BR&gt;&lt;/TD&gt;&lt;TD VALIGN = MIDDLE  ALIGN = CENTER&gt;", Minutes!G273, "&lt;/TD&gt;&lt;TD VALIGN = MIDDLE  ALIGN = CENTER&gt;", TEXT(Minutes!G272,"d-mmm-yy"),"&lt;/TD&gt;&lt;/TR&gt;&lt;TR&gt;&lt;TD COLSPAN = 3&gt;", SUBSTITUTE(Minutes!G274, "#", " "),"&lt;/TD&gt;&lt;/TR&gt;"))</f>
        <v/>
      </c>
      <c r="G271" s="117" t="str">
        <f>IF(Minutes!H274&lt;&gt;"#","",CONCATENATE("&lt;TR BGCOLOR=""#E0E0E0""&gt;&lt;TD&gt;&lt;BR&gt;&lt;/TD&gt;&lt;TD VALIGN = MIDDLE  ALIGN = CENTER&gt;", Minutes!H273, "&lt;/TD&gt;&lt;TD VALIGN = MIDDLE  ALIGN = CENTER&gt;", TEXT(Minutes!H272,"d-mmm-yy"),"&lt;/TD&gt;&lt;/TR&gt;&lt;TR&gt;&lt;TD COLSPAN = 3&gt;", SUBSTITUTE(Minutes!H274, "#", " "),"&lt;/TD&gt;&lt;/TR&gt;"))</f>
        <v/>
      </c>
      <c r="H271" s="117" t="str">
        <f>IF(Minutes!I274&lt;&gt;"#","",CONCATENATE("&lt;TR BGCOLOR=""#E0E0E0""&gt;&lt;TD&gt;&lt;BR&gt;&lt;/TD&gt;&lt;TD VALIGN = MIDDLE  ALIGN = CENTER&gt;", Minutes!I273, "&lt;/TD&gt;&lt;TD VALIGN = MIDDLE  ALIGN = CENTER&gt;", TEXT(Minutes!I272,"d-mmm-yy"),"&lt;/TD&gt;&lt;/TR&gt;&lt;TR&gt;&lt;TD COLSPAN = 3&gt;", SUBSTITUTE(Minutes!I274, "#", " "),"&lt;/TD&gt;&lt;/TR&gt;"))</f>
        <v/>
      </c>
      <c r="I271" s="117" t="str">
        <f>IF(Minutes!J274&lt;&gt;"#","",CONCATENATE("&lt;TR BGCOLOR=""#E0E0E0""&gt;&lt;TD&gt;&lt;BR&gt;&lt;/TD&gt;&lt;TD VALIGN = MIDDLE  ALIGN = CENTER&gt;", Minutes!J273, "&lt;/TD&gt;&lt;TD VALIGN = MIDDLE  ALIGN = CENTER&gt;", TEXT(Minutes!J272,"d-mmm-yy"),"&lt;/TD&gt;&lt;/TR&gt;&lt;TR&gt;&lt;TD COLSPAN = 3&gt;", SUBSTITUTE(Minutes!J274, "#", " "),"&lt;/TD&gt;&lt;/TR&gt;"))</f>
        <v/>
      </c>
      <c r="J271" s="117" t="str">
        <f>IF(Minutes!K274&lt;&gt;"#","",CONCATENATE("&lt;TR BGCOLOR=""#E0E0E0""&gt;&lt;TD&gt;&lt;BR&gt;&lt;/TD&gt;&lt;TD VALIGN = MIDDLE  ALIGN = CENTER&gt;", Minutes!K273, "&lt;/TD&gt;&lt;TD VALIGN = MIDDLE  ALIGN = CENTER&gt;", TEXT(Minutes!K272,"d-mmm-yy"),"&lt;/TD&gt;&lt;/TR&gt;&lt;TR&gt;&lt;TD COLSPAN = 3&gt;", SUBSTITUTE(Minutes!K274, "#", " "),"&lt;/TD&gt;&lt;/TR&gt;"))</f>
        <v/>
      </c>
      <c r="K271" s="26" t="str">
        <f>IF(Minutes!L274&lt;&gt;"#","",CONCATENATE("&lt;TR BGCOLOR=""#E0E0E0""&gt;&lt;TD&gt;&lt;BR&gt;&lt;/TD&gt;&lt;TD VALIGN = MIDDLE  ALIGN = CENTER&gt;", Minutes!L273, "&lt;/TD&gt;&lt;TD VALIGN = MIDDLE  ALIGN = CENTER&gt;", TEXT(Minutes!L272,"d-mmm-yy"),"&lt;/TD&gt;&lt;/TR&gt;&lt;TR&gt;&lt;TD COLSPAN = 3&gt;", SUBSTITUTE(Minutes!L274, "#", " "),"&lt;/TD&gt;&lt;/TR&gt;"))</f>
        <v/>
      </c>
      <c r="L271" s="26" t="str">
        <f>IF(Minutes!M274&lt;&gt;"#","",CONCATENATE("&lt;TR BGCOLOR=""#E0E0E0""&gt;&lt;TD&gt;&lt;BR&gt;&lt;/TD&gt;&lt;TD VALIGN = MIDDLE  ALIGN = CENTER&gt;", Minutes!M273, "&lt;/TD&gt;&lt;TD VALIGN = MIDDLE  ALIGN = CENTER&gt;", TEXT(Minutes!M272,"d-mmm-yy"),"&lt;/TD&gt;&lt;/TR&gt;&lt;TR&gt;&lt;TD COLSPAN = 3&gt;", SUBSTITUTE(Minutes!M274, "#", " "),"&lt;/TD&gt;&lt;/TR&gt;"))</f>
        <v/>
      </c>
      <c r="M271" s="26" t="str">
        <f>IF(Minutes!N274&lt;&gt;"#","",CONCATENATE("&lt;TR BGCOLOR=""#E0E0E0""&gt;&lt;TD&gt;&lt;BR&gt;&lt;/TD&gt;&lt;TD VALIGN = MIDDLE  ALIGN = CENTER&gt;", Minutes!N273, "&lt;/TD&gt;&lt;TD VALIGN = MIDDLE  ALIGN = CENTER&gt;", TEXT(Minutes!N272,"d-mmm-yy"),"&lt;/TD&gt;&lt;/TR&gt;&lt;TR&gt;&lt;TD COLSPAN = 3&gt;", SUBSTITUTE(Minutes!N274, "#", " "),"&lt;/TD&gt;&lt;/TR&gt;"))</f>
        <v>&lt;TR BGCOLOR="#E0E0E0"&gt;&lt;TD&gt;&lt;BR&gt;&lt;/TD&gt;&lt;TD VALIGN = MIDDLE  ALIGN = CENTER&gt;The REFERENCE for this in the MIB is to 802.1D 17.13.1 which provides no guidance on default values.  The revised 802.1Q clause 13 is the appropriate reference
Accept – change DEFVAL to false and update the reference
Target for 802.1Qrev&lt;/TD&gt;&lt;TD VALIGN = MIDDLE  ALIGN = CENTER&gt;19-Mar-13&lt;/TD&gt;&lt;/TR&gt;&lt;TR&gt;&lt;TD COLSPAN = 3&gt; &lt;/TD&gt;&lt;/TR&gt;</v>
      </c>
      <c r="N271" s="26" t="str">
        <f>IF(Minutes!O274&lt;&gt;"#","",CONCATENATE("&lt;TR BGCOLOR=""#E0E0E0""&gt;&lt;TD&gt;&lt;BR&gt;&lt;/TD&gt;&lt;TD VALIGN = MIDDLE  ALIGN = CENTER&gt;", Minutes!O273, "&lt;/TD&gt;&lt;TD VALIGN = MIDDLE  ALIGN = CENTER&gt;", TEXT(Minutes!O272,"d-mmm-yy"),"&lt;/TD&gt;&lt;/TR&gt;&lt;TR&gt;&lt;TD COLSPAN = 3&gt;", SUBSTITUTE(Minutes!O274, "#", " "),"&lt;/TD&gt;&lt;/TR&gt;"))</f>
        <v>&lt;TR BGCOLOR="#E0E0E0"&gt;&lt;TD&gt;&lt;BR&gt;&lt;/TD&gt;&lt;TD VALIGN = MIDDLE  ALIGN = CENTER&gt;Included in 802.1Q-REV  D1.0, in ballot
&lt;/TD&gt;&lt;TD VALIGN = MIDDLE  ALIGN = CENTER&gt;15-May-13&lt;/TD&gt;&lt;/TR&gt;&lt;TR&gt;&lt;TD COLSPAN = 3&gt; &lt;/TD&gt;&lt;/TR&gt;</v>
      </c>
      <c r="O271" s="26" t="str">
        <f>IF(Minutes!P274&lt;&gt;"#","",CONCATENATE("&lt;TR BGCOLOR=""#E0E0E0""&gt;&lt;TD&gt;&lt;BR&gt;&lt;/TD&gt;&lt;TD VALIGN = MIDDLE  ALIGN = CENTER&gt;", Minutes!P273, "&lt;/TD&gt;&lt;TD VALIGN = MIDDLE  ALIGN = CENTER&gt;", TEXT(Minutes!P272,"d-mmm-yy"),"&lt;/TD&gt;&lt;/TR&gt;&lt;TR&gt;&lt;TD COLSPAN = 3&gt;", SUBSTITUTE(Minutes!P274, "#", " "),"&lt;/TD&gt;&lt;/TR&gt;"))</f>
        <v>&lt;TR BGCOLOR="#E0E0E0"&gt;&lt;TD&gt;&lt;BR&gt;&lt;/TD&gt;&lt;TD VALIGN = MIDDLE  ALIGN = CENTER&gt;802.1Q-REV D1.2 is balloting&lt;/TD&gt;&lt;TD VALIGN = MIDDLE  ALIGN = CENTER&gt;15-Jul-13&lt;/TD&gt;&lt;/TR&gt;&lt;TR&gt;&lt;TD COLSPAN = 3&gt; &lt;/TD&gt;&lt;/TR&gt;</v>
      </c>
      <c r="P271" s="26" t="str">
        <f>IF(Minutes!Q274&lt;&gt;"#","",CONCATENATE("&lt;TR BGCOLOR=""#E0E0E0""&gt;&lt;TD&gt;&lt;BR&gt;&lt;/TD&gt;&lt;TD VALIGN = MIDDLE  ALIGN = CENTER&gt;", Minutes!Q273, "&lt;/TD&gt;&lt;TD VALIGN = MIDDLE  ALIGN = CENTER&gt;", TEXT(Minutes!Q272,"d-mmm-yy"),"&lt;/TD&gt;&lt;/TR&gt;&lt;TR&gt;&lt;TD COLSPAN = 3&gt;", SUBSTITUTE(Minutes!Q274, "#", " "),"&lt;/TD&gt;&lt;/TR&gt;"))</f>
        <v>&lt;TR BGCOLOR="#E0E0E0"&gt;&lt;TD&gt;&lt;BR&gt;&lt;/TD&gt;&lt;TD VALIGN = MIDDLE  ALIGN = CENTER&gt;802.1Q-REV is in WG ballot recirc&lt;/TD&gt;&lt;TD VALIGN = MIDDLE  ALIGN = CENTER&gt;3-Sep-13&lt;/TD&gt;&lt;/TR&gt;&lt;TR&gt;&lt;TD COLSPAN = 3&gt; &lt;/TD&gt;&lt;/TR&gt;</v>
      </c>
      <c r="Q271" s="112" t="str">
        <f>IF(Minutes!R274&lt;&gt;"#","",CONCATENATE("&lt;TR BGCOLOR=""#E0E0E0""&gt;&lt;TD&gt;&lt;BR&gt;&lt;/TD&gt;&lt;TD VALIGN = MIDDLE  ALIGN = CENTER&gt;", Minutes!R273, "&lt;/TD&gt;&lt;TD VALIGN = MIDDLE  ALIGN = CENTER&gt;", TEXT(Minutes!R272,"d-mmm-yy"),"&lt;/TD&gt;&lt;/TR&gt;&lt;TR&gt;&lt;TD COLSPAN = 3&gt;", SUBSTITUTE(Minutes!R274, "#", " "),"&lt;/TD&gt;&lt;/TR&gt;"))</f>
        <v>&lt;TR BGCOLOR="#E0E0E0"&gt;&lt;TD&gt;&lt;BR&gt;&lt;/TD&gt;&lt;TD VALIGN = MIDDLE  ALIGN = CENTER&gt;802.1Q-REV is in WG ballot recirc&lt;/TD&gt;&lt;TD VALIGN = MIDDLE  ALIGN = CENTER&gt;12-Nov-13&lt;/TD&gt;&lt;/TR&gt;&lt;TR&gt;&lt;TD COLSPAN = 3&gt; &lt;/TD&gt;&lt;/TR&gt;</v>
      </c>
      <c r="R271" s="117" t="str">
        <f>IF(Minutes!S274&lt;&gt;"#","",CONCATENATE("&lt;TR BGCOLOR=""#E0E0E0""&gt;&lt;TD&gt;&lt;BR&gt;&lt;/TD&gt;&lt;TD VALIGN = MIDDLE  ALIGN = CENTER&gt;", Minutes!S273, "&lt;/TD&gt;&lt;TD VALIGN = MIDDLE  ALIGN = CENTER&gt;", TEXT(Minutes!S272,"d-mmm-yy"),"&lt;/TD&gt;&lt;/TR&gt;&lt;TR&gt;&lt;TD COLSPAN = 3&gt;", SUBSTITUTE(Minutes!S274, "#", " "),"&lt;/TD&gt;&lt;/TR&gt;"))</f>
        <v>&lt;TR BGCOLOR="#E0E0E0"&gt;&lt;TD&gt;&lt;BR&gt;&lt;/TD&gt;&lt;TD VALIGN = MIDDLE  ALIGN = CENTER&gt;802.1Q-REV is in sponsor ballot&lt;/TD&gt;&lt;TD VALIGN = MIDDLE  ALIGN = CENTER&gt;22-Jan-14&lt;/TD&gt;&lt;/TR&gt;&lt;TR&gt;&lt;TD COLSPAN = 3&gt; &lt;/TD&gt;&lt;/TR&gt;</v>
      </c>
      <c r="S271" s="117" t="str">
        <f>IF(Minutes!T274&lt;&gt;"#","",CONCATENATE("&lt;TR BGCOLOR=""#E0E0E0""&gt;&lt;TD&gt;&lt;BR&gt;&lt;/TD&gt;&lt;TD VALIGN = MIDDLE  ALIGN = CENTER&gt;", Minutes!T273, "&lt;/TD&gt;&lt;TD VALIGN = MIDDLE  ALIGN = CENTER&gt;", TEXT(Minutes!T272,"d-mmm-yy"),"&lt;/TD&gt;&lt;/TR&gt;&lt;TR&gt;&lt;TD COLSPAN = 3&gt;", SUBSTITUTE(Minutes!T274, "#", " "),"&lt;/TD&gt;&lt;/TR&gt;"))</f>
        <v>&lt;TR BGCOLOR="#E0E0E0"&gt;&lt;TD&gt;&lt;BR&gt;&lt;/TD&gt;&lt;TD VALIGN = MIDDLE  ALIGN = CENTER&gt;802.1Q-REV is in sponsor ballot recirc&lt;/TD&gt;&lt;TD VALIGN = MIDDLE  ALIGN = CENTER&gt;18-Mar-14&lt;/TD&gt;&lt;/TR&gt;&lt;TR&gt;&lt;TD COLSPAN = 3&gt; &lt;/TD&gt;&lt;/TR&gt;</v>
      </c>
      <c r="T271" s="117" t="str">
        <f>IF(Minutes!U274&lt;&gt;"#","",CONCATENATE("&lt;TR BGCOLOR=""#E0E0E0""&gt;&lt;TD&gt;&lt;BR&gt;&lt;/TD&gt;&lt;TD VALIGN = MIDDLE  ALIGN = CENTER&gt;", Minutes!U273, "&lt;/TD&gt;&lt;TD VALIGN = MIDDLE  ALIGN = CENTER&gt;", TEXT(Minutes!U272,"d-mmm-yy"),"&lt;/TD&gt;&lt;/TR&gt;&lt;TR&gt;&lt;TD COLSPAN = 3&gt;", SUBSTITUTE(Minutes!U274, "#", " "),"&lt;/TD&gt;&lt;/TR&gt;"))</f>
        <v/>
      </c>
      <c r="U271" s="117" t="str">
        <f>IF(Minutes!V274&lt;&gt;"#","",CONCATENATE("&lt;TR BGCOLOR=""#E0E0E0""&gt;&lt;TD&gt;&lt;BR&gt;&lt;/TD&gt;&lt;TD VALIGN = MIDDLE  ALIGN = CENTER&gt;", Minutes!V273, "&lt;/TD&gt;&lt;TD VALIGN = MIDDLE  ALIGN = CENTER&gt;", TEXT(Minutes!V272,"d-mmm-yy"),"&lt;/TD&gt;&lt;/TR&gt;&lt;TR&gt;&lt;TD COLSPAN = 3&gt;", SUBSTITUTE(Minutes!V274, "#", " "),"&lt;/TD&gt;&lt;/TR&gt;"))</f>
        <v/>
      </c>
      <c r="V271" s="117" t="str">
        <f>IF(Minutes!W274&lt;&gt;"#","",CONCATENATE("&lt;TR BGCOLOR=""#E0E0E0""&gt;&lt;TD&gt;&lt;BR&gt;&lt;/TD&gt;&lt;TD VALIGN = MIDDLE  ALIGN = CENTER&gt;", Minutes!W273, "&lt;/TD&gt;&lt;TD VALIGN = MIDDLE  ALIGN = CENTER&gt;", TEXT(Minutes!W272,"d-mmm-yy"),"&lt;/TD&gt;&lt;/TR&gt;&lt;TR&gt;&lt;TD COLSPAN = 3&gt;", SUBSTITUTE(Minutes!W274, "#", " "),"&lt;/TD&gt;&lt;/TR&gt;"))</f>
        <v/>
      </c>
      <c r="W271" s="117" t="str">
        <f>IF(Minutes!X274&lt;&gt;"#","",CONCATENATE("&lt;TR BGCOLOR=""#E0E0E0""&gt;&lt;TD&gt;&lt;BR&gt;&lt;/TD&gt;&lt;TD VALIGN = MIDDLE  ALIGN = CENTER&gt;", Minutes!X273, "&lt;/TD&gt;&lt;TD VALIGN = MIDDLE  ALIGN = CENTER&gt;", TEXT(Minutes!X272,"d-mmm-yy"),"&lt;/TD&gt;&lt;/TR&gt;&lt;TR&gt;&lt;TD COLSPAN = 3&gt;", SUBSTITUTE(Minutes!X274, "#", " "),"&lt;/TD&gt;&lt;/TR&gt;"))</f>
        <v/>
      </c>
      <c r="X271" s="117" t="str">
        <f>IF(Minutes!Y274&lt;&gt;"#","",CONCATENATE("&lt;TR BGCOLOR=""#E0E0E0""&gt;&lt;TD&gt;&lt;BR&gt;&lt;/TD&gt;&lt;TD VALIGN = MIDDLE  ALIGN = CENTER&gt;", Minutes!Y273, "&lt;/TD&gt;&lt;TD VALIGN = MIDDLE  ALIGN = CENTER&gt;", TEXT(Minutes!Y272,"d-mmm-yy"),"&lt;/TD&gt;&lt;/TR&gt;&lt;TR&gt;&lt;TD COLSPAN = 3&gt;", SUBSTITUTE(Minutes!Y274, "#", " "),"&lt;/TD&gt;&lt;/TR&gt;"))</f>
        <v/>
      </c>
    </row>
    <row r="272" spans="1:24" x14ac:dyDescent="0.2">
      <c r="B272" s="117"/>
      <c r="C272" s="117"/>
      <c r="D272" s="117"/>
      <c r="E272" s="117"/>
      <c r="F272" s="117"/>
      <c r="G272" s="117"/>
      <c r="H272" s="117"/>
      <c r="I272" s="117"/>
      <c r="J272" s="117"/>
      <c r="R272" s="117"/>
      <c r="S272" s="117"/>
      <c r="T272" s="117"/>
      <c r="U272" s="117"/>
      <c r="V272" s="117"/>
      <c r="W272" s="117"/>
      <c r="X272" s="117"/>
    </row>
    <row r="273" spans="1:24" x14ac:dyDescent="0.2">
      <c r="A273" s="26" t="s">
        <v>89</v>
      </c>
      <c r="B273" s="117"/>
      <c r="C273" s="117"/>
      <c r="D273" s="117"/>
      <c r="E273" s="117"/>
      <c r="F273" s="117"/>
      <c r="G273" s="117"/>
      <c r="H273" s="117"/>
      <c r="I273" s="117"/>
      <c r="J273" s="117"/>
      <c r="R273" s="117"/>
      <c r="S273" s="117"/>
      <c r="T273" s="117"/>
      <c r="U273" s="117"/>
      <c r="V273" s="117"/>
      <c r="W273" s="117"/>
      <c r="X273" s="117"/>
    </row>
    <row r="274" spans="1:24" ht="127.5" customHeight="1" x14ac:dyDescent="0.2">
      <c r="A274" s="26" t="str">
        <f ca="1">IF(Minutes!B275="#","",CONCATENATE("&lt;A NAME = ""REQ",Minutes!B275,"""&gt;&lt;BR&gt;&lt;/A&gt;","&lt;TABLE BORDER=5 CELLSPACING=0 CELLPADDING=6 WIDTH=""100%""&gt;","&lt;TR BGCOLOR=""#00FFFF""&gt;&lt;TD COLSPAN = 3 VALIGN = MIDDLE  ALIGN = CENTER&gt;&lt;BIG&gt;&lt;B&gt;Change Request &lt;A HREF=""maint_",Minutes!B275,".pdf""&gt;",Minutes!B275,"&lt;/A&gt; Revision History&lt;/B&gt;&lt;/BIG&gt;&lt;/TD&gt;&lt;/TR&gt;","&lt;TR BGCOLOR=""#00FFFF""&gt;&lt;TD  WIDTH=""15%"" ALIGN = CENTER&gt;Status&lt;/TD&gt;&lt;TD ALIGN = CENTER&gt;Description&lt;/TD&gt;&lt;TD  WIDTH=""15%"" ALIGN = CENTER&gt;Date Received&lt;/TD&gt;&lt;/TR&gt;","&lt;TR BGCOLOR=""#00FFFF""&gt;&lt;TD VALIGN = MIDDLE  ALIGN = CENTER&gt;&lt;B&gt;",Minutes!C276,"&lt;/B&gt;&lt;/TD&gt;&lt;TD VALIGN = MIDDLE  ALIGN = CENTER&gt;&lt;B&gt;",Minutes!C277,"&lt;/B&gt;&lt;/TD&gt;&lt;TD  VALIGN = MIDDLE  ALIGN = CENTER&gt;&lt;B&gt;",Minutes!C275,"&lt;/B&gt;&lt;/TD&gt;&lt;/TR&gt;","&lt;TR BGCOLOR=""#00FFFF""&gt;&lt;TD COLSPAN = 3&gt;&lt;SMALL&gt;&lt;BR&gt;&lt;/SMALL&gt;&lt;/TD&gt;&lt;/TR&gt;"))</f>
        <v>&lt;A NAME = "REQ0100"&gt;&lt;BR&gt;&lt;/A&gt;&lt;TABLE BORDER=5 CELLSPACING=0 CELLPADDING=6 WIDTH="100%"&gt;&lt;TR BGCOLOR="#00FFFF"&gt;&lt;TD COLSPAN = 3 VALIGN = MIDDLE  ALIGN = CENTER&gt;&lt;BIG&gt;&lt;B&gt;Change Request &lt;A HREF="maint_0100.pdf"&gt;0100&lt;/A&gt;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 Definitions for the IEEE8021-MSTP MIB module&lt;/B&gt;&lt;/TD&gt;&lt;TD  VALIGN = MIDDLE  ALIGN = CENTER&gt;&lt;B&gt;18-Jan-13&lt;/B&gt;&lt;/TD&gt;&lt;/TR&gt;&lt;TR BGCOLOR="#00FFFF"&gt;&lt;TD COLSPAN = 3&gt;&lt;SMALL&gt;&lt;BR&gt;&lt;/SMALL&gt;&lt;/TD&gt;&lt;/TR&gt;</v>
      </c>
      <c r="B274" s="117" t="str">
        <f ca="1">IF(Minutes!C277="","",CONCATENATE("&lt;TR BGCOLOR=""#E0E0E0""&gt;&lt;TD&gt;&lt;BR&gt;&lt;/TD&gt;&lt;TD VALIGN = MIDDLE  ALIGN = CENTER&gt;", Minutes!C276, "&lt;/TD&gt;&lt;TD VALIGN = MIDDLE  ALIGN = CENTER&gt;", TEXT(Minutes!C275,"d-mmm-yy"),"&lt;/TD&gt;&lt;/TR&gt;&lt;TR&gt;&lt;TD COLSPAN = 3&gt;", SUBSTITUTE(Minutes!C277, "#", " "),"&lt;/TD&gt;&lt;/TR&gt;"))</f>
        <v>&lt;TR BGCOLOR="#E0E0E0"&gt;&lt;TD&gt;&lt;BR&gt;&lt;/TD&gt;&lt;TD VALIGN = MIDDLE  ALIGN = CENTER&gt;Balloting&lt;/TD&gt;&lt;TD VALIGN = MIDDLE  ALIGN = CENTER&gt;18-Jan-13&lt;/TD&gt;&lt;/TR&gt;&lt;TR&gt;&lt;TD COLSPAN = 3&gt;17.7.6 - Definitions for the IEEE8021-MSTP MIB module&lt;/TD&gt;&lt;/TR&gt;</v>
      </c>
      <c r="C274" s="117" t="str">
        <f>IF(Minutes!D277&lt;&gt;"#","",CONCATENATE("&lt;TR BGCOLOR=""#E0E0E0""&gt;&lt;TD&gt;&lt;BR&gt;&lt;/TD&gt;&lt;TD VALIGN = MIDDLE  ALIGN = CENTER&gt;", Minutes!D276, "&lt;/TD&gt;&lt;TD VALIGN = MIDDLE  ALIGN = CENTER&gt;", TEXT(Minutes!D275,"d-mmm-yy"),"&lt;/TD&gt;&lt;/TR&gt;&lt;TR&gt;&lt;TD COLSPAN = 3&gt;", SUBSTITUTE(Minutes!D277, "#", " "),"&lt;/TD&gt;&lt;/TR&gt;"))</f>
        <v/>
      </c>
      <c r="D274" s="117" t="str">
        <f>IF(Minutes!E277&lt;&gt;"#","",CONCATENATE("&lt;TR BGCOLOR=""#E0E0E0""&gt;&lt;TD&gt;&lt;BR&gt;&lt;/TD&gt;&lt;TD VALIGN = MIDDLE  ALIGN = CENTER&gt;", Minutes!E276, "&lt;/TD&gt;&lt;TD VALIGN = MIDDLE  ALIGN = CENTER&gt;", TEXT(Minutes!E275,"d-mmm-yy"),"&lt;/TD&gt;&lt;/TR&gt;&lt;TR&gt;&lt;TD COLSPAN = 3&gt;", SUBSTITUTE(Minutes!E277, "#", " "),"&lt;/TD&gt;&lt;/TR&gt;"))</f>
        <v/>
      </c>
      <c r="E274" s="117" t="str">
        <f>IF(Minutes!F277&lt;&gt;"#","",CONCATENATE("&lt;TR BGCOLOR=""#E0E0E0""&gt;&lt;TD&gt;&lt;BR&gt;&lt;/TD&gt;&lt;TD VALIGN = MIDDLE  ALIGN = CENTER&gt;", Minutes!F276, "&lt;/TD&gt;&lt;TD VALIGN = MIDDLE  ALIGN = CENTER&gt;", TEXT(Minutes!F275,"d-mmm-yy"),"&lt;/TD&gt;&lt;/TR&gt;&lt;TR&gt;&lt;TD COLSPAN = 3&gt;", SUBSTITUTE(Minutes!F277, "#", " "),"&lt;/TD&gt;&lt;/TR&gt;"))</f>
        <v/>
      </c>
      <c r="F274" s="117" t="str">
        <f>IF(Minutes!G277&lt;&gt;"#","",CONCATENATE("&lt;TR BGCOLOR=""#E0E0E0""&gt;&lt;TD&gt;&lt;BR&gt;&lt;/TD&gt;&lt;TD VALIGN = MIDDLE  ALIGN = CENTER&gt;", Minutes!G276, "&lt;/TD&gt;&lt;TD VALIGN = MIDDLE  ALIGN = CENTER&gt;", TEXT(Minutes!G275,"d-mmm-yy"),"&lt;/TD&gt;&lt;/TR&gt;&lt;TR&gt;&lt;TD COLSPAN = 3&gt;", SUBSTITUTE(Minutes!G277, "#", " "),"&lt;/TD&gt;&lt;/TR&gt;"))</f>
        <v/>
      </c>
      <c r="G274" s="117" t="str">
        <f>IF(Minutes!H277&lt;&gt;"#","",CONCATENATE("&lt;TR BGCOLOR=""#E0E0E0""&gt;&lt;TD&gt;&lt;BR&gt;&lt;/TD&gt;&lt;TD VALIGN = MIDDLE  ALIGN = CENTER&gt;", Minutes!H276, "&lt;/TD&gt;&lt;TD VALIGN = MIDDLE  ALIGN = CENTER&gt;", TEXT(Minutes!H275,"d-mmm-yy"),"&lt;/TD&gt;&lt;/TR&gt;&lt;TR&gt;&lt;TD COLSPAN = 3&gt;", SUBSTITUTE(Minutes!H277, "#", " "),"&lt;/TD&gt;&lt;/TR&gt;"))</f>
        <v/>
      </c>
      <c r="H274" s="117" t="str">
        <f>IF(Minutes!I277&lt;&gt;"#","",CONCATENATE("&lt;TR BGCOLOR=""#E0E0E0""&gt;&lt;TD&gt;&lt;BR&gt;&lt;/TD&gt;&lt;TD VALIGN = MIDDLE  ALIGN = CENTER&gt;", Minutes!I276, "&lt;/TD&gt;&lt;TD VALIGN = MIDDLE  ALIGN = CENTER&gt;", TEXT(Minutes!I275,"d-mmm-yy"),"&lt;/TD&gt;&lt;/TR&gt;&lt;TR&gt;&lt;TD COLSPAN = 3&gt;", SUBSTITUTE(Minutes!I277, "#", " "),"&lt;/TD&gt;&lt;/TR&gt;"))</f>
        <v/>
      </c>
      <c r="I274" s="117" t="str">
        <f>IF(Minutes!J277&lt;&gt;"#","",CONCATENATE("&lt;TR BGCOLOR=""#E0E0E0""&gt;&lt;TD&gt;&lt;BR&gt;&lt;/TD&gt;&lt;TD VALIGN = MIDDLE  ALIGN = CENTER&gt;", Minutes!J276, "&lt;/TD&gt;&lt;TD VALIGN = MIDDLE  ALIGN = CENTER&gt;", TEXT(Minutes!J275,"d-mmm-yy"),"&lt;/TD&gt;&lt;/TR&gt;&lt;TR&gt;&lt;TD COLSPAN = 3&gt;", SUBSTITUTE(Minutes!J277, "#", " "),"&lt;/TD&gt;&lt;/TR&gt;"))</f>
        <v/>
      </c>
      <c r="J274" s="117" t="str">
        <f>IF(Minutes!K277&lt;&gt;"#","",CONCATENATE("&lt;TR BGCOLOR=""#E0E0E0""&gt;&lt;TD&gt;&lt;BR&gt;&lt;/TD&gt;&lt;TD VALIGN = MIDDLE  ALIGN = CENTER&gt;", Minutes!K276, "&lt;/TD&gt;&lt;TD VALIGN = MIDDLE  ALIGN = CENTER&gt;", TEXT(Minutes!K275,"d-mmm-yy"),"&lt;/TD&gt;&lt;/TR&gt;&lt;TR&gt;&lt;TD COLSPAN = 3&gt;", SUBSTITUTE(Minutes!K277, "#", " "),"&lt;/TD&gt;&lt;/TR&gt;"))</f>
        <v/>
      </c>
      <c r="K274" s="26" t="str">
        <f>IF(Minutes!L277&lt;&gt;"#","",CONCATENATE("&lt;TR BGCOLOR=""#E0E0E0""&gt;&lt;TD&gt;&lt;BR&gt;&lt;/TD&gt;&lt;TD VALIGN = MIDDLE  ALIGN = CENTER&gt;", Minutes!L276, "&lt;/TD&gt;&lt;TD VALIGN = MIDDLE  ALIGN = CENTER&gt;", TEXT(Minutes!L275,"d-mmm-yy"),"&lt;/TD&gt;&lt;/TR&gt;&lt;TR&gt;&lt;TD COLSPAN = 3&gt;", SUBSTITUTE(Minutes!L277, "#", " "),"&lt;/TD&gt;&lt;/TR&gt;"))</f>
        <v/>
      </c>
      <c r="L274" s="26" t="str">
        <f>IF(Minutes!M277&lt;&gt;"#","",CONCATENATE("&lt;TR BGCOLOR=""#E0E0E0""&gt;&lt;TD&gt;&lt;BR&gt;&lt;/TD&gt;&lt;TD VALIGN = MIDDLE  ALIGN = CENTER&gt;", Minutes!M276, "&lt;/TD&gt;&lt;TD VALIGN = MIDDLE  ALIGN = CENTER&gt;", TEXT(Minutes!M275,"d-mmm-yy"),"&lt;/TD&gt;&lt;/TR&gt;&lt;TR&gt;&lt;TD COLSPAN = 3&gt;", SUBSTITUTE(Minutes!M277, "#", " "),"&lt;/TD&gt;&lt;/TR&gt;"))</f>
        <v/>
      </c>
      <c r="M274" s="26" t="str">
        <f>IF(Minutes!N277&lt;&gt;"#","",CONCATENATE("&lt;TR BGCOLOR=""#E0E0E0""&gt;&lt;TD&gt;&lt;BR&gt;&lt;/TD&gt;&lt;TD VALIGN = MIDDLE  ALIGN = CENTER&gt;", Minutes!N276, "&lt;/TD&gt;&lt;TD VALIGN = MIDDLE  ALIGN = CENTER&gt;", TEXT(Minutes!N275,"d-mmm-yy"),"&lt;/TD&gt;&lt;/TR&gt;&lt;TR&gt;&lt;TD COLSPAN = 3&gt;", SUBSTITUTE(Minutes!N277, "#", " "),"&lt;/TD&gt;&lt;/TR&gt;"))</f>
        <v>&lt;TR BGCOLOR="#E0E0E0"&gt;&lt;TD&gt;&lt;BR&gt;&lt;/TD&gt;&lt;TD VALIGN = MIDDLE  ALIGN = CENTER&gt;There is a mismatch between clause 8, clause 12 (has more than 8) and clause 17 (differ from 12)
We need to  at least add a VID-to-FID table to MIB, and deprecate the constraints.  But alignment is needed.  Panos Saltsidis will provide detailed text changes...
Target for 802.1Qrev &lt;/TD&gt;&lt;TD VALIGN = MIDDLE  ALIGN = CENTER&gt;19-Mar-13&lt;/TD&gt;&lt;/TR&gt;&lt;TR&gt;&lt;TD COLSPAN = 3&gt; &lt;/TD&gt;&lt;/TR&gt;</v>
      </c>
      <c r="N274" s="26" t="str">
        <f>IF(Minutes!O277&lt;&gt;"#","",CONCATENATE("&lt;TR BGCOLOR=""#E0E0E0""&gt;&lt;TD&gt;&lt;BR&gt;&lt;/TD&gt;&lt;TD VALIGN = MIDDLE  ALIGN = CENTER&gt;", Minutes!O276, "&lt;/TD&gt;&lt;TD VALIGN = MIDDLE  ALIGN = CENTER&gt;", TEXT(Minutes!O275,"d-mmm-yy"),"&lt;/TD&gt;&lt;/TR&gt;&lt;TR&gt;&lt;TD COLSPAN = 3&gt;", SUBSTITUTE(Minutes!O277, "#", " "),"&lt;/TD&gt;&lt;/TR&gt;"))</f>
        <v>&lt;TR BGCOLOR="#E0E0E0"&gt;&lt;TD&gt;&lt;BR&gt;&lt;/TD&gt;&lt;TD VALIGN = MIDDLE  ALIGN = CENTER&gt;Panos Saltsidis will propose text changes in a ballot comment…
Target for 802.1Q-REV  &lt;/TD&gt;&lt;TD VALIGN = MIDDLE  ALIGN = CENTER&gt;15-May-13&lt;/TD&gt;&lt;/TR&gt;&lt;TR&gt;&lt;TD COLSPAN = 3&gt; &lt;/TD&gt;&lt;/TR&gt;</v>
      </c>
      <c r="O274" s="26" t="str">
        <f>IF(Minutes!P277&lt;&gt;"#","",CONCATENATE("&lt;TR BGCOLOR=""#E0E0E0""&gt;&lt;TD&gt;&lt;BR&gt;&lt;/TD&gt;&lt;TD VALIGN = MIDDLE  ALIGN = CENTER&gt;", Minutes!P276, "&lt;/TD&gt;&lt;TD VALIGN = MIDDLE  ALIGN = CENTER&gt;", TEXT(Minutes!P275,"d-mmm-yy"),"&lt;/TD&gt;&lt;/TR&gt;&lt;TR&gt;&lt;TD COLSPAN = 3&gt;", SUBSTITUTE(Minutes!P277, "#", " "),"&lt;/TD&gt;&lt;/TR&gt;"))</f>
        <v>&lt;TR BGCOLOR="#E0E0E0"&gt;&lt;TD&gt;&lt;BR&gt;&lt;/TD&gt;&lt;TD VALIGN = MIDDLE  ALIGN = CENTER&gt;Panos Saltsidis has completed the following technical review:
During the SPB project discussions it has been decided to drop the dynamic aspects of VID to FID allocations as expressed though the VLAN Learning Constraints (and leave only dynamic allocations associated with the operation of SPBV (the SPVID allocation)). As a result clause 8.8.8 has been modified by IEEE Std 802.1aq-2012 to reflect these changes but unfortunately these changes are not reflected in Clause 12 or in Clause 17 which still discuss dynamic VID to FID allocations through the use of the VLAN Learning Constraints. 
Here is the list of changes that are required for Clause 12 (Clause 17 should reflect those changes but my MIB expertise is limited and somebody else needs to go through those changes)
The current title of 12.10.3 The VLAN Learning Constraints managed object needs to be changed to 
“12.10.3 The VID to FID allocation managed object”
The text in 12.10.3 needs to be replacing the current text with the following:
“The VID to FID allocations managed object models operations that modify, or inquire about
VID to FID allocations (8.8.8) that apply to the operation of the Learning Process and the Filtering Database. The object is modeled as a fixed-length tables, as follows:
a) A VID to FID allocation table (8.8.8) with an entry per VID supported by the implementation. Each
table entry indicates, for that VID, that there is currently
1) No allocation defined; or
2) A fixed allocation to FID X; or
3) A dynamic allocation to FID X.
NOTE- Item 3) is only applicable only for SPT Bridges and VIDs that have been reserved for use as SPVIDs.
The management operations that can be performed on the FID to VID allocations managed object are
b) Read VID to FID allocations (12.10.3.1);
c) Read FID allocation for VID (12.10.3.2);
d) Read VIDs allocated to FID (12.10.3.3);
e) Set VID to FID allocation (12.10.3.4);
f) Delete VID to FID allocation (12.10.3.5).”
Delete current clauses 12.10.3.1, 12.10.3.2, 12.10.3.3 and 12.10.3.4.
Renumber the following clauses starting from 12.10.3.1 in increasing order.
In 12.10.3.5.3, 12.10.3.6.3, and 12.10.3.7.3 (now renumbered to 12.10.3.1.3, 12.10.3.2.3, and 12.10.3.3.3) Include a NOTE
“NOTE- The indication of dynamic is only applicable only for SPT Bridges and VIDs that have been reserved for use as SPVIDs”
In 12.10.3.8.3 Outputs (now renumbered to 12.10.3.4.3 Outputs) delete item a1) and renumber subsequent sub items.
Make a global search for “VLAN Learning Constraints” and delete the associated references.
Editor is requested to include in draft for 802.1Q-REV &lt;/TD&gt;&lt;TD VALIGN = MIDDLE  ALIGN = CENTER&gt;15-Jul-13&lt;/TD&gt;&lt;/TR&gt;&lt;TR&gt;&lt;TD COLSPAN = 3&gt; &lt;/TD&gt;&lt;/TR&gt;</v>
      </c>
      <c r="P274" s="26" t="str">
        <f>IF(Minutes!Q277&lt;&gt;"#","",CONCATENATE("&lt;TR BGCOLOR=""#E0E0E0""&gt;&lt;TD&gt;&lt;BR&gt;&lt;/TD&gt;&lt;TD VALIGN = MIDDLE  ALIGN = CENTER&gt;", Minutes!Q276, "&lt;/TD&gt;&lt;TD VALIGN = MIDDLE  ALIGN = CENTER&gt;", TEXT(Minutes!Q275,"d-mmm-yy"),"&lt;/TD&gt;&lt;/TR&gt;&lt;TR&gt;&lt;TD COLSPAN = 3&gt;", SUBSTITUTE(Minutes!Q277, "#", " "),"&lt;/TD&gt;&lt;/TR&gt;"))</f>
        <v>&lt;TR BGCOLOR="#E0E0E0"&gt;&lt;TD&gt;&lt;BR&gt;&lt;/TD&gt;&lt;TD VALIGN = MIDDLE  ALIGN = CENTER&gt;Included in D1.2, 802.1Q-REV is in WG ballot recirc&lt;/TD&gt;&lt;TD VALIGN = MIDDLE  ALIGN = CENTER&gt;3-Sep-13&lt;/TD&gt;&lt;/TR&gt;&lt;TR&gt;&lt;TD COLSPAN = 3&gt; &lt;/TD&gt;&lt;/TR&gt;</v>
      </c>
      <c r="Q274" s="112" t="str">
        <f>IF(Minutes!R277&lt;&gt;"#","",CONCATENATE("&lt;TR BGCOLOR=""#E0E0E0""&gt;&lt;TD&gt;&lt;BR&gt;&lt;/TD&gt;&lt;TD VALIGN = MIDDLE  ALIGN = CENTER&gt;", Minutes!R276, "&lt;/TD&gt;&lt;TD VALIGN = MIDDLE  ALIGN = CENTER&gt;", TEXT(Minutes!R275,"d-mmm-yy"),"&lt;/TD&gt;&lt;/TR&gt;&lt;TR&gt;&lt;TD COLSPAN = 3&gt;", SUBSTITUTE(Minutes!R277, "#", " "),"&lt;/TD&gt;&lt;/TR&gt;"))</f>
        <v>&lt;TR BGCOLOR="#E0E0E0"&gt;&lt;TD&gt;&lt;BR&gt;&lt;/TD&gt;&lt;TD VALIGN = MIDDLE  ALIGN = CENTER&gt;802.1Q-REV is in WG ballot recirc&lt;/TD&gt;&lt;TD VALIGN = MIDDLE  ALIGN = CENTER&gt;12-Nov-13&lt;/TD&gt;&lt;/TR&gt;&lt;TR&gt;&lt;TD COLSPAN = 3&gt; &lt;/TD&gt;&lt;/TR&gt;</v>
      </c>
      <c r="R274" s="117" t="str">
        <f>IF(Minutes!S277&lt;&gt;"#","",CONCATENATE("&lt;TR BGCOLOR=""#E0E0E0""&gt;&lt;TD&gt;&lt;BR&gt;&lt;/TD&gt;&lt;TD VALIGN = MIDDLE  ALIGN = CENTER&gt;", Minutes!S276, "&lt;/TD&gt;&lt;TD VALIGN = MIDDLE  ALIGN = CENTER&gt;", TEXT(Minutes!S275,"d-mmm-yy"),"&lt;/TD&gt;&lt;/TR&gt;&lt;TR&gt;&lt;TD COLSPAN = 3&gt;", SUBSTITUTE(Minutes!S277, "#", " "),"&lt;/TD&gt;&lt;/TR&gt;"))</f>
        <v>&lt;TR BGCOLOR="#E0E0E0"&gt;&lt;TD&gt;&lt;BR&gt;&lt;/TD&gt;&lt;TD VALIGN = MIDDLE  ALIGN = CENTER&gt;802.1Q-REV is in sponsor ballot&lt;/TD&gt;&lt;TD VALIGN = MIDDLE  ALIGN = CENTER&gt;22-Jan-14&lt;/TD&gt;&lt;/TR&gt;&lt;TR&gt;&lt;TD COLSPAN = 3&gt; &lt;/TD&gt;&lt;/TR&gt;</v>
      </c>
      <c r="S274" s="117" t="str">
        <f>IF(Minutes!T277&lt;&gt;"#","",CONCATENATE("&lt;TR BGCOLOR=""#E0E0E0""&gt;&lt;TD&gt;&lt;BR&gt;&lt;/TD&gt;&lt;TD VALIGN = MIDDLE  ALIGN = CENTER&gt;", Minutes!T276, "&lt;/TD&gt;&lt;TD VALIGN = MIDDLE  ALIGN = CENTER&gt;", TEXT(Minutes!T275,"d-mmm-yy"),"&lt;/TD&gt;&lt;/TR&gt;&lt;TR&gt;&lt;TD COLSPAN = 3&gt;", SUBSTITUTE(Minutes!T277, "#", " "),"&lt;/TD&gt;&lt;/TR&gt;"))</f>
        <v>&lt;TR BGCOLOR="#E0E0E0"&gt;&lt;TD&gt;&lt;BR&gt;&lt;/TD&gt;&lt;TD VALIGN = MIDDLE  ALIGN = CENTER&gt;802.1Q-REV is in sponsor ballot recirc&lt;/TD&gt;&lt;TD VALIGN = MIDDLE  ALIGN = CENTER&gt;18-Mar-14&lt;/TD&gt;&lt;/TR&gt;&lt;TR&gt;&lt;TD COLSPAN = 3&gt; &lt;/TD&gt;&lt;/TR&gt;</v>
      </c>
      <c r="T274" s="117" t="str">
        <f>IF(Minutes!U277&lt;&gt;"#","",CONCATENATE("&lt;TR BGCOLOR=""#E0E0E0""&gt;&lt;TD&gt;&lt;BR&gt;&lt;/TD&gt;&lt;TD VALIGN = MIDDLE  ALIGN = CENTER&gt;", Minutes!U276, "&lt;/TD&gt;&lt;TD VALIGN = MIDDLE  ALIGN = CENTER&gt;", TEXT(Minutes!U275,"d-mmm-yy"),"&lt;/TD&gt;&lt;/TR&gt;&lt;TR&gt;&lt;TD COLSPAN = 3&gt;", SUBSTITUTE(Minutes!U277, "#", " "),"&lt;/TD&gt;&lt;/TR&gt;"))</f>
        <v/>
      </c>
      <c r="U274" s="117" t="str">
        <f>IF(Minutes!V277&lt;&gt;"#","",CONCATENATE("&lt;TR BGCOLOR=""#E0E0E0""&gt;&lt;TD&gt;&lt;BR&gt;&lt;/TD&gt;&lt;TD VALIGN = MIDDLE  ALIGN = CENTER&gt;", Minutes!V276, "&lt;/TD&gt;&lt;TD VALIGN = MIDDLE  ALIGN = CENTER&gt;", TEXT(Minutes!V275,"d-mmm-yy"),"&lt;/TD&gt;&lt;/TR&gt;&lt;TR&gt;&lt;TD COLSPAN = 3&gt;", SUBSTITUTE(Minutes!V277, "#", " "),"&lt;/TD&gt;&lt;/TR&gt;"))</f>
        <v/>
      </c>
      <c r="V274" s="117" t="str">
        <f>IF(Minutes!W277&lt;&gt;"#","",CONCATENATE("&lt;TR BGCOLOR=""#E0E0E0""&gt;&lt;TD&gt;&lt;BR&gt;&lt;/TD&gt;&lt;TD VALIGN = MIDDLE  ALIGN = CENTER&gt;", Minutes!W276, "&lt;/TD&gt;&lt;TD VALIGN = MIDDLE  ALIGN = CENTER&gt;", TEXT(Minutes!W275,"d-mmm-yy"),"&lt;/TD&gt;&lt;/TR&gt;&lt;TR&gt;&lt;TD COLSPAN = 3&gt;", SUBSTITUTE(Minutes!W277, "#", " "),"&lt;/TD&gt;&lt;/TR&gt;"))</f>
        <v/>
      </c>
      <c r="W274" s="117" t="str">
        <f>IF(Minutes!X277&lt;&gt;"#","",CONCATENATE("&lt;TR BGCOLOR=""#E0E0E0""&gt;&lt;TD&gt;&lt;BR&gt;&lt;/TD&gt;&lt;TD VALIGN = MIDDLE  ALIGN = CENTER&gt;", Minutes!X276, "&lt;/TD&gt;&lt;TD VALIGN = MIDDLE  ALIGN = CENTER&gt;", TEXT(Minutes!X275,"d-mmm-yy"),"&lt;/TD&gt;&lt;/TR&gt;&lt;TR&gt;&lt;TD COLSPAN = 3&gt;", SUBSTITUTE(Minutes!X277, "#", " "),"&lt;/TD&gt;&lt;/TR&gt;"))</f>
        <v/>
      </c>
      <c r="X274" s="117" t="str">
        <f>IF(Minutes!Y277&lt;&gt;"#","",CONCATENATE("&lt;TR BGCOLOR=""#E0E0E0""&gt;&lt;TD&gt;&lt;BR&gt;&lt;/TD&gt;&lt;TD VALIGN = MIDDLE  ALIGN = CENTER&gt;", Minutes!Y276, "&lt;/TD&gt;&lt;TD VALIGN = MIDDLE  ALIGN = CENTER&gt;", TEXT(Minutes!Y275,"d-mmm-yy"),"&lt;/TD&gt;&lt;/TR&gt;&lt;TR&gt;&lt;TD COLSPAN = 3&gt;", SUBSTITUTE(Minutes!Y277, "#", " "),"&lt;/TD&gt;&lt;/TR&gt;"))</f>
        <v/>
      </c>
    </row>
    <row r="275" spans="1:24" x14ac:dyDescent="0.2">
      <c r="B275" s="117"/>
      <c r="C275" s="117"/>
      <c r="D275" s="117"/>
      <c r="E275" s="117"/>
      <c r="F275" s="117"/>
      <c r="G275" s="117"/>
      <c r="H275" s="117"/>
      <c r="I275" s="117"/>
      <c r="J275" s="117"/>
      <c r="R275" s="117"/>
      <c r="S275" s="117"/>
      <c r="T275" s="117"/>
      <c r="U275" s="117"/>
      <c r="V275" s="117"/>
      <c r="W275" s="117"/>
      <c r="X275" s="117"/>
    </row>
    <row r="276" spans="1:24" x14ac:dyDescent="0.2">
      <c r="A276" s="26" t="s">
        <v>89</v>
      </c>
      <c r="B276" s="117"/>
      <c r="C276" s="117"/>
      <c r="D276" s="117"/>
      <c r="E276" s="117"/>
      <c r="F276" s="117"/>
      <c r="G276" s="117"/>
      <c r="H276" s="117"/>
      <c r="I276" s="117"/>
      <c r="J276" s="117"/>
      <c r="R276" s="117"/>
      <c r="S276" s="117"/>
      <c r="T276" s="117"/>
      <c r="U276" s="117"/>
      <c r="V276" s="117"/>
      <c r="W276" s="117"/>
      <c r="X276" s="117"/>
    </row>
    <row r="277" spans="1:24" ht="127.5" customHeight="1" x14ac:dyDescent="0.2">
      <c r="A277" s="26" t="str">
        <f ca="1">IF(Minutes!B278="#","",CONCATENATE("&lt;A NAME = ""REQ",Minutes!B278,"""&gt;&lt;BR&gt;&lt;/A&gt;","&lt;TABLE BORDER=5 CELLSPACING=0 CELLPADDING=6 WIDTH=""100%""&gt;","&lt;TR BGCOLOR=""#00FFFF""&gt;&lt;TD COLSPAN = 3 VALIGN = MIDDLE  ALIGN = CENTER&gt;&lt;BIG&gt;&lt;B&gt;Change Request &lt;A HREF=""maint_",Minutes!B278,".pdf""&gt;",Minutes!B278,"&lt;/A&gt; Revision History&lt;/B&gt;&lt;/BIG&gt;&lt;/TD&gt;&lt;/TR&gt;","&lt;TR BGCOLOR=""#00FFFF""&gt;&lt;TD  WIDTH=""15%"" ALIGN = CENTER&gt;Status&lt;/TD&gt;&lt;TD ALIGN = CENTER&gt;Description&lt;/TD&gt;&lt;TD  WIDTH=""15%"" ALIGN = CENTER&gt;Date Received&lt;/TD&gt;&lt;/TR&gt;","&lt;TR BGCOLOR=""#00FFFF""&gt;&lt;TD VALIGN = MIDDLE  ALIGN = CENTER&gt;&lt;B&gt;",Minutes!C279,"&lt;/B&gt;&lt;/TD&gt;&lt;TD VALIGN = MIDDLE  ALIGN = CENTER&gt;&lt;B&gt;",Minutes!C280,"&lt;/B&gt;&lt;/TD&gt;&lt;TD  VALIGN = MIDDLE  ALIGN = CENTER&gt;&lt;B&gt;",Minutes!C278,"&lt;/B&gt;&lt;/TD&gt;&lt;/TR&gt;","&lt;TR BGCOLOR=""#00FFFF""&gt;&lt;TD COLSPAN = 3&gt;&lt;SMALL&gt;&lt;BR&gt;&lt;/SMALL&gt;&lt;/TD&gt;&lt;/TR&gt;"))</f>
        <v>&lt;A NAME = "REQ0101"&gt;&lt;BR&gt;&lt;/A&gt;&lt;TABLE BORDER=5 CELLSPACING=0 CELLPADDING=6 WIDTH="100%"&gt;&lt;TR BGCOLOR="#00FFFF"&gt;&lt;TD COLSPAN = 3 VALIGN = MIDDLE  ALIGN = CENTER&gt;&lt;BIG&gt;&lt;B&gt;Change Request &lt;A HREF="maint_0101.pdf"&gt;0101&lt;/A&gt;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CENTER&gt;&lt;B&gt;17 - EVB Management Protocol&lt;/B&gt;&lt;/TD&gt;&lt;TD  VALIGN = MIDDLE  ALIGN = CENTER&gt;&lt;B&gt;09-Mar-13&lt;/B&gt;&lt;/TD&gt;&lt;/TR&gt;&lt;TR BGCOLOR="#00FFFF"&gt;&lt;TD COLSPAN = 3&gt;&lt;SMALL&gt;&lt;BR&gt;&lt;/SMALL&gt;&lt;/TD&gt;&lt;/TR&gt;</v>
      </c>
      <c r="B277" s="117" t="str">
        <f ca="1">IF(Minutes!C280="","",CONCATENATE("&lt;TR BGCOLOR=""#E0E0E0""&gt;&lt;TD&gt;&lt;BR&gt;&lt;/TD&gt;&lt;TD VALIGN = MIDDLE  ALIGN = CENTER&gt;", Minutes!C279, "&lt;/TD&gt;&lt;TD VALIGN = MIDDLE  ALIGN = CENTER&gt;", TEXT(Minutes!C278,"d-mmm-yy"),"&lt;/TD&gt;&lt;/TR&gt;&lt;TR&gt;&lt;TD COLSPAN = 3&gt;", SUBSTITUTE(Minutes!C280, "#", " "),"&lt;/TD&gt;&lt;/TR&gt;"))</f>
        <v>&lt;TR BGCOLOR="#E0E0E0"&gt;&lt;TD&gt;&lt;BR&gt;&lt;/TD&gt;&lt;TD VALIGN = MIDDLE  ALIGN = CENTER&gt;Balloting&lt;/TD&gt;&lt;TD VALIGN = MIDDLE  ALIGN = CENTER&gt;9-Mar-13&lt;/TD&gt;&lt;/TR&gt;&lt;TR&gt;&lt;TD COLSPAN = 3&gt;17 - EVB Management Protocol&lt;/TD&gt;&lt;/TR&gt;</v>
      </c>
      <c r="C277" s="117" t="str">
        <f>IF(Minutes!D280&lt;&gt;"#","",CONCATENATE("&lt;TR BGCOLOR=""#E0E0E0""&gt;&lt;TD&gt;&lt;BR&gt;&lt;/TD&gt;&lt;TD VALIGN = MIDDLE  ALIGN = CENTER&gt;", Minutes!D279, "&lt;/TD&gt;&lt;TD VALIGN = MIDDLE  ALIGN = CENTER&gt;", TEXT(Minutes!D278,"d-mmm-yy"),"&lt;/TD&gt;&lt;/TR&gt;&lt;TR&gt;&lt;TD COLSPAN = 3&gt;", SUBSTITUTE(Minutes!D280, "#", " "),"&lt;/TD&gt;&lt;/TR&gt;"))</f>
        <v/>
      </c>
      <c r="D277" s="117" t="str">
        <f>IF(Minutes!E280&lt;&gt;"#","",CONCATENATE("&lt;TR BGCOLOR=""#E0E0E0""&gt;&lt;TD&gt;&lt;BR&gt;&lt;/TD&gt;&lt;TD VALIGN = MIDDLE  ALIGN = CENTER&gt;", Minutes!E279, "&lt;/TD&gt;&lt;TD VALIGN = MIDDLE  ALIGN = CENTER&gt;", TEXT(Minutes!E278,"d-mmm-yy"),"&lt;/TD&gt;&lt;/TR&gt;&lt;TR&gt;&lt;TD COLSPAN = 3&gt;", SUBSTITUTE(Minutes!E280, "#", " "),"&lt;/TD&gt;&lt;/TR&gt;"))</f>
        <v/>
      </c>
      <c r="E277" s="117" t="str">
        <f>IF(Minutes!F280&lt;&gt;"#","",CONCATENATE("&lt;TR BGCOLOR=""#E0E0E0""&gt;&lt;TD&gt;&lt;BR&gt;&lt;/TD&gt;&lt;TD VALIGN = MIDDLE  ALIGN = CENTER&gt;", Minutes!F279, "&lt;/TD&gt;&lt;TD VALIGN = MIDDLE  ALIGN = CENTER&gt;", TEXT(Minutes!F278,"d-mmm-yy"),"&lt;/TD&gt;&lt;/TR&gt;&lt;TR&gt;&lt;TD COLSPAN = 3&gt;", SUBSTITUTE(Minutes!F280, "#", " "),"&lt;/TD&gt;&lt;/TR&gt;"))</f>
        <v/>
      </c>
      <c r="F277" s="117" t="str">
        <f>IF(Minutes!G280&lt;&gt;"#","",CONCATENATE("&lt;TR BGCOLOR=""#E0E0E0""&gt;&lt;TD&gt;&lt;BR&gt;&lt;/TD&gt;&lt;TD VALIGN = MIDDLE  ALIGN = CENTER&gt;", Minutes!G279, "&lt;/TD&gt;&lt;TD VALIGN = MIDDLE  ALIGN = CENTER&gt;", TEXT(Minutes!G278,"d-mmm-yy"),"&lt;/TD&gt;&lt;/TR&gt;&lt;TR&gt;&lt;TD COLSPAN = 3&gt;", SUBSTITUTE(Minutes!G280, "#", " "),"&lt;/TD&gt;&lt;/TR&gt;"))</f>
        <v/>
      </c>
      <c r="G277" s="117" t="str">
        <f>IF(Minutes!H280&lt;&gt;"#","",CONCATENATE("&lt;TR BGCOLOR=""#E0E0E0""&gt;&lt;TD&gt;&lt;BR&gt;&lt;/TD&gt;&lt;TD VALIGN = MIDDLE  ALIGN = CENTER&gt;", Minutes!H279, "&lt;/TD&gt;&lt;TD VALIGN = MIDDLE  ALIGN = CENTER&gt;", TEXT(Minutes!H278,"d-mmm-yy"),"&lt;/TD&gt;&lt;/TR&gt;&lt;TR&gt;&lt;TD COLSPAN = 3&gt;", SUBSTITUTE(Minutes!H280, "#", " "),"&lt;/TD&gt;&lt;/TR&gt;"))</f>
        <v/>
      </c>
      <c r="H277" s="117" t="str">
        <f>IF(Minutes!I280&lt;&gt;"#","",CONCATENATE("&lt;TR BGCOLOR=""#E0E0E0""&gt;&lt;TD&gt;&lt;BR&gt;&lt;/TD&gt;&lt;TD VALIGN = MIDDLE  ALIGN = CENTER&gt;", Minutes!I279, "&lt;/TD&gt;&lt;TD VALIGN = MIDDLE  ALIGN = CENTER&gt;", TEXT(Minutes!I278,"d-mmm-yy"),"&lt;/TD&gt;&lt;/TR&gt;&lt;TR&gt;&lt;TD COLSPAN = 3&gt;", SUBSTITUTE(Minutes!I280, "#", " "),"&lt;/TD&gt;&lt;/TR&gt;"))</f>
        <v/>
      </c>
      <c r="I277" s="117" t="str">
        <f>IF(Minutes!J280&lt;&gt;"#","",CONCATENATE("&lt;TR BGCOLOR=""#E0E0E0""&gt;&lt;TD&gt;&lt;BR&gt;&lt;/TD&gt;&lt;TD VALIGN = MIDDLE  ALIGN = CENTER&gt;", Minutes!J279, "&lt;/TD&gt;&lt;TD VALIGN = MIDDLE  ALIGN = CENTER&gt;", TEXT(Minutes!J278,"d-mmm-yy"),"&lt;/TD&gt;&lt;/TR&gt;&lt;TR&gt;&lt;TD COLSPAN = 3&gt;", SUBSTITUTE(Minutes!J280, "#", " "),"&lt;/TD&gt;&lt;/TR&gt;"))</f>
        <v/>
      </c>
      <c r="J277" s="117" t="str">
        <f>IF(Minutes!K280&lt;&gt;"#","",CONCATENATE("&lt;TR BGCOLOR=""#E0E0E0""&gt;&lt;TD&gt;&lt;BR&gt;&lt;/TD&gt;&lt;TD VALIGN = MIDDLE  ALIGN = CENTER&gt;", Minutes!K279, "&lt;/TD&gt;&lt;TD VALIGN = MIDDLE  ALIGN = CENTER&gt;", TEXT(Minutes!K278,"d-mmm-yy"),"&lt;/TD&gt;&lt;/TR&gt;&lt;TR&gt;&lt;TD COLSPAN = 3&gt;", SUBSTITUTE(Minutes!K280, "#", " "),"&lt;/TD&gt;&lt;/TR&gt;"))</f>
        <v/>
      </c>
      <c r="K277" s="26" t="str">
        <f>IF(Minutes!L280&lt;&gt;"#","",CONCATENATE("&lt;TR BGCOLOR=""#E0E0E0""&gt;&lt;TD&gt;&lt;BR&gt;&lt;/TD&gt;&lt;TD VALIGN = MIDDLE  ALIGN = CENTER&gt;", Minutes!L279, "&lt;/TD&gt;&lt;TD VALIGN = MIDDLE  ALIGN = CENTER&gt;", TEXT(Minutes!L278,"d-mmm-yy"),"&lt;/TD&gt;&lt;/TR&gt;&lt;TR&gt;&lt;TD COLSPAN = 3&gt;", SUBSTITUTE(Minutes!L280, "#", " "),"&lt;/TD&gt;&lt;/TR&gt;"))</f>
        <v/>
      </c>
      <c r="L277" s="26" t="str">
        <f>IF(Minutes!M280&lt;&gt;"#","",CONCATENATE("&lt;TR BGCOLOR=""#E0E0E0""&gt;&lt;TD&gt;&lt;BR&gt;&lt;/TD&gt;&lt;TD VALIGN = MIDDLE  ALIGN = CENTER&gt;", Minutes!M279, "&lt;/TD&gt;&lt;TD VALIGN = MIDDLE  ALIGN = CENTER&gt;", TEXT(Minutes!M278,"d-mmm-yy"),"&lt;/TD&gt;&lt;/TR&gt;&lt;TR&gt;&lt;TD COLSPAN = 3&gt;", SUBSTITUTE(Minutes!M280, "#", " "),"&lt;/TD&gt;&lt;/TR&gt;"))</f>
        <v/>
      </c>
      <c r="M277" s="26" t="str">
        <f>IF(Minutes!N280&lt;&gt;"#","",CONCATENATE("&lt;TR BGCOLOR=""#E0E0E0""&gt;&lt;TD&gt;&lt;BR&gt;&lt;/TD&gt;&lt;TD VALIGN = MIDDLE  ALIGN = CENTER&gt;", Minutes!N279, "&lt;/TD&gt;&lt;TD VALIGN = MIDDLE  ALIGN = CENTER&gt;", TEXT(Minutes!N278,"d-mmm-yy"),"&lt;/TD&gt;&lt;/TR&gt;&lt;TR&gt;&lt;TD COLSPAN = 3&gt;", SUBSTITUTE(Minutes!N280, "#", " "),"&lt;/TD&gt;&lt;/TR&gt;"))</f>
        <v>&lt;TR BGCOLOR="#E0E0E0"&gt;&lt;TD&gt;&lt;BR&gt;&lt;/TD&gt;&lt;TD VALIGN = MIDDLE  ALIGN = CENTER&gt;Agreed.  Editor requested to include in 802.1Q-REV&lt;/TD&gt;&lt;TD VALIGN = MIDDLE  ALIGN = CENTER&gt;19-Mar-13&lt;/TD&gt;&lt;/TR&gt;&lt;TR&gt;&lt;TD COLSPAN = 3&gt; &lt;/TD&gt;&lt;/TR&gt;</v>
      </c>
      <c r="N277" s="26" t="str">
        <f>IF(Minutes!O280&lt;&gt;"#","",CONCATENATE("&lt;TR BGCOLOR=""#E0E0E0""&gt;&lt;TD&gt;&lt;BR&gt;&lt;/TD&gt;&lt;TD VALIGN = MIDDLE  ALIGN = CENTER&gt;", Minutes!O279, "&lt;/TD&gt;&lt;TD VALIGN = MIDDLE  ALIGN = CENTER&gt;", TEXT(Minutes!O278,"d-mmm-yy"),"&lt;/TD&gt;&lt;/TR&gt;&lt;TR&gt;&lt;TD COLSPAN = 3&gt;", SUBSTITUTE(Minutes!O280, "#", " "),"&lt;/TD&gt;&lt;/TR&gt;"))</f>
        <v>&lt;TR BGCOLOR="#E0E0E0"&gt;&lt;TD&gt;&lt;BR&gt;&lt;/TD&gt;&lt;TD VALIGN = MIDDLE  ALIGN = CENTER&gt;Included in 802.1Q-REV  D1.0, in ballot
&lt;/TD&gt;&lt;TD VALIGN = MIDDLE  ALIGN = CENTER&gt;15-May-13&lt;/TD&gt;&lt;/TR&gt;&lt;TR&gt;&lt;TD COLSPAN = 3&gt; &lt;/TD&gt;&lt;/TR&gt;</v>
      </c>
      <c r="O277" s="26" t="str">
        <f>IF(Minutes!P280&lt;&gt;"#","",CONCATENATE("&lt;TR BGCOLOR=""#E0E0E0""&gt;&lt;TD&gt;&lt;BR&gt;&lt;/TD&gt;&lt;TD VALIGN = MIDDLE  ALIGN = CENTER&gt;", Minutes!P279, "&lt;/TD&gt;&lt;TD VALIGN = MIDDLE  ALIGN = CENTER&gt;", TEXT(Minutes!P278,"d-mmm-yy"),"&lt;/TD&gt;&lt;/TR&gt;&lt;TR&gt;&lt;TD COLSPAN = 3&gt;", SUBSTITUTE(Minutes!P280, "#", " "),"&lt;/TD&gt;&lt;/TR&gt;"))</f>
        <v>&lt;TR BGCOLOR="#E0E0E0"&gt;&lt;TD&gt;&lt;BR&gt;&lt;/TD&gt;&lt;TD VALIGN = MIDDLE  ALIGN = CENTER&gt;802.1Q-REV D1.2 is balloting&lt;/TD&gt;&lt;TD VALIGN = MIDDLE  ALIGN = CENTER&gt;15-Jul-13&lt;/TD&gt;&lt;/TR&gt;&lt;TR&gt;&lt;TD COLSPAN = 3&gt; &lt;/TD&gt;&lt;/TR&gt;</v>
      </c>
      <c r="P277" s="26" t="str">
        <f>IF(Minutes!Q280&lt;&gt;"#","",CONCATENATE("&lt;TR BGCOLOR=""#E0E0E0""&gt;&lt;TD&gt;&lt;BR&gt;&lt;/TD&gt;&lt;TD VALIGN = MIDDLE  ALIGN = CENTER&gt;", Minutes!Q279, "&lt;/TD&gt;&lt;TD VALIGN = MIDDLE  ALIGN = CENTER&gt;", TEXT(Minutes!Q278,"d-mmm-yy"),"&lt;/TD&gt;&lt;/TR&gt;&lt;TR&gt;&lt;TD COLSPAN = 3&gt;", SUBSTITUTE(Minutes!Q280, "#", " "),"&lt;/TD&gt;&lt;/TR&gt;"))</f>
        <v>&lt;TR BGCOLOR="#E0E0E0"&gt;&lt;TD&gt;&lt;BR&gt;&lt;/TD&gt;&lt;TD VALIGN = MIDDLE  ALIGN = CENTER&gt;802.1Q-REV is in WG ballot recirc&lt;/TD&gt;&lt;TD VALIGN = MIDDLE  ALIGN = CENTER&gt;3-Sep-13&lt;/TD&gt;&lt;/TR&gt;&lt;TR&gt;&lt;TD COLSPAN = 3&gt; &lt;/TD&gt;&lt;/TR&gt;</v>
      </c>
      <c r="Q277" s="112" t="str">
        <f>IF(Minutes!R280&lt;&gt;"#","",CONCATENATE("&lt;TR BGCOLOR=""#E0E0E0""&gt;&lt;TD&gt;&lt;BR&gt;&lt;/TD&gt;&lt;TD VALIGN = MIDDLE  ALIGN = CENTER&gt;", Minutes!R279, "&lt;/TD&gt;&lt;TD VALIGN = MIDDLE  ALIGN = CENTER&gt;", TEXT(Minutes!R278,"d-mmm-yy"),"&lt;/TD&gt;&lt;/TR&gt;&lt;TR&gt;&lt;TD COLSPAN = 3&gt;", SUBSTITUTE(Minutes!R280, "#", " "),"&lt;/TD&gt;&lt;/TR&gt;"))</f>
        <v>&lt;TR BGCOLOR="#E0E0E0"&gt;&lt;TD&gt;&lt;BR&gt;&lt;/TD&gt;&lt;TD VALIGN = MIDDLE  ALIGN = CENTER&gt;802.1Q-REV is in WG ballot recirc&lt;/TD&gt;&lt;TD VALIGN = MIDDLE  ALIGN = CENTER&gt;12-Nov-13&lt;/TD&gt;&lt;/TR&gt;&lt;TR&gt;&lt;TD COLSPAN = 3&gt; &lt;/TD&gt;&lt;/TR&gt;</v>
      </c>
      <c r="R277" s="117" t="str">
        <f>IF(Minutes!S280&lt;&gt;"#","",CONCATENATE("&lt;TR BGCOLOR=""#E0E0E0""&gt;&lt;TD&gt;&lt;BR&gt;&lt;/TD&gt;&lt;TD VALIGN = MIDDLE  ALIGN = CENTER&gt;", Minutes!S279, "&lt;/TD&gt;&lt;TD VALIGN = MIDDLE  ALIGN = CENTER&gt;", TEXT(Minutes!S278,"d-mmm-yy"),"&lt;/TD&gt;&lt;/TR&gt;&lt;TR&gt;&lt;TD COLSPAN = 3&gt;", SUBSTITUTE(Minutes!S280, "#", " "),"&lt;/TD&gt;&lt;/TR&gt;"))</f>
        <v>&lt;TR BGCOLOR="#E0E0E0"&gt;&lt;TD&gt;&lt;BR&gt;&lt;/TD&gt;&lt;TD VALIGN = MIDDLE  ALIGN = CENTER&gt;802.1Q-REV is in sponsor ballot&lt;/TD&gt;&lt;TD VALIGN = MIDDLE  ALIGN = CENTER&gt;22-Jan-14&lt;/TD&gt;&lt;/TR&gt;&lt;TR&gt;&lt;TD COLSPAN = 3&gt; &lt;/TD&gt;&lt;/TR&gt;</v>
      </c>
      <c r="S277" s="117" t="str">
        <f>IF(Minutes!T280&lt;&gt;"#","",CONCATENATE("&lt;TR BGCOLOR=""#E0E0E0""&gt;&lt;TD&gt;&lt;BR&gt;&lt;/TD&gt;&lt;TD VALIGN = MIDDLE  ALIGN = CENTER&gt;", Minutes!T279, "&lt;/TD&gt;&lt;TD VALIGN = MIDDLE  ALIGN = CENTER&gt;", TEXT(Minutes!T278,"d-mmm-yy"),"&lt;/TD&gt;&lt;/TR&gt;&lt;TR&gt;&lt;TD COLSPAN = 3&gt;", SUBSTITUTE(Minutes!T280, "#", " "),"&lt;/TD&gt;&lt;/TR&gt;"))</f>
        <v>&lt;TR BGCOLOR="#E0E0E0"&gt;&lt;TD&gt;&lt;BR&gt;&lt;/TD&gt;&lt;TD VALIGN = MIDDLE  ALIGN = CENTER&gt;802.1Q-REV is in sponsor ballot recirc&lt;/TD&gt;&lt;TD VALIGN = MIDDLE  ALIGN = CENTER&gt;18-Mar-14&lt;/TD&gt;&lt;/TR&gt;&lt;TR&gt;&lt;TD COLSPAN = 3&gt; &lt;/TD&gt;&lt;/TR&gt;</v>
      </c>
      <c r="T277" s="117" t="str">
        <f>IF(Minutes!U280&lt;&gt;"#","",CONCATENATE("&lt;TR BGCOLOR=""#E0E0E0""&gt;&lt;TD&gt;&lt;BR&gt;&lt;/TD&gt;&lt;TD VALIGN = MIDDLE  ALIGN = CENTER&gt;", Minutes!U279, "&lt;/TD&gt;&lt;TD VALIGN = MIDDLE  ALIGN = CENTER&gt;", TEXT(Minutes!U278,"d-mmm-yy"),"&lt;/TD&gt;&lt;/TR&gt;&lt;TR&gt;&lt;TD COLSPAN = 3&gt;", SUBSTITUTE(Minutes!U280, "#", " "),"&lt;/TD&gt;&lt;/TR&gt;"))</f>
        <v/>
      </c>
      <c r="U277" s="117" t="str">
        <f>IF(Minutes!V280&lt;&gt;"#","",CONCATENATE("&lt;TR BGCOLOR=""#E0E0E0""&gt;&lt;TD&gt;&lt;BR&gt;&lt;/TD&gt;&lt;TD VALIGN = MIDDLE  ALIGN = CENTER&gt;", Minutes!V279, "&lt;/TD&gt;&lt;TD VALIGN = MIDDLE  ALIGN = CENTER&gt;", TEXT(Minutes!V278,"d-mmm-yy"),"&lt;/TD&gt;&lt;/TR&gt;&lt;TR&gt;&lt;TD COLSPAN = 3&gt;", SUBSTITUTE(Minutes!V280, "#", " "),"&lt;/TD&gt;&lt;/TR&gt;"))</f>
        <v/>
      </c>
      <c r="V277" s="117" t="str">
        <f>IF(Minutes!W280&lt;&gt;"#","",CONCATENATE("&lt;TR BGCOLOR=""#E0E0E0""&gt;&lt;TD&gt;&lt;BR&gt;&lt;/TD&gt;&lt;TD VALIGN = MIDDLE  ALIGN = CENTER&gt;", Minutes!W279, "&lt;/TD&gt;&lt;TD VALIGN = MIDDLE  ALIGN = CENTER&gt;", TEXT(Minutes!W278,"d-mmm-yy"),"&lt;/TD&gt;&lt;/TR&gt;&lt;TR&gt;&lt;TD COLSPAN = 3&gt;", SUBSTITUTE(Minutes!W280, "#", " "),"&lt;/TD&gt;&lt;/TR&gt;"))</f>
        <v/>
      </c>
      <c r="W277" s="117" t="str">
        <f>IF(Minutes!X280&lt;&gt;"#","",CONCATENATE("&lt;TR BGCOLOR=""#E0E0E0""&gt;&lt;TD&gt;&lt;BR&gt;&lt;/TD&gt;&lt;TD VALIGN = MIDDLE  ALIGN = CENTER&gt;", Minutes!X279, "&lt;/TD&gt;&lt;TD VALIGN = MIDDLE  ALIGN = CENTER&gt;", TEXT(Minutes!X278,"d-mmm-yy"),"&lt;/TD&gt;&lt;/TR&gt;&lt;TR&gt;&lt;TD COLSPAN = 3&gt;", SUBSTITUTE(Minutes!X280, "#", " "),"&lt;/TD&gt;&lt;/TR&gt;"))</f>
        <v/>
      </c>
      <c r="X277" s="117" t="str">
        <f>IF(Minutes!Y280&lt;&gt;"#","",CONCATENATE("&lt;TR BGCOLOR=""#E0E0E0""&gt;&lt;TD&gt;&lt;BR&gt;&lt;/TD&gt;&lt;TD VALIGN = MIDDLE  ALIGN = CENTER&gt;", Minutes!Y279, "&lt;/TD&gt;&lt;TD VALIGN = MIDDLE  ALIGN = CENTER&gt;", TEXT(Minutes!Y278,"d-mmm-yy"),"&lt;/TD&gt;&lt;/TR&gt;&lt;TR&gt;&lt;TD COLSPAN = 3&gt;", SUBSTITUTE(Minutes!Y280, "#", " "),"&lt;/TD&gt;&lt;/TR&gt;"))</f>
        <v/>
      </c>
    </row>
    <row r="278" spans="1:24" x14ac:dyDescent="0.2">
      <c r="B278" s="117"/>
      <c r="C278" s="117"/>
      <c r="D278" s="117"/>
      <c r="E278" s="117"/>
      <c r="F278" s="117"/>
      <c r="G278" s="117"/>
      <c r="H278" s="117"/>
      <c r="I278" s="117"/>
      <c r="J278" s="117"/>
      <c r="R278" s="117"/>
      <c r="S278" s="117"/>
      <c r="T278" s="117"/>
      <c r="U278" s="117"/>
      <c r="V278" s="117"/>
      <c r="W278" s="117"/>
      <c r="X278" s="117"/>
    </row>
    <row r="279" spans="1:24" x14ac:dyDescent="0.2">
      <c r="A279" s="26" t="s">
        <v>89</v>
      </c>
      <c r="B279" s="117"/>
      <c r="C279" s="117"/>
      <c r="D279" s="117"/>
      <c r="E279" s="117"/>
      <c r="F279" s="117"/>
      <c r="G279" s="117"/>
      <c r="H279" s="117"/>
      <c r="I279" s="117"/>
      <c r="J279" s="117"/>
      <c r="R279" s="117"/>
      <c r="S279" s="117"/>
      <c r="T279" s="117"/>
      <c r="U279" s="117"/>
      <c r="V279" s="117"/>
      <c r="W279" s="117"/>
      <c r="X279" s="117"/>
    </row>
    <row r="280" spans="1:24" ht="127.5" customHeight="1" x14ac:dyDescent="0.2">
      <c r="A280" s="26" t="str">
        <f ca="1">IF(Minutes!B281="#","",CONCATENATE("&lt;A NAME = ""REQ",Minutes!B281,"""&gt;&lt;BR&gt;&lt;/A&gt;","&lt;TABLE BORDER=5 CELLSPACING=0 CELLPADDING=6 WIDTH=""100%""&gt;","&lt;TR BGCOLOR=""#00FFFF""&gt;&lt;TD COLSPAN = 3 VALIGN = MIDDLE  ALIGN = CENTER&gt;&lt;BIG&gt;&lt;B&gt;Change Request &lt;A HREF=""maint_",Minutes!B281,".pdf""&gt;",Minutes!B281,"&lt;/A&gt; Revision History&lt;/B&gt;&lt;/BIG&gt;&lt;/TD&gt;&lt;/TR&gt;","&lt;TR BGCOLOR=""#00FFFF""&gt;&lt;TD  WIDTH=""15%"" ALIGN = CENTER&gt;Status&lt;/TD&gt;&lt;TD ALIGN = CENTER&gt;Description&lt;/TD&gt;&lt;TD  WIDTH=""15%"" ALIGN = CENTER&gt;Date Received&lt;/TD&gt;&lt;/TR&gt;","&lt;TR BGCOLOR=""#00FFFF""&gt;&lt;TD VALIGN = MIDDLE  ALIGN = CENTER&gt;&lt;B&gt;",Minutes!C282,"&lt;/B&gt;&lt;/TD&gt;&lt;TD VALIGN = MIDDLE  ALIGN = CENTER&gt;&lt;B&gt;",Minutes!C283,"&lt;/B&gt;&lt;/TD&gt;&lt;TD  VALIGN = MIDDLE  ALIGN = CENTER&gt;&lt;B&gt;",Minutes!C281,"&lt;/B&gt;&lt;/TD&gt;&lt;/TR&gt;","&lt;TR BGCOLOR=""#00FFFF""&gt;&lt;TD COLSPAN = 3&gt;&lt;SMALL&gt;&lt;BR&gt;&lt;/SMALL&gt;&lt;/TD&gt;&lt;/TR&gt;"))</f>
        <v>&lt;A NAME = "REQ0102"&gt;&lt;BR&gt;&lt;/A&gt;&lt;TABLE BORDER=5 CELLSPACING=0 CELLPADDING=6 WIDTH="100%"&gt;&lt;TR BGCOLOR="#00FFFF"&gt;&lt;TD COLSPAN = 3 VALIGN = MIDDLE  ALIGN = CENTER&gt;&lt;BIG&gt;&lt;B&gt;Change Request &lt;A HREF="maint_0102.pdf"&gt;0102&lt;/A&gt;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CENTER&gt;&lt;B&gt;42.4 - CDCP configuration variables&lt;/B&gt;&lt;/TD&gt;&lt;TD  VALIGN = MIDDLE  ALIGN = CENTER&gt;&lt;B&gt;09-Mar-13&lt;/B&gt;&lt;/TD&gt;&lt;/TR&gt;&lt;TR BGCOLOR="#00FFFF"&gt;&lt;TD COLSPAN = 3&gt;&lt;SMALL&gt;&lt;BR&gt;&lt;/SMALL&gt;&lt;/TD&gt;&lt;/TR&gt;</v>
      </c>
      <c r="B280" s="117" t="str">
        <f ca="1">IF(Minutes!C283="","",CONCATENATE("&lt;TR BGCOLOR=""#E0E0E0""&gt;&lt;TD&gt;&lt;BR&gt;&lt;/TD&gt;&lt;TD VALIGN = MIDDLE  ALIGN = CENTER&gt;", Minutes!C282, "&lt;/TD&gt;&lt;TD VALIGN = MIDDLE  ALIGN = CENTER&gt;", TEXT(Minutes!C281,"d-mmm-yy"),"&lt;/TD&gt;&lt;/TR&gt;&lt;TR&gt;&lt;TD COLSPAN = 3&gt;", SUBSTITUTE(Minutes!C283, "#", " "),"&lt;/TD&gt;&lt;/TR&gt;"))</f>
        <v>&lt;TR BGCOLOR="#E0E0E0"&gt;&lt;TD&gt;&lt;BR&gt;&lt;/TD&gt;&lt;TD VALIGN = MIDDLE  ALIGN = CENTER&gt;Balloting&lt;/TD&gt;&lt;TD VALIGN = MIDDLE  ALIGN = CENTER&gt;9-Mar-13&lt;/TD&gt;&lt;/TR&gt;&lt;TR&gt;&lt;TD COLSPAN = 3&gt;42.4 - CDCP configuration variables&lt;/TD&gt;&lt;/TR&gt;</v>
      </c>
      <c r="C280" s="117" t="str">
        <f>IF(Minutes!D283&lt;&gt;"#","",CONCATENATE("&lt;TR BGCOLOR=""#E0E0E0""&gt;&lt;TD&gt;&lt;BR&gt;&lt;/TD&gt;&lt;TD VALIGN = MIDDLE  ALIGN = CENTER&gt;", Minutes!D282, "&lt;/TD&gt;&lt;TD VALIGN = MIDDLE  ALIGN = CENTER&gt;", TEXT(Minutes!D281,"d-mmm-yy"),"&lt;/TD&gt;&lt;/TR&gt;&lt;TR&gt;&lt;TD COLSPAN = 3&gt;", SUBSTITUTE(Minutes!D283, "#", " "),"&lt;/TD&gt;&lt;/TR&gt;"))</f>
        <v/>
      </c>
      <c r="D280" s="117" t="str">
        <f>IF(Minutes!E283&lt;&gt;"#","",CONCATENATE("&lt;TR BGCOLOR=""#E0E0E0""&gt;&lt;TD&gt;&lt;BR&gt;&lt;/TD&gt;&lt;TD VALIGN = MIDDLE  ALIGN = CENTER&gt;", Minutes!E282, "&lt;/TD&gt;&lt;TD VALIGN = MIDDLE  ALIGN = CENTER&gt;", TEXT(Minutes!E281,"d-mmm-yy"),"&lt;/TD&gt;&lt;/TR&gt;&lt;TR&gt;&lt;TD COLSPAN = 3&gt;", SUBSTITUTE(Minutes!E283, "#", " "),"&lt;/TD&gt;&lt;/TR&gt;"))</f>
        <v/>
      </c>
      <c r="E280" s="117" t="str">
        <f>IF(Minutes!F283&lt;&gt;"#","",CONCATENATE("&lt;TR BGCOLOR=""#E0E0E0""&gt;&lt;TD&gt;&lt;BR&gt;&lt;/TD&gt;&lt;TD VALIGN = MIDDLE  ALIGN = CENTER&gt;", Minutes!F282, "&lt;/TD&gt;&lt;TD VALIGN = MIDDLE  ALIGN = CENTER&gt;", TEXT(Minutes!F281,"d-mmm-yy"),"&lt;/TD&gt;&lt;/TR&gt;&lt;TR&gt;&lt;TD COLSPAN = 3&gt;", SUBSTITUTE(Minutes!F283, "#", " "),"&lt;/TD&gt;&lt;/TR&gt;"))</f>
        <v/>
      </c>
      <c r="F280" s="117" t="str">
        <f>IF(Minutes!G283&lt;&gt;"#","",CONCATENATE("&lt;TR BGCOLOR=""#E0E0E0""&gt;&lt;TD&gt;&lt;BR&gt;&lt;/TD&gt;&lt;TD VALIGN = MIDDLE  ALIGN = CENTER&gt;", Minutes!G282, "&lt;/TD&gt;&lt;TD VALIGN = MIDDLE  ALIGN = CENTER&gt;", TEXT(Minutes!G281,"d-mmm-yy"),"&lt;/TD&gt;&lt;/TR&gt;&lt;TR&gt;&lt;TD COLSPAN = 3&gt;", SUBSTITUTE(Minutes!G283, "#", " "),"&lt;/TD&gt;&lt;/TR&gt;"))</f>
        <v/>
      </c>
      <c r="G280" s="117" t="str">
        <f>IF(Minutes!H283&lt;&gt;"#","",CONCATENATE("&lt;TR BGCOLOR=""#E0E0E0""&gt;&lt;TD&gt;&lt;BR&gt;&lt;/TD&gt;&lt;TD VALIGN = MIDDLE  ALIGN = CENTER&gt;", Minutes!H282, "&lt;/TD&gt;&lt;TD VALIGN = MIDDLE  ALIGN = CENTER&gt;", TEXT(Minutes!H281,"d-mmm-yy"),"&lt;/TD&gt;&lt;/TR&gt;&lt;TR&gt;&lt;TD COLSPAN = 3&gt;", SUBSTITUTE(Minutes!H283, "#", " "),"&lt;/TD&gt;&lt;/TR&gt;"))</f>
        <v/>
      </c>
      <c r="H280" s="117" t="str">
        <f>IF(Minutes!I283&lt;&gt;"#","",CONCATENATE("&lt;TR BGCOLOR=""#E0E0E0""&gt;&lt;TD&gt;&lt;BR&gt;&lt;/TD&gt;&lt;TD VALIGN = MIDDLE  ALIGN = CENTER&gt;", Minutes!I282, "&lt;/TD&gt;&lt;TD VALIGN = MIDDLE  ALIGN = CENTER&gt;", TEXT(Minutes!I281,"d-mmm-yy"),"&lt;/TD&gt;&lt;/TR&gt;&lt;TR&gt;&lt;TD COLSPAN = 3&gt;", SUBSTITUTE(Minutes!I283, "#", " "),"&lt;/TD&gt;&lt;/TR&gt;"))</f>
        <v/>
      </c>
      <c r="I280" s="117" t="str">
        <f>IF(Minutes!J283&lt;&gt;"#","",CONCATENATE("&lt;TR BGCOLOR=""#E0E0E0""&gt;&lt;TD&gt;&lt;BR&gt;&lt;/TD&gt;&lt;TD VALIGN = MIDDLE  ALIGN = CENTER&gt;", Minutes!J282, "&lt;/TD&gt;&lt;TD VALIGN = MIDDLE  ALIGN = CENTER&gt;", TEXT(Minutes!J281,"d-mmm-yy"),"&lt;/TD&gt;&lt;/TR&gt;&lt;TR&gt;&lt;TD COLSPAN = 3&gt;", SUBSTITUTE(Minutes!J283, "#", " "),"&lt;/TD&gt;&lt;/TR&gt;"))</f>
        <v/>
      </c>
      <c r="J280" s="117" t="str">
        <f>IF(Minutes!K283&lt;&gt;"#","",CONCATENATE("&lt;TR BGCOLOR=""#E0E0E0""&gt;&lt;TD&gt;&lt;BR&gt;&lt;/TD&gt;&lt;TD VALIGN = MIDDLE  ALIGN = CENTER&gt;", Minutes!K282, "&lt;/TD&gt;&lt;TD VALIGN = MIDDLE  ALIGN = CENTER&gt;", TEXT(Minutes!K281,"d-mmm-yy"),"&lt;/TD&gt;&lt;/TR&gt;&lt;TR&gt;&lt;TD COLSPAN = 3&gt;", SUBSTITUTE(Minutes!K283, "#", " "),"&lt;/TD&gt;&lt;/TR&gt;"))</f>
        <v/>
      </c>
      <c r="K280" s="26" t="str">
        <f>IF(Minutes!L283&lt;&gt;"#","",CONCATENATE("&lt;TR BGCOLOR=""#E0E0E0""&gt;&lt;TD&gt;&lt;BR&gt;&lt;/TD&gt;&lt;TD VALIGN = MIDDLE  ALIGN = CENTER&gt;", Minutes!L282, "&lt;/TD&gt;&lt;TD VALIGN = MIDDLE  ALIGN = CENTER&gt;", TEXT(Minutes!L281,"d-mmm-yy"),"&lt;/TD&gt;&lt;/TR&gt;&lt;TR&gt;&lt;TD COLSPAN = 3&gt;", SUBSTITUTE(Minutes!L283, "#", " "),"&lt;/TD&gt;&lt;/TR&gt;"))</f>
        <v/>
      </c>
      <c r="L280" s="26" t="str">
        <f>IF(Minutes!M283&lt;&gt;"#","",CONCATENATE("&lt;TR BGCOLOR=""#E0E0E0""&gt;&lt;TD&gt;&lt;BR&gt;&lt;/TD&gt;&lt;TD VALIGN = MIDDLE  ALIGN = CENTER&gt;", Minutes!M282, "&lt;/TD&gt;&lt;TD VALIGN = MIDDLE  ALIGN = CENTER&gt;", TEXT(Minutes!M281,"d-mmm-yy"),"&lt;/TD&gt;&lt;/TR&gt;&lt;TR&gt;&lt;TD COLSPAN = 3&gt;", SUBSTITUTE(Minutes!M283, "#", " "),"&lt;/TD&gt;&lt;/TR&gt;"))</f>
        <v/>
      </c>
      <c r="M280" s="26" t="str">
        <f>IF(Minutes!N283&lt;&gt;"#","",CONCATENATE("&lt;TR BGCOLOR=""#E0E0E0""&gt;&lt;TD&gt;&lt;BR&gt;&lt;/TD&gt;&lt;TD VALIGN = MIDDLE  ALIGN = CENTER&gt;", Minutes!N282, "&lt;/TD&gt;&lt;TD VALIGN = MIDDLE  ALIGN = CENTER&gt;", TEXT(Minutes!N281,"d-mmm-yy"),"&lt;/TD&gt;&lt;/TR&gt;&lt;TR&gt;&lt;TD COLSPAN = 3&gt;", SUBSTITUTE(Minutes!N283, "#", " "),"&lt;/TD&gt;&lt;/TR&gt;"))</f>
        <v>&lt;TR BGCOLOR="#E0E0E0"&gt;&lt;TD&gt;&lt;BR&gt;&lt;/TD&gt;&lt;TD VALIGN = MIDDLE  ALIGN = CENTER&gt;Agreed.  Editor requested to include in 802.1Q-REV&lt;/TD&gt;&lt;TD VALIGN = MIDDLE  ALIGN = CENTER&gt;19-Mar-13&lt;/TD&gt;&lt;/TR&gt;&lt;TR&gt;&lt;TD COLSPAN = 3&gt; &lt;/TD&gt;&lt;/TR&gt;</v>
      </c>
      <c r="N280" s="26" t="str">
        <f>IF(Minutes!O283&lt;&gt;"#","",CONCATENATE("&lt;TR BGCOLOR=""#E0E0E0""&gt;&lt;TD&gt;&lt;BR&gt;&lt;/TD&gt;&lt;TD VALIGN = MIDDLE  ALIGN = CENTER&gt;", Minutes!O282, "&lt;/TD&gt;&lt;TD VALIGN = MIDDLE  ALIGN = CENTER&gt;", TEXT(Minutes!O281,"d-mmm-yy"),"&lt;/TD&gt;&lt;/TR&gt;&lt;TR&gt;&lt;TD COLSPAN = 3&gt;", SUBSTITUTE(Minutes!O283, "#", " "),"&lt;/TD&gt;&lt;/TR&gt;"))</f>
        <v>&lt;TR BGCOLOR="#E0E0E0"&gt;&lt;TD&gt;&lt;BR&gt;&lt;/TD&gt;&lt;TD VALIGN = MIDDLE  ALIGN = CENTER&gt;Included in 802.1Q-REV  D1.0, in ballot
&lt;/TD&gt;&lt;TD VALIGN = MIDDLE  ALIGN = CENTER&gt;15-May-13&lt;/TD&gt;&lt;/TR&gt;&lt;TR&gt;&lt;TD COLSPAN = 3&gt; &lt;/TD&gt;&lt;/TR&gt;</v>
      </c>
      <c r="O280" s="26" t="str">
        <f>IF(Minutes!P283&lt;&gt;"#","",CONCATENATE("&lt;TR BGCOLOR=""#E0E0E0""&gt;&lt;TD&gt;&lt;BR&gt;&lt;/TD&gt;&lt;TD VALIGN = MIDDLE  ALIGN = CENTER&gt;", Minutes!P282, "&lt;/TD&gt;&lt;TD VALIGN = MIDDLE  ALIGN = CENTER&gt;", TEXT(Minutes!P281,"d-mmm-yy"),"&lt;/TD&gt;&lt;/TR&gt;&lt;TR&gt;&lt;TD COLSPAN = 3&gt;", SUBSTITUTE(Minutes!P283, "#", " "),"&lt;/TD&gt;&lt;/TR&gt;"))</f>
        <v>&lt;TR BGCOLOR="#E0E0E0"&gt;&lt;TD&gt;&lt;BR&gt;&lt;/TD&gt;&lt;TD VALIGN = MIDDLE  ALIGN = CENTER&gt;802.1Q-REV D1.2 is balloting&lt;/TD&gt;&lt;TD VALIGN = MIDDLE  ALIGN = CENTER&gt;15-Jul-13&lt;/TD&gt;&lt;/TR&gt;&lt;TR&gt;&lt;TD COLSPAN = 3&gt; &lt;/TD&gt;&lt;/TR&gt;</v>
      </c>
      <c r="P280" s="26" t="str">
        <f>IF(Minutes!Q283&lt;&gt;"#","",CONCATENATE("&lt;TR BGCOLOR=""#E0E0E0""&gt;&lt;TD&gt;&lt;BR&gt;&lt;/TD&gt;&lt;TD VALIGN = MIDDLE  ALIGN = CENTER&gt;", Minutes!Q282, "&lt;/TD&gt;&lt;TD VALIGN = MIDDLE  ALIGN = CENTER&gt;", TEXT(Minutes!Q281,"d-mmm-yy"),"&lt;/TD&gt;&lt;/TR&gt;&lt;TR&gt;&lt;TD COLSPAN = 3&gt;", SUBSTITUTE(Minutes!Q283, "#", " "),"&lt;/TD&gt;&lt;/TR&gt;"))</f>
        <v>&lt;TR BGCOLOR="#E0E0E0"&gt;&lt;TD&gt;&lt;BR&gt;&lt;/TD&gt;&lt;TD VALIGN = MIDDLE  ALIGN = CENTER&gt;802.1Q-REV is in WG ballot recirc&lt;/TD&gt;&lt;TD VALIGN = MIDDLE  ALIGN = CENTER&gt;3-Sep-13&lt;/TD&gt;&lt;/TR&gt;&lt;TR&gt;&lt;TD COLSPAN = 3&gt; &lt;/TD&gt;&lt;/TR&gt;</v>
      </c>
      <c r="Q280" s="112" t="str">
        <f>IF(Minutes!R283&lt;&gt;"#","",CONCATENATE("&lt;TR BGCOLOR=""#E0E0E0""&gt;&lt;TD&gt;&lt;BR&gt;&lt;/TD&gt;&lt;TD VALIGN = MIDDLE  ALIGN = CENTER&gt;", Minutes!R282, "&lt;/TD&gt;&lt;TD VALIGN = MIDDLE  ALIGN = CENTER&gt;", TEXT(Minutes!R281,"d-mmm-yy"),"&lt;/TD&gt;&lt;/TR&gt;&lt;TR&gt;&lt;TD COLSPAN = 3&gt;", SUBSTITUTE(Minutes!R283, "#", " "),"&lt;/TD&gt;&lt;/TR&gt;"))</f>
        <v>&lt;TR BGCOLOR="#E0E0E0"&gt;&lt;TD&gt;&lt;BR&gt;&lt;/TD&gt;&lt;TD VALIGN = MIDDLE  ALIGN = CENTER&gt;802.1Q-REV is in WG ballot recirc&lt;/TD&gt;&lt;TD VALIGN = MIDDLE  ALIGN = CENTER&gt;12-Nov-13&lt;/TD&gt;&lt;/TR&gt;&lt;TR&gt;&lt;TD COLSPAN = 3&gt; &lt;/TD&gt;&lt;/TR&gt;</v>
      </c>
      <c r="R280" s="117" t="str">
        <f>IF(Minutes!S283&lt;&gt;"#","",CONCATENATE("&lt;TR BGCOLOR=""#E0E0E0""&gt;&lt;TD&gt;&lt;BR&gt;&lt;/TD&gt;&lt;TD VALIGN = MIDDLE  ALIGN = CENTER&gt;", Minutes!S282, "&lt;/TD&gt;&lt;TD VALIGN = MIDDLE  ALIGN = CENTER&gt;", TEXT(Minutes!S281,"d-mmm-yy"),"&lt;/TD&gt;&lt;/TR&gt;&lt;TR&gt;&lt;TD COLSPAN = 3&gt;", SUBSTITUTE(Minutes!S283, "#", " "),"&lt;/TD&gt;&lt;/TR&gt;"))</f>
        <v>&lt;TR BGCOLOR="#E0E0E0"&gt;&lt;TD&gt;&lt;BR&gt;&lt;/TD&gt;&lt;TD VALIGN = MIDDLE  ALIGN = CENTER&gt;802.1Q-REV is in sponsor ballot&lt;/TD&gt;&lt;TD VALIGN = MIDDLE  ALIGN = CENTER&gt;22-Jan-14&lt;/TD&gt;&lt;/TR&gt;&lt;TR&gt;&lt;TD COLSPAN = 3&gt; &lt;/TD&gt;&lt;/TR&gt;</v>
      </c>
      <c r="S280" s="117" t="str">
        <f>IF(Minutes!T283&lt;&gt;"#","",CONCATENATE("&lt;TR BGCOLOR=""#E0E0E0""&gt;&lt;TD&gt;&lt;BR&gt;&lt;/TD&gt;&lt;TD VALIGN = MIDDLE  ALIGN = CENTER&gt;", Minutes!T282, "&lt;/TD&gt;&lt;TD VALIGN = MIDDLE  ALIGN = CENTER&gt;", TEXT(Minutes!T281,"d-mmm-yy"),"&lt;/TD&gt;&lt;/TR&gt;&lt;TR&gt;&lt;TD COLSPAN = 3&gt;", SUBSTITUTE(Minutes!T283, "#", " "),"&lt;/TD&gt;&lt;/TR&gt;"))</f>
        <v>&lt;TR BGCOLOR="#E0E0E0"&gt;&lt;TD&gt;&lt;BR&gt;&lt;/TD&gt;&lt;TD VALIGN = MIDDLE  ALIGN = CENTER&gt;802.1Q-REV is in sponsor ballot recirc&lt;/TD&gt;&lt;TD VALIGN = MIDDLE  ALIGN = CENTER&gt;18-Mar-14&lt;/TD&gt;&lt;/TR&gt;&lt;TR&gt;&lt;TD COLSPAN = 3&gt; &lt;/TD&gt;&lt;/TR&gt;</v>
      </c>
      <c r="T280" s="117" t="str">
        <f>IF(Minutes!U283&lt;&gt;"#","",CONCATENATE("&lt;TR BGCOLOR=""#E0E0E0""&gt;&lt;TD&gt;&lt;BR&gt;&lt;/TD&gt;&lt;TD VALIGN = MIDDLE  ALIGN = CENTER&gt;", Minutes!U282, "&lt;/TD&gt;&lt;TD VALIGN = MIDDLE  ALIGN = CENTER&gt;", TEXT(Minutes!U281,"d-mmm-yy"),"&lt;/TD&gt;&lt;/TR&gt;&lt;TR&gt;&lt;TD COLSPAN = 3&gt;", SUBSTITUTE(Minutes!U283, "#", " "),"&lt;/TD&gt;&lt;/TR&gt;"))</f>
        <v/>
      </c>
      <c r="U280" s="117" t="str">
        <f>IF(Minutes!V283&lt;&gt;"#","",CONCATENATE("&lt;TR BGCOLOR=""#E0E0E0""&gt;&lt;TD&gt;&lt;BR&gt;&lt;/TD&gt;&lt;TD VALIGN = MIDDLE  ALIGN = CENTER&gt;", Minutes!V282, "&lt;/TD&gt;&lt;TD VALIGN = MIDDLE  ALIGN = CENTER&gt;", TEXT(Minutes!V281,"d-mmm-yy"),"&lt;/TD&gt;&lt;/TR&gt;&lt;TR&gt;&lt;TD COLSPAN = 3&gt;", SUBSTITUTE(Minutes!V283, "#", " "),"&lt;/TD&gt;&lt;/TR&gt;"))</f>
        <v/>
      </c>
      <c r="V280" s="117" t="str">
        <f>IF(Minutes!W283&lt;&gt;"#","",CONCATENATE("&lt;TR BGCOLOR=""#E0E0E0""&gt;&lt;TD&gt;&lt;BR&gt;&lt;/TD&gt;&lt;TD VALIGN = MIDDLE  ALIGN = CENTER&gt;", Minutes!W282, "&lt;/TD&gt;&lt;TD VALIGN = MIDDLE  ALIGN = CENTER&gt;", TEXT(Minutes!W281,"d-mmm-yy"),"&lt;/TD&gt;&lt;/TR&gt;&lt;TR&gt;&lt;TD COLSPAN = 3&gt;", SUBSTITUTE(Minutes!W283, "#", " "),"&lt;/TD&gt;&lt;/TR&gt;"))</f>
        <v/>
      </c>
      <c r="W280" s="117" t="str">
        <f>IF(Minutes!X283&lt;&gt;"#","",CONCATENATE("&lt;TR BGCOLOR=""#E0E0E0""&gt;&lt;TD&gt;&lt;BR&gt;&lt;/TD&gt;&lt;TD VALIGN = MIDDLE  ALIGN = CENTER&gt;", Minutes!X282, "&lt;/TD&gt;&lt;TD VALIGN = MIDDLE  ALIGN = CENTER&gt;", TEXT(Minutes!X281,"d-mmm-yy"),"&lt;/TD&gt;&lt;/TR&gt;&lt;TR&gt;&lt;TD COLSPAN = 3&gt;", SUBSTITUTE(Minutes!X283, "#", " "),"&lt;/TD&gt;&lt;/TR&gt;"))</f>
        <v/>
      </c>
      <c r="X280" s="117" t="str">
        <f>IF(Minutes!Y283&lt;&gt;"#","",CONCATENATE("&lt;TR BGCOLOR=""#E0E0E0""&gt;&lt;TD&gt;&lt;BR&gt;&lt;/TD&gt;&lt;TD VALIGN = MIDDLE  ALIGN = CENTER&gt;", Minutes!Y282, "&lt;/TD&gt;&lt;TD VALIGN = MIDDLE  ALIGN = CENTER&gt;", TEXT(Minutes!Y281,"d-mmm-yy"),"&lt;/TD&gt;&lt;/TR&gt;&lt;TR&gt;&lt;TD COLSPAN = 3&gt;", SUBSTITUTE(Minutes!Y283, "#", " "),"&lt;/TD&gt;&lt;/TR&gt;"))</f>
        <v/>
      </c>
    </row>
    <row r="281" spans="1:24" x14ac:dyDescent="0.2">
      <c r="B281" s="117"/>
      <c r="C281" s="117"/>
      <c r="D281" s="117"/>
      <c r="E281" s="117"/>
      <c r="F281" s="117"/>
      <c r="G281" s="117"/>
      <c r="H281" s="117"/>
      <c r="I281" s="117"/>
      <c r="J281" s="117"/>
      <c r="R281" s="117"/>
      <c r="S281" s="117"/>
      <c r="T281" s="117"/>
      <c r="U281" s="117"/>
      <c r="V281" s="117"/>
      <c r="W281" s="117"/>
      <c r="X281" s="117"/>
    </row>
    <row r="282" spans="1:24" x14ac:dyDescent="0.2">
      <c r="A282" s="26" t="s">
        <v>89</v>
      </c>
      <c r="B282" s="117"/>
      <c r="C282" s="117"/>
      <c r="D282" s="117"/>
      <c r="E282" s="117"/>
      <c r="F282" s="117"/>
      <c r="G282" s="117"/>
      <c r="H282" s="117"/>
      <c r="I282" s="117"/>
      <c r="J282" s="117"/>
      <c r="R282" s="117"/>
      <c r="S282" s="117"/>
      <c r="T282" s="117"/>
      <c r="U282" s="117"/>
      <c r="V282" s="117"/>
      <c r="W282" s="117"/>
      <c r="X282" s="117"/>
    </row>
    <row r="283" spans="1:24" ht="127.5" customHeight="1" x14ac:dyDescent="0.2">
      <c r="A283" s="26" t="str">
        <f ca="1">IF(Minutes!B284="#","",CONCATENATE("&lt;A NAME = ""REQ",Minutes!B284,"""&gt;&lt;BR&gt;&lt;/A&gt;","&lt;TABLE BORDER=5 CELLSPACING=0 CELLPADDING=6 WIDTH=""100%""&gt;","&lt;TR BGCOLOR=""#00FFFF""&gt;&lt;TD COLSPAN = 3 VALIGN = MIDDLE  ALIGN = CENTER&gt;&lt;BIG&gt;&lt;B&gt;Change Request &lt;A HREF=""maint_",Minutes!B284,".pdf""&gt;",Minutes!B284,"&lt;/A&gt; Revision History&lt;/B&gt;&lt;/BIG&gt;&lt;/TD&gt;&lt;/TR&gt;","&lt;TR BGCOLOR=""#00FFFF""&gt;&lt;TD  WIDTH=""15%"" ALIGN = CENTER&gt;Status&lt;/TD&gt;&lt;TD ALIGN = CENTER&gt;Description&lt;/TD&gt;&lt;TD  WIDTH=""15%"" ALIGN = CENTER&gt;Date Received&lt;/TD&gt;&lt;/TR&gt;","&lt;TR BGCOLOR=""#00FFFF""&gt;&lt;TD VALIGN = MIDDLE  ALIGN = CENTER&gt;&lt;B&gt;",Minutes!C285,"&lt;/B&gt;&lt;/TD&gt;&lt;TD VALIGN = MIDDLE  ALIGN = CENTER&gt;&lt;B&gt;",Minutes!C286,"&lt;/B&gt;&lt;/TD&gt;&lt;TD  VALIGN = MIDDLE  ALIGN = CENTER&gt;&lt;B&gt;",Minutes!C284,"&lt;/B&gt;&lt;/TD&gt;&lt;/TR&gt;","&lt;TR BGCOLOR=""#00FFFF""&gt;&lt;TD COLSPAN = 3&gt;&lt;SMALL&gt;&lt;BR&gt;&lt;/SMALL&gt;&lt;/TD&gt;&lt;/TR&gt;"))</f>
        <v>&lt;A NAME = "REQ0103"&gt;&lt;BR&gt;&lt;/A&gt;&lt;TABLE BORDER=5 CELLSPACING=0 CELLPADDING=6 WIDTH="100%"&gt;&lt;TR BGCOLOR="#00FFFF"&gt;&lt;TD COLSPAN = 3 VALIGN = MIDDLE  ALIGN = CENTER&gt;&lt;BIG&gt;&lt;B&gt;Change Request &lt;A HREF="maint_0103.pdf"&gt;0103&lt;/A&gt;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CENTER&gt;&lt;B&gt;6.13, 6.15 - Support of the ISS for attachment to a Provider Bridged Network and Support for the ISS by additional technologies&lt;/B&gt;&lt;/TD&gt;&lt;TD  VALIGN = MIDDLE  ALIGN = CENTER&gt;&lt;B&gt;09-Mar-13&lt;/B&gt;&lt;/TD&gt;&lt;/TR&gt;&lt;TR BGCOLOR="#00FFFF"&gt;&lt;TD COLSPAN = 3&gt;&lt;SMALL&gt;&lt;BR&gt;&lt;/SMALL&gt;&lt;/TD&gt;&lt;/TR&gt;</v>
      </c>
      <c r="B283" s="117" t="str">
        <f ca="1">IF(Minutes!C286="","",CONCATENATE("&lt;TR BGCOLOR=""#E0E0E0""&gt;&lt;TD&gt;&lt;BR&gt;&lt;/TD&gt;&lt;TD VALIGN = MIDDLE  ALIGN = CENTER&gt;", Minutes!C285, "&lt;/TD&gt;&lt;TD VALIGN = MIDDLE  ALIGN = CENTER&gt;", TEXT(Minutes!C284,"d-mmm-yy"),"&lt;/TD&gt;&lt;/TR&gt;&lt;TR&gt;&lt;TD COLSPAN = 3&gt;", SUBSTITUTE(Minutes!C286, "#", " "),"&lt;/TD&gt;&lt;/TR&gt;"))</f>
        <v>&lt;TR BGCOLOR="#E0E0E0"&gt;&lt;TD&gt;&lt;BR&gt;&lt;/TD&gt;&lt;TD VALIGN = MIDDLE  ALIGN = CENTER&gt;Balloting&lt;/TD&gt;&lt;TD VALIGN = MIDDLE  ALIGN = CENTER&gt;9-Mar-13&lt;/TD&gt;&lt;/TR&gt;&lt;TR&gt;&lt;TD COLSPAN = 3&gt;6.13, 6.15 - Support of the ISS for attachment to a Provider Bridged Network and Support for the ISS by additional technologies&lt;/TD&gt;&lt;/TR&gt;</v>
      </c>
      <c r="C283" s="117" t="str">
        <f>IF(Minutes!D286&lt;&gt;"#","",CONCATENATE("&lt;TR BGCOLOR=""#E0E0E0""&gt;&lt;TD&gt;&lt;BR&gt;&lt;/TD&gt;&lt;TD VALIGN = MIDDLE  ALIGN = CENTER&gt;", Minutes!D285, "&lt;/TD&gt;&lt;TD VALIGN = MIDDLE  ALIGN = CENTER&gt;", TEXT(Minutes!D284,"d-mmm-yy"),"&lt;/TD&gt;&lt;/TR&gt;&lt;TR&gt;&lt;TD COLSPAN = 3&gt;", SUBSTITUTE(Minutes!D286, "#", " "),"&lt;/TD&gt;&lt;/TR&gt;"))</f>
        <v/>
      </c>
      <c r="D283" s="117" t="str">
        <f>IF(Minutes!E286&lt;&gt;"#","",CONCATENATE("&lt;TR BGCOLOR=""#E0E0E0""&gt;&lt;TD&gt;&lt;BR&gt;&lt;/TD&gt;&lt;TD VALIGN = MIDDLE  ALIGN = CENTER&gt;", Minutes!E285, "&lt;/TD&gt;&lt;TD VALIGN = MIDDLE  ALIGN = CENTER&gt;", TEXT(Minutes!E284,"d-mmm-yy"),"&lt;/TD&gt;&lt;/TR&gt;&lt;TR&gt;&lt;TD COLSPAN = 3&gt;", SUBSTITUTE(Minutes!E286, "#", " "),"&lt;/TD&gt;&lt;/TR&gt;"))</f>
        <v/>
      </c>
      <c r="E283" s="117" t="str">
        <f>IF(Minutes!F286&lt;&gt;"#","",CONCATENATE("&lt;TR BGCOLOR=""#E0E0E0""&gt;&lt;TD&gt;&lt;BR&gt;&lt;/TD&gt;&lt;TD VALIGN = MIDDLE  ALIGN = CENTER&gt;", Minutes!F285, "&lt;/TD&gt;&lt;TD VALIGN = MIDDLE  ALIGN = CENTER&gt;", TEXT(Minutes!F284,"d-mmm-yy"),"&lt;/TD&gt;&lt;/TR&gt;&lt;TR&gt;&lt;TD COLSPAN = 3&gt;", SUBSTITUTE(Minutes!F286, "#", " "),"&lt;/TD&gt;&lt;/TR&gt;"))</f>
        <v/>
      </c>
      <c r="F283" s="117" t="str">
        <f>IF(Minutes!G286&lt;&gt;"#","",CONCATENATE("&lt;TR BGCOLOR=""#E0E0E0""&gt;&lt;TD&gt;&lt;BR&gt;&lt;/TD&gt;&lt;TD VALIGN = MIDDLE  ALIGN = CENTER&gt;", Minutes!G285, "&lt;/TD&gt;&lt;TD VALIGN = MIDDLE  ALIGN = CENTER&gt;", TEXT(Minutes!G284,"d-mmm-yy"),"&lt;/TD&gt;&lt;/TR&gt;&lt;TR&gt;&lt;TD COLSPAN = 3&gt;", SUBSTITUTE(Minutes!G286, "#", " "),"&lt;/TD&gt;&lt;/TR&gt;"))</f>
        <v/>
      </c>
      <c r="G283" s="117" t="str">
        <f>IF(Minutes!H286&lt;&gt;"#","",CONCATENATE("&lt;TR BGCOLOR=""#E0E0E0""&gt;&lt;TD&gt;&lt;BR&gt;&lt;/TD&gt;&lt;TD VALIGN = MIDDLE  ALIGN = CENTER&gt;", Minutes!H285, "&lt;/TD&gt;&lt;TD VALIGN = MIDDLE  ALIGN = CENTER&gt;", TEXT(Minutes!H284,"d-mmm-yy"),"&lt;/TD&gt;&lt;/TR&gt;&lt;TR&gt;&lt;TD COLSPAN = 3&gt;", SUBSTITUTE(Minutes!H286, "#", " "),"&lt;/TD&gt;&lt;/TR&gt;"))</f>
        <v/>
      </c>
      <c r="H283" s="117" t="str">
        <f>IF(Minutes!I286&lt;&gt;"#","",CONCATENATE("&lt;TR BGCOLOR=""#E0E0E0""&gt;&lt;TD&gt;&lt;BR&gt;&lt;/TD&gt;&lt;TD VALIGN = MIDDLE  ALIGN = CENTER&gt;", Minutes!I285, "&lt;/TD&gt;&lt;TD VALIGN = MIDDLE  ALIGN = CENTER&gt;", TEXT(Minutes!I284,"d-mmm-yy"),"&lt;/TD&gt;&lt;/TR&gt;&lt;TR&gt;&lt;TD COLSPAN = 3&gt;", SUBSTITUTE(Minutes!I286, "#", " "),"&lt;/TD&gt;&lt;/TR&gt;"))</f>
        <v/>
      </c>
      <c r="I283" s="117" t="str">
        <f>IF(Minutes!J286&lt;&gt;"#","",CONCATENATE("&lt;TR BGCOLOR=""#E0E0E0""&gt;&lt;TD&gt;&lt;BR&gt;&lt;/TD&gt;&lt;TD VALIGN = MIDDLE  ALIGN = CENTER&gt;", Minutes!J285, "&lt;/TD&gt;&lt;TD VALIGN = MIDDLE  ALIGN = CENTER&gt;", TEXT(Minutes!J284,"d-mmm-yy"),"&lt;/TD&gt;&lt;/TR&gt;&lt;TR&gt;&lt;TD COLSPAN = 3&gt;", SUBSTITUTE(Minutes!J286, "#", " "),"&lt;/TD&gt;&lt;/TR&gt;"))</f>
        <v/>
      </c>
      <c r="J283" s="117" t="str">
        <f>IF(Minutes!K286&lt;&gt;"#","",CONCATENATE("&lt;TR BGCOLOR=""#E0E0E0""&gt;&lt;TD&gt;&lt;BR&gt;&lt;/TD&gt;&lt;TD VALIGN = MIDDLE  ALIGN = CENTER&gt;", Minutes!K285, "&lt;/TD&gt;&lt;TD VALIGN = MIDDLE  ALIGN = CENTER&gt;", TEXT(Minutes!K284,"d-mmm-yy"),"&lt;/TD&gt;&lt;/TR&gt;&lt;TR&gt;&lt;TD COLSPAN = 3&gt;", SUBSTITUTE(Minutes!K286, "#", " "),"&lt;/TD&gt;&lt;/TR&gt;"))</f>
        <v/>
      </c>
      <c r="K283" s="26" t="str">
        <f>IF(Minutes!L286&lt;&gt;"#","",CONCATENATE("&lt;TR BGCOLOR=""#E0E0E0""&gt;&lt;TD&gt;&lt;BR&gt;&lt;/TD&gt;&lt;TD VALIGN = MIDDLE  ALIGN = CENTER&gt;", Minutes!L285, "&lt;/TD&gt;&lt;TD VALIGN = MIDDLE  ALIGN = CENTER&gt;", TEXT(Minutes!L284,"d-mmm-yy"),"&lt;/TD&gt;&lt;/TR&gt;&lt;TR&gt;&lt;TD COLSPAN = 3&gt;", SUBSTITUTE(Minutes!L286, "#", " "),"&lt;/TD&gt;&lt;/TR&gt;"))</f>
        <v/>
      </c>
      <c r="L283" s="26" t="str">
        <f>IF(Minutes!M286&lt;&gt;"#","",CONCATENATE("&lt;TR BGCOLOR=""#E0E0E0""&gt;&lt;TD&gt;&lt;BR&gt;&lt;/TD&gt;&lt;TD VALIGN = MIDDLE  ALIGN = CENTER&gt;", Minutes!M285, "&lt;/TD&gt;&lt;TD VALIGN = MIDDLE  ALIGN = CENTER&gt;", TEXT(Minutes!M284,"d-mmm-yy"),"&lt;/TD&gt;&lt;/TR&gt;&lt;TR&gt;&lt;TD COLSPAN = 3&gt;", SUBSTITUTE(Minutes!M286, "#", " "),"&lt;/TD&gt;&lt;/TR&gt;"))</f>
        <v/>
      </c>
      <c r="M283" s="26" t="str">
        <f>IF(Minutes!N286&lt;&gt;"#","",CONCATENATE("&lt;TR BGCOLOR=""#E0E0E0""&gt;&lt;TD&gt;&lt;BR&gt;&lt;/TD&gt;&lt;TD VALIGN = MIDDLE  ALIGN = CENTER&gt;", Minutes!N285, "&lt;/TD&gt;&lt;TD VALIGN = MIDDLE  ALIGN = CENTER&gt;", TEXT(Minutes!N284,"d-mmm-yy"),"&lt;/TD&gt;&lt;/TR&gt;&lt;TR&gt;&lt;TD COLSPAN = 3&gt;", SUBSTITUTE(Minutes!N286, "#", " "),"&lt;/TD&gt;&lt;/TR&gt;"))</f>
        <v>&lt;TR BGCOLOR="#E0E0E0"&gt;&lt;TD&gt;&lt;BR&gt;&lt;/TD&gt;&lt;TD VALIGN = MIDDLE  ALIGN = CENTER&gt;Agreed.  Editor requested to include in 802.1Q-REV&lt;/TD&gt;&lt;TD VALIGN = MIDDLE  ALIGN = CENTER&gt;19-Mar-13&lt;/TD&gt;&lt;/TR&gt;&lt;TR&gt;&lt;TD COLSPAN = 3&gt; &lt;/TD&gt;&lt;/TR&gt;</v>
      </c>
      <c r="N283" s="26" t="str">
        <f>IF(Minutes!O286&lt;&gt;"#","",CONCATENATE("&lt;TR BGCOLOR=""#E0E0E0""&gt;&lt;TD&gt;&lt;BR&gt;&lt;/TD&gt;&lt;TD VALIGN = MIDDLE  ALIGN = CENTER&gt;", Minutes!O285, "&lt;/TD&gt;&lt;TD VALIGN = MIDDLE  ALIGN = CENTER&gt;", TEXT(Minutes!O284,"d-mmm-yy"),"&lt;/TD&gt;&lt;/TR&gt;&lt;TR&gt;&lt;TD COLSPAN = 3&gt;", SUBSTITUTE(Minutes!O286, "#", " "),"&lt;/TD&gt;&lt;/TR&gt;"))</f>
        <v>&lt;TR BGCOLOR="#E0E0E0"&gt;&lt;TD&gt;&lt;BR&gt;&lt;/TD&gt;&lt;TD VALIGN = MIDDLE  ALIGN = CENTER&gt;Included in 802.1Q-REV  D1.0, in ballot
&lt;/TD&gt;&lt;TD VALIGN = MIDDLE  ALIGN = CENTER&gt;15-May-13&lt;/TD&gt;&lt;/TR&gt;&lt;TR&gt;&lt;TD COLSPAN = 3&gt; &lt;/TD&gt;&lt;/TR&gt;</v>
      </c>
      <c r="O283" s="26" t="str">
        <f>IF(Minutes!P286&lt;&gt;"#","",CONCATENATE("&lt;TR BGCOLOR=""#E0E0E0""&gt;&lt;TD&gt;&lt;BR&gt;&lt;/TD&gt;&lt;TD VALIGN = MIDDLE  ALIGN = CENTER&gt;", Minutes!P285, "&lt;/TD&gt;&lt;TD VALIGN = MIDDLE  ALIGN = CENTER&gt;", TEXT(Minutes!P284,"d-mmm-yy"),"&lt;/TD&gt;&lt;/TR&gt;&lt;TR&gt;&lt;TD COLSPAN = 3&gt;", SUBSTITUTE(Minutes!P286, "#", " "),"&lt;/TD&gt;&lt;/TR&gt;"))</f>
        <v>&lt;TR BGCOLOR="#E0E0E0"&gt;&lt;TD&gt;&lt;BR&gt;&lt;/TD&gt;&lt;TD VALIGN = MIDDLE  ALIGN = CENTER&gt;802.1Q-REV D1.2 is balloting&lt;/TD&gt;&lt;TD VALIGN = MIDDLE  ALIGN = CENTER&gt;15-Jul-13&lt;/TD&gt;&lt;/TR&gt;&lt;TR&gt;&lt;TD COLSPAN = 3&gt; &lt;/TD&gt;&lt;/TR&gt;</v>
      </c>
      <c r="P283" s="26" t="str">
        <f>IF(Minutes!Q286&lt;&gt;"#","",CONCATENATE("&lt;TR BGCOLOR=""#E0E0E0""&gt;&lt;TD&gt;&lt;BR&gt;&lt;/TD&gt;&lt;TD VALIGN = MIDDLE  ALIGN = CENTER&gt;", Minutes!Q285, "&lt;/TD&gt;&lt;TD VALIGN = MIDDLE  ALIGN = CENTER&gt;", TEXT(Minutes!Q284,"d-mmm-yy"),"&lt;/TD&gt;&lt;/TR&gt;&lt;TR&gt;&lt;TD COLSPAN = 3&gt;", SUBSTITUTE(Minutes!Q286, "#", " "),"&lt;/TD&gt;&lt;/TR&gt;"))</f>
        <v>&lt;TR BGCOLOR="#E0E0E0"&gt;&lt;TD&gt;&lt;BR&gt;&lt;/TD&gt;&lt;TD VALIGN = MIDDLE  ALIGN = CENTER&gt;802.1Q-REV is in WG ballot recirc&lt;/TD&gt;&lt;TD VALIGN = MIDDLE  ALIGN = CENTER&gt;3-Sep-13&lt;/TD&gt;&lt;/TR&gt;&lt;TR&gt;&lt;TD COLSPAN = 3&gt; &lt;/TD&gt;&lt;/TR&gt;</v>
      </c>
      <c r="Q283" s="112" t="str">
        <f>IF(Minutes!R286&lt;&gt;"#","",CONCATENATE("&lt;TR BGCOLOR=""#E0E0E0""&gt;&lt;TD&gt;&lt;BR&gt;&lt;/TD&gt;&lt;TD VALIGN = MIDDLE  ALIGN = CENTER&gt;", Minutes!R285, "&lt;/TD&gt;&lt;TD VALIGN = MIDDLE  ALIGN = CENTER&gt;", TEXT(Minutes!R284,"d-mmm-yy"),"&lt;/TD&gt;&lt;/TR&gt;&lt;TR&gt;&lt;TD COLSPAN = 3&gt;", SUBSTITUTE(Minutes!R286, "#", " "),"&lt;/TD&gt;&lt;/TR&gt;"))</f>
        <v>&lt;TR BGCOLOR="#E0E0E0"&gt;&lt;TD&gt;&lt;BR&gt;&lt;/TD&gt;&lt;TD VALIGN = MIDDLE  ALIGN = CENTER&gt;802.1Q-REV is in WG ballot recirc&lt;/TD&gt;&lt;TD VALIGN = MIDDLE  ALIGN = CENTER&gt;12-Nov-13&lt;/TD&gt;&lt;/TR&gt;&lt;TR&gt;&lt;TD COLSPAN = 3&gt; &lt;/TD&gt;&lt;/TR&gt;</v>
      </c>
      <c r="R283" s="117" t="str">
        <f>IF(Minutes!S286&lt;&gt;"#","",CONCATENATE("&lt;TR BGCOLOR=""#E0E0E0""&gt;&lt;TD&gt;&lt;BR&gt;&lt;/TD&gt;&lt;TD VALIGN = MIDDLE  ALIGN = CENTER&gt;", Minutes!S285, "&lt;/TD&gt;&lt;TD VALIGN = MIDDLE  ALIGN = CENTER&gt;", TEXT(Minutes!S284,"d-mmm-yy"),"&lt;/TD&gt;&lt;/TR&gt;&lt;TR&gt;&lt;TD COLSPAN = 3&gt;", SUBSTITUTE(Minutes!S286, "#", " "),"&lt;/TD&gt;&lt;/TR&gt;"))</f>
        <v>&lt;TR BGCOLOR="#E0E0E0"&gt;&lt;TD&gt;&lt;BR&gt;&lt;/TD&gt;&lt;TD VALIGN = MIDDLE  ALIGN = CENTER&gt;802.1Q-REV is in sponsor ballot&lt;/TD&gt;&lt;TD VALIGN = MIDDLE  ALIGN = CENTER&gt;22-Jan-14&lt;/TD&gt;&lt;/TR&gt;&lt;TR&gt;&lt;TD COLSPAN = 3&gt; &lt;/TD&gt;&lt;/TR&gt;</v>
      </c>
      <c r="S283" s="117" t="str">
        <f>IF(Minutes!T286&lt;&gt;"#","",CONCATENATE("&lt;TR BGCOLOR=""#E0E0E0""&gt;&lt;TD&gt;&lt;BR&gt;&lt;/TD&gt;&lt;TD VALIGN = MIDDLE  ALIGN = CENTER&gt;", Minutes!T285, "&lt;/TD&gt;&lt;TD VALIGN = MIDDLE  ALIGN = CENTER&gt;", TEXT(Minutes!T284,"d-mmm-yy"),"&lt;/TD&gt;&lt;/TR&gt;&lt;TR&gt;&lt;TD COLSPAN = 3&gt;", SUBSTITUTE(Minutes!T286, "#", " "),"&lt;/TD&gt;&lt;/TR&gt;"))</f>
        <v>&lt;TR BGCOLOR="#E0E0E0"&gt;&lt;TD&gt;&lt;BR&gt;&lt;/TD&gt;&lt;TD VALIGN = MIDDLE  ALIGN = CENTER&gt;802.1Q-REV is in sponsor ballot recirc&lt;/TD&gt;&lt;TD VALIGN = MIDDLE  ALIGN = CENTER&gt;18-Mar-14&lt;/TD&gt;&lt;/TR&gt;&lt;TR&gt;&lt;TD COLSPAN = 3&gt; &lt;/TD&gt;&lt;/TR&gt;</v>
      </c>
      <c r="T283" s="117" t="str">
        <f>IF(Minutes!U286&lt;&gt;"#","",CONCATENATE("&lt;TR BGCOLOR=""#E0E0E0""&gt;&lt;TD&gt;&lt;BR&gt;&lt;/TD&gt;&lt;TD VALIGN = MIDDLE  ALIGN = CENTER&gt;", Minutes!U285, "&lt;/TD&gt;&lt;TD VALIGN = MIDDLE  ALIGN = CENTER&gt;", TEXT(Minutes!U284,"d-mmm-yy"),"&lt;/TD&gt;&lt;/TR&gt;&lt;TR&gt;&lt;TD COLSPAN = 3&gt;", SUBSTITUTE(Minutes!U286, "#", " "),"&lt;/TD&gt;&lt;/TR&gt;"))</f>
        <v/>
      </c>
      <c r="U283" s="117" t="str">
        <f>IF(Minutes!V286&lt;&gt;"#","",CONCATENATE("&lt;TR BGCOLOR=""#E0E0E0""&gt;&lt;TD&gt;&lt;BR&gt;&lt;/TD&gt;&lt;TD VALIGN = MIDDLE  ALIGN = CENTER&gt;", Minutes!V285, "&lt;/TD&gt;&lt;TD VALIGN = MIDDLE  ALIGN = CENTER&gt;", TEXT(Minutes!V284,"d-mmm-yy"),"&lt;/TD&gt;&lt;/TR&gt;&lt;TR&gt;&lt;TD COLSPAN = 3&gt;", SUBSTITUTE(Minutes!V286, "#", " "),"&lt;/TD&gt;&lt;/TR&gt;"))</f>
        <v/>
      </c>
      <c r="V283" s="117" t="str">
        <f>IF(Minutes!W286&lt;&gt;"#","",CONCATENATE("&lt;TR BGCOLOR=""#E0E0E0""&gt;&lt;TD&gt;&lt;BR&gt;&lt;/TD&gt;&lt;TD VALIGN = MIDDLE  ALIGN = CENTER&gt;", Minutes!W285, "&lt;/TD&gt;&lt;TD VALIGN = MIDDLE  ALIGN = CENTER&gt;", TEXT(Minutes!W284,"d-mmm-yy"),"&lt;/TD&gt;&lt;/TR&gt;&lt;TR&gt;&lt;TD COLSPAN = 3&gt;", SUBSTITUTE(Minutes!W286, "#", " "),"&lt;/TD&gt;&lt;/TR&gt;"))</f>
        <v/>
      </c>
      <c r="W283" s="117" t="str">
        <f>IF(Minutes!X286&lt;&gt;"#","",CONCATENATE("&lt;TR BGCOLOR=""#E0E0E0""&gt;&lt;TD&gt;&lt;BR&gt;&lt;/TD&gt;&lt;TD VALIGN = MIDDLE  ALIGN = CENTER&gt;", Minutes!X285, "&lt;/TD&gt;&lt;TD VALIGN = MIDDLE  ALIGN = CENTER&gt;", TEXT(Minutes!X284,"d-mmm-yy"),"&lt;/TD&gt;&lt;/TR&gt;&lt;TR&gt;&lt;TD COLSPAN = 3&gt;", SUBSTITUTE(Minutes!X286, "#", " "),"&lt;/TD&gt;&lt;/TR&gt;"))</f>
        <v/>
      </c>
      <c r="X283" s="117" t="str">
        <f>IF(Minutes!Y286&lt;&gt;"#","",CONCATENATE("&lt;TR BGCOLOR=""#E0E0E0""&gt;&lt;TD&gt;&lt;BR&gt;&lt;/TD&gt;&lt;TD VALIGN = MIDDLE  ALIGN = CENTER&gt;", Minutes!Y285, "&lt;/TD&gt;&lt;TD VALIGN = MIDDLE  ALIGN = CENTER&gt;", TEXT(Minutes!Y284,"d-mmm-yy"),"&lt;/TD&gt;&lt;/TR&gt;&lt;TR&gt;&lt;TD COLSPAN = 3&gt;", SUBSTITUTE(Minutes!Y286, "#", " "),"&lt;/TD&gt;&lt;/TR&gt;"))</f>
        <v/>
      </c>
    </row>
    <row r="284" spans="1:24" x14ac:dyDescent="0.2">
      <c r="B284" s="117"/>
      <c r="C284" s="117"/>
      <c r="D284" s="117"/>
      <c r="E284" s="117"/>
      <c r="F284" s="117"/>
      <c r="G284" s="117"/>
      <c r="H284" s="117"/>
      <c r="I284" s="117"/>
      <c r="J284" s="117"/>
      <c r="R284" s="117"/>
      <c r="S284" s="117"/>
      <c r="T284" s="117"/>
      <c r="U284" s="117"/>
      <c r="V284" s="117"/>
      <c r="W284" s="117"/>
      <c r="X284" s="117"/>
    </row>
    <row r="285" spans="1:24" x14ac:dyDescent="0.2">
      <c r="A285" s="26" t="s">
        <v>89</v>
      </c>
      <c r="B285" s="117"/>
      <c r="C285" s="117"/>
      <c r="D285" s="117"/>
      <c r="E285" s="117"/>
      <c r="F285" s="117"/>
      <c r="G285" s="117"/>
      <c r="H285" s="117"/>
      <c r="I285" s="117"/>
      <c r="J285" s="117"/>
      <c r="R285" s="117"/>
      <c r="S285" s="117"/>
      <c r="T285" s="117"/>
      <c r="U285" s="117"/>
      <c r="V285" s="117"/>
      <c r="W285" s="117"/>
      <c r="X285" s="117"/>
    </row>
    <row r="286" spans="1:24" ht="127.5" customHeight="1" x14ac:dyDescent="0.2">
      <c r="A286" s="26" t="str">
        <f ca="1">IF(Minutes!B287="#","",CONCATENATE("&lt;A NAME = ""REQ",Minutes!B287,"""&gt;&lt;BR&gt;&lt;/A&gt;","&lt;TABLE BORDER=5 CELLSPACING=0 CELLPADDING=6 WIDTH=""100%""&gt;","&lt;TR BGCOLOR=""#00FFFF""&gt;&lt;TD COLSPAN = 3 VALIGN = MIDDLE  ALIGN = CENTER&gt;&lt;BIG&gt;&lt;B&gt;Change Request &lt;A HREF=""maint_",Minutes!B287,".pdf""&gt;",Minutes!B287,"&lt;/A&gt; Revision History&lt;/B&gt;&lt;/BIG&gt;&lt;/TD&gt;&lt;/TR&gt;","&lt;TR BGCOLOR=""#00FFFF""&gt;&lt;TD  WIDTH=""15%"" ALIGN = CENTER&gt;Status&lt;/TD&gt;&lt;TD ALIGN = CENTER&gt;Description&lt;/TD&gt;&lt;TD  WIDTH=""15%"" ALIGN = CENTER&gt;Date Received&lt;/TD&gt;&lt;/TR&gt;","&lt;TR BGCOLOR=""#00FFFF""&gt;&lt;TD VALIGN = MIDDLE  ALIGN = CENTER&gt;&lt;B&gt;",Minutes!C288,"&lt;/B&gt;&lt;/TD&gt;&lt;TD VALIGN = MIDDLE  ALIGN = CENTER&gt;&lt;B&gt;",Minutes!C289,"&lt;/B&gt;&lt;/TD&gt;&lt;TD  VALIGN = MIDDLE  ALIGN = CENTER&gt;&lt;B&gt;",Minutes!C287,"&lt;/B&gt;&lt;/TD&gt;&lt;/TR&gt;","&lt;TR BGCOLOR=""#00FFFF""&gt;&lt;TD COLSPAN = 3&gt;&lt;SMALL&gt;&lt;BR&gt;&lt;/SMALL&gt;&lt;/TD&gt;&lt;/TR&gt;"))</f>
        <v>&lt;A NAME = "REQ0104"&gt;&lt;BR&gt;&lt;/A&gt;&lt;TABLE BORDER=5 CELLSPACING=0 CELLPADDING=6 WIDTH="100%"&gt;&lt;TR BGCOLOR="#00FFFF"&gt;&lt;TD COLSPAN = 3 VALIGN = MIDDLE  ALIGN = CENTER&gt;&lt;BIG&gt;&lt;B&gt;Change Request &lt;A HREF="maint_0104.pdf"&gt;0104&lt;/A&gt;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CENTER&gt;&lt;B&gt;17.7.18 - OID root for the IEEE8021-TEIPS MIB module&lt;/B&gt;&lt;/TD&gt;&lt;TD  VALIGN = MIDDLE  ALIGN = CENTER&gt;&lt;B&gt;09-Mar-13&lt;/B&gt;&lt;/TD&gt;&lt;/TR&gt;&lt;TR BGCOLOR="#00FFFF"&gt;&lt;TD COLSPAN = 3&gt;&lt;SMALL&gt;&lt;BR&gt;&lt;/SMALL&gt;&lt;/TD&gt;&lt;/TR&gt;</v>
      </c>
      <c r="B286" s="117" t="str">
        <f ca="1">IF(Minutes!C289="","",CONCATENATE("&lt;TR BGCOLOR=""#E0E0E0""&gt;&lt;TD&gt;&lt;BR&gt;&lt;/TD&gt;&lt;TD VALIGN = MIDDLE  ALIGN = CENTER&gt;", Minutes!C288, "&lt;/TD&gt;&lt;TD VALIGN = MIDDLE  ALIGN = CENTER&gt;", TEXT(Minutes!C287,"d-mmm-yy"),"&lt;/TD&gt;&lt;/TR&gt;&lt;TR&gt;&lt;TD COLSPAN = 3&gt;", SUBSTITUTE(Minutes!C289, "#", " "),"&lt;/TD&gt;&lt;/TR&gt;"))</f>
        <v>&lt;TR BGCOLOR="#E0E0E0"&gt;&lt;TD&gt;&lt;BR&gt;&lt;/TD&gt;&lt;TD VALIGN = MIDDLE  ALIGN = CENTER&gt;Balloting&lt;/TD&gt;&lt;TD VALIGN = MIDDLE  ALIGN = CENTER&gt;9-Mar-13&lt;/TD&gt;&lt;/TR&gt;&lt;TR&gt;&lt;TD COLSPAN = 3&gt;17.7.18 - OID root for the IEEE8021-TEIPS MIB module&lt;/TD&gt;&lt;/TR&gt;</v>
      </c>
      <c r="C286" s="117" t="str">
        <f>IF(Minutes!D289&lt;&gt;"#","",CONCATENATE("&lt;TR BGCOLOR=""#E0E0E0""&gt;&lt;TD&gt;&lt;BR&gt;&lt;/TD&gt;&lt;TD VALIGN = MIDDLE  ALIGN = CENTER&gt;", Minutes!D288, "&lt;/TD&gt;&lt;TD VALIGN = MIDDLE  ALIGN = CENTER&gt;", TEXT(Minutes!D287,"d-mmm-yy"),"&lt;/TD&gt;&lt;/TR&gt;&lt;TR&gt;&lt;TD COLSPAN = 3&gt;", SUBSTITUTE(Minutes!D289, "#", " "),"&lt;/TD&gt;&lt;/TR&gt;"))</f>
        <v/>
      </c>
      <c r="D286" s="117" t="str">
        <f>IF(Minutes!E289&lt;&gt;"#","",CONCATENATE("&lt;TR BGCOLOR=""#E0E0E0""&gt;&lt;TD&gt;&lt;BR&gt;&lt;/TD&gt;&lt;TD VALIGN = MIDDLE  ALIGN = CENTER&gt;", Minutes!E288, "&lt;/TD&gt;&lt;TD VALIGN = MIDDLE  ALIGN = CENTER&gt;", TEXT(Minutes!E287,"d-mmm-yy"),"&lt;/TD&gt;&lt;/TR&gt;&lt;TR&gt;&lt;TD COLSPAN = 3&gt;", SUBSTITUTE(Minutes!E289, "#", " "),"&lt;/TD&gt;&lt;/TR&gt;"))</f>
        <v/>
      </c>
      <c r="E286" s="117" t="str">
        <f>IF(Minutes!F289&lt;&gt;"#","",CONCATENATE("&lt;TR BGCOLOR=""#E0E0E0""&gt;&lt;TD&gt;&lt;BR&gt;&lt;/TD&gt;&lt;TD VALIGN = MIDDLE  ALIGN = CENTER&gt;", Minutes!F288, "&lt;/TD&gt;&lt;TD VALIGN = MIDDLE  ALIGN = CENTER&gt;", TEXT(Minutes!F287,"d-mmm-yy"),"&lt;/TD&gt;&lt;/TR&gt;&lt;TR&gt;&lt;TD COLSPAN = 3&gt;", SUBSTITUTE(Minutes!F289, "#", " "),"&lt;/TD&gt;&lt;/TR&gt;"))</f>
        <v/>
      </c>
      <c r="F286" s="117" t="str">
        <f>IF(Minutes!G289&lt;&gt;"#","",CONCATENATE("&lt;TR BGCOLOR=""#E0E0E0""&gt;&lt;TD&gt;&lt;BR&gt;&lt;/TD&gt;&lt;TD VALIGN = MIDDLE  ALIGN = CENTER&gt;", Minutes!G288, "&lt;/TD&gt;&lt;TD VALIGN = MIDDLE  ALIGN = CENTER&gt;", TEXT(Minutes!G287,"d-mmm-yy"),"&lt;/TD&gt;&lt;/TR&gt;&lt;TR&gt;&lt;TD COLSPAN = 3&gt;", SUBSTITUTE(Minutes!G289, "#", " "),"&lt;/TD&gt;&lt;/TR&gt;"))</f>
        <v/>
      </c>
      <c r="G286" s="117" t="str">
        <f>IF(Minutes!H289&lt;&gt;"#","",CONCATENATE("&lt;TR BGCOLOR=""#E0E0E0""&gt;&lt;TD&gt;&lt;BR&gt;&lt;/TD&gt;&lt;TD VALIGN = MIDDLE  ALIGN = CENTER&gt;", Minutes!H288, "&lt;/TD&gt;&lt;TD VALIGN = MIDDLE  ALIGN = CENTER&gt;", TEXT(Minutes!H287,"d-mmm-yy"),"&lt;/TD&gt;&lt;/TR&gt;&lt;TR&gt;&lt;TD COLSPAN = 3&gt;", SUBSTITUTE(Minutes!H289, "#", " "),"&lt;/TD&gt;&lt;/TR&gt;"))</f>
        <v/>
      </c>
      <c r="H286" s="117" t="str">
        <f>IF(Minutes!I289&lt;&gt;"#","",CONCATENATE("&lt;TR BGCOLOR=""#E0E0E0""&gt;&lt;TD&gt;&lt;BR&gt;&lt;/TD&gt;&lt;TD VALIGN = MIDDLE  ALIGN = CENTER&gt;", Minutes!I288, "&lt;/TD&gt;&lt;TD VALIGN = MIDDLE  ALIGN = CENTER&gt;", TEXT(Minutes!I287,"d-mmm-yy"),"&lt;/TD&gt;&lt;/TR&gt;&lt;TR&gt;&lt;TD COLSPAN = 3&gt;", SUBSTITUTE(Minutes!I289, "#", " "),"&lt;/TD&gt;&lt;/TR&gt;"))</f>
        <v/>
      </c>
      <c r="I286" s="117" t="str">
        <f>IF(Minutes!J289&lt;&gt;"#","",CONCATENATE("&lt;TR BGCOLOR=""#E0E0E0""&gt;&lt;TD&gt;&lt;BR&gt;&lt;/TD&gt;&lt;TD VALIGN = MIDDLE  ALIGN = CENTER&gt;", Minutes!J288, "&lt;/TD&gt;&lt;TD VALIGN = MIDDLE  ALIGN = CENTER&gt;", TEXT(Minutes!J287,"d-mmm-yy"),"&lt;/TD&gt;&lt;/TR&gt;&lt;TR&gt;&lt;TD COLSPAN = 3&gt;", SUBSTITUTE(Minutes!J289, "#", " "),"&lt;/TD&gt;&lt;/TR&gt;"))</f>
        <v/>
      </c>
      <c r="J286" s="117" t="str">
        <f>IF(Minutes!K289&lt;&gt;"#","",CONCATENATE("&lt;TR BGCOLOR=""#E0E0E0""&gt;&lt;TD&gt;&lt;BR&gt;&lt;/TD&gt;&lt;TD VALIGN = MIDDLE  ALIGN = CENTER&gt;", Minutes!K288, "&lt;/TD&gt;&lt;TD VALIGN = MIDDLE  ALIGN = CENTER&gt;", TEXT(Minutes!K287,"d-mmm-yy"),"&lt;/TD&gt;&lt;/TR&gt;&lt;TR&gt;&lt;TD COLSPAN = 3&gt;", SUBSTITUTE(Minutes!K289, "#", " "),"&lt;/TD&gt;&lt;/TR&gt;"))</f>
        <v/>
      </c>
      <c r="K286" s="26" t="str">
        <f>IF(Minutes!L289&lt;&gt;"#","",CONCATENATE("&lt;TR BGCOLOR=""#E0E0E0""&gt;&lt;TD&gt;&lt;BR&gt;&lt;/TD&gt;&lt;TD VALIGN = MIDDLE  ALIGN = CENTER&gt;", Minutes!L288, "&lt;/TD&gt;&lt;TD VALIGN = MIDDLE  ALIGN = CENTER&gt;", TEXT(Minutes!L287,"d-mmm-yy"),"&lt;/TD&gt;&lt;/TR&gt;&lt;TR&gt;&lt;TD COLSPAN = 3&gt;", SUBSTITUTE(Minutes!L289, "#", " "),"&lt;/TD&gt;&lt;/TR&gt;"))</f>
        <v/>
      </c>
      <c r="L286" s="26" t="str">
        <f>IF(Minutes!M289&lt;&gt;"#","",CONCATENATE("&lt;TR BGCOLOR=""#E0E0E0""&gt;&lt;TD&gt;&lt;BR&gt;&lt;/TD&gt;&lt;TD VALIGN = MIDDLE  ALIGN = CENTER&gt;", Minutes!M288, "&lt;/TD&gt;&lt;TD VALIGN = MIDDLE  ALIGN = CENTER&gt;", TEXT(Minutes!M287,"d-mmm-yy"),"&lt;/TD&gt;&lt;/TR&gt;&lt;TR&gt;&lt;TD COLSPAN = 3&gt;", SUBSTITUTE(Minutes!M289, "#", " "),"&lt;/TD&gt;&lt;/TR&gt;"))</f>
        <v/>
      </c>
      <c r="M286" s="26" t="str">
        <f>IF(Minutes!N289&lt;&gt;"#","",CONCATENATE("&lt;TR BGCOLOR=""#E0E0E0""&gt;&lt;TD&gt;&lt;BR&gt;&lt;/TD&gt;&lt;TD VALIGN = MIDDLE  ALIGN = CENTER&gt;", Minutes!N288, "&lt;/TD&gt;&lt;TD VALIGN = MIDDLE  ALIGN = CENTER&gt;", TEXT(Minutes!N287,"d-mmm-yy"),"&lt;/TD&gt;&lt;/TR&gt;&lt;TR&gt;&lt;TD COLSPAN = 3&gt;", SUBSTITUTE(Minutes!N289, "#", " "),"&lt;/TD&gt;&lt;/TR&gt;"))</f>
        <v>&lt;TR BGCOLOR="#E0E0E0"&gt;&lt;TD&gt;&lt;BR&gt;&lt;/TD&gt;&lt;TD VALIGN = MIDDLE  ALIGN = CENTER&gt;This is an unfortunate error.  However, there are few, if any, implementations of this MIB module so the change should be limited to this module as suggested
Change OID root (e.g., to 27) and rename module name and tables/objects (e.g., include v2 in prefix)
Include name of old tables at the beginning of the MIB module indicating they are deprecated with a strong warning that they are not to be used.
Change all usages in remainder of clause 17 to new object names
Editor requested to include in 802.1Q-rev
&lt;/TD&gt;&lt;TD VALIGN = MIDDLE  ALIGN = CENTER&gt;19-Mar-13&lt;/TD&gt;&lt;/TR&gt;&lt;TR&gt;&lt;TD COLSPAN = 3&gt; &lt;/TD&gt;&lt;/TR&gt;</v>
      </c>
      <c r="N286" s="26" t="str">
        <f>IF(Minutes!O289&lt;&gt;"#","",CONCATENATE("&lt;TR BGCOLOR=""#E0E0E0""&gt;&lt;TD&gt;&lt;BR&gt;&lt;/TD&gt;&lt;TD VALIGN = MIDDLE  ALIGN = CENTER&gt;", Minutes!O288, "&lt;/TD&gt;&lt;TD VALIGN = MIDDLE  ALIGN = CENTER&gt;", TEXT(Minutes!O287,"d-mmm-yy"),"&lt;/TD&gt;&lt;/TR&gt;&lt;TR&gt;&lt;TD COLSPAN = 3&gt;", SUBSTITUTE(Minutes!O289, "#", " "),"&lt;/TD&gt;&lt;/TR&gt;"))</f>
        <v>&lt;TR BGCOLOR="#E0E0E0"&gt;&lt;TD&gt;&lt;BR&gt;&lt;/TD&gt;&lt;TD VALIGN = MIDDLE  ALIGN = CENTER&gt;Included in 802.1Q-REV  D1.0, in ballot
&lt;/TD&gt;&lt;TD VALIGN = MIDDLE  ALIGN = CENTER&gt;15-May-13&lt;/TD&gt;&lt;/TR&gt;&lt;TR&gt;&lt;TD COLSPAN = 3&gt; &lt;/TD&gt;&lt;/TR&gt;</v>
      </c>
      <c r="O286" s="26" t="str">
        <f>IF(Minutes!P289&lt;&gt;"#","",CONCATENATE("&lt;TR BGCOLOR=""#E0E0E0""&gt;&lt;TD&gt;&lt;BR&gt;&lt;/TD&gt;&lt;TD VALIGN = MIDDLE  ALIGN = CENTER&gt;", Minutes!P288, "&lt;/TD&gt;&lt;TD VALIGN = MIDDLE  ALIGN = CENTER&gt;", TEXT(Minutes!P287,"d-mmm-yy"),"&lt;/TD&gt;&lt;/TR&gt;&lt;TR&gt;&lt;TD COLSPAN = 3&gt;", SUBSTITUTE(Minutes!P289, "#", " "),"&lt;/TD&gt;&lt;/TR&gt;"))</f>
        <v>&lt;TR BGCOLOR="#E0E0E0"&gt;&lt;TD&gt;&lt;BR&gt;&lt;/TD&gt;&lt;TD VALIGN = MIDDLE  ALIGN = CENTER&gt;802.1Q-REV D1.2 is balloting&lt;/TD&gt;&lt;TD VALIGN = MIDDLE  ALIGN = CENTER&gt;15-Jul-13&lt;/TD&gt;&lt;/TR&gt;&lt;TR&gt;&lt;TD COLSPAN = 3&gt; &lt;/TD&gt;&lt;/TR&gt;</v>
      </c>
      <c r="P286" s="26" t="str">
        <f>IF(Minutes!Q289&lt;&gt;"#","",CONCATENATE("&lt;TR BGCOLOR=""#E0E0E0""&gt;&lt;TD&gt;&lt;BR&gt;&lt;/TD&gt;&lt;TD VALIGN = MIDDLE  ALIGN = CENTER&gt;", Minutes!Q288, "&lt;/TD&gt;&lt;TD VALIGN = MIDDLE  ALIGN = CENTER&gt;", TEXT(Minutes!Q287,"d-mmm-yy"),"&lt;/TD&gt;&lt;/TR&gt;&lt;TR&gt;&lt;TD COLSPAN = 3&gt;", SUBSTITUTE(Minutes!Q289, "#", " "),"&lt;/TD&gt;&lt;/TR&gt;"))</f>
        <v>&lt;TR BGCOLOR="#E0E0E0"&gt;&lt;TD&gt;&lt;BR&gt;&lt;/TD&gt;&lt;TD VALIGN = MIDDLE  ALIGN = CENTER&gt;802.1Q-REV is in WG ballot recirc&lt;/TD&gt;&lt;TD VALIGN = MIDDLE  ALIGN = CENTER&gt;3-Sep-13&lt;/TD&gt;&lt;/TR&gt;&lt;TR&gt;&lt;TD COLSPAN = 3&gt; &lt;/TD&gt;&lt;/TR&gt;</v>
      </c>
      <c r="Q286" s="112" t="str">
        <f>IF(Minutes!R289&lt;&gt;"#","",CONCATENATE("&lt;TR BGCOLOR=""#E0E0E0""&gt;&lt;TD&gt;&lt;BR&gt;&lt;/TD&gt;&lt;TD VALIGN = MIDDLE  ALIGN = CENTER&gt;", Minutes!R288, "&lt;/TD&gt;&lt;TD VALIGN = MIDDLE  ALIGN = CENTER&gt;", TEXT(Minutes!R287,"d-mmm-yy"),"&lt;/TD&gt;&lt;/TR&gt;&lt;TR&gt;&lt;TD COLSPAN = 3&gt;", SUBSTITUTE(Minutes!R289, "#", " "),"&lt;/TD&gt;&lt;/TR&gt;"))</f>
        <v>&lt;TR BGCOLOR="#E0E0E0"&gt;&lt;TD&gt;&lt;BR&gt;&lt;/TD&gt;&lt;TD VALIGN = MIDDLE  ALIGN = CENTER&gt;802.1Q-REV is in WG ballot recirc&lt;/TD&gt;&lt;TD VALIGN = MIDDLE  ALIGN = CENTER&gt;12-Nov-13&lt;/TD&gt;&lt;/TR&gt;&lt;TR&gt;&lt;TD COLSPAN = 3&gt; &lt;/TD&gt;&lt;/TR&gt;</v>
      </c>
      <c r="R286" s="117" t="str">
        <f>IF(Minutes!S289&lt;&gt;"#","",CONCATENATE("&lt;TR BGCOLOR=""#E0E0E0""&gt;&lt;TD&gt;&lt;BR&gt;&lt;/TD&gt;&lt;TD VALIGN = MIDDLE  ALIGN = CENTER&gt;", Minutes!S288, "&lt;/TD&gt;&lt;TD VALIGN = MIDDLE  ALIGN = CENTER&gt;", TEXT(Minutes!S287,"d-mmm-yy"),"&lt;/TD&gt;&lt;/TR&gt;&lt;TR&gt;&lt;TD COLSPAN = 3&gt;", SUBSTITUTE(Minutes!S289, "#", " "),"&lt;/TD&gt;&lt;/TR&gt;"))</f>
        <v>&lt;TR BGCOLOR="#E0E0E0"&gt;&lt;TD&gt;&lt;BR&gt;&lt;/TD&gt;&lt;TD VALIGN = MIDDLE  ALIGN = CENTER&gt;802.1Q-REV is in sponsor ballot&lt;/TD&gt;&lt;TD VALIGN = MIDDLE  ALIGN = CENTER&gt;22-Jan-14&lt;/TD&gt;&lt;/TR&gt;&lt;TR&gt;&lt;TD COLSPAN = 3&gt; &lt;/TD&gt;&lt;/TR&gt;</v>
      </c>
      <c r="S286" s="117" t="str">
        <f>IF(Minutes!T289&lt;&gt;"#","",CONCATENATE("&lt;TR BGCOLOR=""#E0E0E0""&gt;&lt;TD&gt;&lt;BR&gt;&lt;/TD&gt;&lt;TD VALIGN = MIDDLE  ALIGN = CENTER&gt;", Minutes!T288, "&lt;/TD&gt;&lt;TD VALIGN = MIDDLE  ALIGN = CENTER&gt;", TEXT(Minutes!T287,"d-mmm-yy"),"&lt;/TD&gt;&lt;/TR&gt;&lt;TR&gt;&lt;TD COLSPAN = 3&gt;", SUBSTITUTE(Minutes!T289, "#", " "),"&lt;/TD&gt;&lt;/TR&gt;"))</f>
        <v>&lt;TR BGCOLOR="#E0E0E0"&gt;&lt;TD&gt;&lt;BR&gt;&lt;/TD&gt;&lt;TD VALIGN = MIDDLE  ALIGN = CENTER&gt;802.1Q-REV is in sponsor ballot recirc&lt;/TD&gt;&lt;TD VALIGN = MIDDLE  ALIGN = CENTER&gt;18-Mar-14&lt;/TD&gt;&lt;/TR&gt;&lt;TR&gt;&lt;TD COLSPAN = 3&gt; &lt;/TD&gt;&lt;/TR&gt;</v>
      </c>
      <c r="T286" s="117" t="str">
        <f>IF(Minutes!U289&lt;&gt;"#","",CONCATENATE("&lt;TR BGCOLOR=""#E0E0E0""&gt;&lt;TD&gt;&lt;BR&gt;&lt;/TD&gt;&lt;TD VALIGN = MIDDLE  ALIGN = CENTER&gt;", Minutes!U288, "&lt;/TD&gt;&lt;TD VALIGN = MIDDLE  ALIGN = CENTER&gt;", TEXT(Minutes!U287,"d-mmm-yy"),"&lt;/TD&gt;&lt;/TR&gt;&lt;TR&gt;&lt;TD COLSPAN = 3&gt;", SUBSTITUTE(Minutes!U289, "#", " "),"&lt;/TD&gt;&lt;/TR&gt;"))</f>
        <v/>
      </c>
      <c r="U286" s="117" t="str">
        <f>IF(Minutes!V289&lt;&gt;"#","",CONCATENATE("&lt;TR BGCOLOR=""#E0E0E0""&gt;&lt;TD&gt;&lt;BR&gt;&lt;/TD&gt;&lt;TD VALIGN = MIDDLE  ALIGN = CENTER&gt;", Minutes!V288, "&lt;/TD&gt;&lt;TD VALIGN = MIDDLE  ALIGN = CENTER&gt;", TEXT(Minutes!V287,"d-mmm-yy"),"&lt;/TD&gt;&lt;/TR&gt;&lt;TR&gt;&lt;TD COLSPAN = 3&gt;", SUBSTITUTE(Minutes!V289, "#", " "),"&lt;/TD&gt;&lt;/TR&gt;"))</f>
        <v/>
      </c>
      <c r="V286" s="117" t="str">
        <f>IF(Minutes!W289&lt;&gt;"#","",CONCATENATE("&lt;TR BGCOLOR=""#E0E0E0""&gt;&lt;TD&gt;&lt;BR&gt;&lt;/TD&gt;&lt;TD VALIGN = MIDDLE  ALIGN = CENTER&gt;", Minutes!W288, "&lt;/TD&gt;&lt;TD VALIGN = MIDDLE  ALIGN = CENTER&gt;", TEXT(Minutes!W287,"d-mmm-yy"),"&lt;/TD&gt;&lt;/TR&gt;&lt;TR&gt;&lt;TD COLSPAN = 3&gt;", SUBSTITUTE(Minutes!W289, "#", " "),"&lt;/TD&gt;&lt;/TR&gt;"))</f>
        <v/>
      </c>
      <c r="W286" s="117" t="str">
        <f>IF(Minutes!X289&lt;&gt;"#","",CONCATENATE("&lt;TR BGCOLOR=""#E0E0E0""&gt;&lt;TD&gt;&lt;BR&gt;&lt;/TD&gt;&lt;TD VALIGN = MIDDLE  ALIGN = CENTER&gt;", Minutes!X288, "&lt;/TD&gt;&lt;TD VALIGN = MIDDLE  ALIGN = CENTER&gt;", TEXT(Minutes!X287,"d-mmm-yy"),"&lt;/TD&gt;&lt;/TR&gt;&lt;TR&gt;&lt;TD COLSPAN = 3&gt;", SUBSTITUTE(Minutes!X289, "#", " "),"&lt;/TD&gt;&lt;/TR&gt;"))</f>
        <v/>
      </c>
      <c r="X286" s="117" t="str">
        <f>IF(Minutes!Y289&lt;&gt;"#","",CONCATENATE("&lt;TR BGCOLOR=""#E0E0E0""&gt;&lt;TD&gt;&lt;BR&gt;&lt;/TD&gt;&lt;TD VALIGN = MIDDLE  ALIGN = CENTER&gt;", Minutes!Y288, "&lt;/TD&gt;&lt;TD VALIGN = MIDDLE  ALIGN = CENTER&gt;", TEXT(Minutes!Y287,"d-mmm-yy"),"&lt;/TD&gt;&lt;/TR&gt;&lt;TR&gt;&lt;TD COLSPAN = 3&gt;", SUBSTITUTE(Minutes!Y289, "#", " "),"&lt;/TD&gt;&lt;/TR&gt;"))</f>
        <v/>
      </c>
    </row>
    <row r="287" spans="1:24" x14ac:dyDescent="0.2">
      <c r="B287" s="117"/>
      <c r="C287" s="117"/>
      <c r="D287" s="117"/>
      <c r="E287" s="117"/>
      <c r="F287" s="117"/>
      <c r="G287" s="117"/>
      <c r="H287" s="117"/>
      <c r="I287" s="117"/>
      <c r="J287" s="117"/>
      <c r="R287" s="117"/>
      <c r="S287" s="117"/>
      <c r="T287" s="117"/>
      <c r="U287" s="117"/>
      <c r="V287" s="117"/>
      <c r="W287" s="117"/>
      <c r="X287" s="117"/>
    </row>
    <row r="288" spans="1:24" x14ac:dyDescent="0.2">
      <c r="A288" s="26" t="s">
        <v>89</v>
      </c>
      <c r="B288" s="117"/>
      <c r="C288" s="117"/>
      <c r="D288" s="117"/>
      <c r="E288" s="117"/>
      <c r="F288" s="117"/>
      <c r="G288" s="117"/>
      <c r="H288" s="117"/>
      <c r="I288" s="117"/>
      <c r="J288" s="117"/>
      <c r="R288" s="117"/>
      <c r="S288" s="117"/>
      <c r="T288" s="117"/>
      <c r="U288" s="117"/>
      <c r="V288" s="117"/>
      <c r="W288" s="117"/>
      <c r="X288" s="117"/>
    </row>
    <row r="289" spans="1:24" ht="127.5" customHeight="1" x14ac:dyDescent="0.2">
      <c r="A289" s="26" t="str">
        <f ca="1">IF(Minutes!B290="#","",CONCATENATE("&lt;A NAME = ""REQ",Minutes!B290,"""&gt;&lt;BR&gt;&lt;/A&gt;","&lt;TABLE BORDER=5 CELLSPACING=0 CELLPADDING=6 WIDTH=""100%""&gt;","&lt;TR BGCOLOR=""#00FFFF""&gt;&lt;TD COLSPAN = 3 VALIGN = MIDDLE  ALIGN = CENTER&gt;&lt;BIG&gt;&lt;B&gt;Change Request &lt;A HREF=""maint_",Minutes!B290,".pdf""&gt;",Minutes!B290,"&lt;/A&gt; Revision History&lt;/B&gt;&lt;/BIG&gt;&lt;/TD&gt;&lt;/TR&gt;","&lt;TR BGCOLOR=""#00FFFF""&gt;&lt;TD  WIDTH=""15%"" ALIGN = CENTER&gt;Status&lt;/TD&gt;&lt;TD ALIGN = CENTER&gt;Description&lt;/TD&gt;&lt;TD  WIDTH=""15%"" ALIGN = CENTER&gt;Date Received&lt;/TD&gt;&lt;/TR&gt;","&lt;TR BGCOLOR=""#00FFFF""&gt;&lt;TD VALIGN = MIDDLE  ALIGN = CENTER&gt;&lt;B&gt;",Minutes!C291,"&lt;/B&gt;&lt;/TD&gt;&lt;TD VALIGN = MIDDLE  ALIGN = CENTER&gt;&lt;B&gt;",Minutes!C292,"&lt;/B&gt;&lt;/TD&gt;&lt;TD  VALIGN = MIDDLE  ALIGN = CENTER&gt;&lt;B&gt;",Minutes!C290,"&lt;/B&gt;&lt;/TD&gt;&lt;/TR&gt;","&lt;TR BGCOLOR=""#00FFFF""&gt;&lt;TD COLSPAN = 3&gt;&lt;SMALL&gt;&lt;BR&gt;&lt;/SMALL&gt;&lt;/TD&gt;&lt;/TR&gt;"))</f>
        <v>&lt;A NAME = "REQ0105"&gt;&lt;BR&gt;&lt;/A&gt;&lt;TABLE BORDER=5 CELLSPACING=0 CELLPADDING=6 WIDTH="100%"&gt;&lt;TR BGCOLOR="#00FFFF"&gt;&lt;TD COLSPAN = 3 VALIGN = MIDDLE  ALIGN = CENTER&gt;&lt;BIG&gt;&lt;B&gt;Change Request &lt;A HREF="maint_0105.pdf"&gt;0105&lt;/A&gt;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CENTER&gt;&lt;B&gt;17 - EVB Management Protocol&lt;/B&gt;&lt;/TD&gt;&lt;TD  VALIGN = MIDDLE  ALIGN = CENTER&gt;&lt;B&gt;19-Mar-13&lt;/B&gt;&lt;/TD&gt;&lt;/TR&gt;&lt;TR BGCOLOR="#00FFFF"&gt;&lt;TD COLSPAN = 3&gt;&lt;SMALL&gt;&lt;BR&gt;&lt;/SMALL&gt;&lt;/TD&gt;&lt;/TR&gt;</v>
      </c>
      <c r="B289" s="117" t="str">
        <f ca="1">IF(Minutes!C292="","",CONCATENATE("&lt;TR BGCOLOR=""#E0E0E0""&gt;&lt;TD&gt;&lt;BR&gt;&lt;/TD&gt;&lt;TD VALIGN = MIDDLE  ALIGN = CENTER&gt;", Minutes!C291, "&lt;/TD&gt;&lt;TD VALIGN = MIDDLE  ALIGN = CENTER&gt;", TEXT(Minutes!C290,"d-mmm-yy"),"&lt;/TD&gt;&lt;/TR&gt;&lt;TR&gt;&lt;TD COLSPAN = 3&gt;", SUBSTITUTE(Minutes!C292, "#", " "),"&lt;/TD&gt;&lt;/TR&gt;"))</f>
        <v>&lt;TR BGCOLOR="#E0E0E0"&gt;&lt;TD&gt;&lt;BR&gt;&lt;/TD&gt;&lt;TD VALIGN = MIDDLE  ALIGN = CENTER&gt;Balloting&lt;/TD&gt;&lt;TD VALIGN = MIDDLE  ALIGN = CENTER&gt;19-Mar-13&lt;/TD&gt;&lt;/TR&gt;&lt;TR&gt;&lt;TD COLSPAN = 3&gt;17 - EVB Management Protocol&lt;/TD&gt;&lt;/TR&gt;</v>
      </c>
      <c r="C289" s="117" t="str">
        <f>IF(Minutes!D292&lt;&gt;"#","",CONCATENATE("&lt;TR BGCOLOR=""#E0E0E0""&gt;&lt;TD&gt;&lt;BR&gt;&lt;/TD&gt;&lt;TD VALIGN = MIDDLE  ALIGN = CENTER&gt;", Minutes!D291, "&lt;/TD&gt;&lt;TD VALIGN = MIDDLE  ALIGN = CENTER&gt;", TEXT(Minutes!D290,"d-mmm-yy"),"&lt;/TD&gt;&lt;/TR&gt;&lt;TR&gt;&lt;TD COLSPAN = 3&gt;", SUBSTITUTE(Minutes!D292, "#", " "),"&lt;/TD&gt;&lt;/TR&gt;"))</f>
        <v/>
      </c>
      <c r="D289" s="117" t="str">
        <f>IF(Minutes!E292&lt;&gt;"#","",CONCATENATE("&lt;TR BGCOLOR=""#E0E0E0""&gt;&lt;TD&gt;&lt;BR&gt;&lt;/TD&gt;&lt;TD VALIGN = MIDDLE  ALIGN = CENTER&gt;", Minutes!E291, "&lt;/TD&gt;&lt;TD VALIGN = MIDDLE  ALIGN = CENTER&gt;", TEXT(Minutes!E290,"d-mmm-yy"),"&lt;/TD&gt;&lt;/TR&gt;&lt;TR&gt;&lt;TD COLSPAN = 3&gt;", SUBSTITUTE(Minutes!E292, "#", " "),"&lt;/TD&gt;&lt;/TR&gt;"))</f>
        <v/>
      </c>
      <c r="E289" s="117" t="str">
        <f>IF(Minutes!F292&lt;&gt;"#","",CONCATENATE("&lt;TR BGCOLOR=""#E0E0E0""&gt;&lt;TD&gt;&lt;BR&gt;&lt;/TD&gt;&lt;TD VALIGN = MIDDLE  ALIGN = CENTER&gt;", Minutes!F291, "&lt;/TD&gt;&lt;TD VALIGN = MIDDLE  ALIGN = CENTER&gt;", TEXT(Minutes!F290,"d-mmm-yy"),"&lt;/TD&gt;&lt;/TR&gt;&lt;TR&gt;&lt;TD COLSPAN = 3&gt;", SUBSTITUTE(Minutes!F292, "#", " "),"&lt;/TD&gt;&lt;/TR&gt;"))</f>
        <v/>
      </c>
      <c r="F289" s="117" t="str">
        <f>IF(Minutes!G292&lt;&gt;"#","",CONCATENATE("&lt;TR BGCOLOR=""#E0E0E0""&gt;&lt;TD&gt;&lt;BR&gt;&lt;/TD&gt;&lt;TD VALIGN = MIDDLE  ALIGN = CENTER&gt;", Minutes!G291, "&lt;/TD&gt;&lt;TD VALIGN = MIDDLE  ALIGN = CENTER&gt;", TEXT(Minutes!G290,"d-mmm-yy"),"&lt;/TD&gt;&lt;/TR&gt;&lt;TR&gt;&lt;TD COLSPAN = 3&gt;", SUBSTITUTE(Minutes!G292, "#", " "),"&lt;/TD&gt;&lt;/TR&gt;"))</f>
        <v/>
      </c>
      <c r="G289" s="117" t="str">
        <f>IF(Minutes!H292&lt;&gt;"#","",CONCATENATE("&lt;TR BGCOLOR=""#E0E0E0""&gt;&lt;TD&gt;&lt;BR&gt;&lt;/TD&gt;&lt;TD VALIGN = MIDDLE  ALIGN = CENTER&gt;", Minutes!H291, "&lt;/TD&gt;&lt;TD VALIGN = MIDDLE  ALIGN = CENTER&gt;", TEXT(Minutes!H290,"d-mmm-yy"),"&lt;/TD&gt;&lt;/TR&gt;&lt;TR&gt;&lt;TD COLSPAN = 3&gt;", SUBSTITUTE(Minutes!H292, "#", " "),"&lt;/TD&gt;&lt;/TR&gt;"))</f>
        <v/>
      </c>
      <c r="H289" s="117" t="str">
        <f>IF(Minutes!I292&lt;&gt;"#","",CONCATENATE("&lt;TR BGCOLOR=""#E0E0E0""&gt;&lt;TD&gt;&lt;BR&gt;&lt;/TD&gt;&lt;TD VALIGN = MIDDLE  ALIGN = CENTER&gt;", Minutes!I291, "&lt;/TD&gt;&lt;TD VALIGN = MIDDLE  ALIGN = CENTER&gt;", TEXT(Minutes!I290,"d-mmm-yy"),"&lt;/TD&gt;&lt;/TR&gt;&lt;TR&gt;&lt;TD COLSPAN = 3&gt;", SUBSTITUTE(Minutes!I292, "#", " "),"&lt;/TD&gt;&lt;/TR&gt;"))</f>
        <v/>
      </c>
      <c r="I289" s="117" t="str">
        <f>IF(Minutes!J292&lt;&gt;"#","",CONCATENATE("&lt;TR BGCOLOR=""#E0E0E0""&gt;&lt;TD&gt;&lt;BR&gt;&lt;/TD&gt;&lt;TD VALIGN = MIDDLE  ALIGN = CENTER&gt;", Minutes!J291, "&lt;/TD&gt;&lt;TD VALIGN = MIDDLE  ALIGN = CENTER&gt;", TEXT(Minutes!J290,"d-mmm-yy"),"&lt;/TD&gt;&lt;/TR&gt;&lt;TR&gt;&lt;TD COLSPAN = 3&gt;", SUBSTITUTE(Minutes!J292, "#", " "),"&lt;/TD&gt;&lt;/TR&gt;"))</f>
        <v/>
      </c>
      <c r="J289" s="117" t="str">
        <f>IF(Minutes!K292&lt;&gt;"#","",CONCATENATE("&lt;TR BGCOLOR=""#E0E0E0""&gt;&lt;TD&gt;&lt;BR&gt;&lt;/TD&gt;&lt;TD VALIGN = MIDDLE  ALIGN = CENTER&gt;", Minutes!K291, "&lt;/TD&gt;&lt;TD VALIGN = MIDDLE  ALIGN = CENTER&gt;", TEXT(Minutes!K290,"d-mmm-yy"),"&lt;/TD&gt;&lt;/TR&gt;&lt;TR&gt;&lt;TD COLSPAN = 3&gt;", SUBSTITUTE(Minutes!K292, "#", " "),"&lt;/TD&gt;&lt;/TR&gt;"))</f>
        <v/>
      </c>
      <c r="K289" s="26" t="str">
        <f>IF(Minutes!L292&lt;&gt;"#","",CONCATENATE("&lt;TR BGCOLOR=""#E0E0E0""&gt;&lt;TD&gt;&lt;BR&gt;&lt;/TD&gt;&lt;TD VALIGN = MIDDLE  ALIGN = CENTER&gt;", Minutes!L291, "&lt;/TD&gt;&lt;TD VALIGN = MIDDLE  ALIGN = CENTER&gt;", TEXT(Minutes!L290,"d-mmm-yy"),"&lt;/TD&gt;&lt;/TR&gt;&lt;TR&gt;&lt;TD COLSPAN = 3&gt;", SUBSTITUTE(Minutes!L292, "#", " "),"&lt;/TD&gt;&lt;/TR&gt;"))</f>
        <v/>
      </c>
      <c r="L289" s="26" t="str">
        <f>IF(Minutes!M292&lt;&gt;"#","",CONCATENATE("&lt;TR BGCOLOR=""#E0E0E0""&gt;&lt;TD&gt;&lt;BR&gt;&lt;/TD&gt;&lt;TD VALIGN = MIDDLE  ALIGN = CENTER&gt;", Minutes!M291, "&lt;/TD&gt;&lt;TD VALIGN = MIDDLE  ALIGN = CENTER&gt;", TEXT(Minutes!M290,"d-mmm-yy"),"&lt;/TD&gt;&lt;/TR&gt;&lt;TR&gt;&lt;TD COLSPAN = 3&gt;", SUBSTITUTE(Minutes!M292, "#", " "),"&lt;/TD&gt;&lt;/TR&gt;"))</f>
        <v/>
      </c>
      <c r="M289" s="26" t="str">
        <f>IF(Minutes!N292&lt;&gt;"#","",CONCATENATE("&lt;TR BGCOLOR=""#E0E0E0""&gt;&lt;TD&gt;&lt;BR&gt;&lt;/TD&gt;&lt;TD VALIGN = MIDDLE  ALIGN = CENTER&gt;", Minutes!N291, "&lt;/TD&gt;&lt;TD VALIGN = MIDDLE  ALIGN = CENTER&gt;", TEXT(Minutes!N290,"d-mmm-yy"),"&lt;/TD&gt;&lt;/TR&gt;&lt;TR&gt;&lt;TD COLSPAN = 3&gt;", SUBSTITUTE(Minutes!N292, "#", " "),"&lt;/TD&gt;&lt;/TR&gt;"))</f>
        <v>&lt;TR BGCOLOR="#E0E0E0"&gt;&lt;TD&gt;&lt;BR&gt;&lt;/TD&gt;&lt;TD VALIGN = MIDDLE  ALIGN = CENTER&gt;Agree in Principle.  Call new object ieee8021BridgeEvbVSIFilterFormat with values VID(1), MAC-VID(2), GroupID-VID(3),  GroupID-MAC-VID(4).
Editor requested to include in 802.1Q-REV&lt;/TD&gt;&lt;TD VALIGN = MIDDLE  ALIGN = CENTER&gt;19-Mar-13&lt;/TD&gt;&lt;/TR&gt;&lt;TR&gt;&lt;TD COLSPAN = 3&gt; &lt;/TD&gt;&lt;/TR&gt;</v>
      </c>
      <c r="N289" s="26" t="str">
        <f>IF(Minutes!O292&lt;&gt;"#","",CONCATENATE("&lt;TR BGCOLOR=""#E0E0E0""&gt;&lt;TD&gt;&lt;BR&gt;&lt;/TD&gt;&lt;TD VALIGN = MIDDLE  ALIGN = CENTER&gt;", Minutes!O291, "&lt;/TD&gt;&lt;TD VALIGN = MIDDLE  ALIGN = CENTER&gt;", TEXT(Minutes!O290,"d-mmm-yy"),"&lt;/TD&gt;&lt;/TR&gt;&lt;TR&gt;&lt;TD COLSPAN = 3&gt;", SUBSTITUTE(Minutes!O292, "#", " "),"&lt;/TD&gt;&lt;/TR&gt;"))</f>
        <v>&lt;TR BGCOLOR="#E0E0E0"&gt;&lt;TD&gt;&lt;BR&gt;&lt;/TD&gt;&lt;TD VALIGN = MIDDLE  ALIGN = CENTER&gt;Included in 802.1Q-REV  D1.0, in ballot
&lt;/TD&gt;&lt;TD VALIGN = MIDDLE  ALIGN = CENTER&gt;15-May-13&lt;/TD&gt;&lt;/TR&gt;&lt;TR&gt;&lt;TD COLSPAN = 3&gt; &lt;/TD&gt;&lt;/TR&gt;</v>
      </c>
      <c r="O289" s="26" t="str">
        <f>IF(Minutes!P292&lt;&gt;"#","",CONCATENATE("&lt;TR BGCOLOR=""#E0E0E0""&gt;&lt;TD&gt;&lt;BR&gt;&lt;/TD&gt;&lt;TD VALIGN = MIDDLE  ALIGN = CENTER&gt;", Minutes!P291, "&lt;/TD&gt;&lt;TD VALIGN = MIDDLE  ALIGN = CENTER&gt;", TEXT(Minutes!P290,"d-mmm-yy"),"&lt;/TD&gt;&lt;/TR&gt;&lt;TR&gt;&lt;TD COLSPAN = 3&gt;", SUBSTITUTE(Minutes!P292, "#", " "),"&lt;/TD&gt;&lt;/TR&gt;"))</f>
        <v>&lt;TR BGCOLOR="#E0E0E0"&gt;&lt;TD&gt;&lt;BR&gt;&lt;/TD&gt;&lt;TD VALIGN = MIDDLE  ALIGN = CENTER&gt;802.1Q-REV D1.2 is balloting&lt;/TD&gt;&lt;TD VALIGN = MIDDLE  ALIGN = CENTER&gt;15-Jul-13&lt;/TD&gt;&lt;/TR&gt;&lt;TR&gt;&lt;TD COLSPAN = 3&gt; &lt;/TD&gt;&lt;/TR&gt;</v>
      </c>
      <c r="P289" s="26" t="str">
        <f>IF(Minutes!Q292&lt;&gt;"#","",CONCATENATE("&lt;TR BGCOLOR=""#E0E0E0""&gt;&lt;TD&gt;&lt;BR&gt;&lt;/TD&gt;&lt;TD VALIGN = MIDDLE  ALIGN = CENTER&gt;", Minutes!Q291, "&lt;/TD&gt;&lt;TD VALIGN = MIDDLE  ALIGN = CENTER&gt;", TEXT(Minutes!Q290,"d-mmm-yy"),"&lt;/TD&gt;&lt;/TR&gt;&lt;TR&gt;&lt;TD COLSPAN = 3&gt;", SUBSTITUTE(Minutes!Q292, "#", " "),"&lt;/TD&gt;&lt;/TR&gt;"))</f>
        <v>&lt;TR BGCOLOR="#E0E0E0"&gt;&lt;TD&gt;&lt;BR&gt;&lt;/TD&gt;&lt;TD VALIGN = MIDDLE  ALIGN = CENTER&gt;802.1Q-REV is in WG ballot recirc&lt;/TD&gt;&lt;TD VALIGN = MIDDLE  ALIGN = CENTER&gt;3-Sep-13&lt;/TD&gt;&lt;/TR&gt;&lt;TR&gt;&lt;TD COLSPAN = 3&gt; &lt;/TD&gt;&lt;/TR&gt;</v>
      </c>
      <c r="Q289" s="112" t="str">
        <f>IF(Minutes!R292&lt;&gt;"#","",CONCATENATE("&lt;TR BGCOLOR=""#E0E0E0""&gt;&lt;TD&gt;&lt;BR&gt;&lt;/TD&gt;&lt;TD VALIGN = MIDDLE  ALIGN = CENTER&gt;", Minutes!R291, "&lt;/TD&gt;&lt;TD VALIGN = MIDDLE  ALIGN = CENTER&gt;", TEXT(Minutes!R290,"d-mmm-yy"),"&lt;/TD&gt;&lt;/TR&gt;&lt;TR&gt;&lt;TD COLSPAN = 3&gt;", SUBSTITUTE(Minutes!R292, "#", " "),"&lt;/TD&gt;&lt;/TR&gt;"))</f>
        <v>&lt;TR BGCOLOR="#E0E0E0"&gt;&lt;TD&gt;&lt;BR&gt;&lt;/TD&gt;&lt;TD VALIGN = MIDDLE  ALIGN = CENTER&gt;802.1Q-REV is in WG ballot recirc&lt;/TD&gt;&lt;TD VALIGN = MIDDLE  ALIGN = CENTER&gt;12-Nov-13&lt;/TD&gt;&lt;/TR&gt;&lt;TR&gt;&lt;TD COLSPAN = 3&gt; &lt;/TD&gt;&lt;/TR&gt;</v>
      </c>
      <c r="R289" s="117" t="str">
        <f>IF(Minutes!S292&lt;&gt;"#","",CONCATENATE("&lt;TR BGCOLOR=""#E0E0E0""&gt;&lt;TD&gt;&lt;BR&gt;&lt;/TD&gt;&lt;TD VALIGN = MIDDLE  ALIGN = CENTER&gt;", Minutes!S291, "&lt;/TD&gt;&lt;TD VALIGN = MIDDLE  ALIGN = CENTER&gt;", TEXT(Minutes!S290,"d-mmm-yy"),"&lt;/TD&gt;&lt;/TR&gt;&lt;TR&gt;&lt;TD COLSPAN = 3&gt;", SUBSTITUTE(Minutes!S292, "#", " "),"&lt;/TD&gt;&lt;/TR&gt;"))</f>
        <v>&lt;TR BGCOLOR="#E0E0E0"&gt;&lt;TD&gt;&lt;BR&gt;&lt;/TD&gt;&lt;TD VALIGN = MIDDLE  ALIGN = CENTER&gt;802.1Q-REV is in sponsor ballot&lt;/TD&gt;&lt;TD VALIGN = MIDDLE  ALIGN = CENTER&gt;22-Jan-14&lt;/TD&gt;&lt;/TR&gt;&lt;TR&gt;&lt;TD COLSPAN = 3&gt; &lt;/TD&gt;&lt;/TR&gt;</v>
      </c>
      <c r="S289" s="117" t="str">
        <f>IF(Minutes!T292&lt;&gt;"#","",CONCATENATE("&lt;TR BGCOLOR=""#E0E0E0""&gt;&lt;TD&gt;&lt;BR&gt;&lt;/TD&gt;&lt;TD VALIGN = MIDDLE  ALIGN = CENTER&gt;", Minutes!T291, "&lt;/TD&gt;&lt;TD VALIGN = MIDDLE  ALIGN = CENTER&gt;", TEXT(Minutes!T290,"d-mmm-yy"),"&lt;/TD&gt;&lt;/TR&gt;&lt;TR&gt;&lt;TD COLSPAN = 3&gt;", SUBSTITUTE(Minutes!T292, "#", " "),"&lt;/TD&gt;&lt;/TR&gt;"))</f>
        <v>&lt;TR BGCOLOR="#E0E0E0"&gt;&lt;TD&gt;&lt;BR&gt;&lt;/TD&gt;&lt;TD VALIGN = MIDDLE  ALIGN = CENTER&gt;802.1Q-REV is in sponsor ballot recirc&lt;/TD&gt;&lt;TD VALIGN = MIDDLE  ALIGN = CENTER&gt;18-Mar-14&lt;/TD&gt;&lt;/TR&gt;&lt;TR&gt;&lt;TD COLSPAN = 3&gt; &lt;/TD&gt;&lt;/TR&gt;</v>
      </c>
      <c r="T289" s="117" t="str">
        <f>IF(Minutes!U292&lt;&gt;"#","",CONCATENATE("&lt;TR BGCOLOR=""#E0E0E0""&gt;&lt;TD&gt;&lt;BR&gt;&lt;/TD&gt;&lt;TD VALIGN = MIDDLE  ALIGN = CENTER&gt;", Minutes!U291, "&lt;/TD&gt;&lt;TD VALIGN = MIDDLE  ALIGN = CENTER&gt;", TEXT(Minutes!U290,"d-mmm-yy"),"&lt;/TD&gt;&lt;/TR&gt;&lt;TR&gt;&lt;TD COLSPAN = 3&gt;", SUBSTITUTE(Minutes!U292, "#", " "),"&lt;/TD&gt;&lt;/TR&gt;"))</f>
        <v/>
      </c>
      <c r="U289" s="117" t="str">
        <f>IF(Minutes!V292&lt;&gt;"#","",CONCATENATE("&lt;TR BGCOLOR=""#E0E0E0""&gt;&lt;TD&gt;&lt;BR&gt;&lt;/TD&gt;&lt;TD VALIGN = MIDDLE  ALIGN = CENTER&gt;", Minutes!V291, "&lt;/TD&gt;&lt;TD VALIGN = MIDDLE  ALIGN = CENTER&gt;", TEXT(Minutes!V290,"d-mmm-yy"),"&lt;/TD&gt;&lt;/TR&gt;&lt;TR&gt;&lt;TD COLSPAN = 3&gt;", SUBSTITUTE(Minutes!V292, "#", " "),"&lt;/TD&gt;&lt;/TR&gt;"))</f>
        <v/>
      </c>
      <c r="V289" s="117" t="str">
        <f>IF(Minutes!W292&lt;&gt;"#","",CONCATENATE("&lt;TR BGCOLOR=""#E0E0E0""&gt;&lt;TD&gt;&lt;BR&gt;&lt;/TD&gt;&lt;TD VALIGN = MIDDLE  ALIGN = CENTER&gt;", Minutes!W291, "&lt;/TD&gt;&lt;TD VALIGN = MIDDLE  ALIGN = CENTER&gt;", TEXT(Minutes!W290,"d-mmm-yy"),"&lt;/TD&gt;&lt;/TR&gt;&lt;TR&gt;&lt;TD COLSPAN = 3&gt;", SUBSTITUTE(Minutes!W292, "#", " "),"&lt;/TD&gt;&lt;/TR&gt;"))</f>
        <v/>
      </c>
      <c r="W289" s="117" t="str">
        <f>IF(Minutes!X292&lt;&gt;"#","",CONCATENATE("&lt;TR BGCOLOR=""#E0E0E0""&gt;&lt;TD&gt;&lt;BR&gt;&lt;/TD&gt;&lt;TD VALIGN = MIDDLE  ALIGN = CENTER&gt;", Minutes!X291, "&lt;/TD&gt;&lt;TD VALIGN = MIDDLE  ALIGN = CENTER&gt;", TEXT(Minutes!X290,"d-mmm-yy"),"&lt;/TD&gt;&lt;/TR&gt;&lt;TR&gt;&lt;TD COLSPAN = 3&gt;", SUBSTITUTE(Minutes!X292, "#", " "),"&lt;/TD&gt;&lt;/TR&gt;"))</f>
        <v/>
      </c>
      <c r="X289" s="117" t="str">
        <f>IF(Minutes!Y292&lt;&gt;"#","",CONCATENATE("&lt;TR BGCOLOR=""#E0E0E0""&gt;&lt;TD&gt;&lt;BR&gt;&lt;/TD&gt;&lt;TD VALIGN = MIDDLE  ALIGN = CENTER&gt;", Minutes!Y291, "&lt;/TD&gt;&lt;TD VALIGN = MIDDLE  ALIGN = CENTER&gt;", TEXT(Minutes!Y290,"d-mmm-yy"),"&lt;/TD&gt;&lt;/TR&gt;&lt;TR&gt;&lt;TD COLSPAN = 3&gt;", SUBSTITUTE(Minutes!Y292, "#", " "),"&lt;/TD&gt;&lt;/TR&gt;"))</f>
        <v/>
      </c>
    </row>
    <row r="290" spans="1:24" x14ac:dyDescent="0.2">
      <c r="B290" s="117"/>
      <c r="C290" s="117"/>
      <c r="D290" s="117"/>
      <c r="E290" s="117"/>
      <c r="F290" s="117"/>
      <c r="G290" s="117"/>
      <c r="H290" s="117"/>
      <c r="I290" s="117"/>
      <c r="J290" s="117"/>
      <c r="R290" s="117"/>
      <c r="S290" s="117"/>
      <c r="T290" s="117"/>
      <c r="U290" s="117"/>
      <c r="V290" s="117"/>
      <c r="W290" s="117"/>
      <c r="X290" s="117"/>
    </row>
    <row r="291" spans="1:24" x14ac:dyDescent="0.2">
      <c r="A291" s="26" t="s">
        <v>89</v>
      </c>
      <c r="B291" s="117"/>
      <c r="C291" s="117"/>
      <c r="D291" s="117"/>
      <c r="E291" s="117"/>
      <c r="F291" s="117"/>
      <c r="G291" s="117"/>
      <c r="H291" s="117"/>
      <c r="I291" s="117"/>
      <c r="J291" s="117"/>
      <c r="R291" s="117"/>
      <c r="S291" s="117"/>
      <c r="T291" s="117"/>
      <c r="U291" s="117"/>
      <c r="V291" s="117"/>
      <c r="W291" s="117"/>
      <c r="X291" s="117"/>
    </row>
    <row r="292" spans="1:24" ht="127.5" customHeight="1" x14ac:dyDescent="0.2">
      <c r="A292" s="26" t="str">
        <f ca="1">IF(Minutes!B293="#","",CONCATENATE("&lt;A NAME = ""REQ",Minutes!B293,"""&gt;&lt;BR&gt;&lt;/A&gt;","&lt;TABLE BORDER=5 CELLSPACING=0 CELLPADDING=6 WIDTH=""100%""&gt;","&lt;TR BGCOLOR=""#00FFFF""&gt;&lt;TD COLSPAN = 3 VALIGN = MIDDLE  ALIGN = CENTER&gt;&lt;BIG&gt;&lt;B&gt;Change Request &lt;A HREF=""maint_",Minutes!B293,".pdf""&gt;",Minutes!B293,"&lt;/A&gt; Revision History&lt;/B&gt;&lt;/BIG&gt;&lt;/TD&gt;&lt;/TR&gt;","&lt;TR BGCOLOR=""#00FFFF""&gt;&lt;TD  WIDTH=""15%"" ALIGN = CENTER&gt;Status&lt;/TD&gt;&lt;TD ALIGN = CENTER&gt;Description&lt;/TD&gt;&lt;TD  WIDTH=""15%"" ALIGN = CENTER&gt;Date Received&lt;/TD&gt;&lt;/TR&gt;","&lt;TR BGCOLOR=""#00FFFF""&gt;&lt;TD VALIGN = MIDDLE  ALIGN = CENTER&gt;&lt;B&gt;",Minutes!C294,"&lt;/B&gt;&lt;/TD&gt;&lt;TD VALIGN = MIDDLE  ALIGN = CENTER&gt;&lt;B&gt;",Minutes!C295,"&lt;/B&gt;&lt;/TD&gt;&lt;TD  VALIGN = MIDDLE  ALIGN = CENTER&gt;&lt;B&gt;",Minutes!C293,"&lt;/B&gt;&lt;/TD&gt;&lt;/TR&gt;","&lt;TR BGCOLOR=""#00FFFF""&gt;&lt;TD COLSPAN = 3&gt;&lt;SMALL&gt;&lt;BR&gt;&lt;/SMALL&gt;&lt;/TD&gt;&lt;/TR&gt;"))</f>
        <v>&lt;A NAME = "REQ0106"&gt;&lt;BR&gt;&lt;/A&gt;&lt;TABLE BORDER=5 CELLSPACING=0 CELLPADDING=6 WIDTH="100%"&gt;&lt;TR BGCOLOR="#00FFFF"&gt;&lt;TD COLSPAN = 3 VALIGN = MIDDLE  ALIGN = CENTER&gt;&lt;BIG&gt;&lt;B&gt;Change Request &lt;A HREF="maint_0106.pdf"&gt;0106&lt;/A&gt;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CENTER&gt;&lt;B&gt;17 - EVB Management Protocol&lt;/B&gt;&lt;/TD&gt;&lt;TD  VALIGN = MIDDLE  ALIGN = CENTER&gt;&lt;B&gt;19-Mar-13&lt;/B&gt;&lt;/TD&gt;&lt;/TR&gt;&lt;TR BGCOLOR="#00FFFF"&gt;&lt;TD COLSPAN = 3&gt;&lt;SMALL&gt;&lt;BR&gt;&lt;/SMALL&gt;&lt;/TD&gt;&lt;/TR&gt;</v>
      </c>
      <c r="B292" s="117" t="str">
        <f ca="1">IF(Minutes!C295="","",CONCATENATE("&lt;TR BGCOLOR=""#E0E0E0""&gt;&lt;TD&gt;&lt;BR&gt;&lt;/TD&gt;&lt;TD VALIGN = MIDDLE  ALIGN = CENTER&gt;", Minutes!C294, "&lt;/TD&gt;&lt;TD VALIGN = MIDDLE  ALIGN = CENTER&gt;", TEXT(Minutes!C293,"d-mmm-yy"),"&lt;/TD&gt;&lt;/TR&gt;&lt;TR&gt;&lt;TD COLSPAN = 3&gt;", SUBSTITUTE(Minutes!C295, "#", " "),"&lt;/TD&gt;&lt;/TR&gt;"))</f>
        <v>&lt;TR BGCOLOR="#E0E0E0"&gt;&lt;TD&gt;&lt;BR&gt;&lt;/TD&gt;&lt;TD VALIGN = MIDDLE  ALIGN = CENTER&gt;Balloting&lt;/TD&gt;&lt;TD VALIGN = MIDDLE  ALIGN = CENTER&gt;19-Mar-13&lt;/TD&gt;&lt;/TR&gt;&lt;TR&gt;&lt;TD COLSPAN = 3&gt;17 - EVB Management Protocol&lt;/TD&gt;&lt;/TR&gt;</v>
      </c>
      <c r="C292" s="117" t="str">
        <f>IF(Minutes!D295&lt;&gt;"#","",CONCATENATE("&lt;TR BGCOLOR=""#E0E0E0""&gt;&lt;TD&gt;&lt;BR&gt;&lt;/TD&gt;&lt;TD VALIGN = MIDDLE  ALIGN = CENTER&gt;", Minutes!D294, "&lt;/TD&gt;&lt;TD VALIGN = MIDDLE  ALIGN = CENTER&gt;", TEXT(Minutes!D293,"d-mmm-yy"),"&lt;/TD&gt;&lt;/TR&gt;&lt;TR&gt;&lt;TD COLSPAN = 3&gt;", SUBSTITUTE(Minutes!D295, "#", " "),"&lt;/TD&gt;&lt;/TR&gt;"))</f>
        <v/>
      </c>
      <c r="D292" s="117" t="str">
        <f>IF(Minutes!E295&lt;&gt;"#","",CONCATENATE("&lt;TR BGCOLOR=""#E0E0E0""&gt;&lt;TD&gt;&lt;BR&gt;&lt;/TD&gt;&lt;TD VALIGN = MIDDLE  ALIGN = CENTER&gt;", Minutes!E294, "&lt;/TD&gt;&lt;TD VALIGN = MIDDLE  ALIGN = CENTER&gt;", TEXT(Minutes!E293,"d-mmm-yy"),"&lt;/TD&gt;&lt;/TR&gt;&lt;TR&gt;&lt;TD COLSPAN = 3&gt;", SUBSTITUTE(Minutes!E295, "#", " "),"&lt;/TD&gt;&lt;/TR&gt;"))</f>
        <v/>
      </c>
      <c r="E292" s="117" t="str">
        <f>IF(Minutes!F295&lt;&gt;"#","",CONCATENATE("&lt;TR BGCOLOR=""#E0E0E0""&gt;&lt;TD&gt;&lt;BR&gt;&lt;/TD&gt;&lt;TD VALIGN = MIDDLE  ALIGN = CENTER&gt;", Minutes!F294, "&lt;/TD&gt;&lt;TD VALIGN = MIDDLE  ALIGN = CENTER&gt;", TEXT(Minutes!F293,"d-mmm-yy"),"&lt;/TD&gt;&lt;/TR&gt;&lt;TR&gt;&lt;TD COLSPAN = 3&gt;", SUBSTITUTE(Minutes!F295, "#", " "),"&lt;/TD&gt;&lt;/TR&gt;"))</f>
        <v/>
      </c>
      <c r="F292" s="117" t="str">
        <f>IF(Minutes!G295&lt;&gt;"#","",CONCATENATE("&lt;TR BGCOLOR=""#E0E0E0""&gt;&lt;TD&gt;&lt;BR&gt;&lt;/TD&gt;&lt;TD VALIGN = MIDDLE  ALIGN = CENTER&gt;", Minutes!G294, "&lt;/TD&gt;&lt;TD VALIGN = MIDDLE  ALIGN = CENTER&gt;", TEXT(Minutes!G293,"d-mmm-yy"),"&lt;/TD&gt;&lt;/TR&gt;&lt;TR&gt;&lt;TD COLSPAN = 3&gt;", SUBSTITUTE(Minutes!G295, "#", " "),"&lt;/TD&gt;&lt;/TR&gt;"))</f>
        <v/>
      </c>
      <c r="G292" s="117" t="str">
        <f>IF(Minutes!H295&lt;&gt;"#","",CONCATENATE("&lt;TR BGCOLOR=""#E0E0E0""&gt;&lt;TD&gt;&lt;BR&gt;&lt;/TD&gt;&lt;TD VALIGN = MIDDLE  ALIGN = CENTER&gt;", Minutes!H294, "&lt;/TD&gt;&lt;TD VALIGN = MIDDLE  ALIGN = CENTER&gt;", TEXT(Minutes!H293,"d-mmm-yy"),"&lt;/TD&gt;&lt;/TR&gt;&lt;TR&gt;&lt;TD COLSPAN = 3&gt;", SUBSTITUTE(Minutes!H295, "#", " "),"&lt;/TD&gt;&lt;/TR&gt;"))</f>
        <v/>
      </c>
      <c r="H292" s="117" t="str">
        <f>IF(Minutes!I295&lt;&gt;"#","",CONCATENATE("&lt;TR BGCOLOR=""#E0E0E0""&gt;&lt;TD&gt;&lt;BR&gt;&lt;/TD&gt;&lt;TD VALIGN = MIDDLE  ALIGN = CENTER&gt;", Minutes!I294, "&lt;/TD&gt;&lt;TD VALIGN = MIDDLE  ALIGN = CENTER&gt;", TEXT(Minutes!I293,"d-mmm-yy"),"&lt;/TD&gt;&lt;/TR&gt;&lt;TR&gt;&lt;TD COLSPAN = 3&gt;", SUBSTITUTE(Minutes!I295, "#", " "),"&lt;/TD&gt;&lt;/TR&gt;"))</f>
        <v/>
      </c>
      <c r="I292" s="117" t="str">
        <f>IF(Minutes!J295&lt;&gt;"#","",CONCATENATE("&lt;TR BGCOLOR=""#E0E0E0""&gt;&lt;TD&gt;&lt;BR&gt;&lt;/TD&gt;&lt;TD VALIGN = MIDDLE  ALIGN = CENTER&gt;", Minutes!J294, "&lt;/TD&gt;&lt;TD VALIGN = MIDDLE  ALIGN = CENTER&gt;", TEXT(Minutes!J293,"d-mmm-yy"),"&lt;/TD&gt;&lt;/TR&gt;&lt;TR&gt;&lt;TD COLSPAN = 3&gt;", SUBSTITUTE(Minutes!J295, "#", " "),"&lt;/TD&gt;&lt;/TR&gt;"))</f>
        <v/>
      </c>
      <c r="J292" s="117" t="str">
        <f>IF(Minutes!K295&lt;&gt;"#","",CONCATENATE("&lt;TR BGCOLOR=""#E0E0E0""&gt;&lt;TD&gt;&lt;BR&gt;&lt;/TD&gt;&lt;TD VALIGN = MIDDLE  ALIGN = CENTER&gt;", Minutes!K294, "&lt;/TD&gt;&lt;TD VALIGN = MIDDLE  ALIGN = CENTER&gt;", TEXT(Minutes!K293,"d-mmm-yy"),"&lt;/TD&gt;&lt;/TR&gt;&lt;TR&gt;&lt;TD COLSPAN = 3&gt;", SUBSTITUTE(Minutes!K295, "#", " "),"&lt;/TD&gt;&lt;/TR&gt;"))</f>
        <v/>
      </c>
      <c r="K292" s="26" t="str">
        <f>IF(Minutes!L295&lt;&gt;"#","",CONCATENATE("&lt;TR BGCOLOR=""#E0E0E0""&gt;&lt;TD&gt;&lt;BR&gt;&lt;/TD&gt;&lt;TD VALIGN = MIDDLE  ALIGN = CENTER&gt;", Minutes!L294, "&lt;/TD&gt;&lt;TD VALIGN = MIDDLE  ALIGN = CENTER&gt;", TEXT(Minutes!L293,"d-mmm-yy"),"&lt;/TD&gt;&lt;/TR&gt;&lt;TR&gt;&lt;TD COLSPAN = 3&gt;", SUBSTITUTE(Minutes!L295, "#", " "),"&lt;/TD&gt;&lt;/TR&gt;"))</f>
        <v/>
      </c>
      <c r="L292" s="26" t="str">
        <f>IF(Minutes!M295&lt;&gt;"#","",CONCATENATE("&lt;TR BGCOLOR=""#E0E0E0""&gt;&lt;TD&gt;&lt;BR&gt;&lt;/TD&gt;&lt;TD VALIGN = MIDDLE  ALIGN = CENTER&gt;", Minutes!M294, "&lt;/TD&gt;&lt;TD VALIGN = MIDDLE  ALIGN = CENTER&gt;", TEXT(Minutes!M293,"d-mmm-yy"),"&lt;/TD&gt;&lt;/TR&gt;&lt;TR&gt;&lt;TD COLSPAN = 3&gt;", SUBSTITUTE(Minutes!M295, "#", " "),"&lt;/TD&gt;&lt;/TR&gt;"))</f>
        <v/>
      </c>
      <c r="M292" s="26" t="str">
        <f>IF(Minutes!N295&lt;&gt;"#","",CONCATENATE("&lt;TR BGCOLOR=""#E0E0E0""&gt;&lt;TD&gt;&lt;BR&gt;&lt;/TD&gt;&lt;TD VALIGN = MIDDLE  ALIGN = CENTER&gt;", Minutes!N294, "&lt;/TD&gt;&lt;TD VALIGN = MIDDLE  ALIGN = CENTER&gt;", TEXT(Minutes!N293,"d-mmm-yy"),"&lt;/TD&gt;&lt;/TR&gt;&lt;TR&gt;&lt;TD COLSPAN = 3&gt;", SUBSTITUTE(Minutes!N295, "#", " "),"&lt;/TD&gt;&lt;/TR&gt;"))</f>
        <v>&lt;TR BGCOLOR="#E0E0E0"&gt;&lt;TD&gt;&lt;BR&gt;&lt;/TD&gt;&lt;TD VALIGN = MIDDLE  ALIGN = CENTER&gt;Change ieee8021BridgeEvbVDPCounterDiscontinuity DESCRIPTION to
The time (in hundredths of a second) since the last counter discontinuity for any of the counters in the row.
Editor requested to include in 802.1Q-REV&lt;/TD&gt;&lt;TD VALIGN = MIDDLE  ALIGN = CENTER&gt;19-Mar-13&lt;/TD&gt;&lt;/TR&gt;&lt;TR&gt;&lt;TD COLSPAN = 3&gt; &lt;/TD&gt;&lt;/TR&gt;</v>
      </c>
      <c r="N292" s="26" t="str">
        <f>IF(Minutes!O295&lt;&gt;"#","",CONCATENATE("&lt;TR BGCOLOR=""#E0E0E0""&gt;&lt;TD&gt;&lt;BR&gt;&lt;/TD&gt;&lt;TD VALIGN = MIDDLE  ALIGN = CENTER&gt;", Minutes!O294, "&lt;/TD&gt;&lt;TD VALIGN = MIDDLE  ALIGN = CENTER&gt;", TEXT(Minutes!O293,"d-mmm-yy"),"&lt;/TD&gt;&lt;/TR&gt;&lt;TR&gt;&lt;TD COLSPAN = 3&gt;", SUBSTITUTE(Minutes!O295, "#", " "),"&lt;/TD&gt;&lt;/TR&gt;"))</f>
        <v>&lt;TR BGCOLOR="#E0E0E0"&gt;&lt;TD&gt;&lt;BR&gt;&lt;/TD&gt;&lt;TD VALIGN = MIDDLE  ALIGN = CENTER&gt;Included in 802.1Q-REV  D1.0, in ballot
&lt;/TD&gt;&lt;TD VALIGN = MIDDLE  ALIGN = CENTER&gt;15-May-13&lt;/TD&gt;&lt;/TR&gt;&lt;TR&gt;&lt;TD COLSPAN = 3&gt; &lt;/TD&gt;&lt;/TR&gt;</v>
      </c>
      <c r="O292" s="26" t="str">
        <f>IF(Minutes!P295&lt;&gt;"#","",CONCATENATE("&lt;TR BGCOLOR=""#E0E0E0""&gt;&lt;TD&gt;&lt;BR&gt;&lt;/TD&gt;&lt;TD VALIGN = MIDDLE  ALIGN = CENTER&gt;", Minutes!P294, "&lt;/TD&gt;&lt;TD VALIGN = MIDDLE  ALIGN = CENTER&gt;", TEXT(Minutes!P293,"d-mmm-yy"),"&lt;/TD&gt;&lt;/TR&gt;&lt;TR&gt;&lt;TD COLSPAN = 3&gt;", SUBSTITUTE(Minutes!P295, "#", " "),"&lt;/TD&gt;&lt;/TR&gt;"))</f>
        <v>&lt;TR BGCOLOR="#E0E0E0"&gt;&lt;TD&gt;&lt;BR&gt;&lt;/TD&gt;&lt;TD VALIGN = MIDDLE  ALIGN = CENTER&gt;802.1Q-REV D1.2 is balloting&lt;/TD&gt;&lt;TD VALIGN = MIDDLE  ALIGN = CENTER&gt;15-Jul-13&lt;/TD&gt;&lt;/TR&gt;&lt;TR&gt;&lt;TD COLSPAN = 3&gt; &lt;/TD&gt;&lt;/TR&gt;</v>
      </c>
      <c r="P292" s="26" t="str">
        <f>IF(Minutes!Q295&lt;&gt;"#","",CONCATENATE("&lt;TR BGCOLOR=""#E0E0E0""&gt;&lt;TD&gt;&lt;BR&gt;&lt;/TD&gt;&lt;TD VALIGN = MIDDLE  ALIGN = CENTER&gt;", Minutes!Q294, "&lt;/TD&gt;&lt;TD VALIGN = MIDDLE  ALIGN = CENTER&gt;", TEXT(Minutes!Q293,"d-mmm-yy"),"&lt;/TD&gt;&lt;/TR&gt;&lt;TR&gt;&lt;TD COLSPAN = 3&gt;", SUBSTITUTE(Minutes!Q295, "#", " "),"&lt;/TD&gt;&lt;/TR&gt;"))</f>
        <v>&lt;TR BGCOLOR="#E0E0E0"&gt;&lt;TD&gt;&lt;BR&gt;&lt;/TD&gt;&lt;TD VALIGN = MIDDLE  ALIGN = CENTER&gt;802.1Q-REV is in WG ballot recirc&lt;/TD&gt;&lt;TD VALIGN = MIDDLE  ALIGN = CENTER&gt;3-Sep-13&lt;/TD&gt;&lt;/TR&gt;&lt;TR&gt;&lt;TD COLSPAN = 3&gt; &lt;/TD&gt;&lt;/TR&gt;</v>
      </c>
      <c r="Q292" s="112" t="str">
        <f>IF(Minutes!R295&lt;&gt;"#","",CONCATENATE("&lt;TR BGCOLOR=""#E0E0E0""&gt;&lt;TD&gt;&lt;BR&gt;&lt;/TD&gt;&lt;TD VALIGN = MIDDLE  ALIGN = CENTER&gt;", Minutes!R294, "&lt;/TD&gt;&lt;TD VALIGN = MIDDLE  ALIGN = CENTER&gt;", TEXT(Minutes!R293,"d-mmm-yy"),"&lt;/TD&gt;&lt;/TR&gt;&lt;TR&gt;&lt;TD COLSPAN = 3&gt;", SUBSTITUTE(Minutes!R295, "#", " "),"&lt;/TD&gt;&lt;/TR&gt;"))</f>
        <v>&lt;TR BGCOLOR="#E0E0E0"&gt;&lt;TD&gt;&lt;BR&gt;&lt;/TD&gt;&lt;TD VALIGN = MIDDLE  ALIGN = CENTER&gt;802.1Q-REV is in WG ballot recirc&lt;/TD&gt;&lt;TD VALIGN = MIDDLE  ALIGN = CENTER&gt;12-Nov-13&lt;/TD&gt;&lt;/TR&gt;&lt;TR&gt;&lt;TD COLSPAN = 3&gt; &lt;/TD&gt;&lt;/TR&gt;</v>
      </c>
      <c r="R292" s="117" t="str">
        <f>IF(Minutes!S295&lt;&gt;"#","",CONCATENATE("&lt;TR BGCOLOR=""#E0E0E0""&gt;&lt;TD&gt;&lt;BR&gt;&lt;/TD&gt;&lt;TD VALIGN = MIDDLE  ALIGN = CENTER&gt;", Minutes!S294, "&lt;/TD&gt;&lt;TD VALIGN = MIDDLE  ALIGN = CENTER&gt;", TEXT(Minutes!S293,"d-mmm-yy"),"&lt;/TD&gt;&lt;/TR&gt;&lt;TR&gt;&lt;TD COLSPAN = 3&gt;", SUBSTITUTE(Minutes!S295, "#", " "),"&lt;/TD&gt;&lt;/TR&gt;"))</f>
        <v>&lt;TR BGCOLOR="#E0E0E0"&gt;&lt;TD&gt;&lt;BR&gt;&lt;/TD&gt;&lt;TD VALIGN = MIDDLE  ALIGN = CENTER&gt;802.1Q-REV is in sponsor ballot&lt;/TD&gt;&lt;TD VALIGN = MIDDLE  ALIGN = CENTER&gt;22-Jan-14&lt;/TD&gt;&lt;/TR&gt;&lt;TR&gt;&lt;TD COLSPAN = 3&gt; &lt;/TD&gt;&lt;/TR&gt;</v>
      </c>
      <c r="S292" s="117" t="str">
        <f>IF(Minutes!T295&lt;&gt;"#","",CONCATENATE("&lt;TR BGCOLOR=""#E0E0E0""&gt;&lt;TD&gt;&lt;BR&gt;&lt;/TD&gt;&lt;TD VALIGN = MIDDLE  ALIGN = CENTER&gt;", Minutes!T294, "&lt;/TD&gt;&lt;TD VALIGN = MIDDLE  ALIGN = CENTER&gt;", TEXT(Minutes!T293,"d-mmm-yy"),"&lt;/TD&gt;&lt;/TR&gt;&lt;TR&gt;&lt;TD COLSPAN = 3&gt;", SUBSTITUTE(Minutes!T295, "#", " "),"&lt;/TD&gt;&lt;/TR&gt;"))</f>
        <v>&lt;TR BGCOLOR="#E0E0E0"&gt;&lt;TD&gt;&lt;BR&gt;&lt;/TD&gt;&lt;TD VALIGN = MIDDLE  ALIGN = CENTER&gt;802.1Q-REV is in sponsor ballot recirc&lt;/TD&gt;&lt;TD VALIGN = MIDDLE  ALIGN = CENTER&gt;18-Mar-14&lt;/TD&gt;&lt;/TR&gt;&lt;TR&gt;&lt;TD COLSPAN = 3&gt; &lt;/TD&gt;&lt;/TR&gt;</v>
      </c>
      <c r="T292" s="117" t="str">
        <f>IF(Minutes!U295&lt;&gt;"#","",CONCATENATE("&lt;TR BGCOLOR=""#E0E0E0""&gt;&lt;TD&gt;&lt;BR&gt;&lt;/TD&gt;&lt;TD VALIGN = MIDDLE  ALIGN = CENTER&gt;", Minutes!U294, "&lt;/TD&gt;&lt;TD VALIGN = MIDDLE  ALIGN = CENTER&gt;", TEXT(Minutes!U293,"d-mmm-yy"),"&lt;/TD&gt;&lt;/TR&gt;&lt;TR&gt;&lt;TD COLSPAN = 3&gt;", SUBSTITUTE(Minutes!U295, "#", " "),"&lt;/TD&gt;&lt;/TR&gt;"))</f>
        <v/>
      </c>
      <c r="U292" s="117" t="str">
        <f>IF(Minutes!V295&lt;&gt;"#","",CONCATENATE("&lt;TR BGCOLOR=""#E0E0E0""&gt;&lt;TD&gt;&lt;BR&gt;&lt;/TD&gt;&lt;TD VALIGN = MIDDLE  ALIGN = CENTER&gt;", Minutes!V294, "&lt;/TD&gt;&lt;TD VALIGN = MIDDLE  ALIGN = CENTER&gt;", TEXT(Minutes!V293,"d-mmm-yy"),"&lt;/TD&gt;&lt;/TR&gt;&lt;TR&gt;&lt;TD COLSPAN = 3&gt;", SUBSTITUTE(Minutes!V295, "#", " "),"&lt;/TD&gt;&lt;/TR&gt;"))</f>
        <v/>
      </c>
      <c r="V292" s="117" t="str">
        <f>IF(Minutes!W295&lt;&gt;"#","",CONCATENATE("&lt;TR BGCOLOR=""#E0E0E0""&gt;&lt;TD&gt;&lt;BR&gt;&lt;/TD&gt;&lt;TD VALIGN = MIDDLE  ALIGN = CENTER&gt;", Minutes!W294, "&lt;/TD&gt;&lt;TD VALIGN = MIDDLE  ALIGN = CENTER&gt;", TEXT(Minutes!W293,"d-mmm-yy"),"&lt;/TD&gt;&lt;/TR&gt;&lt;TR&gt;&lt;TD COLSPAN = 3&gt;", SUBSTITUTE(Minutes!W295, "#", " "),"&lt;/TD&gt;&lt;/TR&gt;"))</f>
        <v/>
      </c>
      <c r="W292" s="117" t="str">
        <f>IF(Minutes!X295&lt;&gt;"#","",CONCATENATE("&lt;TR BGCOLOR=""#E0E0E0""&gt;&lt;TD&gt;&lt;BR&gt;&lt;/TD&gt;&lt;TD VALIGN = MIDDLE  ALIGN = CENTER&gt;", Minutes!X294, "&lt;/TD&gt;&lt;TD VALIGN = MIDDLE  ALIGN = CENTER&gt;", TEXT(Minutes!X293,"d-mmm-yy"),"&lt;/TD&gt;&lt;/TR&gt;&lt;TR&gt;&lt;TD COLSPAN = 3&gt;", SUBSTITUTE(Minutes!X295, "#", " "),"&lt;/TD&gt;&lt;/TR&gt;"))</f>
        <v/>
      </c>
      <c r="X292" s="117" t="str">
        <f>IF(Minutes!Y295&lt;&gt;"#","",CONCATENATE("&lt;TR BGCOLOR=""#E0E0E0""&gt;&lt;TD&gt;&lt;BR&gt;&lt;/TD&gt;&lt;TD VALIGN = MIDDLE  ALIGN = CENTER&gt;", Minutes!Y294, "&lt;/TD&gt;&lt;TD VALIGN = MIDDLE  ALIGN = CENTER&gt;", TEXT(Minutes!Y293,"d-mmm-yy"),"&lt;/TD&gt;&lt;/TR&gt;&lt;TR&gt;&lt;TD COLSPAN = 3&gt;", SUBSTITUTE(Minutes!Y295, "#", " "),"&lt;/TD&gt;&lt;/TR&gt;"))</f>
        <v/>
      </c>
    </row>
    <row r="293" spans="1:24" x14ac:dyDescent="0.2">
      <c r="B293" s="117"/>
      <c r="C293" s="117"/>
      <c r="D293" s="117"/>
      <c r="E293" s="117"/>
      <c r="F293" s="117"/>
      <c r="G293" s="117"/>
      <c r="H293" s="117"/>
      <c r="I293" s="117"/>
      <c r="J293" s="117"/>
      <c r="R293" s="117"/>
      <c r="S293" s="117"/>
      <c r="T293" s="117"/>
      <c r="U293" s="117"/>
      <c r="V293" s="117"/>
      <c r="W293" s="117"/>
      <c r="X293" s="117"/>
    </row>
    <row r="294" spans="1:24" x14ac:dyDescent="0.2">
      <c r="A294" s="26" t="s">
        <v>89</v>
      </c>
      <c r="B294" s="117"/>
      <c r="C294" s="117"/>
      <c r="D294" s="117"/>
      <c r="E294" s="117"/>
      <c r="F294" s="117"/>
      <c r="G294" s="117"/>
      <c r="H294" s="117"/>
      <c r="I294" s="117"/>
      <c r="J294" s="117"/>
      <c r="R294" s="117"/>
      <c r="S294" s="117"/>
      <c r="T294" s="117"/>
      <c r="U294" s="117"/>
      <c r="V294" s="117"/>
      <c r="W294" s="117"/>
      <c r="X294" s="117"/>
    </row>
    <row r="295" spans="1:24" ht="127.5" customHeight="1" x14ac:dyDescent="0.2">
      <c r="A295" s="26" t="str">
        <f ca="1">IF(Minutes!B296="#","",CONCATENATE("&lt;A NAME = ""REQ",Minutes!B296,"""&gt;&lt;BR&gt;&lt;/A&gt;","&lt;TABLE BORDER=5 CELLSPACING=0 CELLPADDING=6 WIDTH=""100%""&gt;","&lt;TR BGCOLOR=""#00FFFF""&gt;&lt;TD COLSPAN = 3 VALIGN = MIDDLE  ALIGN = CENTER&gt;&lt;BIG&gt;&lt;B&gt;Change Request &lt;A HREF=""maint_",Minutes!B296,".pdf""&gt;",Minutes!B296,"&lt;/A&gt; Revision History&lt;/B&gt;&lt;/BIG&gt;&lt;/TD&gt;&lt;/TR&gt;","&lt;TR BGCOLOR=""#00FFFF""&gt;&lt;TD  WIDTH=""15%"" ALIGN = CENTER&gt;Status&lt;/TD&gt;&lt;TD ALIGN = CENTER&gt;Description&lt;/TD&gt;&lt;TD  WIDTH=""15%"" ALIGN = CENTER&gt;Date Received&lt;/TD&gt;&lt;/TR&gt;","&lt;TR BGCOLOR=""#00FFFF""&gt;&lt;TD VALIGN = MIDDLE  ALIGN = CENTER&gt;&lt;B&gt;",Minutes!C297,"&lt;/B&gt;&lt;/TD&gt;&lt;TD VALIGN = MIDDLE  ALIGN = CENTER&gt;&lt;B&gt;",Minutes!C298,"&lt;/B&gt;&lt;/TD&gt;&lt;TD  VALIGN = MIDDLE  ALIGN = CENTER&gt;&lt;B&gt;",Minutes!C296,"&lt;/B&gt;&lt;/TD&gt;&lt;/TR&gt;","&lt;TR BGCOLOR=""#00FFFF""&gt;&lt;TD COLSPAN = 3&gt;&lt;SMALL&gt;&lt;BR&gt;&lt;/SMALL&gt;&lt;/TD&gt;&lt;/TR&gt;"))</f>
        <v>&lt;A NAME = "REQ0107"&gt;&lt;BR&gt;&lt;/A&gt;&lt;TABLE BORDER=5 CELLSPACING=0 CELLPADDING=6 WIDTH="100%"&gt;&lt;TR BGCOLOR="#00FFFF"&gt;&lt;TD COLSPAN = 3 VALIGN = MIDDLE  ALIGN = CENTER&gt;&lt;BIG&gt;&lt;B&gt;Change Request &lt;A HREF="maint_0107.pdf"&gt;0107&lt;/A&gt;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CENTER&gt;&lt;B&gt;12, 17 - EVB Management Protocol&lt;/B&gt;&lt;/TD&gt;&lt;TD  VALIGN = MIDDLE  ALIGN = CENTER&gt;&lt;B&gt;19-Mar-13&lt;/B&gt;&lt;/TD&gt;&lt;/TR&gt;&lt;TR BGCOLOR="#00FFFF"&gt;&lt;TD COLSPAN = 3&gt;&lt;SMALL&gt;&lt;BR&gt;&lt;/SMALL&gt;&lt;/TD&gt;&lt;/TR&gt;</v>
      </c>
      <c r="B295" s="117" t="str">
        <f ca="1">IF(Minutes!C298="","",CONCATENATE("&lt;TR BGCOLOR=""#E0E0E0""&gt;&lt;TD&gt;&lt;BR&gt;&lt;/TD&gt;&lt;TD VALIGN = MIDDLE  ALIGN = CENTER&gt;", Minutes!C297, "&lt;/TD&gt;&lt;TD VALIGN = MIDDLE  ALIGN = CENTER&gt;", TEXT(Minutes!C296,"d-mmm-yy"),"&lt;/TD&gt;&lt;/TR&gt;&lt;TR&gt;&lt;TD COLSPAN = 3&gt;", SUBSTITUTE(Minutes!C298, "#", " "),"&lt;/TD&gt;&lt;/TR&gt;"))</f>
        <v>&lt;TR BGCOLOR="#E0E0E0"&gt;&lt;TD&gt;&lt;BR&gt;&lt;/TD&gt;&lt;TD VALIGN = MIDDLE  ALIGN = CENTER&gt;Balloting&lt;/TD&gt;&lt;TD VALIGN = MIDDLE  ALIGN = CENTER&gt;19-Mar-13&lt;/TD&gt;&lt;/TR&gt;&lt;TR&gt;&lt;TD COLSPAN = 3&gt;12, 17 - EVB Management Protocol&lt;/TD&gt;&lt;/TR&gt;</v>
      </c>
      <c r="C295" s="117" t="str">
        <f>IF(Minutes!D298&lt;&gt;"#","",CONCATENATE("&lt;TR BGCOLOR=""#E0E0E0""&gt;&lt;TD&gt;&lt;BR&gt;&lt;/TD&gt;&lt;TD VALIGN = MIDDLE  ALIGN = CENTER&gt;", Minutes!D297, "&lt;/TD&gt;&lt;TD VALIGN = MIDDLE  ALIGN = CENTER&gt;", TEXT(Minutes!D296,"d-mmm-yy"),"&lt;/TD&gt;&lt;/TR&gt;&lt;TR&gt;&lt;TD COLSPAN = 3&gt;", SUBSTITUTE(Minutes!D298, "#", " "),"&lt;/TD&gt;&lt;/TR&gt;"))</f>
        <v/>
      </c>
      <c r="D295" s="117" t="str">
        <f>IF(Minutes!E298&lt;&gt;"#","",CONCATENATE("&lt;TR BGCOLOR=""#E0E0E0""&gt;&lt;TD&gt;&lt;BR&gt;&lt;/TD&gt;&lt;TD VALIGN = MIDDLE  ALIGN = CENTER&gt;", Minutes!E297, "&lt;/TD&gt;&lt;TD VALIGN = MIDDLE  ALIGN = CENTER&gt;", TEXT(Minutes!E296,"d-mmm-yy"),"&lt;/TD&gt;&lt;/TR&gt;&lt;TR&gt;&lt;TD COLSPAN = 3&gt;", SUBSTITUTE(Minutes!E298, "#", " "),"&lt;/TD&gt;&lt;/TR&gt;"))</f>
        <v/>
      </c>
      <c r="E295" s="117" t="str">
        <f>IF(Minutes!F298&lt;&gt;"#","",CONCATENATE("&lt;TR BGCOLOR=""#E0E0E0""&gt;&lt;TD&gt;&lt;BR&gt;&lt;/TD&gt;&lt;TD VALIGN = MIDDLE  ALIGN = CENTER&gt;", Minutes!F297, "&lt;/TD&gt;&lt;TD VALIGN = MIDDLE  ALIGN = CENTER&gt;", TEXT(Minutes!F296,"d-mmm-yy"),"&lt;/TD&gt;&lt;/TR&gt;&lt;TR&gt;&lt;TD COLSPAN = 3&gt;", SUBSTITUTE(Minutes!F298, "#", " "),"&lt;/TD&gt;&lt;/TR&gt;"))</f>
        <v/>
      </c>
      <c r="F295" s="117" t="str">
        <f>IF(Minutes!G298&lt;&gt;"#","",CONCATENATE("&lt;TR BGCOLOR=""#E0E0E0""&gt;&lt;TD&gt;&lt;BR&gt;&lt;/TD&gt;&lt;TD VALIGN = MIDDLE  ALIGN = CENTER&gt;", Minutes!G297, "&lt;/TD&gt;&lt;TD VALIGN = MIDDLE  ALIGN = CENTER&gt;", TEXT(Minutes!G296,"d-mmm-yy"),"&lt;/TD&gt;&lt;/TR&gt;&lt;TR&gt;&lt;TD COLSPAN = 3&gt;", SUBSTITUTE(Minutes!G298, "#", " "),"&lt;/TD&gt;&lt;/TR&gt;"))</f>
        <v/>
      </c>
      <c r="G295" s="117" t="str">
        <f>IF(Minutes!H298&lt;&gt;"#","",CONCATENATE("&lt;TR BGCOLOR=""#E0E0E0""&gt;&lt;TD&gt;&lt;BR&gt;&lt;/TD&gt;&lt;TD VALIGN = MIDDLE  ALIGN = CENTER&gt;", Minutes!H297, "&lt;/TD&gt;&lt;TD VALIGN = MIDDLE  ALIGN = CENTER&gt;", TEXT(Minutes!H296,"d-mmm-yy"),"&lt;/TD&gt;&lt;/TR&gt;&lt;TR&gt;&lt;TD COLSPAN = 3&gt;", SUBSTITUTE(Minutes!H298, "#", " "),"&lt;/TD&gt;&lt;/TR&gt;"))</f>
        <v/>
      </c>
      <c r="H295" s="117" t="str">
        <f>IF(Minutes!I298&lt;&gt;"#","",CONCATENATE("&lt;TR BGCOLOR=""#E0E0E0""&gt;&lt;TD&gt;&lt;BR&gt;&lt;/TD&gt;&lt;TD VALIGN = MIDDLE  ALIGN = CENTER&gt;", Minutes!I297, "&lt;/TD&gt;&lt;TD VALIGN = MIDDLE  ALIGN = CENTER&gt;", TEXT(Minutes!I296,"d-mmm-yy"),"&lt;/TD&gt;&lt;/TR&gt;&lt;TR&gt;&lt;TD COLSPAN = 3&gt;", SUBSTITUTE(Minutes!I298, "#", " "),"&lt;/TD&gt;&lt;/TR&gt;"))</f>
        <v/>
      </c>
      <c r="I295" s="117" t="str">
        <f>IF(Minutes!J298&lt;&gt;"#","",CONCATENATE("&lt;TR BGCOLOR=""#E0E0E0""&gt;&lt;TD&gt;&lt;BR&gt;&lt;/TD&gt;&lt;TD VALIGN = MIDDLE  ALIGN = CENTER&gt;", Minutes!J297, "&lt;/TD&gt;&lt;TD VALIGN = MIDDLE  ALIGN = CENTER&gt;", TEXT(Minutes!J296,"d-mmm-yy"),"&lt;/TD&gt;&lt;/TR&gt;&lt;TR&gt;&lt;TD COLSPAN = 3&gt;", SUBSTITUTE(Minutes!J298, "#", " "),"&lt;/TD&gt;&lt;/TR&gt;"))</f>
        <v/>
      </c>
      <c r="J295" s="117" t="str">
        <f>IF(Minutes!K298&lt;&gt;"#","",CONCATENATE("&lt;TR BGCOLOR=""#E0E0E0""&gt;&lt;TD&gt;&lt;BR&gt;&lt;/TD&gt;&lt;TD VALIGN = MIDDLE  ALIGN = CENTER&gt;", Minutes!K297, "&lt;/TD&gt;&lt;TD VALIGN = MIDDLE  ALIGN = CENTER&gt;", TEXT(Minutes!K296,"d-mmm-yy"),"&lt;/TD&gt;&lt;/TR&gt;&lt;TR&gt;&lt;TD COLSPAN = 3&gt;", SUBSTITUTE(Minutes!K298, "#", " "),"&lt;/TD&gt;&lt;/TR&gt;"))</f>
        <v/>
      </c>
      <c r="K295" s="26" t="str">
        <f>IF(Minutes!L298&lt;&gt;"#","",CONCATENATE("&lt;TR BGCOLOR=""#E0E0E0""&gt;&lt;TD&gt;&lt;BR&gt;&lt;/TD&gt;&lt;TD VALIGN = MIDDLE  ALIGN = CENTER&gt;", Minutes!L297, "&lt;/TD&gt;&lt;TD VALIGN = MIDDLE  ALIGN = CENTER&gt;", TEXT(Minutes!L296,"d-mmm-yy"),"&lt;/TD&gt;&lt;/TR&gt;&lt;TR&gt;&lt;TD COLSPAN = 3&gt;", SUBSTITUTE(Minutes!L298, "#", " "),"&lt;/TD&gt;&lt;/TR&gt;"))</f>
        <v/>
      </c>
      <c r="L295" s="26" t="str">
        <f>IF(Minutes!M298&lt;&gt;"#","",CONCATENATE("&lt;TR BGCOLOR=""#E0E0E0""&gt;&lt;TD&gt;&lt;BR&gt;&lt;/TD&gt;&lt;TD VALIGN = MIDDLE  ALIGN = CENTER&gt;", Minutes!M297, "&lt;/TD&gt;&lt;TD VALIGN = MIDDLE  ALIGN = CENTER&gt;", TEXT(Minutes!M296,"d-mmm-yy"),"&lt;/TD&gt;&lt;/TR&gt;&lt;TR&gt;&lt;TD COLSPAN = 3&gt;", SUBSTITUTE(Minutes!M298, "#", " "),"&lt;/TD&gt;&lt;/TR&gt;"))</f>
        <v/>
      </c>
      <c r="M295" s="26" t="str">
        <f>IF(Minutes!N298&lt;&gt;"#","",CONCATENATE("&lt;TR BGCOLOR=""#E0E0E0""&gt;&lt;TD&gt;&lt;BR&gt;&lt;/TD&gt;&lt;TD VALIGN = MIDDLE  ALIGN = CENTER&gt;", Minutes!N297, "&lt;/TD&gt;&lt;TD VALIGN = MIDDLE  ALIGN = CENTER&gt;", TEXT(Minutes!N296,"d-mmm-yy"),"&lt;/TD&gt;&lt;/TR&gt;&lt;TR&gt;&lt;TD COLSPAN = 3&gt;", SUBSTITUTE(Minutes!N298, "#", " "),"&lt;/TD&gt;&lt;/TR&gt;"))</f>
        <v>&lt;TR BGCOLOR="#E0E0E0"&gt;&lt;TD&gt;&lt;BR&gt;&lt;/TD&gt;&lt;TD VALIGN = MIDDLE  ALIGN = CENTER&gt;Agree with table changes (first is already in #93), but do not accept third proposal (deprecate objects). Instead point add the following note in the DESCRIPTION for these objects:
ieee8021BridgeEvbSysEcpAckTimer and ieee8021BridgeEvbSysEcpMaxRetries refer to EvbSysEcpDfltAckTimerInit and EvbSysEcpDfltMaxRetries in Clause 12.
Editor requested to include in 802.1Q-REV&lt;/TD&gt;&lt;TD VALIGN = MIDDLE  ALIGN = CENTER&gt;19-Mar-13&lt;/TD&gt;&lt;/TR&gt;&lt;TR&gt;&lt;TD COLSPAN = 3&gt; &lt;/TD&gt;&lt;/TR&gt;</v>
      </c>
      <c r="N295" s="26" t="str">
        <f>IF(Minutes!O298&lt;&gt;"#","",CONCATENATE("&lt;TR BGCOLOR=""#E0E0E0""&gt;&lt;TD&gt;&lt;BR&gt;&lt;/TD&gt;&lt;TD VALIGN = MIDDLE  ALIGN = CENTER&gt;", Minutes!O297, "&lt;/TD&gt;&lt;TD VALIGN = MIDDLE  ALIGN = CENTER&gt;", TEXT(Minutes!O296,"d-mmm-yy"),"&lt;/TD&gt;&lt;/TR&gt;&lt;TR&gt;&lt;TD COLSPAN = 3&gt;", SUBSTITUTE(Minutes!O298, "#", " "),"&lt;/TD&gt;&lt;/TR&gt;"))</f>
        <v>&lt;TR BGCOLOR="#E0E0E0"&gt;&lt;TD&gt;&lt;BR&gt;&lt;/TD&gt;&lt;TD VALIGN = MIDDLE  ALIGN = CENTER&gt;Paul Bottorff provided detailed text proposal for the editor as a part of a ballot comment on 802.1Q-REV  D1.0
Editor will include in 802.1Q-REV draft and send for another Task Group ballot for review  
&lt;/TD&gt;&lt;TD VALIGN = MIDDLE  ALIGN = CENTER&gt;15-May-13&lt;/TD&gt;&lt;/TR&gt;&lt;TR&gt;&lt;TD COLSPAN = 3&gt; &lt;/TD&gt;&lt;/TR&gt;</v>
      </c>
      <c r="O295" s="26" t="str">
        <f>IF(Minutes!P298&lt;&gt;"#","",CONCATENATE("&lt;TR BGCOLOR=""#E0E0E0""&gt;&lt;TD&gt;&lt;BR&gt;&lt;/TD&gt;&lt;TD VALIGN = MIDDLE  ALIGN = CENTER&gt;", Minutes!P297, "&lt;/TD&gt;&lt;TD VALIGN = MIDDLE  ALIGN = CENTER&gt;", TEXT(Minutes!P296,"d-mmm-yy"),"&lt;/TD&gt;&lt;/TR&gt;&lt;TR&gt;&lt;TD COLSPAN = 3&gt;", SUBSTITUTE(Minutes!P298, "#", " "),"&lt;/TD&gt;&lt;/TR&gt;"))</f>
        <v>&lt;TR BGCOLOR="#E0E0E0"&gt;&lt;TD&gt;&lt;BR&gt;&lt;/TD&gt;&lt;TD VALIGN = MIDDLE  ALIGN = CENTER&gt;Included in 802.1Q-REV D1.2 that is in balloting&lt;/TD&gt;&lt;TD VALIGN = MIDDLE  ALIGN = CENTER&gt;15-Jul-13&lt;/TD&gt;&lt;/TR&gt;&lt;TR&gt;&lt;TD COLSPAN = 3&gt; &lt;/TD&gt;&lt;/TR&gt;</v>
      </c>
      <c r="P295" s="26" t="str">
        <f>IF(Minutes!Q298&lt;&gt;"#","",CONCATENATE("&lt;TR BGCOLOR=""#E0E0E0""&gt;&lt;TD&gt;&lt;BR&gt;&lt;/TD&gt;&lt;TD VALIGN = MIDDLE  ALIGN = CENTER&gt;", Minutes!Q297, "&lt;/TD&gt;&lt;TD VALIGN = MIDDLE  ALIGN = CENTER&gt;", TEXT(Minutes!Q296,"d-mmm-yy"),"&lt;/TD&gt;&lt;/TR&gt;&lt;TR&gt;&lt;TD COLSPAN = 3&gt;", SUBSTITUTE(Minutes!Q298, "#", " "),"&lt;/TD&gt;&lt;/TR&gt;"))</f>
        <v>&lt;TR BGCOLOR="#E0E0E0"&gt;&lt;TD&gt;&lt;BR&gt;&lt;/TD&gt;&lt;TD VALIGN = MIDDLE  ALIGN = CENTER&gt;802.1Q-REV is in WG ballot recirc&lt;/TD&gt;&lt;TD VALIGN = MIDDLE  ALIGN = CENTER&gt;3-Sep-13&lt;/TD&gt;&lt;/TR&gt;&lt;TR&gt;&lt;TD COLSPAN = 3&gt; &lt;/TD&gt;&lt;/TR&gt;</v>
      </c>
      <c r="Q295" s="112" t="str">
        <f>IF(Minutes!R298&lt;&gt;"#","",CONCATENATE("&lt;TR BGCOLOR=""#E0E0E0""&gt;&lt;TD&gt;&lt;BR&gt;&lt;/TD&gt;&lt;TD VALIGN = MIDDLE  ALIGN = CENTER&gt;", Minutes!R297, "&lt;/TD&gt;&lt;TD VALIGN = MIDDLE  ALIGN = CENTER&gt;", TEXT(Minutes!R296,"d-mmm-yy"),"&lt;/TD&gt;&lt;/TR&gt;&lt;TR&gt;&lt;TD COLSPAN = 3&gt;", SUBSTITUTE(Minutes!R298, "#", " "),"&lt;/TD&gt;&lt;/TR&gt;"))</f>
        <v>&lt;TR BGCOLOR="#E0E0E0"&gt;&lt;TD&gt;&lt;BR&gt;&lt;/TD&gt;&lt;TD VALIGN = MIDDLE  ALIGN = CENTER&gt;802.1Q-REV is in WG ballot recirc&lt;/TD&gt;&lt;TD VALIGN = MIDDLE  ALIGN = CENTER&gt;12-Nov-13&lt;/TD&gt;&lt;/TR&gt;&lt;TR&gt;&lt;TD COLSPAN = 3&gt; &lt;/TD&gt;&lt;/TR&gt;</v>
      </c>
      <c r="R295" s="117" t="str">
        <f>IF(Minutes!S298&lt;&gt;"#","",CONCATENATE("&lt;TR BGCOLOR=""#E0E0E0""&gt;&lt;TD&gt;&lt;BR&gt;&lt;/TD&gt;&lt;TD VALIGN = MIDDLE  ALIGN = CENTER&gt;", Minutes!S297, "&lt;/TD&gt;&lt;TD VALIGN = MIDDLE  ALIGN = CENTER&gt;", TEXT(Minutes!S296,"d-mmm-yy"),"&lt;/TD&gt;&lt;/TR&gt;&lt;TR&gt;&lt;TD COLSPAN = 3&gt;", SUBSTITUTE(Minutes!S298, "#", " "),"&lt;/TD&gt;&lt;/TR&gt;"))</f>
        <v>&lt;TR BGCOLOR="#E0E0E0"&gt;&lt;TD&gt;&lt;BR&gt;&lt;/TD&gt;&lt;TD VALIGN = MIDDLE  ALIGN = CENTER&gt;802.1Q-REV is in sponsor ballot&lt;/TD&gt;&lt;TD VALIGN = MIDDLE  ALIGN = CENTER&gt;22-Jan-14&lt;/TD&gt;&lt;/TR&gt;&lt;TR&gt;&lt;TD COLSPAN = 3&gt; &lt;/TD&gt;&lt;/TR&gt;</v>
      </c>
      <c r="S295" s="117" t="str">
        <f>IF(Minutes!T298&lt;&gt;"#","",CONCATENATE("&lt;TR BGCOLOR=""#E0E0E0""&gt;&lt;TD&gt;&lt;BR&gt;&lt;/TD&gt;&lt;TD VALIGN = MIDDLE  ALIGN = CENTER&gt;", Minutes!T297, "&lt;/TD&gt;&lt;TD VALIGN = MIDDLE  ALIGN = CENTER&gt;", TEXT(Minutes!T296,"d-mmm-yy"),"&lt;/TD&gt;&lt;/TR&gt;&lt;TR&gt;&lt;TD COLSPAN = 3&gt;", SUBSTITUTE(Minutes!T298, "#", " "),"&lt;/TD&gt;&lt;/TR&gt;"))</f>
        <v>&lt;TR BGCOLOR="#E0E0E0"&gt;&lt;TD&gt;&lt;BR&gt;&lt;/TD&gt;&lt;TD VALIGN = MIDDLE  ALIGN = CENTER&gt;802.1Q-REV is in sponsor ballot recirc&lt;/TD&gt;&lt;TD VALIGN = MIDDLE  ALIGN = CENTER&gt;18-Mar-14&lt;/TD&gt;&lt;/TR&gt;&lt;TR&gt;&lt;TD COLSPAN = 3&gt; &lt;/TD&gt;&lt;/TR&gt;</v>
      </c>
      <c r="T295" s="117" t="str">
        <f>IF(Minutes!U298&lt;&gt;"#","",CONCATENATE("&lt;TR BGCOLOR=""#E0E0E0""&gt;&lt;TD&gt;&lt;BR&gt;&lt;/TD&gt;&lt;TD VALIGN = MIDDLE  ALIGN = CENTER&gt;", Minutes!U297, "&lt;/TD&gt;&lt;TD VALIGN = MIDDLE  ALIGN = CENTER&gt;", TEXT(Minutes!U296,"d-mmm-yy"),"&lt;/TD&gt;&lt;/TR&gt;&lt;TR&gt;&lt;TD COLSPAN = 3&gt;", SUBSTITUTE(Minutes!U298, "#", " "),"&lt;/TD&gt;&lt;/TR&gt;"))</f>
        <v/>
      </c>
      <c r="U295" s="117" t="str">
        <f>IF(Minutes!V298&lt;&gt;"#","",CONCATENATE("&lt;TR BGCOLOR=""#E0E0E0""&gt;&lt;TD&gt;&lt;BR&gt;&lt;/TD&gt;&lt;TD VALIGN = MIDDLE  ALIGN = CENTER&gt;", Minutes!V297, "&lt;/TD&gt;&lt;TD VALIGN = MIDDLE  ALIGN = CENTER&gt;", TEXT(Minutes!V296,"d-mmm-yy"),"&lt;/TD&gt;&lt;/TR&gt;&lt;TR&gt;&lt;TD COLSPAN = 3&gt;", SUBSTITUTE(Minutes!V298, "#", " "),"&lt;/TD&gt;&lt;/TR&gt;"))</f>
        <v/>
      </c>
      <c r="V295" s="117" t="str">
        <f>IF(Minutes!W298&lt;&gt;"#","",CONCATENATE("&lt;TR BGCOLOR=""#E0E0E0""&gt;&lt;TD&gt;&lt;BR&gt;&lt;/TD&gt;&lt;TD VALIGN = MIDDLE  ALIGN = CENTER&gt;", Minutes!W297, "&lt;/TD&gt;&lt;TD VALIGN = MIDDLE  ALIGN = CENTER&gt;", TEXT(Minutes!W296,"d-mmm-yy"),"&lt;/TD&gt;&lt;/TR&gt;&lt;TR&gt;&lt;TD COLSPAN = 3&gt;", SUBSTITUTE(Minutes!W298, "#", " "),"&lt;/TD&gt;&lt;/TR&gt;"))</f>
        <v/>
      </c>
      <c r="W295" s="117" t="str">
        <f>IF(Minutes!X298&lt;&gt;"#","",CONCATENATE("&lt;TR BGCOLOR=""#E0E0E0""&gt;&lt;TD&gt;&lt;BR&gt;&lt;/TD&gt;&lt;TD VALIGN = MIDDLE  ALIGN = CENTER&gt;", Minutes!X297, "&lt;/TD&gt;&lt;TD VALIGN = MIDDLE  ALIGN = CENTER&gt;", TEXT(Minutes!X296,"d-mmm-yy"),"&lt;/TD&gt;&lt;/TR&gt;&lt;TR&gt;&lt;TD COLSPAN = 3&gt;", SUBSTITUTE(Minutes!X298, "#", " "),"&lt;/TD&gt;&lt;/TR&gt;"))</f>
        <v/>
      </c>
      <c r="X295" s="117" t="str">
        <f>IF(Minutes!Y298&lt;&gt;"#","",CONCATENATE("&lt;TR BGCOLOR=""#E0E0E0""&gt;&lt;TD&gt;&lt;BR&gt;&lt;/TD&gt;&lt;TD VALIGN = MIDDLE  ALIGN = CENTER&gt;", Minutes!Y297, "&lt;/TD&gt;&lt;TD VALIGN = MIDDLE  ALIGN = CENTER&gt;", TEXT(Minutes!Y296,"d-mmm-yy"),"&lt;/TD&gt;&lt;/TR&gt;&lt;TR&gt;&lt;TD COLSPAN = 3&gt;", SUBSTITUTE(Minutes!Y298, "#", " "),"&lt;/TD&gt;&lt;/TR&gt;"))</f>
        <v/>
      </c>
    </row>
    <row r="296" spans="1:24" x14ac:dyDescent="0.2">
      <c r="B296" s="117"/>
      <c r="C296" s="117"/>
      <c r="D296" s="117"/>
      <c r="E296" s="117"/>
      <c r="F296" s="117"/>
      <c r="G296" s="117"/>
      <c r="H296" s="117"/>
      <c r="I296" s="117"/>
      <c r="J296" s="117"/>
      <c r="R296" s="117"/>
      <c r="S296" s="117"/>
      <c r="T296" s="117"/>
      <c r="U296" s="117"/>
      <c r="V296" s="117"/>
      <c r="W296" s="117"/>
      <c r="X296" s="117"/>
    </row>
    <row r="297" spans="1:24" x14ac:dyDescent="0.2">
      <c r="A297" s="26" t="s">
        <v>89</v>
      </c>
      <c r="B297" s="117"/>
      <c r="C297" s="117"/>
      <c r="D297" s="117"/>
      <c r="E297" s="117"/>
      <c r="F297" s="117"/>
      <c r="G297" s="117"/>
      <c r="H297" s="117"/>
      <c r="I297" s="117"/>
      <c r="J297" s="117"/>
      <c r="R297" s="117"/>
      <c r="S297" s="117"/>
      <c r="T297" s="117"/>
      <c r="U297" s="117"/>
      <c r="V297" s="117"/>
      <c r="W297" s="117"/>
      <c r="X297" s="117"/>
    </row>
    <row r="298" spans="1:24" ht="127.5" customHeight="1" x14ac:dyDescent="0.2">
      <c r="A298" s="26" t="str">
        <f ca="1">IF(Minutes!B299="#","",CONCATENATE("&lt;A NAME = ""REQ",Minutes!B299,"""&gt;&lt;BR&gt;&lt;/A&gt;","&lt;TABLE BORDER=5 CELLSPACING=0 CELLPADDING=6 WIDTH=""100%""&gt;","&lt;TR BGCOLOR=""#00FFFF""&gt;&lt;TD COLSPAN = 3 VALIGN = MIDDLE  ALIGN = CENTER&gt;&lt;BIG&gt;&lt;B&gt;Change Request &lt;A HREF=""maint_",Minutes!B299,".pdf""&gt;",Minutes!B299,"&lt;/A&gt; Revision History&lt;/B&gt;&lt;/BIG&gt;&lt;/TD&gt;&lt;/TR&gt;","&lt;TR BGCOLOR=""#00FFFF""&gt;&lt;TD  WIDTH=""15%"" ALIGN = CENTER&gt;Status&lt;/TD&gt;&lt;TD ALIGN = CENTER&gt;Description&lt;/TD&gt;&lt;TD  WIDTH=""15%"" ALIGN = CENTER&gt;Date Received&lt;/TD&gt;&lt;/TR&gt;","&lt;TR BGCOLOR=""#00FFFF""&gt;&lt;TD VALIGN = MIDDLE  ALIGN = CENTER&gt;&lt;B&gt;",Minutes!C300,"&lt;/B&gt;&lt;/TD&gt;&lt;TD VALIGN = MIDDLE  ALIGN = CENTER&gt;&lt;B&gt;",Minutes!C301,"&lt;/B&gt;&lt;/TD&gt;&lt;TD  VALIGN = MIDDLE  ALIGN = CENTER&gt;&lt;B&gt;",Minutes!C299,"&lt;/B&gt;&lt;/TD&gt;&lt;/TR&gt;","&lt;TR BGCOLOR=""#00FFFF""&gt;&lt;TD COLSPAN = 3&gt;&lt;SMALL&gt;&lt;BR&gt;&lt;/SMALL&gt;&lt;/TD&gt;&lt;/TR&gt;"))</f>
        <v>&lt;A NAME = "REQ0108"&gt;&lt;BR&gt;&lt;/A&gt;&lt;TABLE BORDER=5 CELLSPACING=0 CELLPADDING=6 WIDTH="100%"&gt;&lt;TR BGCOLOR="#00FFFF"&gt;&lt;TD COLSPAN = 3 VALIGN = MIDDLE  ALIGN = CENTER&gt;&lt;BIG&gt;&lt;B&gt;Change Request &lt;A HREF="maint_0108.pdf"&gt;0108&lt;/A&gt;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17.2.6 (table 17-10), 13.27.25, 13.27.33 - IEEE8021-MSTP MIB module - ExternalPortPathCost, InternalPortPathCost&lt;/B&gt;&lt;/TD&gt;&lt;TD  VALIGN = MIDDLE  ALIGN = CENTER&gt;&lt;B&gt;06-May-13&lt;/B&gt;&lt;/TD&gt;&lt;/TR&gt;&lt;TR BGCOLOR="#00FFFF"&gt;&lt;TD COLSPAN = 3&gt;&lt;SMALL&gt;&lt;BR&gt;&lt;/SMALL&gt;&lt;/TD&gt;&lt;/TR&gt;</v>
      </c>
      <c r="B298" s="117" t="str">
        <f ca="1">IF(Minutes!C301="","",CONCATENATE("&lt;TR BGCOLOR=""#E0E0E0""&gt;&lt;TD&gt;&lt;BR&gt;&lt;/TD&gt;&lt;TD VALIGN = MIDDLE  ALIGN = CENTER&gt;", Minutes!C300, "&lt;/TD&gt;&lt;TD VALIGN = MIDDLE  ALIGN = CENTER&gt;", TEXT(Minutes!C299,"d-mmm-yy"),"&lt;/TD&gt;&lt;/TR&gt;&lt;TR&gt;&lt;TD COLSPAN = 3&gt;", SUBSTITUTE(Minutes!C301, "#", " "),"&lt;/TD&gt;&lt;/TR&gt;"))</f>
        <v>&lt;TR BGCOLOR="#E0E0E0"&gt;&lt;TD&gt;&lt;BR&gt;&lt;/TD&gt;&lt;TD VALIGN = MIDDLE  ALIGN = CENTER&gt;Balloting&lt;/TD&gt;&lt;TD VALIGN = MIDDLE  ALIGN = CENTER&gt;6-May-13&lt;/TD&gt;&lt;/TR&gt;&lt;TR&gt;&lt;TD COLSPAN = 3&gt;17.7.6, 17.2.6 (table 17-10), 13.27.25, 13.27.33 - IEEE8021-MSTP MIB module - ExternalPortPathCost, InternalPortPathCost&lt;/TD&gt;&lt;/TR&gt;</v>
      </c>
      <c r="C298" s="117" t="str">
        <f>IF(Minutes!D301&lt;&gt;"#","",CONCATENATE("&lt;TR BGCOLOR=""#E0E0E0""&gt;&lt;TD&gt;&lt;BR&gt;&lt;/TD&gt;&lt;TD VALIGN = MIDDLE  ALIGN = CENTER&gt;", Minutes!D300, "&lt;/TD&gt;&lt;TD VALIGN = MIDDLE  ALIGN = CENTER&gt;", TEXT(Minutes!D299,"d-mmm-yy"),"&lt;/TD&gt;&lt;/TR&gt;&lt;TR&gt;&lt;TD COLSPAN = 3&gt;", SUBSTITUTE(Minutes!D301, "#", " "),"&lt;/TD&gt;&lt;/TR&gt;"))</f>
        <v/>
      </c>
      <c r="D298" s="117" t="str">
        <f>IF(Minutes!E301&lt;&gt;"#","",CONCATENATE("&lt;TR BGCOLOR=""#E0E0E0""&gt;&lt;TD&gt;&lt;BR&gt;&lt;/TD&gt;&lt;TD VALIGN = MIDDLE  ALIGN = CENTER&gt;", Minutes!E300, "&lt;/TD&gt;&lt;TD VALIGN = MIDDLE  ALIGN = CENTER&gt;", TEXT(Minutes!E299,"d-mmm-yy"),"&lt;/TD&gt;&lt;/TR&gt;&lt;TR&gt;&lt;TD COLSPAN = 3&gt;", SUBSTITUTE(Minutes!E301, "#", " "),"&lt;/TD&gt;&lt;/TR&gt;"))</f>
        <v/>
      </c>
      <c r="E298" s="117" t="str">
        <f>IF(Minutes!F301&lt;&gt;"#","",CONCATENATE("&lt;TR BGCOLOR=""#E0E0E0""&gt;&lt;TD&gt;&lt;BR&gt;&lt;/TD&gt;&lt;TD VALIGN = MIDDLE  ALIGN = CENTER&gt;", Minutes!F300, "&lt;/TD&gt;&lt;TD VALIGN = MIDDLE  ALIGN = CENTER&gt;", TEXT(Minutes!F299,"d-mmm-yy"),"&lt;/TD&gt;&lt;/TR&gt;&lt;TR&gt;&lt;TD COLSPAN = 3&gt;", SUBSTITUTE(Minutes!F301, "#", " "),"&lt;/TD&gt;&lt;/TR&gt;"))</f>
        <v/>
      </c>
      <c r="F298" s="117" t="str">
        <f>IF(Minutes!G301&lt;&gt;"#","",CONCATENATE("&lt;TR BGCOLOR=""#E0E0E0""&gt;&lt;TD&gt;&lt;BR&gt;&lt;/TD&gt;&lt;TD VALIGN = MIDDLE  ALIGN = CENTER&gt;", Minutes!G300, "&lt;/TD&gt;&lt;TD VALIGN = MIDDLE  ALIGN = CENTER&gt;", TEXT(Minutes!G299,"d-mmm-yy"),"&lt;/TD&gt;&lt;/TR&gt;&lt;TR&gt;&lt;TD COLSPAN = 3&gt;", SUBSTITUTE(Minutes!G301, "#", " "),"&lt;/TD&gt;&lt;/TR&gt;"))</f>
        <v/>
      </c>
      <c r="G298" s="117" t="str">
        <f>IF(Minutes!H301&lt;&gt;"#","",CONCATENATE("&lt;TR BGCOLOR=""#E0E0E0""&gt;&lt;TD&gt;&lt;BR&gt;&lt;/TD&gt;&lt;TD VALIGN = MIDDLE  ALIGN = CENTER&gt;", Minutes!H300, "&lt;/TD&gt;&lt;TD VALIGN = MIDDLE  ALIGN = CENTER&gt;", TEXT(Minutes!H299,"d-mmm-yy"),"&lt;/TD&gt;&lt;/TR&gt;&lt;TR&gt;&lt;TD COLSPAN = 3&gt;", SUBSTITUTE(Minutes!H301, "#", " "),"&lt;/TD&gt;&lt;/TR&gt;"))</f>
        <v/>
      </c>
      <c r="H298" s="117" t="str">
        <f>IF(Minutes!I301&lt;&gt;"#","",CONCATENATE("&lt;TR BGCOLOR=""#E0E0E0""&gt;&lt;TD&gt;&lt;BR&gt;&lt;/TD&gt;&lt;TD VALIGN = MIDDLE  ALIGN = CENTER&gt;", Minutes!I300, "&lt;/TD&gt;&lt;TD VALIGN = MIDDLE  ALIGN = CENTER&gt;", TEXT(Minutes!I299,"d-mmm-yy"),"&lt;/TD&gt;&lt;/TR&gt;&lt;TR&gt;&lt;TD COLSPAN = 3&gt;", SUBSTITUTE(Minutes!I301, "#", " "),"&lt;/TD&gt;&lt;/TR&gt;"))</f>
        <v/>
      </c>
      <c r="I298" s="117" t="str">
        <f>IF(Minutes!J301&lt;&gt;"#","",CONCATENATE("&lt;TR BGCOLOR=""#E0E0E0""&gt;&lt;TD&gt;&lt;BR&gt;&lt;/TD&gt;&lt;TD VALIGN = MIDDLE  ALIGN = CENTER&gt;", Minutes!J300, "&lt;/TD&gt;&lt;TD VALIGN = MIDDLE  ALIGN = CENTER&gt;", TEXT(Minutes!J299,"d-mmm-yy"),"&lt;/TD&gt;&lt;/TR&gt;&lt;TR&gt;&lt;TD COLSPAN = 3&gt;", SUBSTITUTE(Minutes!J301, "#", " "),"&lt;/TD&gt;&lt;/TR&gt;"))</f>
        <v/>
      </c>
      <c r="J298" s="117" t="str">
        <f>IF(Minutes!K301&lt;&gt;"#","",CONCATENATE("&lt;TR BGCOLOR=""#E0E0E0""&gt;&lt;TD&gt;&lt;BR&gt;&lt;/TD&gt;&lt;TD VALIGN = MIDDLE  ALIGN = CENTER&gt;", Minutes!K300, "&lt;/TD&gt;&lt;TD VALIGN = MIDDLE  ALIGN = CENTER&gt;", TEXT(Minutes!K299,"d-mmm-yy"),"&lt;/TD&gt;&lt;/TR&gt;&lt;TR&gt;&lt;TD COLSPAN = 3&gt;", SUBSTITUTE(Minutes!K301, "#", " "),"&lt;/TD&gt;&lt;/TR&gt;"))</f>
        <v/>
      </c>
      <c r="K298" s="26" t="str">
        <f>IF(Minutes!L301&lt;&gt;"#","",CONCATENATE("&lt;TR BGCOLOR=""#E0E0E0""&gt;&lt;TD&gt;&lt;BR&gt;&lt;/TD&gt;&lt;TD VALIGN = MIDDLE  ALIGN = CENTER&gt;", Minutes!L300, "&lt;/TD&gt;&lt;TD VALIGN = MIDDLE  ALIGN = CENTER&gt;", TEXT(Minutes!L299,"d-mmm-yy"),"&lt;/TD&gt;&lt;/TR&gt;&lt;TR&gt;&lt;TD COLSPAN = 3&gt;", SUBSTITUTE(Minutes!L301, "#", " "),"&lt;/TD&gt;&lt;/TR&gt;"))</f>
        <v/>
      </c>
      <c r="L298" s="26" t="str">
        <f>IF(Minutes!M301&lt;&gt;"#","",CONCATENATE("&lt;TR BGCOLOR=""#E0E0E0""&gt;&lt;TD&gt;&lt;BR&gt;&lt;/TD&gt;&lt;TD VALIGN = MIDDLE  ALIGN = CENTER&gt;", Minutes!M300, "&lt;/TD&gt;&lt;TD VALIGN = MIDDLE  ALIGN = CENTER&gt;", TEXT(Minutes!M299,"d-mmm-yy"),"&lt;/TD&gt;&lt;/TR&gt;&lt;TR&gt;&lt;TD COLSPAN = 3&gt;", SUBSTITUTE(Minutes!M301, "#", " "),"&lt;/TD&gt;&lt;/TR&gt;"))</f>
        <v/>
      </c>
      <c r="M298" s="26" t="str">
        <f>IF(Minutes!N301&lt;&gt;"#","",CONCATENATE("&lt;TR BGCOLOR=""#E0E0E0""&gt;&lt;TD&gt;&lt;BR&gt;&lt;/TD&gt;&lt;TD VALIGN = MIDDLE  ALIGN = CENTER&gt;", Minutes!N300, "&lt;/TD&gt;&lt;TD VALIGN = MIDDLE  ALIGN = CENTER&gt;", TEXT(Minutes!N299,"d-mmm-yy"),"&lt;/TD&gt;&lt;/TR&gt;&lt;TR&gt;&lt;TD COLSPAN = 3&gt;", SUBSTITUTE(Minutes!N301, "#", " "),"&lt;/TD&gt;&lt;/TR&gt;"))</f>
        <v/>
      </c>
      <c r="N298" s="26" t="str">
        <f>IF(Minutes!O301&lt;&gt;"#","",CONCATENATE("&lt;TR BGCOLOR=""#E0E0E0""&gt;&lt;TD&gt;&lt;BR&gt;&lt;/TD&gt;&lt;TD VALIGN = MIDDLE  ALIGN = CENTER&gt;", Minutes!O300, "&lt;/TD&gt;&lt;TD VALIGN = MIDDLE  ALIGN = CENTER&gt;", TEXT(Minutes!O299,"d-mmm-yy"),"&lt;/TD&gt;&lt;/TR&gt;&lt;TR&gt;&lt;TD COLSPAN = 3&gt;", SUBSTITUTE(Minutes!O301, "#", " "),"&lt;/TD&gt;&lt;/TR&gt;"))</f>
        <v>&lt;TR BGCOLOR="#E0E0E0"&gt;&lt;TD&gt;&lt;BR&gt;&lt;/TD&gt;&lt;TD VALIGN = MIDDLE  ALIGN = CENTER&gt;Technical Review – Norm Finn.  Initial view:
 In Ieee8021SpanningTreePortEntry and Ieee8021MstpCistPortEntry, the PathCost variables controlling the cost of this port are an oper/admin pair.  Apparently, for historical reasons, the oper cost in Ieee8021SpanningTreePortEntry is read-write but it is (properly) read-only in Ieee8021MstpCistPortEntry.  But, in Ieee8021MstpPortEntry, there is only a read-write oper object, and no admin object.  This makes it impossible to say, "go back to being controlled by the link speed" after once changing the value administratively.
Add a new admin variable to Ieee8021MstpPortEntry, with the same relationship to ieee8021MstpPortPathCost that ieee8021SpanningTreeRstpPortAdminPathCost has to ieee8021SpanningTreePortPathCost in the Ieee8021SpanningTreePortEntry.
Target for 802.1Qrev, if needed
&lt;/TD&gt;&lt;TD VALIGN = MIDDLE  ALIGN = CENTER&gt;15-May-13&lt;/TD&gt;&lt;/TR&gt;&lt;TR&gt;&lt;TD COLSPAN = 3&gt; &lt;/TD&gt;&lt;/TR&gt;</v>
      </c>
      <c r="O298" s="26" t="str">
        <f>IF(Minutes!P301&lt;&gt;"#","",CONCATENATE("&lt;TR BGCOLOR=""#E0E0E0""&gt;&lt;TD&gt;&lt;BR&gt;&lt;/TD&gt;&lt;TD VALIGN = MIDDLE  ALIGN = CENTER&gt;", Minutes!P300, "&lt;/TD&gt;&lt;TD VALIGN = MIDDLE  ALIGN = CENTER&gt;", TEXT(Minutes!P299,"d-mmm-yy"),"&lt;/TD&gt;&lt;/TR&gt;&lt;TR&gt;&lt;TD COLSPAN = 3&gt;", SUBSTITUTE(Minutes!P301, "#", " "),"&lt;/TD&gt;&lt;/TR&gt;"))</f>
        <v>&lt;TR BGCOLOR="#E0E0E0"&gt;&lt;TD&gt;&lt;BR&gt;&lt;/TD&gt;&lt;TD VALIGN = MIDDLE  ALIGN = CENTER&gt;Technical Review completed by Norm Finn and submitted as a ballot comment on 802.1Qrev.  Already included in 802.1Q-REV D1.2 that is in balloting.  Continue review as part of balloting of  802.1Qrev&lt;/TD&gt;&lt;TD VALIGN = MIDDLE  ALIGN = CENTER&gt;15-Jul-13&lt;/TD&gt;&lt;/TR&gt;&lt;TR&gt;&lt;TD COLSPAN = 3&gt; &lt;/TD&gt;&lt;/TR&gt;</v>
      </c>
      <c r="P298" s="26" t="str">
        <f>IF(Minutes!Q301&lt;&gt;"#","",CONCATENATE("&lt;TR BGCOLOR=""#E0E0E0""&gt;&lt;TD&gt;&lt;BR&gt;&lt;/TD&gt;&lt;TD VALIGN = MIDDLE  ALIGN = CENTER&gt;", Minutes!Q300, "&lt;/TD&gt;&lt;TD VALIGN = MIDDLE  ALIGN = CENTER&gt;", TEXT(Minutes!Q299,"d-mmm-yy"),"&lt;/TD&gt;&lt;/TR&gt;&lt;TR&gt;&lt;TD COLSPAN = 3&gt;", SUBSTITUTE(Minutes!Q301, "#", " "),"&lt;/TD&gt;&lt;/TR&gt;"))</f>
        <v>&lt;TR BGCOLOR="#E0E0E0"&gt;&lt;TD&gt;&lt;BR&gt;&lt;/TD&gt;&lt;TD VALIGN = MIDDLE  ALIGN = CENTER&gt;802.1Q-REV is in WG ballot recirc&lt;/TD&gt;&lt;TD VALIGN = MIDDLE  ALIGN = CENTER&gt;3-Sep-13&lt;/TD&gt;&lt;/TR&gt;&lt;TR&gt;&lt;TD COLSPAN = 3&gt; &lt;/TD&gt;&lt;/TR&gt;</v>
      </c>
      <c r="Q298" s="112" t="str">
        <f>IF(Minutes!R301&lt;&gt;"#","",CONCATENATE("&lt;TR BGCOLOR=""#E0E0E0""&gt;&lt;TD&gt;&lt;BR&gt;&lt;/TD&gt;&lt;TD VALIGN = MIDDLE  ALIGN = CENTER&gt;", Minutes!R300, "&lt;/TD&gt;&lt;TD VALIGN = MIDDLE  ALIGN = CENTER&gt;", TEXT(Minutes!R299,"d-mmm-yy"),"&lt;/TD&gt;&lt;/TR&gt;&lt;TR&gt;&lt;TD COLSPAN = 3&gt;", SUBSTITUTE(Minutes!R301, "#", " "),"&lt;/TD&gt;&lt;/TR&gt;"))</f>
        <v>&lt;TR BGCOLOR="#E0E0E0"&gt;&lt;TD&gt;&lt;BR&gt;&lt;/TD&gt;&lt;TD VALIGN = MIDDLE  ALIGN = CENTER&gt;802.1Q-REV is in WG ballot recirc&lt;/TD&gt;&lt;TD VALIGN = MIDDLE  ALIGN = CENTER&gt;12-Nov-13&lt;/TD&gt;&lt;/TR&gt;&lt;TR&gt;&lt;TD COLSPAN = 3&gt; &lt;/TD&gt;&lt;/TR&gt;</v>
      </c>
      <c r="R298" s="117" t="str">
        <f>IF(Minutes!S301&lt;&gt;"#","",CONCATENATE("&lt;TR BGCOLOR=""#E0E0E0""&gt;&lt;TD&gt;&lt;BR&gt;&lt;/TD&gt;&lt;TD VALIGN = MIDDLE  ALIGN = CENTER&gt;", Minutes!S300, "&lt;/TD&gt;&lt;TD VALIGN = MIDDLE  ALIGN = CENTER&gt;", TEXT(Minutes!S299,"d-mmm-yy"),"&lt;/TD&gt;&lt;/TR&gt;&lt;TR&gt;&lt;TD COLSPAN = 3&gt;", SUBSTITUTE(Minutes!S301, "#", " "),"&lt;/TD&gt;&lt;/TR&gt;"))</f>
        <v>&lt;TR BGCOLOR="#E0E0E0"&gt;&lt;TD&gt;&lt;BR&gt;&lt;/TD&gt;&lt;TD VALIGN = MIDDLE  ALIGN = CENTER&gt;802.1Q-REV is in sponsor ballot&lt;/TD&gt;&lt;TD VALIGN = MIDDLE  ALIGN = CENTER&gt;22-Jan-14&lt;/TD&gt;&lt;/TR&gt;&lt;TR&gt;&lt;TD COLSPAN = 3&gt; &lt;/TD&gt;&lt;/TR&gt;</v>
      </c>
      <c r="S298" s="117" t="str">
        <f>IF(Minutes!T301&lt;&gt;"#","",CONCATENATE("&lt;TR BGCOLOR=""#E0E0E0""&gt;&lt;TD&gt;&lt;BR&gt;&lt;/TD&gt;&lt;TD VALIGN = MIDDLE  ALIGN = CENTER&gt;", Minutes!T300, "&lt;/TD&gt;&lt;TD VALIGN = MIDDLE  ALIGN = CENTER&gt;", TEXT(Minutes!T299,"d-mmm-yy"),"&lt;/TD&gt;&lt;/TR&gt;&lt;TR&gt;&lt;TD COLSPAN = 3&gt;", SUBSTITUTE(Minutes!T301, "#", " "),"&lt;/TD&gt;&lt;/TR&gt;"))</f>
        <v>&lt;TR BGCOLOR="#E0E0E0"&gt;&lt;TD&gt;&lt;BR&gt;&lt;/TD&gt;&lt;TD VALIGN = MIDDLE  ALIGN = CENTER&gt;802.1Q-REV is in sponsor ballot recirc&lt;/TD&gt;&lt;TD VALIGN = MIDDLE  ALIGN = CENTER&gt;18-Mar-14&lt;/TD&gt;&lt;/TR&gt;&lt;TR&gt;&lt;TD COLSPAN = 3&gt; &lt;/TD&gt;&lt;/TR&gt;</v>
      </c>
      <c r="T298" s="117" t="str">
        <f>IF(Minutes!U301&lt;&gt;"#","",CONCATENATE("&lt;TR BGCOLOR=""#E0E0E0""&gt;&lt;TD&gt;&lt;BR&gt;&lt;/TD&gt;&lt;TD VALIGN = MIDDLE  ALIGN = CENTER&gt;", Minutes!U300, "&lt;/TD&gt;&lt;TD VALIGN = MIDDLE  ALIGN = CENTER&gt;", TEXT(Minutes!U299,"d-mmm-yy"),"&lt;/TD&gt;&lt;/TR&gt;&lt;TR&gt;&lt;TD COLSPAN = 3&gt;", SUBSTITUTE(Minutes!U301, "#", " "),"&lt;/TD&gt;&lt;/TR&gt;"))</f>
        <v/>
      </c>
      <c r="U298" s="117" t="str">
        <f>IF(Minutes!V301&lt;&gt;"#","",CONCATENATE("&lt;TR BGCOLOR=""#E0E0E0""&gt;&lt;TD&gt;&lt;BR&gt;&lt;/TD&gt;&lt;TD VALIGN = MIDDLE  ALIGN = CENTER&gt;", Minutes!V300, "&lt;/TD&gt;&lt;TD VALIGN = MIDDLE  ALIGN = CENTER&gt;", TEXT(Minutes!V299,"d-mmm-yy"),"&lt;/TD&gt;&lt;/TR&gt;&lt;TR&gt;&lt;TD COLSPAN = 3&gt;", SUBSTITUTE(Minutes!V301, "#", " "),"&lt;/TD&gt;&lt;/TR&gt;"))</f>
        <v/>
      </c>
      <c r="V298" s="117" t="str">
        <f>IF(Minutes!W301&lt;&gt;"#","",CONCATENATE("&lt;TR BGCOLOR=""#E0E0E0""&gt;&lt;TD&gt;&lt;BR&gt;&lt;/TD&gt;&lt;TD VALIGN = MIDDLE  ALIGN = CENTER&gt;", Minutes!W300, "&lt;/TD&gt;&lt;TD VALIGN = MIDDLE  ALIGN = CENTER&gt;", TEXT(Minutes!W299,"d-mmm-yy"),"&lt;/TD&gt;&lt;/TR&gt;&lt;TR&gt;&lt;TD COLSPAN = 3&gt;", SUBSTITUTE(Minutes!W301, "#", " "),"&lt;/TD&gt;&lt;/TR&gt;"))</f>
        <v/>
      </c>
      <c r="W298" s="117" t="str">
        <f>IF(Minutes!X301&lt;&gt;"#","",CONCATENATE("&lt;TR BGCOLOR=""#E0E0E0""&gt;&lt;TD&gt;&lt;BR&gt;&lt;/TD&gt;&lt;TD VALIGN = MIDDLE  ALIGN = CENTER&gt;", Minutes!X300, "&lt;/TD&gt;&lt;TD VALIGN = MIDDLE  ALIGN = CENTER&gt;", TEXT(Minutes!X299,"d-mmm-yy"),"&lt;/TD&gt;&lt;/TR&gt;&lt;TR&gt;&lt;TD COLSPAN = 3&gt;", SUBSTITUTE(Minutes!X301, "#", " "),"&lt;/TD&gt;&lt;/TR&gt;"))</f>
        <v/>
      </c>
      <c r="X298" s="117" t="str">
        <f>IF(Minutes!Y301&lt;&gt;"#","",CONCATENATE("&lt;TR BGCOLOR=""#E0E0E0""&gt;&lt;TD&gt;&lt;BR&gt;&lt;/TD&gt;&lt;TD VALIGN = MIDDLE  ALIGN = CENTER&gt;", Minutes!Y300, "&lt;/TD&gt;&lt;TD VALIGN = MIDDLE  ALIGN = CENTER&gt;", TEXT(Minutes!Y299,"d-mmm-yy"),"&lt;/TD&gt;&lt;/TR&gt;&lt;TR&gt;&lt;TD COLSPAN = 3&gt;", SUBSTITUTE(Minutes!Y301, "#", " "),"&lt;/TD&gt;&lt;/TR&gt;"))</f>
        <v/>
      </c>
    </row>
    <row r="299" spans="1:24" x14ac:dyDescent="0.2">
      <c r="B299" s="117"/>
      <c r="C299" s="117"/>
      <c r="D299" s="117"/>
      <c r="E299" s="117"/>
      <c r="F299" s="117"/>
      <c r="G299" s="117"/>
      <c r="H299" s="117"/>
      <c r="I299" s="117"/>
      <c r="J299" s="117"/>
      <c r="R299" s="117"/>
      <c r="S299" s="117"/>
      <c r="T299" s="117"/>
      <c r="U299" s="117"/>
      <c r="V299" s="117"/>
      <c r="W299" s="117"/>
      <c r="X299" s="117"/>
    </row>
    <row r="300" spans="1:24" x14ac:dyDescent="0.2">
      <c r="A300" s="26" t="s">
        <v>89</v>
      </c>
      <c r="B300" s="117"/>
      <c r="C300" s="117"/>
      <c r="D300" s="117"/>
      <c r="E300" s="117"/>
      <c r="F300" s="117"/>
      <c r="G300" s="117"/>
      <c r="H300" s="117"/>
      <c r="I300" s="117"/>
      <c r="J300" s="117"/>
      <c r="R300" s="117"/>
      <c r="S300" s="117"/>
      <c r="T300" s="117"/>
      <c r="U300" s="117"/>
      <c r="V300" s="117"/>
      <c r="W300" s="117"/>
      <c r="X300" s="117"/>
    </row>
    <row r="301" spans="1:24" ht="127.5" customHeight="1" x14ac:dyDescent="0.2">
      <c r="A301" s="26" t="str">
        <f ca="1">IF(Minutes!B302="#","",CONCATENATE("&lt;A NAME = ""REQ",Minutes!B302,"""&gt;&lt;BR&gt;&lt;/A&gt;","&lt;TABLE BORDER=5 CELLSPACING=0 CELLPADDING=6 WIDTH=""100%""&gt;","&lt;TR BGCOLOR=""#00FFFF""&gt;&lt;TD COLSPAN = 3 VALIGN = MIDDLE  ALIGN = CENTER&gt;&lt;BIG&gt;&lt;B&gt;Change Request &lt;A HREF=""maint_",Minutes!B302,".pdf""&gt;",Minutes!B302,"&lt;/A&gt; Revision History&lt;/B&gt;&lt;/BIG&gt;&lt;/TD&gt;&lt;/TR&gt;","&lt;TR BGCOLOR=""#00FFFF""&gt;&lt;TD  WIDTH=""15%"" ALIGN = CENTER&gt;Status&lt;/TD&gt;&lt;TD ALIGN = CENTER&gt;Description&lt;/TD&gt;&lt;TD  WIDTH=""15%"" ALIGN = CENTER&gt;Date Received&lt;/TD&gt;&lt;/TR&gt;","&lt;TR BGCOLOR=""#00FFFF""&gt;&lt;TD VALIGN = MIDDLE  ALIGN = CENTER&gt;&lt;B&gt;",Minutes!C303,"&lt;/B&gt;&lt;/TD&gt;&lt;TD VALIGN = MIDDLE  ALIGN = CENTER&gt;&lt;B&gt;",Minutes!C304,"&lt;/B&gt;&lt;/TD&gt;&lt;TD  VALIGN = MIDDLE  ALIGN = CENTER&gt;&lt;B&gt;",Minutes!C302,"&lt;/B&gt;&lt;/TD&gt;&lt;/TR&gt;","&lt;TR BGCOLOR=""#00FFFF""&gt;&lt;TD COLSPAN = 3&gt;&lt;SMALL&gt;&lt;BR&gt;&lt;/SMALL&gt;&lt;/TD&gt;&lt;/TR&gt;"))</f>
        <v>&lt;A NAME = "REQ0109"&gt;&lt;BR&gt;&lt;/A&gt;&lt;TABLE BORDER=5 CELLSPACING=0 CELLPADDING=6 WIDTH="100%"&gt;&lt;TR BGCOLOR="#00FFFF"&gt;&lt;TD COLSPAN = 3 VALIGN = MIDDLE  ALIGN = CENTER&gt;&lt;BIG&gt;&lt;B&gt;Change Request &lt;A HREF="maint_0109.pdf"&gt;0109&lt;/A&gt;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CENTER&gt;&lt;B&gt;17.7.3, 17.4.3 - IEEE8021-SPANNING-TREE MIB module - PathCost&lt;/B&gt;&lt;/TD&gt;&lt;TD  VALIGN = MIDDLE  ALIGN = CENTER&gt;&lt;B&gt;06-May-13&lt;/B&gt;&lt;/TD&gt;&lt;/TR&gt;&lt;TR BGCOLOR="#00FFFF"&gt;&lt;TD COLSPAN = 3&gt;&lt;SMALL&gt;&lt;BR&gt;&lt;/SMALL&gt;&lt;/TD&gt;&lt;/TR&gt;</v>
      </c>
      <c r="B301" s="117" t="str">
        <f ca="1">IF(Minutes!C304="","",CONCATENATE("&lt;TR BGCOLOR=""#E0E0E0""&gt;&lt;TD&gt;&lt;BR&gt;&lt;/TD&gt;&lt;TD VALIGN = MIDDLE  ALIGN = CENTER&gt;", Minutes!C303, "&lt;/TD&gt;&lt;TD VALIGN = MIDDLE  ALIGN = CENTER&gt;", TEXT(Minutes!C302,"d-mmm-yy"),"&lt;/TD&gt;&lt;/TR&gt;&lt;TR&gt;&lt;TD COLSPAN = 3&gt;", SUBSTITUTE(Minutes!C304, "#", " "),"&lt;/TD&gt;&lt;/TR&gt;"))</f>
        <v>&lt;TR BGCOLOR="#E0E0E0"&gt;&lt;TD&gt;&lt;BR&gt;&lt;/TD&gt;&lt;TD VALIGN = MIDDLE  ALIGN = CENTER&gt;Balloting&lt;/TD&gt;&lt;TD VALIGN = MIDDLE  ALIGN = CENTER&gt;6-May-13&lt;/TD&gt;&lt;/TR&gt;&lt;TR&gt;&lt;TD COLSPAN = 3&gt;17.7.3, 17.4.3 - IEEE8021-SPANNING-TREE MIB module - PathCost&lt;/TD&gt;&lt;/TR&gt;</v>
      </c>
      <c r="C301" s="117" t="str">
        <f>IF(Minutes!D304&lt;&gt;"#","",CONCATENATE("&lt;TR BGCOLOR=""#E0E0E0""&gt;&lt;TD&gt;&lt;BR&gt;&lt;/TD&gt;&lt;TD VALIGN = MIDDLE  ALIGN = CENTER&gt;", Minutes!D303, "&lt;/TD&gt;&lt;TD VALIGN = MIDDLE  ALIGN = CENTER&gt;", TEXT(Minutes!D302,"d-mmm-yy"),"&lt;/TD&gt;&lt;/TR&gt;&lt;TR&gt;&lt;TD COLSPAN = 3&gt;", SUBSTITUTE(Minutes!D304, "#", " "),"&lt;/TD&gt;&lt;/TR&gt;"))</f>
        <v/>
      </c>
      <c r="D301" s="117" t="str">
        <f>IF(Minutes!E304&lt;&gt;"#","",CONCATENATE("&lt;TR BGCOLOR=""#E0E0E0""&gt;&lt;TD&gt;&lt;BR&gt;&lt;/TD&gt;&lt;TD VALIGN = MIDDLE  ALIGN = CENTER&gt;", Minutes!E303, "&lt;/TD&gt;&lt;TD VALIGN = MIDDLE  ALIGN = CENTER&gt;", TEXT(Minutes!E302,"d-mmm-yy"),"&lt;/TD&gt;&lt;/TR&gt;&lt;TR&gt;&lt;TD COLSPAN = 3&gt;", SUBSTITUTE(Minutes!E304, "#", " "),"&lt;/TD&gt;&lt;/TR&gt;"))</f>
        <v/>
      </c>
      <c r="E301" s="117" t="str">
        <f>IF(Minutes!F304&lt;&gt;"#","",CONCATENATE("&lt;TR BGCOLOR=""#E0E0E0""&gt;&lt;TD&gt;&lt;BR&gt;&lt;/TD&gt;&lt;TD VALIGN = MIDDLE  ALIGN = CENTER&gt;", Minutes!F303, "&lt;/TD&gt;&lt;TD VALIGN = MIDDLE  ALIGN = CENTER&gt;", TEXT(Minutes!F302,"d-mmm-yy"),"&lt;/TD&gt;&lt;/TR&gt;&lt;TR&gt;&lt;TD COLSPAN = 3&gt;", SUBSTITUTE(Minutes!F304, "#", " "),"&lt;/TD&gt;&lt;/TR&gt;"))</f>
        <v/>
      </c>
      <c r="F301" s="117" t="str">
        <f>IF(Minutes!G304&lt;&gt;"#","",CONCATENATE("&lt;TR BGCOLOR=""#E0E0E0""&gt;&lt;TD&gt;&lt;BR&gt;&lt;/TD&gt;&lt;TD VALIGN = MIDDLE  ALIGN = CENTER&gt;", Minutes!G303, "&lt;/TD&gt;&lt;TD VALIGN = MIDDLE  ALIGN = CENTER&gt;", TEXT(Minutes!G302,"d-mmm-yy"),"&lt;/TD&gt;&lt;/TR&gt;&lt;TR&gt;&lt;TD COLSPAN = 3&gt;", SUBSTITUTE(Minutes!G304, "#", " "),"&lt;/TD&gt;&lt;/TR&gt;"))</f>
        <v/>
      </c>
      <c r="G301" s="117" t="str">
        <f>IF(Minutes!H304&lt;&gt;"#","",CONCATENATE("&lt;TR BGCOLOR=""#E0E0E0""&gt;&lt;TD&gt;&lt;BR&gt;&lt;/TD&gt;&lt;TD VALIGN = MIDDLE  ALIGN = CENTER&gt;", Minutes!H303, "&lt;/TD&gt;&lt;TD VALIGN = MIDDLE  ALIGN = CENTER&gt;", TEXT(Minutes!H302,"d-mmm-yy"),"&lt;/TD&gt;&lt;/TR&gt;&lt;TR&gt;&lt;TD COLSPAN = 3&gt;", SUBSTITUTE(Minutes!H304, "#", " "),"&lt;/TD&gt;&lt;/TR&gt;"))</f>
        <v/>
      </c>
      <c r="H301" s="117" t="str">
        <f>IF(Minutes!I304&lt;&gt;"#","",CONCATENATE("&lt;TR BGCOLOR=""#E0E0E0""&gt;&lt;TD&gt;&lt;BR&gt;&lt;/TD&gt;&lt;TD VALIGN = MIDDLE  ALIGN = CENTER&gt;", Minutes!I303, "&lt;/TD&gt;&lt;TD VALIGN = MIDDLE  ALIGN = CENTER&gt;", TEXT(Minutes!I302,"d-mmm-yy"),"&lt;/TD&gt;&lt;/TR&gt;&lt;TR&gt;&lt;TD COLSPAN = 3&gt;", SUBSTITUTE(Minutes!I304, "#", " "),"&lt;/TD&gt;&lt;/TR&gt;"))</f>
        <v/>
      </c>
      <c r="I301" s="117" t="str">
        <f>IF(Minutes!J304&lt;&gt;"#","",CONCATENATE("&lt;TR BGCOLOR=""#E0E0E0""&gt;&lt;TD&gt;&lt;BR&gt;&lt;/TD&gt;&lt;TD VALIGN = MIDDLE  ALIGN = CENTER&gt;", Minutes!J303, "&lt;/TD&gt;&lt;TD VALIGN = MIDDLE  ALIGN = CENTER&gt;", TEXT(Minutes!J302,"d-mmm-yy"),"&lt;/TD&gt;&lt;/TR&gt;&lt;TR&gt;&lt;TD COLSPAN = 3&gt;", SUBSTITUTE(Minutes!J304, "#", " "),"&lt;/TD&gt;&lt;/TR&gt;"))</f>
        <v/>
      </c>
      <c r="J301" s="117" t="str">
        <f>IF(Minutes!K304&lt;&gt;"#","",CONCATENATE("&lt;TR BGCOLOR=""#E0E0E0""&gt;&lt;TD&gt;&lt;BR&gt;&lt;/TD&gt;&lt;TD VALIGN = MIDDLE  ALIGN = CENTER&gt;", Minutes!K303, "&lt;/TD&gt;&lt;TD VALIGN = MIDDLE  ALIGN = CENTER&gt;", TEXT(Minutes!K302,"d-mmm-yy"),"&lt;/TD&gt;&lt;/TR&gt;&lt;TR&gt;&lt;TD COLSPAN = 3&gt;", SUBSTITUTE(Minutes!K304, "#", " "),"&lt;/TD&gt;&lt;/TR&gt;"))</f>
        <v/>
      </c>
      <c r="K301" s="26" t="str">
        <f>IF(Minutes!L304&lt;&gt;"#","",CONCATENATE("&lt;TR BGCOLOR=""#E0E0E0""&gt;&lt;TD&gt;&lt;BR&gt;&lt;/TD&gt;&lt;TD VALIGN = MIDDLE  ALIGN = CENTER&gt;", Minutes!L303, "&lt;/TD&gt;&lt;TD VALIGN = MIDDLE  ALIGN = CENTER&gt;", TEXT(Minutes!L302,"d-mmm-yy"),"&lt;/TD&gt;&lt;/TR&gt;&lt;TR&gt;&lt;TD COLSPAN = 3&gt;", SUBSTITUTE(Minutes!L304, "#", " "),"&lt;/TD&gt;&lt;/TR&gt;"))</f>
        <v/>
      </c>
      <c r="L301" s="26" t="str">
        <f>IF(Minutes!M304&lt;&gt;"#","",CONCATENATE("&lt;TR BGCOLOR=""#E0E0E0""&gt;&lt;TD&gt;&lt;BR&gt;&lt;/TD&gt;&lt;TD VALIGN = MIDDLE  ALIGN = CENTER&gt;", Minutes!M303, "&lt;/TD&gt;&lt;TD VALIGN = MIDDLE  ALIGN = CENTER&gt;", TEXT(Minutes!M302,"d-mmm-yy"),"&lt;/TD&gt;&lt;/TR&gt;&lt;TR&gt;&lt;TD COLSPAN = 3&gt;", SUBSTITUTE(Minutes!M304, "#", " "),"&lt;/TD&gt;&lt;/TR&gt;"))</f>
        <v/>
      </c>
      <c r="M301" s="26" t="str">
        <f>IF(Minutes!N304&lt;&gt;"#","",CONCATENATE("&lt;TR BGCOLOR=""#E0E0E0""&gt;&lt;TD&gt;&lt;BR&gt;&lt;/TD&gt;&lt;TD VALIGN = MIDDLE  ALIGN = CENTER&gt;", Minutes!N303, "&lt;/TD&gt;&lt;TD VALIGN = MIDDLE  ALIGN = CENTER&gt;", TEXT(Minutes!N302,"d-mmm-yy"),"&lt;/TD&gt;&lt;/TR&gt;&lt;TR&gt;&lt;TD COLSPAN = 3&gt;", SUBSTITUTE(Minutes!N304, "#", " "),"&lt;/TD&gt;&lt;/TR&gt;"))</f>
        <v/>
      </c>
      <c r="N301" s="26" t="str">
        <f>IF(Minutes!O304&lt;&gt;"#","",CONCATENATE("&lt;TR BGCOLOR=""#E0E0E0""&gt;&lt;TD&gt;&lt;BR&gt;&lt;/TD&gt;&lt;TD VALIGN = MIDDLE  ALIGN = CENTER&gt;", Minutes!O303, "&lt;/TD&gt;&lt;TD VALIGN = MIDDLE  ALIGN = CENTER&gt;", TEXT(Minutes!O302,"d-mmm-yy"),"&lt;/TD&gt;&lt;/TR&gt;&lt;TR&gt;&lt;TD COLSPAN = 3&gt;", SUBSTITUTE(Minutes!O304, "#", " "),"&lt;/TD&gt;&lt;/TR&gt;"))</f>
        <v>&lt;TR BGCOLOR="#E0E0E0"&gt;&lt;TD&gt;&lt;BR&gt;&lt;/TD&gt;&lt;TD VALIGN = MIDDLE  ALIGN = CENTER&gt;It is not clear if any change is needed, though some revised DESCRIPTION might help to explain the background and usage.
Technical Review  – Ben Mack-Crane.  Initial View:
The name "ieee8021MstpCistPortPathCost" used in the description for ieee8021MstpCistPortAdminPathCost does not appear to exist. That is, there is no oper object to go with the admin object.  It is possible that the ieee8021MstpCistPortCistPathCost object is intended to be the oper object, but its description does not appear to be consistent with this use.  However, this description is eerily similar to the description for ieee8021MstpCistPathCost.  If ieee8021MstpCistPortCistPathCost is intended to be the oper object its description should be changed accordingly.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The name "ieee8021SpanningTreePortPathCost32" should be "ieee8021SpanningTreePortPathCost"
Target for 802.1Qrev, if needed
&lt;/TD&gt;&lt;TD VALIGN = MIDDLE  ALIGN = CENTER&gt;15-May-13&lt;/TD&gt;&lt;/TR&gt;&lt;TR&gt;&lt;TD COLSPAN = 3&gt; &lt;/TD&gt;&lt;/TR&gt;</v>
      </c>
      <c r="O301" s="26" t="str">
        <f>IF(Minutes!P304&lt;&gt;"#","",CONCATENATE("&lt;TR BGCOLOR=""#E0E0E0""&gt;&lt;TD&gt;&lt;BR&gt;&lt;/TD&gt;&lt;TD VALIGN = MIDDLE  ALIGN = CENTER&gt;", Minutes!P303, "&lt;/TD&gt;&lt;TD VALIGN = MIDDLE  ALIGN = CENTER&gt;", TEXT(Minutes!P302,"d-mmm-yy"),"&lt;/TD&gt;&lt;/TR&gt;&lt;TR&gt;&lt;TD COLSPAN = 3&gt;", SUBSTITUTE(Minutes!P304, "#", " "),"&lt;/TD&gt;&lt;/TR&gt;"))</f>
        <v>&lt;TR BGCOLOR="#E0E0E0"&gt;&lt;TD&gt;&lt;BR&gt;&lt;/TD&gt;&lt;TD VALIGN = MIDDLE  ALIGN = CENTER&gt;Technical Review  by Ben Mack-Crane concluded on revised text as follows:
1. (p727/line 6) The name "ieee8021MstpCistPortPathCost" used in the description for ieee8021MstpCistPortAdminPathCost does not appear to exist. That is, there is no oper object to go with the admin object.  It is possible that the ieee8021MstpCistPortCistPathCost object is intended to be the oper object, but its description does not appear to be consistent with this use.  However, this description is eerily similar to the description for ieee8021MstpCistPathCost.  If ieee8021MstpCistPortCistPathCost is intended to be the oper object its description should be changed accordingly.
2. (p646/line 44)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A similar bit of description should be added for the ieee8021MstpPortPathCost object, since it is also read-write, since an admin object is added per Maintenance 108 
3. (p725/line 25) The name "ieee8021SpanningTreePortPathCost32" should
be "ieee8021SpanningTreePortPathCost"
Editor requested to update draft for 802.1Qrev&lt;/TD&gt;&lt;TD VALIGN = MIDDLE  ALIGN = CENTER&gt;15-Jul-13&lt;/TD&gt;&lt;/TR&gt;&lt;TR&gt;&lt;TD COLSPAN = 3&gt; &lt;/TD&gt;&lt;/TR&gt;</v>
      </c>
      <c r="P301" s="26" t="str">
        <f>IF(Minutes!Q304&lt;&gt;"#","",CONCATENATE("&lt;TR BGCOLOR=""#E0E0E0""&gt;&lt;TD&gt;&lt;BR&gt;&lt;/TD&gt;&lt;TD VALIGN = MIDDLE  ALIGN = CENTER&gt;", Minutes!Q303, "&lt;/TD&gt;&lt;TD VALIGN = MIDDLE  ALIGN = CENTER&gt;", TEXT(Minutes!Q302,"d-mmm-yy"),"&lt;/TD&gt;&lt;/TR&gt;&lt;TR&gt;&lt;TD COLSPAN = 3&gt;", SUBSTITUTE(Minutes!Q304, "#", " "),"&lt;/TD&gt;&lt;/TR&gt;"))</f>
        <v>&lt;TR BGCOLOR="#E0E0E0"&gt;&lt;TD&gt;&lt;BR&gt;&lt;/TD&gt;&lt;TD VALIGN = MIDDLE  ALIGN = CENTER&gt;Technical Review  by Ben Mack-Crane revised based on eidtor feedback, to be as follows:
1) (p727/line 8) The name "ieee8021MstpCistPortPathCost" used in the description for ieee8021MstpCistPortAdminPathCost does not exist.  That is, there is no oper object to go with the admin object.
- Change
"This complements the object ieee8021MstpCistPortPathCost,
which returns the operational value of the path cost. "
to
" This complements the object ieee8021MstpCistPortCistPathCost,
which returns the operational value of the port path cost."
- The ieee8021MstpCistPortCistPathCost object is intended to be the oper object for ieee8021MstpCistPortAdminPathCost, but its description is not consistent with this use.
Change the description of this object to
" In an MSTP Bridge, the Port's Port Path Cost parameter value for the CIST."
and change the references to
REFERENCE "13.27.25, 17.13.11 of IEEE Std 802.1D"
- ieee8021MstpCistPathCost lacks references. Insert on page 720 line 50
REFERENCE "13.9:d, 13.10"
- Table entry for ieee8021MstpCistPortAdminPathCost
page 507 line 7 change " IEEE 802.1Da 13.22 p), 17.13.1" to "13.27.25, 17.13.11 of IEEE Std 802.1D "
- Table entry for ieee8021MstpCistPortCistRegionalRootId
page 507 line 30 change "13.10 c), 13.11, 13.27.47 " to "13.9 c), 13.11"
- Table entry for ieee8021MstpCistPortCistPathCost
page 507 line 31 change "13.10 d), 13.11, 13.27.47 " to "13.27.25"
- Table entry for ieee8021MstpCistPathCost
page 506 line 17 change "—" to "13.9 d), 13.11“
2)      (p646/line 44) Since the object is read-write the description for ieee8021SpanningTreePortPathCost would benefit from the following change: 
"802.1D-1998 recommends that the default value of this parameter be in inverse proportion to the speed of the attached LAN." 
changed to
"Table 13-4 recommends defaults and ranges for Port Path Cost values, in inverse proportion to the speed of the attached LAN.  If this object is used to set the Path Cost it is possible to restore the default setting using the ieee8021SpanningTreeRstpPortAdminPathCost object."
A similar bit of description should be added to the ieee8021MstpPortPathCost object, 
“… Table 13-4 recommends defaults and ranges for Port Path Cost values, in inverse proportion to the speed of the attached LAN. If this object is used to set the Path Cost it is possible to restore the default setting using the ieee8021MstpPortAdminPathCost object”
3)      (p725/line 25) The name "ieee8021SpanningTreePortPathCost32" should
be "ieee8021SpanningTreePortPathCost"
Editor is requested to update draft for 802.1Qrev&lt;/TD&gt;&lt;TD VALIGN = MIDDLE  ALIGN = CENTER&gt;3-Sep-13&lt;/TD&gt;&lt;/TR&gt;&lt;TR&gt;&lt;TD COLSPAN = 3&gt; &lt;/TD&gt;&lt;/TR&gt;</v>
      </c>
      <c r="Q301" s="112" t="str">
        <f>IF(Minutes!R304&lt;&gt;"#","",CONCATENATE("&lt;TR BGCOLOR=""#E0E0E0""&gt;&lt;TD&gt;&lt;BR&gt;&lt;/TD&gt;&lt;TD VALIGN = MIDDLE  ALIGN = CENTER&gt;", Minutes!R303, "&lt;/TD&gt;&lt;TD VALIGN = MIDDLE  ALIGN = CENTER&gt;", TEXT(Minutes!R302,"d-mmm-yy"),"&lt;/TD&gt;&lt;/TR&gt;&lt;TR&gt;&lt;TD COLSPAN = 3&gt;", SUBSTITUTE(Minutes!R304, "#", " "),"&lt;/TD&gt;&lt;/TR&gt;"))</f>
        <v>&lt;TR BGCOLOR="#E0E0E0"&gt;&lt;TD&gt;&lt;BR&gt;&lt;/TD&gt;&lt;TD VALIGN = MIDDLE  ALIGN = CENTER&gt;Included in D1.3, 802.1Q-REV is in WG ballot recirc&lt;/TD&gt;&lt;TD VALIGN = MIDDLE  ALIGN = CENTER&gt;12-Nov-13&lt;/TD&gt;&lt;/TR&gt;&lt;TR&gt;&lt;TD COLSPAN = 3&gt; &lt;/TD&gt;&lt;/TR&gt;</v>
      </c>
      <c r="R301" s="117" t="str">
        <f>IF(Minutes!S304&lt;&gt;"#","",CONCATENATE("&lt;TR BGCOLOR=""#E0E0E0""&gt;&lt;TD&gt;&lt;BR&gt;&lt;/TD&gt;&lt;TD VALIGN = MIDDLE  ALIGN = CENTER&gt;", Minutes!S303, "&lt;/TD&gt;&lt;TD VALIGN = MIDDLE  ALIGN = CENTER&gt;", TEXT(Minutes!S302,"d-mmm-yy"),"&lt;/TD&gt;&lt;/TR&gt;&lt;TR&gt;&lt;TD COLSPAN = 3&gt;", SUBSTITUTE(Minutes!S304, "#", " "),"&lt;/TD&gt;&lt;/TR&gt;"))</f>
        <v>&lt;TR BGCOLOR="#E0E0E0"&gt;&lt;TD&gt;&lt;BR&gt;&lt;/TD&gt;&lt;TD VALIGN = MIDDLE  ALIGN = CENTER&gt;802.1Q-REV is in sponsor ballot&lt;/TD&gt;&lt;TD VALIGN = MIDDLE  ALIGN = CENTER&gt;22-Jan-14&lt;/TD&gt;&lt;/TR&gt;&lt;TR&gt;&lt;TD COLSPAN = 3&gt; &lt;/TD&gt;&lt;/TR&gt;</v>
      </c>
      <c r="S301" s="117" t="str">
        <f>IF(Minutes!T304&lt;&gt;"#","",CONCATENATE("&lt;TR BGCOLOR=""#E0E0E0""&gt;&lt;TD&gt;&lt;BR&gt;&lt;/TD&gt;&lt;TD VALIGN = MIDDLE  ALIGN = CENTER&gt;", Minutes!T303, "&lt;/TD&gt;&lt;TD VALIGN = MIDDLE  ALIGN = CENTER&gt;", TEXT(Minutes!T302,"d-mmm-yy"),"&lt;/TD&gt;&lt;/TR&gt;&lt;TR&gt;&lt;TD COLSPAN = 3&gt;", SUBSTITUTE(Minutes!T304, "#", " "),"&lt;/TD&gt;&lt;/TR&gt;"))</f>
        <v>&lt;TR BGCOLOR="#E0E0E0"&gt;&lt;TD&gt;&lt;BR&gt;&lt;/TD&gt;&lt;TD VALIGN = MIDDLE  ALIGN = CENTER&gt;802.1Q-REV is in sponsor ballot recirc&lt;/TD&gt;&lt;TD VALIGN = MIDDLE  ALIGN = CENTER&gt;18-Mar-14&lt;/TD&gt;&lt;/TR&gt;&lt;TR&gt;&lt;TD COLSPAN = 3&gt; &lt;/TD&gt;&lt;/TR&gt;</v>
      </c>
      <c r="T301" s="117" t="str">
        <f>IF(Minutes!U304&lt;&gt;"#","",CONCATENATE("&lt;TR BGCOLOR=""#E0E0E0""&gt;&lt;TD&gt;&lt;BR&gt;&lt;/TD&gt;&lt;TD VALIGN = MIDDLE  ALIGN = CENTER&gt;", Minutes!U303, "&lt;/TD&gt;&lt;TD VALIGN = MIDDLE  ALIGN = CENTER&gt;", TEXT(Minutes!U302,"d-mmm-yy"),"&lt;/TD&gt;&lt;/TR&gt;&lt;TR&gt;&lt;TD COLSPAN = 3&gt;", SUBSTITUTE(Minutes!U304, "#", " "),"&lt;/TD&gt;&lt;/TR&gt;"))</f>
        <v/>
      </c>
      <c r="U301" s="117" t="str">
        <f>IF(Minutes!V304&lt;&gt;"#","",CONCATENATE("&lt;TR BGCOLOR=""#E0E0E0""&gt;&lt;TD&gt;&lt;BR&gt;&lt;/TD&gt;&lt;TD VALIGN = MIDDLE  ALIGN = CENTER&gt;", Minutes!V303, "&lt;/TD&gt;&lt;TD VALIGN = MIDDLE  ALIGN = CENTER&gt;", TEXT(Minutes!V302,"d-mmm-yy"),"&lt;/TD&gt;&lt;/TR&gt;&lt;TR&gt;&lt;TD COLSPAN = 3&gt;", SUBSTITUTE(Minutes!V304, "#", " "),"&lt;/TD&gt;&lt;/TR&gt;"))</f>
        <v/>
      </c>
      <c r="V301" s="117" t="str">
        <f>IF(Minutes!W304&lt;&gt;"#","",CONCATENATE("&lt;TR BGCOLOR=""#E0E0E0""&gt;&lt;TD&gt;&lt;BR&gt;&lt;/TD&gt;&lt;TD VALIGN = MIDDLE  ALIGN = CENTER&gt;", Minutes!W303, "&lt;/TD&gt;&lt;TD VALIGN = MIDDLE  ALIGN = CENTER&gt;", TEXT(Minutes!W302,"d-mmm-yy"),"&lt;/TD&gt;&lt;/TR&gt;&lt;TR&gt;&lt;TD COLSPAN = 3&gt;", SUBSTITUTE(Minutes!W304, "#", " "),"&lt;/TD&gt;&lt;/TR&gt;"))</f>
        <v/>
      </c>
      <c r="W301" s="117" t="str">
        <f>IF(Minutes!X304&lt;&gt;"#","",CONCATENATE("&lt;TR BGCOLOR=""#E0E0E0""&gt;&lt;TD&gt;&lt;BR&gt;&lt;/TD&gt;&lt;TD VALIGN = MIDDLE  ALIGN = CENTER&gt;", Minutes!X303, "&lt;/TD&gt;&lt;TD VALIGN = MIDDLE  ALIGN = CENTER&gt;", TEXT(Minutes!X302,"d-mmm-yy"),"&lt;/TD&gt;&lt;/TR&gt;&lt;TR&gt;&lt;TD COLSPAN = 3&gt;", SUBSTITUTE(Minutes!X304, "#", " "),"&lt;/TD&gt;&lt;/TR&gt;"))</f>
        <v/>
      </c>
      <c r="X301" s="117" t="str">
        <f>IF(Minutes!Y304&lt;&gt;"#","",CONCATENATE("&lt;TR BGCOLOR=""#E0E0E0""&gt;&lt;TD&gt;&lt;BR&gt;&lt;/TD&gt;&lt;TD VALIGN = MIDDLE  ALIGN = CENTER&gt;", Minutes!Y303, "&lt;/TD&gt;&lt;TD VALIGN = MIDDLE  ALIGN = CENTER&gt;", TEXT(Minutes!Y302,"d-mmm-yy"),"&lt;/TD&gt;&lt;/TR&gt;&lt;TR&gt;&lt;TD COLSPAN = 3&gt;", SUBSTITUTE(Minutes!Y304, "#", " "),"&lt;/TD&gt;&lt;/TR&gt;"))</f>
        <v/>
      </c>
    </row>
    <row r="302" spans="1:24" x14ac:dyDescent="0.2">
      <c r="B302" s="117"/>
      <c r="C302" s="117"/>
      <c r="D302" s="117"/>
      <c r="E302" s="117"/>
      <c r="F302" s="117"/>
      <c r="G302" s="117"/>
      <c r="H302" s="117"/>
      <c r="I302" s="117"/>
      <c r="J302" s="117"/>
      <c r="R302" s="117"/>
      <c r="S302" s="117"/>
      <c r="T302" s="117"/>
      <c r="U302" s="117"/>
      <c r="V302" s="117"/>
      <c r="W302" s="117"/>
      <c r="X302" s="117"/>
    </row>
    <row r="303" spans="1:24" x14ac:dyDescent="0.2">
      <c r="A303" s="26" t="s">
        <v>89</v>
      </c>
      <c r="B303" s="117"/>
      <c r="C303" s="117"/>
      <c r="D303" s="117"/>
      <c r="E303" s="117"/>
      <c r="F303" s="117"/>
      <c r="G303" s="117"/>
      <c r="H303" s="117"/>
      <c r="I303" s="117"/>
      <c r="J303" s="117"/>
      <c r="R303" s="117"/>
      <c r="S303" s="117"/>
      <c r="T303" s="117"/>
      <c r="U303" s="117"/>
      <c r="V303" s="117"/>
      <c r="W303" s="117"/>
      <c r="X303" s="117"/>
    </row>
    <row r="304" spans="1:24" ht="127.5" customHeight="1" x14ac:dyDescent="0.2">
      <c r="A304" s="26" t="str">
        <f ca="1">IF(Minutes!B305="#","",CONCATENATE("&lt;A NAME = ""REQ",Minutes!B305,"""&gt;&lt;BR&gt;&lt;/A&gt;","&lt;TABLE BORDER=5 CELLSPACING=0 CELLPADDING=6 WIDTH=""100%""&gt;","&lt;TR BGCOLOR=""#00FFFF""&gt;&lt;TD COLSPAN = 3 VALIGN = MIDDLE  ALIGN = CENTER&gt;&lt;BIG&gt;&lt;B&gt;Change Request &lt;A HREF=""maint_",Minutes!B305,".pdf""&gt;",Minutes!B305,"&lt;/A&gt; Revision History&lt;/B&gt;&lt;/BIG&gt;&lt;/TD&gt;&lt;/TR&gt;","&lt;TR BGCOLOR=""#00FFFF""&gt;&lt;TD  WIDTH=""15%"" ALIGN = CENTER&gt;Status&lt;/TD&gt;&lt;TD ALIGN = CENTER&gt;Description&lt;/TD&gt;&lt;TD  WIDTH=""15%"" ALIGN = CENTER&gt;Date Received&lt;/TD&gt;&lt;/TR&gt;","&lt;TR BGCOLOR=""#00FFFF""&gt;&lt;TD VALIGN = MIDDLE  ALIGN = CENTER&gt;&lt;B&gt;",Minutes!C306,"&lt;/B&gt;&lt;/TD&gt;&lt;TD VALIGN = MIDDLE  ALIGN = CENTER&gt;&lt;B&gt;",Minutes!C307,"&lt;/B&gt;&lt;/TD&gt;&lt;TD  VALIGN = MIDDLE  ALIGN = CENTER&gt;&lt;B&gt;",Minutes!C305,"&lt;/B&gt;&lt;/TD&gt;&lt;/TR&gt;","&lt;TR BGCOLOR=""#00FFFF""&gt;&lt;TD COLSPAN = 3&gt;&lt;SMALL&gt;&lt;BR&gt;&lt;/SMALL&gt;&lt;/TD&gt;&lt;/TR&gt;"))</f>
        <v>&lt;A NAME = "REQ0110"&gt;&lt;BR&gt;&lt;/A&gt;&lt;TABLE BORDER=5 CELLSPACING=0 CELLPADDING=6 WIDTH="100%"&gt;&lt;TR BGCOLOR="#00FFFF"&gt;&lt;TD COLSPAN = 3 VALIGN = MIDDLE  ALIGN = CENTER&gt;&lt;BIG&gt;&lt;B&gt;Change Request &lt;A HREF="maint_0110.pdf"&gt;0110&lt;/A&gt;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CENTER&gt;&lt;B&gt;17.7.6 - IEEE8021-MSTP MIB module - MSTID&lt;/B&gt;&lt;/TD&gt;&lt;TD  VALIGN = MIDDLE  ALIGN = CENTER&gt;&lt;B&gt;06-May-13&lt;/B&gt;&lt;/TD&gt;&lt;/TR&gt;&lt;TR BGCOLOR="#00FFFF"&gt;&lt;TD COLSPAN = 3&gt;&lt;SMALL&gt;&lt;BR&gt;&lt;/SMALL&gt;&lt;/TD&gt;&lt;/TR&gt;</v>
      </c>
      <c r="B304" s="117" t="str">
        <f ca="1">IF(Minutes!C307="","",CONCATENATE("&lt;TR BGCOLOR=""#E0E0E0""&gt;&lt;TD&gt;&lt;BR&gt;&lt;/TD&gt;&lt;TD VALIGN = MIDDLE  ALIGN = CENTER&gt;", Minutes!C306, "&lt;/TD&gt;&lt;TD VALIGN = MIDDLE  ALIGN = CENTER&gt;", TEXT(Minutes!C305,"d-mmm-yy"),"&lt;/TD&gt;&lt;/TR&gt;&lt;TR&gt;&lt;TD COLSPAN = 3&gt;", SUBSTITUTE(Minutes!C307, "#", " "),"&lt;/TD&gt;&lt;/TR&gt;"))</f>
        <v>&lt;TR BGCOLOR="#E0E0E0"&gt;&lt;TD&gt;&lt;BR&gt;&lt;/TD&gt;&lt;TD VALIGN = MIDDLE  ALIGN = CENTER&gt;Balloting&lt;/TD&gt;&lt;TD VALIGN = MIDDLE  ALIGN = CENTER&gt;6-May-13&lt;/TD&gt;&lt;/TR&gt;&lt;TR&gt;&lt;TD COLSPAN = 3&gt;17.7.6 - IEEE8021-MSTP MIB module - MSTID&lt;/TD&gt;&lt;/TR&gt;</v>
      </c>
      <c r="C304" s="117" t="str">
        <f>IF(Minutes!D307&lt;&gt;"#","",CONCATENATE("&lt;TR BGCOLOR=""#E0E0E0""&gt;&lt;TD&gt;&lt;BR&gt;&lt;/TD&gt;&lt;TD VALIGN = MIDDLE  ALIGN = CENTER&gt;", Minutes!D306, "&lt;/TD&gt;&lt;TD VALIGN = MIDDLE  ALIGN = CENTER&gt;", TEXT(Minutes!D305,"d-mmm-yy"),"&lt;/TD&gt;&lt;/TR&gt;&lt;TR&gt;&lt;TD COLSPAN = 3&gt;", SUBSTITUTE(Minutes!D307, "#", " "),"&lt;/TD&gt;&lt;/TR&gt;"))</f>
        <v/>
      </c>
      <c r="D304" s="117" t="str">
        <f>IF(Minutes!E307&lt;&gt;"#","",CONCATENATE("&lt;TR BGCOLOR=""#E0E0E0""&gt;&lt;TD&gt;&lt;BR&gt;&lt;/TD&gt;&lt;TD VALIGN = MIDDLE  ALIGN = CENTER&gt;", Minutes!E306, "&lt;/TD&gt;&lt;TD VALIGN = MIDDLE  ALIGN = CENTER&gt;", TEXT(Minutes!E305,"d-mmm-yy"),"&lt;/TD&gt;&lt;/TR&gt;&lt;TR&gt;&lt;TD COLSPAN = 3&gt;", SUBSTITUTE(Minutes!E307, "#", " "),"&lt;/TD&gt;&lt;/TR&gt;"))</f>
        <v/>
      </c>
      <c r="E304" s="117" t="str">
        <f>IF(Minutes!F307&lt;&gt;"#","",CONCATENATE("&lt;TR BGCOLOR=""#E0E0E0""&gt;&lt;TD&gt;&lt;BR&gt;&lt;/TD&gt;&lt;TD VALIGN = MIDDLE  ALIGN = CENTER&gt;", Minutes!F306, "&lt;/TD&gt;&lt;TD VALIGN = MIDDLE  ALIGN = CENTER&gt;", TEXT(Minutes!F305,"d-mmm-yy"),"&lt;/TD&gt;&lt;/TR&gt;&lt;TR&gt;&lt;TD COLSPAN = 3&gt;", SUBSTITUTE(Minutes!F307, "#", " "),"&lt;/TD&gt;&lt;/TR&gt;"))</f>
        <v/>
      </c>
      <c r="F304" s="117" t="str">
        <f>IF(Minutes!G307&lt;&gt;"#","",CONCATENATE("&lt;TR BGCOLOR=""#E0E0E0""&gt;&lt;TD&gt;&lt;BR&gt;&lt;/TD&gt;&lt;TD VALIGN = MIDDLE  ALIGN = CENTER&gt;", Minutes!G306, "&lt;/TD&gt;&lt;TD VALIGN = MIDDLE  ALIGN = CENTER&gt;", TEXT(Minutes!G305,"d-mmm-yy"),"&lt;/TD&gt;&lt;/TR&gt;&lt;TR&gt;&lt;TD COLSPAN = 3&gt;", SUBSTITUTE(Minutes!G307, "#", " "),"&lt;/TD&gt;&lt;/TR&gt;"))</f>
        <v/>
      </c>
      <c r="G304" s="117" t="str">
        <f>IF(Minutes!H307&lt;&gt;"#","",CONCATENATE("&lt;TR BGCOLOR=""#E0E0E0""&gt;&lt;TD&gt;&lt;BR&gt;&lt;/TD&gt;&lt;TD VALIGN = MIDDLE  ALIGN = CENTER&gt;", Minutes!H306, "&lt;/TD&gt;&lt;TD VALIGN = MIDDLE  ALIGN = CENTER&gt;", TEXT(Minutes!H305,"d-mmm-yy"),"&lt;/TD&gt;&lt;/TR&gt;&lt;TR&gt;&lt;TD COLSPAN = 3&gt;", SUBSTITUTE(Minutes!H307, "#", " "),"&lt;/TD&gt;&lt;/TR&gt;"))</f>
        <v/>
      </c>
      <c r="H304" s="117" t="str">
        <f>IF(Minutes!I307&lt;&gt;"#","",CONCATENATE("&lt;TR BGCOLOR=""#E0E0E0""&gt;&lt;TD&gt;&lt;BR&gt;&lt;/TD&gt;&lt;TD VALIGN = MIDDLE  ALIGN = CENTER&gt;", Minutes!I306, "&lt;/TD&gt;&lt;TD VALIGN = MIDDLE  ALIGN = CENTER&gt;", TEXT(Minutes!I305,"d-mmm-yy"),"&lt;/TD&gt;&lt;/TR&gt;&lt;TR&gt;&lt;TD COLSPAN = 3&gt;", SUBSTITUTE(Minutes!I307, "#", " "),"&lt;/TD&gt;&lt;/TR&gt;"))</f>
        <v/>
      </c>
      <c r="I304" s="117" t="str">
        <f>IF(Minutes!J307&lt;&gt;"#","",CONCATENATE("&lt;TR BGCOLOR=""#E0E0E0""&gt;&lt;TD&gt;&lt;BR&gt;&lt;/TD&gt;&lt;TD VALIGN = MIDDLE  ALIGN = CENTER&gt;", Minutes!J306, "&lt;/TD&gt;&lt;TD VALIGN = MIDDLE  ALIGN = CENTER&gt;", TEXT(Minutes!J305,"d-mmm-yy"),"&lt;/TD&gt;&lt;/TR&gt;&lt;TR&gt;&lt;TD COLSPAN = 3&gt;", SUBSTITUTE(Minutes!J307, "#", " "),"&lt;/TD&gt;&lt;/TR&gt;"))</f>
        <v/>
      </c>
      <c r="J304" s="117" t="str">
        <f>IF(Minutes!K307&lt;&gt;"#","",CONCATENATE("&lt;TR BGCOLOR=""#E0E0E0""&gt;&lt;TD&gt;&lt;BR&gt;&lt;/TD&gt;&lt;TD VALIGN = MIDDLE  ALIGN = CENTER&gt;", Minutes!K306, "&lt;/TD&gt;&lt;TD VALIGN = MIDDLE  ALIGN = CENTER&gt;", TEXT(Minutes!K305,"d-mmm-yy"),"&lt;/TD&gt;&lt;/TR&gt;&lt;TR&gt;&lt;TD COLSPAN = 3&gt;", SUBSTITUTE(Minutes!K307, "#", " "),"&lt;/TD&gt;&lt;/TR&gt;"))</f>
        <v/>
      </c>
      <c r="K304" s="26" t="str">
        <f>IF(Minutes!L307&lt;&gt;"#","",CONCATENATE("&lt;TR BGCOLOR=""#E0E0E0""&gt;&lt;TD&gt;&lt;BR&gt;&lt;/TD&gt;&lt;TD VALIGN = MIDDLE  ALIGN = CENTER&gt;", Minutes!L306, "&lt;/TD&gt;&lt;TD VALIGN = MIDDLE  ALIGN = CENTER&gt;", TEXT(Minutes!L305,"d-mmm-yy"),"&lt;/TD&gt;&lt;/TR&gt;&lt;TR&gt;&lt;TD COLSPAN = 3&gt;", SUBSTITUTE(Minutes!L307, "#", " "),"&lt;/TD&gt;&lt;/TR&gt;"))</f>
        <v/>
      </c>
      <c r="L304" s="26" t="str">
        <f>IF(Minutes!M307&lt;&gt;"#","",CONCATENATE("&lt;TR BGCOLOR=""#E0E0E0""&gt;&lt;TD&gt;&lt;BR&gt;&lt;/TD&gt;&lt;TD VALIGN = MIDDLE  ALIGN = CENTER&gt;", Minutes!M306, "&lt;/TD&gt;&lt;TD VALIGN = MIDDLE  ALIGN = CENTER&gt;", TEXT(Minutes!M305,"d-mmm-yy"),"&lt;/TD&gt;&lt;/TR&gt;&lt;TR&gt;&lt;TD COLSPAN = 3&gt;", SUBSTITUTE(Minutes!M307, "#", " "),"&lt;/TD&gt;&lt;/TR&gt;"))</f>
        <v/>
      </c>
      <c r="M304" s="26" t="str">
        <f>IF(Minutes!N307&lt;&gt;"#","",CONCATENATE("&lt;TR BGCOLOR=""#E0E0E0""&gt;&lt;TD&gt;&lt;BR&gt;&lt;/TD&gt;&lt;TD VALIGN = MIDDLE  ALIGN = CENTER&gt;", Minutes!N306, "&lt;/TD&gt;&lt;TD VALIGN = MIDDLE  ALIGN = CENTER&gt;", TEXT(Minutes!N305,"d-mmm-yy"),"&lt;/TD&gt;&lt;/TR&gt;&lt;TR&gt;&lt;TD COLSPAN = 3&gt;", SUBSTITUTE(Minutes!N307, "#", " "),"&lt;/TD&gt;&lt;/TR&gt;"))</f>
        <v/>
      </c>
      <c r="N304" s="26" t="str">
        <f>IF(Minutes!O307&lt;&gt;"#","",CONCATENATE("&lt;TR BGCOLOR=""#E0E0E0""&gt;&lt;TD&gt;&lt;BR&gt;&lt;/TD&gt;&lt;TD VALIGN = MIDDLE  ALIGN = CENTER&gt;", Minutes!O306, "&lt;/TD&gt;&lt;TD VALIGN = MIDDLE  ALIGN = CENTER&gt;", TEXT(Minutes!O305,"d-mmm-yy"),"&lt;/TD&gt;&lt;/TR&gt;&lt;TR&gt;&lt;TD COLSPAN = 3&gt;", SUBSTITUTE(Minutes!O307, "#", " "),"&lt;/TD&gt;&lt;/TR&gt;"))</f>
        <v>&lt;TR BGCOLOR="#E0E0E0"&gt;&lt;TD&gt;&lt;BR&gt;&lt;/TD&gt;&lt;TD VALIGN = MIDDLE  ALIGN = CENTER&gt;Technical Review of this is required, particularly focused on the DESCRIPTION of the objects.
Nigel Bragg &amp; Panos Saltsidis will lead this study
Target for 802.1Qrev, if needed
&lt;/TD&gt;&lt;TD VALIGN = MIDDLE  ALIGN = CENTER&gt;15-May-13&lt;/TD&gt;&lt;/TR&gt;&lt;TR&gt;&lt;TD COLSPAN = 3&gt; &lt;/TD&gt;&lt;/TR&gt;</v>
      </c>
      <c r="O304" s="26" t="str">
        <f>IF(Minutes!P307&lt;&gt;"#","",CONCATENATE("&lt;TR BGCOLOR=""#E0E0E0""&gt;&lt;TD&gt;&lt;BR&gt;&lt;/TD&gt;&lt;TD VALIGN = MIDDLE  ALIGN = CENTER&gt;", Minutes!P306, "&lt;/TD&gt;&lt;TD VALIGN = MIDDLE  ALIGN = CENTER&gt;", TEXT(Minutes!P305,"d-mmm-yy"),"&lt;/TD&gt;&lt;/TR&gt;&lt;TR&gt;&lt;TD COLSPAN = 3&gt;", SUBSTITUTE(Minutes!P307, "#", " "),"&lt;/TD&gt;&lt;/TR&gt;"))</f>
        <v>&lt;TR BGCOLOR="#E0E0E0"&gt;&lt;TD&gt;&lt;BR&gt;&lt;/TD&gt;&lt;TD VALIGN = MIDDLE  ALIGN = CENTER&gt;Technical Review completed by Nigel Bragg -- agree with the replacement text proposed.
There are 4094 entries in the table, indexed by VLAN, and each returns an MSTID in the extended range of 0 – 4095.
Editor requested to include in next draft of 802.1Qrev
&lt;/TD&gt;&lt;TD VALIGN = MIDDLE  ALIGN = CENTER&gt;15-Jul-13&lt;/TD&gt;&lt;/TR&gt;&lt;TR&gt;&lt;TD COLSPAN = 3&gt; &lt;/TD&gt;&lt;/TR&gt;</v>
      </c>
      <c r="P304" s="26" t="str">
        <f>IF(Minutes!Q307&lt;&gt;"#","",CONCATENATE("&lt;TR BGCOLOR=""#E0E0E0""&gt;&lt;TD&gt;&lt;BR&gt;&lt;/TD&gt;&lt;TD VALIGN = MIDDLE  ALIGN = CENTER&gt;", Minutes!Q306, "&lt;/TD&gt;&lt;TD VALIGN = MIDDLE  ALIGN = CENTER&gt;", TEXT(Minutes!Q305,"d-mmm-yy"),"&lt;/TD&gt;&lt;/TR&gt;&lt;TR&gt;&lt;TD COLSPAN = 3&gt;", SUBSTITUTE(Minutes!Q307, "#", " "),"&lt;/TD&gt;&lt;/TR&gt;"))</f>
        <v>&lt;TR BGCOLOR="#E0E0E0"&gt;&lt;TD&gt;&lt;BR&gt;&lt;/TD&gt;&lt;TD VALIGN = MIDDLE  ALIGN = CENTER&gt;Included in D1.2, 802.1Q-REV is in WG ballot recirc&lt;/TD&gt;&lt;TD VALIGN = MIDDLE  ALIGN = CENTER&gt;3-Sep-13&lt;/TD&gt;&lt;/TR&gt;&lt;TR&gt;&lt;TD COLSPAN = 3&gt; &lt;/TD&gt;&lt;/TR&gt;</v>
      </c>
      <c r="Q304" s="112" t="str">
        <f>IF(Minutes!R307&lt;&gt;"#","",CONCATENATE("&lt;TR BGCOLOR=""#E0E0E0""&gt;&lt;TD&gt;&lt;BR&gt;&lt;/TD&gt;&lt;TD VALIGN = MIDDLE  ALIGN = CENTER&gt;", Minutes!R306, "&lt;/TD&gt;&lt;TD VALIGN = MIDDLE  ALIGN = CENTER&gt;", TEXT(Minutes!R305,"d-mmm-yy"),"&lt;/TD&gt;&lt;/TR&gt;&lt;TR&gt;&lt;TD COLSPAN = 3&gt;", SUBSTITUTE(Minutes!R307, "#", " "),"&lt;/TD&gt;&lt;/TR&gt;"))</f>
        <v>&lt;TR BGCOLOR="#E0E0E0"&gt;&lt;TD&gt;&lt;BR&gt;&lt;/TD&gt;&lt;TD VALIGN = MIDDLE  ALIGN = CENTER&gt;802.1Q-REV is in WG ballot recirc&lt;/TD&gt;&lt;TD VALIGN = MIDDLE  ALIGN = CENTER&gt;12-Nov-13&lt;/TD&gt;&lt;/TR&gt;&lt;TR&gt;&lt;TD COLSPAN = 3&gt; &lt;/TD&gt;&lt;/TR&gt;</v>
      </c>
      <c r="R304" s="117" t="str">
        <f>IF(Minutes!S307&lt;&gt;"#","",CONCATENATE("&lt;TR BGCOLOR=""#E0E0E0""&gt;&lt;TD&gt;&lt;BR&gt;&lt;/TD&gt;&lt;TD VALIGN = MIDDLE  ALIGN = CENTER&gt;", Minutes!S306, "&lt;/TD&gt;&lt;TD VALIGN = MIDDLE  ALIGN = CENTER&gt;", TEXT(Minutes!S305,"d-mmm-yy"),"&lt;/TD&gt;&lt;/TR&gt;&lt;TR&gt;&lt;TD COLSPAN = 3&gt;", SUBSTITUTE(Minutes!S307, "#", " "),"&lt;/TD&gt;&lt;/TR&gt;"))</f>
        <v>&lt;TR BGCOLOR="#E0E0E0"&gt;&lt;TD&gt;&lt;BR&gt;&lt;/TD&gt;&lt;TD VALIGN = MIDDLE  ALIGN = CENTER&gt;802.1Q-REV is in sponsor ballot&lt;/TD&gt;&lt;TD VALIGN = MIDDLE  ALIGN = CENTER&gt;22-Jan-14&lt;/TD&gt;&lt;/TR&gt;&lt;TR&gt;&lt;TD COLSPAN = 3&gt; &lt;/TD&gt;&lt;/TR&gt;</v>
      </c>
      <c r="S304" s="117" t="str">
        <f>IF(Minutes!T307&lt;&gt;"#","",CONCATENATE("&lt;TR BGCOLOR=""#E0E0E0""&gt;&lt;TD&gt;&lt;BR&gt;&lt;/TD&gt;&lt;TD VALIGN = MIDDLE  ALIGN = CENTER&gt;", Minutes!T306, "&lt;/TD&gt;&lt;TD VALIGN = MIDDLE  ALIGN = CENTER&gt;", TEXT(Minutes!T305,"d-mmm-yy"),"&lt;/TD&gt;&lt;/TR&gt;&lt;TR&gt;&lt;TD COLSPAN = 3&gt;", SUBSTITUTE(Minutes!T307, "#", " "),"&lt;/TD&gt;&lt;/TR&gt;"))</f>
        <v>&lt;TR BGCOLOR="#E0E0E0"&gt;&lt;TD&gt;&lt;BR&gt;&lt;/TD&gt;&lt;TD VALIGN = MIDDLE  ALIGN = CENTER&gt;802.1Q-REV is in sponsor ballot recirc&lt;/TD&gt;&lt;TD VALIGN = MIDDLE  ALIGN = CENTER&gt;18-Mar-14&lt;/TD&gt;&lt;/TR&gt;&lt;TR&gt;&lt;TD COLSPAN = 3&gt; &lt;/TD&gt;&lt;/TR&gt;</v>
      </c>
      <c r="T304" s="117" t="str">
        <f>IF(Minutes!U307&lt;&gt;"#","",CONCATENATE("&lt;TR BGCOLOR=""#E0E0E0""&gt;&lt;TD&gt;&lt;BR&gt;&lt;/TD&gt;&lt;TD VALIGN = MIDDLE  ALIGN = CENTER&gt;", Minutes!U306, "&lt;/TD&gt;&lt;TD VALIGN = MIDDLE  ALIGN = CENTER&gt;", TEXT(Minutes!U305,"d-mmm-yy"),"&lt;/TD&gt;&lt;/TR&gt;&lt;TR&gt;&lt;TD COLSPAN = 3&gt;", SUBSTITUTE(Minutes!U307, "#", " "),"&lt;/TD&gt;&lt;/TR&gt;"))</f>
        <v/>
      </c>
      <c r="U304" s="117" t="str">
        <f>IF(Minutes!V307&lt;&gt;"#","",CONCATENATE("&lt;TR BGCOLOR=""#E0E0E0""&gt;&lt;TD&gt;&lt;BR&gt;&lt;/TD&gt;&lt;TD VALIGN = MIDDLE  ALIGN = CENTER&gt;", Minutes!V306, "&lt;/TD&gt;&lt;TD VALIGN = MIDDLE  ALIGN = CENTER&gt;", TEXT(Minutes!V305,"d-mmm-yy"),"&lt;/TD&gt;&lt;/TR&gt;&lt;TR&gt;&lt;TD COLSPAN = 3&gt;", SUBSTITUTE(Minutes!V307, "#", " "),"&lt;/TD&gt;&lt;/TR&gt;"))</f>
        <v/>
      </c>
      <c r="V304" s="117" t="str">
        <f>IF(Minutes!W307&lt;&gt;"#","",CONCATENATE("&lt;TR BGCOLOR=""#E0E0E0""&gt;&lt;TD&gt;&lt;BR&gt;&lt;/TD&gt;&lt;TD VALIGN = MIDDLE  ALIGN = CENTER&gt;", Minutes!W306, "&lt;/TD&gt;&lt;TD VALIGN = MIDDLE  ALIGN = CENTER&gt;", TEXT(Minutes!W305,"d-mmm-yy"),"&lt;/TD&gt;&lt;/TR&gt;&lt;TR&gt;&lt;TD COLSPAN = 3&gt;", SUBSTITUTE(Minutes!W307, "#", " "),"&lt;/TD&gt;&lt;/TR&gt;"))</f>
        <v/>
      </c>
      <c r="W304" s="117" t="str">
        <f>IF(Minutes!X307&lt;&gt;"#","",CONCATENATE("&lt;TR BGCOLOR=""#E0E0E0""&gt;&lt;TD&gt;&lt;BR&gt;&lt;/TD&gt;&lt;TD VALIGN = MIDDLE  ALIGN = CENTER&gt;", Minutes!X306, "&lt;/TD&gt;&lt;TD VALIGN = MIDDLE  ALIGN = CENTER&gt;", TEXT(Minutes!X305,"d-mmm-yy"),"&lt;/TD&gt;&lt;/TR&gt;&lt;TR&gt;&lt;TD COLSPAN = 3&gt;", SUBSTITUTE(Minutes!X307, "#", " "),"&lt;/TD&gt;&lt;/TR&gt;"))</f>
        <v/>
      </c>
      <c r="X304" s="117" t="str">
        <f>IF(Minutes!Y307&lt;&gt;"#","",CONCATENATE("&lt;TR BGCOLOR=""#E0E0E0""&gt;&lt;TD&gt;&lt;BR&gt;&lt;/TD&gt;&lt;TD VALIGN = MIDDLE  ALIGN = CENTER&gt;", Minutes!Y306, "&lt;/TD&gt;&lt;TD VALIGN = MIDDLE  ALIGN = CENTER&gt;", TEXT(Minutes!Y305,"d-mmm-yy"),"&lt;/TD&gt;&lt;/TR&gt;&lt;TR&gt;&lt;TD COLSPAN = 3&gt;", SUBSTITUTE(Minutes!Y307, "#", " "),"&lt;/TD&gt;&lt;/TR&gt;"))</f>
        <v/>
      </c>
    </row>
    <row r="305" spans="1:24" x14ac:dyDescent="0.2">
      <c r="B305" s="117"/>
      <c r="C305" s="117"/>
      <c r="D305" s="117"/>
      <c r="E305" s="117"/>
      <c r="F305" s="117"/>
      <c r="G305" s="117"/>
      <c r="H305" s="117"/>
      <c r="I305" s="117"/>
      <c r="J305" s="117"/>
      <c r="R305" s="117"/>
      <c r="S305" s="117"/>
      <c r="T305" s="117"/>
      <c r="U305" s="117"/>
      <c r="V305" s="117"/>
      <c r="W305" s="117"/>
      <c r="X305" s="117"/>
    </row>
    <row r="306" spans="1:24" x14ac:dyDescent="0.2">
      <c r="A306" s="26" t="s">
        <v>89</v>
      </c>
      <c r="B306" s="117"/>
      <c r="C306" s="117"/>
      <c r="D306" s="117"/>
      <c r="E306" s="117"/>
      <c r="F306" s="117"/>
      <c r="G306" s="117"/>
      <c r="H306" s="117"/>
      <c r="I306" s="117"/>
      <c r="J306" s="117"/>
      <c r="R306" s="117"/>
      <c r="S306" s="117"/>
      <c r="T306" s="117"/>
      <c r="U306" s="117"/>
      <c r="V306" s="117"/>
      <c r="W306" s="117"/>
      <c r="X306" s="117"/>
    </row>
    <row r="307" spans="1:24" ht="127.5" customHeight="1" x14ac:dyDescent="0.2">
      <c r="A307" s="26" t="str">
        <f ca="1">IF(Minutes!B308="#","",CONCATENATE("&lt;A NAME = ""REQ",Minutes!B308,"""&gt;&lt;BR&gt;&lt;/A&gt;","&lt;TABLE BORDER=5 CELLSPACING=0 CELLPADDING=6 WIDTH=""100%""&gt;","&lt;TR BGCOLOR=""#00FFFF""&gt;&lt;TD COLSPAN = 3 VALIGN = MIDDLE  ALIGN = CENTER&gt;&lt;BIG&gt;&lt;B&gt;Change Request &lt;A HREF=""maint_",Minutes!B308,".pdf""&gt;",Minutes!B308,"&lt;/A&gt; Revision History&lt;/B&gt;&lt;/BIG&gt;&lt;/TD&gt;&lt;/TR&gt;","&lt;TR BGCOLOR=""#00FFFF""&gt;&lt;TD  WIDTH=""15%"" ALIGN = CENTER&gt;Status&lt;/TD&gt;&lt;TD ALIGN = CENTER&gt;Description&lt;/TD&gt;&lt;TD  WIDTH=""15%"" ALIGN = CENTER&gt;Date Received&lt;/TD&gt;&lt;/TR&gt;","&lt;TR BGCOLOR=""#00FFFF""&gt;&lt;TD VALIGN = MIDDLE  ALIGN = CENTER&gt;&lt;B&gt;",Minutes!C309,"&lt;/B&gt;&lt;/TD&gt;&lt;TD VALIGN = MIDDLE  ALIGN = CENTER&gt;&lt;B&gt;",Minutes!C310,"&lt;/B&gt;&lt;/TD&gt;&lt;TD  VALIGN = MIDDLE  ALIGN = CENTER&gt;&lt;B&gt;",Minutes!C308,"&lt;/B&gt;&lt;/TD&gt;&lt;/TR&gt;","&lt;TR BGCOLOR=""#00FFFF""&gt;&lt;TD COLSPAN = 3&gt;&lt;SMALL&gt;&lt;BR&gt;&lt;/SMALL&gt;&lt;/TD&gt;&lt;/TR&gt;"))</f>
        <v>&lt;A NAME = "REQ0111"&gt;&lt;BR&gt;&lt;/A&gt;&lt;TABLE BORDER=5 CELLSPACING=0 CELLPADDING=6 WIDTH="100%"&gt;&lt;TR BGCOLOR="#00FFFF"&gt;&lt;TD COLSPAN = 3 VALIGN = MIDDLE  ALIGN = CENTER&gt;&lt;BIG&gt;&lt;B&gt;Change Request &lt;A HREF="maint_0111.pdf"&gt;0111&lt;/A&gt;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CENTER&gt;&lt;B&gt;12.16.3, 12.16.5 (and MIB) - IEEE8021-PBB-MIB - ingerss/egress bits&lt;/B&gt;&lt;/TD&gt;&lt;TD  VALIGN = MIDDLE  ALIGN = CENTER&gt;&lt;B&gt;06-May-13&lt;/B&gt;&lt;/TD&gt;&lt;/TR&gt;&lt;TR BGCOLOR="#00FFFF"&gt;&lt;TD COLSPAN = 3&gt;&lt;SMALL&gt;&lt;BR&gt;&lt;/SMALL&gt;&lt;/TD&gt;&lt;/TR&gt;</v>
      </c>
      <c r="B307" s="117" t="str">
        <f ca="1">IF(Minutes!C310="","",CONCATENATE("&lt;TR BGCOLOR=""#E0E0E0""&gt;&lt;TD&gt;&lt;BR&gt;&lt;/TD&gt;&lt;TD VALIGN = MIDDLE  ALIGN = CENTER&gt;", Minutes!C309, "&lt;/TD&gt;&lt;TD VALIGN = MIDDLE  ALIGN = CENTER&gt;", TEXT(Minutes!C308,"d-mmm-yy"),"&lt;/TD&gt;&lt;/TR&gt;&lt;TR&gt;&lt;TD COLSPAN = 3&gt;", SUBSTITUTE(Minutes!C310, "#", " "),"&lt;/TD&gt;&lt;/TR&gt;"))</f>
        <v>&lt;TR BGCOLOR="#E0E0E0"&gt;&lt;TD&gt;&lt;BR&gt;&lt;/TD&gt;&lt;TD VALIGN = MIDDLE  ALIGN = CENTER&gt;Balloting&lt;/TD&gt;&lt;TD VALIGN = MIDDLE  ALIGN = CENTER&gt;6-May-13&lt;/TD&gt;&lt;/TR&gt;&lt;TR&gt;&lt;TD COLSPAN = 3&gt;12.16.3, 12.16.5 (and MIB) - IEEE8021-PBB-MIB - ingerss/egress bits&lt;/TD&gt;&lt;/TR&gt;</v>
      </c>
      <c r="C307" s="117" t="str">
        <f>IF(Minutes!D310&lt;&gt;"#","",CONCATENATE("&lt;TR BGCOLOR=""#E0E0E0""&gt;&lt;TD&gt;&lt;BR&gt;&lt;/TD&gt;&lt;TD VALIGN = MIDDLE  ALIGN = CENTER&gt;", Minutes!D309, "&lt;/TD&gt;&lt;TD VALIGN = MIDDLE  ALIGN = CENTER&gt;", TEXT(Minutes!D308,"d-mmm-yy"),"&lt;/TD&gt;&lt;/TR&gt;&lt;TR&gt;&lt;TD COLSPAN = 3&gt;", SUBSTITUTE(Minutes!D310, "#", " "),"&lt;/TD&gt;&lt;/TR&gt;"))</f>
        <v/>
      </c>
      <c r="D307" s="117" t="str">
        <f>IF(Minutes!E310&lt;&gt;"#","",CONCATENATE("&lt;TR BGCOLOR=""#E0E0E0""&gt;&lt;TD&gt;&lt;BR&gt;&lt;/TD&gt;&lt;TD VALIGN = MIDDLE  ALIGN = CENTER&gt;", Minutes!E309, "&lt;/TD&gt;&lt;TD VALIGN = MIDDLE  ALIGN = CENTER&gt;", TEXT(Minutes!E308,"d-mmm-yy"),"&lt;/TD&gt;&lt;/TR&gt;&lt;TR&gt;&lt;TD COLSPAN = 3&gt;", SUBSTITUTE(Minutes!E310, "#", " "),"&lt;/TD&gt;&lt;/TR&gt;"))</f>
        <v/>
      </c>
      <c r="E307" s="117" t="str">
        <f>IF(Minutes!F310&lt;&gt;"#","",CONCATENATE("&lt;TR BGCOLOR=""#E0E0E0""&gt;&lt;TD&gt;&lt;BR&gt;&lt;/TD&gt;&lt;TD VALIGN = MIDDLE  ALIGN = CENTER&gt;", Minutes!F309, "&lt;/TD&gt;&lt;TD VALIGN = MIDDLE  ALIGN = CENTER&gt;", TEXT(Minutes!F308,"d-mmm-yy"),"&lt;/TD&gt;&lt;/TR&gt;&lt;TR&gt;&lt;TD COLSPAN = 3&gt;", SUBSTITUTE(Minutes!F310, "#", " "),"&lt;/TD&gt;&lt;/TR&gt;"))</f>
        <v/>
      </c>
      <c r="F307" s="117" t="str">
        <f>IF(Minutes!G310&lt;&gt;"#","",CONCATENATE("&lt;TR BGCOLOR=""#E0E0E0""&gt;&lt;TD&gt;&lt;BR&gt;&lt;/TD&gt;&lt;TD VALIGN = MIDDLE  ALIGN = CENTER&gt;", Minutes!G309, "&lt;/TD&gt;&lt;TD VALIGN = MIDDLE  ALIGN = CENTER&gt;", TEXT(Minutes!G308,"d-mmm-yy"),"&lt;/TD&gt;&lt;/TR&gt;&lt;TR&gt;&lt;TD COLSPAN = 3&gt;", SUBSTITUTE(Minutes!G310, "#", " "),"&lt;/TD&gt;&lt;/TR&gt;"))</f>
        <v/>
      </c>
      <c r="G307" s="117" t="str">
        <f>IF(Minutes!H310&lt;&gt;"#","",CONCATENATE("&lt;TR BGCOLOR=""#E0E0E0""&gt;&lt;TD&gt;&lt;BR&gt;&lt;/TD&gt;&lt;TD VALIGN = MIDDLE  ALIGN = CENTER&gt;", Minutes!H309, "&lt;/TD&gt;&lt;TD VALIGN = MIDDLE  ALIGN = CENTER&gt;", TEXT(Minutes!H308,"d-mmm-yy"),"&lt;/TD&gt;&lt;/TR&gt;&lt;TR&gt;&lt;TD COLSPAN = 3&gt;", SUBSTITUTE(Minutes!H310, "#", " "),"&lt;/TD&gt;&lt;/TR&gt;"))</f>
        <v/>
      </c>
      <c r="H307" s="117" t="str">
        <f>IF(Minutes!I310&lt;&gt;"#","",CONCATENATE("&lt;TR BGCOLOR=""#E0E0E0""&gt;&lt;TD&gt;&lt;BR&gt;&lt;/TD&gt;&lt;TD VALIGN = MIDDLE  ALIGN = CENTER&gt;", Minutes!I309, "&lt;/TD&gt;&lt;TD VALIGN = MIDDLE  ALIGN = CENTER&gt;", TEXT(Minutes!I308,"d-mmm-yy"),"&lt;/TD&gt;&lt;/TR&gt;&lt;TR&gt;&lt;TD COLSPAN = 3&gt;", SUBSTITUTE(Minutes!I310, "#", " "),"&lt;/TD&gt;&lt;/TR&gt;"))</f>
        <v/>
      </c>
      <c r="I307" s="117" t="str">
        <f>IF(Minutes!J310&lt;&gt;"#","",CONCATENATE("&lt;TR BGCOLOR=""#E0E0E0""&gt;&lt;TD&gt;&lt;BR&gt;&lt;/TD&gt;&lt;TD VALIGN = MIDDLE  ALIGN = CENTER&gt;", Minutes!J309, "&lt;/TD&gt;&lt;TD VALIGN = MIDDLE  ALIGN = CENTER&gt;", TEXT(Minutes!J308,"d-mmm-yy"),"&lt;/TD&gt;&lt;/TR&gt;&lt;TR&gt;&lt;TD COLSPAN = 3&gt;", SUBSTITUTE(Minutes!J310, "#", " "),"&lt;/TD&gt;&lt;/TR&gt;"))</f>
        <v/>
      </c>
      <c r="J307" s="117" t="str">
        <f>IF(Minutes!K310&lt;&gt;"#","",CONCATENATE("&lt;TR BGCOLOR=""#E0E0E0""&gt;&lt;TD&gt;&lt;BR&gt;&lt;/TD&gt;&lt;TD VALIGN = MIDDLE  ALIGN = CENTER&gt;", Minutes!K309, "&lt;/TD&gt;&lt;TD VALIGN = MIDDLE  ALIGN = CENTER&gt;", TEXT(Minutes!K308,"d-mmm-yy"),"&lt;/TD&gt;&lt;/TR&gt;&lt;TR&gt;&lt;TD COLSPAN = 3&gt;", SUBSTITUTE(Minutes!K310, "#", " "),"&lt;/TD&gt;&lt;/TR&gt;"))</f>
        <v/>
      </c>
      <c r="K307" s="26" t="str">
        <f>IF(Minutes!L310&lt;&gt;"#","",CONCATENATE("&lt;TR BGCOLOR=""#E0E0E0""&gt;&lt;TD&gt;&lt;BR&gt;&lt;/TD&gt;&lt;TD VALIGN = MIDDLE  ALIGN = CENTER&gt;", Minutes!L309, "&lt;/TD&gt;&lt;TD VALIGN = MIDDLE  ALIGN = CENTER&gt;", TEXT(Minutes!L308,"d-mmm-yy"),"&lt;/TD&gt;&lt;/TR&gt;&lt;TR&gt;&lt;TD COLSPAN = 3&gt;", SUBSTITUTE(Minutes!L310, "#", " "),"&lt;/TD&gt;&lt;/TR&gt;"))</f>
        <v/>
      </c>
      <c r="L307" s="26" t="str">
        <f>IF(Minutes!M310&lt;&gt;"#","",CONCATENATE("&lt;TR BGCOLOR=""#E0E0E0""&gt;&lt;TD&gt;&lt;BR&gt;&lt;/TD&gt;&lt;TD VALIGN = MIDDLE  ALIGN = CENTER&gt;", Minutes!M309, "&lt;/TD&gt;&lt;TD VALIGN = MIDDLE  ALIGN = CENTER&gt;", TEXT(Minutes!M308,"d-mmm-yy"),"&lt;/TD&gt;&lt;/TR&gt;&lt;TR&gt;&lt;TD COLSPAN = 3&gt;", SUBSTITUTE(Minutes!M310, "#", " "),"&lt;/TD&gt;&lt;/TR&gt;"))</f>
        <v/>
      </c>
      <c r="M307" s="26" t="str">
        <f>IF(Minutes!N310&lt;&gt;"#","",CONCATENATE("&lt;TR BGCOLOR=""#E0E0E0""&gt;&lt;TD&gt;&lt;BR&gt;&lt;/TD&gt;&lt;TD VALIGN = MIDDLE  ALIGN = CENTER&gt;", Minutes!N309, "&lt;/TD&gt;&lt;TD VALIGN = MIDDLE  ALIGN = CENTER&gt;", TEXT(Minutes!N308,"d-mmm-yy"),"&lt;/TD&gt;&lt;/TR&gt;&lt;TR&gt;&lt;TD COLSPAN = 3&gt;", SUBSTITUTE(Minutes!N310, "#", " "),"&lt;/TD&gt;&lt;/TR&gt;"))</f>
        <v/>
      </c>
      <c r="N307" s="26" t="str">
        <f>IF(Minutes!O310&lt;&gt;"#","",CONCATENATE("&lt;TR BGCOLOR=""#E0E0E0""&gt;&lt;TD&gt;&lt;BR&gt;&lt;/TD&gt;&lt;TD VALIGN = MIDDLE  ALIGN = CENTER&gt;", Minutes!O309, "&lt;/TD&gt;&lt;TD VALIGN = MIDDLE  ALIGN = CENTER&gt;", TEXT(Minutes!O308,"d-mmm-yy"),"&lt;/TD&gt;&lt;/TR&gt;&lt;TR&gt;&lt;TD COLSPAN = 3&gt;", SUBSTITUTE(Minutes!O310, "#", " "),"&lt;/TD&gt;&lt;/TR&gt;"))</f>
        <v>&lt;TR BGCOLOR="#E0E0E0"&gt;&lt;TD&gt;&lt;BR&gt;&lt;/TD&gt;&lt;TD VALIGN = MIDDLE  ALIGN = CENTER&gt;The original intent was to cover assymmetric VLANs on BSIs, but this was never fully documented.  Notably there are no state variables that would drive this.  We either need to specify behaviour for this or deprecate them.
Agree to proposal.  Modify text proposal slightly to “…multicast transmit…” Ballot review will determine if there is any interest to specify behaviour instead…
Editor to include in next draft of for 802.1Qrev&lt;/TD&gt;&lt;TD VALIGN = MIDDLE  ALIGN = CENTER&gt;15-May-13&lt;/TD&gt;&lt;/TR&gt;&lt;TR&gt;&lt;TD COLSPAN = 3&gt; &lt;/TD&gt;&lt;/TR&gt;</v>
      </c>
      <c r="O307" s="26" t="str">
        <f>IF(Minutes!P310&lt;&gt;"#","",CONCATENATE("&lt;TR BGCOLOR=""#E0E0E0""&gt;&lt;TD&gt;&lt;BR&gt;&lt;/TD&gt;&lt;TD VALIGN = MIDDLE  ALIGN = CENTER&gt;", Minutes!P309, "&lt;/TD&gt;&lt;TD VALIGN = MIDDLE  ALIGN = CENTER&gt;", TEXT(Minutes!P308,"d-mmm-yy"),"&lt;/TD&gt;&lt;/TR&gt;&lt;TR&gt;&lt;TD COLSPAN = 3&gt;", SUBSTITUTE(Minutes!P310, "#", " "),"&lt;/TD&gt;&lt;/TR&gt;"))</f>
        <v>&lt;TR BGCOLOR="#E0E0E0"&gt;&lt;TD&gt;&lt;BR&gt;&lt;/TD&gt;&lt;TD VALIGN = MIDDLE  ALIGN = CENTER&gt;Agree to proposal as-is (without previous modification). 
Editor has included in 802.1Qrev D1.2 that is balloting. Discuss further if needed after ballot review…
&lt;/TD&gt;&lt;TD VALIGN = MIDDLE  ALIGN = CENTER&gt;15-Jul-13&lt;/TD&gt;&lt;/TR&gt;&lt;TR&gt;&lt;TD COLSPAN = 3&gt; &lt;/TD&gt;&lt;/TR&gt;</v>
      </c>
      <c r="P307" s="26" t="str">
        <f>IF(Minutes!Q310&lt;&gt;"#","",CONCATENATE("&lt;TR BGCOLOR=""#E0E0E0""&gt;&lt;TD&gt;&lt;BR&gt;&lt;/TD&gt;&lt;TD VALIGN = MIDDLE  ALIGN = CENTER&gt;", Minutes!Q309, "&lt;/TD&gt;&lt;TD VALIGN = MIDDLE  ALIGN = CENTER&gt;", TEXT(Minutes!Q308,"d-mmm-yy"),"&lt;/TD&gt;&lt;/TR&gt;&lt;TR&gt;&lt;TD COLSPAN = 3&gt;", SUBSTITUTE(Minutes!Q310, "#", " "),"&lt;/TD&gt;&lt;/TR&gt;"))</f>
        <v>&lt;TR BGCOLOR="#E0E0E0"&gt;&lt;TD&gt;&lt;BR&gt;&lt;/TD&gt;&lt;TD VALIGN = MIDDLE  ALIGN = CENTER&gt;802.1Q-REV is in WG ballot recirc&lt;/TD&gt;&lt;TD VALIGN = MIDDLE  ALIGN = CENTER&gt;3-Sep-13&lt;/TD&gt;&lt;/TR&gt;&lt;TR&gt;&lt;TD COLSPAN = 3&gt; &lt;/TD&gt;&lt;/TR&gt;</v>
      </c>
      <c r="Q307" s="112" t="str">
        <f>IF(Minutes!R310&lt;&gt;"#","",CONCATENATE("&lt;TR BGCOLOR=""#E0E0E0""&gt;&lt;TD&gt;&lt;BR&gt;&lt;/TD&gt;&lt;TD VALIGN = MIDDLE  ALIGN = CENTER&gt;", Minutes!R309, "&lt;/TD&gt;&lt;TD VALIGN = MIDDLE  ALIGN = CENTER&gt;", TEXT(Minutes!R308,"d-mmm-yy"),"&lt;/TD&gt;&lt;/TR&gt;&lt;TR&gt;&lt;TD COLSPAN = 3&gt;", SUBSTITUTE(Minutes!R310, "#", " "),"&lt;/TD&gt;&lt;/TR&gt;"))</f>
        <v>&lt;TR BGCOLOR="#E0E0E0"&gt;&lt;TD&gt;&lt;BR&gt;&lt;/TD&gt;&lt;TD VALIGN = MIDDLE  ALIGN = CENTER&gt;802.1Q-REV is in WG ballot recirc&lt;/TD&gt;&lt;TD VALIGN = MIDDLE  ALIGN = CENTER&gt;12-Nov-13&lt;/TD&gt;&lt;/TR&gt;&lt;TR&gt;&lt;TD COLSPAN = 3&gt; &lt;/TD&gt;&lt;/TR&gt;</v>
      </c>
      <c r="R307" s="117" t="str">
        <f>IF(Minutes!S310&lt;&gt;"#","",CONCATENATE("&lt;TR BGCOLOR=""#E0E0E0""&gt;&lt;TD&gt;&lt;BR&gt;&lt;/TD&gt;&lt;TD VALIGN = MIDDLE  ALIGN = CENTER&gt;", Minutes!S309, "&lt;/TD&gt;&lt;TD VALIGN = MIDDLE  ALIGN = CENTER&gt;", TEXT(Minutes!S308,"d-mmm-yy"),"&lt;/TD&gt;&lt;/TR&gt;&lt;TR&gt;&lt;TD COLSPAN = 3&gt;", SUBSTITUTE(Minutes!S310, "#", " "),"&lt;/TD&gt;&lt;/TR&gt;"))</f>
        <v>&lt;TR BGCOLOR="#E0E0E0"&gt;&lt;TD&gt;&lt;BR&gt;&lt;/TD&gt;&lt;TD VALIGN = MIDDLE  ALIGN = CENTER&gt;802.1Q-REV is in sponsor ballot&lt;/TD&gt;&lt;TD VALIGN = MIDDLE  ALIGN = CENTER&gt;22-Jan-14&lt;/TD&gt;&lt;/TR&gt;&lt;TR&gt;&lt;TD COLSPAN = 3&gt; &lt;/TD&gt;&lt;/TR&gt;</v>
      </c>
      <c r="S307" s="117" t="str">
        <f>IF(Minutes!T310&lt;&gt;"#","",CONCATENATE("&lt;TR BGCOLOR=""#E0E0E0""&gt;&lt;TD&gt;&lt;BR&gt;&lt;/TD&gt;&lt;TD VALIGN = MIDDLE  ALIGN = CENTER&gt;", Minutes!T309, "&lt;/TD&gt;&lt;TD VALIGN = MIDDLE  ALIGN = CENTER&gt;", TEXT(Minutes!T308,"d-mmm-yy"),"&lt;/TD&gt;&lt;/TR&gt;&lt;TR&gt;&lt;TD COLSPAN = 3&gt;", SUBSTITUTE(Minutes!T310, "#", " "),"&lt;/TD&gt;&lt;/TR&gt;"))</f>
        <v>&lt;TR BGCOLOR="#E0E0E0"&gt;&lt;TD&gt;&lt;BR&gt;&lt;/TD&gt;&lt;TD VALIGN = MIDDLE  ALIGN = CENTER&gt;802.1Q-REV is in sponsor ballot recirc&lt;/TD&gt;&lt;TD VALIGN = MIDDLE  ALIGN = CENTER&gt;18-Mar-14&lt;/TD&gt;&lt;/TR&gt;&lt;TR&gt;&lt;TD COLSPAN = 3&gt; &lt;/TD&gt;&lt;/TR&gt;</v>
      </c>
      <c r="T307" s="117" t="str">
        <f>IF(Minutes!U310&lt;&gt;"#","",CONCATENATE("&lt;TR BGCOLOR=""#E0E0E0""&gt;&lt;TD&gt;&lt;BR&gt;&lt;/TD&gt;&lt;TD VALIGN = MIDDLE  ALIGN = CENTER&gt;", Minutes!U309, "&lt;/TD&gt;&lt;TD VALIGN = MIDDLE  ALIGN = CENTER&gt;", TEXT(Minutes!U308,"d-mmm-yy"),"&lt;/TD&gt;&lt;/TR&gt;&lt;TR&gt;&lt;TD COLSPAN = 3&gt;", SUBSTITUTE(Minutes!U310, "#", " "),"&lt;/TD&gt;&lt;/TR&gt;"))</f>
        <v/>
      </c>
      <c r="U307" s="117" t="str">
        <f>IF(Minutes!V310&lt;&gt;"#","",CONCATENATE("&lt;TR BGCOLOR=""#E0E0E0""&gt;&lt;TD&gt;&lt;BR&gt;&lt;/TD&gt;&lt;TD VALIGN = MIDDLE  ALIGN = CENTER&gt;", Minutes!V309, "&lt;/TD&gt;&lt;TD VALIGN = MIDDLE  ALIGN = CENTER&gt;", TEXT(Minutes!V308,"d-mmm-yy"),"&lt;/TD&gt;&lt;/TR&gt;&lt;TR&gt;&lt;TD COLSPAN = 3&gt;", SUBSTITUTE(Minutes!V310, "#", " "),"&lt;/TD&gt;&lt;/TR&gt;"))</f>
        <v/>
      </c>
      <c r="V307" s="117" t="str">
        <f>IF(Minutes!W310&lt;&gt;"#","",CONCATENATE("&lt;TR BGCOLOR=""#E0E0E0""&gt;&lt;TD&gt;&lt;BR&gt;&lt;/TD&gt;&lt;TD VALIGN = MIDDLE  ALIGN = CENTER&gt;", Minutes!W309, "&lt;/TD&gt;&lt;TD VALIGN = MIDDLE  ALIGN = CENTER&gt;", TEXT(Minutes!W308,"d-mmm-yy"),"&lt;/TD&gt;&lt;/TR&gt;&lt;TR&gt;&lt;TD COLSPAN = 3&gt;", SUBSTITUTE(Minutes!W310, "#", " "),"&lt;/TD&gt;&lt;/TR&gt;"))</f>
        <v/>
      </c>
      <c r="W307" s="117" t="str">
        <f>IF(Minutes!X310&lt;&gt;"#","",CONCATENATE("&lt;TR BGCOLOR=""#E0E0E0""&gt;&lt;TD&gt;&lt;BR&gt;&lt;/TD&gt;&lt;TD VALIGN = MIDDLE  ALIGN = CENTER&gt;", Minutes!X309, "&lt;/TD&gt;&lt;TD VALIGN = MIDDLE  ALIGN = CENTER&gt;", TEXT(Minutes!X308,"d-mmm-yy"),"&lt;/TD&gt;&lt;/TR&gt;&lt;TR&gt;&lt;TD COLSPAN = 3&gt;", SUBSTITUTE(Minutes!X310, "#", " "),"&lt;/TD&gt;&lt;/TR&gt;"))</f>
        <v/>
      </c>
      <c r="X307" s="117" t="str">
        <f>IF(Minutes!Y310&lt;&gt;"#","",CONCATENATE("&lt;TR BGCOLOR=""#E0E0E0""&gt;&lt;TD&gt;&lt;BR&gt;&lt;/TD&gt;&lt;TD VALIGN = MIDDLE  ALIGN = CENTER&gt;", Minutes!Y309, "&lt;/TD&gt;&lt;TD VALIGN = MIDDLE  ALIGN = CENTER&gt;", TEXT(Minutes!Y308,"d-mmm-yy"),"&lt;/TD&gt;&lt;/TR&gt;&lt;TR&gt;&lt;TD COLSPAN = 3&gt;", SUBSTITUTE(Minutes!Y310, "#", " "),"&lt;/TD&gt;&lt;/TR&gt;"))</f>
        <v/>
      </c>
    </row>
    <row r="308" spans="1:24" x14ac:dyDescent="0.2">
      <c r="B308" s="117"/>
      <c r="C308" s="117"/>
      <c r="D308" s="117"/>
      <c r="E308" s="117"/>
      <c r="F308" s="117"/>
      <c r="G308" s="117"/>
      <c r="H308" s="117"/>
      <c r="I308" s="117"/>
      <c r="J308" s="117"/>
      <c r="R308" s="117"/>
      <c r="S308" s="117"/>
      <c r="T308" s="117"/>
      <c r="U308" s="117"/>
      <c r="V308" s="117"/>
      <c r="W308" s="117"/>
      <c r="X308" s="117"/>
    </row>
    <row r="309" spans="1:24" x14ac:dyDescent="0.2">
      <c r="A309" s="26" t="s">
        <v>89</v>
      </c>
      <c r="B309" s="117"/>
      <c r="C309" s="117"/>
      <c r="D309" s="117"/>
      <c r="E309" s="117"/>
      <c r="F309" s="117"/>
      <c r="G309" s="117"/>
      <c r="H309" s="117"/>
      <c r="I309" s="117"/>
      <c r="J309" s="117"/>
      <c r="R309" s="117"/>
      <c r="S309" s="117"/>
      <c r="T309" s="117"/>
      <c r="U309" s="117"/>
      <c r="V309" s="117"/>
      <c r="W309" s="117"/>
      <c r="X309" s="117"/>
    </row>
    <row r="310" spans="1:24" ht="127.5" customHeight="1" x14ac:dyDescent="0.2">
      <c r="A310" s="26" t="str">
        <f ca="1">IF(Minutes!B311="#","",CONCATENATE("&lt;A NAME = ""REQ",Minutes!B311,"""&gt;&lt;BR&gt;&lt;/A&gt;","&lt;TABLE BORDER=5 CELLSPACING=0 CELLPADDING=6 WIDTH=""100%""&gt;","&lt;TR BGCOLOR=""#00FFFF""&gt;&lt;TD COLSPAN = 3 VALIGN = MIDDLE  ALIGN = CENTER&gt;&lt;BIG&gt;&lt;B&gt;Change Request &lt;A HREF=""maint_",Minutes!B311,".pdf""&gt;",Minutes!B311,"&lt;/A&gt; Revision History&lt;/B&gt;&lt;/BIG&gt;&lt;/TD&gt;&lt;/TR&gt;","&lt;TR BGCOLOR=""#00FFFF""&gt;&lt;TD  WIDTH=""15%"" ALIGN = CENTER&gt;Status&lt;/TD&gt;&lt;TD ALIGN = CENTER&gt;Description&lt;/TD&gt;&lt;TD  WIDTH=""15%"" ALIGN = CENTER&gt;Date Received&lt;/TD&gt;&lt;/TR&gt;","&lt;TR BGCOLOR=""#00FFFF""&gt;&lt;TD VALIGN = MIDDLE  ALIGN = CENTER&gt;&lt;B&gt;",Minutes!C312,"&lt;/B&gt;&lt;/TD&gt;&lt;TD VALIGN = MIDDLE  ALIGN = CENTER&gt;&lt;B&gt;",Minutes!C313,"&lt;/B&gt;&lt;/TD&gt;&lt;TD  VALIGN = MIDDLE  ALIGN = CENTER&gt;&lt;B&gt;",Minutes!C311,"&lt;/B&gt;&lt;/TD&gt;&lt;/TR&gt;","&lt;TR BGCOLOR=""#00FFFF""&gt;&lt;TD COLSPAN = 3&gt;&lt;SMALL&gt;&lt;BR&gt;&lt;/SMALL&gt;&lt;/TD&gt;&lt;/TR&gt;"))</f>
        <v>&lt;A NAME = "REQ0112"&gt;&lt;BR&gt;&lt;/A&gt;&lt;TABLE BORDER=5 CELLSPACING=0 CELLPADDING=6 WIDTH="100%"&gt;&lt;TR BGCOLOR="#00FFFF"&gt;&lt;TD COLSPAN = 3 VALIGN = MIDDLE  ALIGN = CENTER&gt;&lt;BIG&gt;&lt;B&gt;Change Request &lt;A HREF="maint_0112.pdf"&gt;0112&lt;/A&gt;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CENTER&gt;&lt;B&gt;17.2.10 (and MIB) - IEEE8021-PBBTE MIB - ieee8021PbbTeTeSidTable&lt;/B&gt;&lt;/TD&gt;&lt;TD  VALIGN = MIDDLE  ALIGN = CENTER&gt;&lt;B&gt;06-May-13&lt;/B&gt;&lt;/TD&gt;&lt;/TR&gt;&lt;TR BGCOLOR="#00FFFF"&gt;&lt;TD COLSPAN = 3&gt;&lt;SMALL&gt;&lt;BR&gt;&lt;/SMALL&gt;&lt;/TD&gt;&lt;/TR&gt;</v>
      </c>
      <c r="B310" s="117" t="str">
        <f ca="1">IF(Minutes!C313="","",CONCATENATE("&lt;TR BGCOLOR=""#E0E0E0""&gt;&lt;TD&gt;&lt;BR&gt;&lt;/TD&gt;&lt;TD VALIGN = MIDDLE  ALIGN = CENTER&gt;", Minutes!C312, "&lt;/TD&gt;&lt;TD VALIGN = MIDDLE  ALIGN = CENTER&gt;", TEXT(Minutes!C311,"d-mmm-yy"),"&lt;/TD&gt;&lt;/TR&gt;&lt;TR&gt;&lt;TD COLSPAN = 3&gt;", SUBSTITUTE(Minutes!C313, "#", " "),"&lt;/TD&gt;&lt;/TR&gt;"))</f>
        <v>&lt;TR BGCOLOR="#E0E0E0"&gt;&lt;TD&gt;&lt;BR&gt;&lt;/TD&gt;&lt;TD VALIGN = MIDDLE  ALIGN = CENTER&gt;Balloting&lt;/TD&gt;&lt;TD VALIGN = MIDDLE  ALIGN = CENTER&gt;6-May-13&lt;/TD&gt;&lt;/TR&gt;&lt;TR&gt;&lt;TD COLSPAN = 3&gt;17.2.10 (and MIB) - IEEE8021-PBBTE MIB - ieee8021PbbTeTeSidTable&lt;/TD&gt;&lt;/TR&gt;</v>
      </c>
      <c r="C310" s="117" t="str">
        <f>IF(Minutes!D313&lt;&gt;"#","",CONCATENATE("&lt;TR BGCOLOR=""#E0E0E0""&gt;&lt;TD&gt;&lt;BR&gt;&lt;/TD&gt;&lt;TD VALIGN = MIDDLE  ALIGN = CENTER&gt;", Minutes!D312, "&lt;/TD&gt;&lt;TD VALIGN = MIDDLE  ALIGN = CENTER&gt;", TEXT(Minutes!D311,"d-mmm-yy"),"&lt;/TD&gt;&lt;/TR&gt;&lt;TR&gt;&lt;TD COLSPAN = 3&gt;", SUBSTITUTE(Minutes!D313, "#", " "),"&lt;/TD&gt;&lt;/TR&gt;"))</f>
        <v/>
      </c>
      <c r="D310" s="117" t="str">
        <f>IF(Minutes!E313&lt;&gt;"#","",CONCATENATE("&lt;TR BGCOLOR=""#E0E0E0""&gt;&lt;TD&gt;&lt;BR&gt;&lt;/TD&gt;&lt;TD VALIGN = MIDDLE  ALIGN = CENTER&gt;", Minutes!E312, "&lt;/TD&gt;&lt;TD VALIGN = MIDDLE  ALIGN = CENTER&gt;", TEXT(Minutes!E311,"d-mmm-yy"),"&lt;/TD&gt;&lt;/TR&gt;&lt;TR&gt;&lt;TD COLSPAN = 3&gt;", SUBSTITUTE(Minutes!E313, "#", " "),"&lt;/TD&gt;&lt;/TR&gt;"))</f>
        <v/>
      </c>
      <c r="E310" s="117" t="str">
        <f>IF(Minutes!F313&lt;&gt;"#","",CONCATENATE("&lt;TR BGCOLOR=""#E0E0E0""&gt;&lt;TD&gt;&lt;BR&gt;&lt;/TD&gt;&lt;TD VALIGN = MIDDLE  ALIGN = CENTER&gt;", Minutes!F312, "&lt;/TD&gt;&lt;TD VALIGN = MIDDLE  ALIGN = CENTER&gt;", TEXT(Minutes!F311,"d-mmm-yy"),"&lt;/TD&gt;&lt;/TR&gt;&lt;TR&gt;&lt;TD COLSPAN = 3&gt;", SUBSTITUTE(Minutes!F313, "#", " "),"&lt;/TD&gt;&lt;/TR&gt;"))</f>
        <v/>
      </c>
      <c r="F310" s="117" t="str">
        <f>IF(Minutes!G313&lt;&gt;"#","",CONCATENATE("&lt;TR BGCOLOR=""#E0E0E0""&gt;&lt;TD&gt;&lt;BR&gt;&lt;/TD&gt;&lt;TD VALIGN = MIDDLE  ALIGN = CENTER&gt;", Minutes!G312, "&lt;/TD&gt;&lt;TD VALIGN = MIDDLE  ALIGN = CENTER&gt;", TEXT(Minutes!G311,"d-mmm-yy"),"&lt;/TD&gt;&lt;/TR&gt;&lt;TR&gt;&lt;TD COLSPAN = 3&gt;", SUBSTITUTE(Minutes!G313, "#", " "),"&lt;/TD&gt;&lt;/TR&gt;"))</f>
        <v/>
      </c>
      <c r="G310" s="117" t="str">
        <f>IF(Minutes!H313&lt;&gt;"#","",CONCATENATE("&lt;TR BGCOLOR=""#E0E0E0""&gt;&lt;TD&gt;&lt;BR&gt;&lt;/TD&gt;&lt;TD VALIGN = MIDDLE  ALIGN = CENTER&gt;", Minutes!H312, "&lt;/TD&gt;&lt;TD VALIGN = MIDDLE  ALIGN = CENTER&gt;", TEXT(Minutes!H311,"d-mmm-yy"),"&lt;/TD&gt;&lt;/TR&gt;&lt;TR&gt;&lt;TD COLSPAN = 3&gt;", SUBSTITUTE(Minutes!H313, "#", " "),"&lt;/TD&gt;&lt;/TR&gt;"))</f>
        <v/>
      </c>
      <c r="H310" s="117" t="str">
        <f>IF(Minutes!I313&lt;&gt;"#","",CONCATENATE("&lt;TR BGCOLOR=""#E0E0E0""&gt;&lt;TD&gt;&lt;BR&gt;&lt;/TD&gt;&lt;TD VALIGN = MIDDLE  ALIGN = CENTER&gt;", Minutes!I312, "&lt;/TD&gt;&lt;TD VALIGN = MIDDLE  ALIGN = CENTER&gt;", TEXT(Minutes!I311,"d-mmm-yy"),"&lt;/TD&gt;&lt;/TR&gt;&lt;TR&gt;&lt;TD COLSPAN = 3&gt;", SUBSTITUTE(Minutes!I313, "#", " "),"&lt;/TD&gt;&lt;/TR&gt;"))</f>
        <v/>
      </c>
      <c r="I310" s="117" t="str">
        <f>IF(Minutes!J313&lt;&gt;"#","",CONCATENATE("&lt;TR BGCOLOR=""#E0E0E0""&gt;&lt;TD&gt;&lt;BR&gt;&lt;/TD&gt;&lt;TD VALIGN = MIDDLE  ALIGN = CENTER&gt;", Minutes!J312, "&lt;/TD&gt;&lt;TD VALIGN = MIDDLE  ALIGN = CENTER&gt;", TEXT(Minutes!J311,"d-mmm-yy"),"&lt;/TD&gt;&lt;/TR&gt;&lt;TR&gt;&lt;TD COLSPAN = 3&gt;", SUBSTITUTE(Minutes!J313, "#", " "),"&lt;/TD&gt;&lt;/TR&gt;"))</f>
        <v/>
      </c>
      <c r="J310" s="117" t="str">
        <f>IF(Minutes!K313&lt;&gt;"#","",CONCATENATE("&lt;TR BGCOLOR=""#E0E0E0""&gt;&lt;TD&gt;&lt;BR&gt;&lt;/TD&gt;&lt;TD VALIGN = MIDDLE  ALIGN = CENTER&gt;", Minutes!K312, "&lt;/TD&gt;&lt;TD VALIGN = MIDDLE  ALIGN = CENTER&gt;", TEXT(Minutes!K311,"d-mmm-yy"),"&lt;/TD&gt;&lt;/TR&gt;&lt;TR&gt;&lt;TD COLSPAN = 3&gt;", SUBSTITUTE(Minutes!K313, "#", " "),"&lt;/TD&gt;&lt;/TR&gt;"))</f>
        <v/>
      </c>
      <c r="K310" s="26" t="str">
        <f>IF(Minutes!L313&lt;&gt;"#","",CONCATENATE("&lt;TR BGCOLOR=""#E0E0E0""&gt;&lt;TD&gt;&lt;BR&gt;&lt;/TD&gt;&lt;TD VALIGN = MIDDLE  ALIGN = CENTER&gt;", Minutes!L312, "&lt;/TD&gt;&lt;TD VALIGN = MIDDLE  ALIGN = CENTER&gt;", TEXT(Minutes!L311,"d-mmm-yy"),"&lt;/TD&gt;&lt;/TR&gt;&lt;TR&gt;&lt;TD COLSPAN = 3&gt;", SUBSTITUTE(Minutes!L313, "#", " "),"&lt;/TD&gt;&lt;/TR&gt;"))</f>
        <v/>
      </c>
      <c r="L310" s="26" t="str">
        <f>IF(Minutes!M313&lt;&gt;"#","",CONCATENATE("&lt;TR BGCOLOR=""#E0E0E0""&gt;&lt;TD&gt;&lt;BR&gt;&lt;/TD&gt;&lt;TD VALIGN = MIDDLE  ALIGN = CENTER&gt;", Minutes!M312, "&lt;/TD&gt;&lt;TD VALIGN = MIDDLE  ALIGN = CENTER&gt;", TEXT(Minutes!M311,"d-mmm-yy"),"&lt;/TD&gt;&lt;/TR&gt;&lt;TR&gt;&lt;TD COLSPAN = 3&gt;", SUBSTITUTE(Minutes!M313, "#", " "),"&lt;/TD&gt;&lt;/TR&gt;"))</f>
        <v/>
      </c>
      <c r="M310" s="26" t="str">
        <f>IF(Minutes!N313&lt;&gt;"#","",CONCATENATE("&lt;TR BGCOLOR=""#E0E0E0""&gt;&lt;TD&gt;&lt;BR&gt;&lt;/TD&gt;&lt;TD VALIGN = MIDDLE  ALIGN = CENTER&gt;", Minutes!N312, "&lt;/TD&gt;&lt;TD VALIGN = MIDDLE  ALIGN = CENTER&gt;", TEXT(Minutes!N311,"d-mmm-yy"),"&lt;/TD&gt;&lt;/TR&gt;&lt;TR&gt;&lt;TD COLSPAN = 3&gt;", SUBSTITUTE(Minutes!N313, "#", " "),"&lt;/TD&gt;&lt;/TR&gt;"))</f>
        <v/>
      </c>
      <c r="N310" s="26" t="str">
        <f>IF(Minutes!O313&lt;&gt;"#","",CONCATENATE("&lt;TR BGCOLOR=""#E0E0E0""&gt;&lt;TD&gt;&lt;BR&gt;&lt;/TD&gt;&lt;TD VALIGN = MIDDLE  ALIGN = CENTER&gt;", Minutes!O312, "&lt;/TD&gt;&lt;TD VALIGN = MIDDLE  ALIGN = CENTER&gt;", TEXT(Minutes!O311,"d-mmm-yy"),"&lt;/TD&gt;&lt;/TR&gt;&lt;TR&gt;&lt;TD COLSPAN = 3&gt;", SUBSTITUTE(Minutes!O313, "#", " "),"&lt;/TD&gt;&lt;/TR&gt;"))</f>
        <v>&lt;TR BGCOLOR="#E0E0E0"&gt;&lt;TD&gt;&lt;BR&gt;&lt;/TD&gt;&lt;TD VALIGN = MIDDLE  ALIGN = CENTER&gt;This is an editorial issue in the clause 17 text.
Agree to proposal.
Editor to include in next draft of for 802.1Qrev&lt;/TD&gt;&lt;TD VALIGN = MIDDLE  ALIGN = CENTER&gt;15-May-13&lt;/TD&gt;&lt;/TR&gt;&lt;TR&gt;&lt;TD COLSPAN = 3&gt; &lt;/TD&gt;&lt;/TR&gt;</v>
      </c>
      <c r="O310" s="26" t="str">
        <f>IF(Minutes!P313&lt;&gt;"#","",CONCATENATE("&lt;TR BGCOLOR=""#E0E0E0""&gt;&lt;TD&gt;&lt;BR&gt;&lt;/TD&gt;&lt;TD VALIGN = MIDDLE  ALIGN = CENTER&gt;", Minutes!P312, "&lt;/TD&gt;&lt;TD VALIGN = MIDDLE  ALIGN = CENTER&gt;", TEXT(Minutes!P311,"d-mmm-yy"),"&lt;/TD&gt;&lt;/TR&gt;&lt;TR&gt;&lt;TD COLSPAN = 3&gt;", SUBSTITUTE(Minutes!P313, "#", " "),"&lt;/TD&gt;&lt;/TR&gt;"))</f>
        <v>&lt;TR BGCOLOR="#E0E0E0"&gt;&lt;TD&gt;&lt;BR&gt;&lt;/TD&gt;&lt;TD VALIGN = MIDDLE  ALIGN = CENTER&gt;This is an editorial issue in the clause 17 text.
Agree to proposal.
Editor to include in next draft of for 802.1Qrev&lt;/TD&gt;&lt;TD VALIGN = MIDDLE  ALIGN = CENTER&gt;15-Jul-13&lt;/TD&gt;&lt;/TR&gt;&lt;TR&gt;&lt;TD COLSPAN = 3&gt; &lt;/TD&gt;&lt;/TR&gt;</v>
      </c>
      <c r="P310" s="26" t="str">
        <f>IF(Minutes!Q313&lt;&gt;"#","",CONCATENATE("&lt;TR BGCOLOR=""#E0E0E0""&gt;&lt;TD&gt;&lt;BR&gt;&lt;/TD&gt;&lt;TD VALIGN = MIDDLE  ALIGN = CENTER&gt;", Minutes!Q312, "&lt;/TD&gt;&lt;TD VALIGN = MIDDLE  ALIGN = CENTER&gt;", TEXT(Minutes!Q311,"d-mmm-yy"),"&lt;/TD&gt;&lt;/TR&gt;&lt;TR&gt;&lt;TD COLSPAN = 3&gt;", SUBSTITUTE(Minutes!Q313, "#", " "),"&lt;/TD&gt;&lt;/TR&gt;"))</f>
        <v>&lt;TR BGCOLOR="#E0E0E0"&gt;&lt;TD&gt;&lt;BR&gt;&lt;/TD&gt;&lt;TD VALIGN = MIDDLE  ALIGN = CENTER&gt;Included in D1.2, 802.1Q-REV is in WG ballot recirc&lt;/TD&gt;&lt;TD VALIGN = MIDDLE  ALIGN = CENTER&gt;3-Sep-13&lt;/TD&gt;&lt;/TR&gt;&lt;TR&gt;&lt;TD COLSPAN = 3&gt; &lt;/TD&gt;&lt;/TR&gt;</v>
      </c>
      <c r="Q310" s="112" t="str">
        <f>IF(Minutes!R313&lt;&gt;"#","",CONCATENATE("&lt;TR BGCOLOR=""#E0E0E0""&gt;&lt;TD&gt;&lt;BR&gt;&lt;/TD&gt;&lt;TD VALIGN = MIDDLE  ALIGN = CENTER&gt;", Minutes!R312, "&lt;/TD&gt;&lt;TD VALIGN = MIDDLE  ALIGN = CENTER&gt;", TEXT(Minutes!R311,"d-mmm-yy"),"&lt;/TD&gt;&lt;/TR&gt;&lt;TR&gt;&lt;TD COLSPAN = 3&gt;", SUBSTITUTE(Minutes!R313, "#", " "),"&lt;/TD&gt;&lt;/TR&gt;"))</f>
        <v>&lt;TR BGCOLOR="#E0E0E0"&gt;&lt;TD&gt;&lt;BR&gt;&lt;/TD&gt;&lt;TD VALIGN = MIDDLE  ALIGN = CENTER&gt;802.1Q-REV is in WG ballot recirc&lt;/TD&gt;&lt;TD VALIGN = MIDDLE  ALIGN = CENTER&gt;12-Nov-13&lt;/TD&gt;&lt;/TR&gt;&lt;TR&gt;&lt;TD COLSPAN = 3&gt; &lt;/TD&gt;&lt;/TR&gt;</v>
      </c>
      <c r="R310" s="117" t="str">
        <f>IF(Minutes!S313&lt;&gt;"#","",CONCATENATE("&lt;TR BGCOLOR=""#E0E0E0""&gt;&lt;TD&gt;&lt;BR&gt;&lt;/TD&gt;&lt;TD VALIGN = MIDDLE  ALIGN = CENTER&gt;", Minutes!S312, "&lt;/TD&gt;&lt;TD VALIGN = MIDDLE  ALIGN = CENTER&gt;", TEXT(Minutes!S311,"d-mmm-yy"),"&lt;/TD&gt;&lt;/TR&gt;&lt;TR&gt;&lt;TD COLSPAN = 3&gt;", SUBSTITUTE(Minutes!S313, "#", " "),"&lt;/TD&gt;&lt;/TR&gt;"))</f>
        <v>&lt;TR BGCOLOR="#E0E0E0"&gt;&lt;TD&gt;&lt;BR&gt;&lt;/TD&gt;&lt;TD VALIGN = MIDDLE  ALIGN = CENTER&gt;802.1Q-REV is in sponsor ballot&lt;/TD&gt;&lt;TD VALIGN = MIDDLE  ALIGN = CENTER&gt;22-Jan-14&lt;/TD&gt;&lt;/TR&gt;&lt;TR&gt;&lt;TD COLSPAN = 3&gt; &lt;/TD&gt;&lt;/TR&gt;</v>
      </c>
      <c r="S310" s="117" t="str">
        <f>IF(Minutes!T313&lt;&gt;"#","",CONCATENATE("&lt;TR BGCOLOR=""#E0E0E0""&gt;&lt;TD&gt;&lt;BR&gt;&lt;/TD&gt;&lt;TD VALIGN = MIDDLE  ALIGN = CENTER&gt;", Minutes!T312, "&lt;/TD&gt;&lt;TD VALIGN = MIDDLE  ALIGN = CENTER&gt;", TEXT(Minutes!T311,"d-mmm-yy"),"&lt;/TD&gt;&lt;/TR&gt;&lt;TR&gt;&lt;TD COLSPAN = 3&gt;", SUBSTITUTE(Minutes!T313, "#", " "),"&lt;/TD&gt;&lt;/TR&gt;"))</f>
        <v>&lt;TR BGCOLOR="#E0E0E0"&gt;&lt;TD&gt;&lt;BR&gt;&lt;/TD&gt;&lt;TD VALIGN = MIDDLE  ALIGN = CENTER&gt;802.1Q-REV is in sponsor ballot recirc&lt;/TD&gt;&lt;TD VALIGN = MIDDLE  ALIGN = CENTER&gt;18-Mar-14&lt;/TD&gt;&lt;/TR&gt;&lt;TR&gt;&lt;TD COLSPAN = 3&gt; &lt;/TD&gt;&lt;/TR&gt;</v>
      </c>
      <c r="T310" s="117" t="str">
        <f>IF(Minutes!U313&lt;&gt;"#","",CONCATENATE("&lt;TR BGCOLOR=""#E0E0E0""&gt;&lt;TD&gt;&lt;BR&gt;&lt;/TD&gt;&lt;TD VALIGN = MIDDLE  ALIGN = CENTER&gt;", Minutes!U312, "&lt;/TD&gt;&lt;TD VALIGN = MIDDLE  ALIGN = CENTER&gt;", TEXT(Minutes!U311,"d-mmm-yy"),"&lt;/TD&gt;&lt;/TR&gt;&lt;TR&gt;&lt;TD COLSPAN = 3&gt;", SUBSTITUTE(Minutes!U313, "#", " "),"&lt;/TD&gt;&lt;/TR&gt;"))</f>
        <v/>
      </c>
      <c r="U310" s="117" t="str">
        <f>IF(Minutes!V313&lt;&gt;"#","",CONCATENATE("&lt;TR BGCOLOR=""#E0E0E0""&gt;&lt;TD&gt;&lt;BR&gt;&lt;/TD&gt;&lt;TD VALIGN = MIDDLE  ALIGN = CENTER&gt;", Minutes!V312, "&lt;/TD&gt;&lt;TD VALIGN = MIDDLE  ALIGN = CENTER&gt;", TEXT(Minutes!V311,"d-mmm-yy"),"&lt;/TD&gt;&lt;/TR&gt;&lt;TR&gt;&lt;TD COLSPAN = 3&gt;", SUBSTITUTE(Minutes!V313, "#", " "),"&lt;/TD&gt;&lt;/TR&gt;"))</f>
        <v/>
      </c>
      <c r="V310" s="117" t="str">
        <f>IF(Minutes!W313&lt;&gt;"#","",CONCATENATE("&lt;TR BGCOLOR=""#E0E0E0""&gt;&lt;TD&gt;&lt;BR&gt;&lt;/TD&gt;&lt;TD VALIGN = MIDDLE  ALIGN = CENTER&gt;", Minutes!W312, "&lt;/TD&gt;&lt;TD VALIGN = MIDDLE  ALIGN = CENTER&gt;", TEXT(Minutes!W311,"d-mmm-yy"),"&lt;/TD&gt;&lt;/TR&gt;&lt;TR&gt;&lt;TD COLSPAN = 3&gt;", SUBSTITUTE(Minutes!W313, "#", " "),"&lt;/TD&gt;&lt;/TR&gt;"))</f>
        <v/>
      </c>
      <c r="W310" s="117" t="str">
        <f>IF(Minutes!X313&lt;&gt;"#","",CONCATENATE("&lt;TR BGCOLOR=""#E0E0E0""&gt;&lt;TD&gt;&lt;BR&gt;&lt;/TD&gt;&lt;TD VALIGN = MIDDLE  ALIGN = CENTER&gt;", Minutes!X312, "&lt;/TD&gt;&lt;TD VALIGN = MIDDLE  ALIGN = CENTER&gt;", TEXT(Minutes!X311,"d-mmm-yy"),"&lt;/TD&gt;&lt;/TR&gt;&lt;TR&gt;&lt;TD COLSPAN = 3&gt;", SUBSTITUTE(Minutes!X313, "#", " "),"&lt;/TD&gt;&lt;/TR&gt;"))</f>
        <v/>
      </c>
      <c r="X310" s="117" t="str">
        <f>IF(Minutes!Y313&lt;&gt;"#","",CONCATENATE("&lt;TR BGCOLOR=""#E0E0E0""&gt;&lt;TD&gt;&lt;BR&gt;&lt;/TD&gt;&lt;TD VALIGN = MIDDLE  ALIGN = CENTER&gt;", Minutes!Y312, "&lt;/TD&gt;&lt;TD VALIGN = MIDDLE  ALIGN = CENTER&gt;", TEXT(Minutes!Y311,"d-mmm-yy"),"&lt;/TD&gt;&lt;/TR&gt;&lt;TR&gt;&lt;TD COLSPAN = 3&gt;", SUBSTITUTE(Minutes!Y313, "#", " "),"&lt;/TD&gt;&lt;/TR&gt;"))</f>
        <v/>
      </c>
    </row>
    <row r="311" spans="1:24" x14ac:dyDescent="0.2">
      <c r="B311" s="117"/>
      <c r="C311" s="117"/>
      <c r="D311" s="117"/>
      <c r="E311" s="117"/>
      <c r="F311" s="117"/>
      <c r="G311" s="117"/>
      <c r="H311" s="117"/>
      <c r="I311" s="117"/>
      <c r="J311" s="117"/>
      <c r="R311" s="117"/>
      <c r="S311" s="117"/>
      <c r="T311" s="117"/>
      <c r="U311" s="117"/>
      <c r="V311" s="117"/>
      <c r="W311" s="117"/>
      <c r="X311" s="117"/>
    </row>
    <row r="312" spans="1:24" x14ac:dyDescent="0.2">
      <c r="A312" s="26" t="s">
        <v>89</v>
      </c>
      <c r="B312" s="117"/>
      <c r="C312" s="117"/>
      <c r="D312" s="117"/>
      <c r="E312" s="117"/>
      <c r="F312" s="117"/>
      <c r="G312" s="117"/>
      <c r="H312" s="117"/>
      <c r="I312" s="117"/>
      <c r="J312" s="117"/>
      <c r="R312" s="117"/>
      <c r="S312" s="117"/>
      <c r="T312" s="117"/>
      <c r="U312" s="117"/>
      <c r="V312" s="117"/>
      <c r="W312" s="117"/>
      <c r="X312" s="117"/>
    </row>
    <row r="313" spans="1:24" ht="127.5" customHeight="1" x14ac:dyDescent="0.2">
      <c r="A313" s="26" t="str">
        <f ca="1">IF(Minutes!B314="#","",CONCATENATE("&lt;A NAME = ""REQ",Minutes!B314,"""&gt;&lt;BR&gt;&lt;/A&gt;","&lt;TABLE BORDER=5 CELLSPACING=0 CELLPADDING=6 WIDTH=""100%""&gt;","&lt;TR BGCOLOR=""#00FFFF""&gt;&lt;TD COLSPAN = 3 VALIGN = MIDDLE  ALIGN = CENTER&gt;&lt;BIG&gt;&lt;B&gt;Change Request &lt;A HREF=""maint_",Minutes!B314,".pdf""&gt;",Minutes!B314,"&lt;/A&gt; Revision History&lt;/B&gt;&lt;/BIG&gt;&lt;/TD&gt;&lt;/TR&gt;","&lt;TR BGCOLOR=""#00FFFF""&gt;&lt;TD  WIDTH=""15%"" ALIGN = CENTER&gt;Status&lt;/TD&gt;&lt;TD ALIGN = CENTER&gt;Description&lt;/TD&gt;&lt;TD  WIDTH=""15%"" ALIGN = CENTER&gt;Date Received&lt;/TD&gt;&lt;/TR&gt;","&lt;TR BGCOLOR=""#00FFFF""&gt;&lt;TD VALIGN = MIDDLE  ALIGN = CENTER&gt;&lt;B&gt;",Minutes!C315,"&lt;/B&gt;&lt;/TD&gt;&lt;TD VALIGN = MIDDLE  ALIGN = CENTER&gt;&lt;B&gt;",Minutes!C316,"&lt;/B&gt;&lt;/TD&gt;&lt;TD  VALIGN = MIDDLE  ALIGN = CENTER&gt;&lt;B&gt;",Minutes!C314,"&lt;/B&gt;&lt;/TD&gt;&lt;/TR&gt;","&lt;TR BGCOLOR=""#00FFFF""&gt;&lt;TD COLSPAN = 3&gt;&lt;SMALL&gt;&lt;BR&gt;&lt;/SMALL&gt;&lt;/TD&gt;&lt;/TR&gt;"))</f>
        <v>&lt;A NAME = "REQ0115"&gt;&lt;BR&gt;&lt;/A&gt;&lt;TABLE BORDER=5 CELLSPACING=0 CELLPADDING=6 WIDTH="100%"&gt;&lt;TR BGCOLOR="#00FFFF"&gt;&lt;TD COLSPAN = 3 VALIGN = MIDDLE  ALIGN = CENTER&gt;&lt;BIG&gt;&lt;B&gt;Change Request &lt;A HREF="maint_0115.pdf"&gt;0115&lt;/A&gt;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CENTER&gt;&lt;B&gt;11.4.2.4 - correctionField (Integer64)&lt;/B&gt;&lt;/TD&gt;&lt;TD  VALIGN = MIDDLE  ALIGN = CENTER&gt;&lt;B&gt;10-Jul-13&lt;/B&gt;&lt;/TD&gt;&lt;/TR&gt;&lt;TR BGCOLOR="#00FFFF"&gt;&lt;TD COLSPAN = 3&gt;&lt;SMALL&gt;&lt;BR&gt;&lt;/SMALL&gt;&lt;/TD&gt;&lt;/TR&gt;</v>
      </c>
      <c r="B313" s="117" t="str">
        <f ca="1">IF(Minutes!C316="","",CONCATENATE("&lt;TR BGCOLOR=""#E0E0E0""&gt;&lt;TD&gt;&lt;BR&gt;&lt;/TD&gt;&lt;TD VALIGN = MIDDLE  ALIGN = CENTER&gt;", Minutes!C315, "&lt;/TD&gt;&lt;TD VALIGN = MIDDLE  ALIGN = CENTER&gt;", TEXT(Minutes!C314,"d-mmm-yy"),"&lt;/TD&gt;&lt;/TR&gt;&lt;TR&gt;&lt;TD COLSPAN = 3&gt;", SUBSTITUTE(Minutes!C316, "#", " "),"&lt;/TD&gt;&lt;/TR&gt;"))</f>
        <v>&lt;TR BGCOLOR="#E0E0E0"&gt;&lt;TD&gt;&lt;BR&gt;&lt;/TD&gt;&lt;TD VALIGN = MIDDLE  ALIGN = CENTER&gt;Ready for&lt;BR&gt;Ballot&lt;/TD&gt;&lt;TD VALIGN = MIDDLE  ALIGN = CENTER&gt;10-Jul-13&lt;/TD&gt;&lt;/TR&gt;&lt;TR&gt;&lt;TD COLSPAN = 3&gt;11.4.2.4 - correctionField (Integer64)&lt;/TD&gt;&lt;/TR&gt;</v>
      </c>
      <c r="C313" s="117" t="str">
        <f>IF(Minutes!D316&lt;&gt;"#","",CONCATENATE("&lt;TR BGCOLOR=""#E0E0E0""&gt;&lt;TD&gt;&lt;BR&gt;&lt;/TD&gt;&lt;TD VALIGN = MIDDLE  ALIGN = CENTER&gt;", Minutes!D315, "&lt;/TD&gt;&lt;TD VALIGN = MIDDLE  ALIGN = CENTER&gt;", TEXT(Minutes!D314,"d-mmm-yy"),"&lt;/TD&gt;&lt;/TR&gt;&lt;TR&gt;&lt;TD COLSPAN = 3&gt;", SUBSTITUTE(Minutes!D316, "#", " "),"&lt;/TD&gt;&lt;/TR&gt;"))</f>
        <v/>
      </c>
      <c r="D313" s="117" t="str">
        <f>IF(Minutes!E316&lt;&gt;"#","",CONCATENATE("&lt;TR BGCOLOR=""#E0E0E0""&gt;&lt;TD&gt;&lt;BR&gt;&lt;/TD&gt;&lt;TD VALIGN = MIDDLE  ALIGN = CENTER&gt;", Minutes!E315, "&lt;/TD&gt;&lt;TD VALIGN = MIDDLE  ALIGN = CENTER&gt;", TEXT(Minutes!E314,"d-mmm-yy"),"&lt;/TD&gt;&lt;/TR&gt;&lt;TR&gt;&lt;TD COLSPAN = 3&gt;", SUBSTITUTE(Minutes!E316, "#", " "),"&lt;/TD&gt;&lt;/TR&gt;"))</f>
        <v/>
      </c>
      <c r="E313" s="117" t="str">
        <f>IF(Minutes!F316&lt;&gt;"#","",CONCATENATE("&lt;TR BGCOLOR=""#E0E0E0""&gt;&lt;TD&gt;&lt;BR&gt;&lt;/TD&gt;&lt;TD VALIGN = MIDDLE  ALIGN = CENTER&gt;", Minutes!F315, "&lt;/TD&gt;&lt;TD VALIGN = MIDDLE  ALIGN = CENTER&gt;", TEXT(Minutes!F314,"d-mmm-yy"),"&lt;/TD&gt;&lt;/TR&gt;&lt;TR&gt;&lt;TD COLSPAN = 3&gt;", SUBSTITUTE(Minutes!F316, "#", " "),"&lt;/TD&gt;&lt;/TR&gt;"))</f>
        <v/>
      </c>
      <c r="F313" s="117" t="str">
        <f>IF(Minutes!G316&lt;&gt;"#","",CONCATENATE("&lt;TR BGCOLOR=""#E0E0E0""&gt;&lt;TD&gt;&lt;BR&gt;&lt;/TD&gt;&lt;TD VALIGN = MIDDLE  ALIGN = CENTER&gt;", Minutes!G315, "&lt;/TD&gt;&lt;TD VALIGN = MIDDLE  ALIGN = CENTER&gt;", TEXT(Minutes!G314,"d-mmm-yy"),"&lt;/TD&gt;&lt;/TR&gt;&lt;TR&gt;&lt;TD COLSPAN = 3&gt;", SUBSTITUTE(Minutes!G316, "#", " "),"&lt;/TD&gt;&lt;/TR&gt;"))</f>
        <v/>
      </c>
      <c r="G313" s="117" t="str">
        <f>IF(Minutes!H316&lt;&gt;"#","",CONCATENATE("&lt;TR BGCOLOR=""#E0E0E0""&gt;&lt;TD&gt;&lt;BR&gt;&lt;/TD&gt;&lt;TD VALIGN = MIDDLE  ALIGN = CENTER&gt;", Minutes!H315, "&lt;/TD&gt;&lt;TD VALIGN = MIDDLE  ALIGN = CENTER&gt;", TEXT(Minutes!H314,"d-mmm-yy"),"&lt;/TD&gt;&lt;/TR&gt;&lt;TR&gt;&lt;TD COLSPAN = 3&gt;", SUBSTITUTE(Minutes!H316, "#", " "),"&lt;/TD&gt;&lt;/TR&gt;"))</f>
        <v/>
      </c>
      <c r="H313" s="117" t="str">
        <f>IF(Minutes!I316&lt;&gt;"#","",CONCATENATE("&lt;TR BGCOLOR=""#E0E0E0""&gt;&lt;TD&gt;&lt;BR&gt;&lt;/TD&gt;&lt;TD VALIGN = MIDDLE  ALIGN = CENTER&gt;", Minutes!I315, "&lt;/TD&gt;&lt;TD VALIGN = MIDDLE  ALIGN = CENTER&gt;", TEXT(Minutes!I314,"d-mmm-yy"),"&lt;/TD&gt;&lt;/TR&gt;&lt;TR&gt;&lt;TD COLSPAN = 3&gt;", SUBSTITUTE(Minutes!I316, "#", " "),"&lt;/TD&gt;&lt;/TR&gt;"))</f>
        <v/>
      </c>
      <c r="I313" s="117" t="str">
        <f>IF(Minutes!J316&lt;&gt;"#","",CONCATENATE("&lt;TR BGCOLOR=""#E0E0E0""&gt;&lt;TD&gt;&lt;BR&gt;&lt;/TD&gt;&lt;TD VALIGN = MIDDLE  ALIGN = CENTER&gt;", Minutes!J315, "&lt;/TD&gt;&lt;TD VALIGN = MIDDLE  ALIGN = CENTER&gt;", TEXT(Minutes!J314,"d-mmm-yy"),"&lt;/TD&gt;&lt;/TR&gt;&lt;TR&gt;&lt;TD COLSPAN = 3&gt;", SUBSTITUTE(Minutes!J316, "#", " "),"&lt;/TD&gt;&lt;/TR&gt;"))</f>
        <v/>
      </c>
      <c r="J313" s="117" t="str">
        <f>IF(Minutes!K316&lt;&gt;"#","",CONCATENATE("&lt;TR BGCOLOR=""#E0E0E0""&gt;&lt;TD&gt;&lt;BR&gt;&lt;/TD&gt;&lt;TD VALIGN = MIDDLE  ALIGN = CENTER&gt;", Minutes!K315, "&lt;/TD&gt;&lt;TD VALIGN = MIDDLE  ALIGN = CENTER&gt;", TEXT(Minutes!K314,"d-mmm-yy"),"&lt;/TD&gt;&lt;/TR&gt;&lt;TR&gt;&lt;TD COLSPAN = 3&gt;", SUBSTITUTE(Minutes!K316, "#", " "),"&lt;/TD&gt;&lt;/TR&gt;"))</f>
        <v/>
      </c>
      <c r="K313" s="26" t="str">
        <f>IF(Minutes!L316&lt;&gt;"#","",CONCATENATE("&lt;TR BGCOLOR=""#E0E0E0""&gt;&lt;TD&gt;&lt;BR&gt;&lt;/TD&gt;&lt;TD VALIGN = MIDDLE  ALIGN = CENTER&gt;", Minutes!L315, "&lt;/TD&gt;&lt;TD VALIGN = MIDDLE  ALIGN = CENTER&gt;", TEXT(Minutes!L314,"d-mmm-yy"),"&lt;/TD&gt;&lt;/TR&gt;&lt;TR&gt;&lt;TD COLSPAN = 3&gt;", SUBSTITUTE(Minutes!L316, "#", " "),"&lt;/TD&gt;&lt;/TR&gt;"))</f>
        <v/>
      </c>
      <c r="L313" s="26" t="str">
        <f>IF(Minutes!M316&lt;&gt;"#","",CONCATENATE("&lt;TR BGCOLOR=""#E0E0E0""&gt;&lt;TD&gt;&lt;BR&gt;&lt;/TD&gt;&lt;TD VALIGN = MIDDLE  ALIGN = CENTER&gt;", Minutes!M315, "&lt;/TD&gt;&lt;TD VALIGN = MIDDLE  ALIGN = CENTER&gt;", TEXT(Minutes!M314,"d-mmm-yy"),"&lt;/TD&gt;&lt;/TR&gt;&lt;TR&gt;&lt;TD COLSPAN = 3&gt;", SUBSTITUTE(Minutes!M316, "#", " "),"&lt;/TD&gt;&lt;/TR&gt;"))</f>
        <v/>
      </c>
      <c r="M313" s="26" t="str">
        <f>IF(Minutes!N316&lt;&gt;"#","",CONCATENATE("&lt;TR BGCOLOR=""#E0E0E0""&gt;&lt;TD&gt;&lt;BR&gt;&lt;/TD&gt;&lt;TD VALIGN = MIDDLE  ALIGN = CENTER&gt;", Minutes!N315, "&lt;/TD&gt;&lt;TD VALIGN = MIDDLE  ALIGN = CENTER&gt;", TEXT(Minutes!N314,"d-mmm-yy"),"&lt;/TD&gt;&lt;/TR&gt;&lt;TR&gt;&lt;TD COLSPAN = 3&gt;", SUBSTITUTE(Minutes!N316, "#", " "),"&lt;/TD&gt;&lt;/TR&gt;"))</f>
        <v/>
      </c>
      <c r="N313" s="26" t="str">
        <f>IF(Minutes!O316&lt;&gt;"#","",CONCATENATE("&lt;TR BGCOLOR=""#E0E0E0""&gt;&lt;TD&gt;&lt;BR&gt;&lt;/TD&gt;&lt;TD VALIGN = MIDDLE  ALIGN = CENTER&gt;", Minutes!O315, "&lt;/TD&gt;&lt;TD VALIGN = MIDDLE  ALIGN = CENTER&gt;", TEXT(Minutes!O314,"d-mmm-yy"),"&lt;/TD&gt;&lt;/TR&gt;&lt;TR&gt;&lt;TD COLSPAN = 3&gt;", SUBSTITUTE(Minutes!O316, "#", " "),"&lt;/TD&gt;&lt;/TR&gt;"))</f>
        <v/>
      </c>
      <c r="O313" s="26" t="str">
        <f>IF(Minutes!P316&lt;&gt;"#","",CONCATENATE("&lt;TR BGCOLOR=""#E0E0E0""&gt;&lt;TD&gt;&lt;BR&gt;&lt;/TD&gt;&lt;TD VALIGN = MIDDLE  ALIGN = CENTER&gt;", Minutes!P315, "&lt;/TD&gt;&lt;TD VALIGN = MIDDLE  ALIGN = CENTER&gt;", TEXT(Minutes!P314,"d-mmm-yy"),"&lt;/TD&gt;&lt;/TR&gt;&lt;TR&gt;&lt;TD COLSPAN = 3&gt;", SUBSTITUTE(Minutes!P316, "#", " "),"&lt;/TD&gt;&lt;/TR&gt;"))</f>
        <v>&lt;TR BGCOLOR="#E0E0E0"&gt;&lt;TD&gt;&lt;BR&gt;&lt;/TD&gt;&lt;TD VALIGN = MIDDLE  ALIGN = CENTER&gt;&lt; Note: This was originally incorrectly numbered 0113 &gt;
Proposal agreed.
Target for 802.1ASbt&lt;/TD&gt;&lt;TD VALIGN = MIDDLE  ALIGN = CENTER&gt;15-Jul-13&lt;/TD&gt;&lt;/TR&gt;&lt;TR&gt;&lt;TD COLSPAN = 3&gt; &lt;/TD&gt;&lt;/TR&gt;</v>
      </c>
      <c r="P313" s="26" t="str">
        <f>IF(Minutes!Q316&lt;&gt;"#","",CONCATENATE("&lt;TR BGCOLOR=""#E0E0E0""&gt;&lt;TD&gt;&lt;BR&gt;&lt;/TD&gt;&lt;TD VALIGN = MIDDLE  ALIGN = CENTER&gt;", Minutes!Q315, "&lt;/TD&gt;&lt;TD VALIGN = MIDDLE  ALIGN = CENTER&gt;", TEXT(Minutes!Q314,"d-mmm-yy"),"&lt;/TD&gt;&lt;/TR&gt;&lt;TR&gt;&lt;TD COLSPAN = 3&gt;", SUBSTITUTE(Minutes!Q316, "#", " "),"&lt;/TD&gt;&lt;/TR&gt;"))</f>
        <v>&lt;TR BGCOLOR="#E0E0E0"&gt;&lt;TD&gt;&lt;BR&gt;&lt;/TD&gt;&lt;TD VALIGN = MIDDLE  ALIGN = CENTER&gt;Included in draft D0.1 of 802.1ASbt&lt;/TD&gt;&lt;TD VALIGN = MIDDLE  ALIGN = CENTER&gt;3-Sep-13&lt;/TD&gt;&lt;/TR&gt;&lt;TR&gt;&lt;TD COLSPAN = 3&gt; &lt;/TD&gt;&lt;/TR&gt;</v>
      </c>
      <c r="Q313" s="112" t="str">
        <f>IF(Minutes!R316&lt;&gt;"#","",CONCATENATE("&lt;TR BGCOLOR=""#E0E0E0""&gt;&lt;TD&gt;&lt;BR&gt;&lt;/TD&gt;&lt;TD VALIGN = MIDDLE  ALIGN = CENTER&gt;", Minutes!R315, "&lt;/TD&gt;&lt;TD VALIGN = MIDDLE  ALIGN = CENTER&gt;", TEXT(Minutes!R314,"d-mmm-yy"),"&lt;/TD&gt;&lt;/TR&gt;&lt;TR&gt;&lt;TD COLSPAN = 3&gt;", SUBSTITUTE(Minutes!R316, "#", " "),"&lt;/TD&gt;&lt;/TR&gt;"))</f>
        <v>&lt;TR BGCOLOR="#E0E0E0"&gt;&lt;TD&gt;&lt;BR&gt;&lt;/TD&gt;&lt;TD VALIGN = MIDDLE  ALIGN = CENTER&gt;D0.2 of 802.1ASbt available, TG ballot after next meeting.&lt;/TD&gt;&lt;TD VALIGN = MIDDLE  ALIGN = CENTER&gt;12-Nov-13&lt;/TD&gt;&lt;/TR&gt;&lt;TR&gt;&lt;TD COLSPAN = 3&gt; &lt;/TD&gt;&lt;/TR&gt;</v>
      </c>
      <c r="R313" s="117" t="str">
        <f>IF(Minutes!S316&lt;&gt;"#","",CONCATENATE("&lt;TR BGCOLOR=""#E0E0E0""&gt;&lt;TD&gt;&lt;BR&gt;&lt;/TD&gt;&lt;TD VALIGN = MIDDLE  ALIGN = CENTER&gt;", Minutes!S315, "&lt;/TD&gt;&lt;TD VALIGN = MIDDLE  ALIGN = CENTER&gt;", TEXT(Minutes!S314,"d-mmm-yy"),"&lt;/TD&gt;&lt;/TR&gt;&lt;TR&gt;&lt;TD COLSPAN = 3&gt;", SUBSTITUTE(Minutes!S316, "#", " "),"&lt;/TD&gt;&lt;/TR&gt;"))</f>
        <v>&lt;TR BGCOLOR="#E0E0E0"&gt;&lt;TD&gt;&lt;BR&gt;&lt;/TD&gt;&lt;TD VALIGN = MIDDLE  ALIGN = CENTER&gt;D0.3 of 802.1ASbt available, TG ballot after next meeting.&lt;/TD&gt;&lt;TD VALIGN = MIDDLE  ALIGN = CENTER&gt;22-Jan-14&lt;/TD&gt;&lt;/TR&gt;&lt;TR&gt;&lt;TD COLSPAN = 3&gt; &lt;/TD&gt;&lt;/TR&gt;</v>
      </c>
      <c r="S313" s="117" t="str">
        <f>IF(Minutes!T316&lt;&gt;"#","",CONCATENATE("&lt;TR BGCOLOR=""#E0E0E0""&gt;&lt;TD&gt;&lt;BR&gt;&lt;/TD&gt;&lt;TD VALIGN = MIDDLE  ALIGN = CENTER&gt;", Minutes!T315, "&lt;/TD&gt;&lt;TD VALIGN = MIDDLE  ALIGN = CENTER&gt;", TEXT(Minutes!T314,"d-mmm-yy"),"&lt;/TD&gt;&lt;/TR&gt;&lt;TR&gt;&lt;TD COLSPAN = 3&gt;", SUBSTITUTE(Minutes!T316, "#", " "),"&lt;/TD&gt;&lt;/TR&gt;"))</f>
        <v>&lt;TR BGCOLOR="#E0E0E0"&gt;&lt;TD&gt;&lt;BR&gt;&lt;/TD&gt;&lt;TD VALIGN = MIDDLE  ALIGN = CENTER&gt;No update.&lt;/TD&gt;&lt;TD VALIGN = MIDDLE  ALIGN = CENTER&gt;18-Mar-14&lt;/TD&gt;&lt;/TR&gt;&lt;TR&gt;&lt;TD COLSPAN = 3&gt; &lt;/TD&gt;&lt;/TR&gt;</v>
      </c>
      <c r="T313" s="117" t="str">
        <f>IF(Minutes!U316&lt;&gt;"#","",CONCATENATE("&lt;TR BGCOLOR=""#E0E0E0""&gt;&lt;TD&gt;&lt;BR&gt;&lt;/TD&gt;&lt;TD VALIGN = MIDDLE  ALIGN = CENTER&gt;", Minutes!U315, "&lt;/TD&gt;&lt;TD VALIGN = MIDDLE  ALIGN = CENTER&gt;", TEXT(Minutes!U314,"d-mmm-yy"),"&lt;/TD&gt;&lt;/TR&gt;&lt;TR&gt;&lt;TD COLSPAN = 3&gt;", SUBSTITUTE(Minutes!U316, "#", " "),"&lt;/TD&gt;&lt;/TR&gt;"))</f>
        <v/>
      </c>
      <c r="U313" s="117" t="str">
        <f>IF(Minutes!V316&lt;&gt;"#","",CONCATENATE("&lt;TR BGCOLOR=""#E0E0E0""&gt;&lt;TD&gt;&lt;BR&gt;&lt;/TD&gt;&lt;TD VALIGN = MIDDLE  ALIGN = CENTER&gt;", Minutes!V315, "&lt;/TD&gt;&lt;TD VALIGN = MIDDLE  ALIGN = CENTER&gt;", TEXT(Minutes!V314,"d-mmm-yy"),"&lt;/TD&gt;&lt;/TR&gt;&lt;TR&gt;&lt;TD COLSPAN = 3&gt;", SUBSTITUTE(Minutes!V316, "#", " "),"&lt;/TD&gt;&lt;/TR&gt;"))</f>
        <v/>
      </c>
      <c r="V313" s="117" t="str">
        <f>IF(Minutes!W316&lt;&gt;"#","",CONCATENATE("&lt;TR BGCOLOR=""#E0E0E0""&gt;&lt;TD&gt;&lt;BR&gt;&lt;/TD&gt;&lt;TD VALIGN = MIDDLE  ALIGN = CENTER&gt;", Minutes!W315, "&lt;/TD&gt;&lt;TD VALIGN = MIDDLE  ALIGN = CENTER&gt;", TEXT(Minutes!W314,"d-mmm-yy"),"&lt;/TD&gt;&lt;/TR&gt;&lt;TR&gt;&lt;TD COLSPAN = 3&gt;", SUBSTITUTE(Minutes!W316, "#", " "),"&lt;/TD&gt;&lt;/TR&gt;"))</f>
        <v/>
      </c>
      <c r="W313" s="117" t="str">
        <f>IF(Minutes!X316&lt;&gt;"#","",CONCATENATE("&lt;TR BGCOLOR=""#E0E0E0""&gt;&lt;TD&gt;&lt;BR&gt;&lt;/TD&gt;&lt;TD VALIGN = MIDDLE  ALIGN = CENTER&gt;", Minutes!X315, "&lt;/TD&gt;&lt;TD VALIGN = MIDDLE  ALIGN = CENTER&gt;", TEXT(Minutes!X314,"d-mmm-yy"),"&lt;/TD&gt;&lt;/TR&gt;&lt;TR&gt;&lt;TD COLSPAN = 3&gt;", SUBSTITUTE(Minutes!X316, "#", " "),"&lt;/TD&gt;&lt;/TR&gt;"))</f>
        <v/>
      </c>
      <c r="X313" s="117" t="str">
        <f>IF(Minutes!Y316&lt;&gt;"#","",CONCATENATE("&lt;TR BGCOLOR=""#E0E0E0""&gt;&lt;TD&gt;&lt;BR&gt;&lt;/TD&gt;&lt;TD VALIGN = MIDDLE  ALIGN = CENTER&gt;", Minutes!Y315, "&lt;/TD&gt;&lt;TD VALIGN = MIDDLE  ALIGN = CENTER&gt;", TEXT(Minutes!Y314,"d-mmm-yy"),"&lt;/TD&gt;&lt;/TR&gt;&lt;TR&gt;&lt;TD COLSPAN = 3&gt;", SUBSTITUTE(Minutes!Y316, "#", " "),"&lt;/TD&gt;&lt;/TR&gt;"))</f>
        <v/>
      </c>
    </row>
    <row r="314" spans="1:24" x14ac:dyDescent="0.2">
      <c r="B314" s="117"/>
      <c r="C314" s="117"/>
      <c r="D314" s="117"/>
      <c r="E314" s="117"/>
      <c r="F314" s="117"/>
      <c r="G314" s="117"/>
      <c r="H314" s="117"/>
      <c r="I314" s="117"/>
      <c r="J314" s="117"/>
      <c r="R314" s="117"/>
      <c r="S314" s="117"/>
      <c r="T314" s="117"/>
      <c r="U314" s="117"/>
      <c r="V314" s="117"/>
      <c r="W314" s="117"/>
      <c r="X314" s="117"/>
    </row>
    <row r="315" spans="1:24" x14ac:dyDescent="0.2">
      <c r="A315" s="26" t="s">
        <v>89</v>
      </c>
      <c r="B315" s="117"/>
      <c r="C315" s="117"/>
      <c r="D315" s="117"/>
      <c r="E315" s="117"/>
      <c r="F315" s="117"/>
      <c r="G315" s="117"/>
      <c r="H315" s="117"/>
      <c r="I315" s="117"/>
      <c r="J315" s="117"/>
      <c r="R315" s="117"/>
      <c r="S315" s="117"/>
      <c r="T315" s="117"/>
      <c r="U315" s="117"/>
      <c r="V315" s="117"/>
      <c r="W315" s="117"/>
      <c r="X315" s="117"/>
    </row>
    <row r="316" spans="1:24" ht="127.5" customHeight="1" x14ac:dyDescent="0.2">
      <c r="A316" s="26" t="str">
        <f ca="1">IF(Minutes!B317="#","",CONCATENATE("&lt;A NAME = ""REQ",Minutes!B317,"""&gt;&lt;BR&gt;&lt;/A&gt;","&lt;TABLE BORDER=5 CELLSPACING=0 CELLPADDING=6 WIDTH=""100%""&gt;","&lt;TR BGCOLOR=""#00FFFF""&gt;&lt;TD COLSPAN = 3 VALIGN = MIDDLE  ALIGN = CENTER&gt;&lt;BIG&gt;&lt;B&gt;Change Request &lt;A HREF=""maint_",Minutes!B317,".pdf""&gt;",Minutes!B317,"&lt;/A&gt; Revision History&lt;/B&gt;&lt;/BIG&gt;&lt;/TD&gt;&lt;/TR&gt;","&lt;TR BGCOLOR=""#00FFFF""&gt;&lt;TD  WIDTH=""15%"" ALIGN = CENTER&gt;Status&lt;/TD&gt;&lt;TD ALIGN = CENTER&gt;Description&lt;/TD&gt;&lt;TD  WIDTH=""15%"" ALIGN = CENTER&gt;Date Received&lt;/TD&gt;&lt;/TR&gt;","&lt;TR BGCOLOR=""#00FFFF""&gt;&lt;TD VALIGN = MIDDLE  ALIGN = CENTER&gt;&lt;B&gt;",Minutes!C318,"&lt;/B&gt;&lt;/TD&gt;&lt;TD VALIGN = MIDDLE  ALIGN = CENTER&gt;&lt;B&gt;",Minutes!C319,"&lt;/B&gt;&lt;/TD&gt;&lt;TD  VALIGN = MIDDLE  ALIGN = CENTER&gt;&lt;B&gt;",Minutes!C317,"&lt;/B&gt;&lt;/TD&gt;&lt;/TR&gt;","&lt;TR BGCOLOR=""#00FFFF""&gt;&lt;TD COLSPAN = 3&gt;&lt;SMALL&gt;&lt;BR&gt;&lt;/SMALL&gt;&lt;/TD&gt;&lt;/TR&gt;"))</f>
        <v>&lt;A NAME = "REQ0116"&gt;&lt;BR&gt;&lt;/A&gt;&lt;TABLE BORDER=5 CELLSPACING=0 CELLPADDING=6 WIDTH="100%"&gt;&lt;TR BGCOLOR="#00FFFF"&gt;&lt;TD COLSPAN = 3 VALIGN = MIDDLE  ALIGN = CENTER&gt;&lt;BIG&gt;&lt;B&gt;Change Request &lt;A HREF="maint_0116.pdf"&gt;0116&lt;/A&gt;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CENTER&gt;&lt;B&gt;11.4.2.4 - correctionField (Integer64)&lt;/B&gt;&lt;/TD&gt;&lt;TD  VALIGN = MIDDLE  ALIGN = CENTER&gt;&lt;B&gt;10-Jul-13&lt;/B&gt;&lt;/TD&gt;&lt;/TR&gt;&lt;TR BGCOLOR="#00FFFF"&gt;&lt;TD COLSPAN = 3&gt;&lt;SMALL&gt;&lt;BR&gt;&lt;/SMALL&gt;&lt;/TD&gt;&lt;/TR&gt;</v>
      </c>
      <c r="B316" s="117" t="str">
        <f ca="1">IF(Minutes!C319="","",CONCATENATE("&lt;TR BGCOLOR=""#E0E0E0""&gt;&lt;TD&gt;&lt;BR&gt;&lt;/TD&gt;&lt;TD VALIGN = MIDDLE  ALIGN = CENTER&gt;", Minutes!C318, "&lt;/TD&gt;&lt;TD VALIGN = MIDDLE  ALIGN = CENTER&gt;", TEXT(Minutes!C317,"d-mmm-yy"),"&lt;/TD&gt;&lt;/TR&gt;&lt;TR&gt;&lt;TD COLSPAN = 3&gt;", SUBSTITUTE(Minutes!C319, "#", " "),"&lt;/TD&gt;&lt;/TR&gt;"))</f>
        <v>&lt;TR BGCOLOR="#E0E0E0"&gt;&lt;TD&gt;&lt;BR&gt;&lt;/TD&gt;&lt;TD VALIGN = MIDDLE  ALIGN = CENTER&gt;Ready for&lt;BR&gt;Ballot&lt;/TD&gt;&lt;TD VALIGN = MIDDLE  ALIGN = CENTER&gt;10-Jul-13&lt;/TD&gt;&lt;/TR&gt;&lt;TR&gt;&lt;TD COLSPAN = 3&gt;11.4.2.4 - correctionField (Integer64)&lt;/TD&gt;&lt;/TR&gt;</v>
      </c>
      <c r="C316" s="117" t="str">
        <f>IF(Minutes!D319&lt;&gt;"#","",CONCATENATE("&lt;TR BGCOLOR=""#E0E0E0""&gt;&lt;TD&gt;&lt;BR&gt;&lt;/TD&gt;&lt;TD VALIGN = MIDDLE  ALIGN = CENTER&gt;", Minutes!D318, "&lt;/TD&gt;&lt;TD VALIGN = MIDDLE  ALIGN = CENTER&gt;", TEXT(Minutes!D317,"d-mmm-yy"),"&lt;/TD&gt;&lt;/TR&gt;&lt;TR&gt;&lt;TD COLSPAN = 3&gt;", SUBSTITUTE(Minutes!D319, "#", " "),"&lt;/TD&gt;&lt;/TR&gt;"))</f>
        <v/>
      </c>
      <c r="D316" s="117" t="str">
        <f>IF(Minutes!E319&lt;&gt;"#","",CONCATENATE("&lt;TR BGCOLOR=""#E0E0E0""&gt;&lt;TD&gt;&lt;BR&gt;&lt;/TD&gt;&lt;TD VALIGN = MIDDLE  ALIGN = CENTER&gt;", Minutes!E318, "&lt;/TD&gt;&lt;TD VALIGN = MIDDLE  ALIGN = CENTER&gt;", TEXT(Minutes!E317,"d-mmm-yy"),"&lt;/TD&gt;&lt;/TR&gt;&lt;TR&gt;&lt;TD COLSPAN = 3&gt;", SUBSTITUTE(Minutes!E319, "#", " "),"&lt;/TD&gt;&lt;/TR&gt;"))</f>
        <v/>
      </c>
      <c r="E316" s="117" t="str">
        <f>IF(Minutes!F319&lt;&gt;"#","",CONCATENATE("&lt;TR BGCOLOR=""#E0E0E0""&gt;&lt;TD&gt;&lt;BR&gt;&lt;/TD&gt;&lt;TD VALIGN = MIDDLE  ALIGN = CENTER&gt;", Minutes!F318, "&lt;/TD&gt;&lt;TD VALIGN = MIDDLE  ALIGN = CENTER&gt;", TEXT(Minutes!F317,"d-mmm-yy"),"&lt;/TD&gt;&lt;/TR&gt;&lt;TR&gt;&lt;TD COLSPAN = 3&gt;", SUBSTITUTE(Minutes!F319, "#", " "),"&lt;/TD&gt;&lt;/TR&gt;"))</f>
        <v/>
      </c>
      <c r="F316" s="117" t="str">
        <f>IF(Minutes!G319&lt;&gt;"#","",CONCATENATE("&lt;TR BGCOLOR=""#E0E0E0""&gt;&lt;TD&gt;&lt;BR&gt;&lt;/TD&gt;&lt;TD VALIGN = MIDDLE  ALIGN = CENTER&gt;", Minutes!G318, "&lt;/TD&gt;&lt;TD VALIGN = MIDDLE  ALIGN = CENTER&gt;", TEXT(Minutes!G317,"d-mmm-yy"),"&lt;/TD&gt;&lt;/TR&gt;&lt;TR&gt;&lt;TD COLSPAN = 3&gt;", SUBSTITUTE(Minutes!G319, "#", " "),"&lt;/TD&gt;&lt;/TR&gt;"))</f>
        <v/>
      </c>
      <c r="G316" s="117" t="str">
        <f>IF(Minutes!H319&lt;&gt;"#","",CONCATENATE("&lt;TR BGCOLOR=""#E0E0E0""&gt;&lt;TD&gt;&lt;BR&gt;&lt;/TD&gt;&lt;TD VALIGN = MIDDLE  ALIGN = CENTER&gt;", Minutes!H318, "&lt;/TD&gt;&lt;TD VALIGN = MIDDLE  ALIGN = CENTER&gt;", TEXT(Minutes!H317,"d-mmm-yy"),"&lt;/TD&gt;&lt;/TR&gt;&lt;TR&gt;&lt;TD COLSPAN = 3&gt;", SUBSTITUTE(Minutes!H319, "#", " "),"&lt;/TD&gt;&lt;/TR&gt;"))</f>
        <v/>
      </c>
      <c r="H316" s="117" t="str">
        <f>IF(Minutes!I319&lt;&gt;"#","",CONCATENATE("&lt;TR BGCOLOR=""#E0E0E0""&gt;&lt;TD&gt;&lt;BR&gt;&lt;/TD&gt;&lt;TD VALIGN = MIDDLE  ALIGN = CENTER&gt;", Minutes!I318, "&lt;/TD&gt;&lt;TD VALIGN = MIDDLE  ALIGN = CENTER&gt;", TEXT(Minutes!I317,"d-mmm-yy"),"&lt;/TD&gt;&lt;/TR&gt;&lt;TR&gt;&lt;TD COLSPAN = 3&gt;", SUBSTITUTE(Minutes!I319, "#", " "),"&lt;/TD&gt;&lt;/TR&gt;"))</f>
        <v/>
      </c>
      <c r="I316" s="117" t="str">
        <f>IF(Minutes!J319&lt;&gt;"#","",CONCATENATE("&lt;TR BGCOLOR=""#E0E0E0""&gt;&lt;TD&gt;&lt;BR&gt;&lt;/TD&gt;&lt;TD VALIGN = MIDDLE  ALIGN = CENTER&gt;", Minutes!J318, "&lt;/TD&gt;&lt;TD VALIGN = MIDDLE  ALIGN = CENTER&gt;", TEXT(Minutes!J317,"d-mmm-yy"),"&lt;/TD&gt;&lt;/TR&gt;&lt;TR&gt;&lt;TD COLSPAN = 3&gt;", SUBSTITUTE(Minutes!J319, "#", " "),"&lt;/TD&gt;&lt;/TR&gt;"))</f>
        <v/>
      </c>
      <c r="J316" s="117" t="str">
        <f>IF(Minutes!K319&lt;&gt;"#","",CONCATENATE("&lt;TR BGCOLOR=""#E0E0E0""&gt;&lt;TD&gt;&lt;BR&gt;&lt;/TD&gt;&lt;TD VALIGN = MIDDLE  ALIGN = CENTER&gt;", Minutes!K318, "&lt;/TD&gt;&lt;TD VALIGN = MIDDLE  ALIGN = CENTER&gt;", TEXT(Minutes!K317,"d-mmm-yy"),"&lt;/TD&gt;&lt;/TR&gt;&lt;TR&gt;&lt;TD COLSPAN = 3&gt;", SUBSTITUTE(Minutes!K319, "#", " "),"&lt;/TD&gt;&lt;/TR&gt;"))</f>
        <v/>
      </c>
      <c r="K316" s="26" t="str">
        <f>IF(Minutes!L319&lt;&gt;"#","",CONCATENATE("&lt;TR BGCOLOR=""#E0E0E0""&gt;&lt;TD&gt;&lt;BR&gt;&lt;/TD&gt;&lt;TD VALIGN = MIDDLE  ALIGN = CENTER&gt;", Minutes!L318, "&lt;/TD&gt;&lt;TD VALIGN = MIDDLE  ALIGN = CENTER&gt;", TEXT(Minutes!L317,"d-mmm-yy"),"&lt;/TD&gt;&lt;/TR&gt;&lt;TR&gt;&lt;TD COLSPAN = 3&gt;", SUBSTITUTE(Minutes!L319, "#", " "),"&lt;/TD&gt;&lt;/TR&gt;"))</f>
        <v/>
      </c>
      <c r="L316" s="26" t="str">
        <f>IF(Minutes!M319&lt;&gt;"#","",CONCATENATE("&lt;TR BGCOLOR=""#E0E0E0""&gt;&lt;TD&gt;&lt;BR&gt;&lt;/TD&gt;&lt;TD VALIGN = MIDDLE  ALIGN = CENTER&gt;", Minutes!M318, "&lt;/TD&gt;&lt;TD VALIGN = MIDDLE  ALIGN = CENTER&gt;", TEXT(Minutes!M317,"d-mmm-yy"),"&lt;/TD&gt;&lt;/TR&gt;&lt;TR&gt;&lt;TD COLSPAN = 3&gt;", SUBSTITUTE(Minutes!M319, "#", " "),"&lt;/TD&gt;&lt;/TR&gt;"))</f>
        <v/>
      </c>
      <c r="M316" s="26" t="str">
        <f>IF(Minutes!N319&lt;&gt;"#","",CONCATENATE("&lt;TR BGCOLOR=""#E0E0E0""&gt;&lt;TD&gt;&lt;BR&gt;&lt;/TD&gt;&lt;TD VALIGN = MIDDLE  ALIGN = CENTER&gt;", Minutes!N318, "&lt;/TD&gt;&lt;TD VALIGN = MIDDLE  ALIGN = CENTER&gt;", TEXT(Minutes!N317,"d-mmm-yy"),"&lt;/TD&gt;&lt;/TR&gt;&lt;TR&gt;&lt;TD COLSPAN = 3&gt;", SUBSTITUTE(Minutes!N319, "#", " "),"&lt;/TD&gt;&lt;/TR&gt;"))</f>
        <v/>
      </c>
      <c r="N316" s="26" t="str">
        <f>IF(Minutes!O319&lt;&gt;"#","",CONCATENATE("&lt;TR BGCOLOR=""#E0E0E0""&gt;&lt;TD&gt;&lt;BR&gt;&lt;/TD&gt;&lt;TD VALIGN = MIDDLE  ALIGN = CENTER&gt;", Minutes!O318, "&lt;/TD&gt;&lt;TD VALIGN = MIDDLE  ALIGN = CENTER&gt;", TEXT(Minutes!O317,"d-mmm-yy"),"&lt;/TD&gt;&lt;/TR&gt;&lt;TR&gt;&lt;TD COLSPAN = 3&gt;", SUBSTITUTE(Minutes!O319, "#", " "),"&lt;/TD&gt;&lt;/TR&gt;"))</f>
        <v/>
      </c>
      <c r="O316" s="26" t="str">
        <f>IF(Minutes!P319&lt;&gt;"#","",CONCATENATE("&lt;TR BGCOLOR=""#E0E0E0""&gt;&lt;TD&gt;&lt;BR&gt;&lt;/TD&gt;&lt;TD VALIGN = MIDDLE  ALIGN = CENTER&gt;", Minutes!P318, "&lt;/TD&gt;&lt;TD VALIGN = MIDDLE  ALIGN = CENTER&gt;", TEXT(Minutes!P317,"d-mmm-yy"),"&lt;/TD&gt;&lt;/TR&gt;&lt;TR&gt;&lt;TD COLSPAN = 3&gt;", SUBSTITUTE(Minutes!P319, "#", " "),"&lt;/TD&gt;&lt;/TR&gt;"))</f>
        <v>&lt;TR BGCOLOR="#E0E0E0"&gt;&lt;TD&gt;&lt;BR&gt;&lt;/TD&gt;&lt;TD VALIGN = MIDDLE  ALIGN = CENTER&gt;&lt; Note: This was originally incorrectly numbered 0114 &gt;
Proposal agreed.
Target for 802.1ASbt&lt;/TD&gt;&lt;TD VALIGN = MIDDLE  ALIGN = CENTER&gt;15-Jul-13&lt;/TD&gt;&lt;/TR&gt;&lt;TR&gt;&lt;TD COLSPAN = 3&gt; &lt;/TD&gt;&lt;/TR&gt;</v>
      </c>
      <c r="P316" s="26" t="str">
        <f>IF(Minutes!Q319&lt;&gt;"#","",CONCATENATE("&lt;TR BGCOLOR=""#E0E0E0""&gt;&lt;TD&gt;&lt;BR&gt;&lt;/TD&gt;&lt;TD VALIGN = MIDDLE  ALIGN = CENTER&gt;", Minutes!Q318, "&lt;/TD&gt;&lt;TD VALIGN = MIDDLE  ALIGN = CENTER&gt;", TEXT(Minutes!Q317,"d-mmm-yy"),"&lt;/TD&gt;&lt;/TR&gt;&lt;TR&gt;&lt;TD COLSPAN = 3&gt;", SUBSTITUTE(Minutes!Q319, "#", " "),"&lt;/TD&gt;&lt;/TR&gt;"))</f>
        <v>&lt;TR BGCOLOR="#E0E0E0"&gt;&lt;TD&gt;&lt;BR&gt;&lt;/TD&gt;&lt;TD VALIGN = MIDDLE  ALIGN = CENTER&gt;Included in draft D0.1 of 802.1ASbt&lt;/TD&gt;&lt;TD VALIGN = MIDDLE  ALIGN = CENTER&gt;3-Sep-13&lt;/TD&gt;&lt;/TR&gt;&lt;TR&gt;&lt;TD COLSPAN = 3&gt; &lt;/TD&gt;&lt;/TR&gt;</v>
      </c>
      <c r="Q316" s="112" t="str">
        <f>IF(Minutes!R319&lt;&gt;"#","",CONCATENATE("&lt;TR BGCOLOR=""#E0E0E0""&gt;&lt;TD&gt;&lt;BR&gt;&lt;/TD&gt;&lt;TD VALIGN = MIDDLE  ALIGN = CENTER&gt;", Minutes!R318, "&lt;/TD&gt;&lt;TD VALIGN = MIDDLE  ALIGN = CENTER&gt;", TEXT(Minutes!R317,"d-mmm-yy"),"&lt;/TD&gt;&lt;/TR&gt;&lt;TR&gt;&lt;TD COLSPAN = 3&gt;", SUBSTITUTE(Minutes!R319, "#", " "),"&lt;/TD&gt;&lt;/TR&gt;"))</f>
        <v>&lt;TR BGCOLOR="#E0E0E0"&gt;&lt;TD&gt;&lt;BR&gt;&lt;/TD&gt;&lt;TD VALIGN = MIDDLE  ALIGN = CENTER&gt;D0.2 of 802.1ASbt available, TG ballot after next meeting.&lt;/TD&gt;&lt;TD VALIGN = MIDDLE  ALIGN = CENTER&gt;12-Nov-13&lt;/TD&gt;&lt;/TR&gt;&lt;TR&gt;&lt;TD COLSPAN = 3&gt; &lt;/TD&gt;&lt;/TR&gt;</v>
      </c>
      <c r="R316" s="117" t="str">
        <f>IF(Minutes!S319&lt;&gt;"#","",CONCATENATE("&lt;TR BGCOLOR=""#E0E0E0""&gt;&lt;TD&gt;&lt;BR&gt;&lt;/TD&gt;&lt;TD VALIGN = MIDDLE  ALIGN = CENTER&gt;", Minutes!S318, "&lt;/TD&gt;&lt;TD VALIGN = MIDDLE  ALIGN = CENTER&gt;", TEXT(Minutes!S317,"d-mmm-yy"),"&lt;/TD&gt;&lt;/TR&gt;&lt;TR&gt;&lt;TD COLSPAN = 3&gt;", SUBSTITUTE(Minutes!S319, "#", " "),"&lt;/TD&gt;&lt;/TR&gt;"))</f>
        <v>&lt;TR BGCOLOR="#E0E0E0"&gt;&lt;TD&gt;&lt;BR&gt;&lt;/TD&gt;&lt;TD VALIGN = MIDDLE  ALIGN = CENTER&gt;D0.3 of 802.1ASbt available, TG ballot after next meeting.&lt;/TD&gt;&lt;TD VALIGN = MIDDLE  ALIGN = CENTER&gt;22-Jan-14&lt;/TD&gt;&lt;/TR&gt;&lt;TR&gt;&lt;TD COLSPAN = 3&gt; &lt;/TD&gt;&lt;/TR&gt;</v>
      </c>
      <c r="S316" s="117" t="str">
        <f>IF(Minutes!T319&lt;&gt;"#","",CONCATENATE("&lt;TR BGCOLOR=""#E0E0E0""&gt;&lt;TD&gt;&lt;BR&gt;&lt;/TD&gt;&lt;TD VALIGN = MIDDLE  ALIGN = CENTER&gt;", Minutes!T318, "&lt;/TD&gt;&lt;TD VALIGN = MIDDLE  ALIGN = CENTER&gt;", TEXT(Minutes!T317,"d-mmm-yy"),"&lt;/TD&gt;&lt;/TR&gt;&lt;TR&gt;&lt;TD COLSPAN = 3&gt;", SUBSTITUTE(Minutes!T319, "#", " "),"&lt;/TD&gt;&lt;/TR&gt;"))</f>
        <v>&lt;TR BGCOLOR="#E0E0E0"&gt;&lt;TD&gt;&lt;BR&gt;&lt;/TD&gt;&lt;TD VALIGN = MIDDLE  ALIGN = CENTER&gt;No update.&lt;/TD&gt;&lt;TD VALIGN = MIDDLE  ALIGN = CENTER&gt;18-Mar-14&lt;/TD&gt;&lt;/TR&gt;&lt;TR&gt;&lt;TD COLSPAN = 3&gt; &lt;/TD&gt;&lt;/TR&gt;</v>
      </c>
      <c r="T316" s="117" t="str">
        <f>IF(Minutes!U319&lt;&gt;"#","",CONCATENATE("&lt;TR BGCOLOR=""#E0E0E0""&gt;&lt;TD&gt;&lt;BR&gt;&lt;/TD&gt;&lt;TD VALIGN = MIDDLE  ALIGN = CENTER&gt;", Minutes!U318, "&lt;/TD&gt;&lt;TD VALIGN = MIDDLE  ALIGN = CENTER&gt;", TEXT(Minutes!U317,"d-mmm-yy"),"&lt;/TD&gt;&lt;/TR&gt;&lt;TR&gt;&lt;TD COLSPAN = 3&gt;", SUBSTITUTE(Minutes!U319, "#", " "),"&lt;/TD&gt;&lt;/TR&gt;"))</f>
        <v/>
      </c>
      <c r="U316" s="117" t="str">
        <f>IF(Minutes!V319&lt;&gt;"#","",CONCATENATE("&lt;TR BGCOLOR=""#E0E0E0""&gt;&lt;TD&gt;&lt;BR&gt;&lt;/TD&gt;&lt;TD VALIGN = MIDDLE  ALIGN = CENTER&gt;", Minutes!V318, "&lt;/TD&gt;&lt;TD VALIGN = MIDDLE  ALIGN = CENTER&gt;", TEXT(Minutes!V317,"d-mmm-yy"),"&lt;/TD&gt;&lt;/TR&gt;&lt;TR&gt;&lt;TD COLSPAN = 3&gt;", SUBSTITUTE(Minutes!V319, "#", " "),"&lt;/TD&gt;&lt;/TR&gt;"))</f>
        <v/>
      </c>
      <c r="V316" s="117" t="str">
        <f>IF(Minutes!W319&lt;&gt;"#","",CONCATENATE("&lt;TR BGCOLOR=""#E0E0E0""&gt;&lt;TD&gt;&lt;BR&gt;&lt;/TD&gt;&lt;TD VALIGN = MIDDLE  ALIGN = CENTER&gt;", Minutes!W318, "&lt;/TD&gt;&lt;TD VALIGN = MIDDLE  ALIGN = CENTER&gt;", TEXT(Minutes!W317,"d-mmm-yy"),"&lt;/TD&gt;&lt;/TR&gt;&lt;TR&gt;&lt;TD COLSPAN = 3&gt;", SUBSTITUTE(Minutes!W319, "#", " "),"&lt;/TD&gt;&lt;/TR&gt;"))</f>
        <v/>
      </c>
      <c r="W316" s="117" t="str">
        <f>IF(Minutes!X319&lt;&gt;"#","",CONCATENATE("&lt;TR BGCOLOR=""#E0E0E0""&gt;&lt;TD&gt;&lt;BR&gt;&lt;/TD&gt;&lt;TD VALIGN = MIDDLE  ALIGN = CENTER&gt;", Minutes!X318, "&lt;/TD&gt;&lt;TD VALIGN = MIDDLE  ALIGN = CENTER&gt;", TEXT(Minutes!X317,"d-mmm-yy"),"&lt;/TD&gt;&lt;/TR&gt;&lt;TR&gt;&lt;TD COLSPAN = 3&gt;", SUBSTITUTE(Minutes!X319, "#", " "),"&lt;/TD&gt;&lt;/TR&gt;"))</f>
        <v/>
      </c>
      <c r="X316" s="117" t="str">
        <f>IF(Minutes!Y319&lt;&gt;"#","",CONCATENATE("&lt;TR BGCOLOR=""#E0E0E0""&gt;&lt;TD&gt;&lt;BR&gt;&lt;/TD&gt;&lt;TD VALIGN = MIDDLE  ALIGN = CENTER&gt;", Minutes!Y318, "&lt;/TD&gt;&lt;TD VALIGN = MIDDLE  ALIGN = CENTER&gt;", TEXT(Minutes!Y317,"d-mmm-yy"),"&lt;/TD&gt;&lt;/TR&gt;&lt;TR&gt;&lt;TD COLSPAN = 3&gt;", SUBSTITUTE(Minutes!Y319, "#", " "),"&lt;/TD&gt;&lt;/TR&gt;"))</f>
        <v/>
      </c>
    </row>
    <row r="317" spans="1:24" x14ac:dyDescent="0.2">
      <c r="B317" s="117"/>
      <c r="C317" s="117"/>
      <c r="D317" s="117"/>
      <c r="E317" s="117"/>
      <c r="F317" s="117"/>
      <c r="G317" s="117"/>
      <c r="H317" s="117"/>
      <c r="I317" s="117"/>
      <c r="J317" s="117"/>
      <c r="R317" s="117"/>
      <c r="S317" s="117"/>
      <c r="T317" s="117"/>
      <c r="U317" s="117"/>
      <c r="V317" s="117"/>
      <c r="W317" s="117"/>
      <c r="X317" s="117"/>
    </row>
    <row r="318" spans="1:24" x14ac:dyDescent="0.2">
      <c r="A318" s="26" t="s">
        <v>89</v>
      </c>
      <c r="B318" s="117"/>
      <c r="C318" s="117"/>
      <c r="D318" s="117"/>
      <c r="E318" s="117"/>
      <c r="F318" s="117"/>
      <c r="G318" s="117"/>
      <c r="H318" s="117"/>
      <c r="I318" s="117"/>
      <c r="J318" s="117"/>
      <c r="R318" s="117"/>
      <c r="S318" s="117"/>
      <c r="T318" s="117"/>
      <c r="U318" s="117"/>
      <c r="V318" s="117"/>
      <c r="W318" s="117"/>
      <c r="X318" s="117"/>
    </row>
    <row r="319" spans="1:24" ht="127.5" customHeight="1" x14ac:dyDescent="0.2">
      <c r="A319" s="26" t="str">
        <f ca="1">IF(Minutes!B320="#","",CONCATENATE("&lt;A NAME = ""REQ",Minutes!B320,"""&gt;&lt;BR&gt;&lt;/A&gt;","&lt;TABLE BORDER=5 CELLSPACING=0 CELLPADDING=6 WIDTH=""100%""&gt;","&lt;TR BGCOLOR=""#00FFFF""&gt;&lt;TD COLSPAN = 3 VALIGN = MIDDLE  ALIGN = CENTER&gt;&lt;BIG&gt;&lt;B&gt;Change Request &lt;A HREF=""maint_",Minutes!B320,".pdf""&gt;",Minutes!B320,"&lt;/A&gt; Revision History&lt;/B&gt;&lt;/BIG&gt;&lt;/TD&gt;&lt;/TR&gt;","&lt;TR BGCOLOR=""#00FFFF""&gt;&lt;TD  WIDTH=""15%"" ALIGN = CENTER&gt;Status&lt;/TD&gt;&lt;TD ALIGN = CENTER&gt;Description&lt;/TD&gt;&lt;TD  WIDTH=""15%"" ALIGN = CENTER&gt;Date Received&lt;/TD&gt;&lt;/TR&gt;","&lt;TR BGCOLOR=""#00FFFF""&gt;&lt;TD VALIGN = MIDDLE  ALIGN = CENTER&gt;&lt;B&gt;",Minutes!C321,"&lt;/B&gt;&lt;/TD&gt;&lt;TD VALIGN = MIDDLE  ALIGN = CENTER&gt;&lt;B&gt;",Minutes!C322,"&lt;/B&gt;&lt;/TD&gt;&lt;TD  VALIGN = MIDDLE  ALIGN = CENTER&gt;&lt;B&gt;",Minutes!C320,"&lt;/B&gt;&lt;/TD&gt;&lt;/TR&gt;","&lt;TR BGCOLOR=""#00FFFF""&gt;&lt;TD COLSPAN = 3&gt;&lt;SMALL&gt;&lt;BR&gt;&lt;/SMALL&gt;&lt;/TD&gt;&lt;/TR&gt;"))</f>
        <v>&lt;A NAME = "REQ0117"&gt;&lt;BR&gt;&lt;/A&gt;&lt;TABLE BORDER=5 CELLSPACING=0 CELLPADDING=6 WIDTH="100%"&gt;&lt;TR BGCOLOR="#00FFFF"&gt;&lt;TD COLSPAN = 3 VALIGN = MIDDLE  ALIGN = CENTER&gt;&lt;BIG&gt;&lt;B&gt;Change Request &lt;A HREF="maint_0117.pdf"&gt;0117&lt;/A&gt;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CENTER&gt;&lt;B&gt;B.2 - Time-aware system requirements&lt;/B&gt;&lt;/TD&gt;&lt;TD  VALIGN = MIDDLE  ALIGN = CENTER&gt;&lt;B&gt;10-Jul-13&lt;/B&gt;&lt;/TD&gt;&lt;/TR&gt;&lt;TR BGCOLOR="#00FFFF"&gt;&lt;TD COLSPAN = 3&gt;&lt;SMALL&gt;&lt;BR&gt;&lt;/SMALL&gt;&lt;/TD&gt;&lt;/TR&gt;</v>
      </c>
      <c r="B319" s="117" t="str">
        <f ca="1">IF(Minutes!C322="","",CONCATENATE("&lt;TR BGCOLOR=""#E0E0E0""&gt;&lt;TD&gt;&lt;BR&gt;&lt;/TD&gt;&lt;TD VALIGN = MIDDLE  ALIGN = CENTER&gt;", Minutes!C321, "&lt;/TD&gt;&lt;TD VALIGN = MIDDLE  ALIGN = CENTER&gt;", TEXT(Minutes!C320,"d-mmm-yy"),"&lt;/TD&gt;&lt;/TR&gt;&lt;TR&gt;&lt;TD COLSPAN = 3&gt;", SUBSTITUTE(Minutes!C322, "#", " "),"&lt;/TD&gt;&lt;/TR&gt;"))</f>
        <v>&lt;TR BGCOLOR="#E0E0E0"&gt;&lt;TD&gt;&lt;BR&gt;&lt;/TD&gt;&lt;TD VALIGN = MIDDLE  ALIGN = CENTER&gt;Ready for&lt;BR&gt;Ballot&lt;/TD&gt;&lt;TD VALIGN = MIDDLE  ALIGN = CENTER&gt;10-Jul-13&lt;/TD&gt;&lt;/TR&gt;&lt;TR&gt;&lt;TD COLSPAN = 3&gt;B.2 - Time-aware system requirements&lt;/TD&gt;&lt;/TR&gt;</v>
      </c>
      <c r="C319" s="117" t="str">
        <f>IF(Minutes!D322&lt;&gt;"#","",CONCATENATE("&lt;TR BGCOLOR=""#E0E0E0""&gt;&lt;TD&gt;&lt;BR&gt;&lt;/TD&gt;&lt;TD VALIGN = MIDDLE  ALIGN = CENTER&gt;", Minutes!D321, "&lt;/TD&gt;&lt;TD VALIGN = MIDDLE  ALIGN = CENTER&gt;", TEXT(Minutes!D320,"d-mmm-yy"),"&lt;/TD&gt;&lt;/TR&gt;&lt;TR&gt;&lt;TD COLSPAN = 3&gt;", SUBSTITUTE(Minutes!D322, "#", " "),"&lt;/TD&gt;&lt;/TR&gt;"))</f>
        <v/>
      </c>
      <c r="D319" s="117" t="str">
        <f>IF(Minutes!E322&lt;&gt;"#","",CONCATENATE("&lt;TR BGCOLOR=""#E0E0E0""&gt;&lt;TD&gt;&lt;BR&gt;&lt;/TD&gt;&lt;TD VALIGN = MIDDLE  ALIGN = CENTER&gt;", Minutes!E321, "&lt;/TD&gt;&lt;TD VALIGN = MIDDLE  ALIGN = CENTER&gt;", TEXT(Minutes!E320,"d-mmm-yy"),"&lt;/TD&gt;&lt;/TR&gt;&lt;TR&gt;&lt;TD COLSPAN = 3&gt;", SUBSTITUTE(Minutes!E322, "#", " "),"&lt;/TD&gt;&lt;/TR&gt;"))</f>
        <v/>
      </c>
      <c r="E319" s="117" t="str">
        <f>IF(Minutes!F322&lt;&gt;"#","",CONCATENATE("&lt;TR BGCOLOR=""#E0E0E0""&gt;&lt;TD&gt;&lt;BR&gt;&lt;/TD&gt;&lt;TD VALIGN = MIDDLE  ALIGN = CENTER&gt;", Minutes!F321, "&lt;/TD&gt;&lt;TD VALIGN = MIDDLE  ALIGN = CENTER&gt;", TEXT(Minutes!F320,"d-mmm-yy"),"&lt;/TD&gt;&lt;/TR&gt;&lt;TR&gt;&lt;TD COLSPAN = 3&gt;", SUBSTITUTE(Minutes!F322, "#", " "),"&lt;/TD&gt;&lt;/TR&gt;"))</f>
        <v/>
      </c>
      <c r="F319" s="117" t="str">
        <f>IF(Minutes!G322&lt;&gt;"#","",CONCATENATE("&lt;TR BGCOLOR=""#E0E0E0""&gt;&lt;TD&gt;&lt;BR&gt;&lt;/TD&gt;&lt;TD VALIGN = MIDDLE  ALIGN = CENTER&gt;", Minutes!G321, "&lt;/TD&gt;&lt;TD VALIGN = MIDDLE  ALIGN = CENTER&gt;", TEXT(Minutes!G320,"d-mmm-yy"),"&lt;/TD&gt;&lt;/TR&gt;&lt;TR&gt;&lt;TD COLSPAN = 3&gt;", SUBSTITUTE(Minutes!G322, "#", " "),"&lt;/TD&gt;&lt;/TR&gt;"))</f>
        <v/>
      </c>
      <c r="G319" s="117" t="str">
        <f>IF(Minutes!H322&lt;&gt;"#","",CONCATENATE("&lt;TR BGCOLOR=""#E0E0E0""&gt;&lt;TD&gt;&lt;BR&gt;&lt;/TD&gt;&lt;TD VALIGN = MIDDLE  ALIGN = CENTER&gt;", Minutes!H321, "&lt;/TD&gt;&lt;TD VALIGN = MIDDLE  ALIGN = CENTER&gt;", TEXT(Minutes!H320,"d-mmm-yy"),"&lt;/TD&gt;&lt;/TR&gt;&lt;TR&gt;&lt;TD COLSPAN = 3&gt;", SUBSTITUTE(Minutes!H322, "#", " "),"&lt;/TD&gt;&lt;/TR&gt;"))</f>
        <v/>
      </c>
      <c r="H319" s="117" t="str">
        <f>IF(Minutes!I322&lt;&gt;"#","",CONCATENATE("&lt;TR BGCOLOR=""#E0E0E0""&gt;&lt;TD&gt;&lt;BR&gt;&lt;/TD&gt;&lt;TD VALIGN = MIDDLE  ALIGN = CENTER&gt;", Minutes!I321, "&lt;/TD&gt;&lt;TD VALIGN = MIDDLE  ALIGN = CENTER&gt;", TEXT(Minutes!I320,"d-mmm-yy"),"&lt;/TD&gt;&lt;/TR&gt;&lt;TR&gt;&lt;TD COLSPAN = 3&gt;", SUBSTITUTE(Minutes!I322, "#", " "),"&lt;/TD&gt;&lt;/TR&gt;"))</f>
        <v/>
      </c>
      <c r="I319" s="117" t="str">
        <f>IF(Minutes!J322&lt;&gt;"#","",CONCATENATE("&lt;TR BGCOLOR=""#E0E0E0""&gt;&lt;TD&gt;&lt;BR&gt;&lt;/TD&gt;&lt;TD VALIGN = MIDDLE  ALIGN = CENTER&gt;", Minutes!J321, "&lt;/TD&gt;&lt;TD VALIGN = MIDDLE  ALIGN = CENTER&gt;", TEXT(Minutes!J320,"d-mmm-yy"),"&lt;/TD&gt;&lt;/TR&gt;&lt;TR&gt;&lt;TD COLSPAN = 3&gt;", SUBSTITUTE(Minutes!J322, "#", " "),"&lt;/TD&gt;&lt;/TR&gt;"))</f>
        <v/>
      </c>
      <c r="J319" s="117" t="str">
        <f>IF(Minutes!K322&lt;&gt;"#","",CONCATENATE("&lt;TR BGCOLOR=""#E0E0E0""&gt;&lt;TD&gt;&lt;BR&gt;&lt;/TD&gt;&lt;TD VALIGN = MIDDLE  ALIGN = CENTER&gt;", Minutes!K321, "&lt;/TD&gt;&lt;TD VALIGN = MIDDLE  ALIGN = CENTER&gt;", TEXT(Minutes!K320,"d-mmm-yy"),"&lt;/TD&gt;&lt;/TR&gt;&lt;TR&gt;&lt;TD COLSPAN = 3&gt;", SUBSTITUTE(Minutes!K322, "#", " "),"&lt;/TD&gt;&lt;/TR&gt;"))</f>
        <v/>
      </c>
      <c r="K319" s="26" t="str">
        <f>IF(Minutes!L322&lt;&gt;"#","",CONCATENATE("&lt;TR BGCOLOR=""#E0E0E0""&gt;&lt;TD&gt;&lt;BR&gt;&lt;/TD&gt;&lt;TD VALIGN = MIDDLE  ALIGN = CENTER&gt;", Minutes!L321, "&lt;/TD&gt;&lt;TD VALIGN = MIDDLE  ALIGN = CENTER&gt;", TEXT(Minutes!L320,"d-mmm-yy"),"&lt;/TD&gt;&lt;/TR&gt;&lt;TR&gt;&lt;TD COLSPAN = 3&gt;", SUBSTITUTE(Minutes!L322, "#", " "),"&lt;/TD&gt;&lt;/TR&gt;"))</f>
        <v/>
      </c>
      <c r="L319" s="26" t="str">
        <f>IF(Minutes!M322&lt;&gt;"#","",CONCATENATE("&lt;TR BGCOLOR=""#E0E0E0""&gt;&lt;TD&gt;&lt;BR&gt;&lt;/TD&gt;&lt;TD VALIGN = MIDDLE  ALIGN = CENTER&gt;", Minutes!M321, "&lt;/TD&gt;&lt;TD VALIGN = MIDDLE  ALIGN = CENTER&gt;", TEXT(Minutes!M320,"d-mmm-yy"),"&lt;/TD&gt;&lt;/TR&gt;&lt;TR&gt;&lt;TD COLSPAN = 3&gt;", SUBSTITUTE(Minutes!M322, "#", " "),"&lt;/TD&gt;&lt;/TR&gt;"))</f>
        <v/>
      </c>
      <c r="M319" s="26" t="str">
        <f>IF(Minutes!N322&lt;&gt;"#","",CONCATENATE("&lt;TR BGCOLOR=""#E0E0E0""&gt;&lt;TD&gt;&lt;BR&gt;&lt;/TD&gt;&lt;TD VALIGN = MIDDLE  ALIGN = CENTER&gt;", Minutes!N321, "&lt;/TD&gt;&lt;TD VALIGN = MIDDLE  ALIGN = CENTER&gt;", TEXT(Minutes!N320,"d-mmm-yy"),"&lt;/TD&gt;&lt;/TR&gt;&lt;TR&gt;&lt;TD COLSPAN = 3&gt;", SUBSTITUTE(Minutes!N322, "#", " "),"&lt;/TD&gt;&lt;/TR&gt;"))</f>
        <v/>
      </c>
      <c r="N319" s="26" t="str">
        <f>IF(Minutes!O322&lt;&gt;"#","",CONCATENATE("&lt;TR BGCOLOR=""#E0E0E0""&gt;&lt;TD&gt;&lt;BR&gt;&lt;/TD&gt;&lt;TD VALIGN = MIDDLE  ALIGN = CENTER&gt;", Minutes!O321, "&lt;/TD&gt;&lt;TD VALIGN = MIDDLE  ALIGN = CENTER&gt;", TEXT(Minutes!O320,"d-mmm-yy"),"&lt;/TD&gt;&lt;/TR&gt;&lt;TR&gt;&lt;TD COLSPAN = 3&gt;", SUBSTITUTE(Minutes!O322, "#", " "),"&lt;/TD&gt;&lt;/TR&gt;"))</f>
        <v/>
      </c>
      <c r="O319" s="26" t="str">
        <f>IF(Minutes!P322&lt;&gt;"#","",CONCATENATE("&lt;TR BGCOLOR=""#E0E0E0""&gt;&lt;TD&gt;&lt;BR&gt;&lt;/TD&gt;&lt;TD VALIGN = MIDDLE  ALIGN = CENTER&gt;", Minutes!P321, "&lt;/TD&gt;&lt;TD VALIGN = MIDDLE  ALIGN = CENTER&gt;", TEXT(Minutes!P320,"d-mmm-yy"),"&lt;/TD&gt;&lt;/TR&gt;&lt;TR&gt;&lt;TD COLSPAN = 3&gt;", SUBSTITUTE(Minutes!P322, "#", " "),"&lt;/TD&gt;&lt;/TR&gt;"))</f>
        <v>&lt;TR BGCOLOR="#E0E0E0"&gt;&lt;TD&gt;&lt;BR&gt;&lt;/TD&gt;&lt;TD VALIGN = MIDDLE  ALIGN = CENTER&gt;&lt; Note: This was originally incorrectly numbered 0115 &gt;
Proposal agreed.
Target for 802.1ASbt&lt;/TD&gt;&lt;TD VALIGN = MIDDLE  ALIGN = CENTER&gt;15-Jul-13&lt;/TD&gt;&lt;/TR&gt;&lt;TR&gt;&lt;TD COLSPAN = 3&gt; &lt;/TD&gt;&lt;/TR&gt;</v>
      </c>
      <c r="P319" s="26" t="str">
        <f>IF(Minutes!Q322&lt;&gt;"#","",CONCATENATE("&lt;TR BGCOLOR=""#E0E0E0""&gt;&lt;TD&gt;&lt;BR&gt;&lt;/TD&gt;&lt;TD VALIGN = MIDDLE  ALIGN = CENTER&gt;", Minutes!Q321, "&lt;/TD&gt;&lt;TD VALIGN = MIDDLE  ALIGN = CENTER&gt;", TEXT(Minutes!Q320,"d-mmm-yy"),"&lt;/TD&gt;&lt;/TR&gt;&lt;TR&gt;&lt;TD COLSPAN = 3&gt;", SUBSTITUTE(Minutes!Q322, "#", " "),"&lt;/TD&gt;&lt;/TR&gt;"))</f>
        <v>&lt;TR BGCOLOR="#E0E0E0"&gt;&lt;TD&gt;&lt;BR&gt;&lt;/TD&gt;&lt;TD VALIGN = MIDDLE  ALIGN = CENTER&gt;Editor made a revised proposal and it was agreed.
Add respective references to B.2.2 and B.2.4, in clause 10;  and B.2.3 in clause 11, add respective PICS entries for B.2.4
Make necessary changes for PICS entry for the Annex E reference to these sub clauses.
Editor instructed to include in the next draft of 802.1ASbt&lt;/TD&gt;&lt;TD VALIGN = MIDDLE  ALIGN = CENTER&gt;3-Sep-13&lt;/TD&gt;&lt;/TR&gt;&lt;TR&gt;&lt;TD COLSPAN = 3&gt; &lt;/TD&gt;&lt;/TR&gt;</v>
      </c>
      <c r="Q319" s="112" t="str">
        <f>IF(Minutes!R322&lt;&gt;"#","",CONCATENATE("&lt;TR BGCOLOR=""#E0E0E0""&gt;&lt;TD&gt;&lt;BR&gt;&lt;/TD&gt;&lt;TD VALIGN = MIDDLE  ALIGN = CENTER&gt;", Minutes!R321, "&lt;/TD&gt;&lt;TD VALIGN = MIDDLE  ALIGN = CENTER&gt;", TEXT(Minutes!R320,"d-mmm-yy"),"&lt;/TD&gt;&lt;/TR&gt;&lt;TR&gt;&lt;TD COLSPAN = 3&gt;", SUBSTITUTE(Minutes!R322, "#", " "),"&lt;/TD&gt;&lt;/TR&gt;"))</f>
        <v>&lt;TR BGCOLOR="#E0E0E0"&gt;&lt;TD&gt;&lt;BR&gt;&lt;/TD&gt;&lt;TD VALIGN = MIDDLE  ALIGN = CENTER&gt;D0.2 of 802.1ASbt available with most changes, PICS changes will be made in D0.3.   TG ballot after next meeting.&lt;/TD&gt;&lt;TD VALIGN = MIDDLE  ALIGN = CENTER&gt;12-Nov-13&lt;/TD&gt;&lt;/TR&gt;&lt;TR&gt;&lt;TD COLSPAN = 3&gt; &lt;/TD&gt;&lt;/TR&gt;</v>
      </c>
      <c r="R319" s="117" t="str">
        <f>IF(Minutes!S322&lt;&gt;"#","",CONCATENATE("&lt;TR BGCOLOR=""#E0E0E0""&gt;&lt;TD&gt;&lt;BR&gt;&lt;/TD&gt;&lt;TD VALIGN = MIDDLE  ALIGN = CENTER&gt;", Minutes!S321, "&lt;/TD&gt;&lt;TD VALIGN = MIDDLE  ALIGN = CENTER&gt;", TEXT(Minutes!S320,"d-mmm-yy"),"&lt;/TD&gt;&lt;/TR&gt;&lt;TR&gt;&lt;TD COLSPAN = 3&gt;", SUBSTITUTE(Minutes!S322, "#", " "),"&lt;/TD&gt;&lt;/TR&gt;"))</f>
        <v>&lt;TR BGCOLOR="#E0E0E0"&gt;&lt;TD&gt;&lt;BR&gt;&lt;/TD&gt;&lt;TD VALIGN = MIDDLE  ALIGN = CENTER&gt;D0.3 of 802.1ASbt available, TG ballot after next meeting.&lt;/TD&gt;&lt;TD VALIGN = MIDDLE  ALIGN = CENTER&gt;22-Jan-14&lt;/TD&gt;&lt;/TR&gt;&lt;TR&gt;&lt;TD COLSPAN = 3&gt; &lt;/TD&gt;&lt;/TR&gt;</v>
      </c>
      <c r="S319" s="117" t="str">
        <f>IF(Minutes!T322&lt;&gt;"#","",CONCATENATE("&lt;TR BGCOLOR=""#E0E0E0""&gt;&lt;TD&gt;&lt;BR&gt;&lt;/TD&gt;&lt;TD VALIGN = MIDDLE  ALIGN = CENTER&gt;", Minutes!T321, "&lt;/TD&gt;&lt;TD VALIGN = MIDDLE  ALIGN = CENTER&gt;", TEXT(Minutes!T320,"d-mmm-yy"),"&lt;/TD&gt;&lt;/TR&gt;&lt;TR&gt;&lt;TD COLSPAN = 3&gt;", SUBSTITUTE(Minutes!T322, "#", " "),"&lt;/TD&gt;&lt;/TR&gt;"))</f>
        <v>&lt;TR BGCOLOR="#E0E0E0"&gt;&lt;TD&gt;&lt;BR&gt;&lt;/TD&gt;&lt;TD VALIGN = MIDDLE  ALIGN = CENTER&gt;No update.&lt;/TD&gt;&lt;TD VALIGN = MIDDLE  ALIGN = CENTER&gt;18-Mar-14&lt;/TD&gt;&lt;/TR&gt;&lt;TR&gt;&lt;TD COLSPAN = 3&gt; &lt;/TD&gt;&lt;/TR&gt;</v>
      </c>
      <c r="T319" s="117" t="str">
        <f>IF(Minutes!U322&lt;&gt;"#","",CONCATENATE("&lt;TR BGCOLOR=""#E0E0E0""&gt;&lt;TD&gt;&lt;BR&gt;&lt;/TD&gt;&lt;TD VALIGN = MIDDLE  ALIGN = CENTER&gt;", Minutes!U321, "&lt;/TD&gt;&lt;TD VALIGN = MIDDLE  ALIGN = CENTER&gt;", TEXT(Minutes!U320,"d-mmm-yy"),"&lt;/TD&gt;&lt;/TR&gt;&lt;TR&gt;&lt;TD COLSPAN = 3&gt;", SUBSTITUTE(Minutes!U322, "#", " "),"&lt;/TD&gt;&lt;/TR&gt;"))</f>
        <v/>
      </c>
      <c r="U319" s="117" t="str">
        <f>IF(Minutes!V322&lt;&gt;"#","",CONCATENATE("&lt;TR BGCOLOR=""#E0E0E0""&gt;&lt;TD&gt;&lt;BR&gt;&lt;/TD&gt;&lt;TD VALIGN = MIDDLE  ALIGN = CENTER&gt;", Minutes!V321, "&lt;/TD&gt;&lt;TD VALIGN = MIDDLE  ALIGN = CENTER&gt;", TEXT(Minutes!V320,"d-mmm-yy"),"&lt;/TD&gt;&lt;/TR&gt;&lt;TR&gt;&lt;TD COLSPAN = 3&gt;", SUBSTITUTE(Minutes!V322, "#", " "),"&lt;/TD&gt;&lt;/TR&gt;"))</f>
        <v/>
      </c>
      <c r="V319" s="117" t="str">
        <f>IF(Minutes!W322&lt;&gt;"#","",CONCATENATE("&lt;TR BGCOLOR=""#E0E0E0""&gt;&lt;TD&gt;&lt;BR&gt;&lt;/TD&gt;&lt;TD VALIGN = MIDDLE  ALIGN = CENTER&gt;", Minutes!W321, "&lt;/TD&gt;&lt;TD VALIGN = MIDDLE  ALIGN = CENTER&gt;", TEXT(Minutes!W320,"d-mmm-yy"),"&lt;/TD&gt;&lt;/TR&gt;&lt;TR&gt;&lt;TD COLSPAN = 3&gt;", SUBSTITUTE(Minutes!W322, "#", " "),"&lt;/TD&gt;&lt;/TR&gt;"))</f>
        <v/>
      </c>
      <c r="W319" s="117" t="str">
        <f>IF(Minutes!X322&lt;&gt;"#","",CONCATENATE("&lt;TR BGCOLOR=""#E0E0E0""&gt;&lt;TD&gt;&lt;BR&gt;&lt;/TD&gt;&lt;TD VALIGN = MIDDLE  ALIGN = CENTER&gt;", Minutes!X321, "&lt;/TD&gt;&lt;TD VALIGN = MIDDLE  ALIGN = CENTER&gt;", TEXT(Minutes!X320,"d-mmm-yy"),"&lt;/TD&gt;&lt;/TR&gt;&lt;TR&gt;&lt;TD COLSPAN = 3&gt;", SUBSTITUTE(Minutes!X322, "#", " "),"&lt;/TD&gt;&lt;/TR&gt;"))</f>
        <v/>
      </c>
      <c r="X319" s="117" t="str">
        <f>IF(Minutes!Y322&lt;&gt;"#","",CONCATENATE("&lt;TR BGCOLOR=""#E0E0E0""&gt;&lt;TD&gt;&lt;BR&gt;&lt;/TD&gt;&lt;TD VALIGN = MIDDLE  ALIGN = CENTER&gt;", Minutes!Y321, "&lt;/TD&gt;&lt;TD VALIGN = MIDDLE  ALIGN = CENTER&gt;", TEXT(Minutes!Y320,"d-mmm-yy"),"&lt;/TD&gt;&lt;/TR&gt;&lt;TR&gt;&lt;TD COLSPAN = 3&gt;", SUBSTITUTE(Minutes!Y322, "#", " "),"&lt;/TD&gt;&lt;/TR&gt;"))</f>
        <v/>
      </c>
    </row>
    <row r="320" spans="1:24" x14ac:dyDescent="0.2">
      <c r="B320" s="117"/>
      <c r="C320" s="117"/>
      <c r="D320" s="117"/>
      <c r="E320" s="117"/>
      <c r="F320" s="117"/>
      <c r="G320" s="117"/>
      <c r="H320" s="117"/>
      <c r="I320" s="117"/>
      <c r="J320" s="117"/>
      <c r="R320" s="117"/>
      <c r="S320" s="117"/>
      <c r="T320" s="117"/>
      <c r="U320" s="117"/>
      <c r="V320" s="117"/>
      <c r="W320" s="117"/>
      <c r="X320" s="117"/>
    </row>
    <row r="321" spans="1:24" x14ac:dyDescent="0.2">
      <c r="A321" s="26" t="s">
        <v>89</v>
      </c>
      <c r="B321" s="117"/>
      <c r="C321" s="117"/>
      <c r="D321" s="117"/>
      <c r="E321" s="117"/>
      <c r="F321" s="117"/>
      <c r="G321" s="117"/>
      <c r="H321" s="117"/>
      <c r="I321" s="117"/>
      <c r="J321" s="117"/>
      <c r="R321" s="117"/>
      <c r="S321" s="117"/>
      <c r="T321" s="117"/>
      <c r="U321" s="117"/>
      <c r="V321" s="117"/>
      <c r="W321" s="117"/>
      <c r="X321" s="117"/>
    </row>
    <row r="322" spans="1:24" ht="127.5" customHeight="1" x14ac:dyDescent="0.2">
      <c r="A322" s="26" t="str">
        <f ca="1">IF(Minutes!B323="#","",CONCATENATE("&lt;A NAME = ""REQ",Minutes!B323,"""&gt;&lt;BR&gt;&lt;/A&gt;","&lt;TABLE BORDER=5 CELLSPACING=0 CELLPADDING=6 WIDTH=""100%""&gt;","&lt;TR BGCOLOR=""#00FFFF""&gt;&lt;TD COLSPAN = 3 VALIGN = MIDDLE  ALIGN = CENTER&gt;&lt;BIG&gt;&lt;B&gt;Change Request &lt;A HREF=""maint_",Minutes!B323,".pdf""&gt;",Minutes!B323,"&lt;/A&gt; Revision History&lt;/B&gt;&lt;/BIG&gt;&lt;/TD&gt;&lt;/TR&gt;","&lt;TR BGCOLOR=""#00FFFF""&gt;&lt;TD  WIDTH=""15%"" ALIGN = CENTER&gt;Status&lt;/TD&gt;&lt;TD ALIGN = CENTER&gt;Description&lt;/TD&gt;&lt;TD  WIDTH=""15%"" ALIGN = CENTER&gt;Date Received&lt;/TD&gt;&lt;/TR&gt;","&lt;TR BGCOLOR=""#00FFFF""&gt;&lt;TD VALIGN = MIDDLE  ALIGN = CENTER&gt;&lt;B&gt;",Minutes!C324,"&lt;/B&gt;&lt;/TD&gt;&lt;TD VALIGN = MIDDLE  ALIGN = CENTER&gt;&lt;B&gt;",Minutes!C325,"&lt;/B&gt;&lt;/TD&gt;&lt;TD  VALIGN = MIDDLE  ALIGN = CENTER&gt;&lt;B&gt;",Minutes!C323,"&lt;/B&gt;&lt;/TD&gt;&lt;/TR&gt;","&lt;TR BGCOLOR=""#00FFFF""&gt;&lt;TD COLSPAN = 3&gt;&lt;SMALL&gt;&lt;BR&gt;&lt;/SMALL&gt;&lt;/TD&gt;&lt;/TR&gt;"))</f>
        <v>&lt;A NAME = "REQ0118"&gt;&lt;BR&gt;&lt;/A&gt;&lt;TABLE BORDER=5 CELLSPACING=0 CELLPADDING=6 WIDTH="100%"&gt;&lt;TR BGCOLOR="#00FFFF"&gt;&lt;TD COLSPAN = 3 VALIGN = MIDDLE  ALIGN = CENTER&gt;&lt;BIG&gt;&lt;B&gt;Change Request &lt;A HREF="maint_0118.pdf"&gt;0118&lt;/A&gt;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CENTER&gt;&lt;B&gt;B.1.3.2 - Allan variance vertical axis units incorrect&lt;/B&gt;&lt;/TD&gt;&lt;TD  VALIGN = MIDDLE  ALIGN = CENTER&gt;&lt;B&gt;10-Jul-13&lt;/B&gt;&lt;/TD&gt;&lt;/TR&gt;&lt;TR BGCOLOR="#00FFFF"&gt;&lt;TD COLSPAN = 3&gt;&lt;SMALL&gt;&lt;BR&gt;&lt;/SMALL&gt;&lt;/TD&gt;&lt;/TR&gt;</v>
      </c>
      <c r="B322" s="117" t="str">
        <f ca="1">IF(Minutes!C325="","",CONCATENATE("&lt;TR BGCOLOR=""#E0E0E0""&gt;&lt;TD&gt;&lt;BR&gt;&lt;/TD&gt;&lt;TD VALIGN = MIDDLE  ALIGN = CENTER&gt;", Minutes!C324, "&lt;/TD&gt;&lt;TD VALIGN = MIDDLE  ALIGN = CENTER&gt;", TEXT(Minutes!C323,"d-mmm-yy"),"&lt;/TD&gt;&lt;/TR&gt;&lt;TR&gt;&lt;TD COLSPAN = 3&gt;", SUBSTITUTE(Minutes!C325, "#", " "),"&lt;/TD&gt;&lt;/TR&gt;"))</f>
        <v>&lt;TR BGCOLOR="#E0E0E0"&gt;&lt;TD&gt;&lt;BR&gt;&lt;/TD&gt;&lt;TD VALIGN = MIDDLE  ALIGN = CENTER&gt;Ready for&lt;BR&gt;Ballot&lt;/TD&gt;&lt;TD VALIGN = MIDDLE  ALIGN = CENTER&gt;10-Jul-13&lt;/TD&gt;&lt;/TR&gt;&lt;TR&gt;&lt;TD COLSPAN = 3&gt;B.1.3.2 - Allan variance vertical axis units incorrect&lt;/TD&gt;&lt;/TR&gt;</v>
      </c>
      <c r="C322" s="117" t="str">
        <f>IF(Minutes!D325&lt;&gt;"#","",CONCATENATE("&lt;TR BGCOLOR=""#E0E0E0""&gt;&lt;TD&gt;&lt;BR&gt;&lt;/TD&gt;&lt;TD VALIGN = MIDDLE  ALIGN = CENTER&gt;", Minutes!D324, "&lt;/TD&gt;&lt;TD VALIGN = MIDDLE  ALIGN = CENTER&gt;", TEXT(Minutes!D323,"d-mmm-yy"),"&lt;/TD&gt;&lt;/TR&gt;&lt;TR&gt;&lt;TD COLSPAN = 3&gt;", SUBSTITUTE(Minutes!D325, "#", " "),"&lt;/TD&gt;&lt;/TR&gt;"))</f>
        <v/>
      </c>
      <c r="D322" s="117" t="str">
        <f>IF(Minutes!E325&lt;&gt;"#","",CONCATENATE("&lt;TR BGCOLOR=""#E0E0E0""&gt;&lt;TD&gt;&lt;BR&gt;&lt;/TD&gt;&lt;TD VALIGN = MIDDLE  ALIGN = CENTER&gt;", Minutes!E324, "&lt;/TD&gt;&lt;TD VALIGN = MIDDLE  ALIGN = CENTER&gt;", TEXT(Minutes!E323,"d-mmm-yy"),"&lt;/TD&gt;&lt;/TR&gt;&lt;TR&gt;&lt;TD COLSPAN = 3&gt;", SUBSTITUTE(Minutes!E325, "#", " "),"&lt;/TD&gt;&lt;/TR&gt;"))</f>
        <v/>
      </c>
      <c r="E322" s="117" t="str">
        <f>IF(Minutes!F325&lt;&gt;"#","",CONCATENATE("&lt;TR BGCOLOR=""#E0E0E0""&gt;&lt;TD&gt;&lt;BR&gt;&lt;/TD&gt;&lt;TD VALIGN = MIDDLE  ALIGN = CENTER&gt;", Minutes!F324, "&lt;/TD&gt;&lt;TD VALIGN = MIDDLE  ALIGN = CENTER&gt;", TEXT(Minutes!F323,"d-mmm-yy"),"&lt;/TD&gt;&lt;/TR&gt;&lt;TR&gt;&lt;TD COLSPAN = 3&gt;", SUBSTITUTE(Minutes!F325, "#", " "),"&lt;/TD&gt;&lt;/TR&gt;"))</f>
        <v/>
      </c>
      <c r="F322" s="117" t="str">
        <f>IF(Minutes!G325&lt;&gt;"#","",CONCATENATE("&lt;TR BGCOLOR=""#E0E0E0""&gt;&lt;TD&gt;&lt;BR&gt;&lt;/TD&gt;&lt;TD VALIGN = MIDDLE  ALIGN = CENTER&gt;", Minutes!G324, "&lt;/TD&gt;&lt;TD VALIGN = MIDDLE  ALIGN = CENTER&gt;", TEXT(Minutes!G323,"d-mmm-yy"),"&lt;/TD&gt;&lt;/TR&gt;&lt;TR&gt;&lt;TD COLSPAN = 3&gt;", SUBSTITUTE(Minutes!G325, "#", " "),"&lt;/TD&gt;&lt;/TR&gt;"))</f>
        <v/>
      </c>
      <c r="G322" s="117" t="str">
        <f>IF(Minutes!H325&lt;&gt;"#","",CONCATENATE("&lt;TR BGCOLOR=""#E0E0E0""&gt;&lt;TD&gt;&lt;BR&gt;&lt;/TD&gt;&lt;TD VALIGN = MIDDLE  ALIGN = CENTER&gt;", Minutes!H324, "&lt;/TD&gt;&lt;TD VALIGN = MIDDLE  ALIGN = CENTER&gt;", TEXT(Minutes!H323,"d-mmm-yy"),"&lt;/TD&gt;&lt;/TR&gt;&lt;TR&gt;&lt;TD COLSPAN = 3&gt;", SUBSTITUTE(Minutes!H325, "#", " "),"&lt;/TD&gt;&lt;/TR&gt;"))</f>
        <v/>
      </c>
      <c r="H322" s="117" t="str">
        <f>IF(Minutes!I325&lt;&gt;"#","",CONCATENATE("&lt;TR BGCOLOR=""#E0E0E0""&gt;&lt;TD&gt;&lt;BR&gt;&lt;/TD&gt;&lt;TD VALIGN = MIDDLE  ALIGN = CENTER&gt;", Minutes!I324, "&lt;/TD&gt;&lt;TD VALIGN = MIDDLE  ALIGN = CENTER&gt;", TEXT(Minutes!I323,"d-mmm-yy"),"&lt;/TD&gt;&lt;/TR&gt;&lt;TR&gt;&lt;TD COLSPAN = 3&gt;", SUBSTITUTE(Minutes!I325, "#", " "),"&lt;/TD&gt;&lt;/TR&gt;"))</f>
        <v/>
      </c>
      <c r="I322" s="117" t="str">
        <f>IF(Minutes!J325&lt;&gt;"#","",CONCATENATE("&lt;TR BGCOLOR=""#E0E0E0""&gt;&lt;TD&gt;&lt;BR&gt;&lt;/TD&gt;&lt;TD VALIGN = MIDDLE  ALIGN = CENTER&gt;", Minutes!J324, "&lt;/TD&gt;&lt;TD VALIGN = MIDDLE  ALIGN = CENTER&gt;", TEXT(Minutes!J323,"d-mmm-yy"),"&lt;/TD&gt;&lt;/TR&gt;&lt;TR&gt;&lt;TD COLSPAN = 3&gt;", SUBSTITUTE(Minutes!J325, "#", " "),"&lt;/TD&gt;&lt;/TR&gt;"))</f>
        <v/>
      </c>
      <c r="J322" s="117" t="str">
        <f>IF(Minutes!K325&lt;&gt;"#","",CONCATENATE("&lt;TR BGCOLOR=""#E0E0E0""&gt;&lt;TD&gt;&lt;BR&gt;&lt;/TD&gt;&lt;TD VALIGN = MIDDLE  ALIGN = CENTER&gt;", Minutes!K324, "&lt;/TD&gt;&lt;TD VALIGN = MIDDLE  ALIGN = CENTER&gt;", TEXT(Minutes!K323,"d-mmm-yy"),"&lt;/TD&gt;&lt;/TR&gt;&lt;TR&gt;&lt;TD COLSPAN = 3&gt;", SUBSTITUTE(Minutes!K325, "#", " "),"&lt;/TD&gt;&lt;/TR&gt;"))</f>
        <v/>
      </c>
      <c r="K322" s="26" t="str">
        <f>IF(Minutes!L325&lt;&gt;"#","",CONCATENATE("&lt;TR BGCOLOR=""#E0E0E0""&gt;&lt;TD&gt;&lt;BR&gt;&lt;/TD&gt;&lt;TD VALIGN = MIDDLE  ALIGN = CENTER&gt;", Minutes!L324, "&lt;/TD&gt;&lt;TD VALIGN = MIDDLE  ALIGN = CENTER&gt;", TEXT(Minutes!L323,"d-mmm-yy"),"&lt;/TD&gt;&lt;/TR&gt;&lt;TR&gt;&lt;TD COLSPAN = 3&gt;", SUBSTITUTE(Minutes!L325, "#", " "),"&lt;/TD&gt;&lt;/TR&gt;"))</f>
        <v/>
      </c>
      <c r="L322" s="26" t="str">
        <f>IF(Minutes!M325&lt;&gt;"#","",CONCATENATE("&lt;TR BGCOLOR=""#E0E0E0""&gt;&lt;TD&gt;&lt;BR&gt;&lt;/TD&gt;&lt;TD VALIGN = MIDDLE  ALIGN = CENTER&gt;", Minutes!M324, "&lt;/TD&gt;&lt;TD VALIGN = MIDDLE  ALIGN = CENTER&gt;", TEXT(Minutes!M323,"d-mmm-yy"),"&lt;/TD&gt;&lt;/TR&gt;&lt;TR&gt;&lt;TD COLSPAN = 3&gt;", SUBSTITUTE(Minutes!M325, "#", " "),"&lt;/TD&gt;&lt;/TR&gt;"))</f>
        <v/>
      </c>
      <c r="M322" s="26" t="str">
        <f>IF(Minutes!N325&lt;&gt;"#","",CONCATENATE("&lt;TR BGCOLOR=""#E0E0E0""&gt;&lt;TD&gt;&lt;BR&gt;&lt;/TD&gt;&lt;TD VALIGN = MIDDLE  ALIGN = CENTER&gt;", Minutes!N324, "&lt;/TD&gt;&lt;TD VALIGN = MIDDLE  ALIGN = CENTER&gt;", TEXT(Minutes!N323,"d-mmm-yy"),"&lt;/TD&gt;&lt;/TR&gt;&lt;TR&gt;&lt;TD COLSPAN = 3&gt;", SUBSTITUTE(Minutes!N325, "#", " "),"&lt;/TD&gt;&lt;/TR&gt;"))</f>
        <v/>
      </c>
      <c r="N322" s="26" t="str">
        <f>IF(Minutes!O325&lt;&gt;"#","",CONCATENATE("&lt;TR BGCOLOR=""#E0E0E0""&gt;&lt;TD&gt;&lt;BR&gt;&lt;/TD&gt;&lt;TD VALIGN = MIDDLE  ALIGN = CENTER&gt;", Minutes!O324, "&lt;/TD&gt;&lt;TD VALIGN = MIDDLE  ALIGN = CENTER&gt;", TEXT(Minutes!O323,"d-mmm-yy"),"&lt;/TD&gt;&lt;/TR&gt;&lt;TR&gt;&lt;TD COLSPAN = 3&gt;", SUBSTITUTE(Minutes!O325, "#", " "),"&lt;/TD&gt;&lt;/TR&gt;"))</f>
        <v/>
      </c>
      <c r="O322" s="26" t="str">
        <f>IF(Minutes!P325&lt;&gt;"#","",CONCATENATE("&lt;TR BGCOLOR=""#E0E0E0""&gt;&lt;TD&gt;&lt;BR&gt;&lt;/TD&gt;&lt;TD VALIGN = MIDDLE  ALIGN = CENTER&gt;", Minutes!P324, "&lt;/TD&gt;&lt;TD VALIGN = MIDDLE  ALIGN = CENTER&gt;", TEXT(Minutes!P323,"d-mmm-yy"),"&lt;/TD&gt;&lt;/TR&gt;&lt;TR&gt;&lt;TD COLSPAN = 3&gt;", SUBSTITUTE(Minutes!P325, "#", " "),"&lt;/TD&gt;&lt;/TR&gt;"))</f>
        <v>&lt;TR BGCOLOR="#E0E0E0"&gt;&lt;TD&gt;&lt;BR&gt;&lt;/TD&gt;&lt;TD VALIGN = MIDDLE  ALIGN = CENTER&gt;&lt; Note: This was originally incorrectly numbered 0116 &gt;
Proposal agreed.
Target for 802.1ASbt&lt;/TD&gt;&lt;TD VALIGN = MIDDLE  ALIGN = CENTER&gt;15-Jul-13&lt;/TD&gt;&lt;/TR&gt;&lt;TR&gt;&lt;TD COLSPAN = 3&gt; &lt;/TD&gt;&lt;/TR&gt;</v>
      </c>
      <c r="P322" s="26" t="str">
        <f>IF(Minutes!Q325&lt;&gt;"#","",CONCATENATE("&lt;TR BGCOLOR=""#E0E0E0""&gt;&lt;TD&gt;&lt;BR&gt;&lt;/TD&gt;&lt;TD VALIGN = MIDDLE  ALIGN = CENTER&gt;", Minutes!Q324, "&lt;/TD&gt;&lt;TD VALIGN = MIDDLE  ALIGN = CENTER&gt;", TEXT(Minutes!Q323,"d-mmm-yy"),"&lt;/TD&gt;&lt;/TR&gt;&lt;TR&gt;&lt;TD COLSPAN = 3&gt;", SUBSTITUTE(Minutes!Q325, "#", " "),"&lt;/TD&gt;&lt;/TR&gt;"))</f>
        <v>&lt;TR BGCOLOR="#E0E0E0"&gt;&lt;TD&gt;&lt;BR&gt;&lt;/TD&gt;&lt;TD VALIGN = MIDDLE  ALIGN = CENTER&gt;Included in draft D0.1 of 802.1ASbt&lt;/TD&gt;&lt;TD VALIGN = MIDDLE  ALIGN = CENTER&gt;3-Sep-13&lt;/TD&gt;&lt;/TR&gt;&lt;TR&gt;&lt;TD COLSPAN = 3&gt; &lt;/TD&gt;&lt;/TR&gt;</v>
      </c>
      <c r="Q322" s="112" t="str">
        <f>IF(Minutes!R325&lt;&gt;"#","",CONCATENATE("&lt;TR BGCOLOR=""#E0E0E0""&gt;&lt;TD&gt;&lt;BR&gt;&lt;/TD&gt;&lt;TD VALIGN = MIDDLE  ALIGN = CENTER&gt;", Minutes!R324, "&lt;/TD&gt;&lt;TD VALIGN = MIDDLE  ALIGN = CENTER&gt;", TEXT(Minutes!R323,"d-mmm-yy"),"&lt;/TD&gt;&lt;/TR&gt;&lt;TR&gt;&lt;TD COLSPAN = 3&gt;", SUBSTITUTE(Minutes!R325, "#", " "),"&lt;/TD&gt;&lt;/TR&gt;"))</f>
        <v>&lt;TR BGCOLOR="#E0E0E0"&gt;&lt;TD&gt;&lt;BR&gt;&lt;/TD&gt;&lt;TD VALIGN = MIDDLE  ALIGN = CENTER&gt;D0.2 of 802.1ASbt available, TG ballot after next meeting.&lt;/TD&gt;&lt;TD VALIGN = MIDDLE  ALIGN = CENTER&gt;12-Nov-13&lt;/TD&gt;&lt;/TR&gt;&lt;TR&gt;&lt;TD COLSPAN = 3&gt; &lt;/TD&gt;&lt;/TR&gt;</v>
      </c>
      <c r="R322" s="117" t="str">
        <f>IF(Minutes!S325&lt;&gt;"#","",CONCATENATE("&lt;TR BGCOLOR=""#E0E0E0""&gt;&lt;TD&gt;&lt;BR&gt;&lt;/TD&gt;&lt;TD VALIGN = MIDDLE  ALIGN = CENTER&gt;", Minutes!S324, "&lt;/TD&gt;&lt;TD VALIGN = MIDDLE  ALIGN = CENTER&gt;", TEXT(Minutes!S323,"d-mmm-yy"),"&lt;/TD&gt;&lt;/TR&gt;&lt;TR&gt;&lt;TD COLSPAN = 3&gt;", SUBSTITUTE(Minutes!S325, "#", " "),"&lt;/TD&gt;&lt;/TR&gt;"))</f>
        <v>&lt;TR BGCOLOR="#E0E0E0"&gt;&lt;TD&gt;&lt;BR&gt;&lt;/TD&gt;&lt;TD VALIGN = MIDDLE  ALIGN = CENTER&gt;D0.3 of 802.1ASbt available, TG ballot after next meeting.&lt;/TD&gt;&lt;TD VALIGN = MIDDLE  ALIGN = CENTER&gt;22-Jan-14&lt;/TD&gt;&lt;/TR&gt;&lt;TR&gt;&lt;TD COLSPAN = 3&gt; &lt;/TD&gt;&lt;/TR&gt;</v>
      </c>
      <c r="S322" s="117" t="str">
        <f>IF(Minutes!T325&lt;&gt;"#","",CONCATENATE("&lt;TR BGCOLOR=""#E0E0E0""&gt;&lt;TD&gt;&lt;BR&gt;&lt;/TD&gt;&lt;TD VALIGN = MIDDLE  ALIGN = CENTER&gt;", Minutes!T324, "&lt;/TD&gt;&lt;TD VALIGN = MIDDLE  ALIGN = CENTER&gt;", TEXT(Minutes!T323,"d-mmm-yy"),"&lt;/TD&gt;&lt;/TR&gt;&lt;TR&gt;&lt;TD COLSPAN = 3&gt;", SUBSTITUTE(Minutes!T325, "#", " "),"&lt;/TD&gt;&lt;/TR&gt;"))</f>
        <v>&lt;TR BGCOLOR="#E0E0E0"&gt;&lt;TD&gt;&lt;BR&gt;&lt;/TD&gt;&lt;TD VALIGN = MIDDLE  ALIGN = CENTER&gt;No update.&lt;/TD&gt;&lt;TD VALIGN = MIDDLE  ALIGN = CENTER&gt;18-Mar-14&lt;/TD&gt;&lt;/TR&gt;&lt;TR&gt;&lt;TD COLSPAN = 3&gt; &lt;/TD&gt;&lt;/TR&gt;</v>
      </c>
      <c r="T322" s="117" t="str">
        <f>IF(Minutes!U325&lt;&gt;"#","",CONCATENATE("&lt;TR BGCOLOR=""#E0E0E0""&gt;&lt;TD&gt;&lt;BR&gt;&lt;/TD&gt;&lt;TD VALIGN = MIDDLE  ALIGN = CENTER&gt;", Minutes!U324, "&lt;/TD&gt;&lt;TD VALIGN = MIDDLE  ALIGN = CENTER&gt;", TEXT(Minutes!U323,"d-mmm-yy"),"&lt;/TD&gt;&lt;/TR&gt;&lt;TR&gt;&lt;TD COLSPAN = 3&gt;", SUBSTITUTE(Minutes!U325, "#", " "),"&lt;/TD&gt;&lt;/TR&gt;"))</f>
        <v/>
      </c>
      <c r="U322" s="117" t="str">
        <f>IF(Minutes!V325&lt;&gt;"#","",CONCATENATE("&lt;TR BGCOLOR=""#E0E0E0""&gt;&lt;TD&gt;&lt;BR&gt;&lt;/TD&gt;&lt;TD VALIGN = MIDDLE  ALIGN = CENTER&gt;", Minutes!V324, "&lt;/TD&gt;&lt;TD VALIGN = MIDDLE  ALIGN = CENTER&gt;", TEXT(Minutes!V323,"d-mmm-yy"),"&lt;/TD&gt;&lt;/TR&gt;&lt;TR&gt;&lt;TD COLSPAN = 3&gt;", SUBSTITUTE(Minutes!V325, "#", " "),"&lt;/TD&gt;&lt;/TR&gt;"))</f>
        <v/>
      </c>
      <c r="V322" s="117" t="str">
        <f>IF(Minutes!W325&lt;&gt;"#","",CONCATENATE("&lt;TR BGCOLOR=""#E0E0E0""&gt;&lt;TD&gt;&lt;BR&gt;&lt;/TD&gt;&lt;TD VALIGN = MIDDLE  ALIGN = CENTER&gt;", Minutes!W324, "&lt;/TD&gt;&lt;TD VALIGN = MIDDLE  ALIGN = CENTER&gt;", TEXT(Minutes!W323,"d-mmm-yy"),"&lt;/TD&gt;&lt;/TR&gt;&lt;TR&gt;&lt;TD COLSPAN = 3&gt;", SUBSTITUTE(Minutes!W325, "#", " "),"&lt;/TD&gt;&lt;/TR&gt;"))</f>
        <v/>
      </c>
      <c r="W322" s="117" t="str">
        <f>IF(Minutes!X325&lt;&gt;"#","",CONCATENATE("&lt;TR BGCOLOR=""#E0E0E0""&gt;&lt;TD&gt;&lt;BR&gt;&lt;/TD&gt;&lt;TD VALIGN = MIDDLE  ALIGN = CENTER&gt;", Minutes!X324, "&lt;/TD&gt;&lt;TD VALIGN = MIDDLE  ALIGN = CENTER&gt;", TEXT(Minutes!X323,"d-mmm-yy"),"&lt;/TD&gt;&lt;/TR&gt;&lt;TR&gt;&lt;TD COLSPAN = 3&gt;", SUBSTITUTE(Minutes!X325, "#", " "),"&lt;/TD&gt;&lt;/TR&gt;"))</f>
        <v/>
      </c>
      <c r="X322" s="117" t="str">
        <f>IF(Minutes!Y325&lt;&gt;"#","",CONCATENATE("&lt;TR BGCOLOR=""#E0E0E0""&gt;&lt;TD&gt;&lt;BR&gt;&lt;/TD&gt;&lt;TD VALIGN = MIDDLE  ALIGN = CENTER&gt;", Minutes!Y324, "&lt;/TD&gt;&lt;TD VALIGN = MIDDLE  ALIGN = CENTER&gt;", TEXT(Minutes!Y323,"d-mmm-yy"),"&lt;/TD&gt;&lt;/TR&gt;&lt;TR&gt;&lt;TD COLSPAN = 3&gt;", SUBSTITUTE(Minutes!Y325, "#", " "),"&lt;/TD&gt;&lt;/TR&gt;"))</f>
        <v/>
      </c>
    </row>
    <row r="323" spans="1:24" x14ac:dyDescent="0.2">
      <c r="B323" s="117"/>
      <c r="C323" s="117"/>
      <c r="D323" s="117"/>
      <c r="E323" s="117"/>
      <c r="F323" s="117"/>
      <c r="G323" s="117"/>
      <c r="H323" s="117"/>
      <c r="I323" s="117"/>
      <c r="J323" s="117"/>
      <c r="R323" s="117"/>
      <c r="S323" s="117"/>
      <c r="T323" s="117"/>
      <c r="U323" s="117"/>
      <c r="V323" s="117"/>
      <c r="W323" s="117"/>
      <c r="X323" s="117"/>
    </row>
    <row r="324" spans="1:24" x14ac:dyDescent="0.2">
      <c r="A324" s="26" t="s">
        <v>89</v>
      </c>
      <c r="B324" s="117"/>
      <c r="C324" s="117"/>
      <c r="D324" s="117"/>
      <c r="E324" s="117"/>
      <c r="F324" s="117"/>
      <c r="G324" s="117"/>
      <c r="H324" s="117"/>
      <c r="I324" s="117"/>
      <c r="J324" s="117"/>
      <c r="R324" s="117"/>
      <c r="S324" s="117"/>
      <c r="T324" s="117"/>
      <c r="U324" s="117"/>
      <c r="V324" s="117"/>
      <c r="W324" s="117"/>
      <c r="X324" s="117"/>
    </row>
    <row r="325" spans="1:24" ht="127.5" customHeight="1" x14ac:dyDescent="0.2">
      <c r="A325" s="26" t="str">
        <f ca="1">IF(Minutes!B326="#","",CONCATENATE("&lt;A NAME = ""REQ",Minutes!B326,"""&gt;&lt;BR&gt;&lt;/A&gt;","&lt;TABLE BORDER=5 CELLSPACING=0 CELLPADDING=6 WIDTH=""100%""&gt;","&lt;TR BGCOLOR=""#00FFFF""&gt;&lt;TD COLSPAN = 3 VALIGN = MIDDLE  ALIGN = CENTER&gt;&lt;BIG&gt;&lt;B&gt;Change Request &lt;A HREF=""maint_",Minutes!B326,".pdf""&gt;",Minutes!B326,"&lt;/A&gt; Revision History&lt;/B&gt;&lt;/BIG&gt;&lt;/TD&gt;&lt;/TR&gt;","&lt;TR BGCOLOR=""#00FFFF""&gt;&lt;TD  WIDTH=""15%"" ALIGN = CENTER&gt;Status&lt;/TD&gt;&lt;TD ALIGN = CENTER&gt;Description&lt;/TD&gt;&lt;TD  WIDTH=""15%"" ALIGN = CENTER&gt;Date Received&lt;/TD&gt;&lt;/TR&gt;","&lt;TR BGCOLOR=""#00FFFF""&gt;&lt;TD VALIGN = MIDDLE  ALIGN = CENTER&gt;&lt;B&gt;",Minutes!C327,"&lt;/B&gt;&lt;/TD&gt;&lt;TD VALIGN = MIDDLE  ALIGN = CENTER&gt;&lt;B&gt;",Minutes!C328,"&lt;/B&gt;&lt;/TD&gt;&lt;TD  VALIGN = MIDDLE  ALIGN = CENTER&gt;&lt;B&gt;",Minutes!C326,"&lt;/B&gt;&lt;/TD&gt;&lt;/TR&gt;","&lt;TR BGCOLOR=""#00FFFF""&gt;&lt;TD COLSPAN = 3&gt;&lt;SMALL&gt;&lt;BR&gt;&lt;/SMALL&gt;&lt;/TD&gt;&lt;/TR&gt;"))</f>
        <v>&lt;A NAME = "REQ0119"&gt;&lt;BR&gt;&lt;/A&gt;&lt;TABLE BORDER=5 CELLSPACING=0 CELLPADDING=6 WIDTH="100%"&gt;&lt;TR BGCOLOR="#00FFFF"&gt;&lt;TD COLSPAN = 3 VALIGN = MIDDLE  ALIGN = CENTER&gt;&lt;BIG&gt;&lt;B&gt;Change Request &lt;A HREF="maint_0119.pdf"&gt;0119&lt;/A&gt;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CENTER&gt;&lt;B&gt;10.3.11.3 - BMCA - PortAnnounceInformation state machine - downgraded information&lt;/B&gt;&lt;/TD&gt;&lt;TD  VALIGN = MIDDLE  ALIGN = CENTER&gt;&lt;B&gt;10-Jul-13&lt;/B&gt;&lt;/TD&gt;&lt;/TR&gt;&lt;TR BGCOLOR="#00FFFF"&gt;&lt;TD COLSPAN = 3&gt;&lt;SMALL&gt;&lt;BR&gt;&lt;/SMALL&gt;&lt;/TD&gt;&lt;/TR&gt;</v>
      </c>
      <c r="B325" s="117" t="str">
        <f ca="1">IF(Minutes!C328="","",CONCATENATE("&lt;TR BGCOLOR=""#E0E0E0""&gt;&lt;TD&gt;&lt;BR&gt;&lt;/TD&gt;&lt;TD VALIGN = MIDDLE  ALIGN = CENTER&gt;", Minutes!C327, "&lt;/TD&gt;&lt;TD VALIGN = MIDDLE  ALIGN = CENTER&gt;", TEXT(Minutes!C326,"d-mmm-yy"),"&lt;/TD&gt;&lt;/TR&gt;&lt;TR&gt;&lt;TD COLSPAN = 3&gt;", SUBSTITUTE(Minutes!C328, "#", " "),"&lt;/TD&gt;&lt;/TR&gt;"))</f>
        <v>&lt;TR BGCOLOR="#E0E0E0"&gt;&lt;TD&gt;&lt;BR&gt;&lt;/TD&gt;&lt;TD VALIGN = MIDDLE  ALIGN = CENTER&gt;Ready for&lt;BR&gt;Ballot&lt;/TD&gt;&lt;TD VALIGN = MIDDLE  ALIGN = CENTER&gt;10-Jul-13&lt;/TD&gt;&lt;/TR&gt;&lt;TR&gt;&lt;TD COLSPAN = 3&gt;10.3.11.3 - BMCA - PortAnnounceInformation state machine - downgraded information&lt;/TD&gt;&lt;/TR&gt;</v>
      </c>
      <c r="C325" s="117" t="str">
        <f>IF(Minutes!D328&lt;&gt;"#","",CONCATENATE("&lt;TR BGCOLOR=""#E0E0E0""&gt;&lt;TD&gt;&lt;BR&gt;&lt;/TD&gt;&lt;TD VALIGN = MIDDLE  ALIGN = CENTER&gt;", Minutes!D327, "&lt;/TD&gt;&lt;TD VALIGN = MIDDLE  ALIGN = CENTER&gt;", TEXT(Minutes!D326,"d-mmm-yy"),"&lt;/TD&gt;&lt;/TR&gt;&lt;TR&gt;&lt;TD COLSPAN = 3&gt;", SUBSTITUTE(Minutes!D328, "#", " "),"&lt;/TD&gt;&lt;/TR&gt;"))</f>
        <v/>
      </c>
      <c r="D325" s="117" t="str">
        <f>IF(Minutes!E328&lt;&gt;"#","",CONCATENATE("&lt;TR BGCOLOR=""#E0E0E0""&gt;&lt;TD&gt;&lt;BR&gt;&lt;/TD&gt;&lt;TD VALIGN = MIDDLE  ALIGN = CENTER&gt;", Minutes!E327, "&lt;/TD&gt;&lt;TD VALIGN = MIDDLE  ALIGN = CENTER&gt;", TEXT(Minutes!E326,"d-mmm-yy"),"&lt;/TD&gt;&lt;/TR&gt;&lt;TR&gt;&lt;TD COLSPAN = 3&gt;", SUBSTITUTE(Minutes!E328, "#", " "),"&lt;/TD&gt;&lt;/TR&gt;"))</f>
        <v/>
      </c>
      <c r="E325" s="117" t="str">
        <f>IF(Minutes!F328&lt;&gt;"#","",CONCATENATE("&lt;TR BGCOLOR=""#E0E0E0""&gt;&lt;TD&gt;&lt;BR&gt;&lt;/TD&gt;&lt;TD VALIGN = MIDDLE  ALIGN = CENTER&gt;", Minutes!F327, "&lt;/TD&gt;&lt;TD VALIGN = MIDDLE  ALIGN = CENTER&gt;", TEXT(Minutes!F326,"d-mmm-yy"),"&lt;/TD&gt;&lt;/TR&gt;&lt;TR&gt;&lt;TD COLSPAN = 3&gt;", SUBSTITUTE(Minutes!F328, "#", " "),"&lt;/TD&gt;&lt;/TR&gt;"))</f>
        <v/>
      </c>
      <c r="F325" s="117" t="str">
        <f>IF(Minutes!G328&lt;&gt;"#","",CONCATENATE("&lt;TR BGCOLOR=""#E0E0E0""&gt;&lt;TD&gt;&lt;BR&gt;&lt;/TD&gt;&lt;TD VALIGN = MIDDLE  ALIGN = CENTER&gt;", Minutes!G327, "&lt;/TD&gt;&lt;TD VALIGN = MIDDLE  ALIGN = CENTER&gt;", TEXT(Minutes!G326,"d-mmm-yy"),"&lt;/TD&gt;&lt;/TR&gt;&lt;TR&gt;&lt;TD COLSPAN = 3&gt;", SUBSTITUTE(Minutes!G328, "#", " "),"&lt;/TD&gt;&lt;/TR&gt;"))</f>
        <v/>
      </c>
      <c r="G325" s="117" t="str">
        <f>IF(Minutes!H328&lt;&gt;"#","",CONCATENATE("&lt;TR BGCOLOR=""#E0E0E0""&gt;&lt;TD&gt;&lt;BR&gt;&lt;/TD&gt;&lt;TD VALIGN = MIDDLE  ALIGN = CENTER&gt;", Minutes!H327, "&lt;/TD&gt;&lt;TD VALIGN = MIDDLE  ALIGN = CENTER&gt;", TEXT(Minutes!H326,"d-mmm-yy"),"&lt;/TD&gt;&lt;/TR&gt;&lt;TR&gt;&lt;TD COLSPAN = 3&gt;", SUBSTITUTE(Minutes!H328, "#", " "),"&lt;/TD&gt;&lt;/TR&gt;"))</f>
        <v/>
      </c>
      <c r="H325" s="117" t="str">
        <f>IF(Minutes!I328&lt;&gt;"#","",CONCATENATE("&lt;TR BGCOLOR=""#E0E0E0""&gt;&lt;TD&gt;&lt;BR&gt;&lt;/TD&gt;&lt;TD VALIGN = MIDDLE  ALIGN = CENTER&gt;", Minutes!I327, "&lt;/TD&gt;&lt;TD VALIGN = MIDDLE  ALIGN = CENTER&gt;", TEXT(Minutes!I326,"d-mmm-yy"),"&lt;/TD&gt;&lt;/TR&gt;&lt;TR&gt;&lt;TD COLSPAN = 3&gt;", SUBSTITUTE(Minutes!I328, "#", " "),"&lt;/TD&gt;&lt;/TR&gt;"))</f>
        <v/>
      </c>
      <c r="I325" s="117" t="str">
        <f>IF(Minutes!J328&lt;&gt;"#","",CONCATENATE("&lt;TR BGCOLOR=""#E0E0E0""&gt;&lt;TD&gt;&lt;BR&gt;&lt;/TD&gt;&lt;TD VALIGN = MIDDLE  ALIGN = CENTER&gt;", Minutes!J327, "&lt;/TD&gt;&lt;TD VALIGN = MIDDLE  ALIGN = CENTER&gt;", TEXT(Minutes!J326,"d-mmm-yy"),"&lt;/TD&gt;&lt;/TR&gt;&lt;TR&gt;&lt;TD COLSPAN = 3&gt;", SUBSTITUTE(Minutes!J328, "#", " "),"&lt;/TD&gt;&lt;/TR&gt;"))</f>
        <v/>
      </c>
      <c r="J325" s="117" t="str">
        <f>IF(Minutes!K328&lt;&gt;"#","",CONCATENATE("&lt;TR BGCOLOR=""#E0E0E0""&gt;&lt;TD&gt;&lt;BR&gt;&lt;/TD&gt;&lt;TD VALIGN = MIDDLE  ALIGN = CENTER&gt;", Minutes!K327, "&lt;/TD&gt;&lt;TD VALIGN = MIDDLE  ALIGN = CENTER&gt;", TEXT(Minutes!K326,"d-mmm-yy"),"&lt;/TD&gt;&lt;/TR&gt;&lt;TR&gt;&lt;TD COLSPAN = 3&gt;", SUBSTITUTE(Minutes!K328, "#", " "),"&lt;/TD&gt;&lt;/TR&gt;"))</f>
        <v/>
      </c>
      <c r="K325" s="26" t="str">
        <f>IF(Minutes!L328&lt;&gt;"#","",CONCATENATE("&lt;TR BGCOLOR=""#E0E0E0""&gt;&lt;TD&gt;&lt;BR&gt;&lt;/TD&gt;&lt;TD VALIGN = MIDDLE  ALIGN = CENTER&gt;", Minutes!L327, "&lt;/TD&gt;&lt;TD VALIGN = MIDDLE  ALIGN = CENTER&gt;", TEXT(Minutes!L326,"d-mmm-yy"),"&lt;/TD&gt;&lt;/TR&gt;&lt;TR&gt;&lt;TD COLSPAN = 3&gt;", SUBSTITUTE(Minutes!L328, "#", " "),"&lt;/TD&gt;&lt;/TR&gt;"))</f>
        <v/>
      </c>
      <c r="L325" s="26" t="str">
        <f>IF(Minutes!M328&lt;&gt;"#","",CONCATENATE("&lt;TR BGCOLOR=""#E0E0E0""&gt;&lt;TD&gt;&lt;BR&gt;&lt;/TD&gt;&lt;TD VALIGN = MIDDLE  ALIGN = CENTER&gt;", Minutes!M327, "&lt;/TD&gt;&lt;TD VALIGN = MIDDLE  ALIGN = CENTER&gt;", TEXT(Minutes!M326,"d-mmm-yy"),"&lt;/TD&gt;&lt;/TR&gt;&lt;TR&gt;&lt;TD COLSPAN = 3&gt;", SUBSTITUTE(Minutes!M328, "#", " "),"&lt;/TD&gt;&lt;/TR&gt;"))</f>
        <v/>
      </c>
      <c r="M325" s="26" t="str">
        <f>IF(Minutes!N328&lt;&gt;"#","",CONCATENATE("&lt;TR BGCOLOR=""#E0E0E0""&gt;&lt;TD&gt;&lt;BR&gt;&lt;/TD&gt;&lt;TD VALIGN = MIDDLE  ALIGN = CENTER&gt;", Minutes!N327, "&lt;/TD&gt;&lt;TD VALIGN = MIDDLE  ALIGN = CENTER&gt;", TEXT(Minutes!N326,"d-mmm-yy"),"&lt;/TD&gt;&lt;/TR&gt;&lt;TR&gt;&lt;TD COLSPAN = 3&gt;", SUBSTITUTE(Minutes!N328, "#", " "),"&lt;/TD&gt;&lt;/TR&gt;"))</f>
        <v/>
      </c>
      <c r="N325" s="26" t="str">
        <f>IF(Minutes!O328&lt;&gt;"#","",CONCATENATE("&lt;TR BGCOLOR=""#E0E0E0""&gt;&lt;TD&gt;&lt;BR&gt;&lt;/TD&gt;&lt;TD VALIGN = MIDDLE  ALIGN = CENTER&gt;", Minutes!O327, "&lt;/TD&gt;&lt;TD VALIGN = MIDDLE  ALIGN = CENTER&gt;", TEXT(Minutes!O326,"d-mmm-yy"),"&lt;/TD&gt;&lt;/TR&gt;&lt;TR&gt;&lt;TD COLSPAN = 3&gt;", SUBSTITUTE(Minutes!O328, "#", " "),"&lt;/TD&gt;&lt;/TR&gt;"))</f>
        <v/>
      </c>
      <c r="O325" s="26" t="str">
        <f>IF(Minutes!P328&lt;&gt;"#","",CONCATENATE("&lt;TR BGCOLOR=""#E0E0E0""&gt;&lt;TD&gt;&lt;BR&gt;&lt;/TD&gt;&lt;TD VALIGN = MIDDLE  ALIGN = CENTER&gt;", Minutes!P327, "&lt;/TD&gt;&lt;TD VALIGN = MIDDLE  ALIGN = CENTER&gt;", TEXT(Minutes!P326,"d-mmm-yy"),"&lt;/TD&gt;&lt;/TR&gt;&lt;TR&gt;&lt;TD COLSPAN = 3&gt;", SUBSTITUTE(Minutes!P328, "#", " "),"&lt;/TD&gt;&lt;/TR&gt;"))</f>
        <v>&lt;TR BGCOLOR="#E0E0E0"&gt;&lt;TD&gt;&lt;BR&gt;&lt;/TD&gt;&lt;TD VALIGN = MIDDLE  ALIGN = CENTER&gt;&lt; Note: This was originally incorrectly numbered 0117 &gt;
Technical review (including study of RSTP) assigned to Geoff Garner&lt;/TD&gt;&lt;TD VALIGN = MIDDLE  ALIGN = CENTER&gt;15-Jul-13&lt;/TD&gt;&lt;/TR&gt;&lt;TR&gt;&lt;TD COLSPAN = 3&gt; &lt;/TD&gt;&lt;/TR&gt;</v>
      </c>
      <c r="P325" s="26" t="str">
        <f>IF(Minutes!Q328&lt;&gt;"#","",CONCATENATE("&lt;TR BGCOLOR=""#E0E0E0""&gt;&lt;TD&gt;&lt;BR&gt;&lt;/TD&gt;&lt;TD VALIGN = MIDDLE  ALIGN = CENTER&gt;", Minutes!Q327, "&lt;/TD&gt;&lt;TD VALIGN = MIDDLE  ALIGN = CENTER&gt;", TEXT(Minutes!Q326,"d-mmm-yy"),"&lt;/TD&gt;&lt;/TR&gt;&lt;TR&gt;&lt;TD COLSPAN = 3&gt;", SUBSTITUTE(Minutes!Q328, "#", " "),"&lt;/TD&gt;&lt;/TR&gt;"))</f>
        <v>&lt;TR BGCOLOR="#E0E0E0"&gt;&lt;TD&gt;&lt;BR&gt;&lt;/TD&gt;&lt;TD VALIGN = MIDDLE  ALIGN = CENTER&gt;Technical review (including study of RSTP) assigned to Geoff Garner with assistance from Panos Saltsidis&lt;/TD&gt;&lt;TD VALIGN = MIDDLE  ALIGN = CENTER&gt;3-Sep-13&lt;/TD&gt;&lt;/TR&gt;&lt;TR&gt;&lt;TD COLSPAN = 3&gt; &lt;/TD&gt;&lt;/TR&gt;</v>
      </c>
      <c r="Q325" s="112" t="str">
        <f>IF(Minutes!R328&lt;&gt;"#","",CONCATENATE("&lt;TR BGCOLOR=""#E0E0E0""&gt;&lt;TD&gt;&lt;BR&gt;&lt;/TD&gt;&lt;TD VALIGN = MIDDLE  ALIGN = CENTER&gt;", Minutes!R327, "&lt;/TD&gt;&lt;TD VALIGN = MIDDLE  ALIGN = CENTER&gt;", TEXT(Minutes!R326,"d-mmm-yy"),"&lt;/TD&gt;&lt;/TR&gt;&lt;TR&gt;&lt;TD COLSPAN = 3&gt;", SUBSTITUTE(Minutes!R328, "#", " "),"&lt;/TD&gt;&lt;/TR&gt;"))</f>
        <v>&lt;TR BGCOLOR="#E0E0E0"&gt;&lt;TD&gt;&lt;BR&gt;&lt;/TD&gt;&lt;TD VALIGN = MIDDLE  ALIGN = CENTER&gt;The current GM downgrades, the new information actually IS used immediately. In 10.3.5, it indicates that the message priority vector is superior to the portPriorityVector of the port if, and only if, the messagePriorityVector is better than the portPriorityVector, or the Announce message has been transmitted from the same master time-aware system and MasterPort as the portPriorityVector.  The key is the 2nd part referring to the Announce message being transmitted from the same port.
Editor has made editorial change to ASbt D0.2 in 10.3.11.2.1 to remind the reader of this, and to point to 10.3.5.
&lt;/TD&gt;&lt;TD VALIGN = MIDDLE  ALIGN = CENTER&gt;12-Nov-13&lt;/TD&gt;&lt;/TR&gt;&lt;TR&gt;&lt;TD COLSPAN = 3&gt; &lt;/TD&gt;&lt;/TR&gt;</v>
      </c>
      <c r="R325" s="117" t="str">
        <f>IF(Minutes!S328&lt;&gt;"#","",CONCATENATE("&lt;TR BGCOLOR=""#E0E0E0""&gt;&lt;TD&gt;&lt;BR&gt;&lt;/TD&gt;&lt;TD VALIGN = MIDDLE  ALIGN = CENTER&gt;", Minutes!S327, "&lt;/TD&gt;&lt;TD VALIGN = MIDDLE  ALIGN = CENTER&gt;", TEXT(Minutes!S326,"d-mmm-yy"),"&lt;/TD&gt;&lt;/TR&gt;&lt;TR&gt;&lt;TD COLSPAN = 3&gt;", SUBSTITUTE(Minutes!S328, "#", " "),"&lt;/TD&gt;&lt;/TR&gt;"))</f>
        <v>&lt;TR BGCOLOR="#E0E0E0"&gt;&lt;TD&gt;&lt;BR&gt;&lt;/TD&gt;&lt;TD VALIGN = MIDDLE  ALIGN = CENTER&gt;D0.3 of 802.1ASbt available, TG ballot after next meeting.&lt;/TD&gt;&lt;TD VALIGN = MIDDLE  ALIGN = CENTER&gt;22-Jan-14&lt;/TD&gt;&lt;/TR&gt;&lt;TR&gt;&lt;TD COLSPAN = 3&gt; &lt;/TD&gt;&lt;/TR&gt;</v>
      </c>
      <c r="S325" s="117" t="str">
        <f>IF(Minutes!T328&lt;&gt;"#","",CONCATENATE("&lt;TR BGCOLOR=""#E0E0E0""&gt;&lt;TD&gt;&lt;BR&gt;&lt;/TD&gt;&lt;TD VALIGN = MIDDLE  ALIGN = CENTER&gt;", Minutes!T327, "&lt;/TD&gt;&lt;TD VALIGN = MIDDLE  ALIGN = CENTER&gt;", TEXT(Minutes!T326,"d-mmm-yy"),"&lt;/TD&gt;&lt;/TR&gt;&lt;TR&gt;&lt;TD COLSPAN = 3&gt;", SUBSTITUTE(Minutes!T328, "#", " "),"&lt;/TD&gt;&lt;/TR&gt;"))</f>
        <v>&lt;TR BGCOLOR="#E0E0E0"&gt;&lt;TD&gt;&lt;BR&gt;&lt;/TD&gt;&lt;TD VALIGN = MIDDLE  ALIGN = CENTER&gt;No update.&lt;/TD&gt;&lt;TD VALIGN = MIDDLE  ALIGN = CENTER&gt;18-Mar-14&lt;/TD&gt;&lt;/TR&gt;&lt;TR&gt;&lt;TD COLSPAN = 3&gt; &lt;/TD&gt;&lt;/TR&gt;</v>
      </c>
      <c r="T325" s="117" t="str">
        <f>IF(Minutes!U328&lt;&gt;"#","",CONCATENATE("&lt;TR BGCOLOR=""#E0E0E0""&gt;&lt;TD&gt;&lt;BR&gt;&lt;/TD&gt;&lt;TD VALIGN = MIDDLE  ALIGN = CENTER&gt;", Minutes!U327, "&lt;/TD&gt;&lt;TD VALIGN = MIDDLE  ALIGN = CENTER&gt;", TEXT(Minutes!U326,"d-mmm-yy"),"&lt;/TD&gt;&lt;/TR&gt;&lt;TR&gt;&lt;TD COLSPAN = 3&gt;", SUBSTITUTE(Minutes!U328, "#", " "),"&lt;/TD&gt;&lt;/TR&gt;"))</f>
        <v/>
      </c>
      <c r="U325" s="117" t="str">
        <f>IF(Minutes!V328&lt;&gt;"#","",CONCATENATE("&lt;TR BGCOLOR=""#E0E0E0""&gt;&lt;TD&gt;&lt;BR&gt;&lt;/TD&gt;&lt;TD VALIGN = MIDDLE  ALIGN = CENTER&gt;", Minutes!V327, "&lt;/TD&gt;&lt;TD VALIGN = MIDDLE  ALIGN = CENTER&gt;", TEXT(Minutes!V326,"d-mmm-yy"),"&lt;/TD&gt;&lt;/TR&gt;&lt;TR&gt;&lt;TD COLSPAN = 3&gt;", SUBSTITUTE(Minutes!V328, "#", " "),"&lt;/TD&gt;&lt;/TR&gt;"))</f>
        <v/>
      </c>
      <c r="V325" s="117" t="str">
        <f>IF(Minutes!W328&lt;&gt;"#","",CONCATENATE("&lt;TR BGCOLOR=""#E0E0E0""&gt;&lt;TD&gt;&lt;BR&gt;&lt;/TD&gt;&lt;TD VALIGN = MIDDLE  ALIGN = CENTER&gt;", Minutes!W327, "&lt;/TD&gt;&lt;TD VALIGN = MIDDLE  ALIGN = CENTER&gt;", TEXT(Minutes!W326,"d-mmm-yy"),"&lt;/TD&gt;&lt;/TR&gt;&lt;TR&gt;&lt;TD COLSPAN = 3&gt;", SUBSTITUTE(Minutes!W328, "#", " "),"&lt;/TD&gt;&lt;/TR&gt;"))</f>
        <v/>
      </c>
      <c r="W325" s="117" t="str">
        <f>IF(Minutes!X328&lt;&gt;"#","",CONCATENATE("&lt;TR BGCOLOR=""#E0E0E0""&gt;&lt;TD&gt;&lt;BR&gt;&lt;/TD&gt;&lt;TD VALIGN = MIDDLE  ALIGN = CENTER&gt;", Minutes!X327, "&lt;/TD&gt;&lt;TD VALIGN = MIDDLE  ALIGN = CENTER&gt;", TEXT(Minutes!X326,"d-mmm-yy"),"&lt;/TD&gt;&lt;/TR&gt;&lt;TR&gt;&lt;TD COLSPAN = 3&gt;", SUBSTITUTE(Minutes!X328, "#", " "),"&lt;/TD&gt;&lt;/TR&gt;"))</f>
        <v/>
      </c>
      <c r="X325" s="117" t="str">
        <f>IF(Minutes!Y328&lt;&gt;"#","",CONCATENATE("&lt;TR BGCOLOR=""#E0E0E0""&gt;&lt;TD&gt;&lt;BR&gt;&lt;/TD&gt;&lt;TD VALIGN = MIDDLE  ALIGN = CENTER&gt;", Minutes!Y327, "&lt;/TD&gt;&lt;TD VALIGN = MIDDLE  ALIGN = CENTER&gt;", TEXT(Minutes!Y326,"d-mmm-yy"),"&lt;/TD&gt;&lt;/TR&gt;&lt;TR&gt;&lt;TD COLSPAN = 3&gt;", SUBSTITUTE(Minutes!Y328, "#", " "),"&lt;/TD&gt;&lt;/TR&gt;"))</f>
        <v/>
      </c>
    </row>
    <row r="326" spans="1:24" x14ac:dyDescent="0.2">
      <c r="B326" s="117"/>
      <c r="C326" s="117"/>
      <c r="D326" s="117"/>
      <c r="E326" s="117"/>
      <c r="F326" s="117"/>
      <c r="G326" s="117"/>
      <c r="H326" s="117"/>
      <c r="I326" s="117"/>
      <c r="J326" s="117"/>
      <c r="R326" s="117"/>
      <c r="S326" s="117"/>
      <c r="T326" s="117"/>
      <c r="U326" s="117"/>
      <c r="V326" s="117"/>
      <c r="W326" s="117"/>
      <c r="X326" s="117"/>
    </row>
    <row r="327" spans="1:24" x14ac:dyDescent="0.2">
      <c r="A327" s="26" t="s">
        <v>89</v>
      </c>
      <c r="B327" s="117"/>
      <c r="C327" s="117"/>
      <c r="D327" s="117"/>
      <c r="E327" s="117"/>
      <c r="F327" s="117"/>
      <c r="G327" s="117"/>
      <c r="H327" s="117"/>
      <c r="I327" s="117"/>
      <c r="J327" s="117"/>
      <c r="R327" s="117"/>
      <c r="S327" s="117"/>
      <c r="T327" s="117"/>
      <c r="U327" s="117"/>
      <c r="V327" s="117"/>
      <c r="W327" s="117"/>
      <c r="X327" s="117"/>
    </row>
    <row r="328" spans="1:24" ht="127.5" customHeight="1" x14ac:dyDescent="0.2">
      <c r="A328" s="26" t="str">
        <f ca="1">IF(Minutes!B329="#","",CONCATENATE("&lt;A NAME = ""REQ",Minutes!B329,"""&gt;&lt;BR&gt;&lt;/A&gt;","&lt;TABLE BORDER=5 CELLSPACING=0 CELLPADDING=6 WIDTH=""100%""&gt;","&lt;TR BGCOLOR=""#00FFFF""&gt;&lt;TD COLSPAN = 3 VALIGN = MIDDLE  ALIGN = CENTER&gt;&lt;BIG&gt;&lt;B&gt;Change Request &lt;A HREF=""maint_",Minutes!B329,".pdf""&gt;",Minutes!B329,"&lt;/A&gt; Revision History&lt;/B&gt;&lt;/BIG&gt;&lt;/TD&gt;&lt;/TR&gt;","&lt;TR BGCOLOR=""#00FFFF""&gt;&lt;TD  WIDTH=""15%"" ALIGN = CENTER&gt;Status&lt;/TD&gt;&lt;TD ALIGN = CENTER&gt;Description&lt;/TD&gt;&lt;TD  WIDTH=""15%"" ALIGN = CENTER&gt;Date Received&lt;/TD&gt;&lt;/TR&gt;","&lt;TR BGCOLOR=""#00FFFF""&gt;&lt;TD VALIGN = MIDDLE  ALIGN = CENTER&gt;&lt;B&gt;",Minutes!C330,"&lt;/B&gt;&lt;/TD&gt;&lt;TD VALIGN = MIDDLE  ALIGN = CENTER&gt;&lt;B&gt;",Minutes!C331,"&lt;/B&gt;&lt;/TD&gt;&lt;TD  VALIGN = MIDDLE  ALIGN = CENTER&gt;&lt;B&gt;",Minutes!C329,"&lt;/B&gt;&lt;/TD&gt;&lt;/TR&gt;","&lt;TR BGCOLOR=""#00FFFF""&gt;&lt;TD COLSPAN = 3&gt;&lt;SMALL&gt;&lt;BR&gt;&lt;/SMALL&gt;&lt;/TD&gt;&lt;/TR&gt;"))</f>
        <v>&lt;A NAME = "REQ0120"&gt;&lt;BR&gt;&lt;/A&gt;&lt;TABLE BORDER=5 CELLSPACING=0 CELLPADDING=6 WIDTH="100%"&gt;&lt;TR BGCOLOR="#00FFFF"&gt;&lt;TD COLSPAN = 3 VALIGN = MIDDLE  ALIGN = CENTER&gt;&lt;BIG&gt;&lt;B&gt;Change Request &lt;A HREF="maint_0120.pdf"&gt;0120&lt;/A&gt;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CENTER&gt;&lt;B&gt;11.2.13.3 - Sync receipt timeout due to loss of single Follow_Up message&lt;/B&gt;&lt;/TD&gt;&lt;TD  VALIGN = MIDDLE  ALIGN = CENTER&gt;&lt;B&gt;10-Jul-13&lt;/B&gt;&lt;/TD&gt;&lt;/TR&gt;&lt;TR BGCOLOR="#00FFFF"&gt;&lt;TD COLSPAN = 3&gt;&lt;SMALL&gt;&lt;BR&gt;&lt;/SMALL&gt;&lt;/TD&gt;&lt;/TR&gt;</v>
      </c>
      <c r="B328" s="117" t="str">
        <f ca="1">IF(Minutes!C331="","",CONCATENATE("&lt;TR BGCOLOR=""#E0E0E0""&gt;&lt;TD&gt;&lt;BR&gt;&lt;/TD&gt;&lt;TD VALIGN = MIDDLE  ALIGN = CENTER&gt;", Minutes!C330, "&lt;/TD&gt;&lt;TD VALIGN = MIDDLE  ALIGN = CENTER&gt;", TEXT(Minutes!C329,"d-mmm-yy"),"&lt;/TD&gt;&lt;/TR&gt;&lt;TR&gt;&lt;TD COLSPAN = 3&gt;", SUBSTITUTE(Minutes!C331, "#", " "),"&lt;/TD&gt;&lt;/TR&gt;"))</f>
        <v>&lt;TR BGCOLOR="#E0E0E0"&gt;&lt;TD&gt;&lt;BR&gt;&lt;/TD&gt;&lt;TD VALIGN = MIDDLE  ALIGN = CENTER&gt;Ready for&lt;BR&gt;Ballot&lt;/TD&gt;&lt;TD VALIGN = MIDDLE  ALIGN = CENTER&gt;10-Jul-13&lt;/TD&gt;&lt;/TR&gt;&lt;TR&gt;&lt;TD COLSPAN = 3&gt;11.2.13.3 - Sync receipt timeout due to loss of single Follow_Up message&lt;/TD&gt;&lt;/TR&gt;</v>
      </c>
      <c r="C328" s="117" t="str">
        <f>IF(Minutes!D331&lt;&gt;"#","",CONCATENATE("&lt;TR BGCOLOR=""#E0E0E0""&gt;&lt;TD&gt;&lt;BR&gt;&lt;/TD&gt;&lt;TD VALIGN = MIDDLE  ALIGN = CENTER&gt;", Minutes!D330, "&lt;/TD&gt;&lt;TD VALIGN = MIDDLE  ALIGN = CENTER&gt;", TEXT(Minutes!D329,"d-mmm-yy"),"&lt;/TD&gt;&lt;/TR&gt;&lt;TR&gt;&lt;TD COLSPAN = 3&gt;", SUBSTITUTE(Minutes!D331, "#", " "),"&lt;/TD&gt;&lt;/TR&gt;"))</f>
        <v/>
      </c>
      <c r="D328" s="117" t="str">
        <f>IF(Minutes!E331&lt;&gt;"#","",CONCATENATE("&lt;TR BGCOLOR=""#E0E0E0""&gt;&lt;TD&gt;&lt;BR&gt;&lt;/TD&gt;&lt;TD VALIGN = MIDDLE  ALIGN = CENTER&gt;", Minutes!E330, "&lt;/TD&gt;&lt;TD VALIGN = MIDDLE  ALIGN = CENTER&gt;", TEXT(Minutes!E329,"d-mmm-yy"),"&lt;/TD&gt;&lt;/TR&gt;&lt;TR&gt;&lt;TD COLSPAN = 3&gt;", SUBSTITUTE(Minutes!E331, "#", " "),"&lt;/TD&gt;&lt;/TR&gt;"))</f>
        <v/>
      </c>
      <c r="E328" s="117" t="str">
        <f>IF(Minutes!F331&lt;&gt;"#","",CONCATENATE("&lt;TR BGCOLOR=""#E0E0E0""&gt;&lt;TD&gt;&lt;BR&gt;&lt;/TD&gt;&lt;TD VALIGN = MIDDLE  ALIGN = CENTER&gt;", Minutes!F330, "&lt;/TD&gt;&lt;TD VALIGN = MIDDLE  ALIGN = CENTER&gt;", TEXT(Minutes!F329,"d-mmm-yy"),"&lt;/TD&gt;&lt;/TR&gt;&lt;TR&gt;&lt;TD COLSPAN = 3&gt;", SUBSTITUTE(Minutes!F331, "#", " "),"&lt;/TD&gt;&lt;/TR&gt;"))</f>
        <v/>
      </c>
      <c r="F328" s="117" t="str">
        <f>IF(Minutes!G331&lt;&gt;"#","",CONCATENATE("&lt;TR BGCOLOR=""#E0E0E0""&gt;&lt;TD&gt;&lt;BR&gt;&lt;/TD&gt;&lt;TD VALIGN = MIDDLE  ALIGN = CENTER&gt;", Minutes!G330, "&lt;/TD&gt;&lt;TD VALIGN = MIDDLE  ALIGN = CENTER&gt;", TEXT(Minutes!G329,"d-mmm-yy"),"&lt;/TD&gt;&lt;/TR&gt;&lt;TR&gt;&lt;TD COLSPAN = 3&gt;", SUBSTITUTE(Minutes!G331, "#", " "),"&lt;/TD&gt;&lt;/TR&gt;"))</f>
        <v/>
      </c>
      <c r="G328" s="117" t="str">
        <f>IF(Minutes!H331&lt;&gt;"#","",CONCATENATE("&lt;TR BGCOLOR=""#E0E0E0""&gt;&lt;TD&gt;&lt;BR&gt;&lt;/TD&gt;&lt;TD VALIGN = MIDDLE  ALIGN = CENTER&gt;", Minutes!H330, "&lt;/TD&gt;&lt;TD VALIGN = MIDDLE  ALIGN = CENTER&gt;", TEXT(Minutes!H329,"d-mmm-yy"),"&lt;/TD&gt;&lt;/TR&gt;&lt;TR&gt;&lt;TD COLSPAN = 3&gt;", SUBSTITUTE(Minutes!H331, "#", " "),"&lt;/TD&gt;&lt;/TR&gt;"))</f>
        <v/>
      </c>
      <c r="H328" s="117" t="str">
        <f>IF(Minutes!I331&lt;&gt;"#","",CONCATENATE("&lt;TR BGCOLOR=""#E0E0E0""&gt;&lt;TD&gt;&lt;BR&gt;&lt;/TD&gt;&lt;TD VALIGN = MIDDLE  ALIGN = CENTER&gt;", Minutes!I330, "&lt;/TD&gt;&lt;TD VALIGN = MIDDLE  ALIGN = CENTER&gt;", TEXT(Minutes!I329,"d-mmm-yy"),"&lt;/TD&gt;&lt;/TR&gt;&lt;TR&gt;&lt;TD COLSPAN = 3&gt;", SUBSTITUTE(Minutes!I331, "#", " "),"&lt;/TD&gt;&lt;/TR&gt;"))</f>
        <v/>
      </c>
      <c r="I328" s="117" t="str">
        <f>IF(Minutes!J331&lt;&gt;"#","",CONCATENATE("&lt;TR BGCOLOR=""#E0E0E0""&gt;&lt;TD&gt;&lt;BR&gt;&lt;/TD&gt;&lt;TD VALIGN = MIDDLE  ALIGN = CENTER&gt;", Minutes!J330, "&lt;/TD&gt;&lt;TD VALIGN = MIDDLE  ALIGN = CENTER&gt;", TEXT(Minutes!J329,"d-mmm-yy"),"&lt;/TD&gt;&lt;/TR&gt;&lt;TR&gt;&lt;TD COLSPAN = 3&gt;", SUBSTITUTE(Minutes!J331, "#", " "),"&lt;/TD&gt;&lt;/TR&gt;"))</f>
        <v/>
      </c>
      <c r="J328" s="117" t="str">
        <f>IF(Minutes!K331&lt;&gt;"#","",CONCATENATE("&lt;TR BGCOLOR=""#E0E0E0""&gt;&lt;TD&gt;&lt;BR&gt;&lt;/TD&gt;&lt;TD VALIGN = MIDDLE  ALIGN = CENTER&gt;", Minutes!K330, "&lt;/TD&gt;&lt;TD VALIGN = MIDDLE  ALIGN = CENTER&gt;", TEXT(Minutes!K329,"d-mmm-yy"),"&lt;/TD&gt;&lt;/TR&gt;&lt;TR&gt;&lt;TD COLSPAN = 3&gt;", SUBSTITUTE(Minutes!K331, "#", " "),"&lt;/TD&gt;&lt;/TR&gt;"))</f>
        <v/>
      </c>
      <c r="K328" s="26" t="str">
        <f>IF(Minutes!L331&lt;&gt;"#","",CONCATENATE("&lt;TR BGCOLOR=""#E0E0E0""&gt;&lt;TD&gt;&lt;BR&gt;&lt;/TD&gt;&lt;TD VALIGN = MIDDLE  ALIGN = CENTER&gt;", Minutes!L330, "&lt;/TD&gt;&lt;TD VALIGN = MIDDLE  ALIGN = CENTER&gt;", TEXT(Minutes!L329,"d-mmm-yy"),"&lt;/TD&gt;&lt;/TR&gt;&lt;TR&gt;&lt;TD COLSPAN = 3&gt;", SUBSTITUTE(Minutes!L331, "#", " "),"&lt;/TD&gt;&lt;/TR&gt;"))</f>
        <v/>
      </c>
      <c r="L328" s="26" t="str">
        <f>IF(Minutes!M331&lt;&gt;"#","",CONCATENATE("&lt;TR BGCOLOR=""#E0E0E0""&gt;&lt;TD&gt;&lt;BR&gt;&lt;/TD&gt;&lt;TD VALIGN = MIDDLE  ALIGN = CENTER&gt;", Minutes!M330, "&lt;/TD&gt;&lt;TD VALIGN = MIDDLE  ALIGN = CENTER&gt;", TEXT(Minutes!M329,"d-mmm-yy"),"&lt;/TD&gt;&lt;/TR&gt;&lt;TR&gt;&lt;TD COLSPAN = 3&gt;", SUBSTITUTE(Minutes!M331, "#", " "),"&lt;/TD&gt;&lt;/TR&gt;"))</f>
        <v/>
      </c>
      <c r="M328" s="26" t="str">
        <f>IF(Minutes!N331&lt;&gt;"#","",CONCATENATE("&lt;TR BGCOLOR=""#E0E0E0""&gt;&lt;TD&gt;&lt;BR&gt;&lt;/TD&gt;&lt;TD VALIGN = MIDDLE  ALIGN = CENTER&gt;", Minutes!N330, "&lt;/TD&gt;&lt;TD VALIGN = MIDDLE  ALIGN = CENTER&gt;", TEXT(Minutes!N329,"d-mmm-yy"),"&lt;/TD&gt;&lt;/TR&gt;&lt;TR&gt;&lt;TD COLSPAN = 3&gt;", SUBSTITUTE(Minutes!N331, "#", " "),"&lt;/TD&gt;&lt;/TR&gt;"))</f>
        <v/>
      </c>
      <c r="N328" s="26" t="str">
        <f>IF(Minutes!O331&lt;&gt;"#","",CONCATENATE("&lt;TR BGCOLOR=""#E0E0E0""&gt;&lt;TD&gt;&lt;BR&gt;&lt;/TD&gt;&lt;TD VALIGN = MIDDLE  ALIGN = CENTER&gt;", Minutes!O330, "&lt;/TD&gt;&lt;TD VALIGN = MIDDLE  ALIGN = CENTER&gt;", TEXT(Minutes!O329,"d-mmm-yy"),"&lt;/TD&gt;&lt;/TR&gt;&lt;TR&gt;&lt;TD COLSPAN = 3&gt;", SUBSTITUTE(Minutes!O331, "#", " "),"&lt;/TD&gt;&lt;/TR&gt;"))</f>
        <v/>
      </c>
      <c r="O328" s="26" t="str">
        <f>IF(Minutes!P331&lt;&gt;"#","",CONCATENATE("&lt;TR BGCOLOR=""#E0E0E0""&gt;&lt;TD&gt;&lt;BR&gt;&lt;/TD&gt;&lt;TD VALIGN = MIDDLE  ALIGN = CENTER&gt;", Minutes!P330, "&lt;/TD&gt;&lt;TD VALIGN = MIDDLE  ALIGN = CENTER&gt;", TEXT(Minutes!P329,"d-mmm-yy"),"&lt;/TD&gt;&lt;/TR&gt;&lt;TR&gt;&lt;TD COLSPAN = 3&gt;", SUBSTITUTE(Minutes!P331, "#", " "),"&lt;/TD&gt;&lt;/TR&gt;"))</f>
        <v>&lt;TR BGCOLOR="#E0E0E0"&gt;&lt;TD&gt;&lt;BR&gt;&lt;/TD&gt;&lt;TD VALIGN = MIDDLE  ALIGN = CENTER&gt;&lt; Note: This was originally incorrectly numbered 0118 &gt;
Proposal by Geoff Garner will be reviewed in TSN http://www.ieee802.org/1/files/public/docs2013/as-garner-sync-receipt-timeout-issue-0713-v01.pdf 
Target for 802.1ASbt, if necessary&lt;/TD&gt;&lt;TD VALIGN = MIDDLE  ALIGN = CENTER&gt;15-Jul-13&lt;/TD&gt;&lt;/TR&gt;&lt;TR&gt;&lt;TD COLSPAN = 3&gt; &lt;/TD&gt;&lt;/TR&gt;</v>
      </c>
      <c r="P328" s="26" t="str">
        <f>IF(Minutes!Q331&lt;&gt;"#","",CONCATENATE("&lt;TR BGCOLOR=""#E0E0E0""&gt;&lt;TD&gt;&lt;BR&gt;&lt;/TD&gt;&lt;TD VALIGN = MIDDLE  ALIGN = CENTER&gt;", Minutes!Q330, "&lt;/TD&gt;&lt;TD VALIGN = MIDDLE  ALIGN = CENTER&gt;", TEXT(Minutes!Q329,"d-mmm-yy"),"&lt;/TD&gt;&lt;/TR&gt;&lt;TR&gt;&lt;TD COLSPAN = 3&gt;", SUBSTITUTE(Minutes!Q331, "#", " "),"&lt;/TD&gt;&lt;/TR&gt;"))</f>
        <v>&lt;TR BGCOLOR="#E0E0E0"&gt;&lt;TD&gt;&lt;BR&gt;&lt;/TD&gt;&lt;TD VALIGN = MIDDLE  ALIGN = CENTER&gt;Proposal agreed and included in draft D0.1 of 802.1ASbt&lt;/TD&gt;&lt;TD VALIGN = MIDDLE  ALIGN = CENTER&gt;3-Sep-13&lt;/TD&gt;&lt;/TR&gt;&lt;TR&gt;&lt;TD COLSPAN = 3&gt; &lt;/TD&gt;&lt;/TR&gt;</v>
      </c>
      <c r="Q328" s="112" t="str">
        <f>IF(Minutes!R331&lt;&gt;"#","",CONCATENATE("&lt;TR BGCOLOR=""#E0E0E0""&gt;&lt;TD&gt;&lt;BR&gt;&lt;/TD&gt;&lt;TD VALIGN = MIDDLE  ALIGN = CENTER&gt;", Minutes!R330, "&lt;/TD&gt;&lt;TD VALIGN = MIDDLE  ALIGN = CENTER&gt;", TEXT(Minutes!R329,"d-mmm-yy"),"&lt;/TD&gt;&lt;/TR&gt;&lt;TR&gt;&lt;TD COLSPAN = 3&gt;", SUBSTITUTE(Minutes!R331, "#", " "),"&lt;/TD&gt;&lt;/TR&gt;"))</f>
        <v>&lt;TR BGCOLOR="#E0E0E0"&gt;&lt;TD&gt;&lt;BR&gt;&lt;/TD&gt;&lt;TD VALIGN = MIDDLE  ALIGN = CENTER&gt;D0.2 of 802.1ASbt available, TG ballot after next meeting.&lt;/TD&gt;&lt;TD VALIGN = MIDDLE  ALIGN = CENTER&gt;12-Nov-13&lt;/TD&gt;&lt;/TR&gt;&lt;TR&gt;&lt;TD COLSPAN = 3&gt; &lt;/TD&gt;&lt;/TR&gt;</v>
      </c>
      <c r="R328" s="117" t="str">
        <f>IF(Minutes!S331&lt;&gt;"#","",CONCATENATE("&lt;TR BGCOLOR=""#E0E0E0""&gt;&lt;TD&gt;&lt;BR&gt;&lt;/TD&gt;&lt;TD VALIGN = MIDDLE  ALIGN = CENTER&gt;", Minutes!S330, "&lt;/TD&gt;&lt;TD VALIGN = MIDDLE  ALIGN = CENTER&gt;", TEXT(Minutes!S329,"d-mmm-yy"),"&lt;/TD&gt;&lt;/TR&gt;&lt;TR&gt;&lt;TD COLSPAN = 3&gt;", SUBSTITUTE(Minutes!S331, "#", " "),"&lt;/TD&gt;&lt;/TR&gt;"))</f>
        <v>&lt;TR BGCOLOR="#E0E0E0"&gt;&lt;TD&gt;&lt;BR&gt;&lt;/TD&gt;&lt;TD VALIGN = MIDDLE  ALIGN = CENTER&gt;D0.3 of 802.1ASbt available, TG ballot after next meeting.&lt;/TD&gt;&lt;TD VALIGN = MIDDLE  ALIGN = CENTER&gt;22-Jan-14&lt;/TD&gt;&lt;/TR&gt;&lt;TR&gt;&lt;TD COLSPAN = 3&gt; &lt;/TD&gt;&lt;/TR&gt;</v>
      </c>
      <c r="S328" s="117" t="str">
        <f>IF(Minutes!T331&lt;&gt;"#","",CONCATENATE("&lt;TR BGCOLOR=""#E0E0E0""&gt;&lt;TD&gt;&lt;BR&gt;&lt;/TD&gt;&lt;TD VALIGN = MIDDLE  ALIGN = CENTER&gt;", Minutes!T330, "&lt;/TD&gt;&lt;TD VALIGN = MIDDLE  ALIGN = CENTER&gt;", TEXT(Minutes!T329,"d-mmm-yy"),"&lt;/TD&gt;&lt;/TR&gt;&lt;TR&gt;&lt;TD COLSPAN = 3&gt;", SUBSTITUTE(Minutes!T331, "#", " "),"&lt;/TD&gt;&lt;/TR&gt;"))</f>
        <v>&lt;TR BGCOLOR="#E0E0E0"&gt;&lt;TD&gt;&lt;BR&gt;&lt;/TD&gt;&lt;TD VALIGN = MIDDLE  ALIGN = CENTER&gt;No update.&lt;/TD&gt;&lt;TD VALIGN = MIDDLE  ALIGN = CENTER&gt;18-Mar-14&lt;/TD&gt;&lt;/TR&gt;&lt;TR&gt;&lt;TD COLSPAN = 3&gt; &lt;/TD&gt;&lt;/TR&gt;</v>
      </c>
      <c r="T328" s="117" t="str">
        <f>IF(Minutes!U331&lt;&gt;"#","",CONCATENATE("&lt;TR BGCOLOR=""#E0E0E0""&gt;&lt;TD&gt;&lt;BR&gt;&lt;/TD&gt;&lt;TD VALIGN = MIDDLE  ALIGN = CENTER&gt;", Minutes!U330, "&lt;/TD&gt;&lt;TD VALIGN = MIDDLE  ALIGN = CENTER&gt;", TEXT(Minutes!U329,"d-mmm-yy"),"&lt;/TD&gt;&lt;/TR&gt;&lt;TR&gt;&lt;TD COLSPAN = 3&gt;", SUBSTITUTE(Minutes!U331, "#", " "),"&lt;/TD&gt;&lt;/TR&gt;"))</f>
        <v/>
      </c>
      <c r="U328" s="117" t="str">
        <f>IF(Minutes!V331&lt;&gt;"#","",CONCATENATE("&lt;TR BGCOLOR=""#E0E0E0""&gt;&lt;TD&gt;&lt;BR&gt;&lt;/TD&gt;&lt;TD VALIGN = MIDDLE  ALIGN = CENTER&gt;", Minutes!V330, "&lt;/TD&gt;&lt;TD VALIGN = MIDDLE  ALIGN = CENTER&gt;", TEXT(Minutes!V329,"d-mmm-yy"),"&lt;/TD&gt;&lt;/TR&gt;&lt;TR&gt;&lt;TD COLSPAN = 3&gt;", SUBSTITUTE(Minutes!V331, "#", " "),"&lt;/TD&gt;&lt;/TR&gt;"))</f>
        <v/>
      </c>
      <c r="V328" s="117" t="str">
        <f>IF(Minutes!W331&lt;&gt;"#","",CONCATENATE("&lt;TR BGCOLOR=""#E0E0E0""&gt;&lt;TD&gt;&lt;BR&gt;&lt;/TD&gt;&lt;TD VALIGN = MIDDLE  ALIGN = CENTER&gt;", Minutes!W330, "&lt;/TD&gt;&lt;TD VALIGN = MIDDLE  ALIGN = CENTER&gt;", TEXT(Minutes!W329,"d-mmm-yy"),"&lt;/TD&gt;&lt;/TR&gt;&lt;TR&gt;&lt;TD COLSPAN = 3&gt;", SUBSTITUTE(Minutes!W331, "#", " "),"&lt;/TD&gt;&lt;/TR&gt;"))</f>
        <v/>
      </c>
      <c r="W328" s="117" t="str">
        <f>IF(Minutes!X331&lt;&gt;"#","",CONCATENATE("&lt;TR BGCOLOR=""#E0E0E0""&gt;&lt;TD&gt;&lt;BR&gt;&lt;/TD&gt;&lt;TD VALIGN = MIDDLE  ALIGN = CENTER&gt;", Minutes!X330, "&lt;/TD&gt;&lt;TD VALIGN = MIDDLE  ALIGN = CENTER&gt;", TEXT(Minutes!X329,"d-mmm-yy"),"&lt;/TD&gt;&lt;/TR&gt;&lt;TR&gt;&lt;TD COLSPAN = 3&gt;", SUBSTITUTE(Minutes!X331, "#", " "),"&lt;/TD&gt;&lt;/TR&gt;"))</f>
        <v/>
      </c>
      <c r="X328" s="117" t="str">
        <f>IF(Minutes!Y331&lt;&gt;"#","",CONCATENATE("&lt;TR BGCOLOR=""#E0E0E0""&gt;&lt;TD&gt;&lt;BR&gt;&lt;/TD&gt;&lt;TD VALIGN = MIDDLE  ALIGN = CENTER&gt;", Minutes!Y330, "&lt;/TD&gt;&lt;TD VALIGN = MIDDLE  ALIGN = CENTER&gt;", TEXT(Minutes!Y329,"d-mmm-yy"),"&lt;/TD&gt;&lt;/TR&gt;&lt;TR&gt;&lt;TD COLSPAN = 3&gt;", SUBSTITUTE(Minutes!Y331, "#", " "),"&lt;/TD&gt;&lt;/TR&gt;"))</f>
        <v/>
      </c>
    </row>
    <row r="329" spans="1:24" x14ac:dyDescent="0.2">
      <c r="B329" s="117"/>
      <c r="C329" s="117"/>
      <c r="D329" s="117"/>
      <c r="E329" s="117"/>
      <c r="F329" s="117"/>
      <c r="G329" s="117"/>
      <c r="H329" s="117"/>
      <c r="I329" s="117"/>
      <c r="J329" s="117"/>
      <c r="R329" s="117"/>
      <c r="S329" s="117"/>
      <c r="T329" s="117"/>
      <c r="U329" s="117"/>
      <c r="V329" s="117"/>
      <c r="W329" s="117"/>
      <c r="X329" s="117"/>
    </row>
    <row r="330" spans="1:24" x14ac:dyDescent="0.2">
      <c r="A330" s="26" t="s">
        <v>89</v>
      </c>
      <c r="B330" s="117"/>
      <c r="C330" s="117"/>
      <c r="D330" s="117"/>
      <c r="E330" s="117"/>
      <c r="F330" s="117"/>
      <c r="G330" s="117"/>
      <c r="H330" s="117"/>
      <c r="I330" s="117"/>
      <c r="J330" s="117"/>
      <c r="R330" s="117"/>
      <c r="S330" s="117"/>
      <c r="T330" s="117"/>
      <c r="U330" s="117"/>
      <c r="V330" s="117"/>
      <c r="W330" s="117"/>
      <c r="X330" s="117"/>
    </row>
    <row r="331" spans="1:24" ht="127.5" customHeight="1" x14ac:dyDescent="0.2">
      <c r="A331" s="26" t="str">
        <f ca="1">IF(Minutes!B332="#","",CONCATENATE("&lt;A NAME = ""REQ",Minutes!B332,"""&gt;&lt;BR&gt;&lt;/A&gt;","&lt;TABLE BORDER=5 CELLSPACING=0 CELLPADDING=6 WIDTH=""100%""&gt;","&lt;TR BGCOLOR=""#00FFFF""&gt;&lt;TD COLSPAN = 3 VALIGN = MIDDLE  ALIGN = CENTER&gt;&lt;BIG&gt;&lt;B&gt;Change Request &lt;A HREF=""maint_",Minutes!B332,".pdf""&gt;",Minutes!B332,"&lt;/A&gt; Revision History&lt;/B&gt;&lt;/BIG&gt;&lt;/TD&gt;&lt;/TR&gt;","&lt;TR BGCOLOR=""#00FFFF""&gt;&lt;TD  WIDTH=""15%"" ALIGN = CENTER&gt;Status&lt;/TD&gt;&lt;TD ALIGN = CENTER&gt;Description&lt;/TD&gt;&lt;TD  WIDTH=""15%"" ALIGN = CENTER&gt;Date Received&lt;/TD&gt;&lt;/TR&gt;","&lt;TR BGCOLOR=""#00FFFF""&gt;&lt;TD VALIGN = MIDDLE  ALIGN = CENTER&gt;&lt;B&gt;",Minutes!C333,"&lt;/B&gt;&lt;/TD&gt;&lt;TD VALIGN = MIDDLE  ALIGN = CENTER&gt;&lt;B&gt;",Minutes!C334,"&lt;/B&gt;&lt;/TD&gt;&lt;TD  VALIGN = MIDDLE  ALIGN = CENTER&gt;&lt;B&gt;",Minutes!C332,"&lt;/B&gt;&lt;/TD&gt;&lt;/TR&gt;","&lt;TR BGCOLOR=""#00FFFF""&gt;&lt;TD COLSPAN = 3&gt;&lt;SMALL&gt;&lt;BR&gt;&lt;/SMALL&gt;&lt;/TD&gt;&lt;/TR&gt;"))</f>
        <v>&lt;A NAME = "REQ0121"&gt;&lt;BR&gt;&lt;/A&gt;&lt;TABLE BORDER=5 CELLSPACING=0 CELLPADDING=6 WIDTH="100%"&gt;&lt;TR BGCOLOR="#00FFFF"&gt;&lt;TD COLSPAN = 3 VALIGN = MIDDLE  ALIGN = CENTER&gt;&lt;BIG&gt;&lt;B&gt;Change Request &lt;A HREF="maint_0121.pdf"&gt;0121&lt;/A&gt; Revision History&lt;/B&gt;&lt;/BIG&gt;&lt;/TD&gt;&lt;/TR&gt;&lt;TR BGCOLOR="#00FFFF"&gt;&lt;TD  WIDTH="15%" ALIGN = CENTER&gt;Status&lt;/TD&gt;&lt;TD ALIGN = CENTER&gt;Description&lt;/TD&gt;&lt;TD  WIDTH="15%" ALIGN = CENTER&gt;Date Received&lt;/TD&gt;&lt;/TR&gt;&lt;TR BGCOLOR="#00FFFF"&gt;&lt;TD VALIGN = MIDDLE  ALIGN = CENTER&gt;&lt;B&gt;Complete&lt;BR&gt;then Ballot&lt;/B&gt;&lt;/TD&gt;&lt;TD VALIGN = MIDDLE  ALIGN = CENTER&gt;&lt;B&gt;8.5.8, 11.2, 11.5.2 - System Capabilities TLV, Structure of the LLDP MIB, LLDP MIB module - version 2&lt;/B&gt;&lt;/TD&gt;&lt;TD  VALIGN = MIDDLE  ALIGN = CENTER&gt;&lt;B&gt;10-Jul-13&lt;/B&gt;&lt;/TD&gt;&lt;/TR&gt;&lt;TR BGCOLOR="#00FFFF"&gt;&lt;TD COLSPAN = 3&gt;&lt;SMALL&gt;&lt;BR&gt;&lt;/SMALL&gt;&lt;/TD&gt;&lt;/TR&gt;</v>
      </c>
      <c r="B331" s="117" t="str">
        <f ca="1">IF(Minutes!C334="","",CONCATENATE("&lt;TR BGCOLOR=""#E0E0E0""&gt;&lt;TD&gt;&lt;BR&gt;&lt;/TD&gt;&lt;TD VALIGN = MIDDLE  ALIGN = CENTER&gt;", Minutes!C333, "&lt;/TD&gt;&lt;TD VALIGN = MIDDLE  ALIGN = CENTER&gt;", TEXT(Minutes!C332,"d-mmm-yy"),"&lt;/TD&gt;&lt;/TR&gt;&lt;TR&gt;&lt;TD COLSPAN = 3&gt;", SUBSTITUTE(Minutes!C334, "#", " "),"&lt;/TD&gt;&lt;/TR&gt;"))</f>
        <v>&lt;TR BGCOLOR="#E0E0E0"&gt;&lt;TD&gt;&lt;BR&gt;&lt;/TD&gt;&lt;TD VALIGN = MIDDLE  ALIGN = CENTER&gt;Complete&lt;BR&gt;then Ballot&lt;/TD&gt;&lt;TD VALIGN = MIDDLE  ALIGN = CENTER&gt;10-Jul-13&lt;/TD&gt;&lt;/TR&gt;&lt;TR&gt;&lt;TD COLSPAN = 3&gt;8.5.8, 11.2, 11.5.2 - System Capabilities TLV, Structure of the LLDP MIB, LLDP MIB module - version 2&lt;/TD&gt;&lt;/TR&gt;</v>
      </c>
      <c r="C331" s="117" t="str">
        <f>IF(Minutes!D334&lt;&gt;"#","",CONCATENATE("&lt;TR BGCOLOR=""#E0E0E0""&gt;&lt;TD&gt;&lt;BR&gt;&lt;/TD&gt;&lt;TD VALIGN = MIDDLE  ALIGN = CENTER&gt;", Minutes!D333, "&lt;/TD&gt;&lt;TD VALIGN = MIDDLE  ALIGN = CENTER&gt;", TEXT(Minutes!D332,"d-mmm-yy"),"&lt;/TD&gt;&lt;/TR&gt;&lt;TR&gt;&lt;TD COLSPAN = 3&gt;", SUBSTITUTE(Minutes!D334, "#", " "),"&lt;/TD&gt;&lt;/TR&gt;"))</f>
        <v/>
      </c>
      <c r="D331" s="117" t="str">
        <f>IF(Minutes!E334&lt;&gt;"#","",CONCATENATE("&lt;TR BGCOLOR=""#E0E0E0""&gt;&lt;TD&gt;&lt;BR&gt;&lt;/TD&gt;&lt;TD VALIGN = MIDDLE  ALIGN = CENTER&gt;", Minutes!E333, "&lt;/TD&gt;&lt;TD VALIGN = MIDDLE  ALIGN = CENTER&gt;", TEXT(Minutes!E332,"d-mmm-yy"),"&lt;/TD&gt;&lt;/TR&gt;&lt;TR&gt;&lt;TD COLSPAN = 3&gt;", SUBSTITUTE(Minutes!E334, "#", " "),"&lt;/TD&gt;&lt;/TR&gt;"))</f>
        <v/>
      </c>
      <c r="E331" s="117" t="str">
        <f>IF(Minutes!F334&lt;&gt;"#","",CONCATENATE("&lt;TR BGCOLOR=""#E0E0E0""&gt;&lt;TD&gt;&lt;BR&gt;&lt;/TD&gt;&lt;TD VALIGN = MIDDLE  ALIGN = CENTER&gt;", Minutes!F333, "&lt;/TD&gt;&lt;TD VALIGN = MIDDLE  ALIGN = CENTER&gt;", TEXT(Minutes!F332,"d-mmm-yy"),"&lt;/TD&gt;&lt;/TR&gt;&lt;TR&gt;&lt;TD COLSPAN = 3&gt;", SUBSTITUTE(Minutes!F334, "#", " "),"&lt;/TD&gt;&lt;/TR&gt;"))</f>
        <v/>
      </c>
      <c r="F331" s="117" t="str">
        <f>IF(Minutes!G334&lt;&gt;"#","",CONCATENATE("&lt;TR BGCOLOR=""#E0E0E0""&gt;&lt;TD&gt;&lt;BR&gt;&lt;/TD&gt;&lt;TD VALIGN = MIDDLE  ALIGN = CENTER&gt;", Minutes!G333, "&lt;/TD&gt;&lt;TD VALIGN = MIDDLE  ALIGN = CENTER&gt;", TEXT(Minutes!G332,"d-mmm-yy"),"&lt;/TD&gt;&lt;/TR&gt;&lt;TR&gt;&lt;TD COLSPAN = 3&gt;", SUBSTITUTE(Minutes!G334, "#", " "),"&lt;/TD&gt;&lt;/TR&gt;"))</f>
        <v/>
      </c>
      <c r="G331" s="117" t="str">
        <f>IF(Minutes!H334&lt;&gt;"#","",CONCATENATE("&lt;TR BGCOLOR=""#E0E0E0""&gt;&lt;TD&gt;&lt;BR&gt;&lt;/TD&gt;&lt;TD VALIGN = MIDDLE  ALIGN = CENTER&gt;", Minutes!H333, "&lt;/TD&gt;&lt;TD VALIGN = MIDDLE  ALIGN = CENTER&gt;", TEXT(Minutes!H332,"d-mmm-yy"),"&lt;/TD&gt;&lt;/TR&gt;&lt;TR&gt;&lt;TD COLSPAN = 3&gt;", SUBSTITUTE(Minutes!H334, "#", " "),"&lt;/TD&gt;&lt;/TR&gt;"))</f>
        <v/>
      </c>
      <c r="H331" s="117" t="str">
        <f>IF(Minutes!I334&lt;&gt;"#","",CONCATENATE("&lt;TR BGCOLOR=""#E0E0E0""&gt;&lt;TD&gt;&lt;BR&gt;&lt;/TD&gt;&lt;TD VALIGN = MIDDLE  ALIGN = CENTER&gt;", Minutes!I333, "&lt;/TD&gt;&lt;TD VALIGN = MIDDLE  ALIGN = CENTER&gt;", TEXT(Minutes!I332,"d-mmm-yy"),"&lt;/TD&gt;&lt;/TR&gt;&lt;TR&gt;&lt;TD COLSPAN = 3&gt;", SUBSTITUTE(Minutes!I334, "#", " "),"&lt;/TD&gt;&lt;/TR&gt;"))</f>
        <v/>
      </c>
      <c r="I331" s="117" t="str">
        <f>IF(Minutes!J334&lt;&gt;"#","",CONCATENATE("&lt;TR BGCOLOR=""#E0E0E0""&gt;&lt;TD&gt;&lt;BR&gt;&lt;/TD&gt;&lt;TD VALIGN = MIDDLE  ALIGN = CENTER&gt;", Minutes!J333, "&lt;/TD&gt;&lt;TD VALIGN = MIDDLE  ALIGN = CENTER&gt;", TEXT(Minutes!J332,"d-mmm-yy"),"&lt;/TD&gt;&lt;/TR&gt;&lt;TR&gt;&lt;TD COLSPAN = 3&gt;", SUBSTITUTE(Minutes!J334, "#", " "),"&lt;/TD&gt;&lt;/TR&gt;"))</f>
        <v/>
      </c>
      <c r="J331" s="117" t="str">
        <f>IF(Minutes!K334&lt;&gt;"#","",CONCATENATE("&lt;TR BGCOLOR=""#E0E0E0""&gt;&lt;TD&gt;&lt;BR&gt;&lt;/TD&gt;&lt;TD VALIGN = MIDDLE  ALIGN = CENTER&gt;", Minutes!K333, "&lt;/TD&gt;&lt;TD VALIGN = MIDDLE  ALIGN = CENTER&gt;", TEXT(Minutes!K332,"d-mmm-yy"),"&lt;/TD&gt;&lt;/TR&gt;&lt;TR&gt;&lt;TD COLSPAN = 3&gt;", SUBSTITUTE(Minutes!K334, "#", " "),"&lt;/TD&gt;&lt;/TR&gt;"))</f>
        <v/>
      </c>
      <c r="K331" s="26" t="str">
        <f>IF(Minutes!L334&lt;&gt;"#","",CONCATENATE("&lt;TR BGCOLOR=""#E0E0E0""&gt;&lt;TD&gt;&lt;BR&gt;&lt;/TD&gt;&lt;TD VALIGN = MIDDLE  ALIGN = CENTER&gt;", Minutes!L333, "&lt;/TD&gt;&lt;TD VALIGN = MIDDLE  ALIGN = CENTER&gt;", TEXT(Minutes!L332,"d-mmm-yy"),"&lt;/TD&gt;&lt;/TR&gt;&lt;TR&gt;&lt;TD COLSPAN = 3&gt;", SUBSTITUTE(Minutes!L334, "#", " "),"&lt;/TD&gt;&lt;/TR&gt;"))</f>
        <v/>
      </c>
      <c r="L331" s="26" t="str">
        <f>IF(Minutes!M334&lt;&gt;"#","",CONCATENATE("&lt;TR BGCOLOR=""#E0E0E0""&gt;&lt;TD&gt;&lt;BR&gt;&lt;/TD&gt;&lt;TD VALIGN = MIDDLE  ALIGN = CENTER&gt;", Minutes!M333, "&lt;/TD&gt;&lt;TD VALIGN = MIDDLE  ALIGN = CENTER&gt;", TEXT(Minutes!M332,"d-mmm-yy"),"&lt;/TD&gt;&lt;/TR&gt;&lt;TR&gt;&lt;TD COLSPAN = 3&gt;", SUBSTITUTE(Minutes!M334, "#", " "),"&lt;/TD&gt;&lt;/TR&gt;"))</f>
        <v/>
      </c>
      <c r="M331" s="26" t="str">
        <f>IF(Minutes!N334&lt;&gt;"#","",CONCATENATE("&lt;TR BGCOLOR=""#E0E0E0""&gt;&lt;TD&gt;&lt;BR&gt;&lt;/TD&gt;&lt;TD VALIGN = MIDDLE  ALIGN = CENTER&gt;", Minutes!N333, "&lt;/TD&gt;&lt;TD VALIGN = MIDDLE  ALIGN = CENTER&gt;", TEXT(Minutes!N332,"d-mmm-yy"),"&lt;/TD&gt;&lt;/TR&gt;&lt;TR&gt;&lt;TD COLSPAN = 3&gt;", SUBSTITUTE(Minutes!N334, "#", " "),"&lt;/TD&gt;&lt;/TR&gt;"))</f>
        <v/>
      </c>
      <c r="N331" s="26" t="str">
        <f>IF(Minutes!O334&lt;&gt;"#","",CONCATENATE("&lt;TR BGCOLOR=""#E0E0E0""&gt;&lt;TD&gt;&lt;BR&gt;&lt;/TD&gt;&lt;TD VALIGN = MIDDLE  ALIGN = CENTER&gt;", Minutes!O333, "&lt;/TD&gt;&lt;TD VALIGN = MIDDLE  ALIGN = CENTER&gt;", TEXT(Minutes!O332,"d-mmm-yy"),"&lt;/TD&gt;&lt;/TR&gt;&lt;TR&gt;&lt;TD COLSPAN = 3&gt;", SUBSTITUTE(Minutes!O334, "#", " "),"&lt;/TD&gt;&lt;/TR&gt;"))</f>
        <v/>
      </c>
      <c r="O331" s="26" t="str">
        <f>IF(Minutes!P334&lt;&gt;"#","",CONCATENATE("&lt;TR BGCOLOR=""#E0E0E0""&gt;&lt;TD&gt;&lt;BR&gt;&lt;/TD&gt;&lt;TD VALIGN = MIDDLE  ALIGN = CENTER&gt;", Minutes!P333, "&lt;/TD&gt;&lt;TD VALIGN = MIDDLE  ALIGN = CENTER&gt;", TEXT(Minutes!P332,"d-mmm-yy"),"&lt;/TD&gt;&lt;/TR&gt;&lt;TR&gt;&lt;TD COLSPAN = 3&gt;", SUBSTITUTE(Minutes!P334, "#", " "),"&lt;/TD&gt;&lt;/TR&gt;"))</f>
        <v>&lt;TR BGCOLOR="#E0E0E0"&gt;&lt;TD&gt;&lt;BR&gt;&lt;/TD&gt;&lt;TD VALIGN = MIDDLE  ALIGN = CENTER&gt;&lt; Note: This was originally incorrectly numbered 0119 &gt;
Issue 1 is already fixed per Maintenance #32
Technical review of issues 2 &amp; 3 assigned to Norm Finn.  Initial view:
The text of 9.2.5.7 makes it very clear that msgTxInterval is per-agent (per destination MAC address).  However, the MIB variable lldpV2MessageTxInterval is per-system.  There is clearly a problem that needs to be fixed.  These points need investigation :
   1. Is the list in 199 complete and accurate?
   2. Should we fix the MIB to have more functionality?
   3. Should we fix the state machine text to match the MIB but have less functionality?&lt;/TD&gt;&lt;TD VALIGN = MIDDLE  ALIGN = CENTER&gt;15-Jul-13&lt;/TD&gt;&lt;/TR&gt;&lt;TR&gt;&lt;TD COLSPAN = 3&gt; &lt;/TD&gt;&lt;/TR&gt;</v>
      </c>
      <c r="P331" s="26" t="str">
        <f>IF(Minutes!Q334&lt;&gt;"#","",CONCATENATE("&lt;TR BGCOLOR=""#E0E0E0""&gt;&lt;TD&gt;&lt;BR&gt;&lt;/TD&gt;&lt;TD VALIGN = MIDDLE  ALIGN = CENTER&gt;", Minutes!Q333, "&lt;/TD&gt;&lt;TD VALIGN = MIDDLE  ALIGN = CENTER&gt;", TEXT(Minutes!Q332,"d-mmm-yy"),"&lt;/TD&gt;&lt;/TR&gt;&lt;TR&gt;&lt;TD COLSPAN = 3&gt;", SUBSTITUTE(Minutes!Q334, "#", " "),"&lt;/TD&gt;&lt;/TR&gt;"))</f>
        <v>&lt;TR BGCOLOR="#E0E0E0"&gt;&lt;TD&gt;&lt;BR&gt;&lt;/TD&gt;&lt;TD VALIGN = MIDDLE  ALIGN = CENTER&gt;Issue 1 is already fixed per Maintenance #32
issue 2:  The text of 9.2.5.7 makes it very clear that msgTxInterval is per-agent (per destination MAC address).  However, the MIB variable lldpV2MessageTxInterval is per-system.  There is clearly a problem that needs to be fixed.   Norm Finn will study further…
Issue 3:  The text in the MIB certainly differs from the text in section 9.2.5.22.  The MIB has no +1, 9.2.5.22 does.  The corresponding text in 802.1AB-2005 doesn't have the +1.  Clearly a conscious change was made in the 2009 text, but not to the MIB.  As to which one is correct, I'd lean towards the +1.  The difference is that, without the +1, the receiver times out at exactly the same time that the Nth frame is expected to arrive.  The +1 makes much more sense. Fix MIB DESCRIPTION&lt;/TD&gt;&lt;TD VALIGN = MIDDLE  ALIGN = CENTER&gt;3-Sep-13&lt;/TD&gt;&lt;/TR&gt;&lt;TR&gt;&lt;TD COLSPAN = 3&gt; &lt;/TD&gt;&lt;/TR&gt;</v>
      </c>
      <c r="Q331" s="112" t="str">
        <f>IF(Minutes!R334&lt;&gt;"#","",CONCATENATE("&lt;TR BGCOLOR=""#E0E0E0""&gt;&lt;TD&gt;&lt;BR&gt;&lt;/TD&gt;&lt;TD VALIGN = MIDDLE  ALIGN = CENTER&gt;", Minutes!R333, "&lt;/TD&gt;&lt;TD VALIGN = MIDDLE  ALIGN = CENTER&gt;", TEXT(Minutes!R332,"d-mmm-yy"),"&lt;/TD&gt;&lt;/TR&gt;&lt;TR&gt;&lt;TD COLSPAN = 3&gt;", SUBSTITUTE(Minutes!R334, "#", " "),"&lt;/TD&gt;&lt;/TR&gt;"))</f>
        <v>&lt;TR BGCOLOR="#E0E0E0"&gt;&lt;TD&gt;&lt;BR&gt;&lt;/TD&gt;&lt;TD VALIGN = MIDDLE  ALIGN = CENTER&gt;Issue 1 is already fixed per Maintenance #32
Issue 2:  The text of 9.2.5.7 makes it very clear that msgTxInterval (et al) is per-agent (per destination MAC address).  However, the MIB variable lldpV2MessageTxInterval is per-system.  
Solve by adding per-instance variables in parallel to the current variables.  The current global variables now supply default values for new rows created in the per-instance variables.
Do not delete the current universal variables, but make it clear in the DESCRIPTIONS of the new variables added to lldpV2ManAddrConfigTxPortsEntry that the default value of these variables when a new row is created is the current value of the corresponding global variables that now exist.  This goes in revised DESCRIPTION clauses of the current variables, also, of course.
Per Agent MIB objects should be maintained under lldpV2PortConfigTable.  The new table would be as follows:
lldpV2PortConfigTable
 lldpV2PortConfigIfIndex (Table index)
 lldpV2PortConfigDestAddressIndex (Table index)
 lldpV2PortConfigAdminStatus adminStatus, 9.2.5.1
 lldpV2MessageTxInterval msgTxInterval, 9.2.5.7
 lldpV2MessageTxHoldMultiplier msgTxHold, 9.2.5.6
 lldpV2ReinitDelay reinitDelay, 9.2.5.10
 lldpV2NotificationInterval msgTxInterval, 9.2.5.7
 lldpV2TxCreditMax txCreditMax, 9.2.5.17
 lldpV2MessageFastTx msgFastTx, 9.2.5.5
 lldpV2TxFastInit txFastInit, 9.2.5.19
 lldpV2PortConfigNotificationEnable —
 lldpV2PortConfigTLVsTxEnable 9.1.2.1
Issue 3:  The text in the MIB certainly differs from the text in section 9.2.5.22.  The MIB has no +1, 9.2.5.22 does.  The corresponding text in 802.1AB-2005 doesn't have the +1.  Clearly a conscious change was made in the 2009 text, but not to the MIB.  As to which one is correct, I'd lean towards the +1.  The difference is that, without the +1, the receiver times out at exactly the same time that the Nth frame is expected to arrive.  The +1 makes much more sense. Fix MIB DESCRIPTION to include
  TTL = min(65535, (lldpV2MessageTxInterval * lldpV2MessageTxHoldMultiplier) + 1)&lt;/TD&gt;&lt;TD VALIGN = MIDDLE  ALIGN = CENTER&gt;12-Nov-13&lt;/TD&gt;&lt;/TR&gt;&lt;TR&gt;&lt;TD COLSPAN = 3&gt; &lt;/TD&gt;&lt;/TR&gt;</v>
      </c>
      <c r="R331" s="117" t="str">
        <f>IF(Minutes!S334&lt;&gt;"#","",CONCATENATE("&lt;TR BGCOLOR=""#E0E0E0""&gt;&lt;TD&gt;&lt;BR&gt;&lt;/TD&gt;&lt;TD VALIGN = MIDDLE  ALIGN = CENTER&gt;", Minutes!S333, "&lt;/TD&gt;&lt;TD VALIGN = MIDDLE  ALIGN = CENTER&gt;", TEXT(Minutes!S332,"d-mmm-yy"),"&lt;/TD&gt;&lt;/TR&gt;&lt;TR&gt;&lt;TD COLSPAN = 3&gt;", SUBSTITUTE(Minutes!S334, "#", " "),"&lt;/TD&gt;&lt;/TR&gt;"))</f>
        <v>&lt;TR BGCOLOR="#E0E0E0"&gt;&lt;TD&gt;&lt;BR&gt;&lt;/TD&gt;&lt;TD VALIGN = MIDDLE  ALIGN = CENTER&gt;Editor will prepare an initial draft of 802.1AB-Cor2 after PAR approval&lt;/TD&gt;&lt;TD VALIGN = MIDDLE  ALIGN = CENTER&gt;22-Jan-14&lt;/TD&gt;&lt;/TR&gt;&lt;TR&gt;&lt;TD COLSPAN = 3&gt; &lt;/TD&gt;&lt;/TR&gt;</v>
      </c>
      <c r="S331" s="117" t="str">
        <f>IF(Minutes!T334&lt;&gt;"#","",CONCATENATE("&lt;TR BGCOLOR=""#E0E0E0""&gt;&lt;TD&gt;&lt;BR&gt;&lt;/TD&gt;&lt;TD VALIGN = MIDDLE  ALIGN = CENTER&gt;", Minutes!T333, "&lt;/TD&gt;&lt;TD VALIGN = MIDDLE  ALIGN = CENTER&gt;", TEXT(Minutes!T332,"d-mmm-yy"),"&lt;/TD&gt;&lt;/TR&gt;&lt;TR&gt;&lt;TD COLSPAN = 3&gt;", SUBSTITUTE(Minutes!T334, "#", " "),"&lt;/TD&gt;&lt;/TR&gt;"))</f>
        <v>&lt;TR BGCOLOR="#E0E0E0"&gt;&lt;TD&gt;&lt;BR&gt;&lt;/TD&gt;&lt;TD VALIGN = MIDDLE  ALIGN = CENTER&gt;Editor will prepare an initial draft of 802.1AB-Cor2 after PAR approval, for the May meeting&lt;/TD&gt;&lt;TD VALIGN = MIDDLE  ALIGN = CENTER&gt;18-Mar-14&lt;/TD&gt;&lt;/TR&gt;&lt;TR&gt;&lt;TD COLSPAN = 3&gt; &lt;/TD&gt;&lt;/TR&gt;</v>
      </c>
      <c r="T331" s="117" t="str">
        <f>IF(Minutes!U334&lt;&gt;"#","",CONCATENATE("&lt;TR BGCOLOR=""#E0E0E0""&gt;&lt;TD&gt;&lt;BR&gt;&lt;/TD&gt;&lt;TD VALIGN = MIDDLE  ALIGN = CENTER&gt;", Minutes!U333, "&lt;/TD&gt;&lt;TD VALIGN = MIDDLE  ALIGN = CENTER&gt;", TEXT(Minutes!U332,"d-mmm-yy"),"&lt;/TD&gt;&lt;/TR&gt;&lt;TR&gt;&lt;TD COLSPAN = 3&gt;", SUBSTITUTE(Minutes!U334, "#", " "),"&lt;/TD&gt;&lt;/TR&gt;"))</f>
        <v/>
      </c>
      <c r="U331" s="117" t="str">
        <f>IF(Minutes!V334&lt;&gt;"#","",CONCATENATE("&lt;TR BGCOLOR=""#E0E0E0""&gt;&lt;TD&gt;&lt;BR&gt;&lt;/TD&gt;&lt;TD VALIGN = MIDDLE  ALIGN = CENTER&gt;", Minutes!V333, "&lt;/TD&gt;&lt;TD VALIGN = MIDDLE  ALIGN = CENTER&gt;", TEXT(Minutes!V332,"d-mmm-yy"),"&lt;/TD&gt;&lt;/TR&gt;&lt;TR&gt;&lt;TD COLSPAN = 3&gt;", SUBSTITUTE(Minutes!V334, "#", " "),"&lt;/TD&gt;&lt;/TR&gt;"))</f>
        <v/>
      </c>
      <c r="V331" s="117" t="str">
        <f>IF(Minutes!W334&lt;&gt;"#","",CONCATENATE("&lt;TR BGCOLOR=""#E0E0E0""&gt;&lt;TD&gt;&lt;BR&gt;&lt;/TD&gt;&lt;TD VALIGN = MIDDLE  ALIGN = CENTER&gt;", Minutes!W333, "&lt;/TD&gt;&lt;TD VALIGN = MIDDLE  ALIGN = CENTER&gt;", TEXT(Minutes!W332,"d-mmm-yy"),"&lt;/TD&gt;&lt;/TR&gt;&lt;TR&gt;&lt;TD COLSPAN = 3&gt;", SUBSTITUTE(Minutes!W334, "#", " "),"&lt;/TD&gt;&lt;/TR&gt;"))</f>
        <v/>
      </c>
      <c r="W331" s="117" t="str">
        <f>IF(Minutes!X334&lt;&gt;"#","",CONCATENATE("&lt;TR BGCOLOR=""#E0E0E0""&gt;&lt;TD&gt;&lt;BR&gt;&lt;/TD&gt;&lt;TD VALIGN = MIDDLE  ALIGN = CENTER&gt;", Minutes!X333, "&lt;/TD&gt;&lt;TD VALIGN = MIDDLE  ALIGN = CENTER&gt;", TEXT(Minutes!X332,"d-mmm-yy"),"&lt;/TD&gt;&lt;/TR&gt;&lt;TR&gt;&lt;TD COLSPAN = 3&gt;", SUBSTITUTE(Minutes!X334, "#", " "),"&lt;/TD&gt;&lt;/TR&gt;"))</f>
        <v/>
      </c>
      <c r="X331" s="117" t="str">
        <f>IF(Minutes!Y334&lt;&gt;"#","",CONCATENATE("&lt;TR BGCOLOR=""#E0E0E0""&gt;&lt;TD&gt;&lt;BR&gt;&lt;/TD&gt;&lt;TD VALIGN = MIDDLE  ALIGN = CENTER&gt;", Minutes!Y333, "&lt;/TD&gt;&lt;TD VALIGN = MIDDLE  ALIGN = CENTER&gt;", TEXT(Minutes!Y332,"d-mmm-yy"),"&lt;/TD&gt;&lt;/TR&gt;&lt;TR&gt;&lt;TD COLSPAN = 3&gt;", SUBSTITUTE(Minutes!Y334, "#", " "),"&lt;/TD&gt;&lt;/TR&gt;"))</f>
        <v/>
      </c>
    </row>
    <row r="332" spans="1:24" x14ac:dyDescent="0.2">
      <c r="B332" s="117"/>
      <c r="C332" s="117"/>
      <c r="D332" s="117"/>
      <c r="E332" s="117"/>
      <c r="F332" s="117"/>
      <c r="G332" s="117"/>
      <c r="H332" s="117"/>
      <c r="I332" s="117"/>
      <c r="J332" s="117"/>
      <c r="R332" s="117"/>
      <c r="S332" s="117"/>
      <c r="T332" s="117"/>
      <c r="U332" s="117"/>
      <c r="V332" s="117"/>
      <c r="W332" s="117"/>
      <c r="X332" s="117"/>
    </row>
    <row r="333" spans="1:24" x14ac:dyDescent="0.2">
      <c r="A333" s="26" t="s">
        <v>89</v>
      </c>
      <c r="B333" s="117"/>
      <c r="C333" s="117"/>
      <c r="D333" s="117"/>
      <c r="E333" s="117"/>
      <c r="F333" s="117"/>
      <c r="G333" s="117"/>
      <c r="H333" s="117"/>
      <c r="I333" s="117"/>
      <c r="J333" s="117"/>
      <c r="R333" s="117"/>
      <c r="S333" s="117"/>
      <c r="T333" s="117"/>
      <c r="U333" s="117"/>
      <c r="V333" s="117"/>
      <c r="W333" s="117"/>
      <c r="X333" s="117"/>
    </row>
    <row r="334" spans="1:24" ht="127.5" customHeight="1" x14ac:dyDescent="0.2">
      <c r="A334" s="26" t="str">
        <f ca="1">IF(Minutes!B335="#","",CONCATENATE("&lt;A NAME = ""REQ",Minutes!B335,"""&gt;&lt;BR&gt;&lt;/A&gt;","&lt;TABLE BORDER=5 CELLSPACING=0 CELLPADDING=6 WIDTH=""100%""&gt;","&lt;TR BGCOLOR=""#00FFFF""&gt;&lt;TD COLSPAN = 3 VALIGN = MIDDLE  ALIGN = CENTER&gt;&lt;BIG&gt;&lt;B&gt;Change Request &lt;A HREF=""maint_",Minutes!B335,".pdf""&gt;",Minutes!B335,"&lt;/A&gt; Revision History&lt;/B&gt;&lt;/BIG&gt;&lt;/TD&gt;&lt;/TR&gt;","&lt;TR BGCOLOR=""#00FFFF""&gt;&lt;TD  WIDTH=""15%"" ALIGN = CENTER&gt;Status&lt;/TD&gt;&lt;TD ALIGN = CENTER&gt;Description&lt;/TD&gt;&lt;TD  WIDTH=""15%"" ALIGN = CENTER&gt;Date Received&lt;/TD&gt;&lt;/TR&gt;","&lt;TR BGCOLOR=""#00FFFF""&gt;&lt;TD VALIGN = MIDDLE  ALIGN = CENTER&gt;&lt;B&gt;",Minutes!C336,"&lt;/B&gt;&lt;/TD&gt;&lt;TD VALIGN = MIDDLE  ALIGN = CENTER&gt;&lt;B&gt;",Minutes!C337,"&lt;/B&gt;&lt;/TD&gt;&lt;TD  VALIGN = MIDDLE  ALIGN = CENTER&gt;&lt;B&gt;",Minutes!C335,"&lt;/B&gt;&lt;/TD&gt;&lt;/TR&gt;","&lt;TR BGCOLOR=""#00FFFF""&gt;&lt;TD COLSPAN = 3&gt;&lt;SMALL&gt;&lt;BR&gt;&lt;/SMALL&gt;&lt;/TD&gt;&lt;/TR&gt;"))</f>
        <v>&lt;A NAME = "REQ0122"&gt;&lt;BR&gt;&lt;/A&gt;&lt;TABLE BORDER=5 CELLSPACING=0 CELLPADDING=6 WIDTH="100%"&gt;&lt;TR BGCOLOR="#00FFFF"&gt;&lt;TD COLSPAN = 3 VALIGN = MIDDLE  ALIGN = CENTER&gt;&lt;BIG&gt;&lt;B&gt;Change Request &lt;A HREF="maint_0122.pdf"&gt;0122&lt;/A&gt;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CENTER&gt;&lt;B&gt;6.7.2 - Basic support for streams in Talkers&lt;/B&gt;&lt;/TD&gt;&lt;TD  VALIGN = MIDDLE  ALIGN = CENTER&gt;&lt;B&gt;10-Jul-13&lt;/B&gt;&lt;/TD&gt;&lt;/TR&gt;&lt;TR BGCOLOR="#00FFFF"&gt;&lt;TD COLSPAN = 3&gt;&lt;SMALL&gt;&lt;BR&gt;&lt;/SMALL&gt;&lt;/TD&gt;&lt;/TR&gt;</v>
      </c>
      <c r="B334" s="117" t="str">
        <f ca="1">IF(Minutes!C337="","",CONCATENATE("&lt;TR BGCOLOR=""#E0E0E0""&gt;&lt;TD&gt;&lt;BR&gt;&lt;/TD&gt;&lt;TD VALIGN = MIDDLE  ALIGN = CENTER&gt;", Minutes!C336, "&lt;/TD&gt;&lt;TD VALIGN = MIDDLE  ALIGN = CENTER&gt;", TEXT(Minutes!C335,"d-mmm-yy"),"&lt;/TD&gt;&lt;/TR&gt;&lt;TR&gt;&lt;TD COLSPAN = 3&gt;", SUBSTITUTE(Minutes!C337, "#", " "),"&lt;/TD&gt;&lt;/TR&gt;"))</f>
        <v>&lt;TR BGCOLOR="#E0E0E0"&gt;&lt;TD&gt;&lt;BR&gt;&lt;/TD&gt;&lt;TD VALIGN = MIDDLE  ALIGN = CENTER&gt;Ready for&lt;BR&gt;Ballot&lt;/TD&gt;&lt;TD VALIGN = MIDDLE  ALIGN = CENTER&gt;10-Jul-13&lt;/TD&gt;&lt;/TR&gt;&lt;TR&gt;&lt;TD COLSPAN = 3&gt;6.7.2 - Basic support for streams in Talkers&lt;/TD&gt;&lt;/TR&gt;</v>
      </c>
      <c r="C334" s="117" t="str">
        <f>IF(Minutes!D337&lt;&gt;"#","",CONCATENATE("&lt;TR BGCOLOR=""#E0E0E0""&gt;&lt;TD&gt;&lt;BR&gt;&lt;/TD&gt;&lt;TD VALIGN = MIDDLE  ALIGN = CENTER&gt;", Minutes!D336, "&lt;/TD&gt;&lt;TD VALIGN = MIDDLE  ALIGN = CENTER&gt;", TEXT(Minutes!D335,"d-mmm-yy"),"&lt;/TD&gt;&lt;/TR&gt;&lt;TR&gt;&lt;TD COLSPAN = 3&gt;", SUBSTITUTE(Minutes!D337, "#", " "),"&lt;/TD&gt;&lt;/TR&gt;"))</f>
        <v/>
      </c>
      <c r="D334" s="117" t="str">
        <f>IF(Minutes!E337&lt;&gt;"#","",CONCATENATE("&lt;TR BGCOLOR=""#E0E0E0""&gt;&lt;TD&gt;&lt;BR&gt;&lt;/TD&gt;&lt;TD VALIGN = MIDDLE  ALIGN = CENTER&gt;", Minutes!E336, "&lt;/TD&gt;&lt;TD VALIGN = MIDDLE  ALIGN = CENTER&gt;", TEXT(Minutes!E335,"d-mmm-yy"),"&lt;/TD&gt;&lt;/TR&gt;&lt;TR&gt;&lt;TD COLSPAN = 3&gt;", SUBSTITUTE(Minutes!E337, "#", " "),"&lt;/TD&gt;&lt;/TR&gt;"))</f>
        <v/>
      </c>
      <c r="E334" s="117" t="str">
        <f>IF(Minutes!F337&lt;&gt;"#","",CONCATENATE("&lt;TR BGCOLOR=""#E0E0E0""&gt;&lt;TD&gt;&lt;BR&gt;&lt;/TD&gt;&lt;TD VALIGN = MIDDLE  ALIGN = CENTER&gt;", Minutes!F336, "&lt;/TD&gt;&lt;TD VALIGN = MIDDLE  ALIGN = CENTER&gt;", TEXT(Minutes!F335,"d-mmm-yy"),"&lt;/TD&gt;&lt;/TR&gt;&lt;TR&gt;&lt;TD COLSPAN = 3&gt;", SUBSTITUTE(Minutes!F337, "#", " "),"&lt;/TD&gt;&lt;/TR&gt;"))</f>
        <v/>
      </c>
      <c r="F334" s="117" t="str">
        <f>IF(Minutes!G337&lt;&gt;"#","",CONCATENATE("&lt;TR BGCOLOR=""#E0E0E0""&gt;&lt;TD&gt;&lt;BR&gt;&lt;/TD&gt;&lt;TD VALIGN = MIDDLE  ALIGN = CENTER&gt;", Minutes!G336, "&lt;/TD&gt;&lt;TD VALIGN = MIDDLE  ALIGN = CENTER&gt;", TEXT(Minutes!G335,"d-mmm-yy"),"&lt;/TD&gt;&lt;/TR&gt;&lt;TR&gt;&lt;TD COLSPAN = 3&gt;", SUBSTITUTE(Minutes!G337, "#", " "),"&lt;/TD&gt;&lt;/TR&gt;"))</f>
        <v/>
      </c>
      <c r="G334" s="117" t="str">
        <f>IF(Minutes!H337&lt;&gt;"#","",CONCATENATE("&lt;TR BGCOLOR=""#E0E0E0""&gt;&lt;TD&gt;&lt;BR&gt;&lt;/TD&gt;&lt;TD VALIGN = MIDDLE  ALIGN = CENTER&gt;", Minutes!H336, "&lt;/TD&gt;&lt;TD VALIGN = MIDDLE  ALIGN = CENTER&gt;", TEXT(Minutes!H335,"d-mmm-yy"),"&lt;/TD&gt;&lt;/TR&gt;&lt;TR&gt;&lt;TD COLSPAN = 3&gt;", SUBSTITUTE(Minutes!H337, "#", " "),"&lt;/TD&gt;&lt;/TR&gt;"))</f>
        <v/>
      </c>
      <c r="H334" s="117" t="str">
        <f>IF(Minutes!I337&lt;&gt;"#","",CONCATENATE("&lt;TR BGCOLOR=""#E0E0E0""&gt;&lt;TD&gt;&lt;BR&gt;&lt;/TD&gt;&lt;TD VALIGN = MIDDLE  ALIGN = CENTER&gt;", Minutes!I336, "&lt;/TD&gt;&lt;TD VALIGN = MIDDLE  ALIGN = CENTER&gt;", TEXT(Minutes!I335,"d-mmm-yy"),"&lt;/TD&gt;&lt;/TR&gt;&lt;TR&gt;&lt;TD COLSPAN = 3&gt;", SUBSTITUTE(Minutes!I337, "#", " "),"&lt;/TD&gt;&lt;/TR&gt;"))</f>
        <v/>
      </c>
      <c r="I334" s="117" t="str">
        <f>IF(Minutes!J337&lt;&gt;"#","",CONCATENATE("&lt;TR BGCOLOR=""#E0E0E0""&gt;&lt;TD&gt;&lt;BR&gt;&lt;/TD&gt;&lt;TD VALIGN = MIDDLE  ALIGN = CENTER&gt;", Minutes!J336, "&lt;/TD&gt;&lt;TD VALIGN = MIDDLE  ALIGN = CENTER&gt;", TEXT(Minutes!J335,"d-mmm-yy"),"&lt;/TD&gt;&lt;/TR&gt;&lt;TR&gt;&lt;TD COLSPAN = 3&gt;", SUBSTITUTE(Minutes!J337, "#", " "),"&lt;/TD&gt;&lt;/TR&gt;"))</f>
        <v/>
      </c>
      <c r="J334" s="117" t="str">
        <f>IF(Minutes!K337&lt;&gt;"#","",CONCATENATE("&lt;TR BGCOLOR=""#E0E0E0""&gt;&lt;TD&gt;&lt;BR&gt;&lt;/TD&gt;&lt;TD VALIGN = MIDDLE  ALIGN = CENTER&gt;", Minutes!K336, "&lt;/TD&gt;&lt;TD VALIGN = MIDDLE  ALIGN = CENTER&gt;", TEXT(Minutes!K335,"d-mmm-yy"),"&lt;/TD&gt;&lt;/TR&gt;&lt;TR&gt;&lt;TD COLSPAN = 3&gt;", SUBSTITUTE(Minutes!K337, "#", " "),"&lt;/TD&gt;&lt;/TR&gt;"))</f>
        <v/>
      </c>
      <c r="K334" s="26" t="str">
        <f>IF(Minutes!L337&lt;&gt;"#","",CONCATENATE("&lt;TR BGCOLOR=""#E0E0E0""&gt;&lt;TD&gt;&lt;BR&gt;&lt;/TD&gt;&lt;TD VALIGN = MIDDLE  ALIGN = CENTER&gt;", Minutes!L336, "&lt;/TD&gt;&lt;TD VALIGN = MIDDLE  ALIGN = CENTER&gt;", TEXT(Minutes!L335,"d-mmm-yy"),"&lt;/TD&gt;&lt;/TR&gt;&lt;TR&gt;&lt;TD COLSPAN = 3&gt;", SUBSTITUTE(Minutes!L337, "#", " "),"&lt;/TD&gt;&lt;/TR&gt;"))</f>
        <v/>
      </c>
      <c r="L334" s="26" t="str">
        <f>IF(Minutes!M337&lt;&gt;"#","",CONCATENATE("&lt;TR BGCOLOR=""#E0E0E0""&gt;&lt;TD&gt;&lt;BR&gt;&lt;/TD&gt;&lt;TD VALIGN = MIDDLE  ALIGN = CENTER&gt;", Minutes!M336, "&lt;/TD&gt;&lt;TD VALIGN = MIDDLE  ALIGN = CENTER&gt;", TEXT(Minutes!M335,"d-mmm-yy"),"&lt;/TD&gt;&lt;/TR&gt;&lt;TR&gt;&lt;TD COLSPAN = 3&gt;", SUBSTITUTE(Minutes!M337, "#", " "),"&lt;/TD&gt;&lt;/TR&gt;"))</f>
        <v/>
      </c>
      <c r="M334" s="26" t="str">
        <f>IF(Minutes!N337&lt;&gt;"#","",CONCATENATE("&lt;TR BGCOLOR=""#E0E0E0""&gt;&lt;TD&gt;&lt;BR&gt;&lt;/TD&gt;&lt;TD VALIGN = MIDDLE  ALIGN = CENTER&gt;", Minutes!N336, "&lt;/TD&gt;&lt;TD VALIGN = MIDDLE  ALIGN = CENTER&gt;", TEXT(Minutes!N335,"d-mmm-yy"),"&lt;/TD&gt;&lt;/TR&gt;&lt;TR&gt;&lt;TD COLSPAN = 3&gt;", SUBSTITUTE(Minutes!N337, "#", " "),"&lt;/TD&gt;&lt;/TR&gt;"))</f>
        <v/>
      </c>
      <c r="N334" s="26" t="str">
        <f>IF(Minutes!O337&lt;&gt;"#","",CONCATENATE("&lt;TR BGCOLOR=""#E0E0E0""&gt;&lt;TD&gt;&lt;BR&gt;&lt;/TD&gt;&lt;TD VALIGN = MIDDLE  ALIGN = CENTER&gt;", Minutes!O336, "&lt;/TD&gt;&lt;TD VALIGN = MIDDLE  ALIGN = CENTER&gt;", TEXT(Minutes!O335,"d-mmm-yy"),"&lt;/TD&gt;&lt;/TR&gt;&lt;TR&gt;&lt;TD COLSPAN = 3&gt;", SUBSTITUTE(Minutes!O337, "#", " "),"&lt;/TD&gt;&lt;/TR&gt;"))</f>
        <v/>
      </c>
      <c r="O334" s="26" t="str">
        <f>IF(Minutes!P337&lt;&gt;"#","",CONCATENATE("&lt;TR BGCOLOR=""#E0E0E0""&gt;&lt;TD&gt;&lt;BR&gt;&lt;/TD&gt;&lt;TD VALIGN = MIDDLE  ALIGN = CENTER&gt;", Minutes!P336, "&lt;/TD&gt;&lt;TD VALIGN = MIDDLE  ALIGN = CENTER&gt;", TEXT(Minutes!P335,"d-mmm-yy"),"&lt;/TD&gt;&lt;/TR&gt;&lt;TR&gt;&lt;TD COLSPAN = 3&gt;", SUBSTITUTE(Minutes!P337, "#", " "),"&lt;/TD&gt;&lt;/TR&gt;"))</f>
        <v>&lt;TR BGCOLOR="#E0E0E0"&gt;&lt;TD&gt;&lt;BR&gt;&lt;/TD&gt;&lt;TD VALIGN = MIDDLE  ALIGN = CENTER&gt;&lt; Note: This was originally incorrectly numbered 0120 &gt;
Proposal agreed
This editorial is not critical enough for a corrigenda, target for next update of 802.1BA &lt;/TD&gt;&lt;TD VALIGN = MIDDLE  ALIGN = CENTER&gt;15-Jul-13&lt;/TD&gt;&lt;/TR&gt;&lt;TR&gt;&lt;TD COLSPAN = 3&gt; &lt;/TD&gt;&lt;/TR&gt;</v>
      </c>
      <c r="P334" s="26" t="str">
        <f>IF(Minutes!Q337&lt;&gt;"#","",CONCATENATE("&lt;TR BGCOLOR=""#E0E0E0""&gt;&lt;TD&gt;&lt;BR&gt;&lt;/TD&gt;&lt;TD VALIGN = MIDDLE  ALIGN = CENTER&gt;", Minutes!Q336, "&lt;/TD&gt;&lt;TD VALIGN = MIDDLE  ALIGN = CENTER&gt;", TEXT(Minutes!Q335,"d-mmm-yy"),"&lt;/TD&gt;&lt;/TR&gt;&lt;TR&gt;&lt;TD COLSPAN = 3&gt;", SUBSTITUTE(Minutes!Q337, "#", " "),"&lt;/TD&gt;&lt;/TR&gt;"))</f>
        <v>&lt;TR BGCOLOR="#E0E0E0"&gt;&lt;TD&gt;&lt;BR&gt;&lt;/TD&gt;&lt;TD VALIGN = MIDDLE  ALIGN = CENTER&gt;No update.&lt;/TD&gt;&lt;TD VALIGN = MIDDLE  ALIGN = CENTER&gt;3-Sep-13&lt;/TD&gt;&lt;/TR&gt;&lt;TR&gt;&lt;TD COLSPAN = 3&gt; &lt;/TD&gt;&lt;/TR&gt;</v>
      </c>
      <c r="Q334" s="112" t="str">
        <f>IF(Minutes!R337&lt;&gt;"#","",CONCATENATE("&lt;TR BGCOLOR=""#E0E0E0""&gt;&lt;TD&gt;&lt;BR&gt;&lt;/TD&gt;&lt;TD VALIGN = MIDDLE  ALIGN = CENTER&gt;", Minutes!R336, "&lt;/TD&gt;&lt;TD VALIGN = MIDDLE  ALIGN = CENTER&gt;", TEXT(Minutes!R335,"d-mmm-yy"),"&lt;/TD&gt;&lt;/TR&gt;&lt;TR&gt;&lt;TD COLSPAN = 3&gt;", SUBSTITUTE(Minutes!R337, "#", " "),"&lt;/TD&gt;&lt;/TR&gt;"))</f>
        <v>&lt;TR BGCOLOR="#E0E0E0"&gt;&lt;TD&gt;&lt;BR&gt;&lt;/TD&gt;&lt;TD VALIGN = MIDDLE  ALIGN = CENTER&gt;No update.&lt;/TD&gt;&lt;TD VALIGN = MIDDLE  ALIGN = CENTER&gt;12-Nov-13&lt;/TD&gt;&lt;/TR&gt;&lt;TR&gt;&lt;TD COLSPAN = 3&gt; &lt;/TD&gt;&lt;/TR&gt;</v>
      </c>
      <c r="R334" s="117" t="str">
        <f>IF(Minutes!S337&lt;&gt;"#","",CONCATENATE("&lt;TR BGCOLOR=""#E0E0E0""&gt;&lt;TD&gt;&lt;BR&gt;&lt;/TD&gt;&lt;TD VALIGN = MIDDLE  ALIGN = CENTER&gt;", Minutes!S336, "&lt;/TD&gt;&lt;TD VALIGN = MIDDLE  ALIGN = CENTER&gt;", TEXT(Minutes!S335,"d-mmm-yy"),"&lt;/TD&gt;&lt;/TR&gt;&lt;TR&gt;&lt;TD COLSPAN = 3&gt;", SUBSTITUTE(Minutes!S337, "#", " "),"&lt;/TD&gt;&lt;/TR&gt;"))</f>
        <v>&lt;TR BGCOLOR="#E0E0E0"&gt;&lt;TD&gt;&lt;BR&gt;&lt;/TD&gt;&lt;TD VALIGN = MIDDLE  ALIGN = CENTER&gt;No update.&lt;/TD&gt;&lt;TD VALIGN = MIDDLE  ALIGN = CENTER&gt;22-Jan-14&lt;/TD&gt;&lt;/TR&gt;&lt;TR&gt;&lt;TD COLSPAN = 3&gt; &lt;/TD&gt;&lt;/TR&gt;</v>
      </c>
      <c r="S334" s="117" t="str">
        <f>IF(Minutes!T337&lt;&gt;"#","",CONCATENATE("&lt;TR BGCOLOR=""#E0E0E0""&gt;&lt;TD&gt;&lt;BR&gt;&lt;/TD&gt;&lt;TD VALIGN = MIDDLE  ALIGN = CENTER&gt;", Minutes!T336, "&lt;/TD&gt;&lt;TD VALIGN = MIDDLE  ALIGN = CENTER&gt;", TEXT(Minutes!T335,"d-mmm-yy"),"&lt;/TD&gt;&lt;/TR&gt;&lt;TR&gt;&lt;TD COLSPAN = 3&gt;", SUBSTITUTE(Minutes!T337, "#", " "),"&lt;/TD&gt;&lt;/TR&gt;"))</f>
        <v>&lt;TR BGCOLOR="#E0E0E0"&gt;&lt;TD&gt;&lt;BR&gt;&lt;/TD&gt;&lt;TD VALIGN = MIDDLE  ALIGN = CENTER&gt;No update.&lt;/TD&gt;&lt;TD VALIGN = MIDDLE  ALIGN = CENTER&gt;18-Mar-14&lt;/TD&gt;&lt;/TR&gt;&lt;TR&gt;&lt;TD COLSPAN = 3&gt; &lt;/TD&gt;&lt;/TR&gt;</v>
      </c>
      <c r="T334" s="117" t="str">
        <f>IF(Minutes!U337&lt;&gt;"#","",CONCATENATE("&lt;TR BGCOLOR=""#E0E0E0""&gt;&lt;TD&gt;&lt;BR&gt;&lt;/TD&gt;&lt;TD VALIGN = MIDDLE  ALIGN = CENTER&gt;", Minutes!U336, "&lt;/TD&gt;&lt;TD VALIGN = MIDDLE  ALIGN = CENTER&gt;", TEXT(Minutes!U335,"d-mmm-yy"),"&lt;/TD&gt;&lt;/TR&gt;&lt;TR&gt;&lt;TD COLSPAN = 3&gt;", SUBSTITUTE(Minutes!U337, "#", " "),"&lt;/TD&gt;&lt;/TR&gt;"))</f>
        <v/>
      </c>
      <c r="U334" s="117" t="str">
        <f>IF(Minutes!V337&lt;&gt;"#","",CONCATENATE("&lt;TR BGCOLOR=""#E0E0E0""&gt;&lt;TD&gt;&lt;BR&gt;&lt;/TD&gt;&lt;TD VALIGN = MIDDLE  ALIGN = CENTER&gt;", Minutes!V336, "&lt;/TD&gt;&lt;TD VALIGN = MIDDLE  ALIGN = CENTER&gt;", TEXT(Minutes!V335,"d-mmm-yy"),"&lt;/TD&gt;&lt;/TR&gt;&lt;TR&gt;&lt;TD COLSPAN = 3&gt;", SUBSTITUTE(Minutes!V337, "#", " "),"&lt;/TD&gt;&lt;/TR&gt;"))</f>
        <v/>
      </c>
      <c r="V334" s="117" t="str">
        <f>IF(Minutes!W337&lt;&gt;"#","",CONCATENATE("&lt;TR BGCOLOR=""#E0E0E0""&gt;&lt;TD&gt;&lt;BR&gt;&lt;/TD&gt;&lt;TD VALIGN = MIDDLE  ALIGN = CENTER&gt;", Minutes!W336, "&lt;/TD&gt;&lt;TD VALIGN = MIDDLE  ALIGN = CENTER&gt;", TEXT(Minutes!W335,"d-mmm-yy"),"&lt;/TD&gt;&lt;/TR&gt;&lt;TR&gt;&lt;TD COLSPAN = 3&gt;", SUBSTITUTE(Minutes!W337, "#", " "),"&lt;/TD&gt;&lt;/TR&gt;"))</f>
        <v/>
      </c>
      <c r="W334" s="117" t="str">
        <f>IF(Minutes!X337&lt;&gt;"#","",CONCATENATE("&lt;TR BGCOLOR=""#E0E0E0""&gt;&lt;TD&gt;&lt;BR&gt;&lt;/TD&gt;&lt;TD VALIGN = MIDDLE  ALIGN = CENTER&gt;", Minutes!X336, "&lt;/TD&gt;&lt;TD VALIGN = MIDDLE  ALIGN = CENTER&gt;", TEXT(Minutes!X335,"d-mmm-yy"),"&lt;/TD&gt;&lt;/TR&gt;&lt;TR&gt;&lt;TD COLSPAN = 3&gt;", SUBSTITUTE(Minutes!X337, "#", " "),"&lt;/TD&gt;&lt;/TR&gt;"))</f>
        <v/>
      </c>
      <c r="X334" s="117" t="str">
        <f>IF(Minutes!Y337&lt;&gt;"#","",CONCATENATE("&lt;TR BGCOLOR=""#E0E0E0""&gt;&lt;TD&gt;&lt;BR&gt;&lt;/TD&gt;&lt;TD VALIGN = MIDDLE  ALIGN = CENTER&gt;", Minutes!Y336, "&lt;/TD&gt;&lt;TD VALIGN = MIDDLE  ALIGN = CENTER&gt;", TEXT(Minutes!Y335,"d-mmm-yy"),"&lt;/TD&gt;&lt;/TR&gt;&lt;TR&gt;&lt;TD COLSPAN = 3&gt;", SUBSTITUTE(Minutes!Y337, "#", " "),"&lt;/TD&gt;&lt;/TR&gt;"))</f>
        <v/>
      </c>
    </row>
    <row r="335" spans="1:24" x14ac:dyDescent="0.2">
      <c r="B335" s="117"/>
      <c r="C335" s="117"/>
      <c r="D335" s="117"/>
      <c r="E335" s="117"/>
      <c r="F335" s="117"/>
      <c r="G335" s="117"/>
      <c r="H335" s="117"/>
      <c r="I335" s="117"/>
      <c r="J335" s="117"/>
      <c r="R335" s="117"/>
      <c r="S335" s="117"/>
      <c r="T335" s="117"/>
      <c r="U335" s="117"/>
      <c r="V335" s="117"/>
      <c r="W335" s="117"/>
      <c r="X335" s="117"/>
    </row>
    <row r="336" spans="1:24" x14ac:dyDescent="0.2">
      <c r="A336" s="26" t="s">
        <v>89</v>
      </c>
      <c r="B336" s="117"/>
      <c r="C336" s="117"/>
      <c r="D336" s="117"/>
      <c r="E336" s="117"/>
      <c r="F336" s="117"/>
      <c r="G336" s="117"/>
      <c r="H336" s="117"/>
      <c r="I336" s="117"/>
      <c r="J336" s="117"/>
      <c r="R336" s="117"/>
      <c r="S336" s="117"/>
      <c r="T336" s="117"/>
      <c r="U336" s="117"/>
      <c r="V336" s="117"/>
      <c r="W336" s="117"/>
      <c r="X336" s="117"/>
    </row>
    <row r="337" spans="1:24" ht="127.5" customHeight="1" x14ac:dyDescent="0.2">
      <c r="A337" s="26" t="str">
        <f ca="1">IF(Minutes!B338="#","",CONCATENATE("&lt;A NAME = ""REQ",Minutes!B338,"""&gt;&lt;BR&gt;&lt;/A&gt;","&lt;TABLE BORDER=5 CELLSPACING=0 CELLPADDING=6 WIDTH=""100%""&gt;","&lt;TR BGCOLOR=""#00FFFF""&gt;&lt;TD COLSPAN = 3 VALIGN = MIDDLE  ALIGN = CENTER&gt;&lt;BIG&gt;&lt;B&gt;Change Request &lt;A HREF=""maint_",Minutes!B338,".pdf""&gt;",Minutes!B338,"&lt;/A&gt; Revision History&lt;/B&gt;&lt;/BIG&gt;&lt;/TD&gt;&lt;/TR&gt;","&lt;TR BGCOLOR=""#00FFFF""&gt;&lt;TD  WIDTH=""15%"" ALIGN = CENTER&gt;Status&lt;/TD&gt;&lt;TD ALIGN = CENTER&gt;Description&lt;/TD&gt;&lt;TD  WIDTH=""15%"" ALIGN = CENTER&gt;Date Received&lt;/TD&gt;&lt;/TR&gt;","&lt;TR BGCOLOR=""#00FFFF""&gt;&lt;TD VALIGN = MIDDLE  ALIGN = CENTER&gt;&lt;B&gt;",Minutes!C339,"&lt;/B&gt;&lt;/TD&gt;&lt;TD VALIGN = MIDDLE  ALIGN = CENTER&gt;&lt;B&gt;",Minutes!C340,"&lt;/B&gt;&lt;/TD&gt;&lt;TD  VALIGN = MIDDLE  ALIGN = CENTER&gt;&lt;B&gt;",Minutes!C338,"&lt;/B&gt;&lt;/TD&gt;&lt;/TR&gt;","&lt;TR BGCOLOR=""#00FFFF""&gt;&lt;TD COLSPAN = 3&gt;&lt;SMALL&gt;&lt;BR&gt;&lt;/SMALL&gt;&lt;/TD&gt;&lt;/TR&gt;"))</f>
        <v>&lt;A NAME = "REQ0125"&gt;&lt;BR&gt;&lt;/A&gt;&lt;TABLE BORDER=5 CELLSPACING=0 CELLPADDING=6 WIDTH="100%"&gt;&lt;TR BGCOLOR="#00FFFF"&gt;&lt;TD COLSPAN = 3 VALIGN = MIDDLE  ALIGN = CENTER&gt;&lt;BIG&gt;&lt;B&gt;Change Request &lt;A HREF="maint_0125.pdf"&gt;0125&lt;/A&gt; Revision History&lt;/B&gt;&lt;/BIG&gt;&lt;/TD&gt;&lt;/TR&gt;&lt;TR BGCOLOR="#00FFFF"&gt;&lt;TD  WIDTH="15%" ALIGN = CENTER&gt;Status&lt;/TD&gt;&lt;TD ALIGN = CENTER&gt;Description&lt;/TD&gt;&lt;TD  WIDTH="15%" ALIGN = CENTER&gt;Date Received&lt;/TD&gt;&lt;/TR&gt;&lt;TR BGCOLOR="#00FFFF"&gt;&lt;TD VALIGN = MIDDLE  ALIGN = CENTER&gt;&lt;B&gt;Complete&lt;BR&gt;then Ballot&lt;/B&gt;&lt;/TD&gt;&lt;TD VALIGN = MIDDLE  ALIGN = CENTER&gt;&lt;B&gt;6.6, 6.7 and 12 (802.1AC) - Internal Sublayer Service&lt;/B&gt;&lt;/TD&gt;&lt;TD  VALIGN = MIDDLE  ALIGN = CENTER&gt;&lt;B&gt;09-Sep-13&lt;/B&gt;&lt;/TD&gt;&lt;/TR&gt;&lt;TR BGCOLOR="#00FFFF"&gt;&lt;TD COLSPAN = 3&gt;&lt;SMALL&gt;&lt;BR&gt;&lt;/SMALL&gt;&lt;/TD&gt;&lt;/TR&gt;</v>
      </c>
      <c r="B337" s="117" t="str">
        <f ca="1">IF(Minutes!C340="","",CONCATENATE("&lt;TR BGCOLOR=""#E0E0E0""&gt;&lt;TD&gt;&lt;BR&gt;&lt;/TD&gt;&lt;TD VALIGN = MIDDLE  ALIGN = CENTER&gt;", Minutes!C339, "&lt;/TD&gt;&lt;TD VALIGN = MIDDLE  ALIGN = CENTER&gt;", TEXT(Minutes!C338,"d-mmm-yy"),"&lt;/TD&gt;&lt;/TR&gt;&lt;TR&gt;&lt;TD COLSPAN = 3&gt;", SUBSTITUTE(Minutes!C340, "#", " "),"&lt;/TD&gt;&lt;/TR&gt;"))</f>
        <v>&lt;TR BGCOLOR="#E0E0E0"&gt;&lt;TD&gt;&lt;BR&gt;&lt;/TD&gt;&lt;TD VALIGN = MIDDLE  ALIGN = CENTER&gt;Complete&lt;BR&gt;then Ballot&lt;/TD&gt;&lt;TD VALIGN = MIDDLE  ALIGN = CENTER&gt;9-Sep-13&lt;/TD&gt;&lt;/TR&gt;&lt;TR&gt;&lt;TD COLSPAN = 3&gt;6.6, 6.7 and 12 (802.1AC) - Internal Sublayer Service&lt;/TD&gt;&lt;/TR&gt;</v>
      </c>
      <c r="C337" s="117" t="str">
        <f>IF(Minutes!D340&lt;&gt;"#","",CONCATENATE("&lt;TR BGCOLOR=""#E0E0E0""&gt;&lt;TD&gt;&lt;BR&gt;&lt;/TD&gt;&lt;TD VALIGN = MIDDLE  ALIGN = CENTER&gt;", Minutes!D339, "&lt;/TD&gt;&lt;TD VALIGN = MIDDLE  ALIGN = CENTER&gt;", TEXT(Minutes!D338,"d-mmm-yy"),"&lt;/TD&gt;&lt;/TR&gt;&lt;TR&gt;&lt;TD COLSPAN = 3&gt;", SUBSTITUTE(Minutes!D340, "#", " "),"&lt;/TD&gt;&lt;/TR&gt;"))</f>
        <v/>
      </c>
      <c r="D337" s="117" t="str">
        <f>IF(Minutes!E340&lt;&gt;"#","",CONCATENATE("&lt;TR BGCOLOR=""#E0E0E0""&gt;&lt;TD&gt;&lt;BR&gt;&lt;/TD&gt;&lt;TD VALIGN = MIDDLE  ALIGN = CENTER&gt;", Minutes!E339, "&lt;/TD&gt;&lt;TD VALIGN = MIDDLE  ALIGN = CENTER&gt;", TEXT(Minutes!E338,"d-mmm-yy"),"&lt;/TD&gt;&lt;/TR&gt;&lt;TR&gt;&lt;TD COLSPAN = 3&gt;", SUBSTITUTE(Minutes!E340, "#", " "),"&lt;/TD&gt;&lt;/TR&gt;"))</f>
        <v/>
      </c>
      <c r="E337" s="117" t="str">
        <f>IF(Minutes!F340&lt;&gt;"#","",CONCATENATE("&lt;TR BGCOLOR=""#E0E0E0""&gt;&lt;TD&gt;&lt;BR&gt;&lt;/TD&gt;&lt;TD VALIGN = MIDDLE  ALIGN = CENTER&gt;", Minutes!F339, "&lt;/TD&gt;&lt;TD VALIGN = MIDDLE  ALIGN = CENTER&gt;", TEXT(Minutes!F338,"d-mmm-yy"),"&lt;/TD&gt;&lt;/TR&gt;&lt;TR&gt;&lt;TD COLSPAN = 3&gt;", SUBSTITUTE(Minutes!F340, "#", " "),"&lt;/TD&gt;&lt;/TR&gt;"))</f>
        <v/>
      </c>
      <c r="F337" s="117" t="str">
        <f>IF(Minutes!G340&lt;&gt;"#","",CONCATENATE("&lt;TR BGCOLOR=""#E0E0E0""&gt;&lt;TD&gt;&lt;BR&gt;&lt;/TD&gt;&lt;TD VALIGN = MIDDLE  ALIGN = CENTER&gt;", Minutes!G339, "&lt;/TD&gt;&lt;TD VALIGN = MIDDLE  ALIGN = CENTER&gt;", TEXT(Minutes!G338,"d-mmm-yy"),"&lt;/TD&gt;&lt;/TR&gt;&lt;TR&gt;&lt;TD COLSPAN = 3&gt;", SUBSTITUTE(Minutes!G340, "#", " "),"&lt;/TD&gt;&lt;/TR&gt;"))</f>
        <v/>
      </c>
      <c r="G337" s="117" t="str">
        <f>IF(Minutes!H340&lt;&gt;"#","",CONCATENATE("&lt;TR BGCOLOR=""#E0E0E0""&gt;&lt;TD&gt;&lt;BR&gt;&lt;/TD&gt;&lt;TD VALIGN = MIDDLE  ALIGN = CENTER&gt;", Minutes!H339, "&lt;/TD&gt;&lt;TD VALIGN = MIDDLE  ALIGN = CENTER&gt;", TEXT(Minutes!H338,"d-mmm-yy"),"&lt;/TD&gt;&lt;/TR&gt;&lt;TR&gt;&lt;TD COLSPAN = 3&gt;", SUBSTITUTE(Minutes!H340, "#", " "),"&lt;/TD&gt;&lt;/TR&gt;"))</f>
        <v/>
      </c>
      <c r="H337" s="117" t="str">
        <f>IF(Minutes!I340&lt;&gt;"#","",CONCATENATE("&lt;TR BGCOLOR=""#E0E0E0""&gt;&lt;TD&gt;&lt;BR&gt;&lt;/TD&gt;&lt;TD VALIGN = MIDDLE  ALIGN = CENTER&gt;", Minutes!I339, "&lt;/TD&gt;&lt;TD VALIGN = MIDDLE  ALIGN = CENTER&gt;", TEXT(Minutes!I338,"d-mmm-yy"),"&lt;/TD&gt;&lt;/TR&gt;&lt;TR&gt;&lt;TD COLSPAN = 3&gt;", SUBSTITUTE(Minutes!I340, "#", " "),"&lt;/TD&gt;&lt;/TR&gt;"))</f>
        <v/>
      </c>
      <c r="I337" s="117" t="str">
        <f>IF(Minutes!J340&lt;&gt;"#","",CONCATENATE("&lt;TR BGCOLOR=""#E0E0E0""&gt;&lt;TD&gt;&lt;BR&gt;&lt;/TD&gt;&lt;TD VALIGN = MIDDLE  ALIGN = CENTER&gt;", Minutes!J339, "&lt;/TD&gt;&lt;TD VALIGN = MIDDLE  ALIGN = CENTER&gt;", TEXT(Minutes!J338,"d-mmm-yy"),"&lt;/TD&gt;&lt;/TR&gt;&lt;TR&gt;&lt;TD COLSPAN = 3&gt;", SUBSTITUTE(Minutes!J340, "#", " "),"&lt;/TD&gt;&lt;/TR&gt;"))</f>
        <v/>
      </c>
      <c r="J337" s="117" t="str">
        <f>IF(Minutes!K340&lt;&gt;"#","",CONCATENATE("&lt;TR BGCOLOR=""#E0E0E0""&gt;&lt;TD&gt;&lt;BR&gt;&lt;/TD&gt;&lt;TD VALIGN = MIDDLE  ALIGN = CENTER&gt;", Minutes!K339, "&lt;/TD&gt;&lt;TD VALIGN = MIDDLE  ALIGN = CENTER&gt;", TEXT(Minutes!K338,"d-mmm-yy"),"&lt;/TD&gt;&lt;/TR&gt;&lt;TR&gt;&lt;TD COLSPAN = 3&gt;", SUBSTITUTE(Minutes!K340, "#", " "),"&lt;/TD&gt;&lt;/TR&gt;"))</f>
        <v/>
      </c>
      <c r="K337" s="26" t="str">
        <f>IF(Minutes!L340&lt;&gt;"#","",CONCATENATE("&lt;TR BGCOLOR=""#E0E0E0""&gt;&lt;TD&gt;&lt;BR&gt;&lt;/TD&gt;&lt;TD VALIGN = MIDDLE  ALIGN = CENTER&gt;", Minutes!L339, "&lt;/TD&gt;&lt;TD VALIGN = MIDDLE  ALIGN = CENTER&gt;", TEXT(Minutes!L338,"d-mmm-yy"),"&lt;/TD&gt;&lt;/TR&gt;&lt;TR&gt;&lt;TD COLSPAN = 3&gt;", SUBSTITUTE(Minutes!L340, "#", " "),"&lt;/TD&gt;&lt;/TR&gt;"))</f>
        <v/>
      </c>
      <c r="L337" s="26" t="str">
        <f>IF(Minutes!M340&lt;&gt;"#","",CONCATENATE("&lt;TR BGCOLOR=""#E0E0E0""&gt;&lt;TD&gt;&lt;BR&gt;&lt;/TD&gt;&lt;TD VALIGN = MIDDLE  ALIGN = CENTER&gt;", Minutes!M339, "&lt;/TD&gt;&lt;TD VALIGN = MIDDLE  ALIGN = CENTER&gt;", TEXT(Minutes!M338,"d-mmm-yy"),"&lt;/TD&gt;&lt;/TR&gt;&lt;TR&gt;&lt;TD COLSPAN = 3&gt;", SUBSTITUTE(Minutes!M340, "#", " "),"&lt;/TD&gt;&lt;/TR&gt;"))</f>
        <v/>
      </c>
      <c r="M337" s="26" t="str">
        <f>IF(Minutes!N340&lt;&gt;"#","",CONCATENATE("&lt;TR BGCOLOR=""#E0E0E0""&gt;&lt;TD&gt;&lt;BR&gt;&lt;/TD&gt;&lt;TD VALIGN = MIDDLE  ALIGN = CENTER&gt;", Minutes!N339, "&lt;/TD&gt;&lt;TD VALIGN = MIDDLE  ALIGN = CENTER&gt;", TEXT(Minutes!N338,"d-mmm-yy"),"&lt;/TD&gt;&lt;/TR&gt;&lt;TR&gt;&lt;TD COLSPAN = 3&gt;", SUBSTITUTE(Minutes!N340, "#", " "),"&lt;/TD&gt;&lt;/TR&gt;"))</f>
        <v/>
      </c>
      <c r="N337" s="26" t="str">
        <f>IF(Minutes!O340&lt;&gt;"#","",CONCATENATE("&lt;TR BGCOLOR=""#E0E0E0""&gt;&lt;TD&gt;&lt;BR&gt;&lt;/TD&gt;&lt;TD VALIGN = MIDDLE  ALIGN = CENTER&gt;", Minutes!O339, "&lt;/TD&gt;&lt;TD VALIGN = MIDDLE  ALIGN = CENTER&gt;", TEXT(Minutes!O338,"d-mmm-yy"),"&lt;/TD&gt;&lt;/TR&gt;&lt;TR&gt;&lt;TD COLSPAN = 3&gt;", SUBSTITUTE(Minutes!O340, "#", " "),"&lt;/TD&gt;&lt;/TR&gt;"))</f>
        <v/>
      </c>
      <c r="O337" s="26" t="str">
        <f>IF(Minutes!P340&lt;&gt;"#","",CONCATENATE("&lt;TR BGCOLOR=""#E0E0E0""&gt;&lt;TD&gt;&lt;BR&gt;&lt;/TD&gt;&lt;TD VALIGN = MIDDLE  ALIGN = CENTER&gt;", Minutes!P339, "&lt;/TD&gt;&lt;TD VALIGN = MIDDLE  ALIGN = CENTER&gt;", TEXT(Minutes!P338,"d-mmm-yy"),"&lt;/TD&gt;&lt;/TR&gt;&lt;TR&gt;&lt;TD COLSPAN = 3&gt;", SUBSTITUTE(Minutes!P340, "#", " "),"&lt;/TD&gt;&lt;/TR&gt;"))</f>
        <v/>
      </c>
      <c r="P337" s="26" t="str">
        <f>IF(Minutes!Q340&lt;&gt;"#","",CONCATENATE("&lt;TR BGCOLOR=""#E0E0E0""&gt;&lt;TD&gt;&lt;BR&gt;&lt;/TD&gt;&lt;TD VALIGN = MIDDLE  ALIGN = CENTER&gt;", Minutes!Q339, "&lt;/TD&gt;&lt;TD VALIGN = MIDDLE  ALIGN = CENTER&gt;", TEXT(Minutes!Q338,"d-mmm-yy"),"&lt;/TD&gt;&lt;/TR&gt;&lt;TR&gt;&lt;TD COLSPAN = 3&gt;", SUBSTITUTE(Minutes!Q340, "#", " "),"&lt;/TD&gt;&lt;/TR&gt;"))</f>
        <v/>
      </c>
      <c r="Q337" s="112" t="str">
        <f>IF(Minutes!R340&lt;&gt;"#","",CONCATENATE("&lt;TR BGCOLOR=""#E0E0E0""&gt;&lt;TD&gt;&lt;BR&gt;&lt;/TD&gt;&lt;TD VALIGN = MIDDLE  ALIGN = CENTER&gt;", Minutes!R339, "&lt;/TD&gt;&lt;TD VALIGN = MIDDLE  ALIGN = CENTER&gt;", TEXT(Minutes!R338,"d-mmm-yy"),"&lt;/TD&gt;&lt;/TR&gt;&lt;TR&gt;&lt;TD COLSPAN = 3&gt;", SUBSTITUTE(Minutes!R340, "#", " "),"&lt;/TD&gt;&lt;/TR&gt;"))</f>
        <v>&lt;TR BGCOLOR="#E0E0E0"&gt;&lt;TD&gt;&lt;BR&gt;&lt;/TD&gt;&lt;TD VALIGN = MIDDLE  ALIGN = CENTER&gt;Some items have been added back into 6.6 ISS and 6.7 of 802.1Q as a result of amendments and should be considered for move into 802.1AC:
 6.6.1 Stream Reservation Protocol (SRP) Domain status parameters
 6.6.2 Control primitives and parameters
 6.6.3 EVB status parameters
 6.7.1 Support of the Internal Sublayer Service by IEEE Std 802.3 (CSMA/CD)
But not all these are ISSS related, so they should not all be moved.  Agree to instruct editors to make the follwoing changes:  
 Move 6.6.2 to clause 11 of .1AC (as part of .1AC-rev)
 Move 6.7.1 to clause 12 of .1AC (as part of .1AC-rev)
 Move 6.6.1 &amp; 6.6.3 to more suitable places in .1Q  (as part of .1Q-rev)&lt;/TD&gt;&lt;TD VALIGN = MIDDLE  ALIGN = CENTER&gt;12-Nov-13&lt;/TD&gt;&lt;/TR&gt;&lt;TR&gt;&lt;TD COLSPAN = 3&gt; &lt;/TD&gt;&lt;/TR&gt;</v>
      </c>
      <c r="R337" s="117" t="str">
        <f>IF(Minutes!S340&lt;&gt;"#","",CONCATENATE("&lt;TR BGCOLOR=""#E0E0E0""&gt;&lt;TD&gt;&lt;BR&gt;&lt;/TD&gt;&lt;TD VALIGN = MIDDLE  ALIGN = CENTER&gt;", Minutes!S339, "&lt;/TD&gt;&lt;TD VALIGN = MIDDLE  ALIGN = CENTER&gt;", TEXT(Minutes!S338,"d-mmm-yy"),"&lt;/TD&gt;&lt;/TR&gt;&lt;TR&gt;&lt;TD COLSPAN = 3&gt;", SUBSTITUTE(Minutes!S340, "#", " "),"&lt;/TD&gt;&lt;/TR&gt;"))</f>
        <v>&lt;TR BGCOLOR="#E0E0E0"&gt;&lt;TD&gt;&lt;BR&gt;&lt;/TD&gt;&lt;TD VALIGN = MIDDLE  ALIGN = CENTER&gt;Included in 802.1Q-REV D1.4.  802.1Q-REV D2.0 is in sponsor ballot.  802.1AC-REV editor will include in the next draft (before the March meeting)&lt;/TD&gt;&lt;TD VALIGN = MIDDLE  ALIGN = CENTER&gt;22-Jan-14&lt;/TD&gt;&lt;/TR&gt;&lt;TR&gt;&lt;TD COLSPAN = 3&gt; &lt;/TD&gt;&lt;/TR&gt;</v>
      </c>
      <c r="S337" s="117" t="str">
        <f>IF(Minutes!T340&lt;&gt;"#","",CONCATENATE("&lt;TR BGCOLOR=""#E0E0E0""&gt;&lt;TD&gt;&lt;BR&gt;&lt;/TD&gt;&lt;TD VALIGN = MIDDLE  ALIGN = CENTER&gt;", Minutes!T339, "&lt;/TD&gt;&lt;TD VALIGN = MIDDLE  ALIGN = CENTER&gt;", TEXT(Minutes!T338,"d-mmm-yy"),"&lt;/TD&gt;&lt;/TR&gt;&lt;TR&gt;&lt;TD COLSPAN = 3&gt;", SUBSTITUTE(Minutes!T340, "#", " "),"&lt;/TD&gt;&lt;/TR&gt;"))</f>
        <v>&lt;TR BGCOLOR="#E0E0E0"&gt;&lt;TD&gt;&lt;BR&gt;&lt;/TD&gt;&lt;TD VALIGN = MIDDLE  ALIGN = CENTER&gt;802.1Q-REV is in sponsor ballot recirc, 802.1AC is in WG ballot&lt;/TD&gt;&lt;TD VALIGN = MIDDLE  ALIGN = CENTER&gt;18-Mar-14&lt;/TD&gt;&lt;/TR&gt;&lt;TR&gt;&lt;TD COLSPAN = 3&gt; &lt;/TD&gt;&lt;/TR&gt;</v>
      </c>
      <c r="T337" s="117" t="str">
        <f>IF(Minutes!U340&lt;&gt;"#","",CONCATENATE("&lt;TR BGCOLOR=""#E0E0E0""&gt;&lt;TD&gt;&lt;BR&gt;&lt;/TD&gt;&lt;TD VALIGN = MIDDLE  ALIGN = CENTER&gt;", Minutes!U339, "&lt;/TD&gt;&lt;TD VALIGN = MIDDLE  ALIGN = CENTER&gt;", TEXT(Minutes!U338,"d-mmm-yy"),"&lt;/TD&gt;&lt;/TR&gt;&lt;TR&gt;&lt;TD COLSPAN = 3&gt;", SUBSTITUTE(Minutes!U340, "#", " "),"&lt;/TD&gt;&lt;/TR&gt;"))</f>
        <v/>
      </c>
      <c r="U337" s="117" t="str">
        <f>IF(Minutes!V340&lt;&gt;"#","",CONCATENATE("&lt;TR BGCOLOR=""#E0E0E0""&gt;&lt;TD&gt;&lt;BR&gt;&lt;/TD&gt;&lt;TD VALIGN = MIDDLE  ALIGN = CENTER&gt;", Minutes!V339, "&lt;/TD&gt;&lt;TD VALIGN = MIDDLE  ALIGN = CENTER&gt;", TEXT(Minutes!V338,"d-mmm-yy"),"&lt;/TD&gt;&lt;/TR&gt;&lt;TR&gt;&lt;TD COLSPAN = 3&gt;", SUBSTITUTE(Minutes!V340, "#", " "),"&lt;/TD&gt;&lt;/TR&gt;"))</f>
        <v/>
      </c>
      <c r="V337" s="117" t="str">
        <f>IF(Minutes!W340&lt;&gt;"#","",CONCATENATE("&lt;TR BGCOLOR=""#E0E0E0""&gt;&lt;TD&gt;&lt;BR&gt;&lt;/TD&gt;&lt;TD VALIGN = MIDDLE  ALIGN = CENTER&gt;", Minutes!W339, "&lt;/TD&gt;&lt;TD VALIGN = MIDDLE  ALIGN = CENTER&gt;", TEXT(Minutes!W338,"d-mmm-yy"),"&lt;/TD&gt;&lt;/TR&gt;&lt;TR&gt;&lt;TD COLSPAN = 3&gt;", SUBSTITUTE(Minutes!W340, "#", " "),"&lt;/TD&gt;&lt;/TR&gt;"))</f>
        <v/>
      </c>
      <c r="W337" s="117" t="str">
        <f>IF(Minutes!X340&lt;&gt;"#","",CONCATENATE("&lt;TR BGCOLOR=""#E0E0E0""&gt;&lt;TD&gt;&lt;BR&gt;&lt;/TD&gt;&lt;TD VALIGN = MIDDLE  ALIGN = CENTER&gt;", Minutes!X339, "&lt;/TD&gt;&lt;TD VALIGN = MIDDLE  ALIGN = CENTER&gt;", TEXT(Minutes!X338,"d-mmm-yy"),"&lt;/TD&gt;&lt;/TR&gt;&lt;TR&gt;&lt;TD COLSPAN = 3&gt;", SUBSTITUTE(Minutes!X340, "#", " "),"&lt;/TD&gt;&lt;/TR&gt;"))</f>
        <v/>
      </c>
      <c r="X337" s="117" t="str">
        <f>IF(Minutes!Y340&lt;&gt;"#","",CONCATENATE("&lt;TR BGCOLOR=""#E0E0E0""&gt;&lt;TD&gt;&lt;BR&gt;&lt;/TD&gt;&lt;TD VALIGN = MIDDLE  ALIGN = CENTER&gt;", Minutes!Y339, "&lt;/TD&gt;&lt;TD VALIGN = MIDDLE  ALIGN = CENTER&gt;", TEXT(Minutes!Y338,"d-mmm-yy"),"&lt;/TD&gt;&lt;/TR&gt;&lt;TR&gt;&lt;TD COLSPAN = 3&gt;", SUBSTITUTE(Minutes!Y340, "#", " "),"&lt;/TD&gt;&lt;/TR&gt;"))</f>
        <v/>
      </c>
    </row>
    <row r="338" spans="1:24" x14ac:dyDescent="0.2">
      <c r="B338" s="117"/>
      <c r="C338" s="117"/>
      <c r="D338" s="117"/>
      <c r="E338" s="117"/>
      <c r="F338" s="117"/>
      <c r="G338" s="117"/>
      <c r="H338" s="117"/>
      <c r="I338" s="117"/>
      <c r="J338" s="117"/>
      <c r="R338" s="117"/>
      <c r="S338" s="117"/>
      <c r="T338" s="117"/>
      <c r="U338" s="117"/>
      <c r="V338" s="117"/>
      <c r="W338" s="117"/>
      <c r="X338" s="117"/>
    </row>
    <row r="339" spans="1:24" x14ac:dyDescent="0.2">
      <c r="A339" s="26" t="s">
        <v>89</v>
      </c>
      <c r="B339" s="117"/>
      <c r="C339" s="117"/>
      <c r="D339" s="117"/>
      <c r="E339" s="117"/>
      <c r="F339" s="117"/>
      <c r="G339" s="117"/>
      <c r="H339" s="117"/>
      <c r="I339" s="117"/>
      <c r="J339" s="117"/>
      <c r="R339" s="117"/>
      <c r="S339" s="117"/>
      <c r="T339" s="117"/>
      <c r="U339" s="117"/>
      <c r="V339" s="117"/>
      <c r="W339" s="117"/>
      <c r="X339" s="117"/>
    </row>
    <row r="340" spans="1:24" ht="127.5" customHeight="1" x14ac:dyDescent="0.2">
      <c r="A340" s="26" t="str">
        <f ca="1">IF(Minutes!B341="#","",CONCATENATE("&lt;A NAME = ""REQ",Minutes!B341,"""&gt;&lt;BR&gt;&lt;/A&gt;","&lt;TABLE BORDER=5 CELLSPACING=0 CELLPADDING=6 WIDTH=""100%""&gt;","&lt;TR BGCOLOR=""#00FFFF""&gt;&lt;TD COLSPAN = 3 VALIGN = MIDDLE  ALIGN = CENTER&gt;&lt;BIG&gt;&lt;B&gt;Change Request &lt;A HREF=""maint_",Minutes!B341,".pdf""&gt;",Minutes!B341,"&lt;/A&gt; Revision History&lt;/B&gt;&lt;/BIG&gt;&lt;/TD&gt;&lt;/TR&gt;","&lt;TR BGCOLOR=""#00FFFF""&gt;&lt;TD  WIDTH=""15%"" ALIGN = CENTER&gt;Status&lt;/TD&gt;&lt;TD ALIGN = CENTER&gt;Description&lt;/TD&gt;&lt;TD  WIDTH=""15%"" ALIGN = CENTER&gt;Date Received&lt;/TD&gt;&lt;/TR&gt;","&lt;TR BGCOLOR=""#00FFFF""&gt;&lt;TD VALIGN = MIDDLE  ALIGN = CENTER&gt;&lt;B&gt;",Minutes!C342,"&lt;/B&gt;&lt;/TD&gt;&lt;TD VALIGN = MIDDLE  ALIGN = CENTER&gt;&lt;B&gt;",Minutes!C343,"&lt;/B&gt;&lt;/TD&gt;&lt;TD  VALIGN = MIDDLE  ALIGN = CENTER&gt;&lt;B&gt;",Minutes!C341,"&lt;/B&gt;&lt;/TD&gt;&lt;/TR&gt;","&lt;TR BGCOLOR=""#00FFFF""&gt;&lt;TD COLSPAN = 3&gt;&lt;SMALL&gt;&lt;BR&gt;&lt;/SMALL&gt;&lt;/TD&gt;&lt;/TR&gt;"))</f>
        <v>&lt;A NAME = "REQ0126"&gt;&lt;BR&gt;&lt;/A&gt;&lt;TABLE BORDER=5 CELLSPACING=0 CELLPADDING=6 WIDTH="100%"&gt;&lt;TR BGCOLOR="#00FFFF"&gt;&lt;TD COLSPAN = 3 VALIGN = MIDDLE  ALIGN = CENTER&gt;&lt;BIG&gt;&lt;B&gt;Change Request &lt;A HREF="maint_0126.pdf"&gt;0126&lt;/A&gt; Revision History&lt;/B&gt;&lt;/BIG&gt;&lt;/TD&gt;&lt;/TR&gt;&lt;TR BGCOLOR="#00FFFF"&gt;&lt;TD  WIDTH="15%" ALIGN = CENTER&gt;Status&lt;/TD&gt;&lt;TD ALIGN = CENTER&gt;Description&lt;/TD&gt;&lt;TD  WIDTH="15%" ALIGN = CENTER&gt;Date Received&lt;/TD&gt;&lt;/TR&gt;&lt;TR BGCOLOR="#00FFFF"&gt;&lt;TD VALIGN = MIDDLE  ALIGN = CENTER&gt;&lt;B&gt;Balloting&lt;/B&gt;&lt;/TD&gt;&lt;TD VALIGN = MIDDLE  ALIGN = CENTER&gt;&lt;B&gt;Appendix C.6 - dot3adAggPortActorOperKey&lt;/B&gt;&lt;/TD&gt;&lt;TD  VALIGN = MIDDLE  ALIGN = CENTER&gt;&lt;B&gt;03-Oct-13&lt;/B&gt;&lt;/TD&gt;&lt;/TR&gt;&lt;TR BGCOLOR="#00FFFF"&gt;&lt;TD COLSPAN = 3&gt;&lt;SMALL&gt;&lt;BR&gt;&lt;/SMALL&gt;&lt;/TD&gt;&lt;/TR&gt;</v>
      </c>
      <c r="B340" s="117" t="str">
        <f ca="1">IF(Minutes!C343="","",CONCATENATE("&lt;TR BGCOLOR=""#E0E0E0""&gt;&lt;TD&gt;&lt;BR&gt;&lt;/TD&gt;&lt;TD VALIGN = MIDDLE  ALIGN = CENTER&gt;", Minutes!C342, "&lt;/TD&gt;&lt;TD VALIGN = MIDDLE  ALIGN = CENTER&gt;", TEXT(Minutes!C341,"d-mmm-yy"),"&lt;/TD&gt;&lt;/TR&gt;&lt;TR&gt;&lt;TD COLSPAN = 3&gt;", SUBSTITUTE(Minutes!C343, "#", " "),"&lt;/TD&gt;&lt;/TR&gt;"))</f>
        <v>&lt;TR BGCOLOR="#E0E0E0"&gt;&lt;TD&gt;&lt;BR&gt;&lt;/TD&gt;&lt;TD VALIGN = MIDDLE  ALIGN = CENTER&gt;Balloting&lt;/TD&gt;&lt;TD VALIGN = MIDDLE  ALIGN = CENTER&gt;3-Oct-13&lt;/TD&gt;&lt;/TR&gt;&lt;TR&gt;&lt;TD COLSPAN = 3&gt;Appendix C.6 - dot3adAggPortActorOperKey&lt;/TD&gt;&lt;/TR&gt;</v>
      </c>
      <c r="C340" s="117" t="str">
        <f>IF(Minutes!D343&lt;&gt;"#","",CONCATENATE("&lt;TR BGCOLOR=""#E0E0E0""&gt;&lt;TD&gt;&lt;BR&gt;&lt;/TD&gt;&lt;TD VALIGN = MIDDLE  ALIGN = CENTER&gt;", Minutes!D342, "&lt;/TD&gt;&lt;TD VALIGN = MIDDLE  ALIGN = CENTER&gt;", TEXT(Minutes!D341,"d-mmm-yy"),"&lt;/TD&gt;&lt;/TR&gt;&lt;TR&gt;&lt;TD COLSPAN = 3&gt;", SUBSTITUTE(Minutes!D343, "#", " "),"&lt;/TD&gt;&lt;/TR&gt;"))</f>
        <v/>
      </c>
      <c r="D340" s="117" t="str">
        <f>IF(Minutes!E343&lt;&gt;"#","",CONCATENATE("&lt;TR BGCOLOR=""#E0E0E0""&gt;&lt;TD&gt;&lt;BR&gt;&lt;/TD&gt;&lt;TD VALIGN = MIDDLE  ALIGN = CENTER&gt;", Minutes!E342, "&lt;/TD&gt;&lt;TD VALIGN = MIDDLE  ALIGN = CENTER&gt;", TEXT(Minutes!E341,"d-mmm-yy"),"&lt;/TD&gt;&lt;/TR&gt;&lt;TR&gt;&lt;TD COLSPAN = 3&gt;", SUBSTITUTE(Minutes!E343, "#", " "),"&lt;/TD&gt;&lt;/TR&gt;"))</f>
        <v/>
      </c>
      <c r="E340" s="117" t="str">
        <f>IF(Minutes!F343&lt;&gt;"#","",CONCATENATE("&lt;TR BGCOLOR=""#E0E0E0""&gt;&lt;TD&gt;&lt;BR&gt;&lt;/TD&gt;&lt;TD VALIGN = MIDDLE  ALIGN = CENTER&gt;", Minutes!F342, "&lt;/TD&gt;&lt;TD VALIGN = MIDDLE  ALIGN = CENTER&gt;", TEXT(Minutes!F341,"d-mmm-yy"),"&lt;/TD&gt;&lt;/TR&gt;&lt;TR&gt;&lt;TD COLSPAN = 3&gt;", SUBSTITUTE(Minutes!F343, "#", " "),"&lt;/TD&gt;&lt;/TR&gt;"))</f>
        <v/>
      </c>
      <c r="F340" s="117" t="str">
        <f>IF(Minutes!G343&lt;&gt;"#","",CONCATENATE("&lt;TR BGCOLOR=""#E0E0E0""&gt;&lt;TD&gt;&lt;BR&gt;&lt;/TD&gt;&lt;TD VALIGN = MIDDLE  ALIGN = CENTER&gt;", Minutes!G342, "&lt;/TD&gt;&lt;TD VALIGN = MIDDLE  ALIGN = CENTER&gt;", TEXT(Minutes!G341,"d-mmm-yy"),"&lt;/TD&gt;&lt;/TR&gt;&lt;TR&gt;&lt;TD COLSPAN = 3&gt;", SUBSTITUTE(Minutes!G343, "#", " "),"&lt;/TD&gt;&lt;/TR&gt;"))</f>
        <v/>
      </c>
      <c r="G340" s="117" t="str">
        <f>IF(Minutes!H343&lt;&gt;"#","",CONCATENATE("&lt;TR BGCOLOR=""#E0E0E0""&gt;&lt;TD&gt;&lt;BR&gt;&lt;/TD&gt;&lt;TD VALIGN = MIDDLE  ALIGN = CENTER&gt;", Minutes!H342, "&lt;/TD&gt;&lt;TD VALIGN = MIDDLE  ALIGN = CENTER&gt;", TEXT(Minutes!H341,"d-mmm-yy"),"&lt;/TD&gt;&lt;/TR&gt;&lt;TR&gt;&lt;TD COLSPAN = 3&gt;", SUBSTITUTE(Minutes!H343, "#", " "),"&lt;/TD&gt;&lt;/TR&gt;"))</f>
        <v/>
      </c>
      <c r="H340" s="117" t="str">
        <f>IF(Minutes!I343&lt;&gt;"#","",CONCATENATE("&lt;TR BGCOLOR=""#E0E0E0""&gt;&lt;TD&gt;&lt;BR&gt;&lt;/TD&gt;&lt;TD VALIGN = MIDDLE  ALIGN = CENTER&gt;", Minutes!I342, "&lt;/TD&gt;&lt;TD VALIGN = MIDDLE  ALIGN = CENTER&gt;", TEXT(Minutes!I341,"d-mmm-yy"),"&lt;/TD&gt;&lt;/TR&gt;&lt;TR&gt;&lt;TD COLSPAN = 3&gt;", SUBSTITUTE(Minutes!I343, "#", " "),"&lt;/TD&gt;&lt;/TR&gt;"))</f>
        <v/>
      </c>
      <c r="I340" s="117" t="str">
        <f>IF(Minutes!J343&lt;&gt;"#","",CONCATENATE("&lt;TR BGCOLOR=""#E0E0E0""&gt;&lt;TD&gt;&lt;BR&gt;&lt;/TD&gt;&lt;TD VALIGN = MIDDLE  ALIGN = CENTER&gt;", Minutes!J342, "&lt;/TD&gt;&lt;TD VALIGN = MIDDLE  ALIGN = CENTER&gt;", TEXT(Minutes!J341,"d-mmm-yy"),"&lt;/TD&gt;&lt;/TR&gt;&lt;TR&gt;&lt;TD COLSPAN = 3&gt;", SUBSTITUTE(Minutes!J343, "#", " "),"&lt;/TD&gt;&lt;/TR&gt;"))</f>
        <v/>
      </c>
      <c r="J340" s="117" t="str">
        <f>IF(Minutes!K343&lt;&gt;"#","",CONCATENATE("&lt;TR BGCOLOR=""#E0E0E0""&gt;&lt;TD&gt;&lt;BR&gt;&lt;/TD&gt;&lt;TD VALIGN = MIDDLE  ALIGN = CENTER&gt;", Minutes!K342, "&lt;/TD&gt;&lt;TD VALIGN = MIDDLE  ALIGN = CENTER&gt;", TEXT(Minutes!K341,"d-mmm-yy"),"&lt;/TD&gt;&lt;/TR&gt;&lt;TR&gt;&lt;TD COLSPAN = 3&gt;", SUBSTITUTE(Minutes!K343, "#", " "),"&lt;/TD&gt;&lt;/TR&gt;"))</f>
        <v/>
      </c>
      <c r="K340" s="26" t="str">
        <f>IF(Minutes!L343&lt;&gt;"#","",CONCATENATE("&lt;TR BGCOLOR=""#E0E0E0""&gt;&lt;TD&gt;&lt;BR&gt;&lt;/TD&gt;&lt;TD VALIGN = MIDDLE  ALIGN = CENTER&gt;", Minutes!L342, "&lt;/TD&gt;&lt;TD VALIGN = MIDDLE  ALIGN = CENTER&gt;", TEXT(Minutes!L341,"d-mmm-yy"),"&lt;/TD&gt;&lt;/TR&gt;&lt;TR&gt;&lt;TD COLSPAN = 3&gt;", SUBSTITUTE(Minutes!L343, "#", " "),"&lt;/TD&gt;&lt;/TR&gt;"))</f>
        <v/>
      </c>
      <c r="L340" s="26" t="str">
        <f>IF(Minutes!M343&lt;&gt;"#","",CONCATENATE("&lt;TR BGCOLOR=""#E0E0E0""&gt;&lt;TD&gt;&lt;BR&gt;&lt;/TD&gt;&lt;TD VALIGN = MIDDLE  ALIGN = CENTER&gt;", Minutes!M342, "&lt;/TD&gt;&lt;TD VALIGN = MIDDLE  ALIGN = CENTER&gt;", TEXT(Minutes!M341,"d-mmm-yy"),"&lt;/TD&gt;&lt;/TR&gt;&lt;TR&gt;&lt;TD COLSPAN = 3&gt;", SUBSTITUTE(Minutes!M343, "#", " "),"&lt;/TD&gt;&lt;/TR&gt;"))</f>
        <v/>
      </c>
      <c r="M340" s="26" t="str">
        <f>IF(Minutes!N343&lt;&gt;"#","",CONCATENATE("&lt;TR BGCOLOR=""#E0E0E0""&gt;&lt;TD&gt;&lt;BR&gt;&lt;/TD&gt;&lt;TD VALIGN = MIDDLE  ALIGN = CENTER&gt;", Minutes!N342, "&lt;/TD&gt;&lt;TD VALIGN = MIDDLE  ALIGN = CENTER&gt;", TEXT(Minutes!N341,"d-mmm-yy"),"&lt;/TD&gt;&lt;/TR&gt;&lt;TR&gt;&lt;TD COLSPAN = 3&gt;", SUBSTITUTE(Minutes!N343, "#", " "),"&lt;/TD&gt;&lt;/TR&gt;"))</f>
        <v/>
      </c>
      <c r="N340" s="26" t="str">
        <f>IF(Minutes!O343&lt;&gt;"#","",CONCATENATE("&lt;TR BGCOLOR=""#E0E0E0""&gt;&lt;TD&gt;&lt;BR&gt;&lt;/TD&gt;&lt;TD VALIGN = MIDDLE  ALIGN = CENTER&gt;", Minutes!O342, "&lt;/TD&gt;&lt;TD VALIGN = MIDDLE  ALIGN = CENTER&gt;", TEXT(Minutes!O341,"d-mmm-yy"),"&lt;/TD&gt;&lt;/TR&gt;&lt;TR&gt;&lt;TD COLSPAN = 3&gt;", SUBSTITUTE(Minutes!O343, "#", " "),"&lt;/TD&gt;&lt;/TR&gt;"))</f>
        <v/>
      </c>
      <c r="O340" s="26" t="str">
        <f>IF(Minutes!P343&lt;&gt;"#","",CONCATENATE("&lt;TR BGCOLOR=""#E0E0E0""&gt;&lt;TD&gt;&lt;BR&gt;&lt;/TD&gt;&lt;TD VALIGN = MIDDLE  ALIGN = CENTER&gt;", Minutes!P342, "&lt;/TD&gt;&lt;TD VALIGN = MIDDLE  ALIGN = CENTER&gt;", TEXT(Minutes!P341,"d-mmm-yy"),"&lt;/TD&gt;&lt;/TR&gt;&lt;TR&gt;&lt;TD COLSPAN = 3&gt;", SUBSTITUTE(Minutes!P343, "#", " "),"&lt;/TD&gt;&lt;/TR&gt;"))</f>
        <v/>
      </c>
      <c r="P340" s="26" t="str">
        <f>IF(Minutes!Q343&lt;&gt;"#","",CONCATENATE("&lt;TR BGCOLOR=""#E0E0E0""&gt;&lt;TD&gt;&lt;BR&gt;&lt;/TD&gt;&lt;TD VALIGN = MIDDLE  ALIGN = CENTER&gt;", Minutes!Q342, "&lt;/TD&gt;&lt;TD VALIGN = MIDDLE  ALIGN = CENTER&gt;", TEXT(Minutes!Q341,"d-mmm-yy"),"&lt;/TD&gt;&lt;/TR&gt;&lt;TR&gt;&lt;TD COLSPAN = 3&gt;", SUBSTITUTE(Minutes!Q343, "#", " "),"&lt;/TD&gt;&lt;/TR&gt;"))</f>
        <v/>
      </c>
      <c r="Q340" s="112" t="str">
        <f>IF(Minutes!R343&lt;&gt;"#","",CONCATENATE("&lt;TR BGCOLOR=""#E0E0E0""&gt;&lt;TD&gt;&lt;BR&gt;&lt;/TD&gt;&lt;TD VALIGN = MIDDLE  ALIGN = CENTER&gt;", Minutes!R342, "&lt;/TD&gt;&lt;TD VALIGN = MIDDLE  ALIGN = CENTER&gt;", TEXT(Minutes!R341,"d-mmm-yy"),"&lt;/TD&gt;&lt;/TR&gt;&lt;TR&gt;&lt;TD COLSPAN = 3&gt;", SUBSTITUTE(Minutes!R343, "#", " "),"&lt;/TD&gt;&lt;/TR&gt;"))</f>
        <v>&lt;TR BGCOLOR="#E0E0E0"&gt;&lt;TD&gt;&lt;BR&gt;&lt;/TD&gt;&lt;TD VALIGN = MIDDLE  ALIGN = CENTER&gt;Agreed it is read-only.  Editor will include as rogue comment in 802.1AX-rev WG ballot and update draft for recirc ballot.
&lt;/TD&gt;&lt;TD VALIGN = MIDDLE  ALIGN = CENTER&gt;12-Nov-13&lt;/TD&gt;&lt;/TR&gt;&lt;TR&gt;&lt;TD COLSPAN = 3&gt; &lt;/TD&gt;&lt;/TR&gt;</v>
      </c>
      <c r="R340" s="117" t="str">
        <f>IF(Minutes!S343&lt;&gt;"#","",CONCATENATE("&lt;TR BGCOLOR=""#E0E0E0""&gt;&lt;TD&gt;&lt;BR&gt;&lt;/TD&gt;&lt;TD VALIGN = MIDDLE  ALIGN = CENTER&gt;", Minutes!S342, "&lt;/TD&gt;&lt;TD VALIGN = MIDDLE  ALIGN = CENTER&gt;", TEXT(Minutes!S341,"d-mmm-yy"),"&lt;/TD&gt;&lt;/TR&gt;&lt;TR&gt;&lt;TD COLSPAN = 3&gt;", SUBSTITUTE(Minutes!S343, "#", " "),"&lt;/TD&gt;&lt;/TR&gt;"))</f>
        <v>&lt;TR BGCOLOR="#E0E0E0"&gt;&lt;TD&gt;&lt;BR&gt;&lt;/TD&gt;&lt;TD VALIGN = MIDDLE  ALIGN = CENTER&gt;Included in D3.1  --  .1AXrev in WG ballot
&lt;/TD&gt;&lt;TD VALIGN = MIDDLE  ALIGN = CENTER&gt;22-Jan-14&lt;/TD&gt;&lt;/TR&gt;&lt;TR&gt;&lt;TD COLSPAN = 3&gt; &lt;/TD&gt;&lt;/TR&gt;</v>
      </c>
      <c r="S340" s="117" t="str">
        <f>IF(Minutes!T343&lt;&gt;"#","",CONCATENATE("&lt;TR BGCOLOR=""#E0E0E0""&gt;&lt;TD&gt;&lt;BR&gt;&lt;/TD&gt;&lt;TD VALIGN = MIDDLE  ALIGN = CENTER&gt;", Minutes!T342, "&lt;/TD&gt;&lt;TD VALIGN = MIDDLE  ALIGN = CENTER&gt;", TEXT(Minutes!T341,"d-mmm-yy"),"&lt;/TD&gt;&lt;/TR&gt;&lt;TR&gt;&lt;TD COLSPAN = 3&gt;", SUBSTITUTE(Minutes!T343, "#", " "),"&lt;/TD&gt;&lt;/TR&gt;"))</f>
        <v>&lt;TR BGCOLOR="#E0E0E0"&gt;&lt;TD&gt;&lt;BR&gt;&lt;/TD&gt;&lt;TD VALIGN = MIDDLE  ALIGN = CENTER&gt;.1AXrev going to sponsor ballot
&lt;/TD&gt;&lt;TD VALIGN = MIDDLE  ALIGN = CENTER&gt;18-Mar-14&lt;/TD&gt;&lt;/TR&gt;&lt;TR&gt;&lt;TD COLSPAN = 3&gt; &lt;/TD&gt;&lt;/TR&gt;</v>
      </c>
      <c r="T340" s="117" t="str">
        <f>IF(Minutes!U343&lt;&gt;"#","",CONCATENATE("&lt;TR BGCOLOR=""#E0E0E0""&gt;&lt;TD&gt;&lt;BR&gt;&lt;/TD&gt;&lt;TD VALIGN = MIDDLE  ALIGN = CENTER&gt;", Minutes!U342, "&lt;/TD&gt;&lt;TD VALIGN = MIDDLE  ALIGN = CENTER&gt;", TEXT(Minutes!U341,"d-mmm-yy"),"&lt;/TD&gt;&lt;/TR&gt;&lt;TR&gt;&lt;TD COLSPAN = 3&gt;", SUBSTITUTE(Minutes!U343, "#", " "),"&lt;/TD&gt;&lt;/TR&gt;"))</f>
        <v/>
      </c>
      <c r="U340" s="117" t="str">
        <f>IF(Minutes!V343&lt;&gt;"#","",CONCATENATE("&lt;TR BGCOLOR=""#E0E0E0""&gt;&lt;TD&gt;&lt;BR&gt;&lt;/TD&gt;&lt;TD VALIGN = MIDDLE  ALIGN = CENTER&gt;", Minutes!V342, "&lt;/TD&gt;&lt;TD VALIGN = MIDDLE  ALIGN = CENTER&gt;", TEXT(Minutes!V341,"d-mmm-yy"),"&lt;/TD&gt;&lt;/TR&gt;&lt;TR&gt;&lt;TD COLSPAN = 3&gt;", SUBSTITUTE(Minutes!V343, "#", " "),"&lt;/TD&gt;&lt;/TR&gt;"))</f>
        <v/>
      </c>
      <c r="V340" s="117" t="str">
        <f>IF(Minutes!W343&lt;&gt;"#","",CONCATENATE("&lt;TR BGCOLOR=""#E0E0E0""&gt;&lt;TD&gt;&lt;BR&gt;&lt;/TD&gt;&lt;TD VALIGN = MIDDLE  ALIGN = CENTER&gt;", Minutes!W342, "&lt;/TD&gt;&lt;TD VALIGN = MIDDLE  ALIGN = CENTER&gt;", TEXT(Minutes!W341,"d-mmm-yy"),"&lt;/TD&gt;&lt;/TR&gt;&lt;TR&gt;&lt;TD COLSPAN = 3&gt;", SUBSTITUTE(Minutes!W343, "#", " "),"&lt;/TD&gt;&lt;/TR&gt;"))</f>
        <v/>
      </c>
      <c r="W340" s="117" t="str">
        <f>IF(Minutes!X343&lt;&gt;"#","",CONCATENATE("&lt;TR BGCOLOR=""#E0E0E0""&gt;&lt;TD&gt;&lt;BR&gt;&lt;/TD&gt;&lt;TD VALIGN = MIDDLE  ALIGN = CENTER&gt;", Minutes!X342, "&lt;/TD&gt;&lt;TD VALIGN = MIDDLE  ALIGN = CENTER&gt;", TEXT(Minutes!X341,"d-mmm-yy"),"&lt;/TD&gt;&lt;/TR&gt;&lt;TR&gt;&lt;TD COLSPAN = 3&gt;", SUBSTITUTE(Minutes!X343, "#", " "),"&lt;/TD&gt;&lt;/TR&gt;"))</f>
        <v/>
      </c>
      <c r="X340" s="117" t="str">
        <f>IF(Minutes!Y343&lt;&gt;"#","",CONCATENATE("&lt;TR BGCOLOR=""#E0E0E0""&gt;&lt;TD&gt;&lt;BR&gt;&lt;/TD&gt;&lt;TD VALIGN = MIDDLE  ALIGN = CENTER&gt;", Minutes!Y342, "&lt;/TD&gt;&lt;TD VALIGN = MIDDLE  ALIGN = CENTER&gt;", TEXT(Minutes!Y341,"d-mmm-yy"),"&lt;/TD&gt;&lt;/TR&gt;&lt;TR&gt;&lt;TD COLSPAN = 3&gt;", SUBSTITUTE(Minutes!Y343, "#", " "),"&lt;/TD&gt;&lt;/TR&gt;"))</f>
        <v/>
      </c>
    </row>
    <row r="341" spans="1:24" x14ac:dyDescent="0.2">
      <c r="B341" s="117"/>
      <c r="C341" s="117"/>
      <c r="D341" s="117"/>
      <c r="E341" s="117"/>
      <c r="F341" s="117"/>
      <c r="G341" s="117"/>
      <c r="H341" s="117"/>
      <c r="I341" s="117"/>
      <c r="J341" s="117"/>
      <c r="R341" s="117"/>
      <c r="S341" s="117"/>
      <c r="T341" s="117"/>
      <c r="U341" s="117"/>
      <c r="V341" s="117"/>
      <c r="W341" s="117"/>
      <c r="X341" s="117"/>
    </row>
    <row r="342" spans="1:24" x14ac:dyDescent="0.2">
      <c r="A342" s="26" t="s">
        <v>89</v>
      </c>
      <c r="B342" s="117"/>
      <c r="C342" s="117"/>
      <c r="D342" s="117"/>
      <c r="E342" s="117"/>
      <c r="F342" s="117"/>
      <c r="G342" s="117"/>
      <c r="H342" s="117"/>
      <c r="I342" s="117"/>
      <c r="J342" s="117"/>
      <c r="R342" s="117"/>
      <c r="S342" s="117"/>
      <c r="T342" s="117"/>
      <c r="U342" s="117"/>
      <c r="V342" s="117"/>
      <c r="W342" s="117"/>
      <c r="X342" s="117"/>
    </row>
    <row r="343" spans="1:24" ht="127.5" customHeight="1" x14ac:dyDescent="0.2">
      <c r="A343" s="112" t="str">
        <f ca="1">IF(Minutes!B344="#","",CONCATENATE("&lt;A NAME = ""REQ",Minutes!B344,"""&gt;&lt;BR&gt;&lt;/A&gt;","&lt;TABLE BORDER=5 CELLSPACING=0 CELLPADDING=6 WIDTH=""100%""&gt;","&lt;TR BGCOLOR=""#00FFFF""&gt;&lt;TD COLSPAN = 3 VALIGN = MIDDLE  ALIGN = CENTER&gt;&lt;BIG&gt;&lt;B&gt;Change Request &lt;A HREF=""maint_",Minutes!B344,".pdf""&gt;",Minutes!B344,"&lt;/A&gt; Revision History&lt;/B&gt;&lt;/BIG&gt;&lt;/TD&gt;&lt;/TR&gt;","&lt;TR BGCOLOR=""#00FFFF""&gt;&lt;TD  WIDTH=""15%"" ALIGN = CENTER&gt;Status&lt;/TD&gt;&lt;TD ALIGN = CENTER&gt;Description&lt;/TD&gt;&lt;TD  WIDTH=""15%"" ALIGN = CENTER&gt;Date Received&lt;/TD&gt;&lt;/TR&gt;","&lt;TR BGCOLOR=""#00FFFF""&gt;&lt;TD VALIGN = MIDDLE  ALIGN = CENTER&gt;&lt;B&gt;",Minutes!C345,"&lt;/B&gt;&lt;/TD&gt;&lt;TD VALIGN = MIDDLE  ALIGN = CENTER&gt;&lt;B&gt;",Minutes!C346,"&lt;/B&gt;&lt;/TD&gt;&lt;TD  VALIGN = MIDDLE  ALIGN = CENTER&gt;&lt;B&gt;",Minutes!C344,"&lt;/B&gt;&lt;/TD&gt;&lt;/TR&gt;","&lt;TR BGCOLOR=""#00FFFF""&gt;&lt;TD COLSPAN = 3&gt;&lt;SMALL&gt;&lt;BR&gt;&lt;/SMALL&gt;&lt;/TD&gt;&lt;/TR&gt;"))</f>
        <v>&lt;A NAME = "REQ0127"&gt;&lt;BR&gt;&lt;/A&gt;&lt;TABLE BORDER=5 CELLSPACING=0 CELLPADDING=6 WIDTH="100%"&gt;&lt;TR BGCOLOR="#00FFFF"&gt;&lt;TD COLSPAN = 3 VALIGN = MIDDLE  ALIGN = CENTER&gt;&lt;BIG&gt;&lt;B&gt;Change Request &lt;A HREF="maint_0127.pdf"&gt;0127&lt;/A&gt; Revision History&lt;/B&gt;&lt;/BIG&gt;&lt;/TD&gt;&lt;/TR&gt;&lt;TR BGCOLOR="#00FFFF"&gt;&lt;TD  WIDTH="15%" ALIGN = CENTER&gt;Status&lt;/TD&gt;&lt;TD ALIGN = CENTER&gt;Description&lt;/TD&gt;&lt;TD  WIDTH="15%" ALIGN = CENTER&gt;Date Received&lt;/TD&gt;&lt;/TR&gt;&lt;TR BGCOLOR="#00FFFF"&gt;&lt;TD VALIGN = MIDDLE  ALIGN = CENTER&gt;&lt;B&gt;Complete&lt;BR&gt;then Ballot&lt;/B&gt;&lt;/TD&gt;&lt;TD VALIGN = MIDDLE  ALIGN = CENTER&gt;&lt;B&gt;Section 9.2.7.12, 9.2.8, 9.2.10 - txInitializeLLDP, Transmit State Machine, Transmit timer state machine&lt;/B&gt;&lt;/TD&gt;&lt;TD  VALIGN = MIDDLE  ALIGN = CENTER&gt;&lt;B&gt;04-Oct-13&lt;/B&gt;&lt;/TD&gt;&lt;/TR&gt;&lt;TR BGCOLOR="#00FFFF"&gt;&lt;TD COLSPAN = 3&gt;&lt;SMALL&gt;&lt;BR&gt;&lt;/SMALL&gt;&lt;/TD&gt;&lt;/TR&gt;</v>
      </c>
      <c r="B343" s="117" t="str">
        <f ca="1">IF(Minutes!C346="","",CONCATENATE("&lt;TR BGCOLOR=""#E0E0E0""&gt;&lt;TD&gt;&lt;BR&gt;&lt;/TD&gt;&lt;TD VALIGN = MIDDLE  ALIGN = CENTER&gt;", Minutes!C345, "&lt;/TD&gt;&lt;TD VALIGN = MIDDLE  ALIGN = CENTER&gt;", TEXT(Minutes!C344,"d-mmm-yy"),"&lt;/TD&gt;&lt;/TR&gt;&lt;TR&gt;&lt;TD COLSPAN = 3&gt;", SUBSTITUTE(Minutes!C346, "#", " "),"&lt;/TD&gt;&lt;/TR&gt;"))</f>
        <v>&lt;TR BGCOLOR="#E0E0E0"&gt;&lt;TD&gt;&lt;BR&gt;&lt;/TD&gt;&lt;TD VALIGN = MIDDLE  ALIGN = CENTER&gt;Complete&lt;BR&gt;then Ballot&lt;/TD&gt;&lt;TD VALIGN = MIDDLE  ALIGN = CENTER&gt;4-Oct-13&lt;/TD&gt;&lt;/TR&gt;&lt;TR&gt;&lt;TD COLSPAN = 3&gt;Section 9.2.7.12, 9.2.8, 9.2.10 - txInitializeLLDP, Transmit State Machine, Transmit timer state machine&lt;/TD&gt;&lt;/TR&gt;</v>
      </c>
      <c r="C343" s="117"/>
      <c r="D343" s="117"/>
      <c r="E343" s="117"/>
      <c r="F343" s="117"/>
      <c r="G343" s="117"/>
      <c r="H343" s="117"/>
      <c r="I343" s="117"/>
      <c r="J343" s="117"/>
      <c r="P343" s="112" t="str">
        <f>IF(Minutes!Q346&lt;&gt;"#","",CONCATENATE("&lt;TR BGCOLOR=""#E0E0E0""&gt;&lt;TD&gt;&lt;BR&gt;&lt;/TD&gt;&lt;TD VALIGN = MIDDLE  ALIGN = CENTER&gt;", Minutes!Q345, "&lt;/TD&gt;&lt;TD VALIGN = MIDDLE  ALIGN = CENTER&gt;", TEXT(Minutes!Q344,"d-mmm-yy"),"&lt;/TD&gt;&lt;/TR&gt;&lt;TR&gt;&lt;TD COLSPAN = 3&gt;", SUBSTITUTE(Minutes!Q346, "#", " "),"&lt;/TD&gt;&lt;/TR&gt;"))</f>
        <v/>
      </c>
      <c r="Q343" s="112" t="str">
        <f>IF(Minutes!R346&lt;&gt;"#","",CONCATENATE("&lt;TR BGCOLOR=""#E0E0E0""&gt;&lt;TD&gt;&lt;BR&gt;&lt;/TD&gt;&lt;TD VALIGN = MIDDLE  ALIGN = CENTER&gt;", Minutes!R345, "&lt;/TD&gt;&lt;TD VALIGN = MIDDLE  ALIGN = CENTER&gt;", TEXT(Minutes!R344,"d-mmm-yy"),"&lt;/TD&gt;&lt;/TR&gt;&lt;TR&gt;&lt;TD COLSPAN = 3&gt;", SUBSTITUTE(Minutes!R346, "#", " "),"&lt;/TD&gt;&lt;/TR&gt;"))</f>
        <v>&lt;TR BGCOLOR="#E0E0E0"&gt;&lt;TD&gt;&lt;BR&gt;&lt;/TD&gt;&lt;TD VALIGN = MIDDLE  ALIGN = CENTER&gt;The problem is that  
(adminStatus == disabled) ||
(adminStatus == enabledRxOnly)
sends the Transmit state machine to TX_SHUTDOWN_FRAME which starts a timer and sends the Transmit timer state machine to TX_TIMER_INITIALIZE which resets that same timer – undoing the setting of it.
Agreed solution:  
remove the initialization of that timer (txShutdownWhile=0) from TX_TIMER_INITIALIZE of Fig 9-3 (Transmit timer state machine) and move it to TX_LLDP_INITIALIZE of Fig 9-1. 
This is a critical state machine issue and it was agreed to initiate a new corrigenda to cover items 121 &amp; 127.&lt;/TD&gt;&lt;TD VALIGN = MIDDLE  ALIGN = CENTER&gt;12-Nov-13&lt;/TD&gt;&lt;/TR&gt;&lt;TR&gt;&lt;TD COLSPAN = 3&gt; &lt;/TD&gt;&lt;/TR&gt;</v>
      </c>
      <c r="R343" s="117" t="str">
        <f>IF(Minutes!S346&lt;&gt;"#","",CONCATENATE("&lt;TR BGCOLOR=""#E0E0E0""&gt;&lt;TD&gt;&lt;BR&gt;&lt;/TD&gt;&lt;TD VALIGN = MIDDLE  ALIGN = CENTER&gt;", Minutes!S345, "&lt;/TD&gt;&lt;TD VALIGN = MIDDLE  ALIGN = CENTER&gt;", TEXT(Minutes!S344,"d-mmm-yy"),"&lt;/TD&gt;&lt;/TR&gt;&lt;TR&gt;&lt;TD COLSPAN = 3&gt;", SUBSTITUTE(Minutes!S346, "#", " "),"&lt;/TD&gt;&lt;/TR&gt;"))</f>
        <v>&lt;TR BGCOLOR="#E0E0E0"&gt;&lt;TD&gt;&lt;BR&gt;&lt;/TD&gt;&lt;TD VALIGN = MIDDLE  ALIGN = CENTER&gt;Editor will prepare an initial draft of 802.1AB-Cor2 after PAR approval&lt;/TD&gt;&lt;TD VALIGN = MIDDLE  ALIGN = CENTER&gt;22-Jan-14&lt;/TD&gt;&lt;/TR&gt;&lt;TR&gt;&lt;TD COLSPAN = 3&gt; &lt;/TD&gt;&lt;/TR&gt;</v>
      </c>
      <c r="S343" s="117" t="str">
        <f>IF(Minutes!T346&lt;&gt;"#","",CONCATENATE("&lt;TR BGCOLOR=""#E0E0E0""&gt;&lt;TD&gt;&lt;BR&gt;&lt;/TD&gt;&lt;TD VALIGN = MIDDLE  ALIGN = CENTER&gt;", Minutes!T345, "&lt;/TD&gt;&lt;TD VALIGN = MIDDLE  ALIGN = CENTER&gt;", TEXT(Minutes!T344,"d-mmm-yy"),"&lt;/TD&gt;&lt;/TR&gt;&lt;TR&gt;&lt;TD COLSPAN = 3&gt;", SUBSTITUTE(Minutes!T346, "#", " "),"&lt;/TD&gt;&lt;/TR&gt;"))</f>
        <v>&lt;TR BGCOLOR="#E0E0E0"&gt;&lt;TD&gt;&lt;BR&gt;&lt;/TD&gt;&lt;TD VALIGN = MIDDLE  ALIGN = CENTER&gt;Editor will prepare an initial draft of 802.1AB-Cor2 after PAR approval, for the May meeting&lt;/TD&gt;&lt;TD VALIGN = MIDDLE  ALIGN = CENTER&gt;18-Mar-14&lt;/TD&gt;&lt;/TR&gt;&lt;TR&gt;&lt;TD COLSPAN = 3&gt; &lt;/TD&gt;&lt;/TR&gt;</v>
      </c>
      <c r="T343" s="117" t="str">
        <f>IF(Minutes!U346&lt;&gt;"#","",CONCATENATE("&lt;TR BGCOLOR=""#E0E0E0""&gt;&lt;TD&gt;&lt;BR&gt;&lt;/TD&gt;&lt;TD VALIGN = MIDDLE  ALIGN = CENTER&gt;", Minutes!U345, "&lt;/TD&gt;&lt;TD VALIGN = MIDDLE  ALIGN = CENTER&gt;", TEXT(Minutes!U344,"d-mmm-yy"),"&lt;/TD&gt;&lt;/TR&gt;&lt;TR&gt;&lt;TD COLSPAN = 3&gt;", SUBSTITUTE(Minutes!U346, "#", " "),"&lt;/TD&gt;&lt;/TR&gt;"))</f>
        <v/>
      </c>
      <c r="U343" s="117" t="str">
        <f>IF(Minutes!V346&lt;&gt;"#","",CONCATENATE("&lt;TR BGCOLOR=""#E0E0E0""&gt;&lt;TD&gt;&lt;BR&gt;&lt;/TD&gt;&lt;TD VALIGN = MIDDLE  ALIGN = CENTER&gt;", Minutes!V345, "&lt;/TD&gt;&lt;TD VALIGN = MIDDLE  ALIGN = CENTER&gt;", TEXT(Minutes!V344,"d-mmm-yy"),"&lt;/TD&gt;&lt;/TR&gt;&lt;TR&gt;&lt;TD COLSPAN = 3&gt;", SUBSTITUTE(Minutes!V346, "#", " "),"&lt;/TD&gt;&lt;/TR&gt;"))</f>
        <v/>
      </c>
      <c r="V343" s="117" t="str">
        <f>IF(Minutes!W346&lt;&gt;"#","",CONCATENATE("&lt;TR BGCOLOR=""#E0E0E0""&gt;&lt;TD&gt;&lt;BR&gt;&lt;/TD&gt;&lt;TD VALIGN = MIDDLE  ALIGN = CENTER&gt;", Minutes!W345, "&lt;/TD&gt;&lt;TD VALIGN = MIDDLE  ALIGN = CENTER&gt;", TEXT(Minutes!W344,"d-mmm-yy"),"&lt;/TD&gt;&lt;/TR&gt;&lt;TR&gt;&lt;TD COLSPAN = 3&gt;", SUBSTITUTE(Minutes!W346, "#", " "),"&lt;/TD&gt;&lt;/TR&gt;"))</f>
        <v/>
      </c>
      <c r="W343" s="117" t="str">
        <f>IF(Minutes!X346&lt;&gt;"#","",CONCATENATE("&lt;TR BGCOLOR=""#E0E0E0""&gt;&lt;TD&gt;&lt;BR&gt;&lt;/TD&gt;&lt;TD VALIGN = MIDDLE  ALIGN = CENTER&gt;", Minutes!X345, "&lt;/TD&gt;&lt;TD VALIGN = MIDDLE  ALIGN = CENTER&gt;", TEXT(Minutes!X344,"d-mmm-yy"),"&lt;/TD&gt;&lt;/TR&gt;&lt;TR&gt;&lt;TD COLSPAN = 3&gt;", SUBSTITUTE(Minutes!X346, "#", " "),"&lt;/TD&gt;&lt;/TR&gt;"))</f>
        <v/>
      </c>
      <c r="X343" s="117" t="str">
        <f>IF(Minutes!Y346&lt;&gt;"#","",CONCATENATE("&lt;TR BGCOLOR=""#E0E0E0""&gt;&lt;TD&gt;&lt;BR&gt;&lt;/TD&gt;&lt;TD VALIGN = MIDDLE  ALIGN = CENTER&gt;", Minutes!Y345, "&lt;/TD&gt;&lt;TD VALIGN = MIDDLE  ALIGN = CENTER&gt;", TEXT(Minutes!Y344,"d-mmm-yy"),"&lt;/TD&gt;&lt;/TR&gt;&lt;TR&gt;&lt;TD COLSPAN = 3&gt;", SUBSTITUTE(Minutes!Y346, "#", " "),"&lt;/TD&gt;&lt;/TR&gt;"))</f>
        <v/>
      </c>
    </row>
    <row r="344" spans="1:24" x14ac:dyDescent="0.2">
      <c r="A344" s="112"/>
      <c r="B344" s="117"/>
      <c r="C344" s="117"/>
      <c r="D344" s="117"/>
      <c r="E344" s="117"/>
      <c r="F344" s="117"/>
      <c r="G344" s="117"/>
      <c r="H344" s="117"/>
      <c r="I344" s="117"/>
      <c r="J344" s="117"/>
      <c r="R344" s="117"/>
      <c r="S344" s="117"/>
      <c r="T344" s="117"/>
      <c r="U344" s="117"/>
      <c r="V344" s="117"/>
      <c r="W344" s="117"/>
      <c r="X344" s="117"/>
    </row>
    <row r="345" spans="1:24" x14ac:dyDescent="0.2">
      <c r="A345" s="112" t="s">
        <v>89</v>
      </c>
      <c r="B345" s="117"/>
      <c r="C345" s="117"/>
      <c r="D345" s="117"/>
      <c r="E345" s="117"/>
      <c r="F345" s="117"/>
      <c r="G345" s="117"/>
      <c r="H345" s="117"/>
      <c r="I345" s="117"/>
      <c r="J345" s="117"/>
      <c r="R345" s="117"/>
      <c r="S345" s="117"/>
      <c r="T345" s="117"/>
      <c r="U345" s="117"/>
      <c r="V345" s="117"/>
      <c r="W345" s="117"/>
      <c r="X345" s="117"/>
    </row>
    <row r="346" spans="1:24" ht="127.5" customHeight="1" x14ac:dyDescent="0.2">
      <c r="A346" s="112" t="str">
        <f ca="1">IF(Minutes!B347="#","",CONCATENATE("&lt;A NAME = ""REQ",Minutes!B347,"""&gt;&lt;BR&gt;&lt;/A&gt;","&lt;TABLE BORDER=5 CELLSPACING=0 CELLPADDING=6 WIDTH=""100%""&gt;","&lt;TR BGCOLOR=""#00FFFF""&gt;&lt;TD COLSPAN = 3 VALIGN = MIDDLE  ALIGN = CENTER&gt;&lt;BIG&gt;&lt;B&gt;Change Request &lt;A HREF=""maint_",Minutes!B347,".pdf""&gt;",Minutes!B347,"&lt;/A&gt; Revision History&lt;/B&gt;&lt;/BIG&gt;&lt;/TD&gt;&lt;/TR&gt;","&lt;TR BGCOLOR=""#00FFFF""&gt;&lt;TD  WIDTH=""15%"" ALIGN = CENTER&gt;Status&lt;/TD&gt;&lt;TD ALIGN = CENTER&gt;Description&lt;/TD&gt;&lt;TD  WIDTH=""15%"" ALIGN = CENTER&gt;Date Received&lt;/TD&gt;&lt;/TR&gt;","&lt;TR BGCOLOR=""#00FFFF""&gt;&lt;TD VALIGN = MIDDLE  ALIGN = CENTER&gt;&lt;B&gt;",Minutes!C348,"&lt;/B&gt;&lt;/TD&gt;&lt;TD VALIGN = MIDDLE  ALIGN = CENTER&gt;&lt;B&gt;",Minutes!C349,"&lt;/B&gt;&lt;/TD&gt;&lt;TD  VALIGN = MIDDLE  ALIGN = CENTER&gt;&lt;B&gt;",Minutes!C347,"&lt;/B&gt;&lt;/TD&gt;&lt;/TR&gt;","&lt;TR BGCOLOR=""#00FFFF""&gt;&lt;TD COLSPAN = 3&gt;&lt;SMALL&gt;&lt;BR&gt;&lt;/SMALL&gt;&lt;/TD&gt;&lt;/TR&gt;"))</f>
        <v>&lt;A NAME = "REQ0128"&gt;&lt;BR&gt;&lt;/A&gt;&lt;TABLE BORDER=5 CELLSPACING=0 CELLPADDING=6 WIDTH="100%"&gt;&lt;TR BGCOLOR="#00FFFF"&gt;&lt;TD COLSPAN = 3 VALIGN = MIDDLE  ALIGN = CENTER&gt;&lt;BIG&gt;&lt;B&gt;Change Request &lt;A HREF="maint_0128.pdf"&gt;0128&lt;/A&gt;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CENTER&gt;&lt;B&gt;Annex O - Bibliography&lt;/B&gt;&lt;/TD&gt;&lt;TD  VALIGN = MIDDLE  ALIGN = CENTER&gt;&lt;B&gt;1-Mar-14&lt;/B&gt;&lt;/TD&gt;&lt;/TR&gt;&lt;TR BGCOLOR="#00FFFF"&gt;&lt;TD COLSPAN = 3&gt;&lt;SMALL&gt;&lt;BR&gt;&lt;/SMALL&gt;&lt;/TD&gt;&lt;/TR&gt;</v>
      </c>
      <c r="B346" s="117" t="str">
        <f ca="1">IF(Minutes!C349="","",CONCATENATE("&lt;TR BGCOLOR=""#E0E0E0""&gt;&lt;TD&gt;&lt;BR&gt;&lt;/TD&gt;&lt;TD VALIGN = MIDDLE  ALIGN = CENTER&gt;", Minutes!C348, "&lt;/TD&gt;&lt;TD VALIGN = MIDDLE  ALIGN = CENTER&gt;", TEXT(Minutes!C347,"d-mmm-yy"),"&lt;/TD&gt;&lt;/TR&gt;&lt;TR&gt;&lt;TD COLSPAN = 3&gt;", SUBSTITUTE(Minutes!C349, "#", " "),"&lt;/TD&gt;&lt;/TR&gt;"))</f>
        <v>&lt;TR BGCOLOR="#E0E0E0"&gt;&lt;TD&gt;&lt;BR&gt;&lt;/TD&gt;&lt;TD VALIGN = MIDDLE  ALIGN = CENTER&gt;Ready for&lt;BR&gt;Ballot&lt;/TD&gt;&lt;TD VALIGN = MIDDLE  ALIGN = CENTER&gt;1-Mar-14&lt;/TD&gt;&lt;/TR&gt;&lt;TR&gt;&lt;TD COLSPAN = 3&gt;Annex O - Bibliography&lt;/TD&gt;&lt;/TR&gt;</v>
      </c>
      <c r="C346" s="117"/>
      <c r="D346" s="117"/>
      <c r="E346" s="117"/>
      <c r="F346" s="117"/>
      <c r="G346" s="117"/>
      <c r="H346" s="117"/>
      <c r="I346" s="117"/>
      <c r="J346" s="117"/>
      <c r="K346" s="117"/>
      <c r="L346" s="117"/>
      <c r="M346" s="117"/>
      <c r="N346" s="117"/>
      <c r="Q346" s="112" t="str">
        <f>IF(Minutes!R349&lt;&gt;"#","",CONCATENATE("&lt;TR BGCOLOR=""#E0E0E0""&gt;&lt;TD&gt;&lt;BR&gt;&lt;/TD&gt;&lt;TD VALIGN = MIDDLE  ALIGN = CENTER&gt;", Minutes!R348, "&lt;/TD&gt;&lt;TD VALIGN = MIDDLE  ALIGN = CENTER&gt;", TEXT(Minutes!R347,"d-mmm-yy"),"&lt;/TD&gt;&lt;/TR&gt;&lt;TR&gt;&lt;TD COLSPAN = 3&gt;", SUBSTITUTE(Minutes!R349, "#", " "),"&lt;/TD&gt;&lt;/TR&gt;"))</f>
        <v/>
      </c>
      <c r="R346" s="117" t="str">
        <f>IF(Minutes!S349&lt;&gt;"#","",CONCATENATE("&lt;TR BGCOLOR=""#E0E0E0""&gt;&lt;TD&gt;&lt;BR&gt;&lt;/TD&gt;&lt;TD VALIGN = MIDDLE  ALIGN = CENTER&gt;", Minutes!S348, "&lt;/TD&gt;&lt;TD VALIGN = MIDDLE  ALIGN = CENTER&gt;", TEXT(Minutes!S347,"d-mmm-yy"),"&lt;/TD&gt;&lt;/TR&gt;&lt;TR&gt;&lt;TD COLSPAN = 3&gt;", SUBSTITUTE(Minutes!S349, "#", " "),"&lt;/TD&gt;&lt;/TR&gt;"))</f>
        <v/>
      </c>
      <c r="S346" s="117" t="str">
        <f>IF(Minutes!T349&lt;&gt;"#","",CONCATENATE("&lt;TR BGCOLOR=""#E0E0E0""&gt;&lt;TD&gt;&lt;BR&gt;&lt;/TD&gt;&lt;TD VALIGN = MIDDLE  ALIGN = CENTER&gt;", Minutes!T348, "&lt;/TD&gt;&lt;TD VALIGN = MIDDLE  ALIGN = CENTER&gt;", TEXT(Minutes!T347,"d-mmm-yy"),"&lt;/TD&gt;&lt;/TR&gt;&lt;TR&gt;&lt;TD COLSPAN = 3&gt;", SUBSTITUTE(Minutes!T349, "#", " "),"&lt;/TD&gt;&lt;/TR&gt;"))</f>
        <v>&lt;TR BGCOLOR="#E0E0E0"&gt;&lt;TD&gt;&lt;BR&gt;&lt;/TD&gt;&lt;TD VALIGN = MIDDLE  ALIGN = CENTER&gt;Agreed.
Similar comment received on 802.1Qrev sponsor ballot, change will be implemented in the next draft. 
Target for 802.1AB Cor2  &lt;/TD&gt;&lt;TD VALIGN = MIDDLE  ALIGN = CENTER&gt;18-Mar-14&lt;/TD&gt;&lt;/TR&gt;&lt;TR&gt;&lt;TD COLSPAN = 3&gt; &lt;/TD&gt;&lt;/TR&gt;</v>
      </c>
      <c r="T346" s="117" t="str">
        <f>IF(Minutes!U349&lt;&gt;"#","",CONCATENATE("&lt;TR BGCOLOR=""#E0E0E0""&gt;&lt;TD&gt;&lt;BR&gt;&lt;/TD&gt;&lt;TD VALIGN = MIDDLE  ALIGN = CENTER&gt;", Minutes!U348, "&lt;/TD&gt;&lt;TD VALIGN = MIDDLE  ALIGN = CENTER&gt;", TEXT(Minutes!U347,"d-mmm-yy"),"&lt;/TD&gt;&lt;/TR&gt;&lt;TR&gt;&lt;TD COLSPAN = 3&gt;", SUBSTITUTE(Minutes!U349, "#", " "),"&lt;/TD&gt;&lt;/TR&gt;"))</f>
        <v/>
      </c>
      <c r="U346" s="117" t="str">
        <f>IF(Minutes!V349&lt;&gt;"#","",CONCATENATE("&lt;TR BGCOLOR=""#E0E0E0""&gt;&lt;TD&gt;&lt;BR&gt;&lt;/TD&gt;&lt;TD VALIGN = MIDDLE  ALIGN = CENTER&gt;", Minutes!V348, "&lt;/TD&gt;&lt;TD VALIGN = MIDDLE  ALIGN = CENTER&gt;", TEXT(Minutes!V347,"d-mmm-yy"),"&lt;/TD&gt;&lt;/TR&gt;&lt;TR&gt;&lt;TD COLSPAN = 3&gt;", SUBSTITUTE(Minutes!V349, "#", " "),"&lt;/TD&gt;&lt;/TR&gt;"))</f>
        <v/>
      </c>
      <c r="V346" s="117" t="str">
        <f>IF(Minutes!W349&lt;&gt;"#","",CONCATENATE("&lt;TR BGCOLOR=""#E0E0E0""&gt;&lt;TD&gt;&lt;BR&gt;&lt;/TD&gt;&lt;TD VALIGN = MIDDLE  ALIGN = CENTER&gt;", Minutes!W348, "&lt;/TD&gt;&lt;TD VALIGN = MIDDLE  ALIGN = CENTER&gt;", TEXT(Minutes!W347,"d-mmm-yy"),"&lt;/TD&gt;&lt;/TR&gt;&lt;TR&gt;&lt;TD COLSPAN = 3&gt;", SUBSTITUTE(Minutes!W349, "#", " "),"&lt;/TD&gt;&lt;/TR&gt;"))</f>
        <v/>
      </c>
      <c r="W346" s="117" t="str">
        <f>IF(Minutes!X349&lt;&gt;"#","",CONCATENATE("&lt;TR BGCOLOR=""#E0E0E0""&gt;&lt;TD&gt;&lt;BR&gt;&lt;/TD&gt;&lt;TD VALIGN = MIDDLE  ALIGN = CENTER&gt;", Minutes!X348, "&lt;/TD&gt;&lt;TD VALIGN = MIDDLE  ALIGN = CENTER&gt;", TEXT(Minutes!X347,"d-mmm-yy"),"&lt;/TD&gt;&lt;/TR&gt;&lt;TR&gt;&lt;TD COLSPAN = 3&gt;", SUBSTITUTE(Minutes!X349, "#", " "),"&lt;/TD&gt;&lt;/TR&gt;"))</f>
        <v/>
      </c>
      <c r="X346" s="117" t="str">
        <f>IF(Minutes!Y349&lt;&gt;"#","",CONCATENATE("&lt;TR BGCOLOR=""#E0E0E0""&gt;&lt;TD&gt;&lt;BR&gt;&lt;/TD&gt;&lt;TD VALIGN = MIDDLE  ALIGN = CENTER&gt;", Minutes!Y348, "&lt;/TD&gt;&lt;TD VALIGN = MIDDLE  ALIGN = CENTER&gt;", TEXT(Minutes!Y347,"d-mmm-yy"),"&lt;/TD&gt;&lt;/TR&gt;&lt;TR&gt;&lt;TD COLSPAN = 3&gt;", SUBSTITUTE(Minutes!Y349, "#", " "),"&lt;/TD&gt;&lt;/TR&gt;"))</f>
        <v/>
      </c>
    </row>
    <row r="347" spans="1:24" x14ac:dyDescent="0.2">
      <c r="A347" s="112"/>
      <c r="B347" s="117"/>
      <c r="C347" s="117"/>
      <c r="D347" s="117"/>
      <c r="E347" s="117"/>
      <c r="F347" s="117"/>
      <c r="G347" s="117"/>
      <c r="H347" s="117"/>
      <c r="I347" s="117"/>
      <c r="J347" s="117"/>
      <c r="K347" s="117"/>
      <c r="L347" s="117"/>
      <c r="M347" s="117"/>
      <c r="N347" s="117"/>
      <c r="R347" s="117"/>
      <c r="S347" s="117"/>
      <c r="T347" s="117"/>
      <c r="U347" s="117"/>
      <c r="V347" s="117"/>
      <c r="W347" s="117"/>
      <c r="X347" s="117"/>
    </row>
    <row r="348" spans="1:24" x14ac:dyDescent="0.2">
      <c r="A348" s="112" t="s">
        <v>89</v>
      </c>
      <c r="B348" s="117"/>
      <c r="C348" s="117"/>
      <c r="D348" s="117"/>
      <c r="E348" s="117"/>
      <c r="F348" s="117"/>
      <c r="G348" s="117"/>
      <c r="H348" s="117"/>
      <c r="I348" s="117"/>
      <c r="J348" s="117"/>
      <c r="K348" s="117"/>
      <c r="L348" s="117"/>
      <c r="M348" s="117"/>
      <c r="N348" s="117"/>
      <c r="R348" s="117"/>
      <c r="S348" s="117"/>
      <c r="T348" s="117"/>
      <c r="U348" s="117"/>
      <c r="V348" s="117"/>
      <c r="W348" s="117"/>
      <c r="X348" s="117"/>
    </row>
    <row r="349" spans="1:24" ht="127.5" customHeight="1" x14ac:dyDescent="0.2">
      <c r="A349" s="112" t="str">
        <f ca="1">IF(Minutes!B350="#","",CONCATENATE("&lt;A NAME = ""REQ",Minutes!B350,"""&gt;&lt;BR&gt;&lt;/A&gt;","&lt;TABLE BORDER=5 CELLSPACING=0 CELLPADDING=6 WIDTH=""100%""&gt;","&lt;TR BGCOLOR=""#00FFFF""&gt;&lt;TD COLSPAN = 3 VALIGN = MIDDLE  ALIGN = CENTER&gt;&lt;BIG&gt;&lt;B&gt;Change Request &lt;A HREF=""maint_",Minutes!B350,".pdf""&gt;",Minutes!B350,"&lt;/A&gt; Revision History&lt;/B&gt;&lt;/BIG&gt;&lt;/TD&gt;&lt;/TR&gt;","&lt;TR BGCOLOR=""#00FFFF""&gt;&lt;TD  WIDTH=""15%"" ALIGN = CENTER&gt;Status&lt;/TD&gt;&lt;TD ALIGN = CENTER&gt;Description&lt;/TD&gt;&lt;TD  WIDTH=""15%"" ALIGN = CENTER&gt;Date Received&lt;/TD&gt;&lt;/TR&gt;","&lt;TR BGCOLOR=""#00FFFF""&gt;&lt;TD VALIGN = MIDDLE  ALIGN = CENTER&gt;&lt;B&gt;",Minutes!C351,"&lt;/B&gt;&lt;/TD&gt;&lt;TD VALIGN = MIDDLE  ALIGN = CENTER&gt;&lt;B&gt;",Minutes!C352,"&lt;/B&gt;&lt;/TD&gt;&lt;TD  VALIGN = MIDDLE  ALIGN = CENTER&gt;&lt;B&gt;",Minutes!C350,"&lt;/B&gt;&lt;/TD&gt;&lt;/TR&gt;","&lt;TR BGCOLOR=""#00FFFF""&gt;&lt;TD COLSPAN = 3&gt;&lt;SMALL&gt;&lt;BR&gt;&lt;/SMALL&gt;&lt;/TD&gt;&lt;/TR&gt;"))</f>
        <v>&lt;A NAME = "REQ0131"&gt;&lt;BR&gt;&lt;/A&gt;&lt;TABLE BORDER=5 CELLSPACING=0 CELLPADDING=6 WIDTH="100%"&gt;&lt;TR BGCOLOR="#00FFFF"&gt;&lt;TD COLSPAN = 3 VALIGN = MIDDLE  ALIGN = CENTER&gt;&lt;BIG&gt;&lt;B&gt;Change Request &lt;A HREF="maint_0131.pdf"&gt;0131&lt;/A&gt;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CENTER&gt;&lt;B&gt;E.1 - Requirements of the IEEE 802.1 Organizationally Specific TLV set&lt;/B&gt;&lt;/TD&gt;&lt;TD  VALIGN = MIDDLE  ALIGN = CENTER&gt;&lt;B&gt;18-Mar-14&lt;/B&gt;&lt;/TD&gt;&lt;/TR&gt;&lt;TR BGCOLOR="#00FFFF"&gt;&lt;TD COLSPAN = 3&gt;&lt;SMALL&gt;&lt;BR&gt;&lt;/SMALL&gt;&lt;/TD&gt;&lt;/TR&gt;</v>
      </c>
      <c r="B349" s="117" t="str">
        <f ca="1">IF(Minutes!C352="","",CONCATENATE("&lt;TR BGCOLOR=""#E0E0E0""&gt;&lt;TD&gt;&lt;BR&gt;&lt;/TD&gt;&lt;TD VALIGN = MIDDLE  ALIGN = CENTER&gt;", Minutes!C351, "&lt;/TD&gt;&lt;TD VALIGN = MIDDLE  ALIGN = CENTER&gt;", TEXT(Minutes!C350,"d-mmm-yy"),"&lt;/TD&gt;&lt;/TR&gt;&lt;TR&gt;&lt;TD COLSPAN = 3&gt;", SUBSTITUTE(Minutes!C352, "#", " "),"&lt;/TD&gt;&lt;/TR&gt;"))</f>
        <v>&lt;TR BGCOLOR="#E0E0E0"&gt;&lt;TD&gt;&lt;BR&gt;&lt;/TD&gt;&lt;TD VALIGN = MIDDLE  ALIGN = CENTER&gt;Ready for&lt;BR&gt;Ballot&lt;/TD&gt;&lt;TD VALIGN = MIDDLE  ALIGN = CENTER&gt;18-Mar-14&lt;/TD&gt;&lt;/TR&gt;&lt;TR&gt;&lt;TD COLSPAN = 3&gt;E.1 - Requirements of the IEEE 802.1 Organizationally Specific TLV set&lt;/TD&gt;&lt;/TR&gt;</v>
      </c>
      <c r="C349" s="117"/>
      <c r="D349" s="117"/>
      <c r="E349" s="117"/>
      <c r="F349" s="117"/>
      <c r="G349" s="117"/>
      <c r="H349" s="117"/>
      <c r="I349" s="117"/>
      <c r="J349" s="117"/>
      <c r="K349" s="117"/>
      <c r="L349" s="117"/>
      <c r="M349" s="117"/>
      <c r="N349" s="117"/>
      <c r="O349" s="104"/>
      <c r="P349" s="104"/>
      <c r="Q349" s="112" t="str">
        <f>IF(Minutes!R352&lt;&gt;"#","",CONCATENATE("&lt;TR BGCOLOR=""#E0E0E0""&gt;&lt;TD&gt;&lt;BR&gt;&lt;/TD&gt;&lt;TD VALIGN = MIDDLE  ALIGN = CENTER&gt;", Minutes!R351, "&lt;/TD&gt;&lt;TD VALIGN = MIDDLE  ALIGN = CENTER&gt;", TEXT(Minutes!R350,"d-mmm-yy"),"&lt;/TD&gt;&lt;/TR&gt;&lt;TR&gt;&lt;TD COLSPAN = 3&gt;", SUBSTITUTE(Minutes!R352, "#", " "),"&lt;/TD&gt;&lt;/TR&gt;"))</f>
        <v/>
      </c>
      <c r="R349" s="117" t="str">
        <f>IF(Minutes!S352&lt;&gt;"#","",CONCATENATE("&lt;TR BGCOLOR=""#E0E0E0""&gt;&lt;TD&gt;&lt;BR&gt;&lt;/TD&gt;&lt;TD VALIGN = MIDDLE  ALIGN = CENTER&gt;", Minutes!S351, "&lt;/TD&gt;&lt;TD VALIGN = MIDDLE  ALIGN = CENTER&gt;", TEXT(Minutes!S350,"d-mmm-yy"),"&lt;/TD&gt;&lt;/TR&gt;&lt;TR&gt;&lt;TD COLSPAN = 3&gt;", SUBSTITUTE(Minutes!S352, "#", " "),"&lt;/TD&gt;&lt;/TR&gt;"))</f>
        <v/>
      </c>
      <c r="S349" s="117" t="str">
        <f>IF(Minutes!T352&lt;&gt;"#","",CONCATENATE("&lt;TR BGCOLOR=""#E0E0E0""&gt;&lt;TD&gt;&lt;BR&gt;&lt;/TD&gt;&lt;TD VALIGN = MIDDLE  ALIGN = CENTER&gt;", Minutes!T351, "&lt;/TD&gt;&lt;TD VALIGN = MIDDLE  ALIGN = CENTER&gt;", TEXT(Minutes!T350,"d-mmm-yy"),"&lt;/TD&gt;&lt;/TR&gt;&lt;TR&gt;&lt;TD COLSPAN = 3&gt;", SUBSTITUTE(Minutes!T352, "#", " "),"&lt;/TD&gt;&lt;/TR&gt;"))</f>
        <v>&lt;TR BGCOLOR="#E0E0E0"&gt;&lt;TD&gt;&lt;BR&gt;&lt;/TD&gt;&lt;TD VALIGN = MIDDLE  ALIGN = CENTER&gt;Agree on replacement
Target for 802.1AB Cor2  &lt;/TD&gt;&lt;TD VALIGN = MIDDLE  ALIGN = CENTER&gt;18-Mar-14&lt;/TD&gt;&lt;/TR&gt;&lt;TR&gt;&lt;TD COLSPAN = 3&gt; &lt;/TD&gt;&lt;/TR&gt;</v>
      </c>
      <c r="T349" s="117" t="str">
        <f>IF(Minutes!U352&lt;&gt;"#","",CONCATENATE("&lt;TR BGCOLOR=""#E0E0E0""&gt;&lt;TD&gt;&lt;BR&gt;&lt;/TD&gt;&lt;TD VALIGN = MIDDLE  ALIGN = CENTER&gt;", Minutes!U351, "&lt;/TD&gt;&lt;TD VALIGN = MIDDLE  ALIGN = CENTER&gt;", TEXT(Minutes!U350,"d-mmm-yy"),"&lt;/TD&gt;&lt;/TR&gt;&lt;TR&gt;&lt;TD COLSPAN = 3&gt;", SUBSTITUTE(Minutes!U352, "#", " "),"&lt;/TD&gt;&lt;/TR&gt;"))</f>
        <v/>
      </c>
      <c r="U349" s="117" t="str">
        <f>IF(Minutes!V352&lt;&gt;"#","",CONCATENATE("&lt;TR BGCOLOR=""#E0E0E0""&gt;&lt;TD&gt;&lt;BR&gt;&lt;/TD&gt;&lt;TD VALIGN = MIDDLE  ALIGN = CENTER&gt;", Minutes!V351, "&lt;/TD&gt;&lt;TD VALIGN = MIDDLE  ALIGN = CENTER&gt;", TEXT(Minutes!V350,"d-mmm-yy"),"&lt;/TD&gt;&lt;/TR&gt;&lt;TR&gt;&lt;TD COLSPAN = 3&gt;", SUBSTITUTE(Minutes!V352, "#", " "),"&lt;/TD&gt;&lt;/TR&gt;"))</f>
        <v/>
      </c>
      <c r="V349" s="117" t="str">
        <f>IF(Minutes!W352&lt;&gt;"#","",CONCATENATE("&lt;TR BGCOLOR=""#E0E0E0""&gt;&lt;TD&gt;&lt;BR&gt;&lt;/TD&gt;&lt;TD VALIGN = MIDDLE  ALIGN = CENTER&gt;", Minutes!W351, "&lt;/TD&gt;&lt;TD VALIGN = MIDDLE  ALIGN = CENTER&gt;", TEXT(Minutes!W350,"d-mmm-yy"),"&lt;/TD&gt;&lt;/TR&gt;&lt;TR&gt;&lt;TD COLSPAN = 3&gt;", SUBSTITUTE(Minutes!W352, "#", " "),"&lt;/TD&gt;&lt;/TR&gt;"))</f>
        <v/>
      </c>
      <c r="W349" s="117" t="str">
        <f>IF(Minutes!X352&lt;&gt;"#","",CONCATENATE("&lt;TR BGCOLOR=""#E0E0E0""&gt;&lt;TD&gt;&lt;BR&gt;&lt;/TD&gt;&lt;TD VALIGN = MIDDLE  ALIGN = CENTER&gt;", Minutes!X351, "&lt;/TD&gt;&lt;TD VALIGN = MIDDLE  ALIGN = CENTER&gt;", TEXT(Minutes!X350,"d-mmm-yy"),"&lt;/TD&gt;&lt;/TR&gt;&lt;TR&gt;&lt;TD COLSPAN = 3&gt;", SUBSTITUTE(Minutes!X352, "#", " "),"&lt;/TD&gt;&lt;/TR&gt;"))</f>
        <v/>
      </c>
      <c r="X349" s="117" t="str">
        <f>IF(Minutes!Y352&lt;&gt;"#","",CONCATENATE("&lt;TR BGCOLOR=""#E0E0E0""&gt;&lt;TD&gt;&lt;BR&gt;&lt;/TD&gt;&lt;TD VALIGN = MIDDLE  ALIGN = CENTER&gt;", Minutes!Y351, "&lt;/TD&gt;&lt;TD VALIGN = MIDDLE  ALIGN = CENTER&gt;", TEXT(Minutes!Y350,"d-mmm-yy"),"&lt;/TD&gt;&lt;/TR&gt;&lt;TR&gt;&lt;TD COLSPAN = 3&gt;", SUBSTITUTE(Minutes!Y352, "#", " "),"&lt;/TD&gt;&lt;/TR&gt;"))</f>
        <v/>
      </c>
    </row>
    <row r="350" spans="1:24" x14ac:dyDescent="0.2">
      <c r="A350" s="112"/>
      <c r="B350" s="117"/>
      <c r="C350" s="117"/>
      <c r="D350" s="117"/>
      <c r="E350" s="117"/>
      <c r="F350" s="117"/>
      <c r="G350" s="117"/>
      <c r="H350" s="117"/>
      <c r="I350" s="117"/>
      <c r="J350" s="117"/>
      <c r="K350" s="117"/>
      <c r="L350" s="117"/>
      <c r="M350" s="117"/>
      <c r="N350" s="117"/>
      <c r="O350" s="104"/>
      <c r="P350" s="104"/>
      <c r="Q350" s="104"/>
      <c r="R350" s="117"/>
      <c r="S350" s="117"/>
      <c r="T350" s="117"/>
      <c r="U350" s="117"/>
      <c r="V350" s="117"/>
      <c r="W350" s="117"/>
      <c r="X350" s="117"/>
    </row>
    <row r="351" spans="1:24" x14ac:dyDescent="0.2">
      <c r="A351" s="112" t="s">
        <v>89</v>
      </c>
      <c r="B351" s="117"/>
      <c r="C351" s="117"/>
      <c r="D351" s="117"/>
      <c r="E351" s="117"/>
      <c r="F351" s="117"/>
      <c r="G351" s="117"/>
      <c r="H351" s="117"/>
      <c r="I351" s="117"/>
      <c r="J351" s="117"/>
      <c r="K351" s="117"/>
      <c r="L351" s="117"/>
      <c r="M351" s="117"/>
      <c r="N351" s="117"/>
      <c r="O351" s="104"/>
      <c r="P351" s="104"/>
      <c r="Q351" s="104"/>
      <c r="R351" s="117"/>
      <c r="S351" s="117"/>
      <c r="T351" s="117"/>
      <c r="U351" s="117"/>
      <c r="V351" s="117"/>
      <c r="W351" s="117"/>
      <c r="X351" s="117"/>
    </row>
    <row r="352" spans="1:24" ht="127.5" customHeight="1" x14ac:dyDescent="0.2">
      <c r="A352" s="112" t="str">
        <f ca="1">IF(Minutes!B353="#","",CONCATENATE("&lt;A NAME = ""REQ",Minutes!B353,"""&gt;&lt;BR&gt;&lt;/A&gt;","&lt;TABLE BORDER=5 CELLSPACING=0 CELLPADDING=6 WIDTH=""100%""&gt;","&lt;TR BGCOLOR=""#00FFFF""&gt;&lt;TD COLSPAN = 3 VALIGN = MIDDLE  ALIGN = CENTER&gt;&lt;BIG&gt;&lt;B&gt;Change Request &lt;A HREF=""maint_",Minutes!B353,".pdf""&gt;",Minutes!B353,"&lt;/A&gt; Revision History&lt;/B&gt;&lt;/BIG&gt;&lt;/TD&gt;&lt;/TR&gt;","&lt;TR BGCOLOR=""#00FFFF""&gt;&lt;TD  WIDTH=""15%"" ALIGN = CENTER&gt;Status&lt;/TD&gt;&lt;TD ALIGN = CENTER&gt;Description&lt;/TD&gt;&lt;TD  WIDTH=""15%"" ALIGN = CENTER&gt;Date Received&lt;/TD&gt;&lt;/TR&gt;","&lt;TR BGCOLOR=""#00FFFF""&gt;&lt;TD VALIGN = MIDDLE  ALIGN = CENTER&gt;&lt;B&gt;",Minutes!C354,"&lt;/B&gt;&lt;/TD&gt;&lt;TD VALIGN = MIDDLE  ALIGN = CENTER&gt;&lt;B&gt;",Minutes!C355,"&lt;/B&gt;&lt;/TD&gt;&lt;TD  VALIGN = MIDDLE  ALIGN = CENTER&gt;&lt;B&gt;",Minutes!C353,"&lt;/B&gt;&lt;/TD&gt;&lt;/TR&gt;","&lt;TR BGCOLOR=""#00FFFF""&gt;&lt;TD COLSPAN = 3&gt;&lt;SMALL&gt;&lt;BR&gt;&lt;/SMALL&gt;&lt;/TD&gt;&lt;/TR&gt;"))</f>
        <v>&lt;A NAME = "REQ0132"&gt;&lt;BR&gt;&lt;/A&gt;&lt;TABLE BORDER=5 CELLSPACING=0 CELLPADDING=6 WIDTH="100%"&gt;&lt;TR BGCOLOR="#00FFFF"&gt;&lt;TD COLSPAN = 3 VALIGN = MIDDLE  ALIGN = CENTER&gt;&lt;BIG&gt;&lt;B&gt;Change Request &lt;A HREF="maint_0132.pdf"&gt;0132&lt;/A&gt;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CENTER&gt;&lt;B&gt;D.2.7.1 - aggregation status&lt;/B&gt;&lt;/TD&gt;&lt;TD  VALIGN = MIDDLE  ALIGN = CENTER&gt;&lt;B&gt;18-Mar-14&lt;/B&gt;&lt;/TD&gt;&lt;/TR&gt;&lt;TR BGCOLOR="#00FFFF"&gt;&lt;TD COLSPAN = 3&gt;&lt;SMALL&gt;&lt;BR&gt;&lt;/SMALL&gt;&lt;/TD&gt;&lt;/TR&gt;</v>
      </c>
      <c r="B352" s="117" t="str">
        <f ca="1">IF(Minutes!C355="","",CONCATENATE("&lt;TR BGCOLOR=""#E0E0E0""&gt;&lt;TD&gt;&lt;BR&gt;&lt;/TD&gt;&lt;TD VALIGN = MIDDLE  ALIGN = CENTER&gt;", Minutes!C354, "&lt;/TD&gt;&lt;TD VALIGN = MIDDLE  ALIGN = CENTER&gt;", TEXT(Minutes!C353,"d-mmm-yy"),"&lt;/TD&gt;&lt;/TR&gt;&lt;TR&gt;&lt;TD COLSPAN = 3&gt;", SUBSTITUTE(Minutes!C355, "#", " "),"&lt;/TD&gt;&lt;/TR&gt;"))</f>
        <v>&lt;TR BGCOLOR="#E0E0E0"&gt;&lt;TD&gt;&lt;BR&gt;&lt;/TD&gt;&lt;TD VALIGN = MIDDLE  ALIGN = CENTER&gt;Ready for&lt;BR&gt;Ballot&lt;/TD&gt;&lt;TD VALIGN = MIDDLE  ALIGN = CENTER&gt;18-Mar-14&lt;/TD&gt;&lt;/TR&gt;&lt;TR&gt;&lt;TD COLSPAN = 3&gt;D.2.7.1 - aggregation status&lt;/TD&gt;&lt;/TR&gt;</v>
      </c>
      <c r="C352" s="117"/>
      <c r="D352" s="117"/>
      <c r="E352" s="117"/>
      <c r="F352" s="117"/>
      <c r="G352" s="117"/>
      <c r="H352" s="117"/>
      <c r="I352" s="117"/>
      <c r="J352" s="117"/>
      <c r="K352" s="117"/>
      <c r="L352" s="117"/>
      <c r="M352" s="117"/>
      <c r="N352" s="117"/>
      <c r="O352" s="106"/>
      <c r="P352" s="106"/>
      <c r="Q352" s="112" t="str">
        <f>IF(Minutes!R355&lt;&gt;"#","",CONCATENATE("&lt;TR BGCOLOR=""#E0E0E0""&gt;&lt;TD&gt;&lt;BR&gt;&lt;/TD&gt;&lt;TD VALIGN = MIDDLE  ALIGN = CENTER&gt;", Minutes!R354, "&lt;/TD&gt;&lt;TD VALIGN = MIDDLE  ALIGN = CENTER&gt;", TEXT(Minutes!R353,"d-mmm-yy"),"&lt;/TD&gt;&lt;/TR&gt;&lt;TR&gt;&lt;TD COLSPAN = 3&gt;", SUBSTITUTE(Minutes!R355, "#", " "),"&lt;/TD&gt;&lt;/TR&gt;"))</f>
        <v/>
      </c>
      <c r="R352" s="117" t="str">
        <f>IF(Minutes!S355&lt;&gt;"#","",CONCATENATE("&lt;TR BGCOLOR=""#E0E0E0""&gt;&lt;TD&gt;&lt;BR&gt;&lt;/TD&gt;&lt;TD VALIGN = MIDDLE  ALIGN = CENTER&gt;", Minutes!S354, "&lt;/TD&gt;&lt;TD VALIGN = MIDDLE  ALIGN = CENTER&gt;", TEXT(Minutes!S353,"d-mmm-yy"),"&lt;/TD&gt;&lt;/TR&gt;&lt;TR&gt;&lt;TD COLSPAN = 3&gt;", SUBSTITUTE(Minutes!S355, "#", " "),"&lt;/TD&gt;&lt;/TR&gt;"))</f>
        <v/>
      </c>
      <c r="S352" s="117" t="str">
        <f>IF(Minutes!T355&lt;&gt;"#","",CONCATENATE("&lt;TR BGCOLOR=""#E0E0E0""&gt;&lt;TD&gt;&lt;BR&gt;&lt;/TD&gt;&lt;TD VALIGN = MIDDLE  ALIGN = CENTER&gt;", Minutes!T354, "&lt;/TD&gt;&lt;TD VALIGN = MIDDLE  ALIGN = CENTER&gt;", TEXT(Minutes!T353,"d-mmm-yy"),"&lt;/TD&gt;&lt;/TR&gt;&lt;TR&gt;&lt;TD COLSPAN = 3&gt;", SUBSTITUTE(Minutes!T355, "#", " "),"&lt;/TD&gt;&lt;/TR&gt;"))</f>
        <v>&lt;TR BGCOLOR="#E0E0E0"&gt;&lt;TD&gt;&lt;BR&gt;&lt;/TD&gt;&lt;TD VALIGN = MIDDLE  ALIGN = CENTER&gt;Agreed
Editor requested to implement in 802.1Qrev
&lt;/TD&gt;&lt;TD VALIGN = MIDDLE  ALIGN = CENTER&gt;18-Mar-14&lt;/TD&gt;&lt;/TR&gt;&lt;TR&gt;&lt;TD COLSPAN = 3&gt; &lt;/TD&gt;&lt;/TR&gt;</v>
      </c>
      <c r="T352" s="117" t="str">
        <f>IF(Minutes!U355&lt;&gt;"#","",CONCATENATE("&lt;TR BGCOLOR=""#E0E0E0""&gt;&lt;TD&gt;&lt;BR&gt;&lt;/TD&gt;&lt;TD VALIGN = MIDDLE  ALIGN = CENTER&gt;", Minutes!U354, "&lt;/TD&gt;&lt;TD VALIGN = MIDDLE  ALIGN = CENTER&gt;", TEXT(Minutes!U353,"d-mmm-yy"),"&lt;/TD&gt;&lt;/TR&gt;&lt;TR&gt;&lt;TD COLSPAN = 3&gt;", SUBSTITUTE(Minutes!U355, "#", " "),"&lt;/TD&gt;&lt;/TR&gt;"))</f>
        <v/>
      </c>
      <c r="U352" s="117" t="str">
        <f>IF(Minutes!V355&lt;&gt;"#","",CONCATENATE("&lt;TR BGCOLOR=""#E0E0E0""&gt;&lt;TD&gt;&lt;BR&gt;&lt;/TD&gt;&lt;TD VALIGN = MIDDLE  ALIGN = CENTER&gt;", Minutes!V354, "&lt;/TD&gt;&lt;TD VALIGN = MIDDLE  ALIGN = CENTER&gt;", TEXT(Minutes!V353,"d-mmm-yy"),"&lt;/TD&gt;&lt;/TR&gt;&lt;TR&gt;&lt;TD COLSPAN = 3&gt;", SUBSTITUTE(Minutes!V355, "#", " "),"&lt;/TD&gt;&lt;/TR&gt;"))</f>
        <v/>
      </c>
      <c r="V352" s="117" t="str">
        <f>IF(Minutes!W355&lt;&gt;"#","",CONCATENATE("&lt;TR BGCOLOR=""#E0E0E0""&gt;&lt;TD&gt;&lt;BR&gt;&lt;/TD&gt;&lt;TD VALIGN = MIDDLE  ALIGN = CENTER&gt;", Minutes!W354, "&lt;/TD&gt;&lt;TD VALIGN = MIDDLE  ALIGN = CENTER&gt;", TEXT(Minutes!W353,"d-mmm-yy"),"&lt;/TD&gt;&lt;/TR&gt;&lt;TR&gt;&lt;TD COLSPAN = 3&gt;", SUBSTITUTE(Minutes!W355, "#", " "),"&lt;/TD&gt;&lt;/TR&gt;"))</f>
        <v/>
      </c>
      <c r="W352" s="117" t="str">
        <f>IF(Minutes!X355&lt;&gt;"#","",CONCATENATE("&lt;TR BGCOLOR=""#E0E0E0""&gt;&lt;TD&gt;&lt;BR&gt;&lt;/TD&gt;&lt;TD VALIGN = MIDDLE  ALIGN = CENTER&gt;", Minutes!X354, "&lt;/TD&gt;&lt;TD VALIGN = MIDDLE  ALIGN = CENTER&gt;", TEXT(Minutes!X353,"d-mmm-yy"),"&lt;/TD&gt;&lt;/TR&gt;&lt;TR&gt;&lt;TD COLSPAN = 3&gt;", SUBSTITUTE(Minutes!X355, "#", " "),"&lt;/TD&gt;&lt;/TR&gt;"))</f>
        <v/>
      </c>
      <c r="X352" s="117" t="str">
        <f>IF(Minutes!Y355&lt;&gt;"#","",CONCATENATE("&lt;TR BGCOLOR=""#E0E0E0""&gt;&lt;TD&gt;&lt;BR&gt;&lt;/TD&gt;&lt;TD VALIGN = MIDDLE  ALIGN = CENTER&gt;", Minutes!Y354, "&lt;/TD&gt;&lt;TD VALIGN = MIDDLE  ALIGN = CENTER&gt;", TEXT(Minutes!Y353,"d-mmm-yy"),"&lt;/TD&gt;&lt;/TR&gt;&lt;TR&gt;&lt;TD COLSPAN = 3&gt;", SUBSTITUTE(Minutes!Y355, "#", " "),"&lt;/TD&gt;&lt;/TR&gt;"))</f>
        <v/>
      </c>
    </row>
    <row r="353" spans="1:31" x14ac:dyDescent="0.2">
      <c r="A353" s="112"/>
      <c r="B353" s="117"/>
      <c r="C353" s="117"/>
      <c r="D353" s="117"/>
      <c r="E353" s="117"/>
      <c r="F353" s="117"/>
      <c r="G353" s="117"/>
      <c r="H353" s="117"/>
      <c r="I353" s="117"/>
      <c r="J353" s="117"/>
      <c r="K353" s="117"/>
      <c r="L353" s="117"/>
      <c r="M353" s="117"/>
      <c r="N353" s="117"/>
      <c r="O353" s="106"/>
      <c r="P353" s="106"/>
      <c r="Q353" s="106"/>
      <c r="R353" s="117"/>
      <c r="S353" s="117"/>
      <c r="T353" s="117"/>
      <c r="U353" s="117"/>
      <c r="V353" s="117"/>
      <c r="W353" s="117"/>
      <c r="X353" s="117"/>
    </row>
    <row r="354" spans="1:31" x14ac:dyDescent="0.2">
      <c r="A354" s="112" t="s">
        <v>89</v>
      </c>
      <c r="B354" s="117"/>
      <c r="C354" s="117"/>
      <c r="D354" s="117"/>
      <c r="E354" s="117"/>
      <c r="F354" s="117"/>
      <c r="G354" s="117"/>
      <c r="H354" s="117"/>
      <c r="I354" s="117"/>
      <c r="J354" s="117"/>
      <c r="K354" s="117"/>
      <c r="L354" s="117"/>
      <c r="M354" s="117"/>
      <c r="N354" s="117"/>
      <c r="O354" s="106"/>
      <c r="P354" s="106"/>
      <c r="Q354" s="106"/>
      <c r="R354" s="117"/>
      <c r="S354" s="117"/>
      <c r="T354" s="117"/>
      <c r="U354" s="117"/>
      <c r="V354" s="117"/>
      <c r="W354" s="117"/>
      <c r="X354" s="117"/>
    </row>
    <row r="355" spans="1:31" ht="127.5" customHeight="1" x14ac:dyDescent="0.2">
      <c r="A355" s="112" t="str">
        <f ca="1">IF(Minutes!B356="#","",CONCATENATE("&lt;A NAME = ""REQ",Minutes!B356,"""&gt;&lt;BR&gt;&lt;/A&gt;","&lt;TABLE BORDER=5 CELLSPACING=0 CELLPADDING=6 WIDTH=""100%""&gt;","&lt;TR BGCOLOR=""#00FFFF""&gt;&lt;TD COLSPAN = 3 VALIGN = MIDDLE  ALIGN = CENTER&gt;&lt;BIG&gt;&lt;B&gt;Change Request &lt;A HREF=""maint_",Minutes!B356,".pdf""&gt;",Minutes!B356,"&lt;/A&gt; Revision History&lt;/B&gt;&lt;/BIG&gt;&lt;/TD&gt;&lt;/TR&gt;","&lt;TR BGCOLOR=""#00FFFF""&gt;&lt;TD  WIDTH=""15%"" ALIGN = CENTER&gt;Status&lt;/TD&gt;&lt;TD ALIGN = CENTER&gt;Description&lt;/TD&gt;&lt;TD  WIDTH=""15%"" ALIGN = CENTER&gt;Date Received&lt;/TD&gt;&lt;/TR&gt;","&lt;TR BGCOLOR=""#00FFFF""&gt;&lt;TD VALIGN = MIDDLE  ALIGN = CENTER&gt;&lt;B&gt;",Minutes!C357,"&lt;/B&gt;&lt;/TD&gt;&lt;TD VALIGN = MIDDLE  ALIGN = CENTER&gt;&lt;B&gt;",Minutes!C358,"&lt;/B&gt;&lt;/TD&gt;&lt;TD  VALIGN = MIDDLE  ALIGN = CENTER&gt;&lt;B&gt;",Minutes!C356,"&lt;/B&gt;&lt;/TD&gt;&lt;/TR&gt;","&lt;TR BGCOLOR=""#00FFFF""&gt;&lt;TD COLSPAN = 3&gt;&lt;SMALL&gt;&lt;BR&gt;&lt;/SMALL&gt;&lt;/TD&gt;&lt;/TR&gt;"))</f>
        <v>&lt;A NAME = "REQ0133"&gt;&lt;BR&gt;&lt;/A&gt;&lt;TABLE BORDER=5 CELLSPACING=0 CELLPADDING=6 WIDTH="100%"&gt;&lt;TR BGCOLOR="#00FFFF"&gt;&lt;TD COLSPAN = 3 VALIGN = MIDDLE  ALIGN = CENTER&gt;&lt;BIG&gt;&lt;B&gt;Change Request &lt;A HREF="maint_0133.pdf"&gt;0133&lt;/A&gt; Revision History&lt;/B&gt;&lt;/BIG&gt;&lt;/TD&gt;&lt;/TR&gt;&lt;TR BGCOLOR="#00FFFF"&gt;&lt;TD  WIDTH="15%" ALIGN = CENTER&gt;Status&lt;/TD&gt;&lt;TD ALIGN = CENTER&gt;Description&lt;/TD&gt;&lt;TD  WIDTH="15%" ALIGN = CENTER&gt;Date Received&lt;/TD&gt;&lt;/TR&gt;&lt;TR BGCOLOR="#00FFFF"&gt;&lt;TD VALIGN = MIDDLE  ALIGN = CENTER&gt;&lt;B&gt;Ready for&lt;BR&gt;Ballot&lt;/B&gt;&lt;/TD&gt;&lt;TD VALIGN = MIDDLE  ALIGN = CENTER&gt;&lt;B&gt;E.8.1 - aggregation status&lt;/B&gt;&lt;/TD&gt;&lt;TD  VALIGN = MIDDLE  ALIGN = CENTER&gt;&lt;B&gt;18-Mar-14&lt;/B&gt;&lt;/TD&gt;&lt;/TR&gt;&lt;TR BGCOLOR="#00FFFF"&gt;&lt;TD COLSPAN = 3&gt;&lt;SMALL&gt;&lt;BR&gt;&lt;/SMALL&gt;&lt;/TD&gt;&lt;/TR&gt;</v>
      </c>
      <c r="B355" s="117" t="str">
        <f ca="1">IF(Minutes!C358="","",CONCATENATE("&lt;TR BGCOLOR=""#E0E0E0""&gt;&lt;TD&gt;&lt;BR&gt;&lt;/TD&gt;&lt;TD VALIGN = MIDDLE  ALIGN = CENTER&gt;", Minutes!C357, "&lt;/TD&gt;&lt;TD VALIGN = MIDDLE  ALIGN = CENTER&gt;", TEXT(Minutes!C356,"d-mmm-yy"),"&lt;/TD&gt;&lt;/TR&gt;&lt;TR&gt;&lt;TD COLSPAN = 3&gt;", SUBSTITUTE(Minutes!C358, "#", " "),"&lt;/TD&gt;&lt;/TR&gt;"))</f>
        <v>&lt;TR BGCOLOR="#E0E0E0"&gt;&lt;TD&gt;&lt;BR&gt;&lt;/TD&gt;&lt;TD VALIGN = MIDDLE  ALIGN = CENTER&gt;Ready for&lt;BR&gt;Ballot&lt;/TD&gt;&lt;TD VALIGN = MIDDLE  ALIGN = CENTER&gt;18-Mar-14&lt;/TD&gt;&lt;/TR&gt;&lt;TR&gt;&lt;TD COLSPAN = 3&gt;E.8.1 - aggregation status&lt;/TD&gt;&lt;/TR&gt;</v>
      </c>
      <c r="C355" s="117"/>
      <c r="D355" s="117"/>
      <c r="E355" s="117"/>
      <c r="F355" s="117"/>
      <c r="G355" s="117"/>
      <c r="H355" s="117"/>
      <c r="I355" s="117"/>
      <c r="J355" s="117"/>
      <c r="K355" s="117"/>
      <c r="L355" s="117"/>
      <c r="M355" s="117"/>
      <c r="N355" s="117"/>
      <c r="O355" s="106"/>
      <c r="P355" s="106"/>
      <c r="Q355" s="112" t="str">
        <f>IF(Minutes!R358&lt;&gt;"#","",CONCATENATE("&lt;TR BGCOLOR=""#E0E0E0""&gt;&lt;TD&gt;&lt;BR&gt;&lt;/TD&gt;&lt;TD VALIGN = MIDDLE  ALIGN = CENTER&gt;", Minutes!R357, "&lt;/TD&gt;&lt;TD VALIGN = MIDDLE  ALIGN = CENTER&gt;", TEXT(Minutes!R356,"d-mmm-yy"),"&lt;/TD&gt;&lt;/TR&gt;&lt;TR&gt;&lt;TD COLSPAN = 3&gt;", SUBSTITUTE(Minutes!R358, "#", " "),"&lt;/TD&gt;&lt;/TR&gt;"))</f>
        <v/>
      </c>
      <c r="R355" s="117" t="str">
        <f>IF(Minutes!S358&lt;&gt;"#","",CONCATENATE("&lt;TR BGCOLOR=""#E0E0E0""&gt;&lt;TD&gt;&lt;BR&gt;&lt;/TD&gt;&lt;TD VALIGN = MIDDLE  ALIGN = CENTER&gt;", Minutes!S357, "&lt;/TD&gt;&lt;TD VALIGN = MIDDLE  ALIGN = CENTER&gt;", TEXT(Minutes!S356,"d-mmm-yy"),"&lt;/TD&gt;&lt;/TR&gt;&lt;TR&gt;&lt;TD COLSPAN = 3&gt;", SUBSTITUTE(Minutes!S358, "#", " "),"&lt;/TD&gt;&lt;/TR&gt;"))</f>
        <v/>
      </c>
      <c r="S355" s="117" t="str">
        <f>IF(Minutes!T358&lt;&gt;"#","",CONCATENATE("&lt;TR BGCOLOR=""#E0E0E0""&gt;&lt;TD&gt;&lt;BR&gt;&lt;/TD&gt;&lt;TD VALIGN = MIDDLE  ALIGN = CENTER&gt;", Minutes!T357, "&lt;/TD&gt;&lt;TD VALIGN = MIDDLE  ALIGN = CENTER&gt;", TEXT(Minutes!T356,"d-mmm-yy"),"&lt;/TD&gt;&lt;/TR&gt;&lt;TR&gt;&lt;TD COLSPAN = 3&gt;", SUBSTITUTE(Minutes!T358, "#", " "),"&lt;/TD&gt;&lt;/TR&gt;"))</f>
        <v>&lt;TR BGCOLOR="#E0E0E0"&gt;&lt;TD&gt;&lt;BR&gt;&lt;/TD&gt;&lt;TD VALIGN = MIDDLE  ALIGN = CENTER&gt;Agreed
Editor requested to implement in 802.1AB Cor2 draft
&lt;/TD&gt;&lt;TD VALIGN = MIDDLE  ALIGN = CENTER&gt;18-Mar-14&lt;/TD&gt;&lt;/TR&gt;&lt;TR&gt;&lt;TD COLSPAN = 3&gt; &lt;/TD&gt;&lt;/TR&gt;</v>
      </c>
      <c r="T355" s="117" t="str">
        <f>IF(Minutes!U358&lt;&gt;"#","",CONCATENATE("&lt;TR BGCOLOR=""#E0E0E0""&gt;&lt;TD&gt;&lt;BR&gt;&lt;/TD&gt;&lt;TD VALIGN = MIDDLE  ALIGN = CENTER&gt;", Minutes!U357, "&lt;/TD&gt;&lt;TD VALIGN = MIDDLE  ALIGN = CENTER&gt;", TEXT(Minutes!U356,"d-mmm-yy"),"&lt;/TD&gt;&lt;/TR&gt;&lt;TR&gt;&lt;TD COLSPAN = 3&gt;", SUBSTITUTE(Minutes!U358, "#", " "),"&lt;/TD&gt;&lt;/TR&gt;"))</f>
        <v/>
      </c>
      <c r="U355" s="117" t="str">
        <f>IF(Minutes!V358&lt;&gt;"#","",CONCATENATE("&lt;TR BGCOLOR=""#E0E0E0""&gt;&lt;TD&gt;&lt;BR&gt;&lt;/TD&gt;&lt;TD VALIGN = MIDDLE  ALIGN = CENTER&gt;", Minutes!V357, "&lt;/TD&gt;&lt;TD VALIGN = MIDDLE  ALIGN = CENTER&gt;", TEXT(Minutes!V356,"d-mmm-yy"),"&lt;/TD&gt;&lt;/TR&gt;&lt;TR&gt;&lt;TD COLSPAN = 3&gt;", SUBSTITUTE(Minutes!V358, "#", " "),"&lt;/TD&gt;&lt;/TR&gt;"))</f>
        <v/>
      </c>
      <c r="V355" s="117" t="str">
        <f>IF(Minutes!W358&lt;&gt;"#","",CONCATENATE("&lt;TR BGCOLOR=""#E0E0E0""&gt;&lt;TD&gt;&lt;BR&gt;&lt;/TD&gt;&lt;TD VALIGN = MIDDLE  ALIGN = CENTER&gt;", Minutes!W357, "&lt;/TD&gt;&lt;TD VALIGN = MIDDLE  ALIGN = CENTER&gt;", TEXT(Minutes!W356,"d-mmm-yy"),"&lt;/TD&gt;&lt;/TR&gt;&lt;TR&gt;&lt;TD COLSPAN = 3&gt;", SUBSTITUTE(Minutes!W358, "#", " "),"&lt;/TD&gt;&lt;/TR&gt;"))</f>
        <v/>
      </c>
      <c r="W355" s="117" t="str">
        <f>IF(Minutes!X358&lt;&gt;"#","",CONCATENATE("&lt;TR BGCOLOR=""#E0E0E0""&gt;&lt;TD&gt;&lt;BR&gt;&lt;/TD&gt;&lt;TD VALIGN = MIDDLE  ALIGN = CENTER&gt;", Minutes!X357, "&lt;/TD&gt;&lt;TD VALIGN = MIDDLE  ALIGN = CENTER&gt;", TEXT(Minutes!X356,"d-mmm-yy"),"&lt;/TD&gt;&lt;/TR&gt;&lt;TR&gt;&lt;TD COLSPAN = 3&gt;", SUBSTITUTE(Minutes!X358, "#", " "),"&lt;/TD&gt;&lt;/TR&gt;"))</f>
        <v/>
      </c>
      <c r="X355" s="117" t="str">
        <f>IF(Minutes!Y358&lt;&gt;"#","",CONCATENATE("&lt;TR BGCOLOR=""#E0E0E0""&gt;&lt;TD&gt;&lt;BR&gt;&lt;/TD&gt;&lt;TD VALIGN = MIDDLE  ALIGN = CENTER&gt;", Minutes!Y357, "&lt;/TD&gt;&lt;TD VALIGN = MIDDLE  ALIGN = CENTER&gt;", TEXT(Minutes!Y356,"d-mmm-yy"),"&lt;/TD&gt;&lt;/TR&gt;&lt;TR&gt;&lt;TD COLSPAN = 3&gt;", SUBSTITUTE(Minutes!Y358, "#", " "),"&lt;/TD&gt;&lt;/TR&gt;"))</f>
        <v/>
      </c>
    </row>
    <row r="356" spans="1:31" x14ac:dyDescent="0.2">
      <c r="A356" s="112"/>
      <c r="B356" s="117"/>
      <c r="C356" s="117"/>
      <c r="D356" s="117"/>
      <c r="E356" s="117"/>
      <c r="F356" s="117"/>
      <c r="G356" s="117"/>
      <c r="H356" s="117"/>
      <c r="I356" s="117"/>
      <c r="J356" s="117"/>
      <c r="K356" s="117"/>
      <c r="L356" s="117"/>
      <c r="M356" s="117"/>
      <c r="N356" s="117"/>
      <c r="O356" s="106"/>
      <c r="P356" s="106"/>
      <c r="Q356" s="106"/>
      <c r="R356" s="117"/>
      <c r="S356" s="117"/>
      <c r="T356" s="117"/>
      <c r="U356" s="117"/>
      <c r="V356" s="117"/>
      <c r="W356" s="117"/>
      <c r="X356" s="117"/>
    </row>
    <row r="357" spans="1:31" x14ac:dyDescent="0.2">
      <c r="A357" s="112" t="s">
        <v>89</v>
      </c>
      <c r="B357" s="117"/>
      <c r="C357" s="117"/>
      <c r="D357" s="117"/>
      <c r="E357" s="117"/>
      <c r="F357" s="117"/>
      <c r="G357" s="117"/>
      <c r="H357" s="117"/>
      <c r="I357" s="117"/>
      <c r="J357" s="117"/>
      <c r="K357" s="117"/>
      <c r="L357" s="117"/>
      <c r="M357" s="117"/>
      <c r="N357" s="117"/>
      <c r="O357" s="106"/>
      <c r="P357" s="106"/>
      <c r="Q357" s="106"/>
      <c r="R357" s="117"/>
      <c r="S357" s="117"/>
      <c r="T357" s="117"/>
      <c r="U357" s="117"/>
      <c r="V357" s="117"/>
      <c r="W357" s="117"/>
      <c r="X357" s="117"/>
    </row>
    <row r="358" spans="1:31" ht="127.5" customHeight="1" x14ac:dyDescent="0.2">
      <c r="A358" s="112" t="str">
        <f ca="1">IF(Minutes!B359="#","",CONCATENATE("&lt;A NAME = ""REQ",Minutes!B359,"""&gt;&lt;BR&gt;&lt;/A&gt;","&lt;TABLE BORDER=5 CELLSPACING=0 CELLPADDING=6 WIDTH=""100%""&gt;","&lt;TR BGCOLOR=""#00FFFF""&gt;&lt;TD COLSPAN = 3 VALIGN = MIDDLE  ALIGN = CENTER&gt;&lt;BIG&gt;&lt;B&gt;Change Request &lt;A HREF=""maint_",Minutes!B359,".pdf""&gt;",Minutes!B359,"&lt;/A&gt; Revision History&lt;/B&gt;&lt;/BIG&gt;&lt;/TD&gt;&lt;/TR&gt;","&lt;TR BGCOLOR=""#00FFFF""&gt;&lt;TD  WIDTH=""15%"" ALIGN = CENTER&gt;Status&lt;/TD&gt;&lt;TD ALIGN = CENTER&gt;Description&lt;/TD&gt;&lt;TD  WIDTH=""15%"" ALIGN = CENTER&gt;Date Received&lt;/TD&gt;&lt;/TR&gt;","&lt;TR BGCOLOR=""#00FFFF""&gt;&lt;TD VALIGN = MIDDLE  ALIGN = CENTER&gt;&lt;B&gt;",Minutes!C360,"&lt;/B&gt;&lt;/TD&gt;&lt;TD VALIGN = MIDDLE  ALIGN = CENTER&gt;&lt;B&gt;",Minutes!C361,"&lt;/B&gt;&lt;/TD&gt;&lt;TD  VALIGN = MIDDLE  ALIGN = CENTER&gt;&lt;B&gt;",Minutes!C359,"&lt;/B&gt;&lt;/TD&gt;&lt;/TR&gt;","&lt;TR BGCOLOR=""#00FFFF""&gt;&lt;TD COLSPAN = 3&gt;&lt;SMALL&gt;&lt;BR&gt;&lt;/SMALL&gt;&lt;/TD&gt;&lt;/TR&gt;"))</f>
        <v>&lt;A NAME = "REQ0134"&gt;&lt;BR&gt;&lt;/A&gt;&lt;TABLE BORDER=5 CELLSPACING=0 CELLPADDING=6 WIDTH="100%"&gt;&lt;TR BGCOLOR="#00FFFF"&gt;&lt;TD COLSPAN = 3 VALIGN = MIDDLE  ALIGN = CENTER&gt;&lt;BIG&gt;&lt;B&gt;Change Request &lt;A HREF="maint_0134.pdf"&gt;0134&lt;/A&gt; Revision History&lt;/B&gt;&lt;/BIG&gt;&lt;/TD&gt;&lt;/TR&gt;&lt;TR BGCOLOR="#00FFFF"&gt;&lt;TD  WIDTH="15%" ALIGN = CENTER&gt;Status&lt;/TD&gt;&lt;TD ALIGN = CENTER&gt;Description&lt;/TD&gt;&lt;TD  WIDTH="15%" ALIGN = CENTER&gt;Date Received&lt;/TD&gt;&lt;/TR&gt;&lt;TR BGCOLOR="#00FFFF"&gt;&lt;TD VALIGN = MIDDLE  ALIGN = CENTER&gt;&lt;B&gt;Complete&lt;BR&gt;then Ballot&lt;/B&gt;&lt;/TD&gt;&lt;TD VALIGN = MIDDLE  ALIGN = CENTER&gt;&lt;B&gt;E &amp; F - IEEE 802.1 Organizationally Specific TLVs&lt;/B&gt;&lt;/TD&gt;&lt;TD  VALIGN = MIDDLE  ALIGN = CENTER&gt;&lt;B&gt;18-Mar-14&lt;/B&gt;&lt;/TD&gt;&lt;/TR&gt;&lt;TR BGCOLOR="#00FFFF"&gt;&lt;TD COLSPAN = 3&gt;&lt;SMALL&gt;&lt;BR&gt;&lt;/SMALL&gt;&lt;/TD&gt;&lt;/TR&gt;</v>
      </c>
      <c r="B358" s="117" t="str">
        <f ca="1">IF(Minutes!C361="","",CONCATENATE("&lt;TR BGCOLOR=""#E0E0E0""&gt;&lt;TD&gt;&lt;BR&gt;&lt;/TD&gt;&lt;TD VALIGN = MIDDLE  ALIGN = CENTER&gt;", Minutes!C360, "&lt;/TD&gt;&lt;TD VALIGN = MIDDLE  ALIGN = CENTER&gt;", TEXT(Minutes!C359,"d-mmm-yy"),"&lt;/TD&gt;&lt;/TR&gt;&lt;TR&gt;&lt;TD COLSPAN = 3&gt;", SUBSTITUTE(Minutes!C361, "#", " "),"&lt;/TD&gt;&lt;/TR&gt;"))</f>
        <v>&lt;TR BGCOLOR="#E0E0E0"&gt;&lt;TD&gt;&lt;BR&gt;&lt;/TD&gt;&lt;TD VALIGN = MIDDLE  ALIGN = CENTER&gt;Complete&lt;BR&gt;then Ballot&lt;/TD&gt;&lt;TD VALIGN = MIDDLE  ALIGN = CENTER&gt;18-Mar-14&lt;/TD&gt;&lt;/TR&gt;&lt;TR&gt;&lt;TD COLSPAN = 3&gt;E &amp; F - IEEE 802.1 Organizationally Specific TLVs&lt;/TD&gt;&lt;/TR&gt;</v>
      </c>
      <c r="C358" s="117"/>
      <c r="D358" s="117"/>
      <c r="E358" s="117"/>
      <c r="F358" s="117"/>
      <c r="G358" s="117"/>
      <c r="H358" s="117"/>
      <c r="I358" s="117"/>
      <c r="J358" s="117"/>
      <c r="K358" s="117"/>
      <c r="L358" s="117"/>
      <c r="M358" s="117"/>
      <c r="N358" s="117"/>
      <c r="O358" s="106"/>
      <c r="P358" s="106"/>
      <c r="Q358" s="112" t="str">
        <f>IF(Minutes!R361&lt;&gt;"#","",CONCATENATE("&lt;TR BGCOLOR=""#E0E0E0""&gt;&lt;TD&gt;&lt;BR&gt;&lt;/TD&gt;&lt;TD VALIGN = MIDDLE  ALIGN = CENTER&gt;", Minutes!R360, "&lt;/TD&gt;&lt;TD VALIGN = MIDDLE  ALIGN = CENTER&gt;", TEXT(Minutes!R359,"d-mmm-yy"),"&lt;/TD&gt;&lt;/TR&gt;&lt;TR&gt;&lt;TD COLSPAN = 3&gt;", SUBSTITUTE(Minutes!R361, "#", " "),"&lt;/TD&gt;&lt;/TR&gt;"))</f>
        <v/>
      </c>
      <c r="R358" s="117" t="str">
        <f>IF(Minutes!S361&lt;&gt;"#","",CONCATENATE("&lt;TR BGCOLOR=""#E0E0E0""&gt;&lt;TD&gt;&lt;BR&gt;&lt;/TD&gt;&lt;TD VALIGN = MIDDLE  ALIGN = CENTER&gt;", Minutes!S360, "&lt;/TD&gt;&lt;TD VALIGN = MIDDLE  ALIGN = CENTER&gt;", TEXT(Minutes!S359,"d-mmm-yy"),"&lt;/TD&gt;&lt;/TR&gt;&lt;TR&gt;&lt;TD COLSPAN = 3&gt;", SUBSTITUTE(Minutes!S361, "#", " "),"&lt;/TD&gt;&lt;/TR&gt;"))</f>
        <v/>
      </c>
      <c r="S358" s="117" t="str">
        <f>IF(Minutes!T361&lt;&gt;"#","",CONCATENATE("&lt;TR BGCOLOR=""#E0E0E0""&gt;&lt;TD&gt;&lt;BR&gt;&lt;/TD&gt;&lt;TD VALIGN = MIDDLE  ALIGN = CENTER&gt;", Minutes!T360, "&lt;/TD&gt;&lt;TD VALIGN = MIDDLE  ALIGN = CENTER&gt;", TEXT(Minutes!T359,"d-mmm-yy"),"&lt;/TD&gt;&lt;/TR&gt;&lt;TR&gt;&lt;TD COLSPAN = 3&gt;", SUBSTITUTE(Minutes!T361, "#", " "),"&lt;/TD&gt;&lt;/TR&gt;"))</f>
        <v>&lt;TR BGCOLOR="#E0E0E0"&gt;&lt;TD&gt;&lt;BR&gt;&lt;/TD&gt;&lt;TD VALIGN = MIDDLE  ALIGN = CENTER&gt;Agreed
Target for next revision of 802.1AB&lt;/TD&gt;&lt;TD VALIGN = MIDDLE  ALIGN = CENTER&gt;18-Mar-14&lt;/TD&gt;&lt;/TR&gt;&lt;TR&gt;&lt;TD COLSPAN = 3&gt; &lt;/TD&gt;&lt;/TR&gt;</v>
      </c>
      <c r="T358" s="117" t="str">
        <f>IF(Minutes!U361&lt;&gt;"#","",CONCATENATE("&lt;TR BGCOLOR=""#E0E0E0""&gt;&lt;TD&gt;&lt;BR&gt;&lt;/TD&gt;&lt;TD VALIGN = MIDDLE  ALIGN = CENTER&gt;", Minutes!U360, "&lt;/TD&gt;&lt;TD VALIGN = MIDDLE  ALIGN = CENTER&gt;", TEXT(Minutes!U359,"d-mmm-yy"),"&lt;/TD&gt;&lt;/TR&gt;&lt;TR&gt;&lt;TD COLSPAN = 3&gt;", SUBSTITUTE(Minutes!U361, "#", " "),"&lt;/TD&gt;&lt;/TR&gt;"))</f>
        <v/>
      </c>
      <c r="U358" s="117" t="str">
        <f>IF(Minutes!V361&lt;&gt;"#","",CONCATENATE("&lt;TR BGCOLOR=""#E0E0E0""&gt;&lt;TD&gt;&lt;BR&gt;&lt;/TD&gt;&lt;TD VALIGN = MIDDLE  ALIGN = CENTER&gt;", Minutes!V360, "&lt;/TD&gt;&lt;TD VALIGN = MIDDLE  ALIGN = CENTER&gt;", TEXT(Minutes!V359,"d-mmm-yy"),"&lt;/TD&gt;&lt;/TR&gt;&lt;TR&gt;&lt;TD COLSPAN = 3&gt;", SUBSTITUTE(Minutes!V361, "#", " "),"&lt;/TD&gt;&lt;/TR&gt;"))</f>
        <v/>
      </c>
      <c r="V358" s="117" t="str">
        <f>IF(Minutes!W361&lt;&gt;"#","",CONCATENATE("&lt;TR BGCOLOR=""#E0E0E0""&gt;&lt;TD&gt;&lt;BR&gt;&lt;/TD&gt;&lt;TD VALIGN = MIDDLE  ALIGN = CENTER&gt;", Minutes!W360, "&lt;/TD&gt;&lt;TD VALIGN = MIDDLE  ALIGN = CENTER&gt;", TEXT(Minutes!W359,"d-mmm-yy"),"&lt;/TD&gt;&lt;/TR&gt;&lt;TR&gt;&lt;TD COLSPAN = 3&gt;", SUBSTITUTE(Minutes!W361, "#", " "),"&lt;/TD&gt;&lt;/TR&gt;"))</f>
        <v/>
      </c>
      <c r="W358" s="117" t="str">
        <f>IF(Minutes!X361&lt;&gt;"#","",CONCATENATE("&lt;TR BGCOLOR=""#E0E0E0""&gt;&lt;TD&gt;&lt;BR&gt;&lt;/TD&gt;&lt;TD VALIGN = MIDDLE  ALIGN = CENTER&gt;", Minutes!X360, "&lt;/TD&gt;&lt;TD VALIGN = MIDDLE  ALIGN = CENTER&gt;", TEXT(Minutes!X359,"d-mmm-yy"),"&lt;/TD&gt;&lt;/TR&gt;&lt;TR&gt;&lt;TD COLSPAN = 3&gt;", SUBSTITUTE(Minutes!X361, "#", " "),"&lt;/TD&gt;&lt;/TR&gt;"))</f>
        <v/>
      </c>
      <c r="X358" s="117" t="str">
        <f>IF(Minutes!Y361&lt;&gt;"#","",CONCATENATE("&lt;TR BGCOLOR=""#E0E0E0""&gt;&lt;TD&gt;&lt;BR&gt;&lt;/TD&gt;&lt;TD VALIGN = MIDDLE  ALIGN = CENTER&gt;", Minutes!Y360, "&lt;/TD&gt;&lt;TD VALIGN = MIDDLE  ALIGN = CENTER&gt;", TEXT(Minutes!Y359,"d-mmm-yy"),"&lt;/TD&gt;&lt;/TR&gt;&lt;TR&gt;&lt;TD COLSPAN = 3&gt;", SUBSTITUTE(Minutes!Y361, "#", " "),"&lt;/TD&gt;&lt;/TR&gt;"))</f>
        <v/>
      </c>
    </row>
    <row r="359" spans="1:31" x14ac:dyDescent="0.2">
      <c r="A359" s="112"/>
      <c r="B359" s="117"/>
      <c r="C359" s="117"/>
      <c r="D359" s="117"/>
      <c r="E359" s="117"/>
      <c r="F359" s="117"/>
      <c r="G359" s="117"/>
      <c r="H359" s="117"/>
      <c r="I359" s="117"/>
      <c r="J359" s="117"/>
      <c r="K359" s="117"/>
      <c r="L359" s="117"/>
      <c r="M359" s="117"/>
      <c r="N359" s="117"/>
      <c r="O359" s="106"/>
      <c r="P359" s="106"/>
      <c r="Q359" s="106"/>
      <c r="R359" s="117"/>
      <c r="S359" s="117"/>
      <c r="T359" s="117"/>
      <c r="U359" s="117"/>
      <c r="V359" s="117"/>
      <c r="W359" s="117"/>
      <c r="X359" s="117"/>
    </row>
    <row r="360" spans="1:31" x14ac:dyDescent="0.2">
      <c r="A360" s="112" t="s">
        <v>89</v>
      </c>
      <c r="B360" s="117"/>
      <c r="C360" s="117"/>
      <c r="D360" s="117"/>
      <c r="E360" s="117"/>
      <c r="F360" s="117"/>
      <c r="G360" s="117"/>
      <c r="H360" s="117"/>
      <c r="I360" s="117"/>
      <c r="J360" s="117"/>
      <c r="K360" s="117"/>
      <c r="L360" s="117"/>
      <c r="M360" s="117"/>
      <c r="N360" s="117"/>
      <c r="O360" s="106"/>
      <c r="P360" s="106"/>
      <c r="Q360" s="106"/>
      <c r="R360" s="117"/>
      <c r="S360" s="117"/>
      <c r="T360" s="117"/>
      <c r="U360" s="117"/>
      <c r="V360" s="117"/>
      <c r="W360" s="117"/>
      <c r="X360" s="117"/>
    </row>
    <row r="361" spans="1:31" ht="127.5" customHeight="1" x14ac:dyDescent="0.2">
      <c r="A361" s="112" t="str">
        <f>IF(Minutes!B362="#","",CONCATENATE("&lt;A NAME = ""REQ",Minutes!B362,"""&gt;&lt;BR&gt;&lt;/A&gt;","&lt;TABLE BORDER=5 CELLSPACING=0 CELLPADDING=6 WIDTH=""100%""&gt;","&lt;TR BGCOLOR=""#00FFFF""&gt;&lt;TD COLSPAN = 3 VALIGN = MIDDLE  ALIGN = CENTER&gt;&lt;BIG&gt;&lt;B&gt;Change Request &lt;A HREF=""maint_",Minutes!B362,".pdf""&gt;",Minutes!B362,"&lt;/A&gt; Revision History&lt;/B&gt;&lt;/BIG&gt;&lt;/TD&gt;&lt;/TR&gt;","&lt;TR BGCOLOR=""#00FFFF""&gt;&lt;TD  WIDTH=""15%"" ALIGN = CENTER&gt;Status&lt;/TD&gt;&lt;TD ALIGN = CENTER&gt;Description&lt;/TD&gt;&lt;TD  WIDTH=""15%"" ALIGN = CENTER&gt;Date Received&lt;/TD&gt;&lt;/TR&gt;","&lt;TR BGCOLOR=""#00FFFF""&gt;&lt;TD VALIGN = MIDDLE  ALIGN = CENTER&gt;&lt;B&gt;",Minutes!C363,"&lt;/B&gt;&lt;/TD&gt;&lt;TD VALIGN = MIDDLE  ALIGN = CENTER&gt;&lt;B&gt;",Minutes!C364,"&lt;/B&gt;&lt;/TD&gt;&lt;TD  VALIGN = MIDDLE  ALIGN = CENTER&gt;&lt;B&gt;",Minutes!C362,"&lt;/B&gt;&lt;/TD&gt;&lt;/TR&gt;","&lt;TR BGCOLOR=""#00FFFF""&gt;&lt;TD COLSPAN = 3&gt;&lt;SMALL&gt;&lt;BR&gt;&lt;/SMALL&gt;&lt;/TD&gt;&lt;/TR&gt;"))</f>
        <v/>
      </c>
      <c r="B361" s="117"/>
      <c r="C361" s="117"/>
      <c r="D361" s="117"/>
      <c r="E361" s="117"/>
      <c r="F361" s="117"/>
      <c r="G361" s="117"/>
      <c r="H361" s="117"/>
      <c r="I361" s="117"/>
      <c r="J361" s="117"/>
      <c r="K361" s="117"/>
      <c r="L361" s="117"/>
      <c r="M361" s="117"/>
      <c r="N361" s="117"/>
      <c r="O361" s="112"/>
      <c r="P361" s="112"/>
      <c r="Q361" s="112"/>
      <c r="R361" s="117" t="str">
        <f>IF(Minutes!S364&lt;&gt;"#","",CONCATENATE("&lt;TR BGCOLOR=""#E0E0E0""&gt;&lt;TD&gt;&lt;BR&gt;&lt;/TD&gt;&lt;TD VALIGN = MIDDLE  ALIGN = CENTER&gt;", Minutes!S363, "&lt;/TD&gt;&lt;TD VALIGN = MIDDLE  ALIGN = CENTER&gt;", TEXT(Minutes!S362,"d-mmm-yy"),"&lt;/TD&gt;&lt;/TR&gt;&lt;TR&gt;&lt;TD COLSPAN = 3&gt;", SUBSTITUTE(Minutes!S364, "#", " "),"&lt;/TD&gt;&lt;/TR&gt;"))</f>
        <v/>
      </c>
      <c r="S361" s="117" t="str">
        <f>IF(Minutes!T364&lt;&gt;"#","",CONCATENATE("&lt;TR BGCOLOR=""#E0E0E0""&gt;&lt;TD&gt;&lt;BR&gt;&lt;/TD&gt;&lt;TD VALIGN = MIDDLE  ALIGN = CENTER&gt;", Minutes!T363, "&lt;/TD&gt;&lt;TD VALIGN = MIDDLE  ALIGN = CENTER&gt;", TEXT(Minutes!T362,"d-mmm-yy"),"&lt;/TD&gt;&lt;/TR&gt;&lt;TR&gt;&lt;TD COLSPAN = 3&gt;", SUBSTITUTE(Minutes!T364, "#", " "),"&lt;/TD&gt;&lt;/TR&gt;"))</f>
        <v/>
      </c>
      <c r="T361" s="117" t="str">
        <f>IF(Minutes!U364&lt;&gt;"#","",CONCATENATE("&lt;TR BGCOLOR=""#E0E0E0""&gt;&lt;TD&gt;&lt;BR&gt;&lt;/TD&gt;&lt;TD VALIGN = MIDDLE  ALIGN = CENTER&gt;", Minutes!U363, "&lt;/TD&gt;&lt;TD VALIGN = MIDDLE  ALIGN = CENTER&gt;", TEXT(Minutes!U362,"d-mmm-yy"),"&lt;/TD&gt;&lt;/TR&gt;&lt;TR&gt;&lt;TD COLSPAN = 3&gt;", SUBSTITUTE(Minutes!U364, "#", " "),"&lt;/TD&gt;&lt;/TR&gt;"))</f>
        <v/>
      </c>
      <c r="U361" s="117" t="str">
        <f>IF(Minutes!V364&lt;&gt;"#","",CONCATENATE("&lt;TR BGCOLOR=""#E0E0E0""&gt;&lt;TD&gt;&lt;BR&gt;&lt;/TD&gt;&lt;TD VALIGN = MIDDLE  ALIGN = CENTER&gt;", Minutes!V363, "&lt;/TD&gt;&lt;TD VALIGN = MIDDLE  ALIGN = CENTER&gt;", TEXT(Minutes!V362,"d-mmm-yy"),"&lt;/TD&gt;&lt;/TR&gt;&lt;TR&gt;&lt;TD COLSPAN = 3&gt;", SUBSTITUTE(Minutes!V364, "#", " "),"&lt;/TD&gt;&lt;/TR&gt;"))</f>
        <v/>
      </c>
      <c r="V361" s="117" t="str">
        <f>IF(Minutes!W364&lt;&gt;"#","",CONCATENATE("&lt;TR BGCOLOR=""#E0E0E0""&gt;&lt;TD&gt;&lt;BR&gt;&lt;/TD&gt;&lt;TD VALIGN = MIDDLE  ALIGN = CENTER&gt;", Minutes!W363, "&lt;/TD&gt;&lt;TD VALIGN = MIDDLE  ALIGN = CENTER&gt;", TEXT(Minutes!W362,"d-mmm-yy"),"&lt;/TD&gt;&lt;/TR&gt;&lt;TR&gt;&lt;TD COLSPAN = 3&gt;", SUBSTITUTE(Minutes!W364, "#", " "),"&lt;/TD&gt;&lt;/TR&gt;"))</f>
        <v/>
      </c>
      <c r="W361" s="117" t="str">
        <f>IF(Minutes!X364&lt;&gt;"#","",CONCATENATE("&lt;TR BGCOLOR=""#E0E0E0""&gt;&lt;TD&gt;&lt;BR&gt;&lt;/TD&gt;&lt;TD VALIGN = MIDDLE  ALIGN = CENTER&gt;", Minutes!X363, "&lt;/TD&gt;&lt;TD VALIGN = MIDDLE  ALIGN = CENTER&gt;", TEXT(Minutes!X362,"d-mmm-yy"),"&lt;/TD&gt;&lt;/TR&gt;&lt;TR&gt;&lt;TD COLSPAN = 3&gt;", SUBSTITUTE(Minutes!X364, "#", " "),"&lt;/TD&gt;&lt;/TR&gt;"))</f>
        <v/>
      </c>
      <c r="X361" s="117" t="str">
        <f>IF(Minutes!Y364&lt;&gt;"#","",CONCATENATE("&lt;TR BGCOLOR=""#E0E0E0""&gt;&lt;TD&gt;&lt;BR&gt;&lt;/TD&gt;&lt;TD VALIGN = MIDDLE  ALIGN = CENTER&gt;", Minutes!Y363, "&lt;/TD&gt;&lt;TD VALIGN = MIDDLE  ALIGN = CENTER&gt;", TEXT(Minutes!Y362,"d-mmm-yy"),"&lt;/TD&gt;&lt;/TR&gt;&lt;TR&gt;&lt;TD COLSPAN = 3&gt;", SUBSTITUTE(Minutes!Y364, "#", " "),"&lt;/TD&gt;&lt;/TR&gt;"))</f>
        <v/>
      </c>
      <c r="Y361" s="112"/>
      <c r="Z361" s="112"/>
      <c r="AA361" s="112"/>
      <c r="AB361" s="112"/>
      <c r="AC361" s="112"/>
      <c r="AD361" s="112"/>
      <c r="AE361" s="112"/>
    </row>
    <row r="362" spans="1:31" x14ac:dyDescent="0.2">
      <c r="A362" s="112"/>
      <c r="B362" s="117"/>
      <c r="C362" s="117"/>
      <c r="D362" s="117"/>
      <c r="E362" s="117"/>
      <c r="F362" s="117"/>
      <c r="G362" s="117"/>
      <c r="H362" s="117"/>
      <c r="I362" s="117"/>
      <c r="J362" s="117"/>
      <c r="K362" s="117"/>
      <c r="L362" s="117"/>
      <c r="M362" s="117"/>
      <c r="N362" s="117"/>
      <c r="O362" s="112"/>
      <c r="P362" s="112"/>
      <c r="Q362" s="112"/>
      <c r="R362" s="117"/>
      <c r="S362" s="117"/>
      <c r="T362" s="117"/>
      <c r="U362" s="117"/>
      <c r="V362" s="117"/>
      <c r="W362" s="117"/>
      <c r="X362" s="117"/>
      <c r="Y362" s="112"/>
      <c r="Z362" s="112"/>
      <c r="AA362" s="112"/>
      <c r="AB362" s="112"/>
      <c r="AC362" s="112"/>
      <c r="AD362" s="112"/>
      <c r="AE362" s="112"/>
    </row>
    <row r="363" spans="1:31" x14ac:dyDescent="0.2">
      <c r="A363" s="112" t="s">
        <v>89</v>
      </c>
      <c r="B363" s="117"/>
      <c r="C363" s="117"/>
      <c r="D363" s="117"/>
      <c r="E363" s="117"/>
      <c r="F363" s="117"/>
      <c r="G363" s="117"/>
      <c r="H363" s="117"/>
      <c r="I363" s="117"/>
      <c r="J363" s="117"/>
      <c r="K363" s="117"/>
      <c r="L363" s="117"/>
      <c r="M363" s="117"/>
      <c r="N363" s="117"/>
      <c r="O363" s="112"/>
      <c r="P363" s="112"/>
      <c r="Q363" s="112"/>
      <c r="R363" s="117"/>
      <c r="S363" s="117"/>
      <c r="T363" s="117"/>
      <c r="U363" s="117"/>
      <c r="V363" s="117"/>
      <c r="W363" s="117"/>
      <c r="X363" s="117"/>
      <c r="Y363" s="112"/>
      <c r="Z363" s="112"/>
      <c r="AA363" s="112"/>
      <c r="AB363" s="112"/>
      <c r="AC363" s="112"/>
      <c r="AD363" s="112"/>
      <c r="AE363" s="112"/>
    </row>
    <row r="364" spans="1:31" ht="127.5" customHeight="1" x14ac:dyDescent="0.2">
      <c r="A364" s="112"/>
      <c r="B364" s="117"/>
      <c r="C364" s="117"/>
      <c r="D364" s="117"/>
      <c r="E364" s="117"/>
      <c r="F364" s="117"/>
      <c r="G364" s="117"/>
      <c r="H364" s="117"/>
      <c r="I364" s="117"/>
      <c r="J364" s="117"/>
      <c r="K364" s="117"/>
      <c r="L364" s="117"/>
      <c r="M364" s="117"/>
      <c r="N364" s="117"/>
      <c r="O364" s="112"/>
      <c r="P364" s="112"/>
      <c r="Q364" s="112"/>
      <c r="R364" s="117" t="str">
        <f>IF(Minutes!S367&lt;&gt;"#","",CONCATENATE("&lt;TR BGCOLOR=""#E0E0E0""&gt;&lt;TD&gt;&lt;BR&gt;&lt;/TD&gt;&lt;TD VALIGN = MIDDLE  ALIGN = CENTER&gt;", Minutes!S366, "&lt;/TD&gt;&lt;TD VALIGN = MIDDLE  ALIGN = CENTER&gt;", TEXT(Minutes!S365,"d-mmm-yy"),"&lt;/TD&gt;&lt;/TR&gt;&lt;TR&gt;&lt;TD COLSPAN = 3&gt;", SUBSTITUTE(Minutes!S367, "#", " "),"&lt;/TD&gt;&lt;/TR&gt;"))</f>
        <v/>
      </c>
      <c r="S364" s="117" t="str">
        <f>IF(Minutes!T367&lt;&gt;"#","",CONCATENATE("&lt;TR BGCOLOR=""#E0E0E0""&gt;&lt;TD&gt;&lt;BR&gt;&lt;/TD&gt;&lt;TD VALIGN = MIDDLE  ALIGN = CENTER&gt;", Minutes!T366, "&lt;/TD&gt;&lt;TD VALIGN = MIDDLE  ALIGN = CENTER&gt;", TEXT(Minutes!T365,"d-mmm-yy"),"&lt;/TD&gt;&lt;/TR&gt;&lt;TR&gt;&lt;TD COLSPAN = 3&gt;", SUBSTITUTE(Minutes!T367, "#", " "),"&lt;/TD&gt;&lt;/TR&gt;"))</f>
        <v/>
      </c>
      <c r="T364" s="117" t="str">
        <f>IF(Minutes!U367&lt;&gt;"#","",CONCATENATE("&lt;TR BGCOLOR=""#E0E0E0""&gt;&lt;TD&gt;&lt;BR&gt;&lt;/TD&gt;&lt;TD VALIGN = MIDDLE  ALIGN = CENTER&gt;", Minutes!U366, "&lt;/TD&gt;&lt;TD VALIGN = MIDDLE  ALIGN = CENTER&gt;", TEXT(Minutes!U365,"d-mmm-yy"),"&lt;/TD&gt;&lt;/TR&gt;&lt;TR&gt;&lt;TD COLSPAN = 3&gt;", SUBSTITUTE(Minutes!U367, "#", " "),"&lt;/TD&gt;&lt;/TR&gt;"))</f>
        <v/>
      </c>
      <c r="U364" s="117" t="str">
        <f>IF(Minutes!V367&lt;&gt;"#","",CONCATENATE("&lt;TR BGCOLOR=""#E0E0E0""&gt;&lt;TD&gt;&lt;BR&gt;&lt;/TD&gt;&lt;TD VALIGN = MIDDLE  ALIGN = CENTER&gt;", Minutes!V366, "&lt;/TD&gt;&lt;TD VALIGN = MIDDLE  ALIGN = CENTER&gt;", TEXT(Minutes!V365,"d-mmm-yy"),"&lt;/TD&gt;&lt;/TR&gt;&lt;TR&gt;&lt;TD COLSPAN = 3&gt;", SUBSTITUTE(Minutes!V367, "#", " "),"&lt;/TD&gt;&lt;/TR&gt;"))</f>
        <v/>
      </c>
      <c r="V364" s="117" t="str">
        <f>IF(Minutes!W367&lt;&gt;"#","",CONCATENATE("&lt;TR BGCOLOR=""#E0E0E0""&gt;&lt;TD&gt;&lt;BR&gt;&lt;/TD&gt;&lt;TD VALIGN = MIDDLE  ALIGN = CENTER&gt;", Minutes!W366, "&lt;/TD&gt;&lt;TD VALIGN = MIDDLE  ALIGN = CENTER&gt;", TEXT(Minutes!W365,"d-mmm-yy"),"&lt;/TD&gt;&lt;/TR&gt;&lt;TR&gt;&lt;TD COLSPAN = 3&gt;", SUBSTITUTE(Minutes!W367, "#", " "),"&lt;/TD&gt;&lt;/TR&gt;"))</f>
        <v/>
      </c>
      <c r="W364" s="117" t="str">
        <f>IF(Minutes!X367&lt;&gt;"#","",CONCATENATE("&lt;TR BGCOLOR=""#E0E0E0""&gt;&lt;TD&gt;&lt;BR&gt;&lt;/TD&gt;&lt;TD VALIGN = MIDDLE  ALIGN = CENTER&gt;", Minutes!X366, "&lt;/TD&gt;&lt;TD VALIGN = MIDDLE  ALIGN = CENTER&gt;", TEXT(Minutes!X365,"d-mmm-yy"),"&lt;/TD&gt;&lt;/TR&gt;&lt;TR&gt;&lt;TD COLSPAN = 3&gt;", SUBSTITUTE(Minutes!X367, "#", " "),"&lt;/TD&gt;&lt;/TR&gt;"))</f>
        <v/>
      </c>
      <c r="X364" s="117" t="str">
        <f>IF(Minutes!Y367&lt;&gt;"#","",CONCATENATE("&lt;TR BGCOLOR=""#E0E0E0""&gt;&lt;TD&gt;&lt;BR&gt;&lt;/TD&gt;&lt;TD VALIGN = MIDDLE  ALIGN = CENTER&gt;", Minutes!Y366, "&lt;/TD&gt;&lt;TD VALIGN = MIDDLE  ALIGN = CENTER&gt;", TEXT(Minutes!Y365,"d-mmm-yy"),"&lt;/TD&gt;&lt;/TR&gt;&lt;TR&gt;&lt;TD COLSPAN = 3&gt;", SUBSTITUTE(Minutes!Y367, "#", " "),"&lt;/TD&gt;&lt;/TR&gt;"))</f>
        <v/>
      </c>
      <c r="Y364" s="112"/>
      <c r="Z364" s="112"/>
      <c r="AA364" s="112"/>
      <c r="AB364" s="112"/>
      <c r="AC364" s="112"/>
      <c r="AD364" s="112"/>
      <c r="AE364" s="112"/>
    </row>
    <row r="365" spans="1:31" x14ac:dyDescent="0.2">
      <c r="A365" s="112"/>
      <c r="B365" s="117"/>
      <c r="C365" s="117"/>
      <c r="D365" s="117"/>
      <c r="E365" s="117"/>
      <c r="F365" s="117"/>
      <c r="G365" s="117"/>
      <c r="H365" s="117"/>
      <c r="I365" s="117"/>
      <c r="J365" s="117"/>
      <c r="K365" s="117"/>
      <c r="L365" s="117"/>
      <c r="M365" s="117"/>
      <c r="N365" s="117"/>
      <c r="O365" s="112"/>
      <c r="P365" s="112"/>
      <c r="Q365" s="112"/>
      <c r="R365" s="117"/>
      <c r="S365" s="117"/>
      <c r="T365" s="117"/>
      <c r="U365" s="117"/>
      <c r="V365" s="117"/>
      <c r="W365" s="117"/>
      <c r="X365" s="117"/>
      <c r="Y365" s="112"/>
      <c r="Z365" s="112"/>
      <c r="AA365" s="112"/>
      <c r="AB365" s="112"/>
      <c r="AC365" s="112"/>
      <c r="AD365" s="112"/>
      <c r="AE365" s="112"/>
    </row>
    <row r="366" spans="1:31" x14ac:dyDescent="0.2">
      <c r="A366" s="112"/>
      <c r="B366" s="117"/>
      <c r="C366" s="117"/>
      <c r="D366" s="117"/>
      <c r="E366" s="117"/>
      <c r="F366" s="117"/>
      <c r="G366" s="117"/>
      <c r="H366" s="117"/>
      <c r="I366" s="117"/>
      <c r="J366" s="117"/>
      <c r="K366" s="117"/>
      <c r="L366" s="117"/>
      <c r="M366" s="117"/>
      <c r="N366" s="117"/>
      <c r="O366" s="112"/>
      <c r="P366" s="112"/>
      <c r="Q366" s="112"/>
      <c r="R366" s="117"/>
      <c r="S366" s="117"/>
      <c r="T366" s="117"/>
      <c r="U366" s="117"/>
      <c r="V366" s="117"/>
      <c r="W366" s="117"/>
      <c r="X366" s="117"/>
      <c r="Y366" s="112"/>
      <c r="Z366" s="112"/>
      <c r="AA366" s="112"/>
      <c r="AB366" s="112"/>
      <c r="AC366" s="112"/>
      <c r="AD366" s="112"/>
      <c r="AE366" s="112"/>
    </row>
    <row r="367" spans="1:31" ht="127.5" customHeight="1" x14ac:dyDescent="0.2">
      <c r="A367" s="112"/>
      <c r="B367" s="117"/>
      <c r="C367" s="117"/>
      <c r="D367" s="117"/>
      <c r="E367" s="117"/>
      <c r="F367" s="117"/>
      <c r="G367" s="117"/>
      <c r="H367" s="117"/>
      <c r="I367" s="117"/>
      <c r="J367" s="117"/>
      <c r="K367" s="117"/>
      <c r="L367" s="117"/>
      <c r="M367" s="117"/>
      <c r="N367" s="117"/>
      <c r="O367" s="112"/>
      <c r="P367" s="112"/>
      <c r="Q367" s="112"/>
      <c r="R367" s="117" t="str">
        <f>IF(Minutes!S370&lt;&gt;"#","",CONCATENATE("&lt;TR BGCOLOR=""#E0E0E0""&gt;&lt;TD&gt;&lt;BR&gt;&lt;/TD&gt;&lt;TD VALIGN = MIDDLE  ALIGN = CENTER&gt;", Minutes!S369, "&lt;/TD&gt;&lt;TD VALIGN = MIDDLE  ALIGN = CENTER&gt;", TEXT(Minutes!S368,"d-mmm-yy"),"&lt;/TD&gt;&lt;/TR&gt;&lt;TR&gt;&lt;TD COLSPAN = 3&gt;", SUBSTITUTE(Minutes!S370, "#", " "),"&lt;/TD&gt;&lt;/TR&gt;"))</f>
        <v/>
      </c>
      <c r="S367" s="117" t="str">
        <f>IF(Minutes!T370&lt;&gt;"#","",CONCATENATE("&lt;TR BGCOLOR=""#E0E0E0""&gt;&lt;TD&gt;&lt;BR&gt;&lt;/TD&gt;&lt;TD VALIGN = MIDDLE  ALIGN = CENTER&gt;", Minutes!T369, "&lt;/TD&gt;&lt;TD VALIGN = MIDDLE  ALIGN = CENTER&gt;", TEXT(Minutes!T368,"d-mmm-yy"),"&lt;/TD&gt;&lt;/TR&gt;&lt;TR&gt;&lt;TD COLSPAN = 3&gt;", SUBSTITUTE(Minutes!T370, "#", " "),"&lt;/TD&gt;&lt;/TR&gt;"))</f>
        <v/>
      </c>
      <c r="T367" s="117" t="str">
        <f>IF(Minutes!U370&lt;&gt;"#","",CONCATENATE("&lt;TR BGCOLOR=""#E0E0E0""&gt;&lt;TD&gt;&lt;BR&gt;&lt;/TD&gt;&lt;TD VALIGN = MIDDLE  ALIGN = CENTER&gt;", Minutes!U369, "&lt;/TD&gt;&lt;TD VALIGN = MIDDLE  ALIGN = CENTER&gt;", TEXT(Minutes!U368,"d-mmm-yy"),"&lt;/TD&gt;&lt;/TR&gt;&lt;TR&gt;&lt;TD COLSPAN = 3&gt;", SUBSTITUTE(Minutes!U370, "#", " "),"&lt;/TD&gt;&lt;/TR&gt;"))</f>
        <v/>
      </c>
      <c r="U367" s="117" t="str">
        <f>IF(Minutes!V370&lt;&gt;"#","",CONCATENATE("&lt;TR BGCOLOR=""#E0E0E0""&gt;&lt;TD&gt;&lt;BR&gt;&lt;/TD&gt;&lt;TD VALIGN = MIDDLE  ALIGN = CENTER&gt;", Minutes!V369, "&lt;/TD&gt;&lt;TD VALIGN = MIDDLE  ALIGN = CENTER&gt;", TEXT(Minutes!V368,"d-mmm-yy"),"&lt;/TD&gt;&lt;/TR&gt;&lt;TR&gt;&lt;TD COLSPAN = 3&gt;", SUBSTITUTE(Minutes!V370, "#", " "),"&lt;/TD&gt;&lt;/TR&gt;"))</f>
        <v/>
      </c>
      <c r="V367" s="117" t="str">
        <f>IF(Minutes!W370&lt;&gt;"#","",CONCATENATE("&lt;TR BGCOLOR=""#E0E0E0""&gt;&lt;TD&gt;&lt;BR&gt;&lt;/TD&gt;&lt;TD VALIGN = MIDDLE  ALIGN = CENTER&gt;", Minutes!W369, "&lt;/TD&gt;&lt;TD VALIGN = MIDDLE  ALIGN = CENTER&gt;", TEXT(Minutes!W368,"d-mmm-yy"),"&lt;/TD&gt;&lt;/TR&gt;&lt;TR&gt;&lt;TD COLSPAN = 3&gt;", SUBSTITUTE(Minutes!W370, "#", " "),"&lt;/TD&gt;&lt;/TR&gt;"))</f>
        <v/>
      </c>
      <c r="W367" s="117" t="str">
        <f>IF(Minutes!X370&lt;&gt;"#","",CONCATENATE("&lt;TR BGCOLOR=""#E0E0E0""&gt;&lt;TD&gt;&lt;BR&gt;&lt;/TD&gt;&lt;TD VALIGN = MIDDLE  ALIGN = CENTER&gt;", Minutes!X369, "&lt;/TD&gt;&lt;TD VALIGN = MIDDLE  ALIGN = CENTER&gt;", TEXT(Minutes!X368,"d-mmm-yy"),"&lt;/TD&gt;&lt;/TR&gt;&lt;TR&gt;&lt;TD COLSPAN = 3&gt;", SUBSTITUTE(Minutes!X370, "#", " "),"&lt;/TD&gt;&lt;/TR&gt;"))</f>
        <v/>
      </c>
      <c r="X367" s="117" t="str">
        <f>IF(Minutes!Y370&lt;&gt;"#","",CONCATENATE("&lt;TR BGCOLOR=""#E0E0E0""&gt;&lt;TD&gt;&lt;BR&gt;&lt;/TD&gt;&lt;TD VALIGN = MIDDLE  ALIGN = CENTER&gt;", Minutes!Y369, "&lt;/TD&gt;&lt;TD VALIGN = MIDDLE  ALIGN = CENTER&gt;", TEXT(Minutes!Y368,"d-mmm-yy"),"&lt;/TD&gt;&lt;/TR&gt;&lt;TR&gt;&lt;TD COLSPAN = 3&gt;", SUBSTITUTE(Minutes!Y370, "#", " "),"&lt;/TD&gt;&lt;/TR&gt;"))</f>
        <v/>
      </c>
      <c r="Y367" s="112"/>
      <c r="Z367" s="112"/>
      <c r="AA367" s="112"/>
      <c r="AB367" s="112"/>
      <c r="AC367" s="112"/>
      <c r="AD367" s="112"/>
      <c r="AE367" s="112"/>
    </row>
    <row r="368" spans="1:31" x14ac:dyDescent="0.2">
      <c r="A368" s="112"/>
      <c r="B368" s="117"/>
      <c r="C368" s="117"/>
      <c r="D368" s="117"/>
      <c r="E368" s="117"/>
      <c r="F368" s="117"/>
      <c r="G368" s="117"/>
      <c r="H368" s="117"/>
      <c r="I368" s="117"/>
      <c r="J368" s="117"/>
      <c r="K368" s="117"/>
      <c r="L368" s="117"/>
      <c r="M368" s="117"/>
      <c r="N368" s="117"/>
      <c r="O368" s="112"/>
      <c r="P368" s="112"/>
      <c r="Q368" s="112"/>
      <c r="R368" s="117"/>
      <c r="S368" s="117"/>
      <c r="T368" s="117"/>
      <c r="U368" s="117"/>
      <c r="V368" s="117"/>
      <c r="W368" s="117"/>
      <c r="X368" s="117"/>
      <c r="Y368" s="112"/>
      <c r="Z368" s="112"/>
      <c r="AA368" s="112"/>
      <c r="AB368" s="112"/>
      <c r="AC368" s="112"/>
      <c r="AD368" s="112"/>
      <c r="AE368" s="112"/>
    </row>
    <row r="369" spans="2:24" x14ac:dyDescent="0.2">
      <c r="B369" s="117"/>
      <c r="C369" s="117"/>
      <c r="D369" s="117"/>
      <c r="E369" s="117"/>
      <c r="F369" s="117"/>
      <c r="G369" s="117"/>
      <c r="H369" s="117"/>
      <c r="I369" s="117"/>
      <c r="J369" s="117"/>
      <c r="K369" s="117"/>
      <c r="L369" s="117"/>
      <c r="M369" s="117"/>
      <c r="N369" s="117"/>
      <c r="O369" s="112"/>
      <c r="P369" s="112"/>
      <c r="Q369" s="112"/>
      <c r="R369" s="117"/>
      <c r="S369" s="117"/>
      <c r="T369" s="117"/>
      <c r="U369" s="117"/>
      <c r="V369" s="117"/>
      <c r="W369" s="117"/>
      <c r="X369" s="117"/>
    </row>
    <row r="370" spans="2:24" ht="127.5" customHeight="1" x14ac:dyDescent="0.2">
      <c r="B370" s="117"/>
      <c r="C370" s="117"/>
      <c r="D370" s="117"/>
      <c r="E370" s="117"/>
      <c r="F370" s="117"/>
      <c r="G370" s="117"/>
      <c r="H370" s="117"/>
      <c r="I370" s="117"/>
      <c r="J370" s="117"/>
      <c r="K370" s="117"/>
      <c r="L370" s="117"/>
      <c r="M370" s="117"/>
      <c r="N370" s="117"/>
      <c r="O370" s="112"/>
      <c r="P370" s="112"/>
      <c r="Q370" s="112"/>
      <c r="R370" s="117" t="str">
        <f>IF(Minutes!S373&lt;&gt;"#","",CONCATENATE("&lt;TR BGCOLOR=""#E0E0E0""&gt;&lt;TD&gt;&lt;BR&gt;&lt;/TD&gt;&lt;TD VALIGN = MIDDLE  ALIGN = CENTER&gt;", Minutes!S372, "&lt;/TD&gt;&lt;TD VALIGN = MIDDLE  ALIGN = CENTER&gt;", TEXT(Minutes!S371,"d-mmm-yy"),"&lt;/TD&gt;&lt;/TR&gt;&lt;TR&gt;&lt;TD COLSPAN = 3&gt;", SUBSTITUTE(Minutes!S373, "#", " "),"&lt;/TD&gt;&lt;/TR&gt;"))</f>
        <v/>
      </c>
      <c r="S370" s="117" t="str">
        <f>IF(Minutes!T373&lt;&gt;"#","",CONCATENATE("&lt;TR BGCOLOR=""#E0E0E0""&gt;&lt;TD&gt;&lt;BR&gt;&lt;/TD&gt;&lt;TD VALIGN = MIDDLE  ALIGN = CENTER&gt;", Minutes!T372, "&lt;/TD&gt;&lt;TD VALIGN = MIDDLE  ALIGN = CENTER&gt;", TEXT(Minutes!T371,"d-mmm-yy"),"&lt;/TD&gt;&lt;/TR&gt;&lt;TR&gt;&lt;TD COLSPAN = 3&gt;", SUBSTITUTE(Minutes!T373, "#", " "),"&lt;/TD&gt;&lt;/TR&gt;"))</f>
        <v/>
      </c>
      <c r="T370" s="117" t="str">
        <f>IF(Minutes!U373&lt;&gt;"#","",CONCATENATE("&lt;TR BGCOLOR=""#E0E0E0""&gt;&lt;TD&gt;&lt;BR&gt;&lt;/TD&gt;&lt;TD VALIGN = MIDDLE  ALIGN = CENTER&gt;", Minutes!U372, "&lt;/TD&gt;&lt;TD VALIGN = MIDDLE  ALIGN = CENTER&gt;", TEXT(Minutes!U371,"d-mmm-yy"),"&lt;/TD&gt;&lt;/TR&gt;&lt;TR&gt;&lt;TD COLSPAN = 3&gt;", SUBSTITUTE(Minutes!U373, "#", " "),"&lt;/TD&gt;&lt;/TR&gt;"))</f>
        <v/>
      </c>
      <c r="U370" s="117" t="str">
        <f>IF(Minutes!V373&lt;&gt;"#","",CONCATENATE("&lt;TR BGCOLOR=""#E0E0E0""&gt;&lt;TD&gt;&lt;BR&gt;&lt;/TD&gt;&lt;TD VALIGN = MIDDLE  ALIGN = CENTER&gt;", Minutes!V372, "&lt;/TD&gt;&lt;TD VALIGN = MIDDLE  ALIGN = CENTER&gt;", TEXT(Minutes!V371,"d-mmm-yy"),"&lt;/TD&gt;&lt;/TR&gt;&lt;TR&gt;&lt;TD COLSPAN = 3&gt;", SUBSTITUTE(Minutes!V373, "#", " "),"&lt;/TD&gt;&lt;/TR&gt;"))</f>
        <v/>
      </c>
      <c r="V370" s="117" t="str">
        <f>IF(Minutes!W373&lt;&gt;"#","",CONCATENATE("&lt;TR BGCOLOR=""#E0E0E0""&gt;&lt;TD&gt;&lt;BR&gt;&lt;/TD&gt;&lt;TD VALIGN = MIDDLE  ALIGN = CENTER&gt;", Minutes!W372, "&lt;/TD&gt;&lt;TD VALIGN = MIDDLE  ALIGN = CENTER&gt;", TEXT(Minutes!W371,"d-mmm-yy"),"&lt;/TD&gt;&lt;/TR&gt;&lt;TR&gt;&lt;TD COLSPAN = 3&gt;", SUBSTITUTE(Minutes!W373, "#", " "),"&lt;/TD&gt;&lt;/TR&gt;"))</f>
        <v/>
      </c>
      <c r="W370" s="117" t="str">
        <f>IF(Minutes!X373&lt;&gt;"#","",CONCATENATE("&lt;TR BGCOLOR=""#E0E0E0""&gt;&lt;TD&gt;&lt;BR&gt;&lt;/TD&gt;&lt;TD VALIGN = MIDDLE  ALIGN = CENTER&gt;", Minutes!X372, "&lt;/TD&gt;&lt;TD VALIGN = MIDDLE  ALIGN = CENTER&gt;", TEXT(Minutes!X371,"d-mmm-yy"),"&lt;/TD&gt;&lt;/TR&gt;&lt;TR&gt;&lt;TD COLSPAN = 3&gt;", SUBSTITUTE(Minutes!X373, "#", " "),"&lt;/TD&gt;&lt;/TR&gt;"))</f>
        <v/>
      </c>
      <c r="X370" s="117" t="str">
        <f>IF(Minutes!Y373&lt;&gt;"#","",CONCATENATE("&lt;TR BGCOLOR=""#E0E0E0""&gt;&lt;TD&gt;&lt;BR&gt;&lt;/TD&gt;&lt;TD VALIGN = MIDDLE  ALIGN = CENTER&gt;", Minutes!Y372, "&lt;/TD&gt;&lt;TD VALIGN = MIDDLE  ALIGN = CENTER&gt;", TEXT(Minutes!Y371,"d-mmm-yy"),"&lt;/TD&gt;&lt;/TR&gt;&lt;TR&gt;&lt;TD COLSPAN = 3&gt;", SUBSTITUTE(Minutes!Y373, "#", " "),"&lt;/TD&gt;&lt;/TR&gt;"))</f>
        <v/>
      </c>
    </row>
    <row r="371" spans="2:24" x14ac:dyDescent="0.2">
      <c r="B371" s="117"/>
      <c r="C371" s="117"/>
      <c r="D371" s="117"/>
      <c r="E371" s="117"/>
      <c r="F371" s="117"/>
      <c r="G371" s="117"/>
      <c r="H371" s="117"/>
      <c r="I371" s="117"/>
      <c r="J371" s="117"/>
      <c r="K371" s="117"/>
      <c r="L371" s="117"/>
      <c r="M371" s="117"/>
      <c r="N371" s="117"/>
      <c r="O371" s="112"/>
      <c r="P371" s="112"/>
      <c r="Q371" s="112"/>
      <c r="R371" s="117"/>
      <c r="S371" s="117"/>
      <c r="T371" s="117"/>
      <c r="U371" s="117"/>
      <c r="V371" s="117"/>
      <c r="W371" s="117"/>
      <c r="X371" s="117"/>
    </row>
    <row r="372" spans="2:24" x14ac:dyDescent="0.2">
      <c r="B372" s="117"/>
      <c r="C372" s="117"/>
      <c r="D372" s="117"/>
      <c r="E372" s="117"/>
      <c r="F372" s="117"/>
      <c r="G372" s="117"/>
      <c r="H372" s="117"/>
      <c r="I372" s="117"/>
      <c r="J372" s="117"/>
      <c r="K372" s="117"/>
      <c r="L372" s="117"/>
      <c r="M372" s="117"/>
      <c r="N372" s="117"/>
      <c r="O372" s="112"/>
      <c r="P372" s="112"/>
      <c r="Q372" s="112"/>
      <c r="R372" s="117"/>
      <c r="S372" s="117"/>
      <c r="T372" s="117"/>
      <c r="U372" s="117"/>
      <c r="V372" s="117"/>
      <c r="W372" s="117"/>
      <c r="X372" s="117"/>
    </row>
    <row r="373" spans="2:24" ht="127.5" customHeight="1" x14ac:dyDescent="0.2">
      <c r="B373" s="117"/>
      <c r="C373" s="117"/>
      <c r="D373" s="117"/>
      <c r="E373" s="117"/>
      <c r="F373" s="117"/>
      <c r="G373" s="117"/>
      <c r="H373" s="117"/>
      <c r="I373" s="117"/>
      <c r="J373" s="117"/>
      <c r="K373" s="117"/>
      <c r="L373" s="117"/>
      <c r="M373" s="117"/>
      <c r="N373" s="117"/>
      <c r="O373" s="112"/>
      <c r="P373" s="112"/>
      <c r="Q373" s="112"/>
      <c r="R373" s="117" t="str">
        <f>IF(Minutes!S376&lt;&gt;"#","",CONCATENATE("&lt;TR BGCOLOR=""#E0E0E0""&gt;&lt;TD&gt;&lt;BR&gt;&lt;/TD&gt;&lt;TD VALIGN = MIDDLE  ALIGN = CENTER&gt;", Minutes!S375, "&lt;/TD&gt;&lt;TD VALIGN = MIDDLE  ALIGN = CENTER&gt;", TEXT(Minutes!S374,"d-mmm-yy"),"&lt;/TD&gt;&lt;/TR&gt;&lt;TR&gt;&lt;TD COLSPAN = 3&gt;", SUBSTITUTE(Minutes!S376, "#", " "),"&lt;/TD&gt;&lt;/TR&gt;"))</f>
        <v/>
      </c>
      <c r="S373" s="117" t="str">
        <f>IF(Minutes!T376&lt;&gt;"#","",CONCATENATE("&lt;TR BGCOLOR=""#E0E0E0""&gt;&lt;TD&gt;&lt;BR&gt;&lt;/TD&gt;&lt;TD VALIGN = MIDDLE  ALIGN = CENTER&gt;", Minutes!T375, "&lt;/TD&gt;&lt;TD VALIGN = MIDDLE  ALIGN = CENTER&gt;", TEXT(Minutes!T374,"d-mmm-yy"),"&lt;/TD&gt;&lt;/TR&gt;&lt;TR&gt;&lt;TD COLSPAN = 3&gt;", SUBSTITUTE(Minutes!T376, "#", " "),"&lt;/TD&gt;&lt;/TR&gt;"))</f>
        <v/>
      </c>
      <c r="T373" s="117" t="str">
        <f>IF(Minutes!U376&lt;&gt;"#","",CONCATENATE("&lt;TR BGCOLOR=""#E0E0E0""&gt;&lt;TD&gt;&lt;BR&gt;&lt;/TD&gt;&lt;TD VALIGN = MIDDLE  ALIGN = CENTER&gt;", Minutes!U375, "&lt;/TD&gt;&lt;TD VALIGN = MIDDLE  ALIGN = CENTER&gt;", TEXT(Minutes!U374,"d-mmm-yy"),"&lt;/TD&gt;&lt;/TR&gt;&lt;TR&gt;&lt;TD COLSPAN = 3&gt;", SUBSTITUTE(Minutes!U376, "#", " "),"&lt;/TD&gt;&lt;/TR&gt;"))</f>
        <v/>
      </c>
      <c r="U373" s="117" t="str">
        <f>IF(Minutes!V376&lt;&gt;"#","",CONCATENATE("&lt;TR BGCOLOR=""#E0E0E0""&gt;&lt;TD&gt;&lt;BR&gt;&lt;/TD&gt;&lt;TD VALIGN = MIDDLE  ALIGN = CENTER&gt;", Minutes!V375, "&lt;/TD&gt;&lt;TD VALIGN = MIDDLE  ALIGN = CENTER&gt;", TEXT(Minutes!V374,"d-mmm-yy"),"&lt;/TD&gt;&lt;/TR&gt;&lt;TR&gt;&lt;TD COLSPAN = 3&gt;", SUBSTITUTE(Minutes!V376, "#", " "),"&lt;/TD&gt;&lt;/TR&gt;"))</f>
        <v/>
      </c>
      <c r="V373" s="117" t="str">
        <f>IF(Minutes!W376&lt;&gt;"#","",CONCATENATE("&lt;TR BGCOLOR=""#E0E0E0""&gt;&lt;TD&gt;&lt;BR&gt;&lt;/TD&gt;&lt;TD VALIGN = MIDDLE  ALIGN = CENTER&gt;", Minutes!W375, "&lt;/TD&gt;&lt;TD VALIGN = MIDDLE  ALIGN = CENTER&gt;", TEXT(Minutes!W374,"d-mmm-yy"),"&lt;/TD&gt;&lt;/TR&gt;&lt;TR&gt;&lt;TD COLSPAN = 3&gt;", SUBSTITUTE(Minutes!W376, "#", " "),"&lt;/TD&gt;&lt;/TR&gt;"))</f>
        <v/>
      </c>
      <c r="W373" s="117" t="str">
        <f>IF(Minutes!X376&lt;&gt;"#","",CONCATENATE("&lt;TR BGCOLOR=""#E0E0E0""&gt;&lt;TD&gt;&lt;BR&gt;&lt;/TD&gt;&lt;TD VALIGN = MIDDLE  ALIGN = CENTER&gt;", Minutes!X375, "&lt;/TD&gt;&lt;TD VALIGN = MIDDLE  ALIGN = CENTER&gt;", TEXT(Minutes!X374,"d-mmm-yy"),"&lt;/TD&gt;&lt;/TR&gt;&lt;TR&gt;&lt;TD COLSPAN = 3&gt;", SUBSTITUTE(Minutes!X376, "#", " "),"&lt;/TD&gt;&lt;/TR&gt;"))</f>
        <v/>
      </c>
      <c r="X373" s="117" t="str">
        <f>IF(Minutes!Y376&lt;&gt;"#","",CONCATENATE("&lt;TR BGCOLOR=""#E0E0E0""&gt;&lt;TD&gt;&lt;BR&gt;&lt;/TD&gt;&lt;TD VALIGN = MIDDLE  ALIGN = CENTER&gt;", Minutes!Y375, "&lt;/TD&gt;&lt;TD VALIGN = MIDDLE  ALIGN = CENTER&gt;", TEXT(Minutes!Y374,"d-mmm-yy"),"&lt;/TD&gt;&lt;/TR&gt;&lt;TR&gt;&lt;TD COLSPAN = 3&gt;", SUBSTITUTE(Minutes!Y376, "#", " "),"&lt;/TD&gt;&lt;/TR&gt;"))</f>
        <v/>
      </c>
    </row>
    <row r="374" spans="2:24" x14ac:dyDescent="0.2">
      <c r="B374" s="117"/>
      <c r="C374" s="117"/>
      <c r="D374" s="117"/>
      <c r="E374" s="117"/>
      <c r="F374" s="117"/>
      <c r="G374" s="117"/>
      <c r="H374" s="117"/>
      <c r="I374" s="117"/>
      <c r="J374" s="117"/>
      <c r="K374" s="117"/>
      <c r="L374" s="117"/>
      <c r="M374" s="117"/>
      <c r="N374" s="117"/>
      <c r="O374" s="112"/>
      <c r="P374" s="112"/>
      <c r="Q374" s="112"/>
      <c r="R374" s="117"/>
      <c r="S374" s="117"/>
      <c r="T374" s="117"/>
      <c r="U374" s="117"/>
      <c r="V374" s="117"/>
      <c r="W374" s="117"/>
      <c r="X374" s="117"/>
    </row>
    <row r="375" spans="2:24" x14ac:dyDescent="0.2">
      <c r="B375" s="117"/>
      <c r="C375" s="117"/>
      <c r="D375" s="117"/>
      <c r="E375" s="117"/>
      <c r="F375" s="117"/>
      <c r="G375" s="117"/>
      <c r="H375" s="117"/>
      <c r="I375" s="117"/>
      <c r="J375" s="117"/>
      <c r="K375" s="117"/>
      <c r="L375" s="117"/>
      <c r="M375" s="117"/>
      <c r="N375" s="117"/>
      <c r="O375" s="112"/>
      <c r="P375" s="112"/>
      <c r="Q375" s="112"/>
      <c r="R375" s="117"/>
      <c r="S375" s="117"/>
      <c r="T375" s="117"/>
      <c r="U375" s="117"/>
      <c r="V375" s="117"/>
      <c r="W375" s="117"/>
      <c r="X375" s="117"/>
    </row>
    <row r="376" spans="2:24" ht="127.5" customHeight="1" x14ac:dyDescent="0.2">
      <c r="B376" s="117"/>
      <c r="C376" s="117"/>
      <c r="D376" s="117"/>
      <c r="E376" s="117"/>
      <c r="F376" s="117"/>
      <c r="G376" s="117"/>
      <c r="H376" s="117"/>
      <c r="I376" s="117"/>
      <c r="J376" s="117"/>
      <c r="K376" s="117"/>
      <c r="L376" s="117"/>
      <c r="M376" s="117"/>
      <c r="N376" s="117"/>
      <c r="O376" s="112"/>
      <c r="P376" s="112"/>
      <c r="Q376" s="112"/>
      <c r="R376" s="117" t="str">
        <f>IF(Minutes!S379&lt;&gt;"#","",CONCATENATE("&lt;TR BGCOLOR=""#E0E0E0""&gt;&lt;TD&gt;&lt;BR&gt;&lt;/TD&gt;&lt;TD VALIGN = MIDDLE  ALIGN = CENTER&gt;", Minutes!S378, "&lt;/TD&gt;&lt;TD VALIGN = MIDDLE  ALIGN = CENTER&gt;", TEXT(Minutes!S377,"d-mmm-yy"),"&lt;/TD&gt;&lt;/TR&gt;&lt;TR&gt;&lt;TD COLSPAN = 3&gt;", SUBSTITUTE(Minutes!S379, "#", " "),"&lt;/TD&gt;&lt;/TR&gt;"))</f>
        <v/>
      </c>
      <c r="S376" s="117" t="str">
        <f>IF(Minutes!T379&lt;&gt;"#","",CONCATENATE("&lt;TR BGCOLOR=""#E0E0E0""&gt;&lt;TD&gt;&lt;BR&gt;&lt;/TD&gt;&lt;TD VALIGN = MIDDLE  ALIGN = CENTER&gt;", Minutes!T378, "&lt;/TD&gt;&lt;TD VALIGN = MIDDLE  ALIGN = CENTER&gt;", TEXT(Minutes!T377,"d-mmm-yy"),"&lt;/TD&gt;&lt;/TR&gt;&lt;TR&gt;&lt;TD COLSPAN = 3&gt;", SUBSTITUTE(Minutes!T379, "#", " "),"&lt;/TD&gt;&lt;/TR&gt;"))</f>
        <v/>
      </c>
      <c r="T376" s="117" t="str">
        <f>IF(Minutes!U379&lt;&gt;"#","",CONCATENATE("&lt;TR BGCOLOR=""#E0E0E0""&gt;&lt;TD&gt;&lt;BR&gt;&lt;/TD&gt;&lt;TD VALIGN = MIDDLE  ALIGN = CENTER&gt;", Minutes!U378, "&lt;/TD&gt;&lt;TD VALIGN = MIDDLE  ALIGN = CENTER&gt;", TEXT(Minutes!U377,"d-mmm-yy"),"&lt;/TD&gt;&lt;/TR&gt;&lt;TR&gt;&lt;TD COLSPAN = 3&gt;", SUBSTITUTE(Minutes!U379, "#", " "),"&lt;/TD&gt;&lt;/TR&gt;"))</f>
        <v/>
      </c>
      <c r="U376" s="117" t="str">
        <f>IF(Minutes!V379&lt;&gt;"#","",CONCATENATE("&lt;TR BGCOLOR=""#E0E0E0""&gt;&lt;TD&gt;&lt;BR&gt;&lt;/TD&gt;&lt;TD VALIGN = MIDDLE  ALIGN = CENTER&gt;", Minutes!V378, "&lt;/TD&gt;&lt;TD VALIGN = MIDDLE  ALIGN = CENTER&gt;", TEXT(Minutes!V377,"d-mmm-yy"),"&lt;/TD&gt;&lt;/TR&gt;&lt;TR&gt;&lt;TD COLSPAN = 3&gt;", SUBSTITUTE(Minutes!V379, "#", " "),"&lt;/TD&gt;&lt;/TR&gt;"))</f>
        <v/>
      </c>
      <c r="V376" s="117" t="str">
        <f>IF(Minutes!W379&lt;&gt;"#","",CONCATENATE("&lt;TR BGCOLOR=""#E0E0E0""&gt;&lt;TD&gt;&lt;BR&gt;&lt;/TD&gt;&lt;TD VALIGN = MIDDLE  ALIGN = CENTER&gt;", Minutes!W378, "&lt;/TD&gt;&lt;TD VALIGN = MIDDLE  ALIGN = CENTER&gt;", TEXT(Minutes!W377,"d-mmm-yy"),"&lt;/TD&gt;&lt;/TR&gt;&lt;TR&gt;&lt;TD COLSPAN = 3&gt;", SUBSTITUTE(Minutes!W379, "#", " "),"&lt;/TD&gt;&lt;/TR&gt;"))</f>
        <v/>
      </c>
      <c r="W376" s="117" t="str">
        <f>IF(Minutes!X379&lt;&gt;"#","",CONCATENATE("&lt;TR BGCOLOR=""#E0E0E0""&gt;&lt;TD&gt;&lt;BR&gt;&lt;/TD&gt;&lt;TD VALIGN = MIDDLE  ALIGN = CENTER&gt;", Minutes!X378, "&lt;/TD&gt;&lt;TD VALIGN = MIDDLE  ALIGN = CENTER&gt;", TEXT(Minutes!X377,"d-mmm-yy"),"&lt;/TD&gt;&lt;/TR&gt;&lt;TR&gt;&lt;TD COLSPAN = 3&gt;", SUBSTITUTE(Minutes!X379, "#", " "),"&lt;/TD&gt;&lt;/TR&gt;"))</f>
        <v/>
      </c>
      <c r="X376" s="117" t="str">
        <f>IF(Minutes!Y379&lt;&gt;"#","",CONCATENATE("&lt;TR BGCOLOR=""#E0E0E0""&gt;&lt;TD&gt;&lt;BR&gt;&lt;/TD&gt;&lt;TD VALIGN = MIDDLE  ALIGN = CENTER&gt;", Minutes!Y378, "&lt;/TD&gt;&lt;TD VALIGN = MIDDLE  ALIGN = CENTER&gt;", TEXT(Minutes!Y377,"d-mmm-yy"),"&lt;/TD&gt;&lt;/TR&gt;&lt;TR&gt;&lt;TD COLSPAN = 3&gt;", SUBSTITUTE(Minutes!Y379, "#", " "),"&lt;/TD&gt;&lt;/TR&gt;"))</f>
        <v/>
      </c>
    </row>
    <row r="377" spans="2:24" x14ac:dyDescent="0.2">
      <c r="B377" s="117"/>
      <c r="C377" s="117"/>
      <c r="D377" s="117"/>
      <c r="E377" s="117"/>
      <c r="F377" s="117"/>
      <c r="G377" s="117"/>
      <c r="H377" s="117"/>
      <c r="I377" s="117"/>
      <c r="J377" s="117"/>
      <c r="K377" s="117"/>
      <c r="L377" s="117"/>
      <c r="M377" s="117"/>
      <c r="N377" s="117"/>
      <c r="O377" s="112"/>
      <c r="P377" s="112"/>
      <c r="Q377" s="112"/>
      <c r="R377" s="117"/>
      <c r="S377" s="117"/>
      <c r="T377" s="117"/>
      <c r="U377" s="117"/>
      <c r="V377" s="117"/>
      <c r="W377" s="117"/>
      <c r="X377" s="117"/>
    </row>
    <row r="378" spans="2:24" x14ac:dyDescent="0.2">
      <c r="B378" s="117"/>
      <c r="C378" s="117"/>
      <c r="D378" s="117"/>
      <c r="E378" s="117"/>
      <c r="F378" s="117"/>
      <c r="G378" s="117"/>
      <c r="H378" s="117"/>
      <c r="I378" s="117"/>
      <c r="J378" s="117"/>
      <c r="K378" s="117"/>
      <c r="L378" s="117"/>
      <c r="M378" s="117"/>
      <c r="N378" s="117"/>
      <c r="O378" s="112"/>
      <c r="P378" s="112"/>
      <c r="Q378" s="112"/>
      <c r="R378" s="117"/>
      <c r="S378" s="117"/>
      <c r="T378" s="117"/>
      <c r="U378" s="117"/>
      <c r="V378" s="117"/>
      <c r="W378" s="117"/>
      <c r="X378" s="117"/>
    </row>
    <row r="379" spans="2:24" ht="127.5" customHeight="1" x14ac:dyDescent="0.2">
      <c r="B379" s="117"/>
      <c r="C379" s="117"/>
      <c r="D379" s="117"/>
      <c r="E379" s="117"/>
      <c r="F379" s="117"/>
      <c r="G379" s="117"/>
      <c r="H379" s="117"/>
      <c r="I379" s="117"/>
      <c r="J379" s="117"/>
      <c r="K379" s="117"/>
      <c r="L379" s="117"/>
      <c r="M379" s="117"/>
      <c r="N379" s="117"/>
      <c r="R379" s="117" t="str">
        <f>IF(Minutes!S382&lt;&gt;"#","",CONCATENATE("&lt;TR BGCOLOR=""#E0E0E0""&gt;&lt;TD&gt;&lt;BR&gt;&lt;/TD&gt;&lt;TD VALIGN = MIDDLE  ALIGN = CENTER&gt;", Minutes!S381, "&lt;/TD&gt;&lt;TD VALIGN = MIDDLE  ALIGN = CENTER&gt;", TEXT(Minutes!S380,"d-mmm-yy"),"&lt;/TD&gt;&lt;/TR&gt;&lt;TR&gt;&lt;TD COLSPAN = 3&gt;", SUBSTITUTE(Minutes!S382, "#", " "),"&lt;/TD&gt;&lt;/TR&gt;"))</f>
        <v/>
      </c>
      <c r="S379" s="117" t="str">
        <f>IF(Minutes!T382&lt;&gt;"#","",CONCATENATE("&lt;TR BGCOLOR=""#E0E0E0""&gt;&lt;TD&gt;&lt;BR&gt;&lt;/TD&gt;&lt;TD VALIGN = MIDDLE  ALIGN = CENTER&gt;", Minutes!T381, "&lt;/TD&gt;&lt;TD VALIGN = MIDDLE  ALIGN = CENTER&gt;", TEXT(Minutes!T380,"d-mmm-yy"),"&lt;/TD&gt;&lt;/TR&gt;&lt;TR&gt;&lt;TD COLSPAN = 3&gt;", SUBSTITUTE(Minutes!T382, "#", " "),"&lt;/TD&gt;&lt;/TR&gt;"))</f>
        <v/>
      </c>
      <c r="T379" s="117" t="str">
        <f>IF(Minutes!U382&lt;&gt;"#","",CONCATENATE("&lt;TR BGCOLOR=""#E0E0E0""&gt;&lt;TD&gt;&lt;BR&gt;&lt;/TD&gt;&lt;TD VALIGN = MIDDLE  ALIGN = CENTER&gt;", Minutes!U381, "&lt;/TD&gt;&lt;TD VALIGN = MIDDLE  ALIGN = CENTER&gt;", TEXT(Minutes!U380,"d-mmm-yy"),"&lt;/TD&gt;&lt;/TR&gt;&lt;TR&gt;&lt;TD COLSPAN = 3&gt;", SUBSTITUTE(Minutes!U382, "#", " "),"&lt;/TD&gt;&lt;/TR&gt;"))</f>
        <v/>
      </c>
      <c r="U379" s="117" t="str">
        <f>IF(Minutes!V382&lt;&gt;"#","",CONCATENATE("&lt;TR BGCOLOR=""#E0E0E0""&gt;&lt;TD&gt;&lt;BR&gt;&lt;/TD&gt;&lt;TD VALIGN = MIDDLE  ALIGN = CENTER&gt;", Minutes!V381, "&lt;/TD&gt;&lt;TD VALIGN = MIDDLE  ALIGN = CENTER&gt;", TEXT(Minutes!V380,"d-mmm-yy"),"&lt;/TD&gt;&lt;/TR&gt;&lt;TR&gt;&lt;TD COLSPAN = 3&gt;", SUBSTITUTE(Minutes!V382, "#", " "),"&lt;/TD&gt;&lt;/TR&gt;"))</f>
        <v/>
      </c>
      <c r="V379" s="117" t="str">
        <f>IF(Minutes!W382&lt;&gt;"#","",CONCATENATE("&lt;TR BGCOLOR=""#E0E0E0""&gt;&lt;TD&gt;&lt;BR&gt;&lt;/TD&gt;&lt;TD VALIGN = MIDDLE  ALIGN = CENTER&gt;", Minutes!W381, "&lt;/TD&gt;&lt;TD VALIGN = MIDDLE  ALIGN = CENTER&gt;", TEXT(Minutes!W380,"d-mmm-yy"),"&lt;/TD&gt;&lt;/TR&gt;&lt;TR&gt;&lt;TD COLSPAN = 3&gt;", SUBSTITUTE(Minutes!W382, "#", " "),"&lt;/TD&gt;&lt;/TR&gt;"))</f>
        <v/>
      </c>
      <c r="W379" s="117" t="str">
        <f>IF(Minutes!X382&lt;&gt;"#","",CONCATENATE("&lt;TR BGCOLOR=""#E0E0E0""&gt;&lt;TD&gt;&lt;BR&gt;&lt;/TD&gt;&lt;TD VALIGN = MIDDLE  ALIGN = CENTER&gt;", Minutes!X381, "&lt;/TD&gt;&lt;TD VALIGN = MIDDLE  ALIGN = CENTER&gt;", TEXT(Minutes!X380,"d-mmm-yy"),"&lt;/TD&gt;&lt;/TR&gt;&lt;TR&gt;&lt;TD COLSPAN = 3&gt;", SUBSTITUTE(Minutes!X382, "#", " "),"&lt;/TD&gt;&lt;/TR&gt;"))</f>
        <v/>
      </c>
      <c r="X379" s="117" t="str">
        <f>IF(Minutes!Y382&lt;&gt;"#","",CONCATENATE("&lt;TR BGCOLOR=""#E0E0E0""&gt;&lt;TD&gt;&lt;BR&gt;&lt;/TD&gt;&lt;TD VALIGN = MIDDLE  ALIGN = CENTER&gt;", Minutes!Y381, "&lt;/TD&gt;&lt;TD VALIGN = MIDDLE  ALIGN = CENTER&gt;", TEXT(Minutes!Y380,"d-mmm-yy"),"&lt;/TD&gt;&lt;/TR&gt;&lt;TR&gt;&lt;TD COLSPAN = 3&gt;", SUBSTITUTE(Minutes!Y382, "#", " "),"&lt;/TD&gt;&lt;/TR&gt;"))</f>
        <v/>
      </c>
    </row>
    <row r="380" spans="2:24" x14ac:dyDescent="0.2">
      <c r="B380" s="117"/>
      <c r="C380" s="117"/>
      <c r="D380" s="117"/>
      <c r="E380" s="117"/>
      <c r="F380" s="117"/>
      <c r="G380" s="117"/>
      <c r="H380" s="117"/>
      <c r="I380" s="117"/>
      <c r="J380" s="117"/>
      <c r="K380" s="117"/>
      <c r="L380" s="117"/>
      <c r="M380" s="117"/>
      <c r="N380" s="117"/>
      <c r="R380" s="117"/>
      <c r="S380" s="117"/>
      <c r="T380" s="117"/>
      <c r="U380" s="117"/>
      <c r="V380" s="117"/>
      <c r="W380" s="117"/>
      <c r="X380" s="117"/>
    </row>
    <row r="381" spans="2:24" x14ac:dyDescent="0.2">
      <c r="B381" s="117"/>
      <c r="C381" s="117"/>
      <c r="D381" s="117"/>
      <c r="E381" s="117"/>
      <c r="F381" s="117"/>
      <c r="G381" s="117"/>
      <c r="H381" s="117"/>
      <c r="I381" s="117"/>
      <c r="J381" s="117"/>
      <c r="K381" s="117"/>
      <c r="L381" s="117"/>
      <c r="M381" s="117"/>
      <c r="N381" s="117"/>
      <c r="R381" s="117"/>
      <c r="S381" s="117"/>
      <c r="T381" s="117"/>
      <c r="U381" s="117"/>
      <c r="V381" s="117"/>
      <c r="W381" s="117"/>
      <c r="X381" s="117"/>
    </row>
    <row r="382" spans="2:24" ht="127.5" customHeight="1" x14ac:dyDescent="0.2">
      <c r="B382" s="117"/>
      <c r="C382" s="117"/>
      <c r="D382" s="117"/>
      <c r="E382" s="117"/>
      <c r="F382" s="117"/>
      <c r="G382" s="117"/>
      <c r="H382" s="117"/>
      <c r="I382" s="117"/>
      <c r="J382" s="117"/>
      <c r="K382" s="117"/>
      <c r="L382" s="117"/>
      <c r="M382" s="117"/>
      <c r="N382" s="117"/>
      <c r="R382" s="117"/>
      <c r="S382" s="117"/>
      <c r="T382" s="117"/>
    </row>
    <row r="383" spans="2:24" x14ac:dyDescent="0.2">
      <c r="B383" s="117"/>
      <c r="C383" s="117"/>
      <c r="D383" s="117"/>
      <c r="E383" s="117"/>
      <c r="F383" s="117"/>
      <c r="G383" s="117"/>
      <c r="H383" s="117"/>
      <c r="I383" s="117"/>
      <c r="J383" s="117"/>
      <c r="K383" s="117"/>
      <c r="L383" s="117"/>
      <c r="M383" s="117"/>
      <c r="N383" s="117"/>
      <c r="R383" s="117"/>
      <c r="S383" s="117"/>
      <c r="T383" s="117"/>
    </row>
    <row r="384" spans="2:24" x14ac:dyDescent="0.2">
      <c r="B384" s="117"/>
      <c r="C384" s="117"/>
      <c r="D384" s="117"/>
      <c r="E384" s="117"/>
      <c r="F384" s="117"/>
      <c r="G384" s="117"/>
      <c r="H384" s="117"/>
      <c r="I384" s="117"/>
      <c r="J384" s="117"/>
      <c r="K384" s="117"/>
      <c r="L384" s="117"/>
      <c r="M384" s="117"/>
      <c r="N384" s="117"/>
      <c r="R384" s="117"/>
      <c r="S384" s="117"/>
      <c r="T384" s="117"/>
    </row>
    <row r="385" spans="2:20" ht="127.5" customHeight="1" x14ac:dyDescent="0.2">
      <c r="B385" s="117"/>
      <c r="C385" s="117"/>
      <c r="D385" s="117"/>
      <c r="E385" s="117"/>
      <c r="F385" s="117"/>
      <c r="G385" s="117"/>
      <c r="H385" s="117"/>
      <c r="I385" s="117"/>
      <c r="J385" s="117"/>
      <c r="K385" s="117"/>
      <c r="L385" s="117"/>
      <c r="M385" s="117"/>
      <c r="N385" s="117"/>
      <c r="R385" s="117"/>
      <c r="S385" s="117"/>
      <c r="T385" s="117"/>
    </row>
    <row r="386" spans="2:20" x14ac:dyDescent="0.2">
      <c r="B386" s="117"/>
      <c r="C386" s="117"/>
      <c r="D386" s="117"/>
      <c r="E386" s="117"/>
      <c r="F386" s="117"/>
      <c r="G386" s="117"/>
      <c r="H386" s="117"/>
      <c r="I386" s="117"/>
      <c r="J386" s="117"/>
      <c r="K386" s="117"/>
      <c r="L386" s="117"/>
      <c r="M386" s="117"/>
      <c r="N386" s="117"/>
      <c r="R386" s="117"/>
      <c r="S386" s="117"/>
      <c r="T386" s="117"/>
    </row>
    <row r="387" spans="2:20" x14ac:dyDescent="0.2">
      <c r="B387" s="117"/>
      <c r="C387" s="117"/>
      <c r="D387" s="117"/>
      <c r="E387" s="117"/>
      <c r="F387" s="117"/>
      <c r="G387" s="117"/>
      <c r="H387" s="117"/>
      <c r="I387" s="117"/>
      <c r="J387" s="117"/>
      <c r="K387" s="117"/>
      <c r="L387" s="117"/>
      <c r="M387" s="117"/>
      <c r="N387" s="117"/>
      <c r="R387" s="117"/>
      <c r="S387" s="117"/>
      <c r="T387" s="117"/>
    </row>
    <row r="388" spans="2:20" ht="127.5" customHeight="1" x14ac:dyDescent="0.2">
      <c r="B388" s="117"/>
      <c r="C388" s="117"/>
      <c r="D388" s="117"/>
      <c r="E388" s="117"/>
      <c r="F388" s="117"/>
      <c r="G388" s="117"/>
      <c r="H388" s="117"/>
      <c r="I388" s="117"/>
      <c r="J388" s="117"/>
      <c r="K388" s="117"/>
      <c r="L388" s="117"/>
      <c r="M388" s="117"/>
      <c r="N388" s="117"/>
      <c r="R388" s="117"/>
      <c r="S388" s="117"/>
      <c r="T388" s="117"/>
    </row>
    <row r="389" spans="2:20" x14ac:dyDescent="0.2">
      <c r="B389" s="117"/>
      <c r="C389" s="117"/>
      <c r="D389" s="117"/>
      <c r="E389" s="117"/>
      <c r="F389" s="117"/>
      <c r="G389" s="117"/>
      <c r="H389" s="117"/>
      <c r="I389" s="117"/>
      <c r="J389" s="117"/>
      <c r="K389" s="117"/>
      <c r="L389" s="117"/>
      <c r="M389" s="117"/>
      <c r="N389" s="117"/>
      <c r="R389" s="117"/>
      <c r="S389" s="117"/>
      <c r="T389" s="117"/>
    </row>
    <row r="390" spans="2:20" x14ac:dyDescent="0.2">
      <c r="B390" s="117"/>
      <c r="C390" s="117"/>
      <c r="D390" s="117"/>
      <c r="E390" s="117"/>
      <c r="F390" s="117"/>
      <c r="G390" s="117"/>
      <c r="H390" s="117"/>
      <c r="I390" s="117"/>
      <c r="J390" s="117"/>
      <c r="K390" s="117"/>
      <c r="L390" s="117"/>
      <c r="M390" s="117"/>
      <c r="N390" s="117"/>
      <c r="R390" s="117"/>
      <c r="S390" s="117"/>
      <c r="T390" s="117"/>
    </row>
    <row r="391" spans="2:20" ht="127.5" customHeight="1" x14ac:dyDescent="0.2">
      <c r="B391" s="117"/>
      <c r="C391" s="117"/>
      <c r="D391" s="117"/>
      <c r="E391" s="117"/>
      <c r="F391" s="117"/>
      <c r="G391" s="117"/>
      <c r="H391" s="117"/>
      <c r="I391" s="117"/>
      <c r="J391" s="117"/>
      <c r="K391" s="117"/>
      <c r="L391" s="117"/>
      <c r="M391" s="117"/>
      <c r="N391" s="117"/>
      <c r="R391" s="117"/>
      <c r="S391" s="117"/>
      <c r="T391" s="117"/>
    </row>
    <row r="392" spans="2:20" x14ac:dyDescent="0.2">
      <c r="B392" s="117"/>
      <c r="C392" s="117"/>
      <c r="D392" s="117"/>
      <c r="E392" s="117"/>
      <c r="F392" s="117"/>
      <c r="G392" s="117"/>
      <c r="H392" s="117"/>
      <c r="I392" s="117"/>
      <c r="J392" s="117"/>
      <c r="K392" s="117"/>
      <c r="L392" s="117"/>
      <c r="M392" s="117"/>
      <c r="N392" s="117"/>
      <c r="R392" s="117"/>
      <c r="S392" s="117"/>
      <c r="T392" s="117"/>
    </row>
    <row r="393" spans="2:20" x14ac:dyDescent="0.2">
      <c r="B393" s="117"/>
      <c r="C393" s="117"/>
      <c r="D393" s="117"/>
      <c r="E393" s="117"/>
      <c r="F393" s="117"/>
      <c r="G393" s="117"/>
      <c r="H393" s="117"/>
      <c r="I393" s="117"/>
      <c r="J393" s="117"/>
      <c r="K393" s="117"/>
      <c r="L393" s="117"/>
      <c r="M393" s="117"/>
      <c r="N393" s="117"/>
      <c r="R393" s="117"/>
      <c r="S393" s="117"/>
      <c r="T393" s="117"/>
    </row>
    <row r="394" spans="2:20" ht="127.5" customHeight="1" x14ac:dyDescent="0.2">
      <c r="B394" s="117"/>
      <c r="C394" s="117"/>
      <c r="D394" s="117"/>
      <c r="E394" s="117"/>
      <c r="F394" s="117"/>
      <c r="G394" s="117"/>
      <c r="H394" s="117"/>
      <c r="I394" s="117"/>
      <c r="J394" s="117"/>
      <c r="K394" s="117"/>
      <c r="L394" s="117"/>
      <c r="M394" s="117"/>
      <c r="N394" s="117"/>
      <c r="R394" s="117"/>
      <c r="S394" s="117"/>
      <c r="T394" s="117"/>
    </row>
    <row r="395" spans="2:20" x14ac:dyDescent="0.2">
      <c r="B395" s="117"/>
      <c r="C395" s="117"/>
      <c r="D395" s="117"/>
      <c r="E395" s="117"/>
      <c r="F395" s="117"/>
      <c r="G395" s="117"/>
      <c r="H395" s="117"/>
      <c r="I395" s="117"/>
      <c r="J395" s="117"/>
      <c r="K395" s="117"/>
      <c r="L395" s="117"/>
      <c r="M395" s="117"/>
      <c r="N395" s="117"/>
      <c r="R395" s="117"/>
      <c r="S395" s="117"/>
      <c r="T395" s="117"/>
    </row>
    <row r="396" spans="2:20" x14ac:dyDescent="0.2">
      <c r="B396" s="117"/>
      <c r="C396" s="117"/>
      <c r="D396" s="117"/>
      <c r="E396" s="117"/>
      <c r="F396" s="117"/>
      <c r="G396" s="117"/>
      <c r="H396" s="117"/>
      <c r="I396" s="117"/>
      <c r="J396" s="117"/>
      <c r="K396" s="117"/>
      <c r="L396" s="117"/>
      <c r="M396" s="117"/>
      <c r="N396" s="117"/>
      <c r="R396" s="117"/>
      <c r="S396" s="117"/>
      <c r="T396" s="117"/>
    </row>
    <row r="397" spans="2:20" ht="127.5" customHeight="1" x14ac:dyDescent="0.2">
      <c r="B397" s="117"/>
      <c r="C397" s="117"/>
      <c r="D397" s="117"/>
      <c r="E397" s="117"/>
      <c r="F397" s="117"/>
      <c r="G397" s="117"/>
      <c r="H397" s="117"/>
      <c r="I397" s="117"/>
      <c r="J397" s="117"/>
      <c r="K397" s="117"/>
      <c r="L397" s="117"/>
      <c r="M397" s="117"/>
      <c r="N397" s="117"/>
      <c r="R397" s="117"/>
      <c r="S397" s="117"/>
      <c r="T397" s="117"/>
    </row>
    <row r="398" spans="2:20" x14ac:dyDescent="0.2">
      <c r="B398" s="117"/>
      <c r="C398" s="117"/>
      <c r="D398" s="117"/>
      <c r="E398" s="117"/>
      <c r="F398" s="117"/>
      <c r="G398" s="117"/>
      <c r="H398" s="117"/>
      <c r="I398" s="117"/>
      <c r="J398" s="117"/>
      <c r="K398" s="117"/>
      <c r="L398" s="117"/>
      <c r="M398" s="117"/>
      <c r="N398" s="117"/>
      <c r="R398" s="117"/>
      <c r="S398" s="117"/>
      <c r="T398" s="117"/>
    </row>
    <row r="399" spans="2:20" x14ac:dyDescent="0.2">
      <c r="B399" s="117"/>
      <c r="C399" s="117"/>
      <c r="D399" s="117"/>
      <c r="E399" s="117"/>
      <c r="F399" s="117"/>
      <c r="G399" s="117"/>
      <c r="H399" s="117"/>
      <c r="I399" s="117"/>
      <c r="J399" s="117"/>
      <c r="K399" s="117"/>
      <c r="L399" s="117"/>
      <c r="M399" s="117"/>
      <c r="N399" s="117"/>
      <c r="R399" s="117"/>
      <c r="S399" s="117"/>
      <c r="T399" s="117"/>
    </row>
    <row r="400" spans="2:20" ht="127.5" customHeight="1" x14ac:dyDescent="0.2">
      <c r="B400" s="117"/>
      <c r="C400" s="117"/>
      <c r="D400" s="117"/>
      <c r="E400" s="117"/>
      <c r="F400" s="117"/>
      <c r="G400" s="117"/>
      <c r="H400" s="117"/>
      <c r="I400" s="117"/>
      <c r="J400" s="117"/>
      <c r="K400" s="117"/>
      <c r="L400" s="117"/>
      <c r="M400" s="117"/>
      <c r="N400" s="117"/>
      <c r="R400" s="117"/>
      <c r="S400" s="117"/>
      <c r="T400" s="117"/>
    </row>
    <row r="401" spans="2:20" x14ac:dyDescent="0.2">
      <c r="B401" s="117"/>
      <c r="C401" s="117"/>
      <c r="D401" s="117"/>
      <c r="E401" s="117"/>
      <c r="F401" s="117"/>
      <c r="G401" s="117"/>
      <c r="H401" s="117"/>
      <c r="I401" s="117"/>
      <c r="J401" s="117"/>
      <c r="K401" s="117"/>
      <c r="L401" s="117"/>
      <c r="M401" s="117"/>
      <c r="N401" s="117"/>
      <c r="R401" s="117"/>
      <c r="S401" s="117"/>
      <c r="T401" s="117"/>
    </row>
    <row r="402" spans="2:20" x14ac:dyDescent="0.2">
      <c r="B402" s="117"/>
      <c r="C402" s="117"/>
      <c r="D402" s="117"/>
      <c r="E402" s="117"/>
      <c r="F402" s="117"/>
      <c r="G402" s="117"/>
      <c r="H402" s="117"/>
      <c r="I402" s="117"/>
      <c r="J402" s="117"/>
      <c r="K402" s="117"/>
      <c r="L402" s="117"/>
      <c r="M402" s="117"/>
      <c r="N402" s="117"/>
      <c r="R402" s="117"/>
      <c r="S402" s="117"/>
      <c r="T402" s="117"/>
    </row>
    <row r="403" spans="2:20" ht="127.5" customHeight="1" x14ac:dyDescent="0.2">
      <c r="B403" s="117"/>
      <c r="C403" s="117"/>
      <c r="D403" s="117"/>
      <c r="E403" s="117"/>
      <c r="F403" s="117"/>
      <c r="G403" s="117"/>
      <c r="H403" s="117"/>
      <c r="I403" s="117"/>
      <c r="J403" s="117"/>
      <c r="K403" s="117"/>
      <c r="L403" s="117"/>
      <c r="M403" s="117"/>
      <c r="N403" s="117"/>
      <c r="R403" s="117"/>
      <c r="S403" s="117"/>
      <c r="T403" s="117"/>
    </row>
    <row r="404" spans="2:20" x14ac:dyDescent="0.2">
      <c r="B404" s="117"/>
      <c r="C404" s="117"/>
      <c r="D404" s="117"/>
      <c r="E404" s="117"/>
      <c r="F404" s="117"/>
      <c r="G404" s="117"/>
      <c r="H404" s="117"/>
      <c r="I404" s="117"/>
      <c r="J404" s="117"/>
      <c r="K404" s="117"/>
      <c r="L404" s="117"/>
      <c r="M404" s="117"/>
      <c r="N404" s="117"/>
      <c r="R404" s="117"/>
      <c r="S404" s="117"/>
      <c r="T404" s="117"/>
    </row>
    <row r="405" spans="2:20" x14ac:dyDescent="0.2">
      <c r="B405" s="117"/>
      <c r="C405" s="117"/>
      <c r="D405" s="117"/>
      <c r="E405" s="117"/>
      <c r="F405" s="117"/>
      <c r="G405" s="117"/>
      <c r="H405" s="117"/>
      <c r="I405" s="117"/>
      <c r="J405" s="117"/>
      <c r="K405" s="117"/>
      <c r="L405" s="117"/>
      <c r="M405" s="117"/>
      <c r="N405" s="117"/>
      <c r="R405" s="117"/>
      <c r="S405" s="117"/>
      <c r="T405" s="117"/>
    </row>
    <row r="406" spans="2:20" ht="127.5" customHeight="1" x14ac:dyDescent="0.2">
      <c r="B406" s="117"/>
      <c r="C406" s="117"/>
      <c r="D406" s="117"/>
      <c r="E406" s="117"/>
      <c r="F406" s="117"/>
      <c r="G406" s="117"/>
      <c r="H406" s="117"/>
      <c r="I406" s="117"/>
      <c r="J406" s="117"/>
      <c r="K406" s="117"/>
      <c r="L406" s="117"/>
      <c r="M406" s="117"/>
      <c r="N406" s="117"/>
      <c r="R406" s="117"/>
      <c r="S406" s="117"/>
      <c r="T406" s="117"/>
    </row>
    <row r="407" spans="2:20" x14ac:dyDescent="0.2">
      <c r="B407" s="117"/>
      <c r="C407" s="117"/>
      <c r="D407" s="117"/>
      <c r="E407" s="117"/>
      <c r="F407" s="117"/>
      <c r="G407" s="117"/>
      <c r="H407" s="117"/>
      <c r="I407" s="117"/>
      <c r="J407" s="117"/>
      <c r="K407" s="117"/>
      <c r="L407" s="117"/>
      <c r="M407" s="117"/>
      <c r="N407" s="117"/>
      <c r="R407" s="117"/>
      <c r="S407" s="117"/>
      <c r="T407" s="117"/>
    </row>
    <row r="408" spans="2:20" x14ac:dyDescent="0.2">
      <c r="B408" s="117"/>
      <c r="C408" s="117"/>
      <c r="D408" s="117"/>
      <c r="E408" s="117"/>
      <c r="F408" s="117"/>
      <c r="G408" s="117"/>
      <c r="H408" s="117"/>
      <c r="I408" s="117"/>
      <c r="J408" s="117"/>
      <c r="K408" s="117"/>
      <c r="L408" s="117"/>
      <c r="M408" s="117"/>
      <c r="N408" s="117"/>
      <c r="R408" s="117"/>
      <c r="S408" s="117"/>
      <c r="T408" s="117"/>
    </row>
    <row r="409" spans="2:20" ht="127.5" customHeight="1" x14ac:dyDescent="0.2">
      <c r="B409" s="117"/>
      <c r="C409" s="117"/>
      <c r="D409" s="117"/>
      <c r="E409" s="117"/>
      <c r="F409" s="117"/>
      <c r="G409" s="117"/>
      <c r="H409" s="117"/>
      <c r="I409" s="117"/>
      <c r="J409" s="117"/>
      <c r="K409" s="117"/>
      <c r="L409" s="117"/>
      <c r="M409" s="117"/>
      <c r="N409" s="117"/>
      <c r="R409" s="117"/>
      <c r="S409" s="117"/>
      <c r="T409" s="117"/>
    </row>
    <row r="410" spans="2:20" x14ac:dyDescent="0.2">
      <c r="B410" s="117"/>
      <c r="C410" s="117"/>
      <c r="D410" s="117"/>
      <c r="E410" s="117"/>
      <c r="F410" s="117"/>
      <c r="G410" s="117"/>
      <c r="H410" s="117"/>
      <c r="I410" s="117"/>
      <c r="J410" s="117"/>
      <c r="K410" s="117"/>
      <c r="L410" s="117"/>
      <c r="M410" s="117"/>
      <c r="N410" s="117"/>
      <c r="R410" s="117"/>
      <c r="S410" s="117"/>
      <c r="T410" s="117"/>
    </row>
    <row r="411" spans="2:20" x14ac:dyDescent="0.2">
      <c r="B411" s="117"/>
      <c r="C411" s="117"/>
      <c r="D411" s="117"/>
      <c r="E411" s="117"/>
      <c r="F411" s="117"/>
      <c r="G411" s="117"/>
      <c r="H411" s="117"/>
      <c r="I411" s="117"/>
      <c r="J411" s="117"/>
      <c r="K411" s="117"/>
      <c r="L411" s="117"/>
      <c r="M411" s="117"/>
      <c r="N411" s="117"/>
      <c r="R411" s="117"/>
      <c r="S411" s="117"/>
      <c r="T411" s="117"/>
    </row>
    <row r="412" spans="2:20" ht="127.5" customHeight="1" x14ac:dyDescent="0.2">
      <c r="B412" s="117"/>
      <c r="C412" s="117"/>
      <c r="D412" s="117"/>
      <c r="E412" s="117"/>
      <c r="F412" s="117"/>
      <c r="G412" s="117"/>
      <c r="H412" s="117"/>
      <c r="I412" s="117"/>
      <c r="J412" s="117"/>
      <c r="K412" s="117"/>
      <c r="L412" s="117"/>
      <c r="M412" s="117"/>
      <c r="N412" s="117"/>
      <c r="R412" s="117"/>
      <c r="S412" s="117"/>
      <c r="T412" s="117"/>
    </row>
    <row r="413" spans="2:20" x14ac:dyDescent="0.2">
      <c r="B413" s="117"/>
      <c r="C413" s="117"/>
      <c r="D413" s="117"/>
      <c r="E413" s="117"/>
      <c r="F413" s="117"/>
      <c r="G413" s="117"/>
      <c r="H413" s="117"/>
      <c r="I413" s="117"/>
      <c r="J413" s="117"/>
      <c r="K413" s="117"/>
      <c r="L413" s="117"/>
      <c r="M413" s="117"/>
      <c r="N413" s="117"/>
      <c r="R413" s="117"/>
      <c r="S413" s="117"/>
      <c r="T413" s="117"/>
    </row>
    <row r="414" spans="2:20" x14ac:dyDescent="0.2">
      <c r="B414" s="117"/>
      <c r="C414" s="117"/>
      <c r="D414" s="117"/>
      <c r="E414" s="117"/>
      <c r="F414" s="117"/>
      <c r="G414" s="117"/>
      <c r="H414" s="117"/>
      <c r="I414" s="117"/>
      <c r="J414" s="117"/>
      <c r="K414" s="117"/>
      <c r="L414" s="117"/>
      <c r="M414" s="117"/>
      <c r="N414" s="117"/>
      <c r="R414" s="117"/>
      <c r="S414" s="117"/>
      <c r="T414" s="117"/>
    </row>
    <row r="415" spans="2:20" ht="127.5" customHeight="1" x14ac:dyDescent="0.2">
      <c r="B415" s="117"/>
      <c r="C415" s="117"/>
      <c r="D415" s="117"/>
      <c r="E415" s="117"/>
      <c r="F415" s="117"/>
      <c r="G415" s="117"/>
      <c r="H415" s="117"/>
      <c r="I415" s="117"/>
      <c r="J415" s="117"/>
      <c r="K415" s="117"/>
      <c r="L415" s="117"/>
      <c r="M415" s="117"/>
      <c r="N415" s="117"/>
      <c r="R415" s="117"/>
      <c r="S415" s="117"/>
      <c r="T415" s="117"/>
    </row>
    <row r="416" spans="2:20" x14ac:dyDescent="0.2">
      <c r="B416" s="117"/>
      <c r="C416" s="117"/>
      <c r="D416" s="117"/>
      <c r="E416" s="117"/>
      <c r="F416" s="117"/>
      <c r="G416" s="117"/>
      <c r="H416" s="117"/>
      <c r="I416" s="117"/>
      <c r="J416" s="117"/>
      <c r="K416" s="117"/>
      <c r="L416" s="117"/>
      <c r="M416" s="117"/>
      <c r="N416" s="117"/>
      <c r="R416" s="117"/>
      <c r="S416" s="117"/>
      <c r="T416" s="117"/>
    </row>
    <row r="417" spans="2:20" x14ac:dyDescent="0.2">
      <c r="B417" s="117"/>
      <c r="C417" s="117"/>
      <c r="D417" s="117"/>
      <c r="E417" s="117"/>
      <c r="F417" s="117"/>
      <c r="G417" s="117"/>
      <c r="H417" s="117"/>
      <c r="I417" s="117"/>
      <c r="J417" s="117"/>
      <c r="K417" s="117"/>
      <c r="L417" s="117"/>
      <c r="M417" s="117"/>
      <c r="N417" s="117"/>
      <c r="R417" s="117"/>
      <c r="S417" s="117"/>
      <c r="T417" s="117"/>
    </row>
    <row r="418" spans="2:20" ht="127.5" customHeight="1" x14ac:dyDescent="0.2">
      <c r="B418" s="117"/>
      <c r="C418" s="117"/>
      <c r="D418" s="117"/>
      <c r="E418" s="117"/>
      <c r="F418" s="117"/>
      <c r="G418" s="117"/>
      <c r="H418" s="117"/>
      <c r="I418" s="117"/>
      <c r="J418" s="117"/>
      <c r="K418" s="117"/>
      <c r="L418" s="117"/>
      <c r="M418" s="117"/>
      <c r="N418" s="117"/>
      <c r="R418" s="117"/>
      <c r="S418" s="117"/>
      <c r="T418" s="117"/>
    </row>
    <row r="419" spans="2:20" x14ac:dyDescent="0.2">
      <c r="B419" s="117"/>
      <c r="C419" s="117"/>
      <c r="D419" s="117"/>
      <c r="E419" s="117"/>
      <c r="F419" s="117"/>
      <c r="G419" s="117"/>
      <c r="H419" s="117"/>
      <c r="I419" s="117"/>
      <c r="J419" s="117"/>
      <c r="K419" s="117"/>
      <c r="L419" s="117"/>
      <c r="M419" s="117"/>
      <c r="N419" s="117"/>
      <c r="R419" s="117"/>
      <c r="S419" s="117"/>
      <c r="T419" s="117"/>
    </row>
    <row r="420" spans="2:20" x14ac:dyDescent="0.2">
      <c r="B420" s="117"/>
      <c r="C420" s="117"/>
      <c r="D420" s="117"/>
      <c r="E420" s="117"/>
      <c r="F420" s="117"/>
      <c r="G420" s="117"/>
      <c r="H420" s="117"/>
      <c r="I420" s="117"/>
      <c r="J420" s="117"/>
      <c r="K420" s="117"/>
      <c r="L420" s="117"/>
      <c r="M420" s="117"/>
      <c r="N420" s="117"/>
      <c r="R420" s="117"/>
      <c r="S420" s="117"/>
      <c r="T420" s="117"/>
    </row>
    <row r="421" spans="2:20" ht="127.5" customHeight="1" x14ac:dyDescent="0.2">
      <c r="B421" s="117"/>
      <c r="C421" s="117"/>
      <c r="D421" s="117"/>
      <c r="E421" s="117"/>
      <c r="F421" s="117"/>
      <c r="G421" s="117"/>
      <c r="H421" s="117"/>
      <c r="I421" s="117"/>
      <c r="J421" s="117"/>
      <c r="K421" s="117"/>
      <c r="L421" s="117"/>
      <c r="M421" s="117"/>
      <c r="N421" s="117"/>
      <c r="R421" s="117"/>
      <c r="S421" s="117"/>
      <c r="T421" s="117"/>
    </row>
    <row r="422" spans="2:20" x14ac:dyDescent="0.2">
      <c r="B422" s="117"/>
      <c r="C422" s="117"/>
      <c r="D422" s="117"/>
      <c r="E422" s="117"/>
      <c r="F422" s="117"/>
      <c r="G422" s="117"/>
      <c r="H422" s="117"/>
      <c r="I422" s="117"/>
      <c r="J422" s="117"/>
      <c r="K422" s="117"/>
      <c r="L422" s="117"/>
      <c r="M422" s="117"/>
      <c r="N422" s="117"/>
      <c r="R422" s="117"/>
      <c r="S422" s="117"/>
      <c r="T422" s="117"/>
    </row>
    <row r="423" spans="2:20" x14ac:dyDescent="0.2">
      <c r="B423" s="117"/>
      <c r="C423" s="117"/>
      <c r="D423" s="117"/>
      <c r="E423" s="117"/>
      <c r="F423" s="117"/>
      <c r="G423" s="117"/>
      <c r="H423" s="117"/>
      <c r="I423" s="117"/>
      <c r="J423" s="117"/>
      <c r="K423" s="117"/>
      <c r="L423" s="117"/>
      <c r="M423" s="117"/>
      <c r="N423" s="117"/>
      <c r="R423" s="117"/>
      <c r="S423" s="117"/>
      <c r="T423" s="117"/>
    </row>
    <row r="424" spans="2:20" ht="127.5" customHeight="1" x14ac:dyDescent="0.2">
      <c r="B424" s="117"/>
      <c r="C424" s="117"/>
      <c r="D424" s="117"/>
      <c r="E424" s="117"/>
      <c r="F424" s="117"/>
      <c r="G424" s="117"/>
      <c r="H424" s="117"/>
      <c r="I424" s="117"/>
      <c r="J424" s="117"/>
      <c r="K424" s="117"/>
      <c r="L424" s="117"/>
      <c r="M424" s="117"/>
      <c r="N424" s="117"/>
      <c r="R424" s="117"/>
      <c r="S424" s="117"/>
      <c r="T424" s="117"/>
    </row>
    <row r="425" spans="2:20" x14ac:dyDescent="0.2">
      <c r="B425" s="117"/>
      <c r="C425" s="117"/>
      <c r="D425" s="117"/>
      <c r="E425" s="117"/>
      <c r="F425" s="117"/>
      <c r="G425" s="117"/>
      <c r="H425" s="117"/>
      <c r="I425" s="117"/>
      <c r="J425" s="117"/>
      <c r="K425" s="117"/>
      <c r="L425" s="117"/>
      <c r="M425" s="117"/>
      <c r="N425" s="117"/>
      <c r="R425" s="117"/>
      <c r="S425" s="117"/>
      <c r="T425" s="117"/>
    </row>
    <row r="426" spans="2:20" x14ac:dyDescent="0.2">
      <c r="B426" s="117"/>
      <c r="C426" s="117"/>
      <c r="D426" s="117"/>
      <c r="E426" s="117"/>
      <c r="F426" s="117"/>
      <c r="G426" s="117"/>
      <c r="H426" s="117"/>
      <c r="I426" s="117"/>
      <c r="J426" s="117"/>
      <c r="K426" s="117"/>
      <c r="L426" s="117"/>
      <c r="M426" s="117"/>
      <c r="N426" s="117"/>
      <c r="R426" s="117"/>
      <c r="S426" s="117"/>
      <c r="T426" s="117"/>
    </row>
    <row r="427" spans="2:20" ht="127.5" customHeight="1" x14ac:dyDescent="0.2">
      <c r="B427" s="117"/>
      <c r="C427" s="117"/>
      <c r="D427" s="117"/>
      <c r="E427" s="117"/>
      <c r="F427" s="117"/>
      <c r="G427" s="117"/>
      <c r="H427" s="117"/>
      <c r="I427" s="117"/>
      <c r="J427" s="117"/>
      <c r="K427" s="117"/>
      <c r="L427" s="117"/>
      <c r="M427" s="117"/>
      <c r="N427" s="117"/>
      <c r="R427" s="117"/>
      <c r="S427" s="117"/>
      <c r="T427" s="117"/>
    </row>
    <row r="428" spans="2:20" x14ac:dyDescent="0.2">
      <c r="B428" s="117"/>
      <c r="C428" s="117"/>
      <c r="D428" s="117"/>
      <c r="E428" s="117"/>
      <c r="F428" s="117"/>
      <c r="G428" s="117"/>
      <c r="H428" s="117"/>
      <c r="I428" s="117"/>
      <c r="J428" s="117"/>
      <c r="K428" s="117"/>
      <c r="L428" s="117"/>
      <c r="M428" s="117"/>
      <c r="N428" s="117"/>
      <c r="R428" s="117"/>
      <c r="S428" s="117"/>
      <c r="T428" s="117"/>
    </row>
    <row r="429" spans="2:20" x14ac:dyDescent="0.2">
      <c r="B429" s="117"/>
      <c r="C429" s="117"/>
      <c r="D429" s="117"/>
      <c r="E429" s="117"/>
      <c r="F429" s="117"/>
      <c r="G429" s="117"/>
      <c r="H429" s="117"/>
      <c r="I429" s="117"/>
      <c r="J429" s="117"/>
      <c r="K429" s="117"/>
      <c r="L429" s="117"/>
      <c r="M429" s="117"/>
      <c r="N429" s="117"/>
      <c r="R429" s="117"/>
      <c r="S429" s="117"/>
      <c r="T429" s="117"/>
    </row>
    <row r="430" spans="2:20" ht="127.5" customHeight="1" x14ac:dyDescent="0.2">
      <c r="B430" s="117"/>
      <c r="C430" s="117"/>
      <c r="D430" s="117"/>
      <c r="E430" s="117"/>
      <c r="F430" s="117"/>
      <c r="G430" s="117"/>
      <c r="H430" s="117"/>
      <c r="I430" s="117"/>
      <c r="J430" s="117"/>
      <c r="K430" s="117"/>
      <c r="L430" s="117"/>
      <c r="M430" s="117"/>
      <c r="N430" s="117"/>
      <c r="R430" s="117"/>
      <c r="S430" s="117"/>
      <c r="T430" s="117"/>
    </row>
    <row r="431" spans="2:20" x14ac:dyDescent="0.2">
      <c r="B431" s="117"/>
      <c r="C431" s="117"/>
      <c r="D431" s="117"/>
      <c r="E431" s="117"/>
      <c r="F431" s="117"/>
      <c r="G431" s="117"/>
      <c r="H431" s="117"/>
      <c r="I431" s="117"/>
      <c r="J431" s="117"/>
      <c r="K431" s="117"/>
      <c r="L431" s="117"/>
      <c r="M431" s="117"/>
      <c r="N431" s="117"/>
      <c r="R431" s="117"/>
      <c r="S431" s="117"/>
      <c r="T431" s="117"/>
    </row>
    <row r="432" spans="2:20" x14ac:dyDescent="0.2">
      <c r="B432" s="117"/>
      <c r="C432" s="117"/>
      <c r="D432" s="117"/>
      <c r="E432" s="117"/>
      <c r="F432" s="117"/>
      <c r="G432" s="117"/>
      <c r="H432" s="117"/>
      <c r="I432" s="117"/>
      <c r="J432" s="117"/>
      <c r="K432" s="117"/>
      <c r="L432" s="117"/>
      <c r="M432" s="117"/>
      <c r="N432" s="117"/>
      <c r="R432" s="117"/>
      <c r="S432" s="117"/>
      <c r="T432" s="117"/>
    </row>
    <row r="433" spans="2:20" ht="127.5" customHeight="1" x14ac:dyDescent="0.2">
      <c r="B433" s="117"/>
      <c r="C433" s="117"/>
      <c r="D433" s="117"/>
      <c r="E433" s="117"/>
      <c r="F433" s="117"/>
      <c r="G433" s="117"/>
      <c r="H433" s="117"/>
      <c r="I433" s="117"/>
      <c r="J433" s="117"/>
      <c r="K433" s="117"/>
      <c r="L433" s="117"/>
      <c r="M433" s="117"/>
      <c r="N433" s="117"/>
      <c r="R433" s="117"/>
      <c r="S433" s="117"/>
      <c r="T433" s="117"/>
    </row>
    <row r="434" spans="2:20" x14ac:dyDescent="0.2">
      <c r="B434" s="117"/>
      <c r="C434" s="117"/>
      <c r="D434" s="117"/>
      <c r="E434" s="117"/>
      <c r="F434" s="117"/>
      <c r="G434" s="117"/>
      <c r="H434" s="117"/>
      <c r="I434" s="117"/>
      <c r="J434" s="117"/>
      <c r="K434" s="117"/>
      <c r="L434" s="117"/>
      <c r="M434" s="117"/>
      <c r="N434" s="117"/>
      <c r="R434" s="117"/>
      <c r="S434" s="117"/>
      <c r="T434" s="117"/>
    </row>
    <row r="435" spans="2:20" x14ac:dyDescent="0.2">
      <c r="B435" s="117"/>
      <c r="C435" s="117"/>
      <c r="D435" s="117"/>
      <c r="E435" s="117"/>
      <c r="F435" s="117"/>
      <c r="G435" s="117"/>
      <c r="H435" s="117"/>
      <c r="I435" s="117"/>
      <c r="J435" s="117"/>
      <c r="K435" s="117"/>
      <c r="L435" s="117"/>
      <c r="M435" s="117"/>
      <c r="N435" s="117"/>
      <c r="R435" s="117"/>
      <c r="S435" s="117"/>
      <c r="T435" s="117"/>
    </row>
    <row r="436" spans="2:20" ht="127.5" customHeight="1" x14ac:dyDescent="0.2">
      <c r="B436" s="117"/>
      <c r="C436" s="117"/>
      <c r="D436" s="117"/>
      <c r="E436" s="117"/>
      <c r="F436" s="117"/>
      <c r="G436" s="117"/>
      <c r="H436" s="117"/>
      <c r="I436" s="117"/>
      <c r="J436" s="117"/>
      <c r="K436" s="117"/>
      <c r="L436" s="117"/>
      <c r="M436" s="117"/>
      <c r="N436" s="117"/>
      <c r="R436" s="117"/>
      <c r="S436" s="117"/>
      <c r="T436" s="117"/>
    </row>
    <row r="437" spans="2:20" x14ac:dyDescent="0.2">
      <c r="B437" s="117"/>
      <c r="C437" s="117"/>
      <c r="D437" s="117"/>
      <c r="E437" s="117"/>
      <c r="F437" s="117"/>
      <c r="G437" s="117"/>
      <c r="H437" s="117"/>
      <c r="I437" s="117"/>
      <c r="J437" s="117"/>
      <c r="K437" s="117"/>
      <c r="L437" s="117"/>
      <c r="M437" s="117"/>
      <c r="N437" s="117"/>
      <c r="R437" s="117"/>
      <c r="S437" s="117"/>
      <c r="T437" s="117"/>
    </row>
    <row r="438" spans="2:20" x14ac:dyDescent="0.2">
      <c r="B438" s="117"/>
      <c r="C438" s="117"/>
      <c r="D438" s="117"/>
      <c r="E438" s="117"/>
      <c r="F438" s="117"/>
      <c r="G438" s="117"/>
      <c r="H438" s="117"/>
      <c r="I438" s="117"/>
      <c r="J438" s="117"/>
      <c r="K438" s="117"/>
      <c r="L438" s="117"/>
      <c r="M438" s="117"/>
      <c r="N438" s="117"/>
      <c r="R438" s="117"/>
      <c r="S438" s="117"/>
      <c r="T438" s="117"/>
    </row>
    <row r="439" spans="2:20" ht="127.5" customHeight="1" x14ac:dyDescent="0.2">
      <c r="B439" s="117"/>
      <c r="C439" s="117"/>
      <c r="D439" s="117"/>
      <c r="E439" s="117"/>
      <c r="F439" s="117"/>
      <c r="G439" s="117"/>
      <c r="H439" s="117"/>
      <c r="I439" s="117"/>
      <c r="J439" s="117"/>
      <c r="K439" s="117"/>
      <c r="L439" s="117"/>
      <c r="M439" s="117"/>
      <c r="N439" s="117"/>
      <c r="R439" s="117"/>
      <c r="S439" s="117"/>
      <c r="T439" s="117"/>
    </row>
    <row r="440" spans="2:20" x14ac:dyDescent="0.2">
      <c r="B440" s="117"/>
      <c r="C440" s="117"/>
      <c r="D440" s="117"/>
      <c r="E440" s="117"/>
      <c r="F440" s="117"/>
      <c r="G440" s="117"/>
      <c r="H440" s="117"/>
      <c r="I440" s="117"/>
      <c r="J440" s="117"/>
      <c r="K440" s="117"/>
      <c r="L440" s="117"/>
      <c r="M440" s="117"/>
      <c r="N440" s="117"/>
      <c r="R440" s="117"/>
      <c r="S440" s="117"/>
      <c r="T440" s="117"/>
    </row>
    <row r="441" spans="2:20" x14ac:dyDescent="0.2">
      <c r="B441" s="117"/>
      <c r="C441" s="117"/>
      <c r="D441" s="117"/>
      <c r="E441" s="117"/>
      <c r="F441" s="117"/>
      <c r="G441" s="117"/>
      <c r="H441" s="117"/>
      <c r="I441" s="117"/>
      <c r="J441" s="117"/>
      <c r="K441" s="117"/>
      <c r="L441" s="117"/>
      <c r="M441" s="117"/>
      <c r="N441" s="117"/>
      <c r="R441" s="117"/>
      <c r="S441" s="117"/>
      <c r="T441" s="117"/>
    </row>
    <row r="442" spans="2:20" ht="127.5" customHeight="1" x14ac:dyDescent="0.2">
      <c r="B442" s="117"/>
      <c r="C442" s="117"/>
      <c r="D442" s="117"/>
      <c r="E442" s="117"/>
      <c r="F442" s="117"/>
      <c r="G442" s="117"/>
      <c r="H442" s="117"/>
      <c r="I442" s="117"/>
      <c r="J442" s="117"/>
      <c r="K442" s="117"/>
      <c r="L442" s="117"/>
      <c r="M442" s="117"/>
      <c r="N442" s="117"/>
      <c r="R442" s="117"/>
      <c r="S442" s="117"/>
      <c r="T442" s="117"/>
    </row>
    <row r="443" spans="2:20" x14ac:dyDescent="0.2">
      <c r="B443" s="117"/>
      <c r="C443" s="117"/>
      <c r="D443" s="117"/>
      <c r="E443" s="117"/>
      <c r="F443" s="117"/>
      <c r="G443" s="117"/>
      <c r="H443" s="117"/>
      <c r="I443" s="117"/>
      <c r="J443" s="117"/>
      <c r="K443" s="117"/>
      <c r="L443" s="117"/>
      <c r="M443" s="117"/>
      <c r="N443" s="117"/>
      <c r="R443" s="117"/>
      <c r="S443" s="117"/>
      <c r="T443" s="117"/>
    </row>
    <row r="444" spans="2:20" x14ac:dyDescent="0.2">
      <c r="B444" s="117"/>
      <c r="C444" s="117"/>
      <c r="D444" s="117"/>
      <c r="E444" s="117"/>
      <c r="F444" s="117"/>
      <c r="G444" s="117"/>
      <c r="H444" s="117"/>
      <c r="I444" s="117"/>
      <c r="J444" s="117"/>
      <c r="K444" s="117"/>
      <c r="L444" s="117"/>
      <c r="M444" s="117"/>
      <c r="N444" s="117"/>
      <c r="R444" s="117"/>
      <c r="S444" s="117"/>
      <c r="T444" s="117"/>
    </row>
    <row r="445" spans="2:20" ht="127.5" customHeight="1" x14ac:dyDescent="0.2">
      <c r="B445" s="117"/>
      <c r="C445" s="117"/>
      <c r="D445" s="117"/>
      <c r="E445" s="117"/>
      <c r="F445" s="117"/>
      <c r="G445" s="117"/>
      <c r="H445" s="117"/>
      <c r="I445" s="117"/>
      <c r="J445" s="117"/>
      <c r="K445" s="117"/>
      <c r="L445" s="117"/>
      <c r="M445" s="117"/>
      <c r="N445" s="117"/>
      <c r="R445" s="117"/>
      <c r="S445" s="117"/>
      <c r="T445" s="117"/>
    </row>
    <row r="446" spans="2:20" x14ac:dyDescent="0.2">
      <c r="B446" s="117"/>
      <c r="C446" s="117"/>
      <c r="D446" s="117"/>
      <c r="E446" s="117"/>
      <c r="F446" s="117"/>
      <c r="G446" s="117"/>
      <c r="H446" s="117"/>
      <c r="I446" s="117"/>
      <c r="J446" s="117"/>
      <c r="K446" s="117"/>
      <c r="L446" s="117"/>
      <c r="M446" s="117"/>
      <c r="N446" s="117"/>
      <c r="R446" s="117"/>
      <c r="S446" s="117"/>
      <c r="T446" s="117"/>
    </row>
    <row r="447" spans="2:20" x14ac:dyDescent="0.2">
      <c r="B447" s="117"/>
      <c r="C447" s="117"/>
      <c r="D447" s="117"/>
      <c r="E447" s="117"/>
      <c r="F447" s="117"/>
      <c r="G447" s="117"/>
      <c r="H447" s="117"/>
      <c r="I447" s="117"/>
      <c r="J447" s="117"/>
      <c r="K447" s="117"/>
      <c r="L447" s="117"/>
      <c r="M447" s="117"/>
      <c r="N447" s="117"/>
      <c r="R447" s="117"/>
      <c r="S447" s="117"/>
      <c r="T447" s="117"/>
    </row>
    <row r="448" spans="2:20" ht="127.5" customHeight="1" x14ac:dyDescent="0.2">
      <c r="B448" s="117"/>
      <c r="C448" s="117"/>
      <c r="D448" s="117"/>
      <c r="E448" s="117"/>
      <c r="F448" s="117"/>
      <c r="G448" s="117"/>
      <c r="H448" s="117"/>
      <c r="I448" s="117"/>
      <c r="J448" s="117"/>
      <c r="K448" s="117"/>
      <c r="L448" s="117"/>
      <c r="M448" s="117"/>
      <c r="N448" s="117"/>
      <c r="R448" s="117"/>
      <c r="S448" s="117"/>
      <c r="T448" s="117"/>
    </row>
    <row r="449" spans="2:20" x14ac:dyDescent="0.2">
      <c r="B449" s="117"/>
      <c r="C449" s="117"/>
      <c r="D449" s="117"/>
      <c r="E449" s="117"/>
      <c r="F449" s="117"/>
      <c r="G449" s="117"/>
      <c r="H449" s="117"/>
      <c r="I449" s="117"/>
      <c r="J449" s="117"/>
      <c r="K449" s="117"/>
      <c r="L449" s="117"/>
      <c r="M449" s="117"/>
      <c r="N449" s="117"/>
      <c r="R449" s="117"/>
      <c r="S449" s="117"/>
      <c r="T449" s="117"/>
    </row>
    <row r="450" spans="2:20" x14ac:dyDescent="0.2">
      <c r="B450" s="117"/>
      <c r="C450" s="117"/>
      <c r="D450" s="117"/>
      <c r="E450" s="117"/>
      <c r="F450" s="117"/>
      <c r="G450" s="117"/>
      <c r="H450" s="117"/>
      <c r="I450" s="117"/>
      <c r="J450" s="117"/>
      <c r="K450" s="117"/>
      <c r="L450" s="117"/>
      <c r="M450" s="117"/>
      <c r="N450" s="117"/>
      <c r="R450" s="117"/>
      <c r="S450" s="117"/>
      <c r="T450" s="117"/>
    </row>
  </sheetData>
  <mergeCells count="4381">
    <mergeCell ref="U373:U375"/>
    <mergeCell ref="V373:V375"/>
    <mergeCell ref="W373:W375"/>
    <mergeCell ref="X373:X375"/>
    <mergeCell ref="U376:U378"/>
    <mergeCell ref="V376:V378"/>
    <mergeCell ref="W376:W378"/>
    <mergeCell ref="X376:X378"/>
    <mergeCell ref="U379:U381"/>
    <mergeCell ref="V379:V381"/>
    <mergeCell ref="W379:W381"/>
    <mergeCell ref="X379:X381"/>
    <mergeCell ref="U358:U360"/>
    <mergeCell ref="V358:V360"/>
    <mergeCell ref="W358:W360"/>
    <mergeCell ref="X358:X360"/>
    <mergeCell ref="U361:U363"/>
    <mergeCell ref="V361:V363"/>
    <mergeCell ref="W361:W363"/>
    <mergeCell ref="X361:X363"/>
    <mergeCell ref="U364:U366"/>
    <mergeCell ref="V364:V366"/>
    <mergeCell ref="W364:W366"/>
    <mergeCell ref="X364:X366"/>
    <mergeCell ref="U367:U369"/>
    <mergeCell ref="V367:V369"/>
    <mergeCell ref="W367:W369"/>
    <mergeCell ref="X367:X369"/>
    <mergeCell ref="U370:U372"/>
    <mergeCell ref="V370:V372"/>
    <mergeCell ref="W370:W372"/>
    <mergeCell ref="X370:X372"/>
    <mergeCell ref="U343:U345"/>
    <mergeCell ref="V343:V345"/>
    <mergeCell ref="W343:W345"/>
    <mergeCell ref="X343:X345"/>
    <mergeCell ref="U346:U348"/>
    <mergeCell ref="V346:V348"/>
    <mergeCell ref="W346:W348"/>
    <mergeCell ref="X346:X348"/>
    <mergeCell ref="U349:U351"/>
    <mergeCell ref="V349:V351"/>
    <mergeCell ref="W349:W351"/>
    <mergeCell ref="X349:X351"/>
    <mergeCell ref="U352:U354"/>
    <mergeCell ref="V352:V354"/>
    <mergeCell ref="W352:W354"/>
    <mergeCell ref="X352:X354"/>
    <mergeCell ref="U355:U357"/>
    <mergeCell ref="V355:V357"/>
    <mergeCell ref="W355:W357"/>
    <mergeCell ref="X355:X357"/>
    <mergeCell ref="U328:U330"/>
    <mergeCell ref="V328:V330"/>
    <mergeCell ref="W328:W330"/>
    <mergeCell ref="X328:X330"/>
    <mergeCell ref="U331:U333"/>
    <mergeCell ref="V331:V333"/>
    <mergeCell ref="W331:W333"/>
    <mergeCell ref="X331:X333"/>
    <mergeCell ref="U334:U336"/>
    <mergeCell ref="V334:V336"/>
    <mergeCell ref="W334:W336"/>
    <mergeCell ref="X334:X336"/>
    <mergeCell ref="U337:U339"/>
    <mergeCell ref="V337:V339"/>
    <mergeCell ref="W337:W339"/>
    <mergeCell ref="X337:X339"/>
    <mergeCell ref="U340:U342"/>
    <mergeCell ref="V340:V342"/>
    <mergeCell ref="W340:W342"/>
    <mergeCell ref="X340:X342"/>
    <mergeCell ref="U313:U315"/>
    <mergeCell ref="V313:V315"/>
    <mergeCell ref="W313:W315"/>
    <mergeCell ref="X313:X315"/>
    <mergeCell ref="U316:U318"/>
    <mergeCell ref="V316:V318"/>
    <mergeCell ref="W316:W318"/>
    <mergeCell ref="X316:X318"/>
    <mergeCell ref="U319:U321"/>
    <mergeCell ref="V319:V321"/>
    <mergeCell ref="W319:W321"/>
    <mergeCell ref="X319:X321"/>
    <mergeCell ref="U322:U324"/>
    <mergeCell ref="V322:V324"/>
    <mergeCell ref="W322:W324"/>
    <mergeCell ref="X322:X324"/>
    <mergeCell ref="U325:U327"/>
    <mergeCell ref="V325:V327"/>
    <mergeCell ref="W325:W327"/>
    <mergeCell ref="X325:X327"/>
    <mergeCell ref="U298:U300"/>
    <mergeCell ref="V298:V300"/>
    <mergeCell ref="W298:W300"/>
    <mergeCell ref="X298:X300"/>
    <mergeCell ref="U301:U303"/>
    <mergeCell ref="V301:V303"/>
    <mergeCell ref="W301:W303"/>
    <mergeCell ref="X301:X303"/>
    <mergeCell ref="U304:U306"/>
    <mergeCell ref="V304:V306"/>
    <mergeCell ref="W304:W306"/>
    <mergeCell ref="X304:X306"/>
    <mergeCell ref="U307:U309"/>
    <mergeCell ref="V307:V309"/>
    <mergeCell ref="W307:W309"/>
    <mergeCell ref="X307:X309"/>
    <mergeCell ref="U310:U312"/>
    <mergeCell ref="V310:V312"/>
    <mergeCell ref="W310:W312"/>
    <mergeCell ref="X310:X312"/>
    <mergeCell ref="U283:U285"/>
    <mergeCell ref="V283:V285"/>
    <mergeCell ref="W283:W285"/>
    <mergeCell ref="X283:X285"/>
    <mergeCell ref="U286:U288"/>
    <mergeCell ref="V286:V288"/>
    <mergeCell ref="W286:W288"/>
    <mergeCell ref="X286:X288"/>
    <mergeCell ref="U289:U291"/>
    <mergeCell ref="V289:V291"/>
    <mergeCell ref="W289:W291"/>
    <mergeCell ref="X289:X291"/>
    <mergeCell ref="U292:U294"/>
    <mergeCell ref="V292:V294"/>
    <mergeCell ref="W292:W294"/>
    <mergeCell ref="X292:X294"/>
    <mergeCell ref="U295:U297"/>
    <mergeCell ref="V295:V297"/>
    <mergeCell ref="W295:W297"/>
    <mergeCell ref="X295:X297"/>
    <mergeCell ref="U268:U270"/>
    <mergeCell ref="V268:V270"/>
    <mergeCell ref="W268:W270"/>
    <mergeCell ref="X268:X270"/>
    <mergeCell ref="U271:U273"/>
    <mergeCell ref="V271:V273"/>
    <mergeCell ref="W271:W273"/>
    <mergeCell ref="X271:X273"/>
    <mergeCell ref="U274:U276"/>
    <mergeCell ref="V274:V276"/>
    <mergeCell ref="W274:W276"/>
    <mergeCell ref="X274:X276"/>
    <mergeCell ref="U277:U279"/>
    <mergeCell ref="V277:V279"/>
    <mergeCell ref="W277:W279"/>
    <mergeCell ref="X277:X279"/>
    <mergeCell ref="U280:U282"/>
    <mergeCell ref="V280:V282"/>
    <mergeCell ref="W280:W282"/>
    <mergeCell ref="X280:X282"/>
    <mergeCell ref="U253:U255"/>
    <mergeCell ref="V253:V255"/>
    <mergeCell ref="W253:W255"/>
    <mergeCell ref="X253:X255"/>
    <mergeCell ref="U256:U258"/>
    <mergeCell ref="V256:V258"/>
    <mergeCell ref="W256:W258"/>
    <mergeCell ref="X256:X258"/>
    <mergeCell ref="U259:U261"/>
    <mergeCell ref="V259:V261"/>
    <mergeCell ref="W259:W261"/>
    <mergeCell ref="X259:X261"/>
    <mergeCell ref="U262:U264"/>
    <mergeCell ref="V262:V264"/>
    <mergeCell ref="W262:W264"/>
    <mergeCell ref="X262:X264"/>
    <mergeCell ref="U265:U267"/>
    <mergeCell ref="V265:V267"/>
    <mergeCell ref="W265:W267"/>
    <mergeCell ref="X265:X267"/>
    <mergeCell ref="U238:U240"/>
    <mergeCell ref="V238:V240"/>
    <mergeCell ref="W238:W240"/>
    <mergeCell ref="X238:X240"/>
    <mergeCell ref="U241:U243"/>
    <mergeCell ref="V241:V243"/>
    <mergeCell ref="W241:W243"/>
    <mergeCell ref="X241:X243"/>
    <mergeCell ref="U244:U246"/>
    <mergeCell ref="V244:V246"/>
    <mergeCell ref="W244:W246"/>
    <mergeCell ref="X244:X246"/>
    <mergeCell ref="U247:U249"/>
    <mergeCell ref="V247:V249"/>
    <mergeCell ref="W247:W249"/>
    <mergeCell ref="X247:X249"/>
    <mergeCell ref="U250:U252"/>
    <mergeCell ref="V250:V252"/>
    <mergeCell ref="W250:W252"/>
    <mergeCell ref="X250:X252"/>
    <mergeCell ref="W223:W225"/>
    <mergeCell ref="X223:X225"/>
    <mergeCell ref="U226:U228"/>
    <mergeCell ref="V226:V228"/>
    <mergeCell ref="W226:W228"/>
    <mergeCell ref="X226:X228"/>
    <mergeCell ref="U229:U231"/>
    <mergeCell ref="V229:V231"/>
    <mergeCell ref="W229:W231"/>
    <mergeCell ref="X229:X231"/>
    <mergeCell ref="U232:U234"/>
    <mergeCell ref="V232:V234"/>
    <mergeCell ref="W232:W234"/>
    <mergeCell ref="X232:X234"/>
    <mergeCell ref="U235:U237"/>
    <mergeCell ref="V235:V237"/>
    <mergeCell ref="W235:W237"/>
    <mergeCell ref="X235:X237"/>
    <mergeCell ref="U178:U180"/>
    <mergeCell ref="U181:U183"/>
    <mergeCell ref="U184:U186"/>
    <mergeCell ref="U187:U189"/>
    <mergeCell ref="U190:U192"/>
    <mergeCell ref="U193:U195"/>
    <mergeCell ref="U196:U198"/>
    <mergeCell ref="U199:U201"/>
    <mergeCell ref="U202:U204"/>
    <mergeCell ref="U205:U207"/>
    <mergeCell ref="U208:U210"/>
    <mergeCell ref="U211:U213"/>
    <mergeCell ref="U214:U216"/>
    <mergeCell ref="U217:U219"/>
    <mergeCell ref="U220:U222"/>
    <mergeCell ref="U223:U225"/>
    <mergeCell ref="V223:V225"/>
    <mergeCell ref="U127:U129"/>
    <mergeCell ref="U130:U132"/>
    <mergeCell ref="U133:U135"/>
    <mergeCell ref="U136:U138"/>
    <mergeCell ref="U139:U141"/>
    <mergeCell ref="U142:U144"/>
    <mergeCell ref="U145:U147"/>
    <mergeCell ref="U148:U150"/>
    <mergeCell ref="U151:U153"/>
    <mergeCell ref="U154:U156"/>
    <mergeCell ref="U157:U159"/>
    <mergeCell ref="U160:U162"/>
    <mergeCell ref="U163:U165"/>
    <mergeCell ref="U166:U168"/>
    <mergeCell ref="U169:U171"/>
    <mergeCell ref="U172:U174"/>
    <mergeCell ref="U175:U177"/>
    <mergeCell ref="U76:U78"/>
    <mergeCell ref="U79:U81"/>
    <mergeCell ref="U82:U84"/>
    <mergeCell ref="U85:U87"/>
    <mergeCell ref="U88:U90"/>
    <mergeCell ref="U91:U93"/>
    <mergeCell ref="U94:U96"/>
    <mergeCell ref="U97:U99"/>
    <mergeCell ref="U100:U102"/>
    <mergeCell ref="U103:U105"/>
    <mergeCell ref="U106:U108"/>
    <mergeCell ref="U109:U111"/>
    <mergeCell ref="U112:U114"/>
    <mergeCell ref="U115:U117"/>
    <mergeCell ref="U118:U120"/>
    <mergeCell ref="U121:U123"/>
    <mergeCell ref="U124:U126"/>
    <mergeCell ref="U1:U3"/>
    <mergeCell ref="U4:U6"/>
    <mergeCell ref="U7:U9"/>
    <mergeCell ref="U10:U12"/>
    <mergeCell ref="U13:U15"/>
    <mergeCell ref="U16:U18"/>
    <mergeCell ref="U19:U21"/>
    <mergeCell ref="U22:U24"/>
    <mergeCell ref="U25:U27"/>
    <mergeCell ref="U28:U30"/>
    <mergeCell ref="U31:U33"/>
    <mergeCell ref="U34:U36"/>
    <mergeCell ref="U37:U39"/>
    <mergeCell ref="U40:U42"/>
    <mergeCell ref="U43:U45"/>
    <mergeCell ref="U46:U48"/>
    <mergeCell ref="U49:U51"/>
    <mergeCell ref="T25:T27"/>
    <mergeCell ref="T22:T24"/>
    <mergeCell ref="T19:T21"/>
    <mergeCell ref="T16:T18"/>
    <mergeCell ref="T13:T15"/>
    <mergeCell ref="T10:T12"/>
    <mergeCell ref="T7:T9"/>
    <mergeCell ref="T4:T6"/>
    <mergeCell ref="T1:T3"/>
    <mergeCell ref="T106:T108"/>
    <mergeCell ref="T103:T105"/>
    <mergeCell ref="T100:T102"/>
    <mergeCell ref="T97:T99"/>
    <mergeCell ref="T94:T96"/>
    <mergeCell ref="T91:T93"/>
    <mergeCell ref="T88:T90"/>
    <mergeCell ref="T85:T87"/>
    <mergeCell ref="T82:T84"/>
    <mergeCell ref="T79:T81"/>
    <mergeCell ref="T76:T78"/>
    <mergeCell ref="T73:T75"/>
    <mergeCell ref="T70:T72"/>
    <mergeCell ref="T67:T69"/>
    <mergeCell ref="T64:T66"/>
    <mergeCell ref="T61:T63"/>
    <mergeCell ref="T58:T60"/>
    <mergeCell ref="T154:T156"/>
    <mergeCell ref="T151:T153"/>
    <mergeCell ref="T148:T150"/>
    <mergeCell ref="T145:T147"/>
    <mergeCell ref="T142:T144"/>
    <mergeCell ref="T139:T141"/>
    <mergeCell ref="T136:T138"/>
    <mergeCell ref="T133:T135"/>
    <mergeCell ref="T130:T132"/>
    <mergeCell ref="T127:T129"/>
    <mergeCell ref="T124:T126"/>
    <mergeCell ref="T121:T123"/>
    <mergeCell ref="T118:T120"/>
    <mergeCell ref="T115:T117"/>
    <mergeCell ref="T112:T114"/>
    <mergeCell ref="T109:T111"/>
    <mergeCell ref="T37:T39"/>
    <mergeCell ref="T262:T264"/>
    <mergeCell ref="T259:T261"/>
    <mergeCell ref="T256:T258"/>
    <mergeCell ref="T253:T255"/>
    <mergeCell ref="T250:T252"/>
    <mergeCell ref="T247:T249"/>
    <mergeCell ref="T244:T246"/>
    <mergeCell ref="T241:T243"/>
    <mergeCell ref="T208:T210"/>
    <mergeCell ref="T205:T207"/>
    <mergeCell ref="T202:T204"/>
    <mergeCell ref="T199:T201"/>
    <mergeCell ref="T196:T198"/>
    <mergeCell ref="T193:T195"/>
    <mergeCell ref="T190:T192"/>
    <mergeCell ref="T187:T189"/>
    <mergeCell ref="T184:T186"/>
    <mergeCell ref="T235:T237"/>
    <mergeCell ref="T319:T321"/>
    <mergeCell ref="T316:T318"/>
    <mergeCell ref="T313:T315"/>
    <mergeCell ref="T310:T312"/>
    <mergeCell ref="T307:T309"/>
    <mergeCell ref="T304:T306"/>
    <mergeCell ref="T301:T303"/>
    <mergeCell ref="T298:T300"/>
    <mergeCell ref="T289:T291"/>
    <mergeCell ref="T286:T288"/>
    <mergeCell ref="T283:T285"/>
    <mergeCell ref="T280:T282"/>
    <mergeCell ref="T277:T279"/>
    <mergeCell ref="T274:T276"/>
    <mergeCell ref="T271:T273"/>
    <mergeCell ref="T268:T270"/>
    <mergeCell ref="T265:T267"/>
    <mergeCell ref="T448:T450"/>
    <mergeCell ref="T445:T447"/>
    <mergeCell ref="T442:T444"/>
    <mergeCell ref="T439:T441"/>
    <mergeCell ref="T436:T438"/>
    <mergeCell ref="T433:T435"/>
    <mergeCell ref="T430:T432"/>
    <mergeCell ref="T427:T429"/>
    <mergeCell ref="T424:T426"/>
    <mergeCell ref="T421:T423"/>
    <mergeCell ref="T418:T420"/>
    <mergeCell ref="T415:T417"/>
    <mergeCell ref="T412:T414"/>
    <mergeCell ref="T409:T411"/>
    <mergeCell ref="T406:T408"/>
    <mergeCell ref="T403:T405"/>
    <mergeCell ref="T400:T402"/>
    <mergeCell ref="BA4:BA6"/>
    <mergeCell ref="BA7:BA9"/>
    <mergeCell ref="BA1:BA3"/>
    <mergeCell ref="R94:R96"/>
    <mergeCell ref="F94:F96"/>
    <mergeCell ref="J94:J96"/>
    <mergeCell ref="F91:F93"/>
    <mergeCell ref="G91:G93"/>
    <mergeCell ref="H91:H93"/>
    <mergeCell ref="G94:G96"/>
    <mergeCell ref="F97:F99"/>
    <mergeCell ref="I88:I90"/>
    <mergeCell ref="R79:R81"/>
    <mergeCell ref="S79:S81"/>
    <mergeCell ref="J4:J6"/>
    <mergeCell ref="G43:G45"/>
    <mergeCell ref="H13:H15"/>
    <mergeCell ref="I37:I39"/>
    <mergeCell ref="G40:G42"/>
    <mergeCell ref="I49:I51"/>
    <mergeCell ref="G46:G48"/>
    <mergeCell ref="R64:R66"/>
    <mergeCell ref="I64:I66"/>
    <mergeCell ref="T55:T57"/>
    <mergeCell ref="T52:T54"/>
    <mergeCell ref="T49:T51"/>
    <mergeCell ref="T46:T48"/>
    <mergeCell ref="T43:T45"/>
    <mergeCell ref="T40:T42"/>
    <mergeCell ref="J28:J30"/>
    <mergeCell ref="R1:R3"/>
    <mergeCell ref="S13:S15"/>
    <mergeCell ref="E94:E96"/>
    <mergeCell ref="C91:C93"/>
    <mergeCell ref="B97:B99"/>
    <mergeCell ref="B91:B93"/>
    <mergeCell ref="D97:D99"/>
    <mergeCell ref="E97:E99"/>
    <mergeCell ref="D91:D93"/>
    <mergeCell ref="E91:E93"/>
    <mergeCell ref="C94:C96"/>
    <mergeCell ref="H97:H99"/>
    <mergeCell ref="G97:G99"/>
    <mergeCell ref="H94:H96"/>
    <mergeCell ref="R91:R93"/>
    <mergeCell ref="S94:S96"/>
    <mergeCell ref="I94:I96"/>
    <mergeCell ref="I97:I99"/>
    <mergeCell ref="S91:S93"/>
    <mergeCell ref="J97:J99"/>
    <mergeCell ref="I91:I93"/>
    <mergeCell ref="J91:J93"/>
    <mergeCell ref="B94:B96"/>
    <mergeCell ref="C97:C99"/>
    <mergeCell ref="D88:D90"/>
    <mergeCell ref="R85:R87"/>
    <mergeCell ref="F88:F90"/>
    <mergeCell ref="R82:R84"/>
    <mergeCell ref="S82:S84"/>
    <mergeCell ref="B82:B84"/>
    <mergeCell ref="H85:H87"/>
    <mergeCell ref="F85:F87"/>
    <mergeCell ref="H82:H84"/>
    <mergeCell ref="D85:D87"/>
    <mergeCell ref="D82:D84"/>
    <mergeCell ref="C82:C84"/>
    <mergeCell ref="B88:B90"/>
    <mergeCell ref="E82:E84"/>
    <mergeCell ref="G88:G90"/>
    <mergeCell ref="R88:R90"/>
    <mergeCell ref="J88:J90"/>
    <mergeCell ref="S88:S90"/>
    <mergeCell ref="G82:G84"/>
    <mergeCell ref="S85:S87"/>
    <mergeCell ref="J85:J87"/>
    <mergeCell ref="F82:F84"/>
    <mergeCell ref="I85:I87"/>
    <mergeCell ref="I82:I84"/>
    <mergeCell ref="J82:J84"/>
    <mergeCell ref="H88:H90"/>
    <mergeCell ref="D67:D69"/>
    <mergeCell ref="H67:H69"/>
    <mergeCell ref="J67:J69"/>
    <mergeCell ref="S67:S69"/>
    <mergeCell ref="R67:R69"/>
    <mergeCell ref="F70:F72"/>
    <mergeCell ref="E79:E81"/>
    <mergeCell ref="J79:J81"/>
    <mergeCell ref="H79:H81"/>
    <mergeCell ref="I79:I81"/>
    <mergeCell ref="B79:B81"/>
    <mergeCell ref="C76:C78"/>
    <mergeCell ref="D76:D78"/>
    <mergeCell ref="H76:H78"/>
    <mergeCell ref="C79:C81"/>
    <mergeCell ref="B73:B75"/>
    <mergeCell ref="B76:B78"/>
    <mergeCell ref="J76:J78"/>
    <mergeCell ref="R73:R75"/>
    <mergeCell ref="R76:R78"/>
    <mergeCell ref="S76:S78"/>
    <mergeCell ref="S73:S75"/>
    <mergeCell ref="E73:E75"/>
    <mergeCell ref="F73:F75"/>
    <mergeCell ref="G73:G75"/>
    <mergeCell ref="F79:F81"/>
    <mergeCell ref="G79:G81"/>
    <mergeCell ref="F76:F78"/>
    <mergeCell ref="G76:G78"/>
    <mergeCell ref="E76:E78"/>
    <mergeCell ref="I76:I78"/>
    <mergeCell ref="S1:S3"/>
    <mergeCell ref="J25:J27"/>
    <mergeCell ref="R28:R30"/>
    <mergeCell ref="J19:J21"/>
    <mergeCell ref="J16:J18"/>
    <mergeCell ref="R16:R18"/>
    <mergeCell ref="S19:S21"/>
    <mergeCell ref="C4:C6"/>
    <mergeCell ref="C13:C15"/>
    <mergeCell ref="H22:H24"/>
    <mergeCell ref="H25:H27"/>
    <mergeCell ref="D22:D24"/>
    <mergeCell ref="R7:R9"/>
    <mergeCell ref="S10:S12"/>
    <mergeCell ref="S4:S6"/>
    <mergeCell ref="R4:R6"/>
    <mergeCell ref="G22:G24"/>
    <mergeCell ref="E28:E30"/>
    <mergeCell ref="E25:E27"/>
    <mergeCell ref="J22:J24"/>
    <mergeCell ref="S25:S27"/>
    <mergeCell ref="R19:R21"/>
    <mergeCell ref="R22:R24"/>
    <mergeCell ref="S22:S24"/>
    <mergeCell ref="S16:S18"/>
    <mergeCell ref="I25:I27"/>
    <mergeCell ref="F22:F24"/>
    <mergeCell ref="I13:I15"/>
    <mergeCell ref="I16:I18"/>
    <mergeCell ref="R10:R12"/>
    <mergeCell ref="S7:S9"/>
    <mergeCell ref="E19:E21"/>
    <mergeCell ref="B1:B3"/>
    <mergeCell ref="J7:J9"/>
    <mergeCell ref="J1:J3"/>
    <mergeCell ref="E1:E3"/>
    <mergeCell ref="F1:F3"/>
    <mergeCell ref="F4:F6"/>
    <mergeCell ref="G4:G6"/>
    <mergeCell ref="H4:H6"/>
    <mergeCell ref="I1:I3"/>
    <mergeCell ref="H1:H3"/>
    <mergeCell ref="F7:F9"/>
    <mergeCell ref="H7:H9"/>
    <mergeCell ref="G7:G9"/>
    <mergeCell ref="I7:I9"/>
    <mergeCell ref="R13:R15"/>
    <mergeCell ref="B4:B6"/>
    <mergeCell ref="B13:B15"/>
    <mergeCell ref="C1:C3"/>
    <mergeCell ref="E4:E6"/>
    <mergeCell ref="G1:G3"/>
    <mergeCell ref="D4:D6"/>
    <mergeCell ref="D1:D3"/>
    <mergeCell ref="I4:I6"/>
    <mergeCell ref="J10:J12"/>
    <mergeCell ref="G10:G12"/>
    <mergeCell ref="H10:H12"/>
    <mergeCell ref="I10:I12"/>
    <mergeCell ref="F10:F12"/>
    <mergeCell ref="E16:E18"/>
    <mergeCell ref="G16:G18"/>
    <mergeCell ref="B19:B21"/>
    <mergeCell ref="C19:C21"/>
    <mergeCell ref="B16:B18"/>
    <mergeCell ref="J13:J15"/>
    <mergeCell ref="E13:E15"/>
    <mergeCell ref="D7:D9"/>
    <mergeCell ref="E10:E12"/>
    <mergeCell ref="E7:E9"/>
    <mergeCell ref="D19:D21"/>
    <mergeCell ref="D16:D18"/>
    <mergeCell ref="G34:G36"/>
    <mergeCell ref="D25:D27"/>
    <mergeCell ref="C31:C33"/>
    <mergeCell ref="H37:H39"/>
    <mergeCell ref="B10:B12"/>
    <mergeCell ref="C7:C9"/>
    <mergeCell ref="C16:C18"/>
    <mergeCell ref="B7:B9"/>
    <mergeCell ref="C10:C12"/>
    <mergeCell ref="G19:G21"/>
    <mergeCell ref="D13:D15"/>
    <mergeCell ref="I19:I21"/>
    <mergeCell ref="G13:G15"/>
    <mergeCell ref="H19:H21"/>
    <mergeCell ref="F19:F21"/>
    <mergeCell ref="H16:H18"/>
    <mergeCell ref="D10:D12"/>
    <mergeCell ref="I22:I24"/>
    <mergeCell ref="B28:B30"/>
    <mergeCell ref="B25:B27"/>
    <mergeCell ref="C25:C27"/>
    <mergeCell ref="D40:D42"/>
    <mergeCell ref="B49:B51"/>
    <mergeCell ref="B22:B24"/>
    <mergeCell ref="C22:C24"/>
    <mergeCell ref="F13:F15"/>
    <mergeCell ref="E43:E45"/>
    <mergeCell ref="D46:D48"/>
    <mergeCell ref="D49:D51"/>
    <mergeCell ref="F43:F45"/>
    <mergeCell ref="F49:F51"/>
    <mergeCell ref="F46:F48"/>
    <mergeCell ref="E22:E24"/>
    <mergeCell ref="G25:G27"/>
    <mergeCell ref="F25:F27"/>
    <mergeCell ref="C46:C48"/>
    <mergeCell ref="E31:E33"/>
    <mergeCell ref="G28:G30"/>
    <mergeCell ref="F28:F30"/>
    <mergeCell ref="F34:F36"/>
    <mergeCell ref="D37:D39"/>
    <mergeCell ref="C37:C39"/>
    <mergeCell ref="G37:G39"/>
    <mergeCell ref="B31:B33"/>
    <mergeCell ref="B34:B36"/>
    <mergeCell ref="B37:B39"/>
    <mergeCell ref="C43:C45"/>
    <mergeCell ref="D43:D45"/>
    <mergeCell ref="E46:E48"/>
    <mergeCell ref="C40:C42"/>
    <mergeCell ref="F16:F18"/>
    <mergeCell ref="E40:E42"/>
    <mergeCell ref="R25:R27"/>
    <mergeCell ref="R31:R33"/>
    <mergeCell ref="S37:S39"/>
    <mergeCell ref="R34:R36"/>
    <mergeCell ref="S46:S48"/>
    <mergeCell ref="J37:J39"/>
    <mergeCell ref="R46:R48"/>
    <mergeCell ref="C28:C30"/>
    <mergeCell ref="F31:F33"/>
    <mergeCell ref="G31:G33"/>
    <mergeCell ref="D28:D30"/>
    <mergeCell ref="H28:H30"/>
    <mergeCell ref="I46:I48"/>
    <mergeCell ref="J46:J48"/>
    <mergeCell ref="I40:I42"/>
    <mergeCell ref="F40:F42"/>
    <mergeCell ref="E34:E36"/>
    <mergeCell ref="E37:E39"/>
    <mergeCell ref="H34:H36"/>
    <mergeCell ref="C34:C36"/>
    <mergeCell ref="F37:F39"/>
    <mergeCell ref="D34:D36"/>
    <mergeCell ref="D31:D33"/>
    <mergeCell ref="J31:J33"/>
    <mergeCell ref="H46:H48"/>
    <mergeCell ref="J34:J36"/>
    <mergeCell ref="I28:I30"/>
    <mergeCell ref="I31:I33"/>
    <mergeCell ref="H31:H33"/>
    <mergeCell ref="H40:H42"/>
    <mergeCell ref="I34:I36"/>
    <mergeCell ref="I43:I45"/>
    <mergeCell ref="F103:F105"/>
    <mergeCell ref="D100:D102"/>
    <mergeCell ref="C100:C102"/>
    <mergeCell ref="S103:S105"/>
    <mergeCell ref="R100:R102"/>
    <mergeCell ref="J103:J105"/>
    <mergeCell ref="I103:I105"/>
    <mergeCell ref="D52:D54"/>
    <mergeCell ref="E58:E60"/>
    <mergeCell ref="E52:E54"/>
    <mergeCell ref="D79:D81"/>
    <mergeCell ref="E64:E66"/>
    <mergeCell ref="F67:F69"/>
    <mergeCell ref="I61:I63"/>
    <mergeCell ref="D94:D96"/>
    <mergeCell ref="C64:C66"/>
    <mergeCell ref="C61:C63"/>
    <mergeCell ref="F64:F66"/>
    <mergeCell ref="F61:F63"/>
    <mergeCell ref="H64:H66"/>
    <mergeCell ref="D61:D63"/>
    <mergeCell ref="G61:G63"/>
    <mergeCell ref="H61:H63"/>
    <mergeCell ref="S64:S66"/>
    <mergeCell ref="S61:S63"/>
    <mergeCell ref="I58:I60"/>
    <mergeCell ref="H58:H60"/>
    <mergeCell ref="H73:H75"/>
    <mergeCell ref="D73:D75"/>
    <mergeCell ref="I73:I75"/>
    <mergeCell ref="D64:D66"/>
    <mergeCell ref="I52:I54"/>
    <mergeCell ref="J49:J51"/>
    <mergeCell ref="S49:S51"/>
    <mergeCell ref="H49:H51"/>
    <mergeCell ref="H43:H45"/>
    <mergeCell ref="G49:G51"/>
    <mergeCell ref="J58:J60"/>
    <mergeCell ref="J55:J57"/>
    <mergeCell ref="S55:S57"/>
    <mergeCell ref="S52:S54"/>
    <mergeCell ref="R52:R54"/>
    <mergeCell ref="R49:R51"/>
    <mergeCell ref="B40:B42"/>
    <mergeCell ref="B64:B66"/>
    <mergeCell ref="B61:B63"/>
    <mergeCell ref="S58:S60"/>
    <mergeCell ref="E70:E72"/>
    <mergeCell ref="J70:J72"/>
    <mergeCell ref="G70:G72"/>
    <mergeCell ref="I70:I72"/>
    <mergeCell ref="E67:E69"/>
    <mergeCell ref="R70:R72"/>
    <mergeCell ref="C49:C51"/>
    <mergeCell ref="B43:B45"/>
    <mergeCell ref="B46:B48"/>
    <mergeCell ref="I55:I57"/>
    <mergeCell ref="R43:R45"/>
    <mergeCell ref="R40:R42"/>
    <mergeCell ref="S40:S42"/>
    <mergeCell ref="E49:E51"/>
    <mergeCell ref="D70:D72"/>
    <mergeCell ref="B67:B69"/>
    <mergeCell ref="C67:C69"/>
    <mergeCell ref="D103:D105"/>
    <mergeCell ref="G55:G57"/>
    <mergeCell ref="H55:H57"/>
    <mergeCell ref="G67:G69"/>
    <mergeCell ref="F55:F57"/>
    <mergeCell ref="J64:J66"/>
    <mergeCell ref="J61:J63"/>
    <mergeCell ref="F58:F60"/>
    <mergeCell ref="F52:F54"/>
    <mergeCell ref="B58:B60"/>
    <mergeCell ref="C58:C60"/>
    <mergeCell ref="D58:D60"/>
    <mergeCell ref="B52:B54"/>
    <mergeCell ref="B55:B57"/>
    <mergeCell ref="E55:E57"/>
    <mergeCell ref="B85:B87"/>
    <mergeCell ref="C85:C87"/>
    <mergeCell ref="C88:C90"/>
    <mergeCell ref="G64:G66"/>
    <mergeCell ref="I67:I69"/>
    <mergeCell ref="B103:B105"/>
    <mergeCell ref="C103:C105"/>
    <mergeCell ref="J52:J54"/>
    <mergeCell ref="C55:C57"/>
    <mergeCell ref="G103:G105"/>
    <mergeCell ref="G52:G54"/>
    <mergeCell ref="D55:D57"/>
    <mergeCell ref="E61:E63"/>
    <mergeCell ref="E103:E105"/>
    <mergeCell ref="J100:J102"/>
    <mergeCell ref="B70:B72"/>
    <mergeCell ref="C70:C72"/>
    <mergeCell ref="H100:H102"/>
    <mergeCell ref="R103:R105"/>
    <mergeCell ref="B106:B108"/>
    <mergeCell ref="C52:C54"/>
    <mergeCell ref="J109:J111"/>
    <mergeCell ref="F109:F111"/>
    <mergeCell ref="S109:S111"/>
    <mergeCell ref="C73:C75"/>
    <mergeCell ref="E85:E87"/>
    <mergeCell ref="E88:E90"/>
    <mergeCell ref="G100:G102"/>
    <mergeCell ref="F100:F102"/>
    <mergeCell ref="G85:G87"/>
    <mergeCell ref="F106:F108"/>
    <mergeCell ref="E106:E108"/>
    <mergeCell ref="H106:H108"/>
    <mergeCell ref="R97:R99"/>
    <mergeCell ref="S97:S99"/>
    <mergeCell ref="I100:I102"/>
    <mergeCell ref="H103:H105"/>
    <mergeCell ref="E100:E102"/>
    <mergeCell ref="D106:D108"/>
    <mergeCell ref="S106:S108"/>
    <mergeCell ref="J106:J108"/>
    <mergeCell ref="I106:I108"/>
    <mergeCell ref="G106:G108"/>
    <mergeCell ref="R109:R111"/>
    <mergeCell ref="R106:R108"/>
    <mergeCell ref="G58:G60"/>
    <mergeCell ref="R55:R57"/>
    <mergeCell ref="H52:H54"/>
    <mergeCell ref="B100:B102"/>
    <mergeCell ref="B112:B114"/>
    <mergeCell ref="E112:E114"/>
    <mergeCell ref="F112:F114"/>
    <mergeCell ref="D109:D111"/>
    <mergeCell ref="E109:E111"/>
    <mergeCell ref="S112:S114"/>
    <mergeCell ref="I109:I111"/>
    <mergeCell ref="B109:B111"/>
    <mergeCell ref="C109:C111"/>
    <mergeCell ref="H109:H111"/>
    <mergeCell ref="G109:G111"/>
    <mergeCell ref="C106:C108"/>
    <mergeCell ref="C112:C114"/>
    <mergeCell ref="D112:D114"/>
    <mergeCell ref="I112:I114"/>
    <mergeCell ref="H112:H114"/>
    <mergeCell ref="G112:G114"/>
    <mergeCell ref="G118:G120"/>
    <mergeCell ref="H118:H120"/>
    <mergeCell ref="R115:R117"/>
    <mergeCell ref="B115:B117"/>
    <mergeCell ref="C115:C117"/>
    <mergeCell ref="D115:D117"/>
    <mergeCell ref="B118:B120"/>
    <mergeCell ref="C118:C120"/>
    <mergeCell ref="D118:D120"/>
    <mergeCell ref="E121:E123"/>
    <mergeCell ref="B130:B132"/>
    <mergeCell ref="H124:H126"/>
    <mergeCell ref="I124:I126"/>
    <mergeCell ref="F127:F129"/>
    <mergeCell ref="R127:R129"/>
    <mergeCell ref="E127:E129"/>
    <mergeCell ref="D124:D126"/>
    <mergeCell ref="E124:E126"/>
    <mergeCell ref="H127:H129"/>
    <mergeCell ref="B121:B123"/>
    <mergeCell ref="C121:C123"/>
    <mergeCell ref="I127:I129"/>
    <mergeCell ref="J127:J129"/>
    <mergeCell ref="F118:F120"/>
    <mergeCell ref="I121:I123"/>
    <mergeCell ref="G121:G123"/>
    <mergeCell ref="H121:H123"/>
    <mergeCell ref="I118:I120"/>
    <mergeCell ref="J118:J120"/>
    <mergeCell ref="E118:E120"/>
    <mergeCell ref="I130:I132"/>
    <mergeCell ref="R130:R132"/>
    <mergeCell ref="G139:G141"/>
    <mergeCell ref="I139:I141"/>
    <mergeCell ref="G136:G138"/>
    <mergeCell ref="D139:D141"/>
    <mergeCell ref="I136:I138"/>
    <mergeCell ref="H136:H138"/>
    <mergeCell ref="J139:J141"/>
    <mergeCell ref="R139:R141"/>
    <mergeCell ref="G115:G117"/>
    <mergeCell ref="B124:B126"/>
    <mergeCell ref="C124:C126"/>
    <mergeCell ref="B127:B129"/>
    <mergeCell ref="C127:C129"/>
    <mergeCell ref="D127:D129"/>
    <mergeCell ref="F124:F126"/>
    <mergeCell ref="S124:S126"/>
    <mergeCell ref="R124:R126"/>
    <mergeCell ref="G127:G129"/>
    <mergeCell ref="J124:J126"/>
    <mergeCell ref="G124:G126"/>
    <mergeCell ref="D121:D123"/>
    <mergeCell ref="R121:R123"/>
    <mergeCell ref="S130:S132"/>
    <mergeCell ref="C130:C132"/>
    <mergeCell ref="D130:D132"/>
    <mergeCell ref="E130:E132"/>
    <mergeCell ref="J130:J132"/>
    <mergeCell ref="H130:H132"/>
    <mergeCell ref="F130:F132"/>
    <mergeCell ref="G130:G132"/>
    <mergeCell ref="F121:F123"/>
    <mergeCell ref="J121:J123"/>
    <mergeCell ref="R163:R165"/>
    <mergeCell ref="R166:R168"/>
    <mergeCell ref="G166:G168"/>
    <mergeCell ref="S139:S141"/>
    <mergeCell ref="B145:B147"/>
    <mergeCell ref="C145:C147"/>
    <mergeCell ref="G145:G147"/>
    <mergeCell ref="H145:H147"/>
    <mergeCell ref="B148:B150"/>
    <mergeCell ref="S142:S144"/>
    <mergeCell ref="I142:I144"/>
    <mergeCell ref="D145:D147"/>
    <mergeCell ref="E145:E147"/>
    <mergeCell ref="E139:E141"/>
    <mergeCell ref="C136:C138"/>
    <mergeCell ref="J136:J138"/>
    <mergeCell ref="D133:D135"/>
    <mergeCell ref="D136:D138"/>
    <mergeCell ref="H133:H135"/>
    <mergeCell ref="E136:E138"/>
    <mergeCell ref="F136:F138"/>
    <mergeCell ref="C133:C135"/>
    <mergeCell ref="B139:B141"/>
    <mergeCell ref="B133:B135"/>
    <mergeCell ref="J133:J135"/>
    <mergeCell ref="B136:B138"/>
    <mergeCell ref="F133:F135"/>
    <mergeCell ref="R133:R135"/>
    <mergeCell ref="C139:C141"/>
    <mergeCell ref="R136:R138"/>
    <mergeCell ref="E133:E135"/>
    <mergeCell ref="G133:G135"/>
    <mergeCell ref="B160:B162"/>
    <mergeCell ref="C160:C162"/>
    <mergeCell ref="D160:D162"/>
    <mergeCell ref="E160:E162"/>
    <mergeCell ref="G151:G153"/>
    <mergeCell ref="D172:D174"/>
    <mergeCell ref="G172:G174"/>
    <mergeCell ref="E175:E177"/>
    <mergeCell ref="I172:I174"/>
    <mergeCell ref="B142:B144"/>
    <mergeCell ref="C142:C144"/>
    <mergeCell ref="D142:D144"/>
    <mergeCell ref="F145:F147"/>
    <mergeCell ref="E148:E150"/>
    <mergeCell ref="R148:R150"/>
    <mergeCell ref="S148:S150"/>
    <mergeCell ref="C148:C150"/>
    <mergeCell ref="G148:G150"/>
    <mergeCell ref="H148:H150"/>
    <mergeCell ref="R142:R144"/>
    <mergeCell ref="E142:E144"/>
    <mergeCell ref="H166:H168"/>
    <mergeCell ref="B163:B165"/>
    <mergeCell ref="E169:E171"/>
    <mergeCell ref="G169:G171"/>
    <mergeCell ref="H169:H171"/>
    <mergeCell ref="C163:C165"/>
    <mergeCell ref="D163:D165"/>
    <mergeCell ref="J154:J156"/>
    <mergeCell ref="B151:B153"/>
    <mergeCell ref="B166:B168"/>
    <mergeCell ref="C166:C168"/>
    <mergeCell ref="C151:C153"/>
    <mergeCell ref="F148:F150"/>
    <mergeCell ref="D148:D150"/>
    <mergeCell ref="B154:B156"/>
    <mergeCell ref="C154:C156"/>
    <mergeCell ref="D154:D156"/>
    <mergeCell ref="E154:E156"/>
    <mergeCell ref="I154:I156"/>
    <mergeCell ref="B157:B159"/>
    <mergeCell ref="H154:H156"/>
    <mergeCell ref="D151:D153"/>
    <mergeCell ref="F154:F156"/>
    <mergeCell ref="G154:G156"/>
    <mergeCell ref="G157:G159"/>
    <mergeCell ref="I148:I150"/>
    <mergeCell ref="D157:D159"/>
    <mergeCell ref="C157:C159"/>
    <mergeCell ref="B196:B198"/>
    <mergeCell ref="J196:J198"/>
    <mergeCell ref="H193:H195"/>
    <mergeCell ref="C196:C198"/>
    <mergeCell ref="H196:H198"/>
    <mergeCell ref="G196:G198"/>
    <mergeCell ref="I196:I198"/>
    <mergeCell ref="C184:C186"/>
    <mergeCell ref="D184:D186"/>
    <mergeCell ref="B178:B180"/>
    <mergeCell ref="D187:D189"/>
    <mergeCell ref="F193:F195"/>
    <mergeCell ref="B193:B195"/>
    <mergeCell ref="C193:C195"/>
    <mergeCell ref="D193:D195"/>
    <mergeCell ref="E193:E195"/>
    <mergeCell ref="J193:J195"/>
    <mergeCell ref="G193:G195"/>
    <mergeCell ref="B190:B192"/>
    <mergeCell ref="C190:C192"/>
    <mergeCell ref="D190:D192"/>
    <mergeCell ref="E190:E192"/>
    <mergeCell ref="C181:C183"/>
    <mergeCell ref="I181:I183"/>
    <mergeCell ref="H178:H180"/>
    <mergeCell ref="E181:E183"/>
    <mergeCell ref="D196:D198"/>
    <mergeCell ref="F196:F198"/>
    <mergeCell ref="C187:C189"/>
    <mergeCell ref="B184:B186"/>
    <mergeCell ref="E187:E189"/>
    <mergeCell ref="H187:H189"/>
    <mergeCell ref="J163:J165"/>
    <mergeCell ref="J166:J168"/>
    <mergeCell ref="F163:F165"/>
    <mergeCell ref="G163:G165"/>
    <mergeCell ref="B169:B171"/>
    <mergeCell ref="C169:C171"/>
    <mergeCell ref="F169:F171"/>
    <mergeCell ref="I169:I171"/>
    <mergeCell ref="D169:D171"/>
    <mergeCell ref="B172:B174"/>
    <mergeCell ref="E172:E174"/>
    <mergeCell ref="H172:H174"/>
    <mergeCell ref="F178:F180"/>
    <mergeCell ref="H175:H177"/>
    <mergeCell ref="G178:G180"/>
    <mergeCell ref="B181:B183"/>
    <mergeCell ref="B175:B177"/>
    <mergeCell ref="D181:D183"/>
    <mergeCell ref="D178:D180"/>
    <mergeCell ref="F172:F174"/>
    <mergeCell ref="C175:C177"/>
    <mergeCell ref="C172:C174"/>
    <mergeCell ref="G175:G177"/>
    <mergeCell ref="D175:D177"/>
    <mergeCell ref="F175:F177"/>
    <mergeCell ref="E163:E165"/>
    <mergeCell ref="I163:I165"/>
    <mergeCell ref="D166:D168"/>
    <mergeCell ref="I166:I168"/>
    <mergeCell ref="J172:J174"/>
    <mergeCell ref="I187:I189"/>
    <mergeCell ref="J187:J189"/>
    <mergeCell ref="B187:B189"/>
    <mergeCell ref="I178:I180"/>
    <mergeCell ref="C178:C180"/>
    <mergeCell ref="D199:D201"/>
    <mergeCell ref="E199:E201"/>
    <mergeCell ref="H199:H201"/>
    <mergeCell ref="D202:D204"/>
    <mergeCell ref="S202:S204"/>
    <mergeCell ref="B208:B210"/>
    <mergeCell ref="C208:C210"/>
    <mergeCell ref="D208:D210"/>
    <mergeCell ref="E208:E210"/>
    <mergeCell ref="B202:B204"/>
    <mergeCell ref="F208:F210"/>
    <mergeCell ref="G208:G210"/>
    <mergeCell ref="G205:G207"/>
    <mergeCell ref="F205:F207"/>
    <mergeCell ref="H208:H210"/>
    <mergeCell ref="H202:H204"/>
    <mergeCell ref="I202:I204"/>
    <mergeCell ref="R202:R204"/>
    <mergeCell ref="I205:I207"/>
    <mergeCell ref="R208:R210"/>
    <mergeCell ref="I208:I210"/>
    <mergeCell ref="J205:J207"/>
    <mergeCell ref="C205:C207"/>
    <mergeCell ref="D205:D207"/>
    <mergeCell ref="E205:E207"/>
    <mergeCell ref="J208:J210"/>
    <mergeCell ref="R205:R207"/>
    <mergeCell ref="B199:B201"/>
    <mergeCell ref="C199:C201"/>
    <mergeCell ref="E202:E204"/>
    <mergeCell ref="Y1:Y3"/>
    <mergeCell ref="B217:B219"/>
    <mergeCell ref="D217:D219"/>
    <mergeCell ref="F223:F225"/>
    <mergeCell ref="S226:S228"/>
    <mergeCell ref="J220:J222"/>
    <mergeCell ref="I217:I219"/>
    <mergeCell ref="R226:R228"/>
    <mergeCell ref="G223:G225"/>
    <mergeCell ref="R223:R225"/>
    <mergeCell ref="D226:D228"/>
    <mergeCell ref="R211:R213"/>
    <mergeCell ref="I211:I213"/>
    <mergeCell ref="J211:J213"/>
    <mergeCell ref="S211:S213"/>
    <mergeCell ref="E217:E219"/>
    <mergeCell ref="D220:D222"/>
    <mergeCell ref="J214:J216"/>
    <mergeCell ref="S214:S216"/>
    <mergeCell ref="D223:D225"/>
    <mergeCell ref="H223:H225"/>
    <mergeCell ref="R214:R216"/>
    <mergeCell ref="R217:R219"/>
    <mergeCell ref="S217:S219"/>
    <mergeCell ref="E211:E213"/>
    <mergeCell ref="F211:F213"/>
    <mergeCell ref="G211:G213"/>
    <mergeCell ref="B223:B225"/>
    <mergeCell ref="C202:C204"/>
    <mergeCell ref="S205:S207"/>
    <mergeCell ref="B205:B207"/>
    <mergeCell ref="G181:G183"/>
    <mergeCell ref="C214:C216"/>
    <mergeCell ref="AV1:AV3"/>
    <mergeCell ref="AS1:AS3"/>
    <mergeCell ref="AU1:AU3"/>
    <mergeCell ref="AT1:AT3"/>
    <mergeCell ref="AQ1:AQ3"/>
    <mergeCell ref="B229:B231"/>
    <mergeCell ref="C229:C231"/>
    <mergeCell ref="D229:D231"/>
    <mergeCell ref="J229:J231"/>
    <mergeCell ref="E229:E231"/>
    <mergeCell ref="I229:I231"/>
    <mergeCell ref="F229:F231"/>
    <mergeCell ref="AA1:AA3"/>
    <mergeCell ref="AD1:AD3"/>
    <mergeCell ref="X1:X3"/>
    <mergeCell ref="V1:V3"/>
    <mergeCell ref="AE1:AE3"/>
    <mergeCell ref="AN1:AN3"/>
    <mergeCell ref="AK4:AK6"/>
    <mergeCell ref="AP1:AP3"/>
    <mergeCell ref="AR7:AR9"/>
    <mergeCell ref="E226:E228"/>
    <mergeCell ref="H226:H228"/>
    <mergeCell ref="F226:F228"/>
    <mergeCell ref="G226:G228"/>
    <mergeCell ref="F220:F222"/>
    <mergeCell ref="G220:G222"/>
    <mergeCell ref="B211:B213"/>
    <mergeCell ref="W1:W3"/>
    <mergeCell ref="C211:C213"/>
    <mergeCell ref="F199:F201"/>
    <mergeCell ref="C217:C219"/>
    <mergeCell ref="C223:C225"/>
    <mergeCell ref="I223:I225"/>
    <mergeCell ref="B220:B222"/>
    <mergeCell ref="B226:B228"/>
    <mergeCell ref="J223:J225"/>
    <mergeCell ref="I220:I222"/>
    <mergeCell ref="AF1:AF3"/>
    <mergeCell ref="AE4:AE6"/>
    <mergeCell ref="AH1:AH3"/>
    <mergeCell ref="AB13:AB15"/>
    <mergeCell ref="X16:X18"/>
    <mergeCell ref="W10:W12"/>
    <mergeCell ref="Z13:Z15"/>
    <mergeCell ref="AD13:AD15"/>
    <mergeCell ref="AH10:AH12"/>
    <mergeCell ref="AF10:AF12"/>
    <mergeCell ref="Y7:Y9"/>
    <mergeCell ref="X7:X9"/>
    <mergeCell ref="V175:V177"/>
    <mergeCell ref="AF178:AF180"/>
    <mergeCell ref="W4:W6"/>
    <mergeCell ref="X4:X6"/>
    <mergeCell ref="V4:V6"/>
    <mergeCell ref="Y4:Y6"/>
    <mergeCell ref="Z190:Z192"/>
    <mergeCell ref="AD193:AD195"/>
    <mergeCell ref="AB193:AB195"/>
    <mergeCell ref="W7:W9"/>
    <mergeCell ref="I214:I216"/>
    <mergeCell ref="S223:S225"/>
    <mergeCell ref="D214:D216"/>
    <mergeCell ref="B214:B216"/>
    <mergeCell ref="AO7:AO9"/>
    <mergeCell ref="AN7:AN9"/>
    <mergeCell ref="AI1:AI3"/>
    <mergeCell ref="AK1:AK3"/>
    <mergeCell ref="AC4:AC6"/>
    <mergeCell ref="AG1:AG3"/>
    <mergeCell ref="Z4:Z6"/>
    <mergeCell ref="AR4:AR6"/>
    <mergeCell ref="AR1:AR3"/>
    <mergeCell ref="AJ1:AJ3"/>
    <mergeCell ref="AO1:AO3"/>
    <mergeCell ref="AL1:AL3"/>
    <mergeCell ref="AL4:AL6"/>
    <mergeCell ref="AM1:AM3"/>
    <mergeCell ref="AJ7:AJ9"/>
    <mergeCell ref="AI10:AI12"/>
    <mergeCell ref="AG10:AG12"/>
    <mergeCell ref="AG142:AG144"/>
    <mergeCell ref="AH169:AH171"/>
    <mergeCell ref="AG175:AG177"/>
    <mergeCell ref="AI184:AI186"/>
    <mergeCell ref="S145:S147"/>
    <mergeCell ref="Y193:Y195"/>
    <mergeCell ref="AA193:AA195"/>
    <mergeCell ref="AI7:AI9"/>
    <mergeCell ref="AA10:AA12"/>
    <mergeCell ref="AB7:AB9"/>
    <mergeCell ref="AA7:AA9"/>
    <mergeCell ref="AS4:AS6"/>
    <mergeCell ref="AO4:AO6"/>
    <mergeCell ref="AN4:AN6"/>
    <mergeCell ref="AP4:AP6"/>
    <mergeCell ref="AQ4:AQ6"/>
    <mergeCell ref="AM4:AM6"/>
    <mergeCell ref="AG4:AG6"/>
    <mergeCell ref="AJ4:AJ6"/>
    <mergeCell ref="AH4:AH6"/>
    <mergeCell ref="AC1:AC3"/>
    <mergeCell ref="AB4:AB6"/>
    <mergeCell ref="AD4:AD6"/>
    <mergeCell ref="AA4:AA6"/>
    <mergeCell ref="AF4:AF6"/>
    <mergeCell ref="AI4:AI6"/>
    <mergeCell ref="Z1:Z3"/>
    <mergeCell ref="AB1:AB3"/>
    <mergeCell ref="AV10:AV12"/>
    <mergeCell ref="AV7:AV9"/>
    <mergeCell ref="AV13:AV15"/>
    <mergeCell ref="AU7:AU9"/>
    <mergeCell ref="AT7:AT9"/>
    <mergeCell ref="AL7:AL9"/>
    <mergeCell ref="AK7:AK9"/>
    <mergeCell ref="AM10:AM12"/>
    <mergeCell ref="AK10:AK12"/>
    <mergeCell ref="AV4:AV6"/>
    <mergeCell ref="AT10:AT12"/>
    <mergeCell ref="AT4:AT6"/>
    <mergeCell ref="AU4:AU6"/>
    <mergeCell ref="AP7:AP9"/>
    <mergeCell ref="AN10:AN12"/>
    <mergeCell ref="AN13:AN15"/>
    <mergeCell ref="AQ13:AQ15"/>
    <mergeCell ref="AO13:AO15"/>
    <mergeCell ref="AP13:AP15"/>
    <mergeCell ref="AP10:AP12"/>
    <mergeCell ref="AU13:AU15"/>
    <mergeCell ref="AQ10:AQ12"/>
    <mergeCell ref="AU10:AU12"/>
    <mergeCell ref="AQ7:AQ9"/>
    <mergeCell ref="AS7:AS9"/>
    <mergeCell ref="AR10:AR12"/>
    <mergeCell ref="AS10:AS12"/>
    <mergeCell ref="AS13:AS15"/>
    <mergeCell ref="AR13:AR15"/>
    <mergeCell ref="AM7:AM9"/>
    <mergeCell ref="AL10:AL12"/>
    <mergeCell ref="AO10:AO12"/>
    <mergeCell ref="H232:H234"/>
    <mergeCell ref="Z193:Z195"/>
    <mergeCell ref="AC187:AC189"/>
    <mergeCell ref="Y187:Y189"/>
    <mergeCell ref="AA187:AA189"/>
    <mergeCell ref="Z202:Z204"/>
    <mergeCell ref="W199:W201"/>
    <mergeCell ref="X199:X201"/>
    <mergeCell ref="W196:W198"/>
    <mergeCell ref="V196:V198"/>
    <mergeCell ref="V202:V204"/>
    <mergeCell ref="R229:R231"/>
    <mergeCell ref="AE16:AE18"/>
    <mergeCell ref="AC16:AC18"/>
    <mergeCell ref="AF22:AF24"/>
    <mergeCell ref="X19:X21"/>
    <mergeCell ref="I151:I153"/>
    <mergeCell ref="I145:I147"/>
    <mergeCell ref="J145:J147"/>
    <mergeCell ref="AB22:AB24"/>
    <mergeCell ref="AC49:AC51"/>
    <mergeCell ref="W52:W54"/>
    <mergeCell ref="R199:R201"/>
    <mergeCell ref="J181:J183"/>
    <mergeCell ref="J175:J177"/>
    <mergeCell ref="S190:S192"/>
    <mergeCell ref="R190:R192"/>
    <mergeCell ref="H181:H183"/>
    <mergeCell ref="R151:R153"/>
    <mergeCell ref="H151:H153"/>
    <mergeCell ref="J151:J153"/>
    <mergeCell ref="R181:R183"/>
    <mergeCell ref="AC13:AC15"/>
    <mergeCell ref="Y13:Y15"/>
    <mergeCell ref="AA13:AA15"/>
    <mergeCell ref="AC10:AC12"/>
    <mergeCell ref="AG13:AG15"/>
    <mergeCell ref="AH13:AH15"/>
    <mergeCell ref="AD7:AD9"/>
    <mergeCell ref="AD10:AD12"/>
    <mergeCell ref="AF7:AF9"/>
    <mergeCell ref="AG7:AG9"/>
    <mergeCell ref="V22:V24"/>
    <mergeCell ref="Z22:Z24"/>
    <mergeCell ref="AE10:AE12"/>
    <mergeCell ref="AE7:AE9"/>
    <mergeCell ref="W22:W24"/>
    <mergeCell ref="AH16:AH18"/>
    <mergeCell ref="AG19:AG21"/>
    <mergeCell ref="AD19:AD21"/>
    <mergeCell ref="AD16:AD18"/>
    <mergeCell ref="V7:V9"/>
    <mergeCell ref="Z7:Z9"/>
    <mergeCell ref="AC7:AC9"/>
    <mergeCell ref="AH7:AH9"/>
    <mergeCell ref="AT37:AT39"/>
    <mergeCell ref="AQ37:AQ39"/>
    <mergeCell ref="AR37:AR39"/>
    <mergeCell ref="AO37:AO39"/>
    <mergeCell ref="AP37:AP39"/>
    <mergeCell ref="AG28:AG30"/>
    <mergeCell ref="AS16:AS18"/>
    <mergeCell ref="AQ19:AQ21"/>
    <mergeCell ref="AR19:AR21"/>
    <mergeCell ref="AO19:AO21"/>
    <mergeCell ref="AR16:AR18"/>
    <mergeCell ref="AN19:AN21"/>
    <mergeCell ref="AO16:AO18"/>
    <mergeCell ref="AJ31:AJ33"/>
    <mergeCell ref="Y28:Y30"/>
    <mergeCell ref="AE22:AE24"/>
    <mergeCell ref="AD22:AD24"/>
    <mergeCell ref="AP16:AP18"/>
    <mergeCell ref="AN16:AN18"/>
    <mergeCell ref="AA16:AA18"/>
    <mergeCell ref="AT19:AT21"/>
    <mergeCell ref="AF19:AF21"/>
    <mergeCell ref="AH31:AH33"/>
    <mergeCell ref="AH28:AH30"/>
    <mergeCell ref="AQ31:AQ33"/>
    <mergeCell ref="AH25:AH27"/>
    <mergeCell ref="AE25:AE27"/>
    <mergeCell ref="AS37:AS39"/>
    <mergeCell ref="AL34:AL36"/>
    <mergeCell ref="AO34:AO36"/>
    <mergeCell ref="AS34:AS36"/>
    <mergeCell ref="AR34:AR36"/>
    <mergeCell ref="AM13:AM15"/>
    <mergeCell ref="AK13:AK15"/>
    <mergeCell ref="AI13:AI15"/>
    <mergeCell ref="AJ13:AJ15"/>
    <mergeCell ref="AL13:AL15"/>
    <mergeCell ref="W16:W18"/>
    <mergeCell ref="X13:X15"/>
    <mergeCell ref="AL19:AL21"/>
    <mergeCell ref="AM16:AM18"/>
    <mergeCell ref="AK16:AK18"/>
    <mergeCell ref="V16:V18"/>
    <mergeCell ref="H214:H216"/>
    <mergeCell ref="AP46:AP48"/>
    <mergeCell ref="AR43:AR45"/>
    <mergeCell ref="AN37:AN39"/>
    <mergeCell ref="AK28:AK30"/>
    <mergeCell ref="AM28:AM30"/>
    <mergeCell ref="AM31:AM33"/>
    <mergeCell ref="AN31:AN33"/>
    <mergeCell ref="AN34:AN36"/>
    <mergeCell ref="AK31:AK33"/>
    <mergeCell ref="AH34:AH36"/>
    <mergeCell ref="AJ34:AJ36"/>
    <mergeCell ref="AK34:AK36"/>
    <mergeCell ref="AP49:AP51"/>
    <mergeCell ref="AQ43:AQ45"/>
    <mergeCell ref="AP43:AP45"/>
    <mergeCell ref="S160:S162"/>
    <mergeCell ref="S154:S156"/>
    <mergeCell ref="J157:J159"/>
    <mergeCell ref="R160:R162"/>
    <mergeCell ref="I160:I162"/>
    <mergeCell ref="F160:F162"/>
    <mergeCell ref="J160:J162"/>
    <mergeCell ref="J148:J150"/>
    <mergeCell ref="G199:G201"/>
    <mergeCell ref="F181:F183"/>
    <mergeCell ref="E178:E180"/>
    <mergeCell ref="E151:E153"/>
    <mergeCell ref="F151:F153"/>
    <mergeCell ref="AJ10:AJ12"/>
    <mergeCell ref="AF181:AF183"/>
    <mergeCell ref="AJ19:AJ21"/>
    <mergeCell ref="AJ16:AJ18"/>
    <mergeCell ref="V19:V21"/>
    <mergeCell ref="Y19:Y21"/>
    <mergeCell ref="AJ25:AJ27"/>
    <mergeCell ref="AG25:AG27"/>
    <mergeCell ref="AJ28:AJ30"/>
    <mergeCell ref="AF31:AF33"/>
    <mergeCell ref="AI28:AI30"/>
    <mergeCell ref="AI37:AI39"/>
    <mergeCell ref="AF37:AF39"/>
    <mergeCell ref="W61:W63"/>
    <mergeCell ref="AE34:AE36"/>
    <mergeCell ref="Z28:Z30"/>
    <mergeCell ref="S193:S195"/>
    <mergeCell ref="U67:U69"/>
    <mergeCell ref="U70:U72"/>
    <mergeCell ref="U73:U75"/>
    <mergeCell ref="F115:F117"/>
    <mergeCell ref="V25:V27"/>
    <mergeCell ref="AC25:AC27"/>
    <mergeCell ref="AD28:AD30"/>
    <mergeCell ref="B235:B237"/>
    <mergeCell ref="I232:I234"/>
    <mergeCell ref="F235:F237"/>
    <mergeCell ref="G235:G237"/>
    <mergeCell ref="H235:H237"/>
    <mergeCell ref="I235:I237"/>
    <mergeCell ref="C235:C237"/>
    <mergeCell ref="D235:D237"/>
    <mergeCell ref="E235:E237"/>
    <mergeCell ref="G232:G234"/>
    <mergeCell ref="S229:S231"/>
    <mergeCell ref="B232:B234"/>
    <mergeCell ref="C232:C234"/>
    <mergeCell ref="D232:D234"/>
    <mergeCell ref="R232:R234"/>
    <mergeCell ref="Y25:Y27"/>
    <mergeCell ref="AE46:AE48"/>
    <mergeCell ref="AA175:AA177"/>
    <mergeCell ref="AE184:AE186"/>
    <mergeCell ref="Z175:Z177"/>
    <mergeCell ref="X175:X177"/>
    <mergeCell ref="AD73:AD75"/>
    <mergeCell ref="W112:W114"/>
    <mergeCell ref="AA118:AA120"/>
    <mergeCell ref="E214:E216"/>
    <mergeCell ref="F214:F216"/>
    <mergeCell ref="H217:H219"/>
    <mergeCell ref="S220:S222"/>
    <mergeCell ref="G217:G219"/>
    <mergeCell ref="J217:J219"/>
    <mergeCell ref="S43:S45"/>
    <mergeCell ref="S34:S36"/>
    <mergeCell ref="AT13:AT15"/>
    <mergeCell ref="E232:E234"/>
    <mergeCell ref="F202:F204"/>
    <mergeCell ref="G202:G204"/>
    <mergeCell ref="J202:J204"/>
    <mergeCell ref="R184:R186"/>
    <mergeCell ref="E166:E168"/>
    <mergeCell ref="F166:F168"/>
    <mergeCell ref="S157:S159"/>
    <mergeCell ref="E157:E159"/>
    <mergeCell ref="F157:F159"/>
    <mergeCell ref="F139:F141"/>
    <mergeCell ref="H139:H141"/>
    <mergeCell ref="F142:F144"/>
    <mergeCell ref="H142:H144"/>
    <mergeCell ref="D211:D213"/>
    <mergeCell ref="R193:R195"/>
    <mergeCell ref="H211:H213"/>
    <mergeCell ref="G214:G216"/>
    <mergeCell ref="R187:R189"/>
    <mergeCell ref="G190:G192"/>
    <mergeCell ref="H190:H192"/>
    <mergeCell ref="W13:W15"/>
    <mergeCell ref="V13:V15"/>
    <mergeCell ref="AF13:AF15"/>
    <mergeCell ref="AE13:AE15"/>
    <mergeCell ref="AB19:AB21"/>
    <mergeCell ref="Y22:Y24"/>
    <mergeCell ref="AC19:AC21"/>
    <mergeCell ref="W118:W120"/>
    <mergeCell ref="X118:X120"/>
    <mergeCell ref="AI19:AI21"/>
    <mergeCell ref="B238:B240"/>
    <mergeCell ref="G238:G240"/>
    <mergeCell ref="H238:H240"/>
    <mergeCell ref="J238:J240"/>
    <mergeCell ref="AB10:AB12"/>
    <mergeCell ref="Y10:Y12"/>
    <mergeCell ref="I238:I240"/>
    <mergeCell ref="V10:V12"/>
    <mergeCell ref="X10:X12"/>
    <mergeCell ref="D241:D243"/>
    <mergeCell ref="G241:G243"/>
    <mergeCell ref="B241:B243"/>
    <mergeCell ref="C241:C243"/>
    <mergeCell ref="F241:F243"/>
    <mergeCell ref="Z10:Z12"/>
    <mergeCell ref="AB115:AB117"/>
    <mergeCell ref="X196:X198"/>
    <mergeCell ref="AA196:AA198"/>
    <mergeCell ref="V199:V201"/>
    <mergeCell ref="W127:W129"/>
    <mergeCell ref="Y127:Y129"/>
    <mergeCell ref="Z130:Z132"/>
    <mergeCell ref="W139:W141"/>
    <mergeCell ref="AA139:AA141"/>
    <mergeCell ref="G187:G189"/>
    <mergeCell ref="S187:S189"/>
    <mergeCell ref="Y199:Y201"/>
    <mergeCell ref="C220:C222"/>
    <mergeCell ref="C226:C228"/>
    <mergeCell ref="E223:E225"/>
    <mergeCell ref="F217:F219"/>
    <mergeCell ref="I190:I192"/>
    <mergeCell ref="AU16:AU18"/>
    <mergeCell ref="AS19:AS21"/>
    <mergeCell ref="AT16:AT18"/>
    <mergeCell ref="J241:J243"/>
    <mergeCell ref="AU19:AU21"/>
    <mergeCell ref="AQ16:AQ18"/>
    <mergeCell ref="AP19:AP21"/>
    <mergeCell ref="X22:X24"/>
    <mergeCell ref="AG22:AG24"/>
    <mergeCell ref="AH22:AH24"/>
    <mergeCell ref="AI22:AI24"/>
    <mergeCell ref="Z16:Z18"/>
    <mergeCell ref="AK19:AK21"/>
    <mergeCell ref="AJ22:AJ24"/>
    <mergeCell ref="AG16:AG18"/>
    <mergeCell ref="W19:W21"/>
    <mergeCell ref="Z19:Z21"/>
    <mergeCell ref="Y16:Y18"/>
    <mergeCell ref="AB16:AB18"/>
    <mergeCell ref="AS40:AS42"/>
    <mergeCell ref="AM19:AM21"/>
    <mergeCell ref="AI16:AI18"/>
    <mergeCell ref="AH19:AH21"/>
    <mergeCell ref="AF16:AF18"/>
    <mergeCell ref="S238:S240"/>
    <mergeCell ref="S241:S243"/>
    <mergeCell ref="AI25:AI27"/>
    <mergeCell ref="AA25:AA27"/>
    <mergeCell ref="AA22:AA24"/>
    <mergeCell ref="AF25:AF27"/>
    <mergeCell ref="J190:J192"/>
    <mergeCell ref="AL16:AL18"/>
    <mergeCell ref="AL37:AL39"/>
    <mergeCell ref="R247:R249"/>
    <mergeCell ref="B244:B246"/>
    <mergeCell ref="C244:C246"/>
    <mergeCell ref="AC22:AC24"/>
    <mergeCell ref="AD25:AD27"/>
    <mergeCell ref="E247:E249"/>
    <mergeCell ref="AA19:AA21"/>
    <mergeCell ref="AE19:AE21"/>
    <mergeCell ref="B247:B249"/>
    <mergeCell ref="C247:C249"/>
    <mergeCell ref="D247:D249"/>
    <mergeCell ref="D244:D246"/>
    <mergeCell ref="G184:G186"/>
    <mergeCell ref="J184:J186"/>
    <mergeCell ref="H184:H186"/>
    <mergeCell ref="G142:G144"/>
    <mergeCell ref="J142:J144"/>
    <mergeCell ref="R145:R147"/>
    <mergeCell ref="AC28:AC30"/>
    <mergeCell ref="AB28:AB30"/>
    <mergeCell ref="W28:W30"/>
    <mergeCell ref="AE28:AE30"/>
    <mergeCell ref="AA28:AA30"/>
    <mergeCell ref="X28:X30"/>
    <mergeCell ref="C238:C240"/>
    <mergeCell ref="Z49:Z51"/>
    <mergeCell ref="S28:S30"/>
    <mergeCell ref="AD34:AD36"/>
    <mergeCell ref="AA34:AA36"/>
    <mergeCell ref="AB34:AB36"/>
    <mergeCell ref="S115:S117"/>
    <mergeCell ref="AO40:AO42"/>
    <mergeCell ref="AU25:AU27"/>
    <mergeCell ref="AO25:AO27"/>
    <mergeCell ref="AV28:AV30"/>
    <mergeCell ref="AU28:AU30"/>
    <mergeCell ref="AS25:AS27"/>
    <mergeCell ref="AO31:AO33"/>
    <mergeCell ref="AR31:AR33"/>
    <mergeCell ref="F259:F261"/>
    <mergeCell ref="AN25:AN27"/>
    <mergeCell ref="AQ25:AQ27"/>
    <mergeCell ref="AR25:AR27"/>
    <mergeCell ref="AP25:AP27"/>
    <mergeCell ref="J253:J255"/>
    <mergeCell ref="S151:S153"/>
    <mergeCell ref="S121:S123"/>
    <mergeCell ref="AC64:AC66"/>
    <mergeCell ref="AP52:AP54"/>
    <mergeCell ref="AQ49:AQ51"/>
    <mergeCell ref="T34:T36"/>
    <mergeCell ref="T31:T33"/>
    <mergeCell ref="T28:T30"/>
    <mergeCell ref="U52:U54"/>
    <mergeCell ref="U55:U57"/>
    <mergeCell ref="U58:U60"/>
    <mergeCell ref="U61:U63"/>
    <mergeCell ref="U64:U66"/>
    <mergeCell ref="G247:G249"/>
    <mergeCell ref="AF28:AF30"/>
    <mergeCell ref="AI46:AI48"/>
    <mergeCell ref="X25:X27"/>
    <mergeCell ref="W25:W27"/>
    <mergeCell ref="AT31:AT33"/>
    <mergeCell ref="AU31:AU33"/>
    <mergeCell ref="AV31:AV33"/>
    <mergeCell ref="AS28:AS30"/>
    <mergeCell ref="AS22:AS24"/>
    <mergeCell ref="AN22:AN24"/>
    <mergeCell ref="AP22:AP24"/>
    <mergeCell ref="AK22:AK24"/>
    <mergeCell ref="AK25:AK27"/>
    <mergeCell ref="AQ28:AQ30"/>
    <mergeCell ref="AR22:AR24"/>
    <mergeCell ref="AP31:AP33"/>
    <mergeCell ref="AL31:AL33"/>
    <mergeCell ref="AO28:AO30"/>
    <mergeCell ref="AS31:AS33"/>
    <mergeCell ref="AR28:AR30"/>
    <mergeCell ref="AP28:AP30"/>
    <mergeCell ref="AL25:AL27"/>
    <mergeCell ref="AO22:AO24"/>
    <mergeCell ref="AM22:AM24"/>
    <mergeCell ref="AM25:AM27"/>
    <mergeCell ref="AN28:AN30"/>
    <mergeCell ref="AL28:AL30"/>
    <mergeCell ref="AV22:AV24"/>
    <mergeCell ref="AU22:AU24"/>
    <mergeCell ref="AT22:AT24"/>
    <mergeCell ref="AT28:AT30"/>
    <mergeCell ref="AT25:AT27"/>
    <mergeCell ref="AQ22:AQ24"/>
    <mergeCell ref="AL22:AL24"/>
    <mergeCell ref="R238:R240"/>
    <mergeCell ref="G244:G246"/>
    <mergeCell ref="R220:R222"/>
    <mergeCell ref="H220:H222"/>
    <mergeCell ref="I184:I186"/>
    <mergeCell ref="F184:F186"/>
    <mergeCell ref="AJ64:AJ66"/>
    <mergeCell ref="AM73:AM75"/>
    <mergeCell ref="S247:S249"/>
    <mergeCell ref="H253:H255"/>
    <mergeCell ref="V67:V69"/>
    <mergeCell ref="X58:X60"/>
    <mergeCell ref="AB64:AB66"/>
    <mergeCell ref="AI58:AI60"/>
    <mergeCell ref="I193:I195"/>
    <mergeCell ref="S118:S120"/>
    <mergeCell ref="H205:H207"/>
    <mergeCell ref="F187:F189"/>
    <mergeCell ref="I175:I177"/>
    <mergeCell ref="R154:R156"/>
    <mergeCell ref="G160:G162"/>
    <mergeCell ref="H160:H162"/>
    <mergeCell ref="J169:J171"/>
    <mergeCell ref="I157:I159"/>
    <mergeCell ref="R157:R159"/>
    <mergeCell ref="H157:H159"/>
    <mergeCell ref="H163:H165"/>
    <mergeCell ref="H241:H243"/>
    <mergeCell ref="I247:I249"/>
    <mergeCell ref="F247:F249"/>
    <mergeCell ref="AD97:AD99"/>
    <mergeCell ref="I241:I243"/>
    <mergeCell ref="D256:D258"/>
    <mergeCell ref="J178:J180"/>
    <mergeCell ref="J235:J237"/>
    <mergeCell ref="AC46:AC48"/>
    <mergeCell ref="Z52:Z54"/>
    <mergeCell ref="Z55:Z57"/>
    <mergeCell ref="AB55:AB57"/>
    <mergeCell ref="W55:W57"/>
    <mergeCell ref="X70:X72"/>
    <mergeCell ref="AA70:AA72"/>
    <mergeCell ref="S181:S183"/>
    <mergeCell ref="S175:S177"/>
    <mergeCell ref="V28:V30"/>
    <mergeCell ref="D238:D240"/>
    <mergeCell ref="V61:V63"/>
    <mergeCell ref="X61:X63"/>
    <mergeCell ref="V76:V78"/>
    <mergeCell ref="G253:G255"/>
    <mergeCell ref="R61:R63"/>
    <mergeCell ref="R37:R39"/>
    <mergeCell ref="J40:J42"/>
    <mergeCell ref="J43:J45"/>
    <mergeCell ref="J73:J75"/>
    <mergeCell ref="H70:H72"/>
    <mergeCell ref="S70:S72"/>
    <mergeCell ref="AB37:AB39"/>
    <mergeCell ref="Y46:Y48"/>
    <mergeCell ref="X46:X48"/>
    <mergeCell ref="W46:W48"/>
    <mergeCell ref="V46:V48"/>
    <mergeCell ref="AA43:AA45"/>
    <mergeCell ref="Y49:Y51"/>
    <mergeCell ref="Z25:Z27"/>
    <mergeCell ref="F250:F252"/>
    <mergeCell ref="E250:E252"/>
    <mergeCell ref="D253:D255"/>
    <mergeCell ref="E253:E255"/>
    <mergeCell ref="AB25:AB27"/>
    <mergeCell ref="S31:S33"/>
    <mergeCell ref="AA31:AA33"/>
    <mergeCell ref="S169:S171"/>
    <mergeCell ref="S172:S174"/>
    <mergeCell ref="X31:X33"/>
    <mergeCell ref="H256:H258"/>
    <mergeCell ref="I265:I267"/>
    <mergeCell ref="R259:R261"/>
    <mergeCell ref="V31:V33"/>
    <mergeCell ref="S262:S264"/>
    <mergeCell ref="Z34:Z36"/>
    <mergeCell ref="Y31:Y33"/>
    <mergeCell ref="AA67:AA69"/>
    <mergeCell ref="V64:V66"/>
    <mergeCell ref="X64:X66"/>
    <mergeCell ref="Y64:Y66"/>
    <mergeCell ref="AA64:AA66"/>
    <mergeCell ref="H247:H249"/>
    <mergeCell ref="S244:S246"/>
    <mergeCell ref="I244:I246"/>
    <mergeCell ref="H244:H246"/>
    <mergeCell ref="H115:H117"/>
    <mergeCell ref="I115:I117"/>
    <mergeCell ref="J115:J117"/>
    <mergeCell ref="R118:R120"/>
    <mergeCell ref="R58:R60"/>
    <mergeCell ref="AE31:AE33"/>
    <mergeCell ref="AD31:AD33"/>
    <mergeCell ref="AI31:AI33"/>
    <mergeCell ref="AJ49:AJ51"/>
    <mergeCell ref="AI64:AI66"/>
    <mergeCell ref="AG64:AG66"/>
    <mergeCell ref="AH100:AH102"/>
    <mergeCell ref="F256:F258"/>
    <mergeCell ref="D250:D252"/>
    <mergeCell ref="J262:J264"/>
    <mergeCell ref="J256:J258"/>
    <mergeCell ref="S256:S258"/>
    <mergeCell ref="H250:H252"/>
    <mergeCell ref="E256:E258"/>
    <mergeCell ref="I256:I258"/>
    <mergeCell ref="E220:E222"/>
    <mergeCell ref="E184:E186"/>
    <mergeCell ref="AC34:AC36"/>
    <mergeCell ref="Y40:Y42"/>
    <mergeCell ref="R241:R243"/>
    <mergeCell ref="AB52:AB54"/>
    <mergeCell ref="V73:V75"/>
    <mergeCell ref="F253:F255"/>
    <mergeCell ref="Y76:Y78"/>
    <mergeCell ref="AC40:AC42"/>
    <mergeCell ref="AC31:AC33"/>
    <mergeCell ref="AB31:AB33"/>
    <mergeCell ref="Z31:Z33"/>
    <mergeCell ref="W31:W33"/>
    <mergeCell ref="AF34:AF36"/>
    <mergeCell ref="Z67:Z69"/>
    <mergeCell ref="X67:X69"/>
    <mergeCell ref="C265:C267"/>
    <mergeCell ref="D265:D267"/>
    <mergeCell ref="AG31:AG33"/>
    <mergeCell ref="AH40:AH42"/>
    <mergeCell ref="AM40:AM42"/>
    <mergeCell ref="AJ40:AJ42"/>
    <mergeCell ref="AI40:AI42"/>
    <mergeCell ref="AK40:AK42"/>
    <mergeCell ref="AL40:AL42"/>
    <mergeCell ref="AI34:AI36"/>
    <mergeCell ref="AG43:AG45"/>
    <mergeCell ref="S184:S186"/>
    <mergeCell ref="AE40:AE42"/>
    <mergeCell ref="AH37:AH39"/>
    <mergeCell ref="AJ37:AJ39"/>
    <mergeCell ref="AE37:AE39"/>
    <mergeCell ref="AG37:AG39"/>
    <mergeCell ref="Y52:Y54"/>
    <mergeCell ref="Z46:Z48"/>
    <mergeCell ref="W49:W51"/>
    <mergeCell ref="X49:X51"/>
    <mergeCell ref="T232:T234"/>
    <mergeCell ref="W37:W39"/>
    <mergeCell ref="AL52:AL54"/>
    <mergeCell ref="AG52:AG54"/>
    <mergeCell ref="C259:C261"/>
    <mergeCell ref="D259:D261"/>
    <mergeCell ref="E259:E261"/>
    <mergeCell ref="R253:R255"/>
    <mergeCell ref="T181:T183"/>
    <mergeCell ref="AK46:AK48"/>
    <mergeCell ref="V37:V39"/>
    <mergeCell ref="AE49:AE51"/>
    <mergeCell ref="Z64:Z66"/>
    <mergeCell ref="Z40:Z42"/>
    <mergeCell ref="AR40:AR42"/>
    <mergeCell ref="R268:R270"/>
    <mergeCell ref="Z37:Z39"/>
    <mergeCell ref="J265:J267"/>
    <mergeCell ref="B268:B270"/>
    <mergeCell ref="E265:E267"/>
    <mergeCell ref="G265:G267"/>
    <mergeCell ref="AU34:AU36"/>
    <mergeCell ref="AT34:AT36"/>
    <mergeCell ref="AP34:AP36"/>
    <mergeCell ref="AM34:AM36"/>
    <mergeCell ref="Y37:Y39"/>
    <mergeCell ref="AQ34:AQ36"/>
    <mergeCell ref="AD37:AD39"/>
    <mergeCell ref="AC37:AC39"/>
    <mergeCell ref="AU37:AU39"/>
    <mergeCell ref="AG34:AG36"/>
    <mergeCell ref="F265:F267"/>
    <mergeCell ref="G259:G261"/>
    <mergeCell ref="H259:H261"/>
    <mergeCell ref="I259:I261"/>
    <mergeCell ref="Y34:Y36"/>
    <mergeCell ref="V34:V36"/>
    <mergeCell ref="W34:W36"/>
    <mergeCell ref="X37:X39"/>
    <mergeCell ref="X34:X36"/>
    <mergeCell ref="S259:S261"/>
    <mergeCell ref="AM37:AM39"/>
    <mergeCell ref="AA37:AA39"/>
    <mergeCell ref="AK37:AK39"/>
    <mergeCell ref="AT52:AT54"/>
    <mergeCell ref="AU40:AU42"/>
    <mergeCell ref="AF49:AF51"/>
    <mergeCell ref="AF46:AF48"/>
    <mergeCell ref="AF40:AF42"/>
    <mergeCell ref="AG40:AG42"/>
    <mergeCell ref="V40:V42"/>
    <mergeCell ref="AA40:AA42"/>
    <mergeCell ref="AB40:AB42"/>
    <mergeCell ref="W40:W42"/>
    <mergeCell ref="AD40:AD42"/>
    <mergeCell ref="X40:X42"/>
    <mergeCell ref="AD43:AD45"/>
    <mergeCell ref="AE43:AE45"/>
    <mergeCell ref="AL43:AL45"/>
    <mergeCell ref="AK43:AK45"/>
    <mergeCell ref="AF43:AF45"/>
    <mergeCell ref="AI49:AI51"/>
    <mergeCell ref="AJ46:AJ48"/>
    <mergeCell ref="AI43:AI45"/>
    <mergeCell ref="AH43:AH45"/>
    <mergeCell ref="AJ43:AJ45"/>
    <mergeCell ref="Z43:Z45"/>
    <mergeCell ref="AN40:AN42"/>
    <mergeCell ref="AQ40:AQ42"/>
    <mergeCell ref="AP40:AP42"/>
    <mergeCell ref="AN49:AN51"/>
    <mergeCell ref="AL49:AL51"/>
    <mergeCell ref="AO46:AO48"/>
    <mergeCell ref="AN46:AN48"/>
    <mergeCell ref="AN43:AN45"/>
    <mergeCell ref="AQ46:AQ48"/>
    <mergeCell ref="AU49:AU51"/>
    <mergeCell ref="AO52:AO54"/>
    <mergeCell ref="AO70:AO72"/>
    <mergeCell ref="AQ70:AQ72"/>
    <mergeCell ref="AR70:AR72"/>
    <mergeCell ref="AP70:AP72"/>
    <mergeCell ref="AC58:AC60"/>
    <mergeCell ref="AS55:AS57"/>
    <mergeCell ref="AC55:AC57"/>
    <mergeCell ref="AI52:AI54"/>
    <mergeCell ref="AL46:AL48"/>
    <mergeCell ref="AK49:AK51"/>
    <mergeCell ref="AO43:AO45"/>
    <mergeCell ref="AA52:AA54"/>
    <mergeCell ref="AS61:AS63"/>
    <mergeCell ref="AF61:AF63"/>
    <mergeCell ref="AE61:AE63"/>
    <mergeCell ref="AP55:AP57"/>
    <mergeCell ref="AO49:AO51"/>
    <mergeCell ref="AH49:AH51"/>
    <mergeCell ref="AG46:AG48"/>
    <mergeCell ref="AH46:AH48"/>
    <mergeCell ref="AM43:AM45"/>
    <mergeCell ref="AD46:AD48"/>
    <mergeCell ref="AT46:AT48"/>
    <mergeCell ref="AS46:AS48"/>
    <mergeCell ref="AB49:AB51"/>
    <mergeCell ref="AD49:AD51"/>
    <mergeCell ref="AB46:AB48"/>
    <mergeCell ref="AA46:AA48"/>
    <mergeCell ref="AC43:AC45"/>
    <mergeCell ref="C274:C276"/>
    <mergeCell ref="AM49:AM51"/>
    <mergeCell ref="AS49:AS51"/>
    <mergeCell ref="AT49:AT51"/>
    <mergeCell ref="AV46:AV48"/>
    <mergeCell ref="AU46:AU48"/>
    <mergeCell ref="AU43:AU45"/>
    <mergeCell ref="AV43:AV45"/>
    <mergeCell ref="AS43:AS45"/>
    <mergeCell ref="AB43:AB45"/>
    <mergeCell ref="AT43:AT45"/>
    <mergeCell ref="AV49:AV51"/>
    <mergeCell ref="AR46:AR48"/>
    <mergeCell ref="C271:C273"/>
    <mergeCell ref="D271:D273"/>
    <mergeCell ref="E271:E273"/>
    <mergeCell ref="F274:F276"/>
    <mergeCell ref="J271:J273"/>
    <mergeCell ref="X43:X45"/>
    <mergeCell ref="Y43:Y45"/>
    <mergeCell ref="V43:V45"/>
    <mergeCell ref="W43:W45"/>
    <mergeCell ref="C268:C270"/>
    <mergeCell ref="AC91:AC93"/>
    <mergeCell ref="Y94:Y96"/>
    <mergeCell ref="AS79:AS81"/>
    <mergeCell ref="AL79:AL81"/>
    <mergeCell ref="AM79:AM81"/>
    <mergeCell ref="AP73:AP75"/>
    <mergeCell ref="AT55:AT57"/>
    <mergeCell ref="AG49:AG51"/>
    <mergeCell ref="AM46:AM48"/>
    <mergeCell ref="AE55:AE57"/>
    <mergeCell ref="AE52:AE54"/>
    <mergeCell ref="AR55:AR57"/>
    <mergeCell ref="AS52:AS54"/>
    <mergeCell ref="C277:C279"/>
    <mergeCell ref="AT40:AT42"/>
    <mergeCell ref="F280:F282"/>
    <mergeCell ref="R280:R282"/>
    <mergeCell ref="X52:X54"/>
    <mergeCell ref="V52:V54"/>
    <mergeCell ref="H280:H282"/>
    <mergeCell ref="I280:I282"/>
    <mergeCell ref="J280:J282"/>
    <mergeCell ref="G274:G276"/>
    <mergeCell ref="G280:G282"/>
    <mergeCell ref="F277:F279"/>
    <mergeCell ref="C280:C282"/>
    <mergeCell ref="D280:D282"/>
    <mergeCell ref="AA49:AA51"/>
    <mergeCell ref="V49:V51"/>
    <mergeCell ref="R277:R279"/>
    <mergeCell ref="I274:I276"/>
    <mergeCell ref="G277:G279"/>
    <mergeCell ref="H274:H276"/>
    <mergeCell ref="H277:H279"/>
    <mergeCell ref="AQ55:AQ57"/>
    <mergeCell ref="AL55:AL57"/>
    <mergeCell ref="AT61:AT63"/>
    <mergeCell ref="AB58:AB60"/>
    <mergeCell ref="D268:D270"/>
    <mergeCell ref="I271:I273"/>
    <mergeCell ref="AH52:AH54"/>
    <mergeCell ref="AR49:AR51"/>
    <mergeCell ref="AN58:AN60"/>
    <mergeCell ref="AM64:AM66"/>
    <mergeCell ref="AK67:AK69"/>
    <mergeCell ref="AL67:AL69"/>
    <mergeCell ref="AM67:AM69"/>
    <mergeCell ref="AP76:AP78"/>
    <mergeCell ref="AO76:AO78"/>
    <mergeCell ref="AK76:AK78"/>
    <mergeCell ref="AD61:AD63"/>
    <mergeCell ref="AC61:AC63"/>
    <mergeCell ref="AL70:AL72"/>
    <mergeCell ref="AO64:AO66"/>
    <mergeCell ref="AR52:AR54"/>
    <mergeCell ref="AC52:AC54"/>
    <mergeCell ref="AM52:AM54"/>
    <mergeCell ref="Z61:Z63"/>
    <mergeCell ref="AE64:AE66"/>
    <mergeCell ref="AA76:AA78"/>
    <mergeCell ref="AQ52:AQ54"/>
    <mergeCell ref="AF52:AF54"/>
    <mergeCell ref="AD52:AD54"/>
    <mergeCell ref="AK55:AK57"/>
    <mergeCell ref="AH55:AH57"/>
    <mergeCell ref="AN55:AN57"/>
    <mergeCell ref="AN52:AN54"/>
    <mergeCell ref="AM55:AM57"/>
    <mergeCell ref="AK52:AK54"/>
    <mergeCell ref="AJ52:AJ54"/>
    <mergeCell ref="AG55:AG57"/>
    <mergeCell ref="AD55:AD57"/>
    <mergeCell ref="AF55:AF57"/>
    <mergeCell ref="J277:J279"/>
    <mergeCell ref="AB67:AB69"/>
    <mergeCell ref="W79:W81"/>
    <mergeCell ref="AR79:AR81"/>
    <mergeCell ref="AI70:AI72"/>
    <mergeCell ref="AA55:AA57"/>
    <mergeCell ref="R244:R246"/>
    <mergeCell ref="S277:S279"/>
    <mergeCell ref="Z79:Z81"/>
    <mergeCell ref="AI88:AI90"/>
    <mergeCell ref="AD85:AD87"/>
    <mergeCell ref="AE88:AE90"/>
    <mergeCell ref="AN88:AN90"/>
    <mergeCell ref="AM88:AM90"/>
    <mergeCell ref="S199:S201"/>
    <mergeCell ref="S196:S198"/>
    <mergeCell ref="AU55:AU57"/>
    <mergeCell ref="AM58:AM60"/>
    <mergeCell ref="AN76:AN78"/>
    <mergeCell ref="AH76:AH78"/>
    <mergeCell ref="AL76:AL78"/>
    <mergeCell ref="AF76:AF78"/>
    <mergeCell ref="AB76:AB78"/>
    <mergeCell ref="AC76:AC78"/>
    <mergeCell ref="AC79:AC81"/>
    <mergeCell ref="AB79:AB81"/>
    <mergeCell ref="AA79:AA81"/>
    <mergeCell ref="J247:J249"/>
    <mergeCell ref="AG58:AG60"/>
    <mergeCell ref="AL58:AL60"/>
    <mergeCell ref="AK58:AK60"/>
    <mergeCell ref="AI76:AI78"/>
    <mergeCell ref="AU52:AU54"/>
    <mergeCell ref="AO55:AO57"/>
    <mergeCell ref="AI61:AI63"/>
    <mergeCell ref="V58:V60"/>
    <mergeCell ref="W58:W60"/>
    <mergeCell ref="X55:X57"/>
    <mergeCell ref="V55:V57"/>
    <mergeCell ref="Y58:Y60"/>
    <mergeCell ref="AA58:AA60"/>
    <mergeCell ref="Z58:Z60"/>
    <mergeCell ref="AA61:AA63"/>
    <mergeCell ref="AS58:AS60"/>
    <mergeCell ref="AD58:AD60"/>
    <mergeCell ref="AN61:AN63"/>
    <mergeCell ref="AQ58:AQ60"/>
    <mergeCell ref="AQ61:AQ63"/>
    <mergeCell ref="AP61:AP63"/>
    <mergeCell ref="AH58:AH60"/>
    <mergeCell ref="AJ58:AJ60"/>
    <mergeCell ref="AJ61:AJ63"/>
    <mergeCell ref="AB61:AB63"/>
    <mergeCell ref="Y61:Y63"/>
    <mergeCell ref="Y55:Y57"/>
    <mergeCell ref="AJ55:AJ57"/>
    <mergeCell ref="AI55:AI57"/>
    <mergeCell ref="AU61:AU63"/>
    <mergeCell ref="AT58:AT60"/>
    <mergeCell ref="AF58:AF60"/>
    <mergeCell ref="AE58:AE60"/>
    <mergeCell ref="AK61:AK63"/>
    <mergeCell ref="AL61:AL63"/>
    <mergeCell ref="AU58:AU60"/>
    <mergeCell ref="E292:E294"/>
    <mergeCell ref="G292:G294"/>
    <mergeCell ref="B280:B282"/>
    <mergeCell ref="B277:B279"/>
    <mergeCell ref="I277:I279"/>
    <mergeCell ref="B271:B273"/>
    <mergeCell ref="B274:B276"/>
    <mergeCell ref="J268:J270"/>
    <mergeCell ref="H265:H267"/>
    <mergeCell ref="F262:F264"/>
    <mergeCell ref="G262:G264"/>
    <mergeCell ref="H262:H264"/>
    <mergeCell ref="I262:I264"/>
    <mergeCell ref="B262:B264"/>
    <mergeCell ref="C262:C264"/>
    <mergeCell ref="B250:B252"/>
    <mergeCell ref="B265:B267"/>
    <mergeCell ref="B256:B258"/>
    <mergeCell ref="C256:C258"/>
    <mergeCell ref="C250:C252"/>
    <mergeCell ref="B253:B255"/>
    <mergeCell ref="C253:C255"/>
    <mergeCell ref="B259:B261"/>
    <mergeCell ref="D274:D276"/>
    <mergeCell ref="E274:E276"/>
    <mergeCell ref="D262:D264"/>
    <mergeCell ref="E262:E264"/>
    <mergeCell ref="F289:F291"/>
    <mergeCell ref="D289:D291"/>
    <mergeCell ref="C292:C294"/>
    <mergeCell ref="G289:G291"/>
    <mergeCell ref="C289:C291"/>
    <mergeCell ref="J289:J291"/>
    <mergeCell ref="E283:E285"/>
    <mergeCell ref="E115:E117"/>
    <mergeCell ref="J244:J246"/>
    <mergeCell ref="AN70:AN72"/>
    <mergeCell ref="AO67:AO69"/>
    <mergeCell ref="AN64:AN66"/>
    <mergeCell ref="AG70:AG72"/>
    <mergeCell ref="AF70:AF72"/>
    <mergeCell ref="AC70:AC72"/>
    <mergeCell ref="AT79:AT81"/>
    <mergeCell ref="AT76:AT78"/>
    <mergeCell ref="AM76:AM78"/>
    <mergeCell ref="AG76:AG78"/>
    <mergeCell ref="AS70:AS72"/>
    <mergeCell ref="AR61:AR63"/>
    <mergeCell ref="AH61:AH63"/>
    <mergeCell ref="W67:W69"/>
    <mergeCell ref="Y67:Y69"/>
    <mergeCell ref="AO103:AO105"/>
    <mergeCell ref="X100:X102"/>
    <mergeCell ref="AA97:AA99"/>
    <mergeCell ref="AK97:AK99"/>
    <mergeCell ref="AM97:AM99"/>
    <mergeCell ref="AF100:AF102"/>
    <mergeCell ref="W64:W66"/>
    <mergeCell ref="AL73:AL75"/>
    <mergeCell ref="AR85:AR87"/>
    <mergeCell ref="AQ85:AQ87"/>
    <mergeCell ref="AO100:AO102"/>
    <mergeCell ref="Z103:Z105"/>
    <mergeCell ref="AQ79:AQ81"/>
    <mergeCell ref="AG61:AG63"/>
    <mergeCell ref="AI67:AI69"/>
    <mergeCell ref="AP67:AP69"/>
    <mergeCell ref="AH70:AH72"/>
    <mergeCell ref="AO61:AO63"/>
    <mergeCell ref="AM61:AM63"/>
    <mergeCell ref="AR58:AR60"/>
    <mergeCell ref="AC67:AC69"/>
    <mergeCell ref="AO58:AO60"/>
    <mergeCell ref="AP58:AP60"/>
    <mergeCell ref="AV67:AV69"/>
    <mergeCell ref="AQ64:AQ66"/>
    <mergeCell ref="AH64:AH66"/>
    <mergeCell ref="AV64:AV66"/>
    <mergeCell ref="AL64:AL66"/>
    <mergeCell ref="AK64:AK66"/>
    <mergeCell ref="AP64:AP66"/>
    <mergeCell ref="AQ67:AQ69"/>
    <mergeCell ref="AD64:AD66"/>
    <mergeCell ref="AT67:AT69"/>
    <mergeCell ref="AS64:AS66"/>
    <mergeCell ref="AD67:AD69"/>
    <mergeCell ref="AR67:AR69"/>
    <mergeCell ref="AS67:AS69"/>
    <mergeCell ref="AF67:AF69"/>
    <mergeCell ref="AG67:AG69"/>
    <mergeCell ref="AH67:AH69"/>
    <mergeCell ref="AJ67:AJ69"/>
    <mergeCell ref="AE67:AE69"/>
    <mergeCell ref="AN67:AN69"/>
    <mergeCell ref="AR64:AR66"/>
    <mergeCell ref="AU64:AU66"/>
    <mergeCell ref="AT64:AT66"/>
    <mergeCell ref="AF64:AF66"/>
    <mergeCell ref="AU67:AU69"/>
    <mergeCell ref="V70:V72"/>
    <mergeCell ref="H298:H300"/>
    <mergeCell ref="D292:D294"/>
    <mergeCell ref="B283:B285"/>
    <mergeCell ref="C283:C285"/>
    <mergeCell ref="D283:D285"/>
    <mergeCell ref="AB70:AB72"/>
    <mergeCell ref="W70:W72"/>
    <mergeCell ref="Y70:Y72"/>
    <mergeCell ref="AK70:AK72"/>
    <mergeCell ref="AJ70:AJ72"/>
    <mergeCell ref="AD70:AD72"/>
    <mergeCell ref="W73:W75"/>
    <mergeCell ref="AH73:AH75"/>
    <mergeCell ref="AH79:AH81"/>
    <mergeCell ref="AG79:AG81"/>
    <mergeCell ref="AI79:AI81"/>
    <mergeCell ref="AJ79:AJ81"/>
    <mergeCell ref="X73:X75"/>
    <mergeCell ref="AB73:AB75"/>
    <mergeCell ref="AJ73:AJ75"/>
    <mergeCell ref="AE73:AE75"/>
    <mergeCell ref="AC73:AC75"/>
    <mergeCell ref="AF73:AF75"/>
    <mergeCell ref="AG73:AG75"/>
    <mergeCell ref="AK94:AK96"/>
    <mergeCell ref="AB94:AB96"/>
    <mergeCell ref="R298:R300"/>
    <mergeCell ref="R295:R297"/>
    <mergeCell ref="G295:G297"/>
    <mergeCell ref="J292:J294"/>
    <mergeCell ref="J295:J297"/>
    <mergeCell ref="AE109:AE111"/>
    <mergeCell ref="V91:V93"/>
    <mergeCell ref="W91:W93"/>
    <mergeCell ref="X88:X90"/>
    <mergeCell ref="AB88:AB90"/>
    <mergeCell ref="AU73:AU75"/>
    <mergeCell ref="AT70:AT72"/>
    <mergeCell ref="Y73:Y75"/>
    <mergeCell ref="AR73:AR75"/>
    <mergeCell ref="AQ73:AQ75"/>
    <mergeCell ref="AT73:AT75"/>
    <mergeCell ref="Z73:Z75"/>
    <mergeCell ref="AM70:AM72"/>
    <mergeCell ref="AE70:AE72"/>
    <mergeCell ref="AO73:AO75"/>
    <mergeCell ref="AN73:AN75"/>
    <mergeCell ref="AK73:AK75"/>
    <mergeCell ref="AJ76:AJ78"/>
    <mergeCell ref="AU76:AU78"/>
    <mergeCell ref="AS76:AS78"/>
    <mergeCell ref="AR76:AR78"/>
    <mergeCell ref="AN79:AN81"/>
    <mergeCell ref="AU79:AU81"/>
    <mergeCell ref="AI73:AI75"/>
    <mergeCell ref="AS73:AS75"/>
    <mergeCell ref="Z70:Z72"/>
    <mergeCell ref="AU70:AU72"/>
    <mergeCell ref="AA73:AA75"/>
    <mergeCell ref="X76:X78"/>
    <mergeCell ref="AP79:AP81"/>
    <mergeCell ref="AQ76:AQ78"/>
    <mergeCell ref="F307:F309"/>
    <mergeCell ref="F304:F306"/>
    <mergeCell ref="H307:H309"/>
    <mergeCell ref="H304:H306"/>
    <mergeCell ref="AK79:AK81"/>
    <mergeCell ref="AD76:AD78"/>
    <mergeCell ref="AE76:AE78"/>
    <mergeCell ref="I304:I306"/>
    <mergeCell ref="I307:I309"/>
    <mergeCell ref="Z76:Z78"/>
    <mergeCell ref="AL85:AL87"/>
    <mergeCell ref="AM85:AM87"/>
    <mergeCell ref="AN85:AN87"/>
    <mergeCell ref="AO85:AO87"/>
    <mergeCell ref="AP85:AP87"/>
    <mergeCell ref="AB85:AB87"/>
    <mergeCell ref="AG88:AG90"/>
    <mergeCell ref="W88:W90"/>
    <mergeCell ref="W76:W78"/>
    <mergeCell ref="F301:F303"/>
    <mergeCell ref="AO79:AO81"/>
    <mergeCell ref="Y79:Y81"/>
    <mergeCell ref="AI82:AI84"/>
    <mergeCell ref="AO82:AO84"/>
    <mergeCell ref="AJ85:AJ87"/>
    <mergeCell ref="AH85:AH87"/>
    <mergeCell ref="AD82:AD84"/>
    <mergeCell ref="AB100:AB102"/>
    <mergeCell ref="H289:H291"/>
    <mergeCell ref="R292:R294"/>
    <mergeCell ref="S292:S294"/>
    <mergeCell ref="X79:X81"/>
    <mergeCell ref="B301:B303"/>
    <mergeCell ref="Z85:Z87"/>
    <mergeCell ref="X85:X87"/>
    <mergeCell ref="AA85:AA87"/>
    <mergeCell ref="I301:I303"/>
    <mergeCell ref="Z88:Z90"/>
    <mergeCell ref="AK82:AK84"/>
    <mergeCell ref="I283:I285"/>
    <mergeCell ref="R286:R288"/>
    <mergeCell ref="S289:S291"/>
    <mergeCell ref="AA100:AA102"/>
    <mergeCell ref="AE85:AE87"/>
    <mergeCell ref="J298:J300"/>
    <mergeCell ref="S265:S267"/>
    <mergeCell ref="T238:T240"/>
    <mergeCell ref="R256:R258"/>
    <mergeCell ref="S253:S255"/>
    <mergeCell ref="R250:R252"/>
    <mergeCell ref="W85:W87"/>
    <mergeCell ref="V94:V96"/>
    <mergeCell ref="AH88:AH90"/>
    <mergeCell ref="V88:V90"/>
    <mergeCell ref="B286:B288"/>
    <mergeCell ref="C286:C288"/>
    <mergeCell ref="D286:D288"/>
    <mergeCell ref="E286:E288"/>
    <mergeCell ref="J286:J288"/>
    <mergeCell ref="E289:E291"/>
    <mergeCell ref="B292:B294"/>
    <mergeCell ref="B289:B291"/>
    <mergeCell ref="I292:I294"/>
    <mergeCell ref="AP82:AP84"/>
    <mergeCell ref="AQ82:AQ84"/>
    <mergeCell ref="AU88:AU90"/>
    <mergeCell ref="AS88:AS90"/>
    <mergeCell ref="F310:F312"/>
    <mergeCell ref="X82:X84"/>
    <mergeCell ref="W82:W84"/>
    <mergeCell ref="AF82:AF84"/>
    <mergeCell ref="S310:S312"/>
    <mergeCell ref="AJ82:AJ84"/>
    <mergeCell ref="AR82:AR84"/>
    <mergeCell ref="AM82:AM84"/>
    <mergeCell ref="AT82:AT84"/>
    <mergeCell ref="AU82:AU84"/>
    <mergeCell ref="AS82:AS84"/>
    <mergeCell ref="AS85:AS87"/>
    <mergeCell ref="AU85:AU87"/>
    <mergeCell ref="AT85:AT87"/>
    <mergeCell ref="AF85:AF87"/>
    <mergeCell ref="AC85:AC87"/>
    <mergeCell ref="S304:S306"/>
    <mergeCell ref="Y82:Y84"/>
    <mergeCell ref="AK85:AK87"/>
    <mergeCell ref="AG82:AG84"/>
    <mergeCell ref="AA82:AA84"/>
    <mergeCell ref="J310:J312"/>
    <mergeCell ref="H310:H312"/>
    <mergeCell ref="AQ91:AQ93"/>
    <mergeCell ref="AO91:AO93"/>
    <mergeCell ref="AQ100:AQ102"/>
    <mergeCell ref="AR100:AR102"/>
    <mergeCell ref="AP100:AP102"/>
    <mergeCell ref="AO97:AO99"/>
    <mergeCell ref="AM100:AM102"/>
    <mergeCell ref="Y97:Y99"/>
    <mergeCell ref="AE82:AE84"/>
    <mergeCell ref="V82:V84"/>
    <mergeCell ref="V85:V87"/>
    <mergeCell ref="Y85:Y87"/>
    <mergeCell ref="AG85:AG87"/>
    <mergeCell ref="AH82:AH84"/>
    <mergeCell ref="AA88:AA90"/>
    <mergeCell ref="AH94:AH96"/>
    <mergeCell ref="AL82:AL84"/>
    <mergeCell ref="AN82:AN84"/>
    <mergeCell ref="AE100:AE102"/>
    <mergeCell ref="AD100:AD102"/>
    <mergeCell ref="W100:W102"/>
    <mergeCell ref="V97:V99"/>
    <mergeCell ref="AE79:AE81"/>
    <mergeCell ref="V79:V81"/>
    <mergeCell ref="AF79:AF81"/>
    <mergeCell ref="AI85:AI87"/>
    <mergeCell ref="Z82:Z84"/>
    <mergeCell ref="AD79:AD81"/>
    <mergeCell ref="Y91:Y93"/>
    <mergeCell ref="S100:S102"/>
    <mergeCell ref="V109:V111"/>
    <mergeCell ref="AA106:AA108"/>
    <mergeCell ref="V106:V108"/>
    <mergeCell ref="X94:X96"/>
    <mergeCell ref="AA94:AA96"/>
    <mergeCell ref="S235:S237"/>
    <mergeCell ref="R196:R198"/>
    <mergeCell ref="R178:R180"/>
    <mergeCell ref="R112:R114"/>
    <mergeCell ref="V100:V102"/>
    <mergeCell ref="X97:X99"/>
    <mergeCell ref="Y151:Y153"/>
    <mergeCell ref="V151:V153"/>
    <mergeCell ref="T229:T231"/>
    <mergeCell ref="T226:T228"/>
    <mergeCell ref="T223:T225"/>
    <mergeCell ref="T220:T222"/>
    <mergeCell ref="T217:T219"/>
    <mergeCell ref="T214:T216"/>
    <mergeCell ref="T211:T213"/>
    <mergeCell ref="Y121:Y123"/>
    <mergeCell ref="Y184:Y186"/>
    <mergeCell ref="V145:V147"/>
    <mergeCell ref="W151:W153"/>
    <mergeCell ref="AA103:AA105"/>
    <mergeCell ref="AB82:AB84"/>
    <mergeCell ref="AC82:AC84"/>
    <mergeCell ref="W94:W96"/>
    <mergeCell ref="S316:S318"/>
    <mergeCell ref="H313:H315"/>
    <mergeCell ref="D313:D315"/>
    <mergeCell ref="E313:E315"/>
    <mergeCell ref="F313:F315"/>
    <mergeCell ref="R301:R303"/>
    <mergeCell ref="R271:R273"/>
    <mergeCell ref="S271:S273"/>
    <mergeCell ref="R175:R177"/>
    <mergeCell ref="S178:S180"/>
    <mergeCell ref="R172:R174"/>
    <mergeCell ref="B307:B309"/>
    <mergeCell ref="B310:B312"/>
    <mergeCell ref="C310:C312"/>
    <mergeCell ref="D310:D312"/>
    <mergeCell ref="E310:E312"/>
    <mergeCell ref="F190:F192"/>
    <mergeCell ref="C301:C303"/>
    <mergeCell ref="S301:S303"/>
    <mergeCell ref="E307:E309"/>
    <mergeCell ref="B295:B297"/>
    <mergeCell ref="C295:C297"/>
    <mergeCell ref="D295:D297"/>
    <mergeCell ref="E295:E297"/>
    <mergeCell ref="B298:B300"/>
    <mergeCell ref="C298:C300"/>
    <mergeCell ref="D298:D300"/>
    <mergeCell ref="E298:E300"/>
    <mergeCell ref="J313:J315"/>
    <mergeCell ref="B316:B318"/>
    <mergeCell ref="R304:R306"/>
    <mergeCell ref="X91:X93"/>
    <mergeCell ref="Z94:Z96"/>
    <mergeCell ref="AL88:AL90"/>
    <mergeCell ref="AJ88:AJ90"/>
    <mergeCell ref="AC100:AC102"/>
    <mergeCell ref="Z100:Z102"/>
    <mergeCell ref="AC97:AC99"/>
    <mergeCell ref="W97:W99"/>
    <mergeCell ref="AC109:AC111"/>
    <mergeCell ref="J274:J276"/>
    <mergeCell ref="AK121:AK123"/>
    <mergeCell ref="G313:G315"/>
    <mergeCell ref="R310:R312"/>
    <mergeCell ref="G310:G312"/>
    <mergeCell ref="G301:G303"/>
    <mergeCell ref="R313:R315"/>
    <mergeCell ref="AC94:AC96"/>
    <mergeCell ref="AF97:AF99"/>
    <mergeCell ref="AJ100:AJ102"/>
    <mergeCell ref="AL100:AL102"/>
    <mergeCell ref="AD94:AD96"/>
    <mergeCell ref="X103:X105"/>
    <mergeCell ref="W103:W105"/>
    <mergeCell ref="V103:V105"/>
    <mergeCell ref="AJ139:AJ141"/>
    <mergeCell ref="AE154:AE156"/>
    <mergeCell ref="R169:R171"/>
    <mergeCell ref="S163:S165"/>
    <mergeCell ref="AB91:AB93"/>
    <mergeCell ref="AL133:AL135"/>
    <mergeCell ref="AS100:AS102"/>
    <mergeCell ref="AT100:AT102"/>
    <mergeCell ref="AS97:AS99"/>
    <mergeCell ref="AU94:AU96"/>
    <mergeCell ref="AT94:AT96"/>
    <mergeCell ref="Y88:Y90"/>
    <mergeCell ref="Z91:Z93"/>
    <mergeCell ref="AO88:AO90"/>
    <mergeCell ref="AK88:AK90"/>
    <mergeCell ref="AC88:AC90"/>
    <mergeCell ref="AA91:AA93"/>
    <mergeCell ref="AF88:AF90"/>
    <mergeCell ref="AD88:AD90"/>
    <mergeCell ref="AR88:AR90"/>
    <mergeCell ref="AT88:AT90"/>
    <mergeCell ref="AS91:AS93"/>
    <mergeCell ref="AR91:AR93"/>
    <mergeCell ref="AP88:AP90"/>
    <mergeCell ref="AJ91:AJ93"/>
    <mergeCell ref="AN91:AN93"/>
    <mergeCell ref="AQ88:AQ90"/>
    <mergeCell ref="Z97:Z99"/>
    <mergeCell ref="AN97:AN99"/>
    <mergeCell ref="AN100:AN102"/>
    <mergeCell ref="AJ97:AJ99"/>
    <mergeCell ref="AB97:AB99"/>
    <mergeCell ref="AI97:AI99"/>
    <mergeCell ref="AK100:AK102"/>
    <mergeCell ref="AG100:AG102"/>
    <mergeCell ref="AG97:AG99"/>
    <mergeCell ref="AH97:AH99"/>
    <mergeCell ref="AU91:AU93"/>
    <mergeCell ref="AT91:AT93"/>
    <mergeCell ref="AS94:AS96"/>
    <mergeCell ref="AR94:AR96"/>
    <mergeCell ref="AK91:AK93"/>
    <mergeCell ref="AE91:AE93"/>
    <mergeCell ref="AP91:AP93"/>
    <mergeCell ref="AD91:AD93"/>
    <mergeCell ref="AF94:AF96"/>
    <mergeCell ref="AG94:AG96"/>
    <mergeCell ref="AM94:AM96"/>
    <mergeCell ref="AL91:AL93"/>
    <mergeCell ref="AE94:AE96"/>
    <mergeCell ref="AP94:AP96"/>
    <mergeCell ref="AI94:AI96"/>
    <mergeCell ref="AL94:AL96"/>
    <mergeCell ref="AU97:AU99"/>
    <mergeCell ref="AT97:AT99"/>
    <mergeCell ref="AM91:AM93"/>
    <mergeCell ref="AI91:AI93"/>
    <mergeCell ref="AH91:AH93"/>
    <mergeCell ref="AF91:AF93"/>
    <mergeCell ref="AG91:AG93"/>
    <mergeCell ref="AL97:AL99"/>
    <mergeCell ref="AE97:AE99"/>
    <mergeCell ref="AN94:AN96"/>
    <mergeCell ref="AJ94:AJ96"/>
    <mergeCell ref="AQ97:AQ99"/>
    <mergeCell ref="AR97:AR99"/>
    <mergeCell ref="AQ94:AQ96"/>
    <mergeCell ref="AO94:AO96"/>
    <mergeCell ref="AP97:AP99"/>
    <mergeCell ref="Y103:Y105"/>
    <mergeCell ref="Y100:Y102"/>
    <mergeCell ref="AB103:AB105"/>
    <mergeCell ref="W106:W108"/>
    <mergeCell ref="X106:X108"/>
    <mergeCell ref="AK106:AK108"/>
    <mergeCell ref="AL121:AL123"/>
    <mergeCell ref="AK118:AK120"/>
    <mergeCell ref="AK139:AK141"/>
    <mergeCell ref="S166:S168"/>
    <mergeCell ref="R307:R309"/>
    <mergeCell ref="J259:J261"/>
    <mergeCell ref="I250:I252"/>
    <mergeCell ref="I133:I135"/>
    <mergeCell ref="J112:J114"/>
    <mergeCell ref="Z106:Z108"/>
    <mergeCell ref="AI115:AI117"/>
    <mergeCell ref="AH112:AH114"/>
    <mergeCell ref="AE112:AE114"/>
    <mergeCell ref="AD112:AD114"/>
    <mergeCell ref="AG112:AG114"/>
    <mergeCell ref="S307:S309"/>
    <mergeCell ref="T295:T297"/>
    <mergeCell ref="T292:T294"/>
    <mergeCell ref="AK133:AK135"/>
    <mergeCell ref="AJ133:AJ135"/>
    <mergeCell ref="AI100:AI102"/>
    <mergeCell ref="J304:J306"/>
    <mergeCell ref="I199:I201"/>
    <mergeCell ref="J199:J201"/>
    <mergeCell ref="AL115:AL117"/>
    <mergeCell ref="AE115:AE117"/>
    <mergeCell ref="AU106:AU108"/>
    <mergeCell ref="AD106:AD108"/>
    <mergeCell ref="AK103:AK105"/>
    <mergeCell ref="AD103:AD105"/>
    <mergeCell ref="AN103:AN105"/>
    <mergeCell ref="AR103:AR105"/>
    <mergeCell ref="AM106:AM108"/>
    <mergeCell ref="AI106:AI108"/>
    <mergeCell ref="AG106:AG108"/>
    <mergeCell ref="AH106:AH108"/>
    <mergeCell ref="AF106:AF108"/>
    <mergeCell ref="AE106:AE108"/>
    <mergeCell ref="AJ106:AJ108"/>
    <mergeCell ref="AC106:AC108"/>
    <mergeCell ref="AG103:AG105"/>
    <mergeCell ref="AN106:AN108"/>
    <mergeCell ref="AE103:AE105"/>
    <mergeCell ref="AF103:AF105"/>
    <mergeCell ref="AU103:AU105"/>
    <mergeCell ref="AT106:AT108"/>
    <mergeCell ref="AQ103:AQ105"/>
    <mergeCell ref="B313:B315"/>
    <mergeCell ref="C313:C315"/>
    <mergeCell ref="E337:E339"/>
    <mergeCell ref="S331:S333"/>
    <mergeCell ref="AM103:AM105"/>
    <mergeCell ref="AL106:AL108"/>
    <mergeCell ref="AJ103:AJ105"/>
    <mergeCell ref="AC103:AC105"/>
    <mergeCell ref="AH103:AH105"/>
    <mergeCell ref="AI103:AI105"/>
    <mergeCell ref="AL103:AL105"/>
    <mergeCell ref="AS103:AS105"/>
    <mergeCell ref="AT103:AT105"/>
    <mergeCell ref="AS106:AS108"/>
    <mergeCell ref="AR106:AR108"/>
    <mergeCell ref="AP103:AP105"/>
    <mergeCell ref="R265:R267"/>
    <mergeCell ref="S268:S270"/>
    <mergeCell ref="S232:S234"/>
    <mergeCell ref="S136:S138"/>
    <mergeCell ref="S133:S135"/>
    <mergeCell ref="S127:S129"/>
    <mergeCell ref="E304:E306"/>
    <mergeCell ref="E301:E303"/>
    <mergeCell ref="B304:B306"/>
    <mergeCell ref="C304:C306"/>
    <mergeCell ref="D304:D306"/>
    <mergeCell ref="C307:C309"/>
    <mergeCell ref="D307:D309"/>
    <mergeCell ref="D301:D303"/>
    <mergeCell ref="S328:S330"/>
    <mergeCell ref="I328:I330"/>
    <mergeCell ref="F292:F294"/>
    <mergeCell ref="H292:H294"/>
    <mergeCell ref="R289:R291"/>
    <mergeCell ref="J283:J285"/>
    <mergeCell ref="R283:R285"/>
    <mergeCell ref="S283:S285"/>
    <mergeCell ref="F286:F288"/>
    <mergeCell ref="H286:H288"/>
    <mergeCell ref="I286:I288"/>
    <mergeCell ref="H283:H285"/>
    <mergeCell ref="I289:I291"/>
    <mergeCell ref="H229:H231"/>
    <mergeCell ref="G229:G231"/>
    <mergeCell ref="X166:X168"/>
    <mergeCell ref="B343:B345"/>
    <mergeCell ref="C343:C345"/>
    <mergeCell ref="D343:D345"/>
    <mergeCell ref="E343:E345"/>
    <mergeCell ref="F343:F345"/>
    <mergeCell ref="C334:C336"/>
    <mergeCell ref="C340:C342"/>
    <mergeCell ref="D340:D342"/>
    <mergeCell ref="J340:J342"/>
    <mergeCell ref="F337:F339"/>
    <mergeCell ref="B337:B339"/>
    <mergeCell ref="C337:C339"/>
    <mergeCell ref="G340:G342"/>
    <mergeCell ref="B334:B336"/>
    <mergeCell ref="G334:G336"/>
    <mergeCell ref="E334:E336"/>
    <mergeCell ref="I343:I345"/>
    <mergeCell ref="H316:H318"/>
    <mergeCell ref="D277:D279"/>
    <mergeCell ref="E277:E279"/>
    <mergeCell ref="G322:G324"/>
    <mergeCell ref="AT115:AT117"/>
    <mergeCell ref="AR115:AR117"/>
    <mergeCell ref="AJ118:AJ120"/>
    <mergeCell ref="AP115:AP117"/>
    <mergeCell ref="E268:E270"/>
    <mergeCell ref="F328:F330"/>
    <mergeCell ref="AE121:AE123"/>
    <mergeCell ref="AT121:AT123"/>
    <mergeCell ref="AP121:AP123"/>
    <mergeCell ref="AP118:AP120"/>
    <mergeCell ref="Z121:Z123"/>
    <mergeCell ref="AC121:AC123"/>
    <mergeCell ref="AA121:AA123"/>
    <mergeCell ref="AQ118:AQ120"/>
    <mergeCell ref="AF121:AF123"/>
    <mergeCell ref="AG118:AG120"/>
    <mergeCell ref="I226:I228"/>
    <mergeCell ref="J226:J228"/>
    <mergeCell ref="G256:G258"/>
    <mergeCell ref="I253:I255"/>
    <mergeCell ref="J250:J252"/>
    <mergeCell ref="G250:G252"/>
    <mergeCell ref="E241:E243"/>
    <mergeCell ref="E238:E240"/>
    <mergeCell ref="F238:F240"/>
    <mergeCell ref="E196:E198"/>
    <mergeCell ref="R235:R237"/>
    <mergeCell ref="F232:F234"/>
    <mergeCell ref="J232:J234"/>
    <mergeCell ref="B325:B327"/>
    <mergeCell ref="C325:C327"/>
    <mergeCell ref="J337:J339"/>
    <mergeCell ref="C316:C318"/>
    <mergeCell ref="D316:D318"/>
    <mergeCell ref="E316:E318"/>
    <mergeCell ref="AL154:AL156"/>
    <mergeCell ref="AS112:AS114"/>
    <mergeCell ref="B331:B333"/>
    <mergeCell ref="C331:C333"/>
    <mergeCell ref="C328:C330"/>
    <mergeCell ref="J325:J327"/>
    <mergeCell ref="B328:B330"/>
    <mergeCell ref="J328:J330"/>
    <mergeCell ref="G316:G318"/>
    <mergeCell ref="AM139:AM141"/>
    <mergeCell ref="D322:D324"/>
    <mergeCell ref="B319:B321"/>
    <mergeCell ref="D319:D321"/>
    <mergeCell ref="AP112:AP114"/>
    <mergeCell ref="X112:X114"/>
    <mergeCell ref="AF112:AF114"/>
    <mergeCell ref="AJ112:AJ114"/>
    <mergeCell ref="AN112:AN114"/>
    <mergeCell ref="AM112:AM114"/>
    <mergeCell ref="AQ115:AQ117"/>
    <mergeCell ref="E328:E330"/>
    <mergeCell ref="D328:D330"/>
    <mergeCell ref="G325:G327"/>
    <mergeCell ref="H322:H324"/>
    <mergeCell ref="E319:E321"/>
    <mergeCell ref="F322:F324"/>
    <mergeCell ref="D325:D327"/>
    <mergeCell ref="E325:E327"/>
    <mergeCell ref="H328:H330"/>
    <mergeCell ref="J331:J333"/>
    <mergeCell ref="AQ106:AQ108"/>
    <mergeCell ref="AP106:AP108"/>
    <mergeCell ref="AO106:AO108"/>
    <mergeCell ref="AK109:AK111"/>
    <mergeCell ref="AJ109:AJ111"/>
    <mergeCell ref="AI109:AI111"/>
    <mergeCell ref="AQ112:AQ114"/>
    <mergeCell ref="AM109:AM111"/>
    <mergeCell ref="AO109:AO111"/>
    <mergeCell ref="AC112:AC114"/>
    <mergeCell ref="AA109:AA111"/>
    <mergeCell ref="X109:X111"/>
    <mergeCell ref="Y109:Y111"/>
    <mergeCell ref="V112:V114"/>
    <mergeCell ref="Z112:Z114"/>
    <mergeCell ref="AA112:AA114"/>
    <mergeCell ref="Y112:Y114"/>
    <mergeCell ref="AI112:AI114"/>
    <mergeCell ref="AB112:AB114"/>
    <mergeCell ref="Y106:Y108"/>
    <mergeCell ref="AB106:AB108"/>
    <mergeCell ref="AP109:AP111"/>
    <mergeCell ref="Z109:Z111"/>
    <mergeCell ref="W109:W111"/>
    <mergeCell ref="AN109:AN111"/>
    <mergeCell ref="AL109:AL111"/>
    <mergeCell ref="AG109:AG111"/>
    <mergeCell ref="AH109:AH111"/>
    <mergeCell ref="AT112:AT114"/>
    <mergeCell ref="AT109:AT111"/>
    <mergeCell ref="AR109:AR111"/>
    <mergeCell ref="AO115:AO117"/>
    <mergeCell ref="AM115:AM117"/>
    <mergeCell ref="AS109:AS111"/>
    <mergeCell ref="Z124:Z126"/>
    <mergeCell ref="AD121:AD123"/>
    <mergeCell ref="AE118:AE120"/>
    <mergeCell ref="X121:X123"/>
    <mergeCell ref="AH121:AH123"/>
    <mergeCell ref="AI121:AI123"/>
    <mergeCell ref="AB121:AB123"/>
    <mergeCell ref="AO124:AO126"/>
    <mergeCell ref="AN124:AN126"/>
    <mergeCell ref="AQ124:AQ126"/>
    <mergeCell ref="AJ124:AJ126"/>
    <mergeCell ref="AQ121:AQ123"/>
    <mergeCell ref="AM121:AM123"/>
    <mergeCell ref="AH118:AH120"/>
    <mergeCell ref="AN121:AN123"/>
    <mergeCell ref="Y124:Y126"/>
    <mergeCell ref="AQ109:AQ111"/>
    <mergeCell ref="AS118:AS120"/>
    <mergeCell ref="AL112:AL114"/>
    <mergeCell ref="AK112:AK114"/>
    <mergeCell ref="AO121:AO123"/>
    <mergeCell ref="AN118:AN120"/>
    <mergeCell ref="AL118:AL120"/>
    <mergeCell ref="AD109:AD111"/>
    <mergeCell ref="AF109:AF111"/>
    <mergeCell ref="AN115:AN117"/>
    <mergeCell ref="B346:B348"/>
    <mergeCell ref="R346:R348"/>
    <mergeCell ref="B340:B342"/>
    <mergeCell ref="I340:I342"/>
    <mergeCell ref="J343:J345"/>
    <mergeCell ref="R340:R342"/>
    <mergeCell ref="F340:F342"/>
    <mergeCell ref="I346:I348"/>
    <mergeCell ref="H340:H342"/>
    <mergeCell ref="E340:E342"/>
    <mergeCell ref="J346:J348"/>
    <mergeCell ref="L346:L348"/>
    <mergeCell ref="AD124:AD126"/>
    <mergeCell ref="AI127:AI129"/>
    <mergeCell ref="AI124:AI126"/>
    <mergeCell ref="I322:I324"/>
    <mergeCell ref="R322:R324"/>
    <mergeCell ref="S322:S324"/>
    <mergeCell ref="J307:J309"/>
    <mergeCell ref="E322:E324"/>
    <mergeCell ref="F331:F333"/>
    <mergeCell ref="E280:E282"/>
    <mergeCell ref="H343:H345"/>
    <mergeCell ref="F283:F285"/>
    <mergeCell ref="AI208:AI210"/>
    <mergeCell ref="X136:X138"/>
    <mergeCell ref="Z127:Z129"/>
    <mergeCell ref="X127:X129"/>
    <mergeCell ref="H295:H297"/>
    <mergeCell ref="J301:J303"/>
    <mergeCell ref="H301:H303"/>
    <mergeCell ref="S340:S342"/>
    <mergeCell ref="C346:C348"/>
    <mergeCell ref="D346:D348"/>
    <mergeCell ref="F346:F348"/>
    <mergeCell ref="H346:H348"/>
    <mergeCell ref="E346:E348"/>
    <mergeCell ref="G346:G348"/>
    <mergeCell ref="I334:I336"/>
    <mergeCell ref="F334:F336"/>
    <mergeCell ref="H334:H336"/>
    <mergeCell ref="D337:D339"/>
    <mergeCell ref="H337:H339"/>
    <mergeCell ref="D334:D336"/>
    <mergeCell ref="I319:I321"/>
    <mergeCell ref="G331:G333"/>
    <mergeCell ref="I325:I327"/>
    <mergeCell ref="S325:S327"/>
    <mergeCell ref="R325:R327"/>
    <mergeCell ref="J319:J321"/>
    <mergeCell ref="R319:R321"/>
    <mergeCell ref="F319:F321"/>
    <mergeCell ref="H325:H327"/>
    <mergeCell ref="F325:F327"/>
    <mergeCell ref="H319:H321"/>
    <mergeCell ref="G337:G339"/>
    <mergeCell ref="J334:J336"/>
    <mergeCell ref="R334:R336"/>
    <mergeCell ref="I331:I333"/>
    <mergeCell ref="H331:H333"/>
    <mergeCell ref="G328:G330"/>
    <mergeCell ref="D331:D333"/>
    <mergeCell ref="E331:E333"/>
    <mergeCell ref="R328:R330"/>
    <mergeCell ref="C319:C321"/>
    <mergeCell ref="B322:B324"/>
    <mergeCell ref="C322:C324"/>
    <mergeCell ref="W115:W117"/>
    <mergeCell ref="AS115:AS117"/>
    <mergeCell ref="AD115:AD117"/>
    <mergeCell ref="AJ115:AJ117"/>
    <mergeCell ref="AG115:AG117"/>
    <mergeCell ref="AH115:AH117"/>
    <mergeCell ref="AO118:AO120"/>
    <mergeCell ref="AD118:AD120"/>
    <mergeCell ref="AF118:AF120"/>
    <mergeCell ref="AB109:AB111"/>
    <mergeCell ref="Y118:Y120"/>
    <mergeCell ref="AG121:AG123"/>
    <mergeCell ref="AJ121:AJ123"/>
    <mergeCell ref="H268:H270"/>
    <mergeCell ref="AM154:AM156"/>
    <mergeCell ref="F268:F270"/>
    <mergeCell ref="F244:F246"/>
    <mergeCell ref="E244:E246"/>
    <mergeCell ref="W121:W123"/>
    <mergeCell ref="AH139:AH141"/>
    <mergeCell ref="AI139:AI141"/>
    <mergeCell ref="AO112:AO114"/>
    <mergeCell ref="AB118:AB120"/>
    <mergeCell ref="V118:V120"/>
    <mergeCell ref="AC118:AC120"/>
    <mergeCell ref="Z115:Z117"/>
    <mergeCell ref="Z118:Z120"/>
    <mergeCell ref="AN133:AN135"/>
    <mergeCell ref="AM133:AM135"/>
    <mergeCell ref="AF115:AF117"/>
    <mergeCell ref="AI130:AI132"/>
    <mergeCell ref="AM118:AM120"/>
    <mergeCell ref="W130:W132"/>
    <mergeCell ref="V130:V132"/>
    <mergeCell ref="AC127:AC129"/>
    <mergeCell ref="AC124:AC126"/>
    <mergeCell ref="V127:V129"/>
    <mergeCell ref="W124:W126"/>
    <mergeCell ref="X124:X126"/>
    <mergeCell ref="X115:X117"/>
    <mergeCell ref="AK115:AK117"/>
    <mergeCell ref="AA115:AA117"/>
    <mergeCell ref="V115:V117"/>
    <mergeCell ref="Y115:Y117"/>
    <mergeCell ref="AC115:AC117"/>
    <mergeCell ref="AB196:AB198"/>
    <mergeCell ref="AB181:AB183"/>
    <mergeCell ref="AE133:AE135"/>
    <mergeCell ref="AC133:AC135"/>
    <mergeCell ref="AA130:AA132"/>
    <mergeCell ref="AM136:AM138"/>
    <mergeCell ref="AG139:AG141"/>
    <mergeCell ref="AM127:AM129"/>
    <mergeCell ref="AD130:AD132"/>
    <mergeCell ref="AF130:AF132"/>
    <mergeCell ref="V157:V159"/>
    <mergeCell ref="AB136:AB138"/>
    <mergeCell ref="AG184:AG186"/>
    <mergeCell ref="AA181:AA183"/>
    <mergeCell ref="AI154:AI156"/>
    <mergeCell ref="AD154:AD156"/>
    <mergeCell ref="E349:E351"/>
    <mergeCell ref="S349:S351"/>
    <mergeCell ref="G349:G351"/>
    <mergeCell ref="H349:H351"/>
    <mergeCell ref="R349:R351"/>
    <mergeCell ref="M346:M348"/>
    <mergeCell ref="H352:H354"/>
    <mergeCell ref="L349:L351"/>
    <mergeCell ref="K349:K351"/>
    <mergeCell ref="N352:N354"/>
    <mergeCell ref="F316:F318"/>
    <mergeCell ref="G283:G285"/>
    <mergeCell ref="G286:G288"/>
    <mergeCell ref="V124:V126"/>
    <mergeCell ref="AR112:AR114"/>
    <mergeCell ref="F271:F273"/>
    <mergeCell ref="I298:I300"/>
    <mergeCell ref="S298:S300"/>
    <mergeCell ref="F295:F297"/>
    <mergeCell ref="S295:S297"/>
    <mergeCell ref="F298:F300"/>
    <mergeCell ref="G298:G300"/>
    <mergeCell ref="R337:R339"/>
    <mergeCell ref="R331:R333"/>
    <mergeCell ref="S337:S339"/>
    <mergeCell ref="G319:G321"/>
    <mergeCell ref="I313:I315"/>
    <mergeCell ref="J322:J324"/>
    <mergeCell ref="J316:J318"/>
    <mergeCell ref="R316:R318"/>
    <mergeCell ref="AL136:AL138"/>
    <mergeCell ref="AN136:AN138"/>
    <mergeCell ref="AT118:AT120"/>
    <mergeCell ref="AG124:AG126"/>
    <mergeCell ref="AH124:AH126"/>
    <mergeCell ref="AI118:AI120"/>
    <mergeCell ref="B352:B354"/>
    <mergeCell ref="C352:C354"/>
    <mergeCell ref="D352:D354"/>
    <mergeCell ref="E352:E354"/>
    <mergeCell ref="S352:S354"/>
    <mergeCell ref="G352:G354"/>
    <mergeCell ref="C349:C351"/>
    <mergeCell ref="B349:B351"/>
    <mergeCell ref="V121:V123"/>
    <mergeCell ref="F349:F351"/>
    <mergeCell ref="I349:I351"/>
    <mergeCell ref="D349:D351"/>
    <mergeCell ref="F352:F354"/>
    <mergeCell ref="K352:K354"/>
    <mergeCell ref="J352:J354"/>
    <mergeCell ref="K346:K348"/>
    <mergeCell ref="AC193:AC195"/>
    <mergeCell ref="S346:S348"/>
    <mergeCell ref="X130:X132"/>
    <mergeCell ref="Y130:Y132"/>
    <mergeCell ref="AF139:AF141"/>
    <mergeCell ref="AC139:AC141"/>
    <mergeCell ref="AG136:AG138"/>
    <mergeCell ref="AE136:AE138"/>
    <mergeCell ref="AF136:AF138"/>
    <mergeCell ref="AD196:AD198"/>
    <mergeCell ref="AH193:AH195"/>
    <mergeCell ref="AG196:AG198"/>
    <mergeCell ref="AS121:AS123"/>
    <mergeCell ref="AR121:AR123"/>
    <mergeCell ref="AR118:AR120"/>
    <mergeCell ref="AT124:AT126"/>
    <mergeCell ref="AS124:AS126"/>
    <mergeCell ref="AB130:AB132"/>
    <mergeCell ref="AA124:AA126"/>
    <mergeCell ref="AB124:AB126"/>
    <mergeCell ref="AM124:AM126"/>
    <mergeCell ref="AJ127:AJ129"/>
    <mergeCell ref="AL127:AL129"/>
    <mergeCell ref="AL124:AL126"/>
    <mergeCell ref="AK124:AK126"/>
    <mergeCell ref="AF124:AF126"/>
    <mergeCell ref="AR124:AR126"/>
    <mergeCell ref="AO127:AO129"/>
    <mergeCell ref="AP124:AP126"/>
    <mergeCell ref="AB127:AB129"/>
    <mergeCell ref="AE124:AE126"/>
    <mergeCell ref="AP127:AP129"/>
    <mergeCell ref="AM130:AM132"/>
    <mergeCell ref="AC130:AC132"/>
    <mergeCell ref="AK130:AK132"/>
    <mergeCell ref="AH130:AH132"/>
    <mergeCell ref="AJ130:AJ132"/>
    <mergeCell ref="AT127:AT129"/>
    <mergeCell ref="AQ127:AQ129"/>
    <mergeCell ref="AS127:AS129"/>
    <mergeCell ref="AA127:AA129"/>
    <mergeCell ref="AF127:AF129"/>
    <mergeCell ref="AD127:AD129"/>
    <mergeCell ref="AE127:AE129"/>
    <mergeCell ref="AP130:AP132"/>
    <mergeCell ref="AO130:AO132"/>
    <mergeCell ref="AN127:AN129"/>
    <mergeCell ref="AN130:AN132"/>
    <mergeCell ref="AL130:AL132"/>
    <mergeCell ref="AK127:AK129"/>
    <mergeCell ref="AR130:AR132"/>
    <mergeCell ref="AR127:AR129"/>
    <mergeCell ref="AG127:AG129"/>
    <mergeCell ref="AH127:AH129"/>
    <mergeCell ref="AT130:AT132"/>
    <mergeCell ref="AS130:AS132"/>
    <mergeCell ref="AQ130:AQ132"/>
    <mergeCell ref="AG130:AG132"/>
    <mergeCell ref="AE130:AE132"/>
    <mergeCell ref="B370:B372"/>
    <mergeCell ref="C370:C372"/>
    <mergeCell ref="F367:F369"/>
    <mergeCell ref="F370:F372"/>
    <mergeCell ref="B367:B369"/>
    <mergeCell ref="E367:E369"/>
    <mergeCell ref="G370:G372"/>
    <mergeCell ref="AB142:AB144"/>
    <mergeCell ref="AH142:AH144"/>
    <mergeCell ref="H367:H369"/>
    <mergeCell ref="H364:H366"/>
    <mergeCell ref="L364:L366"/>
    <mergeCell ref="N367:N369"/>
    <mergeCell ref="N364:N366"/>
    <mergeCell ref="I364:I366"/>
    <mergeCell ref="D370:D372"/>
    <mergeCell ref="D367:D369"/>
    <mergeCell ref="K370:K372"/>
    <mergeCell ref="J367:J369"/>
    <mergeCell ref="E370:E372"/>
    <mergeCell ref="H370:H372"/>
    <mergeCell ref="G367:G369"/>
    <mergeCell ref="I367:I369"/>
    <mergeCell ref="J370:J372"/>
    <mergeCell ref="E358:E360"/>
    <mergeCell ref="M361:M363"/>
    <mergeCell ref="E361:E363"/>
    <mergeCell ref="F355:F357"/>
    <mergeCell ref="B355:B357"/>
    <mergeCell ref="F358:F360"/>
    <mergeCell ref="J358:J360"/>
    <mergeCell ref="Y175:Y177"/>
    <mergeCell ref="G355:G357"/>
    <mergeCell ref="S343:S345"/>
    <mergeCell ref="L352:L354"/>
    <mergeCell ref="M352:M354"/>
    <mergeCell ref="R352:R354"/>
    <mergeCell ref="G343:G345"/>
    <mergeCell ref="G268:G270"/>
    <mergeCell ref="G271:G273"/>
    <mergeCell ref="H271:H273"/>
    <mergeCell ref="T364:T366"/>
    <mergeCell ref="T361:T363"/>
    <mergeCell ref="T358:T360"/>
    <mergeCell ref="T355:T357"/>
    <mergeCell ref="I295:I297"/>
    <mergeCell ref="I337:I339"/>
    <mergeCell ref="R262:R264"/>
    <mergeCell ref="T178:T180"/>
    <mergeCell ref="T175:T177"/>
    <mergeCell ref="T172:T174"/>
    <mergeCell ref="T169:T171"/>
    <mergeCell ref="T166:T168"/>
    <mergeCell ref="T163:T165"/>
    <mergeCell ref="T160:T162"/>
    <mergeCell ref="T157:T159"/>
    <mergeCell ref="H355:H357"/>
    <mergeCell ref="G304:G306"/>
    <mergeCell ref="G307:G309"/>
    <mergeCell ref="S313:S315"/>
    <mergeCell ref="I310:I312"/>
    <mergeCell ref="I316:I318"/>
    <mergeCell ref="S319:S321"/>
    <mergeCell ref="B361:B363"/>
    <mergeCell ref="V136:V138"/>
    <mergeCell ref="AF133:AF135"/>
    <mergeCell ref="Z139:Z141"/>
    <mergeCell ref="Z154:Z156"/>
    <mergeCell ref="W154:W156"/>
    <mergeCell ref="V154:V156"/>
    <mergeCell ref="AE196:AE198"/>
    <mergeCell ref="AE202:AE204"/>
    <mergeCell ref="AF211:AF213"/>
    <mergeCell ref="AB211:AB213"/>
    <mergeCell ref="AE208:AE210"/>
    <mergeCell ref="AB208:AB210"/>
    <mergeCell ref="S355:S357"/>
    <mergeCell ref="R355:R357"/>
    <mergeCell ref="L355:L357"/>
    <mergeCell ref="M355:M357"/>
    <mergeCell ref="Y139:Y141"/>
    <mergeCell ref="G358:G360"/>
    <mergeCell ref="AB139:AB141"/>
    <mergeCell ref="AD139:AD141"/>
    <mergeCell ref="AD133:AD135"/>
    <mergeCell ref="H358:H360"/>
    <mergeCell ref="W133:W135"/>
    <mergeCell ref="N361:N363"/>
    <mergeCell ref="R361:R363"/>
    <mergeCell ref="Y136:Y138"/>
    <mergeCell ref="S358:S360"/>
    <mergeCell ref="N346:N348"/>
    <mergeCell ref="N355:N357"/>
    <mergeCell ref="AB154:AB156"/>
    <mergeCell ref="Z136:Z138"/>
    <mergeCell ref="M367:M369"/>
    <mergeCell ref="L367:L369"/>
    <mergeCell ref="C364:C366"/>
    <mergeCell ref="C367:C369"/>
    <mergeCell ref="L361:L363"/>
    <mergeCell ref="I361:I363"/>
    <mergeCell ref="J364:J366"/>
    <mergeCell ref="K364:K366"/>
    <mergeCell ref="C361:C363"/>
    <mergeCell ref="D361:D363"/>
    <mergeCell ref="F364:F366"/>
    <mergeCell ref="G361:G363"/>
    <mergeCell ref="D364:D366"/>
    <mergeCell ref="J361:J363"/>
    <mergeCell ref="R364:R366"/>
    <mergeCell ref="K367:K369"/>
    <mergeCell ref="L358:L360"/>
    <mergeCell ref="C358:C360"/>
    <mergeCell ref="D358:D360"/>
    <mergeCell ref="G364:G366"/>
    <mergeCell ref="R358:R360"/>
    <mergeCell ref="D355:D357"/>
    <mergeCell ref="E355:E357"/>
    <mergeCell ref="I358:I360"/>
    <mergeCell ref="AM142:AM144"/>
    <mergeCell ref="AS133:AS135"/>
    <mergeCell ref="AP136:AP138"/>
    <mergeCell ref="AH136:AH138"/>
    <mergeCell ref="AL139:AL141"/>
    <mergeCell ref="AS136:AS138"/>
    <mergeCell ref="AJ136:AJ138"/>
    <mergeCell ref="AT139:AT141"/>
    <mergeCell ref="AT145:AT147"/>
    <mergeCell ref="AR145:AR147"/>
    <mergeCell ref="AQ145:AQ147"/>
    <mergeCell ref="AQ133:AQ135"/>
    <mergeCell ref="AR133:AR135"/>
    <mergeCell ref="AH133:AH135"/>
    <mergeCell ref="X145:X147"/>
    <mergeCell ref="AQ136:AQ138"/>
    <mergeCell ref="AA136:AA138"/>
    <mergeCell ref="AO139:AO141"/>
    <mergeCell ref="AP139:AP141"/>
    <mergeCell ref="AE139:AE141"/>
    <mergeCell ref="X139:X141"/>
    <mergeCell ref="AI136:AI138"/>
    <mergeCell ref="AC136:AC138"/>
    <mergeCell ref="AT136:AT138"/>
    <mergeCell ref="AR136:AR138"/>
    <mergeCell ref="AO133:AO135"/>
    <mergeCell ref="I355:I357"/>
    <mergeCell ref="Z160:Z162"/>
    <mergeCell ref="AU136:AU138"/>
    <mergeCell ref="AG133:AG135"/>
    <mergeCell ref="Z133:Z135"/>
    <mergeCell ref="AI133:AI135"/>
    <mergeCell ref="AP133:AP135"/>
    <mergeCell ref="AT133:AT135"/>
    <mergeCell ref="V139:V141"/>
    <mergeCell ref="S361:S363"/>
    <mergeCell ref="Y133:Y135"/>
    <mergeCell ref="AD136:AD138"/>
    <mergeCell ref="S364:S366"/>
    <mergeCell ref="X133:X135"/>
    <mergeCell ref="AA133:AA135"/>
    <mergeCell ref="AB133:AB135"/>
    <mergeCell ref="W136:W138"/>
    <mergeCell ref="V133:V135"/>
    <mergeCell ref="AR139:AR141"/>
    <mergeCell ref="AS139:AS141"/>
    <mergeCell ref="AP142:AP144"/>
    <mergeCell ref="AT142:AT144"/>
    <mergeCell ref="AQ139:AQ141"/>
    <mergeCell ref="AS145:AS147"/>
    <mergeCell ref="AO145:AO147"/>
    <mergeCell ref="AP145:AP147"/>
    <mergeCell ref="AL172:AL174"/>
    <mergeCell ref="Y157:Y159"/>
    <mergeCell ref="W160:W162"/>
    <mergeCell ref="Y181:Y183"/>
    <mergeCell ref="Z199:Z201"/>
    <mergeCell ref="AN154:AN156"/>
    <mergeCell ref="AN139:AN141"/>
    <mergeCell ref="AK136:AK138"/>
    <mergeCell ref="AS142:AS144"/>
    <mergeCell ref="AI142:AI144"/>
    <mergeCell ref="AD142:AD144"/>
    <mergeCell ref="AF142:AF144"/>
    <mergeCell ref="AJ145:AJ147"/>
    <mergeCell ref="AF145:AF147"/>
    <mergeCell ref="AE145:AE147"/>
    <mergeCell ref="AD145:AD147"/>
    <mergeCell ref="AE142:AE144"/>
    <mergeCell ref="AK145:AK147"/>
    <mergeCell ref="AJ142:AJ144"/>
    <mergeCell ref="AG145:AG147"/>
    <mergeCell ref="AN145:AN147"/>
    <mergeCell ref="AK142:AK144"/>
    <mergeCell ref="AI145:AI147"/>
    <mergeCell ref="AL142:AL144"/>
    <mergeCell ref="AM145:AM147"/>
    <mergeCell ref="AL145:AL147"/>
    <mergeCell ref="AO136:AO138"/>
    <mergeCell ref="AR151:AR153"/>
    <mergeCell ref="AP151:AP153"/>
    <mergeCell ref="AR142:AR144"/>
    <mergeCell ref="AO142:AO144"/>
    <mergeCell ref="AH145:AH147"/>
    <mergeCell ref="R370:R372"/>
    <mergeCell ref="AC142:AC144"/>
    <mergeCell ref="Y145:Y147"/>
    <mergeCell ref="X142:X144"/>
    <mergeCell ref="W142:W144"/>
    <mergeCell ref="V148:V150"/>
    <mergeCell ref="L376:L378"/>
    <mergeCell ref="M370:M372"/>
    <mergeCell ref="S370:S372"/>
    <mergeCell ref="W145:W147"/>
    <mergeCell ref="L370:L372"/>
    <mergeCell ref="W148:W150"/>
    <mergeCell ref="V142:V144"/>
    <mergeCell ref="AH151:AH153"/>
    <mergeCell ref="AD148:AD150"/>
    <mergeCell ref="Y142:Y144"/>
    <mergeCell ref="AA145:AA147"/>
    <mergeCell ref="AC145:AC147"/>
    <mergeCell ref="AB145:AB147"/>
    <mergeCell ref="Z145:Z147"/>
    <mergeCell ref="AA142:AA144"/>
    <mergeCell ref="Z142:Z144"/>
    <mergeCell ref="AF196:AF198"/>
    <mergeCell ref="AQ142:AQ144"/>
    <mergeCell ref="AN142:AN144"/>
    <mergeCell ref="AC148:AC150"/>
    <mergeCell ref="AQ151:AQ153"/>
    <mergeCell ref="AT151:AT153"/>
    <mergeCell ref="AT148:AT150"/>
    <mergeCell ref="AU151:AU153"/>
    <mergeCell ref="J376:J378"/>
    <mergeCell ref="L379:L381"/>
    <mergeCell ref="M379:M381"/>
    <mergeCell ref="K376:K378"/>
    <mergeCell ref="N376:N378"/>
    <mergeCell ref="R376:R378"/>
    <mergeCell ref="S376:S378"/>
    <mergeCell ref="AS148:AS150"/>
    <mergeCell ref="AS151:AS153"/>
    <mergeCell ref="F373:F375"/>
    <mergeCell ref="H376:H378"/>
    <mergeCell ref="I376:I378"/>
    <mergeCell ref="G373:G375"/>
    <mergeCell ref="F376:F378"/>
    <mergeCell ref="Z151:Z153"/>
    <mergeCell ref="AB151:AB153"/>
    <mergeCell ref="AM151:AM153"/>
    <mergeCell ref="AP148:AP150"/>
    <mergeCell ref="AR148:AR150"/>
    <mergeCell ref="M373:M375"/>
    <mergeCell ref="S373:S375"/>
    <mergeCell ref="N379:N381"/>
    <mergeCell ref="AU148:AU150"/>
    <mergeCell ref="N373:N375"/>
    <mergeCell ref="AK148:AK150"/>
    <mergeCell ref="AM148:AM150"/>
    <mergeCell ref="AL151:AL153"/>
    <mergeCell ref="AJ178:AJ180"/>
    <mergeCell ref="AC196:AC198"/>
    <mergeCell ref="B376:B378"/>
    <mergeCell ref="C376:C378"/>
    <mergeCell ref="AO148:AO150"/>
    <mergeCell ref="AL148:AL150"/>
    <mergeCell ref="AG148:AG150"/>
    <mergeCell ref="AI151:AI153"/>
    <mergeCell ref="AJ151:AJ153"/>
    <mergeCell ref="B373:B375"/>
    <mergeCell ref="H373:H375"/>
    <mergeCell ref="K379:K381"/>
    <mergeCell ref="J373:J375"/>
    <mergeCell ref="K373:K375"/>
    <mergeCell ref="C373:C375"/>
    <mergeCell ref="G376:G378"/>
    <mergeCell ref="D379:D381"/>
    <mergeCell ref="F379:F381"/>
    <mergeCell ref="H379:H381"/>
    <mergeCell ref="AF148:AF150"/>
    <mergeCell ref="AB148:AB150"/>
    <mergeCell ref="AI148:AI150"/>
    <mergeCell ref="Y148:Y150"/>
    <mergeCell ref="Z148:Z150"/>
    <mergeCell ref="AF151:AF153"/>
    <mergeCell ref="AK151:AK153"/>
    <mergeCell ref="L373:L375"/>
    <mergeCell ref="AH148:AH150"/>
    <mergeCell ref="AJ148:AJ150"/>
    <mergeCell ref="X154:X156"/>
    <mergeCell ref="W157:W159"/>
    <mergeCell ref="B358:B360"/>
    <mergeCell ref="B364:B366"/>
    <mergeCell ref="F361:F363"/>
    <mergeCell ref="AO151:AO153"/>
    <mergeCell ref="AQ154:AQ156"/>
    <mergeCell ref="D373:D375"/>
    <mergeCell ref="E373:E375"/>
    <mergeCell ref="E376:E378"/>
    <mergeCell ref="D376:D378"/>
    <mergeCell ref="X151:X153"/>
    <mergeCell ref="M376:M378"/>
    <mergeCell ref="X148:X150"/>
    <mergeCell ref="I373:I375"/>
    <mergeCell ref="G379:G381"/>
    <mergeCell ref="AQ148:AQ150"/>
    <mergeCell ref="AE148:AE150"/>
    <mergeCell ref="AN151:AN153"/>
    <mergeCell ref="AA148:AA150"/>
    <mergeCell ref="AA151:AA153"/>
    <mergeCell ref="AC151:AC153"/>
    <mergeCell ref="AG151:AG153"/>
    <mergeCell ref="AD151:AD153"/>
    <mergeCell ref="AE151:AE153"/>
    <mergeCell ref="AN148:AN150"/>
    <mergeCell ref="I379:I381"/>
    <mergeCell ref="AP154:AP156"/>
    <mergeCell ref="AO154:AO156"/>
    <mergeCell ref="AD187:AD189"/>
    <mergeCell ref="AC190:AC192"/>
    <mergeCell ref="AE172:AE174"/>
    <mergeCell ref="AC181:AC183"/>
    <mergeCell ref="V178:V180"/>
    <mergeCell ref="X181:X183"/>
    <mergeCell ref="AD178:AD180"/>
    <mergeCell ref="Z178:Z180"/>
    <mergeCell ref="AC154:AC156"/>
    <mergeCell ref="AG157:AG159"/>
    <mergeCell ref="AF157:AF159"/>
    <mergeCell ref="AH154:AH156"/>
    <mergeCell ref="Z157:Z159"/>
    <mergeCell ref="AB157:AB159"/>
    <mergeCell ref="AG154:AG156"/>
    <mergeCell ref="AA154:AA156"/>
    <mergeCell ref="AE157:AE159"/>
    <mergeCell ref="Y154:Y156"/>
    <mergeCell ref="AF154:AF156"/>
    <mergeCell ref="AC166:AC168"/>
    <mergeCell ref="AH172:AH174"/>
    <mergeCell ref="AF172:AF174"/>
    <mergeCell ref="AA184:AA186"/>
    <mergeCell ref="AA163:AA165"/>
    <mergeCell ref="Z169:Z171"/>
    <mergeCell ref="AA169:AA171"/>
    <mergeCell ref="Y172:Y174"/>
    <mergeCell ref="AD166:AD168"/>
    <mergeCell ref="AF169:AF171"/>
    <mergeCell ref="AE169:AE171"/>
    <mergeCell ref="AB166:AB168"/>
    <mergeCell ref="AA166:AA168"/>
    <mergeCell ref="AF199:AF201"/>
    <mergeCell ref="AK154:AK156"/>
    <mergeCell ref="AJ157:AJ159"/>
    <mergeCell ref="AS154:AS156"/>
    <mergeCell ref="AT157:AT159"/>
    <mergeCell ref="AS157:AS159"/>
    <mergeCell ref="AM157:AM159"/>
    <mergeCell ref="AL157:AL159"/>
    <mergeCell ref="AT154:AT156"/>
    <mergeCell ref="AR154:AR156"/>
    <mergeCell ref="M382:M384"/>
    <mergeCell ref="S382:S384"/>
    <mergeCell ref="AA157:AA159"/>
    <mergeCell ref="AC157:AC159"/>
    <mergeCell ref="AD157:AD159"/>
    <mergeCell ref="X163:X165"/>
    <mergeCell ref="V160:V162"/>
    <mergeCell ref="X160:X162"/>
    <mergeCell ref="W163:W165"/>
    <mergeCell ref="AS169:AS171"/>
    <mergeCell ref="AF160:AF162"/>
    <mergeCell ref="AP163:AP165"/>
    <mergeCell ref="AS163:AS165"/>
    <mergeCell ref="AN163:AN165"/>
    <mergeCell ref="AM166:AM168"/>
    <mergeCell ref="AH166:AH168"/>
    <mergeCell ref="AP166:AP168"/>
    <mergeCell ref="AJ154:AJ156"/>
    <mergeCell ref="AH196:AH198"/>
    <mergeCell ref="AC178:AC180"/>
    <mergeCell ref="AA178:AA180"/>
    <mergeCell ref="Y178:Y180"/>
    <mergeCell ref="X184:X186"/>
    <mergeCell ref="AI196:AI198"/>
    <mergeCell ref="B388:B390"/>
    <mergeCell ref="C388:C390"/>
    <mergeCell ref="D388:D390"/>
    <mergeCell ref="C385:C387"/>
    <mergeCell ref="B385:B387"/>
    <mergeCell ref="B382:B384"/>
    <mergeCell ref="D385:D387"/>
    <mergeCell ref="J382:J384"/>
    <mergeCell ref="F385:F387"/>
    <mergeCell ref="I385:I387"/>
    <mergeCell ref="F388:F390"/>
    <mergeCell ref="E388:E390"/>
    <mergeCell ref="H385:H387"/>
    <mergeCell ref="K382:K384"/>
    <mergeCell ref="G385:G387"/>
    <mergeCell ref="C382:C384"/>
    <mergeCell ref="D382:D384"/>
    <mergeCell ref="E385:E387"/>
    <mergeCell ref="F382:F384"/>
    <mergeCell ref="J385:J387"/>
    <mergeCell ref="I382:I384"/>
    <mergeCell ref="K385:K387"/>
    <mergeCell ref="H382:H384"/>
    <mergeCell ref="G382:G384"/>
    <mergeCell ref="G388:G390"/>
    <mergeCell ref="H388:H390"/>
    <mergeCell ref="I388:I390"/>
    <mergeCell ref="AA220:AA222"/>
    <mergeCell ref="AB214:AB216"/>
    <mergeCell ref="B379:B381"/>
    <mergeCell ref="AN166:AN168"/>
    <mergeCell ref="AF166:AF168"/>
    <mergeCell ref="AD169:AD171"/>
    <mergeCell ref="X157:X159"/>
    <mergeCell ref="V169:V171"/>
    <mergeCell ref="I391:I393"/>
    <mergeCell ref="J391:J393"/>
    <mergeCell ref="R391:R393"/>
    <mergeCell ref="V163:V165"/>
    <mergeCell ref="X172:X174"/>
    <mergeCell ref="V190:V192"/>
    <mergeCell ref="W187:W189"/>
    <mergeCell ref="V184:V186"/>
    <mergeCell ref="V187:V189"/>
    <mergeCell ref="W190:W192"/>
    <mergeCell ref="L385:L387"/>
    <mergeCell ref="X193:X195"/>
    <mergeCell ref="N385:N387"/>
    <mergeCell ref="R382:R384"/>
    <mergeCell ref="S385:S387"/>
    <mergeCell ref="K358:K360"/>
    <mergeCell ref="M349:M351"/>
    <mergeCell ref="M358:M360"/>
    <mergeCell ref="I352:I354"/>
    <mergeCell ref="V193:V195"/>
    <mergeCell ref="W193:W195"/>
    <mergeCell ref="X190:X192"/>
    <mergeCell ref="X187:X189"/>
    <mergeCell ref="W184:W186"/>
    <mergeCell ref="R379:R381"/>
    <mergeCell ref="J349:J351"/>
    <mergeCell ref="AI169:AI171"/>
    <mergeCell ref="AS160:AS162"/>
    <mergeCell ref="AQ160:AQ162"/>
    <mergeCell ref="AM163:AM165"/>
    <mergeCell ref="AO160:AO162"/>
    <mergeCell ref="AP160:AP162"/>
    <mergeCell ref="AR166:AR168"/>
    <mergeCell ref="AG166:AG168"/>
    <mergeCell ref="AI166:AI168"/>
    <mergeCell ref="AJ166:AJ168"/>
    <mergeCell ref="AL169:AL171"/>
    <mergeCell ref="AG169:AG171"/>
    <mergeCell ref="AK166:AK168"/>
    <mergeCell ref="AJ163:AJ165"/>
    <mergeCell ref="AO166:AO168"/>
    <mergeCell ref="AQ166:AQ168"/>
    <mergeCell ref="AS166:AS168"/>
    <mergeCell ref="E394:E396"/>
    <mergeCell ref="AQ169:AQ171"/>
    <mergeCell ref="AR169:AR171"/>
    <mergeCell ref="AJ169:AJ171"/>
    <mergeCell ref="AO169:AO171"/>
    <mergeCell ref="AL166:AL168"/>
    <mergeCell ref="AR175:AR177"/>
    <mergeCell ref="AP175:AP177"/>
    <mergeCell ref="AO172:AO174"/>
    <mergeCell ref="AQ172:AQ174"/>
    <mergeCell ref="AI175:AI177"/>
    <mergeCell ref="AP169:AP171"/>
    <mergeCell ref="AK169:AK171"/>
    <mergeCell ref="AM169:AM171"/>
    <mergeCell ref="AC169:AC171"/>
    <mergeCell ref="Z166:Z168"/>
    <mergeCell ref="AO157:AO159"/>
    <mergeCell ref="AP157:AP159"/>
    <mergeCell ref="AR160:AR162"/>
    <mergeCell ref="AR157:AR159"/>
    <mergeCell ref="AQ157:AQ159"/>
    <mergeCell ref="AG163:AG165"/>
    <mergeCell ref="AI163:AI165"/>
    <mergeCell ref="AG160:AG162"/>
    <mergeCell ref="AL160:AL162"/>
    <mergeCell ref="AB163:AB165"/>
    <mergeCell ref="AC160:AC162"/>
    <mergeCell ref="AD160:AD162"/>
    <mergeCell ref="AN157:AN159"/>
    <mergeCell ref="AH160:AH162"/>
    <mergeCell ref="AI160:AI162"/>
    <mergeCell ref="AN160:AN162"/>
    <mergeCell ref="AL163:AL165"/>
    <mergeCell ref="AM160:AM162"/>
    <mergeCell ref="AE160:AE162"/>
    <mergeCell ref="AO163:AO165"/>
    <mergeCell ref="AB160:AB162"/>
    <mergeCell ref="AR163:AR165"/>
    <mergeCell ref="AQ163:AQ165"/>
    <mergeCell ref="AI157:AI159"/>
    <mergeCell ref="AE163:AE165"/>
    <mergeCell ref="AD163:AD165"/>
    <mergeCell ref="B394:B396"/>
    <mergeCell ref="AK157:AK159"/>
    <mergeCell ref="AH157:AH159"/>
    <mergeCell ref="AK160:AK162"/>
    <mergeCell ref="AJ160:AJ162"/>
    <mergeCell ref="AH163:AH165"/>
    <mergeCell ref="AK163:AK165"/>
    <mergeCell ref="AF163:AF165"/>
    <mergeCell ref="Y163:Y165"/>
    <mergeCell ref="AA160:AA162"/>
    <mergeCell ref="Y160:Y162"/>
    <mergeCell ref="S400:S402"/>
    <mergeCell ref="Y166:Y168"/>
    <mergeCell ref="X169:X171"/>
    <mergeCell ref="S397:S399"/>
    <mergeCell ref="V166:V168"/>
    <mergeCell ref="Y169:Y171"/>
    <mergeCell ref="V172:V174"/>
    <mergeCell ref="W172:W174"/>
    <mergeCell ref="C391:C393"/>
    <mergeCell ref="D391:D393"/>
    <mergeCell ref="E391:E393"/>
    <mergeCell ref="L397:L399"/>
    <mergeCell ref="F397:F399"/>
    <mergeCell ref="J397:J399"/>
    <mergeCell ref="F394:F396"/>
    <mergeCell ref="L394:L396"/>
    <mergeCell ref="F391:F393"/>
    <mergeCell ref="G391:G393"/>
    <mergeCell ref="H391:H393"/>
    <mergeCell ref="L388:L390"/>
    <mergeCell ref="I370:I372"/>
    <mergeCell ref="B403:B405"/>
    <mergeCell ref="F403:F405"/>
    <mergeCell ref="G403:G405"/>
    <mergeCell ref="C403:C405"/>
    <mergeCell ref="D403:D405"/>
    <mergeCell ref="AG172:AG174"/>
    <mergeCell ref="AB172:AB174"/>
    <mergeCell ref="Z172:Z174"/>
    <mergeCell ref="B400:B402"/>
    <mergeCell ref="C400:C402"/>
    <mergeCell ref="Z163:Z165"/>
    <mergeCell ref="D400:D402"/>
    <mergeCell ref="F400:F402"/>
    <mergeCell ref="E400:E402"/>
    <mergeCell ref="N391:N393"/>
    <mergeCell ref="L391:L393"/>
    <mergeCell ref="I400:I402"/>
    <mergeCell ref="B391:B393"/>
    <mergeCell ref="R397:R399"/>
    <mergeCell ref="N394:N396"/>
    <mergeCell ref="S394:S396"/>
    <mergeCell ref="W166:W168"/>
    <mergeCell ref="R394:R396"/>
    <mergeCell ref="N397:N399"/>
    <mergeCell ref="W169:W171"/>
    <mergeCell ref="AE166:AE168"/>
    <mergeCell ref="R400:R402"/>
    <mergeCell ref="AC163:AC165"/>
    <mergeCell ref="E382:E384"/>
    <mergeCell ref="M388:M390"/>
    <mergeCell ref="B397:B399"/>
    <mergeCell ref="I268:I270"/>
    <mergeCell ref="AN169:AN171"/>
    <mergeCell ref="G400:G402"/>
    <mergeCell ref="AS175:AS177"/>
    <mergeCell ref="AT175:AT177"/>
    <mergeCell ref="AT172:AT174"/>
    <mergeCell ref="AC172:AC174"/>
    <mergeCell ref="AL175:AL177"/>
    <mergeCell ref="AK175:AK177"/>
    <mergeCell ref="AD172:AD174"/>
    <mergeCell ref="AN172:AN174"/>
    <mergeCell ref="AI172:AI174"/>
    <mergeCell ref="AJ172:AJ174"/>
    <mergeCell ref="AS172:AS174"/>
    <mergeCell ref="AP172:AP174"/>
    <mergeCell ref="AK172:AK174"/>
    <mergeCell ref="AR172:AR174"/>
    <mergeCell ref="AM172:AM174"/>
    <mergeCell ref="AA172:AA174"/>
    <mergeCell ref="AM181:AM183"/>
    <mergeCell ref="H394:H396"/>
    <mergeCell ref="AC205:AC207"/>
    <mergeCell ref="G394:G396"/>
    <mergeCell ref="N400:N402"/>
    <mergeCell ref="X178:X180"/>
    <mergeCell ref="M391:M393"/>
    <mergeCell ref="R388:R390"/>
    <mergeCell ref="K388:K390"/>
    <mergeCell ref="Y196:Y198"/>
    <mergeCell ref="Y202:Y204"/>
    <mergeCell ref="AB169:AB171"/>
    <mergeCell ref="AC211:AC213"/>
    <mergeCell ref="AF202:AF204"/>
    <mergeCell ref="AJ202:AJ204"/>
    <mergeCell ref="I403:I405"/>
    <mergeCell ref="J403:J405"/>
    <mergeCell ref="H403:H405"/>
    <mergeCell ref="E397:E399"/>
    <mergeCell ref="C397:C399"/>
    <mergeCell ref="D397:D399"/>
    <mergeCell ref="H400:H402"/>
    <mergeCell ref="J400:J402"/>
    <mergeCell ref="H397:H399"/>
    <mergeCell ref="I394:I396"/>
    <mergeCell ref="J394:J396"/>
    <mergeCell ref="K397:K399"/>
    <mergeCell ref="I397:I399"/>
    <mergeCell ref="M400:M402"/>
    <mergeCell ref="M394:M396"/>
    <mergeCell ref="K400:K402"/>
    <mergeCell ref="E403:E405"/>
    <mergeCell ref="K403:K405"/>
    <mergeCell ref="M397:M399"/>
    <mergeCell ref="D394:D396"/>
    <mergeCell ref="W205:W207"/>
    <mergeCell ref="W202:W204"/>
    <mergeCell ref="C379:C381"/>
    <mergeCell ref="E379:E381"/>
    <mergeCell ref="E364:E366"/>
    <mergeCell ref="M364:M366"/>
    <mergeCell ref="K361:K363"/>
    <mergeCell ref="H361:H363"/>
    <mergeCell ref="R367:R369"/>
    <mergeCell ref="S367:S369"/>
    <mergeCell ref="C355:C357"/>
    <mergeCell ref="AC202:AC204"/>
    <mergeCell ref="N403:N405"/>
    <mergeCell ref="W208:W210"/>
    <mergeCell ref="AG193:AG195"/>
    <mergeCell ref="AN175:AN177"/>
    <mergeCell ref="AM175:AM177"/>
    <mergeCell ref="AO175:AO177"/>
    <mergeCell ref="R403:R405"/>
    <mergeCell ref="W175:W177"/>
    <mergeCell ref="AB175:AB177"/>
    <mergeCell ref="AJ175:AJ177"/>
    <mergeCell ref="S403:S405"/>
    <mergeCell ref="AE175:AE177"/>
    <mergeCell ref="AH175:AH177"/>
    <mergeCell ref="AF175:AF177"/>
    <mergeCell ref="AD175:AD177"/>
    <mergeCell ref="AC175:AC177"/>
    <mergeCell ref="Z181:Z183"/>
    <mergeCell ref="N388:N390"/>
    <mergeCell ref="AH184:AH186"/>
    <mergeCell ref="AB178:AB180"/>
    <mergeCell ref="AD190:AD192"/>
    <mergeCell ref="Z184:Z186"/>
    <mergeCell ref="Z187:Z189"/>
    <mergeCell ref="Y190:Y192"/>
    <mergeCell ref="AA190:AA192"/>
    <mergeCell ref="AG190:AG192"/>
    <mergeCell ref="AE187:AE189"/>
    <mergeCell ref="AE193:AE195"/>
    <mergeCell ref="AF184:AF186"/>
    <mergeCell ref="AK202:AK204"/>
    <mergeCell ref="AH202:AH204"/>
    <mergeCell ref="AA211:AA213"/>
    <mergeCell ref="C406:C408"/>
    <mergeCell ref="K406:K408"/>
    <mergeCell ref="I409:I411"/>
    <mergeCell ref="J409:J411"/>
    <mergeCell ref="F409:F411"/>
    <mergeCell ref="B409:B411"/>
    <mergeCell ref="C409:C411"/>
    <mergeCell ref="D409:D411"/>
    <mergeCell ref="E409:E411"/>
    <mergeCell ref="B406:B408"/>
    <mergeCell ref="H406:H408"/>
    <mergeCell ref="D406:D408"/>
    <mergeCell ref="AI181:AI183"/>
    <mergeCell ref="AH181:AH183"/>
    <mergeCell ref="AE181:AE183"/>
    <mergeCell ref="S409:S411"/>
    <mergeCell ref="G409:G411"/>
    <mergeCell ref="M409:M411"/>
    <mergeCell ref="K409:K411"/>
    <mergeCell ref="W181:W183"/>
    <mergeCell ref="L409:L411"/>
    <mergeCell ref="R409:R411"/>
    <mergeCell ref="V181:V183"/>
    <mergeCell ref="I406:I408"/>
    <mergeCell ref="J406:J408"/>
    <mergeCell ref="N409:N411"/>
    <mergeCell ref="M406:M408"/>
    <mergeCell ref="L403:L405"/>
    <mergeCell ref="L400:L402"/>
    <mergeCell ref="G397:G399"/>
    <mergeCell ref="C394:C396"/>
    <mergeCell ref="AM196:AM198"/>
    <mergeCell ref="AR184:AR186"/>
    <mergeCell ref="L406:L408"/>
    <mergeCell ref="AC184:AC186"/>
    <mergeCell ref="AB184:AB186"/>
    <mergeCell ref="AD184:AD186"/>
    <mergeCell ref="AG178:AG180"/>
    <mergeCell ref="L382:L384"/>
    <mergeCell ref="N382:N384"/>
    <mergeCell ref="AF187:AF189"/>
    <mergeCell ref="AB190:AB192"/>
    <mergeCell ref="AE190:AE192"/>
    <mergeCell ref="N370:N372"/>
    <mergeCell ref="R373:R375"/>
    <mergeCell ref="R343:R345"/>
    <mergeCell ref="R274:R276"/>
    <mergeCell ref="AB187:AB189"/>
    <mergeCell ref="AD181:AD183"/>
    <mergeCell ref="W178:W180"/>
    <mergeCell ref="S406:S408"/>
    <mergeCell ref="AE178:AE180"/>
    <mergeCell ref="AG181:AG183"/>
    <mergeCell ref="S388:S390"/>
    <mergeCell ref="AF190:AF192"/>
    <mergeCell ref="AG187:AG189"/>
    <mergeCell ref="AF193:AF195"/>
    <mergeCell ref="M403:M405"/>
    <mergeCell ref="Z196:Z198"/>
    <mergeCell ref="AG202:AG204"/>
    <mergeCell ref="AD202:AD204"/>
    <mergeCell ref="S379:S381"/>
    <mergeCell ref="T397:T399"/>
    <mergeCell ref="AH190:AH192"/>
    <mergeCell ref="AP184:AP186"/>
    <mergeCell ref="AQ184:AQ186"/>
    <mergeCell ref="AS196:AS198"/>
    <mergeCell ref="AQ193:AQ195"/>
    <mergeCell ref="AR196:AR198"/>
    <mergeCell ref="AQ196:AQ198"/>
    <mergeCell ref="AO196:AO198"/>
    <mergeCell ref="AP196:AP198"/>
    <mergeCell ref="AI190:AI192"/>
    <mergeCell ref="AI187:AI189"/>
    <mergeCell ref="AJ187:AJ189"/>
    <mergeCell ref="AJ190:AJ192"/>
    <mergeCell ref="AP187:AP189"/>
    <mergeCell ref="AO190:AO192"/>
    <mergeCell ref="AN190:AN192"/>
    <mergeCell ref="AQ190:AQ192"/>
    <mergeCell ref="AN187:AN189"/>
    <mergeCell ref="AO187:AO189"/>
    <mergeCell ref="AL190:AL192"/>
    <mergeCell ref="AK190:AK192"/>
    <mergeCell ref="AM190:AM192"/>
    <mergeCell ref="AJ196:AJ198"/>
    <mergeCell ref="AK187:AK189"/>
    <mergeCell ref="AL187:AL189"/>
    <mergeCell ref="AP190:AP192"/>
    <mergeCell ref="AP193:AP195"/>
    <mergeCell ref="AK193:AK195"/>
    <mergeCell ref="AM187:AM189"/>
    <mergeCell ref="AL196:AL198"/>
    <mergeCell ref="AL193:AL195"/>
    <mergeCell ref="AK196:AK198"/>
    <mergeCell ref="R424:R426"/>
    <mergeCell ref="J424:J426"/>
    <mergeCell ref="N424:N426"/>
    <mergeCell ref="AR181:AR183"/>
    <mergeCell ref="AL181:AL183"/>
    <mergeCell ref="AP178:AP180"/>
    <mergeCell ref="AQ178:AQ180"/>
    <mergeCell ref="AK178:AK180"/>
    <mergeCell ref="AM178:AM180"/>
    <mergeCell ref="AO193:AO195"/>
    <mergeCell ref="AI193:AI195"/>
    <mergeCell ref="AR193:AR195"/>
    <mergeCell ref="AJ184:AJ186"/>
    <mergeCell ref="AP181:AP183"/>
    <mergeCell ref="AO184:AO186"/>
    <mergeCell ref="AM184:AM186"/>
    <mergeCell ref="AH187:AH189"/>
    <mergeCell ref="AL184:AL186"/>
    <mergeCell ref="AK181:AK183"/>
    <mergeCell ref="AM193:AM195"/>
    <mergeCell ref="AJ193:AJ195"/>
    <mergeCell ref="AO178:AO180"/>
    <mergeCell ref="AQ187:AQ189"/>
    <mergeCell ref="AI178:AI180"/>
    <mergeCell ref="AH178:AH180"/>
    <mergeCell ref="AO181:AO183"/>
    <mergeCell ref="AN181:AN183"/>
    <mergeCell ref="AN184:AN186"/>
    <mergeCell ref="AK184:AK186"/>
    <mergeCell ref="AN178:AN180"/>
    <mergeCell ref="AJ181:AJ183"/>
    <mergeCell ref="AL178:AL180"/>
    <mergeCell ref="B427:B429"/>
    <mergeCell ref="H418:H420"/>
    <mergeCell ref="I418:I420"/>
    <mergeCell ref="C424:C426"/>
    <mergeCell ref="D424:D426"/>
    <mergeCell ref="H421:H423"/>
    <mergeCell ref="D412:D414"/>
    <mergeCell ref="K418:K420"/>
    <mergeCell ref="L418:L420"/>
    <mergeCell ref="G418:G420"/>
    <mergeCell ref="M418:M420"/>
    <mergeCell ref="M412:M414"/>
    <mergeCell ref="I415:I417"/>
    <mergeCell ref="D415:D417"/>
    <mergeCell ref="E418:E420"/>
    <mergeCell ref="F418:F420"/>
    <mergeCell ref="L421:L423"/>
    <mergeCell ref="J415:J417"/>
    <mergeCell ref="B418:B420"/>
    <mergeCell ref="E424:E426"/>
    <mergeCell ref="F424:F426"/>
    <mergeCell ref="B424:B426"/>
    <mergeCell ref="H424:H426"/>
    <mergeCell ref="C427:C429"/>
    <mergeCell ref="D427:D429"/>
    <mergeCell ref="G412:G414"/>
    <mergeCell ref="G406:G408"/>
    <mergeCell ref="H409:H411"/>
    <mergeCell ref="R418:R420"/>
    <mergeCell ref="S415:S417"/>
    <mergeCell ref="E406:E408"/>
    <mergeCell ref="F406:F408"/>
    <mergeCell ref="H412:H414"/>
    <mergeCell ref="I412:I414"/>
    <mergeCell ref="B412:B414"/>
    <mergeCell ref="M421:M423"/>
    <mergeCell ref="J421:J423"/>
    <mergeCell ref="K421:K423"/>
    <mergeCell ref="F421:F423"/>
    <mergeCell ref="G421:G423"/>
    <mergeCell ref="L412:L414"/>
    <mergeCell ref="J418:J420"/>
    <mergeCell ref="B421:B423"/>
    <mergeCell ref="C421:C423"/>
    <mergeCell ref="F415:F417"/>
    <mergeCell ref="C415:C417"/>
    <mergeCell ref="I421:I423"/>
    <mergeCell ref="D421:D423"/>
    <mergeCell ref="E421:E423"/>
    <mergeCell ref="B415:B417"/>
    <mergeCell ref="E415:E417"/>
    <mergeCell ref="D418:D420"/>
    <mergeCell ref="J412:J414"/>
    <mergeCell ref="C412:C414"/>
    <mergeCell ref="N412:N414"/>
    <mergeCell ref="R412:R414"/>
    <mergeCell ref="F412:F414"/>
    <mergeCell ref="E412:E414"/>
    <mergeCell ref="AA202:AA204"/>
    <mergeCell ref="AA199:AA201"/>
    <mergeCell ref="AC199:AC201"/>
    <mergeCell ref="AD199:AD201"/>
    <mergeCell ref="AE199:AE201"/>
    <mergeCell ref="AB199:AB201"/>
    <mergeCell ref="L430:L432"/>
    <mergeCell ref="E430:E432"/>
    <mergeCell ref="G430:G432"/>
    <mergeCell ref="L427:L429"/>
    <mergeCell ref="E427:E429"/>
    <mergeCell ref="F430:F432"/>
    <mergeCell ref="AB202:AB204"/>
    <mergeCell ref="AD205:AD207"/>
    <mergeCell ref="I424:I426"/>
    <mergeCell ref="K427:K429"/>
    <mergeCell ref="K430:K432"/>
    <mergeCell ref="M430:M432"/>
    <mergeCell ref="I427:I429"/>
    <mergeCell ref="S424:S426"/>
    <mergeCell ref="J427:J429"/>
    <mergeCell ref="H415:H417"/>
    <mergeCell ref="K415:K417"/>
    <mergeCell ref="J379:J381"/>
    <mergeCell ref="N427:N429"/>
    <mergeCell ref="R427:R429"/>
    <mergeCell ref="M427:M429"/>
    <mergeCell ref="R430:R432"/>
    <mergeCell ref="G427:G429"/>
    <mergeCell ref="L415:L417"/>
    <mergeCell ref="S421:S423"/>
    <mergeCell ref="N406:N408"/>
    <mergeCell ref="S391:S393"/>
    <mergeCell ref="K391:K393"/>
    <mergeCell ref="N418:N420"/>
    <mergeCell ref="S412:S414"/>
    <mergeCell ref="S418:S420"/>
    <mergeCell ref="K412:K414"/>
    <mergeCell ref="R406:R408"/>
    <mergeCell ref="J388:J390"/>
    <mergeCell ref="J355:J357"/>
    <mergeCell ref="K355:K357"/>
    <mergeCell ref="K394:K396"/>
    <mergeCell ref="M385:M387"/>
    <mergeCell ref="B430:B432"/>
    <mergeCell ref="J430:J432"/>
    <mergeCell ref="S430:S432"/>
    <mergeCell ref="C418:C420"/>
    <mergeCell ref="C430:C432"/>
    <mergeCell ref="D430:D432"/>
    <mergeCell ref="F427:F429"/>
    <mergeCell ref="G424:G426"/>
    <mergeCell ref="H427:H429"/>
    <mergeCell ref="H430:H432"/>
    <mergeCell ref="M415:M417"/>
    <mergeCell ref="G415:G417"/>
    <mergeCell ref="R421:R423"/>
    <mergeCell ref="R415:R417"/>
    <mergeCell ref="N415:N417"/>
    <mergeCell ref="K424:K426"/>
    <mergeCell ref="L424:L426"/>
    <mergeCell ref="M424:M426"/>
    <mergeCell ref="N421:N423"/>
    <mergeCell ref="I430:I432"/>
    <mergeCell ref="N439:N441"/>
    <mergeCell ref="Y211:Y213"/>
    <mergeCell ref="Z208:Z210"/>
    <mergeCell ref="X205:X207"/>
    <mergeCell ref="X202:X204"/>
    <mergeCell ref="N430:N432"/>
    <mergeCell ref="S433:S435"/>
    <mergeCell ref="N433:N435"/>
    <mergeCell ref="X208:X210"/>
    <mergeCell ref="R433:R435"/>
    <mergeCell ref="Y208:Y210"/>
    <mergeCell ref="V208:V210"/>
    <mergeCell ref="R436:R438"/>
    <mergeCell ref="X211:X213"/>
    <mergeCell ref="W211:W213"/>
    <mergeCell ref="S439:S441"/>
    <mergeCell ref="Y205:Y207"/>
    <mergeCell ref="Z205:Z207"/>
    <mergeCell ref="V211:V213"/>
    <mergeCell ref="Z211:Z213"/>
    <mergeCell ref="R385:R387"/>
    <mergeCell ref="N358:N360"/>
    <mergeCell ref="S334:S336"/>
    <mergeCell ref="S274:S276"/>
    <mergeCell ref="T394:T396"/>
    <mergeCell ref="T391:T393"/>
    <mergeCell ref="T388:T390"/>
    <mergeCell ref="T385:T387"/>
    <mergeCell ref="T382:T384"/>
    <mergeCell ref="T379:T381"/>
    <mergeCell ref="T376:T378"/>
    <mergeCell ref="T373:T375"/>
    <mergeCell ref="B436:B438"/>
    <mergeCell ref="C436:C438"/>
    <mergeCell ref="I433:I435"/>
    <mergeCell ref="L436:L438"/>
    <mergeCell ref="J439:J441"/>
    <mergeCell ref="L433:L435"/>
    <mergeCell ref="K433:K435"/>
    <mergeCell ref="J436:J438"/>
    <mergeCell ref="J433:J435"/>
    <mergeCell ref="E433:E435"/>
    <mergeCell ref="F433:F435"/>
    <mergeCell ref="G433:G435"/>
    <mergeCell ref="H433:H435"/>
    <mergeCell ref="B442:B444"/>
    <mergeCell ref="C445:C447"/>
    <mergeCell ref="D445:D447"/>
    <mergeCell ref="F445:F447"/>
    <mergeCell ref="C442:C444"/>
    <mergeCell ref="E442:E444"/>
    <mergeCell ref="B433:B435"/>
    <mergeCell ref="C433:C435"/>
    <mergeCell ref="D433:D435"/>
    <mergeCell ref="B448:B450"/>
    <mergeCell ref="C448:C450"/>
    <mergeCell ref="D448:D450"/>
    <mergeCell ref="I445:I447"/>
    <mergeCell ref="B445:B447"/>
    <mergeCell ref="E445:E447"/>
    <mergeCell ref="R442:R444"/>
    <mergeCell ref="S442:S444"/>
    <mergeCell ref="M442:M444"/>
    <mergeCell ref="M439:M441"/>
    <mergeCell ref="I442:I444"/>
    <mergeCell ref="F442:F444"/>
    <mergeCell ref="E436:E438"/>
    <mergeCell ref="L445:L447"/>
    <mergeCell ref="H436:H438"/>
    <mergeCell ref="G436:G438"/>
    <mergeCell ref="I436:I438"/>
    <mergeCell ref="K436:K438"/>
    <mergeCell ref="L439:L441"/>
    <mergeCell ref="G445:G447"/>
    <mergeCell ref="J442:J444"/>
    <mergeCell ref="H445:H447"/>
    <mergeCell ref="G439:G441"/>
    <mergeCell ref="H439:H441"/>
    <mergeCell ref="H442:H444"/>
    <mergeCell ref="I439:I441"/>
    <mergeCell ref="B439:B441"/>
    <mergeCell ref="C439:C441"/>
    <mergeCell ref="D436:D438"/>
    <mergeCell ref="F436:F438"/>
    <mergeCell ref="D439:D441"/>
    <mergeCell ref="E439:E441"/>
    <mergeCell ref="E448:E450"/>
    <mergeCell ref="F448:F450"/>
    <mergeCell ref="D442:D444"/>
    <mergeCell ref="G448:G450"/>
    <mergeCell ref="G442:G444"/>
    <mergeCell ref="M445:M447"/>
    <mergeCell ref="N442:N444"/>
    <mergeCell ref="K442:K444"/>
    <mergeCell ref="K439:K441"/>
    <mergeCell ref="I448:I450"/>
    <mergeCell ref="M448:M450"/>
    <mergeCell ref="R445:R447"/>
    <mergeCell ref="AH214:AH216"/>
    <mergeCell ref="X214:X216"/>
    <mergeCell ref="J448:J450"/>
    <mergeCell ref="K448:K450"/>
    <mergeCell ref="J445:J447"/>
    <mergeCell ref="K445:K447"/>
    <mergeCell ref="L442:L444"/>
    <mergeCell ref="H448:H450"/>
    <mergeCell ref="S448:S450"/>
    <mergeCell ref="R448:R450"/>
    <mergeCell ref="L448:L450"/>
    <mergeCell ref="N445:N447"/>
    <mergeCell ref="N448:N450"/>
    <mergeCell ref="R439:R441"/>
    <mergeCell ref="Y217:Y219"/>
    <mergeCell ref="W217:W219"/>
    <mergeCell ref="Z217:Z219"/>
    <mergeCell ref="Z220:Z222"/>
    <mergeCell ref="Z214:Z216"/>
    <mergeCell ref="F439:F441"/>
    <mergeCell ref="S445:S447"/>
    <mergeCell ref="AB217:AB219"/>
    <mergeCell ref="AG205:AG207"/>
    <mergeCell ref="AG208:AG210"/>
    <mergeCell ref="AF205:AF207"/>
    <mergeCell ref="V214:V216"/>
    <mergeCell ref="AF208:AF210"/>
    <mergeCell ref="V205:V207"/>
    <mergeCell ref="AB205:AB207"/>
    <mergeCell ref="AA205:AA207"/>
    <mergeCell ref="AD217:AD219"/>
    <mergeCell ref="AD214:AD216"/>
    <mergeCell ref="V220:V222"/>
    <mergeCell ref="X217:X219"/>
    <mergeCell ref="V217:V219"/>
    <mergeCell ref="AD208:AD210"/>
    <mergeCell ref="T370:T372"/>
    <mergeCell ref="T367:T369"/>
    <mergeCell ref="AE211:AE213"/>
    <mergeCell ref="S427:S429"/>
    <mergeCell ref="S286:S288"/>
    <mergeCell ref="S250:S252"/>
    <mergeCell ref="S208:S210"/>
    <mergeCell ref="T346:T348"/>
    <mergeCell ref="T343:T345"/>
    <mergeCell ref="T340:T342"/>
    <mergeCell ref="T337:T339"/>
    <mergeCell ref="T334:T336"/>
    <mergeCell ref="T331:T333"/>
    <mergeCell ref="T328:T330"/>
    <mergeCell ref="T325:T327"/>
    <mergeCell ref="T322:T324"/>
    <mergeCell ref="M436:M438"/>
    <mergeCell ref="W220:W222"/>
    <mergeCell ref="AE217:AE219"/>
    <mergeCell ref="W214:W216"/>
    <mergeCell ref="AD220:AD222"/>
    <mergeCell ref="AC217:AC219"/>
    <mergeCell ref="Y214:Y216"/>
    <mergeCell ref="AC220:AC222"/>
    <mergeCell ref="AC208:AC210"/>
    <mergeCell ref="AA208:AA210"/>
    <mergeCell ref="AH205:AH207"/>
    <mergeCell ref="AC214:AC216"/>
    <mergeCell ref="AE205:AE207"/>
    <mergeCell ref="N436:N438"/>
    <mergeCell ref="AD211:AD213"/>
    <mergeCell ref="AG211:AG213"/>
    <mergeCell ref="AE214:AE216"/>
    <mergeCell ref="X220:X222"/>
    <mergeCell ref="AF214:AF216"/>
    <mergeCell ref="AA214:AA216"/>
    <mergeCell ref="AB220:AB222"/>
    <mergeCell ref="AA217:AA219"/>
    <mergeCell ref="Y220:Y222"/>
    <mergeCell ref="AE220:AE222"/>
    <mergeCell ref="AG214:AG216"/>
    <mergeCell ref="AG217:AG219"/>
    <mergeCell ref="S280:S282"/>
    <mergeCell ref="N349:N351"/>
    <mergeCell ref="T352:T354"/>
    <mergeCell ref="T349:T351"/>
    <mergeCell ref="S436:S438"/>
    <mergeCell ref="M433:M435"/>
    <mergeCell ref="AN214:AN216"/>
    <mergeCell ref="AL217:AL219"/>
    <mergeCell ref="AI217:AI219"/>
    <mergeCell ref="AH217:AH219"/>
    <mergeCell ref="AH208:AH210"/>
    <mergeCell ref="AI220:AI222"/>
    <mergeCell ref="AK214:AK216"/>
    <mergeCell ref="AL214:AL216"/>
    <mergeCell ref="AK208:AK210"/>
    <mergeCell ref="AX211:AX213"/>
    <mergeCell ref="AV208:AV210"/>
    <mergeCell ref="AO211:AO213"/>
    <mergeCell ref="AT211:AT213"/>
    <mergeCell ref="AP211:AP213"/>
    <mergeCell ref="AQ211:AQ213"/>
    <mergeCell ref="AK217:AK219"/>
    <mergeCell ref="AJ211:AJ213"/>
    <mergeCell ref="AI211:AI213"/>
    <mergeCell ref="AJ217:AJ219"/>
    <mergeCell ref="AL211:AL213"/>
    <mergeCell ref="AI214:AI216"/>
    <mergeCell ref="AH220:AH222"/>
    <mergeCell ref="AK205:AK207"/>
    <mergeCell ref="AJ205:AJ207"/>
    <mergeCell ref="AJ208:AJ210"/>
    <mergeCell ref="AK211:AK213"/>
    <mergeCell ref="AH211:AH213"/>
    <mergeCell ref="AS211:AS213"/>
    <mergeCell ref="AS205:AS207"/>
    <mergeCell ref="AX220:AX222"/>
    <mergeCell ref="AW220:AW222"/>
    <mergeCell ref="AT217:AT219"/>
    <mergeCell ref="AU217:AU219"/>
    <mergeCell ref="AV217:AV219"/>
    <mergeCell ref="AU220:AU222"/>
    <mergeCell ref="AS217:AS219"/>
    <mergeCell ref="AV220:AV222"/>
    <mergeCell ref="AO220:AO222"/>
    <mergeCell ref="AS220:AS222"/>
    <mergeCell ref="AR220:AR222"/>
    <mergeCell ref="AP220:AP222"/>
    <mergeCell ref="AT220:AT222"/>
    <mergeCell ref="AQ220:AQ222"/>
    <mergeCell ref="AQ208:AQ210"/>
    <mergeCell ref="AP217:AP219"/>
    <mergeCell ref="AX217:AX219"/>
    <mergeCell ref="AN220:AN222"/>
    <mergeCell ref="AM220:AM222"/>
    <mergeCell ref="AL220:AL222"/>
    <mergeCell ref="AJ214:AJ216"/>
    <mergeCell ref="AK220:AK222"/>
    <mergeCell ref="AM217:AM219"/>
    <mergeCell ref="AM214:AM216"/>
    <mergeCell ref="AN217:AN219"/>
    <mergeCell ref="AV157:AV159"/>
    <mergeCell ref="AW187:AW189"/>
    <mergeCell ref="AW181:AW183"/>
    <mergeCell ref="AO199:AO201"/>
    <mergeCell ref="AQ199:AQ201"/>
    <mergeCell ref="AJ199:AJ201"/>
    <mergeCell ref="AN199:AN201"/>
    <mergeCell ref="AK199:AK201"/>
    <mergeCell ref="AR217:AR219"/>
    <mergeCell ref="AO217:AO219"/>
    <mergeCell ref="AR211:AR213"/>
    <mergeCell ref="AR205:AR207"/>
    <mergeCell ref="AN202:AN204"/>
    <mergeCell ref="AO205:AO207"/>
    <mergeCell ref="AN208:AN210"/>
    <mergeCell ref="AO214:AO216"/>
    <mergeCell ref="AO208:AO210"/>
    <mergeCell ref="AP208:AP210"/>
    <mergeCell ref="AP205:AP207"/>
    <mergeCell ref="AQ205:AQ207"/>
    <mergeCell ref="AM208:AM210"/>
    <mergeCell ref="AL199:AL201"/>
    <mergeCell ref="AR199:AR201"/>
    <mergeCell ref="AP199:AP201"/>
    <mergeCell ref="AO202:AO204"/>
    <mergeCell ref="AL205:AL207"/>
    <mergeCell ref="AL202:AL204"/>
    <mergeCell ref="AV169:AV171"/>
    <mergeCell ref="AS184:AS186"/>
    <mergeCell ref="AM205:AM207"/>
    <mergeCell ref="AN205:AN207"/>
    <mergeCell ref="AL208:AL210"/>
    <mergeCell ref="AT160:AT162"/>
    <mergeCell ref="AX196:AX198"/>
    <mergeCell ref="AW217:AW219"/>
    <mergeCell ref="AV202:AV204"/>
    <mergeCell ref="AT196:AT198"/>
    <mergeCell ref="AU196:AU198"/>
    <mergeCell ref="AU214:AU216"/>
    <mergeCell ref="AW196:AW198"/>
    <mergeCell ref="AX205:AX207"/>
    <mergeCell ref="AU199:AU201"/>
    <mergeCell ref="AU211:AU213"/>
    <mergeCell ref="AV199:AV201"/>
    <mergeCell ref="AW202:AW204"/>
    <mergeCell ref="AW208:AW210"/>
    <mergeCell ref="AU205:AU207"/>
    <mergeCell ref="AU202:AU204"/>
    <mergeCell ref="AW205:AW207"/>
    <mergeCell ref="AV205:AV207"/>
    <mergeCell ref="AT181:AT183"/>
    <mergeCell ref="AX202:AX204"/>
    <mergeCell ref="AX208:AX210"/>
    <mergeCell ref="AX214:AX216"/>
    <mergeCell ref="AW211:AW213"/>
    <mergeCell ref="AV211:AV213"/>
    <mergeCell ref="AV214:AV216"/>
    <mergeCell ref="AW214:AW216"/>
    <mergeCell ref="AT214:AT216"/>
    <mergeCell ref="AX199:AX201"/>
    <mergeCell ref="AU175:AU177"/>
    <mergeCell ref="AW199:AW201"/>
    <mergeCell ref="AX160:AX162"/>
    <mergeCell ref="AW160:AW162"/>
    <mergeCell ref="AS178:AS180"/>
    <mergeCell ref="AW169:AW171"/>
    <mergeCell ref="AQ175:AQ177"/>
    <mergeCell ref="AS202:AS204"/>
    <mergeCell ref="AT166:AT168"/>
    <mergeCell ref="AW163:AW165"/>
    <mergeCell ref="AR202:AR204"/>
    <mergeCell ref="AR190:AR192"/>
    <mergeCell ref="AR187:AR189"/>
    <mergeCell ref="AS193:AS195"/>
    <mergeCell ref="AS181:AS183"/>
    <mergeCell ref="AV184:AV186"/>
    <mergeCell ref="AQ214:AQ216"/>
    <mergeCell ref="AV193:AV195"/>
    <mergeCell ref="AU172:AU174"/>
    <mergeCell ref="AV178:AV180"/>
    <mergeCell ref="AV175:AV177"/>
    <mergeCell ref="AS187:AS189"/>
    <mergeCell ref="AT184:AT186"/>
    <mergeCell ref="AV196:AV198"/>
    <mergeCell ref="AT178:AT180"/>
    <mergeCell ref="AT199:AT201"/>
    <mergeCell ref="AT202:AT204"/>
    <mergeCell ref="AV181:AV183"/>
    <mergeCell ref="AU190:AU192"/>
    <mergeCell ref="AU208:AU210"/>
    <mergeCell ref="AT205:AT207"/>
    <mergeCell ref="AU193:AU195"/>
    <mergeCell ref="AT208:AT210"/>
    <mergeCell ref="AR208:AR210"/>
    <mergeCell ref="AR214:AR216"/>
    <mergeCell ref="AS214:AS216"/>
    <mergeCell ref="AR178:AR180"/>
    <mergeCell ref="AQ181:AQ183"/>
    <mergeCell ref="AW193:AW195"/>
    <mergeCell ref="AV190:AV192"/>
    <mergeCell ref="AW184:AW186"/>
    <mergeCell ref="AX172:AX174"/>
    <mergeCell ref="AW172:AW174"/>
    <mergeCell ref="AV172:AV174"/>
    <mergeCell ref="AX190:AX192"/>
    <mergeCell ref="AX187:AX189"/>
    <mergeCell ref="AX181:AX183"/>
    <mergeCell ref="AX163:AX165"/>
    <mergeCell ref="AT190:AT192"/>
    <mergeCell ref="AT193:AT195"/>
    <mergeCell ref="AW175:AW177"/>
    <mergeCell ref="AX175:AX177"/>
    <mergeCell ref="AX169:AX171"/>
    <mergeCell ref="AX166:AX168"/>
    <mergeCell ref="AW166:AW168"/>
    <mergeCell ref="AV163:AV165"/>
    <mergeCell ref="AV166:AV168"/>
    <mergeCell ref="AX193:AX195"/>
    <mergeCell ref="AV187:AV189"/>
    <mergeCell ref="AX184:AX186"/>
    <mergeCell ref="AW178:AW180"/>
    <mergeCell ref="AX178:AX180"/>
    <mergeCell ref="AW190:AW192"/>
    <mergeCell ref="AU166:AU168"/>
    <mergeCell ref="AU163:AU165"/>
    <mergeCell ref="AT163:AT165"/>
    <mergeCell ref="AT169:AT171"/>
    <mergeCell ref="AU169:AU171"/>
    <mergeCell ref="AU154:AU156"/>
    <mergeCell ref="AU160:AU162"/>
    <mergeCell ref="AU157:AU159"/>
    <mergeCell ref="AV154:AV156"/>
    <mergeCell ref="AV160:AV162"/>
    <mergeCell ref="AN211:AN213"/>
    <mergeCell ref="AN193:AN195"/>
    <mergeCell ref="AN196:AN198"/>
    <mergeCell ref="AM211:AM213"/>
    <mergeCell ref="AG220:AG222"/>
    <mergeCell ref="AF220:AF222"/>
    <mergeCell ref="AG199:AG201"/>
    <mergeCell ref="AF217:AF219"/>
    <mergeCell ref="AJ220:AJ222"/>
    <mergeCell ref="AM202:AM204"/>
    <mergeCell ref="AH199:AH201"/>
    <mergeCell ref="AI199:AI201"/>
    <mergeCell ref="AI202:AI204"/>
    <mergeCell ref="AI205:AI207"/>
    <mergeCell ref="AU178:AU180"/>
    <mergeCell ref="AM199:AM201"/>
    <mergeCell ref="AT187:AT189"/>
    <mergeCell ref="AU184:AU186"/>
    <mergeCell ref="AU187:AU189"/>
    <mergeCell ref="AU181:AU183"/>
    <mergeCell ref="AP202:AP204"/>
    <mergeCell ref="AP214:AP216"/>
    <mergeCell ref="AQ217:AQ219"/>
    <mergeCell ref="AQ202:AQ204"/>
    <mergeCell ref="AS208:AS210"/>
    <mergeCell ref="AS190:AS192"/>
    <mergeCell ref="AS199:AS201"/>
    <mergeCell ref="AX85:AX87"/>
    <mergeCell ref="AX88:AX90"/>
    <mergeCell ref="AX100:AX102"/>
    <mergeCell ref="AX157:AX159"/>
    <mergeCell ref="AW154:AW156"/>
    <mergeCell ref="AX154:AX156"/>
    <mergeCell ref="AW157:AW159"/>
    <mergeCell ref="AV130:AV132"/>
    <mergeCell ref="AV127:AV129"/>
    <mergeCell ref="AV133:AV135"/>
    <mergeCell ref="AV151:AV153"/>
    <mergeCell ref="AW139:AW141"/>
    <mergeCell ref="AV142:AV144"/>
    <mergeCell ref="AW142:AW144"/>
    <mergeCell ref="AW151:AW153"/>
    <mergeCell ref="AW145:AW147"/>
    <mergeCell ref="AV139:AV141"/>
    <mergeCell ref="AX103:AX105"/>
    <mergeCell ref="AW106:AW108"/>
    <mergeCell ref="AW103:AW105"/>
    <mergeCell ref="AX145:AX147"/>
    <mergeCell ref="AW130:AW132"/>
    <mergeCell ref="AX136:AX138"/>
    <mergeCell ref="AW115:AW117"/>
    <mergeCell ref="AX127:AX129"/>
    <mergeCell ref="AW124:AW126"/>
    <mergeCell ref="AX151:AX153"/>
    <mergeCell ref="AW136:AW138"/>
    <mergeCell ref="AW133:AW135"/>
    <mergeCell ref="AX133:AX135"/>
    <mergeCell ref="AX142:AX144"/>
    <mergeCell ref="AW127:AW129"/>
    <mergeCell ref="AW88:AW90"/>
    <mergeCell ref="AX148:AX150"/>
    <mergeCell ref="AW148:AW150"/>
    <mergeCell ref="AX106:AX108"/>
    <mergeCell ref="AX121:AX123"/>
    <mergeCell ref="AX130:AX132"/>
    <mergeCell ref="AX115:AX117"/>
    <mergeCell ref="AX109:AX111"/>
    <mergeCell ref="AX112:AX114"/>
    <mergeCell ref="AU139:AU141"/>
    <mergeCell ref="AU124:AU126"/>
    <mergeCell ref="AU118:AU120"/>
    <mergeCell ref="AU100:AU102"/>
    <mergeCell ref="AU133:AU135"/>
    <mergeCell ref="AU112:AU114"/>
    <mergeCell ref="AU121:AU123"/>
    <mergeCell ref="AU127:AU129"/>
    <mergeCell ref="AU109:AU111"/>
    <mergeCell ref="AU130:AU132"/>
    <mergeCell ref="AU115:AU117"/>
    <mergeCell ref="AV124:AV126"/>
    <mergeCell ref="AV136:AV138"/>
    <mergeCell ref="AV145:AV147"/>
    <mergeCell ref="AV148:AV150"/>
    <mergeCell ref="AV121:AV123"/>
    <mergeCell ref="AX97:AX99"/>
    <mergeCell ref="AX124:AX126"/>
    <mergeCell ref="AX118:AX120"/>
    <mergeCell ref="AX139:AX141"/>
    <mergeCell ref="AW121:AW123"/>
    <mergeCell ref="AU142:AU144"/>
    <mergeCell ref="AU145:AU147"/>
    <mergeCell ref="AW118:AW120"/>
    <mergeCell ref="AW112:AW114"/>
    <mergeCell ref="AW109:AW111"/>
    <mergeCell ref="AW100:AW102"/>
    <mergeCell ref="AW61:AW63"/>
    <mergeCell ref="AW64:AW66"/>
    <mergeCell ref="AV58:AV60"/>
    <mergeCell ref="AV94:AV96"/>
    <mergeCell ref="AV115:AV117"/>
    <mergeCell ref="AV118:AV120"/>
    <mergeCell ref="AW43:AW45"/>
    <mergeCell ref="AV34:AV36"/>
    <mergeCell ref="AV37:AV39"/>
    <mergeCell ref="AW37:AW39"/>
    <mergeCell ref="AV61:AV63"/>
    <mergeCell ref="AV112:AV114"/>
    <mergeCell ref="AV91:AV93"/>
    <mergeCell ref="AV109:AV111"/>
    <mergeCell ref="AV88:AV90"/>
    <mergeCell ref="AV85:AV87"/>
    <mergeCell ref="AW67:AW69"/>
    <mergeCell ref="AV76:AV78"/>
    <mergeCell ref="AW70:AW72"/>
    <mergeCell ref="AV100:AV102"/>
    <mergeCell ref="AV103:AV105"/>
    <mergeCell ref="AV106:AV108"/>
    <mergeCell ref="AV97:AV99"/>
    <mergeCell ref="AW97:AW99"/>
    <mergeCell ref="AW91:AW93"/>
    <mergeCell ref="AW94:AW96"/>
    <mergeCell ref="AW82:AW84"/>
    <mergeCell ref="AW85:AW87"/>
    <mergeCell ref="AX91:AX93"/>
    <mergeCell ref="AX94:AX96"/>
    <mergeCell ref="AX1:AX3"/>
    <mergeCell ref="AW1:AW3"/>
    <mergeCell ref="AW58:AW60"/>
    <mergeCell ref="AW55:AW57"/>
    <mergeCell ref="AW40:AW42"/>
    <mergeCell ref="AW46:AW48"/>
    <mergeCell ref="AW49:AW51"/>
    <mergeCell ref="AW34:AW36"/>
    <mergeCell ref="AX22:AX24"/>
    <mergeCell ref="AW19:AW21"/>
    <mergeCell ref="AW4:AW6"/>
    <mergeCell ref="AX40:AX42"/>
    <mergeCell ref="AV82:AV84"/>
    <mergeCell ref="AV73:AV75"/>
    <mergeCell ref="AV79:AV81"/>
    <mergeCell ref="AV70:AV72"/>
    <mergeCell ref="AX76:AX78"/>
    <mergeCell ref="AX79:AX81"/>
    <mergeCell ref="AX82:AX84"/>
    <mergeCell ref="AW79:AW81"/>
    <mergeCell ref="AW76:AW78"/>
    <mergeCell ref="AV40:AV42"/>
    <mergeCell ref="AV19:AV21"/>
    <mergeCell ref="AV16:AV18"/>
    <mergeCell ref="AW73:AW75"/>
    <mergeCell ref="AV52:AV54"/>
    <mergeCell ref="AV25:AV27"/>
    <mergeCell ref="AW7:AW9"/>
    <mergeCell ref="AW10:AW12"/>
    <mergeCell ref="AV55:AV57"/>
    <mergeCell ref="AX55:AX57"/>
    <mergeCell ref="AX28:AX30"/>
    <mergeCell ref="AX25:AX27"/>
    <mergeCell ref="AX19:AX21"/>
    <mergeCell ref="AX37:AX39"/>
    <mergeCell ref="AX31:AX33"/>
    <mergeCell ref="AX49:AX51"/>
    <mergeCell ref="AX46:AX48"/>
    <mergeCell ref="AX34:AX36"/>
    <mergeCell ref="AX4:AX6"/>
    <mergeCell ref="AX61:AX63"/>
    <mergeCell ref="AX58:AX60"/>
    <mergeCell ref="AX43:AX45"/>
    <mergeCell ref="AX70:AX72"/>
    <mergeCell ref="AX64:AX66"/>
    <mergeCell ref="AX73:AX75"/>
    <mergeCell ref="AX67:AX69"/>
    <mergeCell ref="AX7:AX9"/>
    <mergeCell ref="AZ7:AZ9"/>
    <mergeCell ref="AZ4:AZ6"/>
    <mergeCell ref="AY4:AY6"/>
    <mergeCell ref="AY7:AY9"/>
    <mergeCell ref="AZ1:AZ3"/>
    <mergeCell ref="AW13:AW15"/>
    <mergeCell ref="AX52:AX54"/>
    <mergeCell ref="AW52:AW54"/>
    <mergeCell ref="AW22:AW24"/>
    <mergeCell ref="AW25:AW27"/>
    <mergeCell ref="AW31:AW33"/>
    <mergeCell ref="AW28:AW30"/>
    <mergeCell ref="AW16:AW18"/>
    <mergeCell ref="AX16:AX18"/>
    <mergeCell ref="AX13:AX15"/>
    <mergeCell ref="AX10:AX12"/>
    <mergeCell ref="AY1:AY3"/>
  </mergeCells>
  <phoneticPr fontId="0" type="noConversion"/>
  <pageMargins left="0.75" right="0.75" top="1" bottom="1" header="0.5" footer="0.5"/>
  <pageSetup paperSize="9" orientation="landscape" r:id="rId1"/>
  <headerFooter alignWithMargins="0"/>
  <webPublishItems count="1">
    <webPublishItem id="5020" divId="802-1-maint (Mar 19)_5020" sourceType="sheet" destinationFile="C:\Users\EMAXKUZ\Desktop\revision_history_march_20.html"/>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9"/>
  <sheetViews>
    <sheetView topLeftCell="A104" workbookViewId="0">
      <selection activeCell="L122" sqref="A118:L122"/>
    </sheetView>
  </sheetViews>
  <sheetFormatPr defaultRowHeight="12.75" x14ac:dyDescent="0.2"/>
  <cols>
    <col min="1" max="1" width="5.7109375" customWidth="1"/>
    <col min="2" max="2" width="72.85546875" customWidth="1"/>
    <col min="3" max="3" width="45.7109375" customWidth="1"/>
    <col min="4" max="4" width="55.7109375" customWidth="1"/>
    <col min="5" max="5" width="37.7109375" customWidth="1"/>
    <col min="6" max="6" width="22.7109375" style="12" customWidth="1"/>
    <col min="8" max="8" width="5.7109375" customWidth="1"/>
    <col min="9" max="9" width="66.7109375" customWidth="1"/>
    <col min="10" max="10" width="5.7109375" customWidth="1"/>
    <col min="11" max="11" width="32.5703125" customWidth="1"/>
    <col min="12" max="12" width="5.7109375" customWidth="1"/>
  </cols>
  <sheetData>
    <row r="1" spans="1:12" x14ac:dyDescent="0.2">
      <c r="A1" s="26" t="str">
        <f>IF(Totals!$AS1="N","&lt;TR&gt;","")</f>
        <v/>
      </c>
      <c r="B1" s="7" t="str">
        <f>IF(Totals!$AS1="N",CONCATENATE("&lt;TD VALIGN = TOP  ALIGN = CENTER&gt;&lt;A HREF=""maint_",Master!A1,".pdf""&gt;",Master!A1,"&lt;/A&gt;&lt;/TD&gt;"),"")</f>
        <v/>
      </c>
      <c r="C1" s="7" t="str">
        <f>IF(Totals!$AS1="N",CONCATENATE("&lt;TD VALIGN = TOP  ALIGN = CENTER&gt;",Totals!L1,"&lt;/TD&gt;"),"")</f>
        <v/>
      </c>
      <c r="D1" s="7" t="str">
        <f>IF(Totals!$AS1="N",CONCATENATE("&lt;TD VALIGN = TOP  ALIGN = CENTER&gt;",Master!C1,"&lt;/TD&gt;"),"")</f>
        <v/>
      </c>
      <c r="E1" s="7" t="str">
        <f>IF(Totals!$AS1="N",CONCATENATE("&lt;TD VALIGN = TOP&gt;",Master!D1,"&lt;/TD&gt;"),"")</f>
        <v/>
      </c>
      <c r="F1" s="13" t="str">
        <f>IF(Totals!$AS1="N","&lt;TD VALIGN = TOP&gt;","")</f>
        <v/>
      </c>
      <c r="G1" s="13" t="str">
        <f>IF(Totals!$AS1="N",Master!B1,"")</f>
        <v/>
      </c>
      <c r="H1" s="7" t="str">
        <f>IF(Totals!$AS1="N","&lt;/TD&gt;","")</f>
        <v/>
      </c>
      <c r="I1" s="7" t="str">
        <f>IF(Totals!$AS1="N",CONCATENATE("&lt;TD VALIGN = TOP&gt;",Master!E1,"&lt;/TD&gt;"),"")</f>
        <v/>
      </c>
      <c r="L1" s="7" t="str">
        <f>IF(Totals!$AS1="N","&lt;/TR&gt;","")</f>
        <v/>
      </c>
    </row>
    <row r="2" spans="1:12" x14ac:dyDescent="0.2">
      <c r="A2" s="26" t="str">
        <f>IF(Totals!$AS2="N","&lt;TR&gt;","")</f>
        <v/>
      </c>
      <c r="B2" s="7" t="str">
        <f>IF(Totals!$AS2="N",CONCATENATE("&lt;TD VALIGN = TOP  ALIGN = CENTER&gt;&lt;A HREF=""maint_",Master!A2,".pdf""&gt;",Master!A2,"&lt;/A&gt;&lt;/TD&gt;"),"")</f>
        <v/>
      </c>
      <c r="C2" s="7" t="str">
        <f>IF(Totals!$AS2="N",CONCATENATE("&lt;TD VALIGN = TOP  ALIGN = CENTER&gt;",Totals!L2,"&lt;/TD&gt;"),"")</f>
        <v/>
      </c>
      <c r="D2" s="7" t="str">
        <f>IF(Totals!$AS2="N",CONCATENATE("&lt;TD VALIGN = TOP  ALIGN = CENTER&gt;",Master!C2,"&lt;/TD&gt;"),"")</f>
        <v/>
      </c>
      <c r="E2" s="7" t="str">
        <f>IF(Totals!$AS2="N",CONCATENATE("&lt;TD VALIGN = TOP&gt;",Master!D2,"&lt;/TD&gt;"),"")</f>
        <v/>
      </c>
      <c r="F2" s="13" t="str">
        <f>IF(Totals!$AS2="N","&lt;TD VALIGN = TOP&gt;","")</f>
        <v/>
      </c>
      <c r="G2" s="13" t="str">
        <f>IF(Totals!$AS2="N",Master!B2,"")</f>
        <v/>
      </c>
      <c r="H2" s="7" t="str">
        <f>IF(Totals!$AS2="N","&lt;/TD&gt;","")</f>
        <v/>
      </c>
      <c r="I2" s="7" t="str">
        <f>IF(Totals!$AS2="N",CONCATENATE("&lt;TD VALIGN = TOP&gt;",Master!E2,"&lt;/TD&gt;"),"")</f>
        <v/>
      </c>
      <c r="L2" s="7" t="str">
        <f>IF(Totals!$AS2="N","&lt;/TR&gt;","")</f>
        <v/>
      </c>
    </row>
    <row r="3" spans="1:12" x14ac:dyDescent="0.2">
      <c r="A3" s="26" t="str">
        <f>IF(Totals!$AS3="N","&lt;TR&gt;","")</f>
        <v/>
      </c>
      <c r="B3" s="7" t="str">
        <f>IF(Totals!$AS3="N",CONCATENATE("&lt;TD VALIGN = TOP  ALIGN = CENTER&gt;&lt;A HREF=""maint_",Master!A3,".pdf""&gt;",Master!A3,"&lt;/A&gt;&lt;/TD&gt;"),"")</f>
        <v/>
      </c>
      <c r="C3" s="7" t="str">
        <f>IF(Totals!$AS3="N",CONCATENATE("&lt;TD VALIGN = TOP  ALIGN = CENTER&gt;",Totals!L3,"&lt;/TD&gt;"),"")</f>
        <v/>
      </c>
      <c r="D3" s="7" t="str">
        <f>IF(Totals!$AS3="N",CONCATENATE("&lt;TD VALIGN = TOP  ALIGN = CENTER&gt;",Master!C3,"&lt;/TD&gt;"),"")</f>
        <v/>
      </c>
      <c r="E3" s="7" t="str">
        <f>IF(Totals!$AS3="N",CONCATENATE("&lt;TD VALIGN = TOP&gt;",Master!D3,"&lt;/TD&gt;"),"")</f>
        <v/>
      </c>
      <c r="F3" s="13" t="str">
        <f>IF(Totals!$AS3="N","&lt;TD VALIGN = TOP&gt;","")</f>
        <v/>
      </c>
      <c r="G3" s="13" t="str">
        <f>IF(Totals!$AS3="N",Master!B3,"")</f>
        <v/>
      </c>
      <c r="H3" s="7" t="str">
        <f>IF(Totals!$AS3="N","&lt;/TD&gt;","")</f>
        <v/>
      </c>
      <c r="I3" s="7" t="str">
        <f>IF(Totals!$AS3="N",CONCATENATE("&lt;TD VALIGN = TOP&gt;",Master!E3,"&lt;/TD&gt;"),"")</f>
        <v/>
      </c>
      <c r="J3" s="7" t="str">
        <f>IF(Totals!$AS3="N","&lt;/TD&gt;","")</f>
        <v/>
      </c>
      <c r="K3" s="7" t="str">
        <f>(IF((Totals!$AS3="N"),(CONCATENATE("&lt;TD VALIGN = MIDDLE&gt;",(IF((Master!$F3=""),("&amp;nbsp;"),(Master!$F3)))," &lt;/TD&gt;")),("")))</f>
        <v/>
      </c>
      <c r="L3" s="7" t="str">
        <f>IF(Totals!$AS3="N","&lt;/TR&gt;","")</f>
        <v/>
      </c>
    </row>
    <row r="4" spans="1:12" x14ac:dyDescent="0.2">
      <c r="A4" s="26" t="str">
        <f>IF(Totals!$AS4="N","&lt;TR&gt;","")</f>
        <v/>
      </c>
      <c r="B4" s="7" t="str">
        <f>IF(Totals!$AS4="N",CONCATENATE("&lt;TD VALIGN = TOP  ALIGN = CENTER&gt;&lt;A HREF=""maint_",Master!A4,".pdf""&gt;",Master!A4,"&lt;/A&gt;&lt;/TD&gt;"),"")</f>
        <v/>
      </c>
      <c r="C4" s="7" t="str">
        <f>IF(Totals!$AS4="N",CONCATENATE("&lt;TD VALIGN = TOP  ALIGN = CENTER&gt;",Totals!L4,"&lt;/TD&gt;"),"")</f>
        <v/>
      </c>
      <c r="D4" s="7" t="str">
        <f>IF(Totals!$AS4="N",CONCATENATE("&lt;TD VALIGN = TOP  ALIGN = CENTER&gt;",Master!C4,"&lt;/TD&gt;"),"")</f>
        <v/>
      </c>
      <c r="E4" s="7" t="str">
        <f>IF(Totals!$AS4="N",CONCATENATE("&lt;TD VALIGN = TOP&gt;",Master!D4,"&lt;/TD&gt;"),"")</f>
        <v/>
      </c>
      <c r="F4" s="13" t="str">
        <f>IF(Totals!$AS4="N","&lt;TD VALIGN = TOP&gt;","")</f>
        <v/>
      </c>
      <c r="G4" s="13" t="str">
        <f>IF(Totals!$AS4="N",Master!B4,"")</f>
        <v/>
      </c>
      <c r="H4" s="7" t="str">
        <f>IF(Totals!$AS4="N","&lt;/TD&gt;","")</f>
        <v/>
      </c>
      <c r="I4" s="7" t="str">
        <f>IF(Totals!$AS4="N",CONCATENATE("&lt;TD VALIGN = TOP&gt;",Master!E4,"&lt;/TD&gt;"),"")</f>
        <v/>
      </c>
      <c r="J4" s="7" t="str">
        <f>IF(Totals!$AS4="N","&lt;/TD&gt;","")</f>
        <v/>
      </c>
      <c r="K4" s="7" t="str">
        <f>(IF((Totals!$AS4="N"),(CONCATENATE("&lt;TD VALIGN = MIDDLE&gt;",(IF((Master!$F4=""),("&amp;nbsp;"),(Master!$F4)))," &lt;/TD&gt;")),("")))</f>
        <v/>
      </c>
      <c r="L4" s="7" t="str">
        <f>IF(Totals!$AS4="N","&lt;/TR&gt;","")</f>
        <v/>
      </c>
    </row>
    <row r="5" spans="1:12" x14ac:dyDescent="0.2">
      <c r="A5" s="26" t="str">
        <f>IF(Totals!$AS5="N","&lt;TR&gt;","")</f>
        <v>&lt;TR&gt;</v>
      </c>
      <c r="B5" s="7" t="str">
        <f>IF(Totals!$AS5="N",CONCATENATE("&lt;TD VALIGN = TOP  ALIGN = CENTER&gt;&lt;A HREF=""maint_",Master!A5,".pdf""&gt;",Master!A5,"&lt;/A&gt;&lt;/TD&gt;"),"")</f>
        <v>&lt;TD VALIGN = TOP  ALIGN = CENTER&gt;&lt;A HREF="maint_0005.pdf"&gt;0005&lt;/A&gt;&lt;/TD&gt;</v>
      </c>
      <c r="C5" s="7" t="str">
        <f>IF(Totals!$AS5="N",CONCATENATE("&lt;TD VALIGN = TOP  ALIGN = CENTER&gt;",Totals!L5,"&lt;/TD&gt;"),"")</f>
        <v>&lt;TD VALIGN = TOP  ALIGN = CENTER&gt;V&lt;/TD&gt;</v>
      </c>
      <c r="D5" s="7" t="str">
        <f>IF(Totals!$AS5="N",CONCATENATE("&lt;TD VALIGN = TOP  ALIGN = CENTER&gt;",Master!C5,"&lt;/TD&gt;"),"")</f>
        <v>&lt;TD VALIGN = TOP  ALIGN = CENTER&gt;802.1Q-2011&lt;/TD&gt;</v>
      </c>
      <c r="E5" s="7" t="str">
        <f>IF(Totals!$AS5="N",CONCATENATE("&lt;TD VALIGN = TOP&gt;",Master!D5,"&lt;/TD&gt;"),"")</f>
        <v>&lt;TD VALIGN = TOP&gt;D4 and LLDP-EXT-DOT1-V2-MIB.mib&lt;/TD&gt;</v>
      </c>
      <c r="F5" s="13" t="str">
        <f>IF(Totals!$AS5="N","&lt;TD VALIGN = TOP&gt;","")</f>
        <v>&lt;TD VALIGN = TOP&gt;</v>
      </c>
      <c r="G5" s="13" t="str">
        <f>IF(Totals!$AS5="N",Master!B5,"")</f>
        <v>17-Jun-11</v>
      </c>
      <c r="H5" s="7" t="str">
        <f>IF(Totals!$AS5="N","&lt;/TD&gt;","")</f>
        <v>&lt;/TD&gt;</v>
      </c>
      <c r="I5" s="7" t="str">
        <f>IF(Totals!$AS5="N",CONCATENATE("&lt;TD VALIGN = TOP&gt;",Master!E5,"&lt;/TD&gt;"),"")</f>
        <v>&lt;TD VALIGN = TOP&gt;Missing enable for Link Aggregation TLV&lt;/TD&gt;</v>
      </c>
      <c r="J5" s="7" t="str">
        <f>IF(Totals!$AS5="N","&lt;/TD&gt;","")</f>
        <v>&lt;/TD&gt;</v>
      </c>
      <c r="K5" s="7" t="str">
        <f>(IF((Totals!$AS5="N"),(CONCATENATE("&lt;TD VALIGN = MIDDLE&gt;",(IF((Master!$F5=""),("&amp;nbsp;"),(Master!$F5)))," &lt;/TD&gt;")),("")))</f>
        <v>&lt;TD VALIGN = MIDDLE&gt;802.1AX-REV &lt;/TD&gt;</v>
      </c>
      <c r="L5" s="7" t="str">
        <f>IF(Totals!$AS5="N","&lt;/TR&gt;","")</f>
        <v>&lt;/TR&gt;</v>
      </c>
    </row>
    <row r="6" spans="1:12" x14ac:dyDescent="0.2">
      <c r="A6" s="26" t="str">
        <f>IF(Totals!$AS6="N","&lt;TR&gt;","")</f>
        <v/>
      </c>
      <c r="B6" s="7" t="str">
        <f>IF(Totals!$AS6="N",CONCATENATE("&lt;TD VALIGN = TOP  ALIGN = CENTER&gt;&lt;A HREF=""maint_",Master!A6,".pdf""&gt;",Master!A6,"&lt;/A&gt;&lt;/TD&gt;"),"")</f>
        <v/>
      </c>
      <c r="C6" s="7" t="str">
        <f>IF(Totals!$AS6="N",CONCATENATE("&lt;TD VALIGN = TOP  ALIGN = CENTER&gt;",Totals!L6,"&lt;/TD&gt;"),"")</f>
        <v/>
      </c>
      <c r="D6" s="7" t="str">
        <f>IF(Totals!$AS6="N",CONCATENATE("&lt;TD VALIGN = TOP  ALIGN = CENTER&gt;",Master!C6,"&lt;/TD&gt;"),"")</f>
        <v/>
      </c>
      <c r="E6" s="7" t="str">
        <f>IF(Totals!$AS6="N",CONCATENATE("&lt;TD VALIGN = TOP&gt;",Master!D6,"&lt;/TD&gt;"),"")</f>
        <v/>
      </c>
      <c r="F6" s="13" t="str">
        <f>IF(Totals!$AS6="N","&lt;TD VALIGN = TOP&gt;","")</f>
        <v/>
      </c>
      <c r="G6" s="13" t="str">
        <f>IF(Totals!$AS6="N",Master!B6,"")</f>
        <v/>
      </c>
      <c r="H6" s="7" t="str">
        <f>IF(Totals!$AS6="N","&lt;/TD&gt;","")</f>
        <v/>
      </c>
      <c r="I6" s="7" t="str">
        <f>IF(Totals!$AS6="N",CONCATENATE("&lt;TD VALIGN = TOP&gt;",Master!E6,"&lt;/TD&gt;"),"")</f>
        <v/>
      </c>
      <c r="J6" s="7" t="str">
        <f>IF(Totals!$AS6="N","&lt;/TD&gt;","")</f>
        <v/>
      </c>
      <c r="K6" s="7" t="str">
        <f>(IF((Totals!$AS6="N"),(CONCATENATE("&lt;TD VALIGN = MIDDLE&gt;",(IF((Master!$F6=""),("&amp;nbsp;"),(Master!$F6)))," &lt;/TD&gt;")),("")))</f>
        <v/>
      </c>
      <c r="L6" s="7" t="str">
        <f>IF(Totals!$AS6="N","&lt;/TR&gt;","")</f>
        <v/>
      </c>
    </row>
    <row r="7" spans="1:12" x14ac:dyDescent="0.2">
      <c r="A7" s="26" t="str">
        <f>IF(Totals!$AS7="N","&lt;TR&gt;","")</f>
        <v/>
      </c>
      <c r="B7" s="7" t="str">
        <f>IF(Totals!$AS7="N",CONCATENATE("&lt;TD VALIGN = TOP  ALIGN = CENTER&gt;&lt;A HREF=""maint_",Master!A7,".pdf""&gt;",Master!A7,"&lt;/A&gt;&lt;/TD&gt;"),"")</f>
        <v/>
      </c>
      <c r="C7" s="7" t="str">
        <f>IF(Totals!$AS7="N",CONCATENATE("&lt;TD VALIGN = TOP  ALIGN = CENTER&gt;",Totals!L7,"&lt;/TD&gt;"),"")</f>
        <v/>
      </c>
      <c r="D7" s="7" t="str">
        <f>IF(Totals!$AS7="N",CONCATENATE("&lt;TD VALIGN = TOP  ALIGN = CENTER&gt;",Master!C7,"&lt;/TD&gt;"),"")</f>
        <v/>
      </c>
      <c r="E7" s="7" t="str">
        <f>IF(Totals!$AS7="N",CONCATENATE("&lt;TD VALIGN = TOP&gt;",Master!D7,"&lt;/TD&gt;"),"")</f>
        <v/>
      </c>
      <c r="F7" s="13" t="str">
        <f>IF(Totals!$AS7="N","&lt;TD VALIGN = TOP&gt;","")</f>
        <v/>
      </c>
      <c r="G7" s="13" t="str">
        <f>IF(Totals!$AS7="N",Master!B7,"")</f>
        <v/>
      </c>
      <c r="H7" s="7" t="str">
        <f>IF(Totals!$AS7="N","&lt;/TD&gt;","")</f>
        <v/>
      </c>
      <c r="I7" s="7" t="str">
        <f>IF(Totals!$AS7="N",CONCATENATE("&lt;TD VALIGN = TOP&gt;",Master!E7,"&lt;/TD&gt;"),"")</f>
        <v/>
      </c>
      <c r="J7" s="7" t="str">
        <f>IF(Totals!$AS7="N","&lt;/TD&gt;","")</f>
        <v/>
      </c>
      <c r="K7" s="7" t="str">
        <f>(IF((Totals!$AS7="N"),(CONCATENATE("&lt;TD VALIGN = MIDDLE&gt;",(IF((Master!$F7=""),("&amp;nbsp;"),(Master!$F7)))," &lt;/TD&gt;")),("")))</f>
        <v/>
      </c>
      <c r="L7" s="7" t="str">
        <f>IF(Totals!$AS7="N","&lt;/TR&gt;","")</f>
        <v/>
      </c>
    </row>
    <row r="8" spans="1:12" x14ac:dyDescent="0.2">
      <c r="A8" s="26" t="str">
        <f>IF(Totals!$AS8="N","&lt;TR&gt;","")</f>
        <v>&lt;TR&gt;</v>
      </c>
      <c r="B8" s="7" t="str">
        <f>IF(Totals!$AS8="N",CONCATENATE("&lt;TD VALIGN = TOP  ALIGN = CENTER&gt;&lt;A HREF=""maint_",Master!A8,".pdf""&gt;",Master!A8,"&lt;/A&gt;&lt;/TD&gt;"),"")</f>
        <v>&lt;TD VALIGN = TOP  ALIGN = CENTER&gt;&lt;A HREF="maint_0008.pdf"&gt;0008&lt;/A&gt;&lt;/TD&gt;</v>
      </c>
      <c r="C8" s="7" t="str">
        <f>IF(Totals!$AS8="N",CONCATENATE("&lt;TD VALIGN = TOP  ALIGN = CENTER&gt;",Totals!L8,"&lt;/TD&gt;"),"")</f>
        <v>&lt;TD VALIGN = TOP  ALIGN = CENTER&gt;V&lt;/TD&gt;</v>
      </c>
      <c r="D8" s="7" t="str">
        <f>IF(Totals!$AS8="N",CONCATENATE("&lt;TD VALIGN = TOP  ALIGN = CENTER&gt;",Master!C8,"&lt;/TD&gt;"),"")</f>
        <v>&lt;TD VALIGN = TOP  ALIGN = CENTER&gt;802.1Q/D1.5&lt;/TD&gt;</v>
      </c>
      <c r="E8" s="7" t="str">
        <f>IF(Totals!$AS8="N",CONCATENATE("&lt;TD VALIGN = TOP&gt;",Master!D8,"&lt;/TD&gt;"),"")</f>
        <v>&lt;TD VALIGN = TOP&gt;A.21&lt;/TD&gt;</v>
      </c>
      <c r="F8" s="13" t="str">
        <f>IF(Totals!$AS8="N","&lt;TD VALIGN = TOP&gt;","")</f>
        <v>&lt;TD VALIGN = TOP&gt;</v>
      </c>
      <c r="G8" s="13" t="str">
        <f>IF(Totals!$AS8="N",Master!B8,"")</f>
        <v>08-Aug-11</v>
      </c>
      <c r="H8" s="7" t="str">
        <f>IF(Totals!$AS8="N","&lt;/TD&gt;","")</f>
        <v>&lt;/TD&gt;</v>
      </c>
      <c r="I8" s="7" t="str">
        <f>IF(Totals!$AS8="N",CONCATENATE("&lt;TD VALIGN = TOP&gt;",Master!E8,"&lt;/TD&gt;"),"")</f>
        <v>&lt;TD VALIGN = TOP&gt;MVRP cut-and-paste errors&lt;/TD&gt;</v>
      </c>
      <c r="J8" s="7" t="str">
        <f>IF(Totals!$AS8="N","&lt;/TD&gt;","")</f>
        <v>&lt;/TD&gt;</v>
      </c>
      <c r="K8" s="7" t="str">
        <f>(IF((Totals!$AS8="N"),(CONCATENATE("&lt;TD VALIGN = MIDDLE&gt;",(IF((Master!$F8=""),("&amp;nbsp;"),(Master!$F8)))," &lt;/TD&gt;")),("")))</f>
        <v>&lt;TD VALIGN = MIDDLE&gt;802.1Qbg-d2-2 &amp; 802.1Q-REV &lt;/TD&gt;</v>
      </c>
      <c r="L8" s="7" t="str">
        <f>IF(Totals!$AS8="N","&lt;/TR&gt;","")</f>
        <v>&lt;/TR&gt;</v>
      </c>
    </row>
    <row r="9" spans="1:12" x14ac:dyDescent="0.2">
      <c r="A9" s="26" t="str">
        <f>IF(Totals!$AS9="N","&lt;TR&gt;","")</f>
        <v>&lt;TR&gt;</v>
      </c>
      <c r="B9" s="7" t="str">
        <f>IF(Totals!$AS9="N",CONCATENATE("&lt;TD VALIGN = TOP  ALIGN = CENTER&gt;&lt;A HREF=""maint_",Master!A9,".pdf""&gt;",Master!A9,"&lt;/A&gt;&lt;/TD&gt;"),"")</f>
        <v>&lt;TD VALIGN = TOP  ALIGN = CENTER&gt;&lt;A HREF="maint_0009.pdf"&gt;0009&lt;/A&gt;&lt;/TD&gt;</v>
      </c>
      <c r="C9" s="7" t="str">
        <f>IF(Totals!$AS9="N",CONCATENATE("&lt;TD VALIGN = TOP  ALIGN = CENTER&gt;",Totals!L9,"&lt;/TD&gt;"),"")</f>
        <v>&lt;TD VALIGN = TOP  ALIGN = CENTER&gt;V&lt;/TD&gt;</v>
      </c>
      <c r="D9" s="7" t="str">
        <f>IF(Totals!$AS9="N",CONCATENATE("&lt;TD VALIGN = TOP  ALIGN = CENTER&gt;",Master!C9,"&lt;/TD&gt;"),"")</f>
        <v>&lt;TD VALIGN = TOP  ALIGN = CENTER&gt;802.1Q &amp; 802.1AX&lt;/TD&gt;</v>
      </c>
      <c r="E9" s="7" t="str">
        <f>IF(Totals!$AS9="N",CONCATENATE("&lt;TD VALIGN = TOP&gt;",Master!D9,"&lt;/TD&gt;"),"")</f>
        <v>&lt;TD VALIGN = TOP&gt;D.2.7&lt;/TD&gt;</v>
      </c>
      <c r="F9" s="13" t="str">
        <f>IF(Totals!$AS9="N","&lt;TD VALIGN = TOP&gt;","")</f>
        <v>&lt;TD VALIGN = TOP&gt;</v>
      </c>
      <c r="G9" s="13" t="str">
        <f>IF(Totals!$AS9="N",Master!B9,"")</f>
        <v>08-Sep-11</v>
      </c>
      <c r="H9" s="7" t="str">
        <f>IF(Totals!$AS9="N","&lt;/TD&gt;","")</f>
        <v>&lt;/TD&gt;</v>
      </c>
      <c r="I9" s="7" t="str">
        <f>IF(Totals!$AS9="N",CONCATENATE("&lt;TD VALIGN = TOP&gt;",Master!E9,"&lt;/TD&gt;"),"")</f>
        <v>&lt;TD VALIGN = TOP&gt;Disambiguating LLDP over Link Aggregations&lt;/TD&gt;</v>
      </c>
      <c r="J9" s="7" t="str">
        <f>IF(Totals!$AS9="N","&lt;/TD&gt;","")</f>
        <v>&lt;/TD&gt;</v>
      </c>
      <c r="K9" s="7" t="str">
        <f>(IF((Totals!$AS9="N"),(CONCATENATE("&lt;TD VALIGN = MIDDLE&gt;",(IF((Master!$F9=""),("&amp;nbsp;"),(Master!$F9)))," &lt;/TD&gt;")),("")))</f>
        <v>&lt;TD VALIGN = MIDDLE&gt;802.1AX-REV &lt;/TD&gt;</v>
      </c>
      <c r="L9" s="7" t="str">
        <f>IF(Totals!$AS9="N","&lt;/TR&gt;","")</f>
        <v>&lt;/TR&gt;</v>
      </c>
    </row>
    <row r="10" spans="1:12" x14ac:dyDescent="0.2">
      <c r="A10" s="26" t="str">
        <f>IF(Totals!$AS10="N","&lt;TR&gt;","")</f>
        <v/>
      </c>
      <c r="B10" s="7" t="str">
        <f>IF(Totals!$AS10="N",CONCATENATE("&lt;TD VALIGN = TOP  ALIGN = CENTER&gt;&lt;A HREF=""maint_",Master!A10,".pdf""&gt;",Master!A10,"&lt;/A&gt;&lt;/TD&gt;"),"")</f>
        <v/>
      </c>
      <c r="C10" s="7" t="str">
        <f>IF(Totals!$AS10="N",CONCATENATE("&lt;TD VALIGN = TOP  ALIGN = CENTER&gt;",Totals!L10,"&lt;/TD&gt;"),"")</f>
        <v/>
      </c>
      <c r="D10" s="7" t="str">
        <f>IF(Totals!$AS10="N",CONCATENATE("&lt;TD VALIGN = TOP  ALIGN = CENTER&gt;",Master!C10,"&lt;/TD&gt;"),"")</f>
        <v/>
      </c>
      <c r="E10" s="7" t="str">
        <f>IF(Totals!$AS10="N",CONCATENATE("&lt;TD VALIGN = TOP&gt;",Master!D10,"&lt;/TD&gt;"),"")</f>
        <v/>
      </c>
      <c r="F10" s="13" t="str">
        <f>IF(Totals!$AS10="N","&lt;TD VALIGN = TOP&gt;","")</f>
        <v/>
      </c>
      <c r="G10" s="13" t="str">
        <f>IF(Totals!$AS10="N",Master!B10,"")</f>
        <v/>
      </c>
      <c r="H10" s="7" t="str">
        <f>IF(Totals!$AS10="N","&lt;/TD&gt;","")</f>
        <v/>
      </c>
      <c r="I10" s="7" t="str">
        <f>IF(Totals!$AS10="N",CONCATENATE("&lt;TD VALIGN = TOP&gt;",Master!E10,"&lt;/TD&gt;"),"")</f>
        <v/>
      </c>
      <c r="J10" s="7" t="str">
        <f>IF(Totals!$AS10="N","&lt;/TD&gt;","")</f>
        <v/>
      </c>
      <c r="K10" s="7" t="str">
        <f>(IF((Totals!$AS10="N"),(CONCATENATE("&lt;TD VALIGN = MIDDLE&gt;",(IF((Master!$F10=""),("&amp;nbsp;"),(Master!$F10)))," &lt;/TD&gt;")),("")))</f>
        <v/>
      </c>
      <c r="L10" s="7" t="str">
        <f>IF(Totals!$AS10="N","&lt;/TR&gt;","")</f>
        <v/>
      </c>
    </row>
    <row r="11" spans="1:12" x14ac:dyDescent="0.2">
      <c r="A11" s="26" t="str">
        <f>IF(Totals!$AS11="N","&lt;TR&gt;","")</f>
        <v/>
      </c>
      <c r="B11" s="7" t="str">
        <f>IF(Totals!$AS11="N",CONCATENATE("&lt;TD VALIGN = TOP  ALIGN = CENTER&gt;&lt;A HREF=""maint_",Master!A11,".pdf""&gt;",Master!A11,"&lt;/A&gt;&lt;/TD&gt;"),"")</f>
        <v/>
      </c>
      <c r="C11" s="7" t="str">
        <f>IF(Totals!$AS11="N",CONCATENATE("&lt;TD VALIGN = TOP  ALIGN = CENTER&gt;",Totals!L11,"&lt;/TD&gt;"),"")</f>
        <v/>
      </c>
      <c r="D11" s="7" t="str">
        <f>IF(Totals!$AS11="N",CONCATENATE("&lt;TD VALIGN = TOP  ALIGN = CENTER&gt;",Master!C11,"&lt;/TD&gt;"),"")</f>
        <v/>
      </c>
      <c r="E11" s="7" t="str">
        <f>IF(Totals!$AS11="N",CONCATENATE("&lt;TD VALIGN = TOP&gt;",Master!D11,"&lt;/TD&gt;"),"")</f>
        <v/>
      </c>
      <c r="F11" s="13" t="str">
        <f>IF(Totals!$AS11="N","&lt;TD VALIGN = TOP&gt;","")</f>
        <v/>
      </c>
      <c r="G11" s="13" t="str">
        <f>IF(Totals!$AS11="N",Master!B11,"")</f>
        <v/>
      </c>
      <c r="H11" s="7" t="str">
        <f>IF(Totals!$AS11="N","&lt;/TD&gt;","")</f>
        <v/>
      </c>
      <c r="I11" s="7" t="str">
        <f>IF(Totals!$AS11="N",CONCATENATE("&lt;TD VALIGN = TOP&gt;",Master!E11,"&lt;/TD&gt;"),"")</f>
        <v/>
      </c>
      <c r="J11" s="7" t="str">
        <f>IF(Totals!$AS11="N","&lt;/TD&gt;","")</f>
        <v/>
      </c>
      <c r="K11" s="7" t="str">
        <f>(IF((Totals!$AS11="N"),(CONCATENATE("&lt;TD VALIGN = MIDDLE&gt;",(IF((Master!$F11=""),("&amp;nbsp;"),(Master!$F11)))," &lt;/TD&gt;")),("")))</f>
        <v/>
      </c>
      <c r="L11" s="7" t="str">
        <f>IF(Totals!$AS11="N","&lt;/TR&gt;","")</f>
        <v/>
      </c>
    </row>
    <row r="12" spans="1:12" x14ac:dyDescent="0.2">
      <c r="A12" s="26" t="str">
        <f>IF(Totals!$AS12="N","&lt;TR&gt;","")</f>
        <v/>
      </c>
      <c r="B12" s="7" t="str">
        <f>IF(Totals!$AS12="N",CONCATENATE("&lt;TD VALIGN = TOP  ALIGN = CENTER&gt;&lt;A HREF=""maint_",Master!A12,".pdf""&gt;",Master!A12,"&lt;/A&gt;&lt;/TD&gt;"),"")</f>
        <v/>
      </c>
      <c r="C12" s="7" t="str">
        <f>IF(Totals!$AS12="N",CONCATENATE("&lt;TD VALIGN = TOP  ALIGN = CENTER&gt;",Totals!L12,"&lt;/TD&gt;"),"")</f>
        <v/>
      </c>
      <c r="D12" s="7" t="str">
        <f>IF(Totals!$AS12="N",CONCATENATE("&lt;TD VALIGN = TOP  ALIGN = CENTER&gt;",Master!C12,"&lt;/TD&gt;"),"")</f>
        <v/>
      </c>
      <c r="E12" s="7" t="str">
        <f>IF(Totals!$AS12="N",CONCATENATE("&lt;TD VALIGN = TOP&gt;",Master!D12,"&lt;/TD&gt;"),"")</f>
        <v/>
      </c>
      <c r="F12" s="13" t="str">
        <f>IF(Totals!$AS12="N","&lt;TD VALIGN = TOP&gt;","")</f>
        <v/>
      </c>
      <c r="G12" s="13" t="str">
        <f>IF(Totals!$AS12="N",Master!B12,"")</f>
        <v/>
      </c>
      <c r="H12" s="7" t="str">
        <f>IF(Totals!$AS12="N","&lt;/TD&gt;","")</f>
        <v/>
      </c>
      <c r="I12" s="7" t="str">
        <f>IF(Totals!$AS12="N",CONCATENATE("&lt;TD VALIGN = TOP&gt;",Master!E12,"&lt;/TD&gt;"),"")</f>
        <v/>
      </c>
      <c r="J12" s="7" t="str">
        <f>IF(Totals!$AS12="N","&lt;/TD&gt;","")</f>
        <v/>
      </c>
      <c r="K12" s="7" t="str">
        <f>(IF((Totals!$AS12="N"),(CONCATENATE("&lt;TD VALIGN = MIDDLE&gt;",(IF((Master!$F12=""),("&amp;nbsp;"),(Master!$F12)))," &lt;/TD&gt;")),("")))</f>
        <v/>
      </c>
      <c r="L12" s="7" t="str">
        <f>IF(Totals!$AS12="N","&lt;/TR&gt;","")</f>
        <v/>
      </c>
    </row>
    <row r="13" spans="1:12" x14ac:dyDescent="0.2">
      <c r="A13" s="26" t="str">
        <f>IF(Totals!$AS13="N","&lt;TR&gt;","")</f>
        <v/>
      </c>
      <c r="B13" s="7" t="str">
        <f>IF(Totals!$AS13="N",CONCATENATE("&lt;TD VALIGN = TOP  ALIGN = CENTER&gt;&lt;A HREF=""maint_",Master!A13,".pdf""&gt;",Master!A13,"&lt;/A&gt;&lt;/TD&gt;"),"")</f>
        <v/>
      </c>
      <c r="C13" s="7" t="str">
        <f>IF(Totals!$AS13="N",CONCATENATE("&lt;TD VALIGN = TOP  ALIGN = CENTER&gt;",Totals!L13,"&lt;/TD&gt;"),"")</f>
        <v/>
      </c>
      <c r="D13" s="7" t="str">
        <f>IF(Totals!$AS13="N",CONCATENATE("&lt;TD VALIGN = TOP  ALIGN = CENTER&gt;",Master!C13,"&lt;/TD&gt;"),"")</f>
        <v/>
      </c>
      <c r="E13" s="7" t="str">
        <f>IF(Totals!$AS13="N",CONCATENATE("&lt;TD VALIGN = TOP&gt;",Master!D13,"&lt;/TD&gt;"),"")</f>
        <v/>
      </c>
      <c r="F13" s="13" t="str">
        <f>IF(Totals!$AS13="N","&lt;TD VALIGN = TOP&gt;","")</f>
        <v/>
      </c>
      <c r="G13" s="13" t="str">
        <f>IF(Totals!$AS13="N",Master!B13,"")</f>
        <v/>
      </c>
      <c r="H13" s="7" t="str">
        <f>IF(Totals!$AS13="N","&lt;/TD&gt;","")</f>
        <v/>
      </c>
      <c r="I13" s="7" t="str">
        <f>IF(Totals!$AS13="N",CONCATENATE("&lt;TD VALIGN = TOP&gt;",Master!E13,"&lt;/TD&gt;"),"")</f>
        <v/>
      </c>
      <c r="J13" s="7" t="str">
        <f>IF(Totals!$AS13="N","&lt;/TD&gt;","")</f>
        <v/>
      </c>
      <c r="K13" s="7" t="str">
        <f>(IF((Totals!$AS13="N"),(CONCATENATE("&lt;TD VALIGN = MIDDLE&gt;",(IF((Master!$F13=""),("&amp;nbsp;"),(Master!$F13)))," &lt;/TD&gt;")),("")))</f>
        <v/>
      </c>
      <c r="L13" s="7" t="str">
        <f>IF(Totals!$AS13="N","&lt;/TR&gt;","")</f>
        <v/>
      </c>
    </row>
    <row r="14" spans="1:12" x14ac:dyDescent="0.2">
      <c r="A14" s="26" t="str">
        <f>IF(Totals!$AS14="N","&lt;TR&gt;","")</f>
        <v/>
      </c>
      <c r="B14" s="7" t="str">
        <f>IF(Totals!$AS14="N",CONCATENATE("&lt;TD VALIGN = TOP  ALIGN = CENTER&gt;&lt;A HREF=""maint_",Master!A14,".pdf""&gt;",Master!A14,"&lt;/A&gt;&lt;/TD&gt;"),"")</f>
        <v/>
      </c>
      <c r="C14" s="7" t="str">
        <f>IF(Totals!$AS14="N",CONCATENATE("&lt;TD VALIGN = TOP  ALIGN = CENTER&gt;",Totals!L14,"&lt;/TD&gt;"),"")</f>
        <v/>
      </c>
      <c r="D14" s="7" t="str">
        <f>IF(Totals!$AS14="N",CONCATENATE("&lt;TD VALIGN = TOP  ALIGN = CENTER&gt;",Master!C14,"&lt;/TD&gt;"),"")</f>
        <v/>
      </c>
      <c r="E14" s="7" t="str">
        <f>IF(Totals!$AS14="N",CONCATENATE("&lt;TD VALIGN = TOP&gt;",Master!D14,"&lt;/TD&gt;"),"")</f>
        <v/>
      </c>
      <c r="F14" s="13" t="str">
        <f>IF(Totals!$AS14="N","&lt;TD VALIGN = TOP&gt;","")</f>
        <v/>
      </c>
      <c r="G14" s="13" t="str">
        <f>IF(Totals!$AS14="N",Master!B14,"")</f>
        <v/>
      </c>
      <c r="H14" s="7" t="str">
        <f>IF(Totals!$AS14="N","&lt;/TD&gt;","")</f>
        <v/>
      </c>
      <c r="I14" s="7" t="str">
        <f>IF(Totals!$AS14="N",CONCATENATE("&lt;TD VALIGN = TOP&gt;",Master!E14,"&lt;/TD&gt;"),"")</f>
        <v/>
      </c>
      <c r="J14" s="7" t="str">
        <f>IF(Totals!$AS14="N","&lt;/TD&gt;","")</f>
        <v/>
      </c>
      <c r="K14" s="7" t="str">
        <f>(IF((Totals!$AS14="N"),(CONCATENATE("&lt;TD VALIGN = MIDDLE&gt;",(IF((Master!$F14=""),("&amp;nbsp;"),(Master!$F14)))," &lt;/TD&gt;")),("")))</f>
        <v/>
      </c>
      <c r="L14" s="7" t="str">
        <f>IF(Totals!$AS14="N","&lt;/TR&gt;","")</f>
        <v/>
      </c>
    </row>
    <row r="15" spans="1:12" x14ac:dyDescent="0.2">
      <c r="A15" s="26" t="str">
        <f>IF(Totals!$AS15="N","&lt;TR&gt;","")</f>
        <v/>
      </c>
      <c r="B15" s="7" t="str">
        <f>IF(Totals!$AS15="N",CONCATENATE("&lt;TD VALIGN = TOP  ALIGN = CENTER&gt;&lt;A HREF=""maint_",Master!A15,".pdf""&gt;",Master!A15,"&lt;/A&gt;&lt;/TD&gt;"),"")</f>
        <v/>
      </c>
      <c r="C15" s="7" t="str">
        <f>IF(Totals!$AS15="N",CONCATENATE("&lt;TD VALIGN = TOP  ALIGN = CENTER&gt;",Totals!L15,"&lt;/TD&gt;"),"")</f>
        <v/>
      </c>
      <c r="D15" s="7" t="str">
        <f>IF(Totals!$AS15="N",CONCATENATE("&lt;TD VALIGN = TOP  ALIGN = CENTER&gt;",Master!C15,"&lt;/TD&gt;"),"")</f>
        <v/>
      </c>
      <c r="E15" s="7" t="str">
        <f>IF(Totals!$AS15="N",CONCATENATE("&lt;TD VALIGN = TOP&gt;",Master!D15,"&lt;/TD&gt;"),"")</f>
        <v/>
      </c>
      <c r="F15" s="13" t="str">
        <f>IF(Totals!$AS15="N","&lt;TD VALIGN = TOP&gt;","")</f>
        <v/>
      </c>
      <c r="G15" s="13" t="str">
        <f>IF(Totals!$AS15="N",Master!B15,"")</f>
        <v/>
      </c>
      <c r="H15" s="7" t="str">
        <f>IF(Totals!$AS15="N","&lt;/TD&gt;","")</f>
        <v/>
      </c>
      <c r="I15" s="7" t="str">
        <f>IF(Totals!$AS15="N",CONCATENATE("&lt;TD VALIGN = TOP&gt;",Master!E15,"&lt;/TD&gt;"),"")</f>
        <v/>
      </c>
      <c r="J15" s="7" t="str">
        <f>IF(Totals!$AS15="N","&lt;/TD&gt;","")</f>
        <v/>
      </c>
      <c r="K15" s="7" t="str">
        <f>(IF((Totals!$AS15="N"),(CONCATENATE("&lt;TD VALIGN = MIDDLE&gt;",(IF((Master!$F15=""),("&amp;nbsp;"),(Master!$F15)))," &lt;/TD&gt;")),("")))</f>
        <v/>
      </c>
      <c r="L15" s="7" t="str">
        <f>IF(Totals!$AS15="N","&lt;/TR&gt;","")</f>
        <v/>
      </c>
    </row>
    <row r="16" spans="1:12" x14ac:dyDescent="0.2">
      <c r="A16" s="26" t="str">
        <f>IF(Totals!$AS16="N","&lt;TR&gt;","")</f>
        <v/>
      </c>
      <c r="B16" s="7" t="str">
        <f>IF(Totals!$AS16="N",CONCATENATE("&lt;TD VALIGN = TOP  ALIGN = CENTER&gt;&lt;A HREF=""maint_",Master!A16,".pdf""&gt;",Master!A16,"&lt;/A&gt;&lt;/TD&gt;"),"")</f>
        <v/>
      </c>
      <c r="C16" s="7" t="str">
        <f>IF(Totals!$AS16="N",CONCATENATE("&lt;TD VALIGN = TOP  ALIGN = CENTER&gt;",Totals!L16,"&lt;/TD&gt;"),"")</f>
        <v/>
      </c>
      <c r="D16" s="7" t="str">
        <f>IF(Totals!$AS16="N",CONCATENATE("&lt;TD VALIGN = TOP  ALIGN = CENTER&gt;",Master!C16,"&lt;/TD&gt;"),"")</f>
        <v/>
      </c>
      <c r="E16" s="7" t="str">
        <f>IF(Totals!$AS16="N",CONCATENATE("&lt;TD VALIGN = TOP&gt;",Master!D16,"&lt;/TD&gt;"),"")</f>
        <v/>
      </c>
      <c r="F16" s="13" t="str">
        <f>IF(Totals!$AS16="N","&lt;TD VALIGN = TOP&gt;","")</f>
        <v/>
      </c>
      <c r="G16" s="13" t="str">
        <f>IF(Totals!$AS16="N",Master!B16,"")</f>
        <v/>
      </c>
      <c r="H16" s="7" t="str">
        <f>IF(Totals!$AS16="N","&lt;/TD&gt;","")</f>
        <v/>
      </c>
      <c r="I16" s="7" t="str">
        <f>IF(Totals!$AS16="N",CONCATENATE("&lt;TD VALIGN = TOP&gt;",Master!E16,"&lt;/TD&gt;"),"")</f>
        <v/>
      </c>
      <c r="J16" s="7" t="str">
        <f>IF(Totals!$AS16="N","&lt;/TD&gt;","")</f>
        <v/>
      </c>
      <c r="K16" s="7" t="str">
        <f>(IF((Totals!$AS16="N"),(CONCATENATE("&lt;TD VALIGN = MIDDLE&gt;",(IF((Master!$F16=""),("&amp;nbsp;"),(Master!$F16)))," &lt;/TD&gt;")),("")))</f>
        <v/>
      </c>
      <c r="L16" s="7" t="str">
        <f>IF(Totals!$AS16="N","&lt;/TR&gt;","")</f>
        <v/>
      </c>
    </row>
    <row r="17" spans="1:12" x14ac:dyDescent="0.2">
      <c r="A17" s="26" t="str">
        <f>IF(Totals!$AS17="N","&lt;TR&gt;","")</f>
        <v/>
      </c>
      <c r="B17" s="7" t="str">
        <f>IF(Totals!$AS17="N",CONCATENATE("&lt;TD VALIGN = TOP  ALIGN = CENTER&gt;&lt;A HREF=""maint_",Master!A17,".pdf""&gt;",Master!A17,"&lt;/A&gt;&lt;/TD&gt;"),"")</f>
        <v/>
      </c>
      <c r="C17" s="7" t="str">
        <f>IF(Totals!$AS17="N",CONCATENATE("&lt;TD VALIGN = TOP  ALIGN = CENTER&gt;",Totals!L17,"&lt;/TD&gt;"),"")</f>
        <v/>
      </c>
      <c r="D17" s="7" t="str">
        <f>IF(Totals!$AS17="N",CONCATENATE("&lt;TD VALIGN = TOP  ALIGN = CENTER&gt;",Master!C17,"&lt;/TD&gt;"),"")</f>
        <v/>
      </c>
      <c r="E17" s="7" t="str">
        <f>IF(Totals!$AS17="N",CONCATENATE("&lt;TD VALIGN = TOP&gt;",Master!D17,"&lt;/TD&gt;"),"")</f>
        <v/>
      </c>
      <c r="F17" s="13" t="str">
        <f>IF(Totals!$AS17="N","&lt;TD VALIGN = TOP&gt;","")</f>
        <v/>
      </c>
      <c r="G17" s="13" t="str">
        <f>IF(Totals!$AS17="N",Master!B17,"")</f>
        <v/>
      </c>
      <c r="H17" s="7" t="str">
        <f>IF(Totals!$AS17="N","&lt;/TD&gt;","")</f>
        <v/>
      </c>
      <c r="I17" s="7" t="str">
        <f>IF(Totals!$AS17="N",CONCATENATE("&lt;TD VALIGN = TOP&gt;",Master!E17,"&lt;/TD&gt;"),"")</f>
        <v/>
      </c>
      <c r="J17" s="7" t="str">
        <f>IF(Totals!$AS17="N","&lt;/TD&gt;","")</f>
        <v/>
      </c>
      <c r="K17" s="7" t="str">
        <f>(IF((Totals!$AS17="N"),(CONCATENATE("&lt;TD VALIGN = MIDDLE&gt;",(IF((Master!$F17=""),("&amp;nbsp;"),(Master!$F17)))," &lt;/TD&gt;")),("")))</f>
        <v/>
      </c>
      <c r="L17" s="7" t="str">
        <f>IF(Totals!$AS17="N","&lt;/TR&gt;","")</f>
        <v/>
      </c>
    </row>
    <row r="18" spans="1:12" x14ac:dyDescent="0.2">
      <c r="A18" s="26" t="str">
        <f>IF(Totals!$AS18="N","&lt;TR&gt;","")</f>
        <v/>
      </c>
      <c r="B18" s="7" t="str">
        <f>IF(Totals!$AS18="N",CONCATENATE("&lt;TD VALIGN = TOP  ALIGN = CENTER&gt;&lt;A HREF=""maint_",Master!A18,".pdf""&gt;",Master!A18,"&lt;/A&gt;&lt;/TD&gt;"),"")</f>
        <v/>
      </c>
      <c r="C18" s="7" t="str">
        <f>IF(Totals!$AS18="N",CONCATENATE("&lt;TD VALIGN = TOP  ALIGN = CENTER&gt;",Totals!L18,"&lt;/TD&gt;"),"")</f>
        <v/>
      </c>
      <c r="D18" s="7" t="str">
        <f>IF(Totals!$AS18="N",CONCATENATE("&lt;TD VALIGN = TOP  ALIGN = CENTER&gt;",Master!C18,"&lt;/TD&gt;"),"")</f>
        <v/>
      </c>
      <c r="E18" s="7" t="str">
        <f>IF(Totals!$AS18="N",CONCATENATE("&lt;TD VALIGN = TOP&gt;",Master!D18,"&lt;/TD&gt;"),"")</f>
        <v/>
      </c>
      <c r="F18" s="13" t="str">
        <f>IF(Totals!$AS18="N","&lt;TD VALIGN = TOP&gt;","")</f>
        <v/>
      </c>
      <c r="G18" s="13" t="str">
        <f>IF(Totals!$AS18="N",Master!B18,"")</f>
        <v/>
      </c>
      <c r="H18" s="7" t="str">
        <f>IF(Totals!$AS18="N","&lt;/TD&gt;","")</f>
        <v/>
      </c>
      <c r="I18" s="7" t="str">
        <f>IF(Totals!$AS18="N",CONCATENATE("&lt;TD VALIGN = TOP&gt;",Master!E18,"&lt;/TD&gt;"),"")</f>
        <v/>
      </c>
      <c r="J18" s="7" t="str">
        <f>IF(Totals!$AS18="N","&lt;/TD&gt;","")</f>
        <v/>
      </c>
      <c r="K18" s="7" t="str">
        <f>(IF((Totals!$AS18="N"),(CONCATENATE("&lt;TD VALIGN = MIDDLE&gt;",(IF((Master!$F18=""),("&amp;nbsp;"),(Master!$F18)))," &lt;/TD&gt;")),("")))</f>
        <v/>
      </c>
      <c r="L18" s="7" t="str">
        <f>IF(Totals!$AS18="N","&lt;/TR&gt;","")</f>
        <v/>
      </c>
    </row>
    <row r="19" spans="1:12" x14ac:dyDescent="0.2">
      <c r="A19" s="26" t="str">
        <f>IF(Totals!$AS19="N","&lt;TR&gt;","")</f>
        <v/>
      </c>
      <c r="B19" s="7" t="str">
        <f>IF(Totals!$AS19="N",CONCATENATE("&lt;TD VALIGN = TOP  ALIGN = CENTER&gt;&lt;A HREF=""maint_",Master!A19,".pdf""&gt;",Master!A19,"&lt;/A&gt;&lt;/TD&gt;"),"")</f>
        <v/>
      </c>
      <c r="C19" s="7" t="str">
        <f>IF(Totals!$AS19="N",CONCATENATE("&lt;TD VALIGN = TOP  ALIGN = CENTER&gt;",Totals!L19,"&lt;/TD&gt;"),"")</f>
        <v/>
      </c>
      <c r="D19" s="7" t="str">
        <f>IF(Totals!$AS19="N",CONCATENATE("&lt;TD VALIGN = TOP  ALIGN = CENTER&gt;",Master!C19,"&lt;/TD&gt;"),"")</f>
        <v/>
      </c>
      <c r="E19" s="7" t="str">
        <f>IF(Totals!$AS19="N",CONCATENATE("&lt;TD VALIGN = TOP&gt;",Master!D19,"&lt;/TD&gt;"),"")</f>
        <v/>
      </c>
      <c r="F19" s="13" t="str">
        <f>IF(Totals!$AS19="N","&lt;TD VALIGN = TOP&gt;","")</f>
        <v/>
      </c>
      <c r="G19" s="13" t="str">
        <f>IF(Totals!$AS19="N",Master!B19,"")</f>
        <v/>
      </c>
      <c r="H19" s="7" t="str">
        <f>IF(Totals!$AS19="N","&lt;/TD&gt;","")</f>
        <v/>
      </c>
      <c r="I19" s="7" t="str">
        <f>IF(Totals!$AS19="N",CONCATENATE("&lt;TD VALIGN = TOP&gt;",Master!E19,"&lt;/TD&gt;"),"")</f>
        <v/>
      </c>
      <c r="J19" s="7" t="str">
        <f>IF(Totals!$AS19="N","&lt;/TD&gt;","")</f>
        <v/>
      </c>
      <c r="K19" s="7" t="str">
        <f>(IF((Totals!$AS19="N"),(CONCATENATE("&lt;TD VALIGN = MIDDLE&gt;",(IF((Master!$F19=""),("&amp;nbsp;"),(Master!$F19)))," &lt;/TD&gt;")),("")))</f>
        <v/>
      </c>
      <c r="L19" s="7" t="str">
        <f>IF(Totals!$AS19="N","&lt;/TR&gt;","")</f>
        <v/>
      </c>
    </row>
    <row r="20" spans="1:12" x14ac:dyDescent="0.2">
      <c r="A20" s="26" t="str">
        <f>IF(Totals!$AS20="N","&lt;TR&gt;","")</f>
        <v/>
      </c>
      <c r="B20" s="7" t="str">
        <f>IF(Totals!$AS20="N",CONCATENATE("&lt;TD VALIGN = TOP  ALIGN = CENTER&gt;&lt;A HREF=""maint_",Master!A20,".pdf""&gt;",Master!A20,"&lt;/A&gt;&lt;/TD&gt;"),"")</f>
        <v/>
      </c>
      <c r="C20" s="7" t="str">
        <f>IF(Totals!$AS20="N",CONCATENATE("&lt;TD VALIGN = TOP  ALIGN = CENTER&gt;",Totals!L20,"&lt;/TD&gt;"),"")</f>
        <v/>
      </c>
      <c r="D20" s="7" t="str">
        <f>IF(Totals!$AS20="N",CONCATENATE("&lt;TD VALIGN = TOP  ALIGN = CENTER&gt;",Master!C20,"&lt;/TD&gt;"),"")</f>
        <v/>
      </c>
      <c r="E20" s="7" t="str">
        <f>IF(Totals!$AS20="N",CONCATENATE("&lt;TD VALIGN = TOP&gt;",Master!D20,"&lt;/TD&gt;"),"")</f>
        <v/>
      </c>
      <c r="F20" s="13" t="str">
        <f>IF(Totals!$AS20="N","&lt;TD VALIGN = TOP&gt;","")</f>
        <v/>
      </c>
      <c r="G20" s="13" t="str">
        <f>IF(Totals!$AS20="N",Master!B20,"")</f>
        <v/>
      </c>
      <c r="H20" s="7" t="str">
        <f>IF(Totals!$AS20="N","&lt;/TD&gt;","")</f>
        <v/>
      </c>
      <c r="I20" s="7" t="str">
        <f>IF(Totals!$AS20="N",CONCATENATE("&lt;TD VALIGN = TOP&gt;",Master!E20,"&lt;/TD&gt;"),"")</f>
        <v/>
      </c>
      <c r="J20" s="7" t="str">
        <f>IF(Totals!$AS20="N","&lt;/TD&gt;","")</f>
        <v/>
      </c>
      <c r="K20" s="7" t="str">
        <f>(IF((Totals!$AS20="N"),(CONCATENATE("&lt;TD VALIGN = MIDDLE&gt;",(IF((Master!$F20=""),("&amp;nbsp;"),(Master!$F20)))," &lt;/TD&gt;")),("")))</f>
        <v/>
      </c>
      <c r="L20" s="7" t="str">
        <f>IF(Totals!$AS20="N","&lt;/TR&gt;","")</f>
        <v/>
      </c>
    </row>
    <row r="21" spans="1:12" x14ac:dyDescent="0.2">
      <c r="A21" s="26" t="str">
        <f>IF(Totals!$AS21="N","&lt;TR&gt;","")</f>
        <v/>
      </c>
      <c r="B21" s="7" t="str">
        <f>IF(Totals!$AS21="N",CONCATENATE("&lt;TD VALIGN = TOP  ALIGN = CENTER&gt;&lt;A HREF=""maint_",Master!A21,".pdf""&gt;",Master!A21,"&lt;/A&gt;&lt;/TD&gt;"),"")</f>
        <v/>
      </c>
      <c r="C21" s="7" t="str">
        <f>IF(Totals!$AS21="N",CONCATENATE("&lt;TD VALIGN = TOP  ALIGN = CENTER&gt;",Totals!L21,"&lt;/TD&gt;"),"")</f>
        <v/>
      </c>
      <c r="D21" s="7" t="str">
        <f>IF(Totals!$AS21="N",CONCATENATE("&lt;TD VALIGN = TOP  ALIGN = CENTER&gt;",Master!C21,"&lt;/TD&gt;"),"")</f>
        <v/>
      </c>
      <c r="E21" s="7" t="str">
        <f>IF(Totals!$AS21="N",CONCATENATE("&lt;TD VALIGN = TOP&gt;",Master!D21,"&lt;/TD&gt;"),"")</f>
        <v/>
      </c>
      <c r="F21" s="13" t="str">
        <f>IF(Totals!$AS21="N","&lt;TD VALIGN = TOP&gt;","")</f>
        <v/>
      </c>
      <c r="G21" s="13" t="str">
        <f>IF(Totals!$AS21="N",Master!B21,"")</f>
        <v/>
      </c>
      <c r="H21" s="7" t="str">
        <f>IF(Totals!$AS21="N","&lt;/TD&gt;","")</f>
        <v/>
      </c>
      <c r="I21" s="7" t="str">
        <f>IF(Totals!$AS21="N",CONCATENATE("&lt;TD VALIGN = TOP&gt;",Master!E21,"&lt;/TD&gt;"),"")</f>
        <v/>
      </c>
      <c r="J21" s="7" t="str">
        <f>IF(Totals!$AS21="N","&lt;/TD&gt;","")</f>
        <v/>
      </c>
      <c r="K21" s="7" t="str">
        <f>(IF((Totals!$AS21="N"),(CONCATENATE("&lt;TD VALIGN = MIDDLE&gt;",(IF((Master!$F21=""),("&amp;nbsp;"),(Master!$F21)))," &lt;/TD&gt;")),("")))</f>
        <v/>
      </c>
      <c r="L21" s="7" t="str">
        <f>IF(Totals!$AS21="N","&lt;/TR&gt;","")</f>
        <v/>
      </c>
    </row>
    <row r="22" spans="1:12" x14ac:dyDescent="0.2">
      <c r="A22" s="26" t="str">
        <f>IF(Totals!$AS22="N","&lt;TR&gt;","")</f>
        <v/>
      </c>
      <c r="B22" s="7" t="str">
        <f>IF(Totals!$AS22="N",CONCATENATE("&lt;TD VALIGN = TOP  ALIGN = CENTER&gt;&lt;A HREF=""maint_",Master!A22,".pdf""&gt;",Master!A22,"&lt;/A&gt;&lt;/TD&gt;"),"")</f>
        <v/>
      </c>
      <c r="C22" s="7" t="str">
        <f>IF(Totals!$AS22="N",CONCATENATE("&lt;TD VALIGN = TOP  ALIGN = CENTER&gt;",Totals!L22,"&lt;/TD&gt;"),"")</f>
        <v/>
      </c>
      <c r="D22" s="7" t="str">
        <f>IF(Totals!$AS22="N",CONCATENATE("&lt;TD VALIGN = TOP  ALIGN = CENTER&gt;",Master!C22,"&lt;/TD&gt;"),"")</f>
        <v/>
      </c>
      <c r="E22" s="7" t="str">
        <f>IF(Totals!$AS22="N",CONCATENATE("&lt;TD VALIGN = TOP&gt;",Master!D22,"&lt;/TD&gt;"),"")</f>
        <v/>
      </c>
      <c r="F22" s="13" t="str">
        <f>IF(Totals!$AS22="N","&lt;TD VALIGN = TOP&gt;","")</f>
        <v/>
      </c>
      <c r="G22" s="13" t="str">
        <f>IF(Totals!$AS22="N",Master!B22,"")</f>
        <v/>
      </c>
      <c r="H22" s="7" t="str">
        <f>IF(Totals!$AS22="N","&lt;/TD&gt;","")</f>
        <v/>
      </c>
      <c r="I22" s="7" t="str">
        <f>IF(Totals!$AS22="N",CONCATENATE("&lt;TD VALIGN = TOP&gt;",Master!E22,"&lt;/TD&gt;"),"")</f>
        <v/>
      </c>
      <c r="J22" s="7" t="str">
        <f>IF(Totals!$AS22="N","&lt;/TD&gt;","")</f>
        <v/>
      </c>
      <c r="K22" s="7" t="str">
        <f>(IF((Totals!$AS22="N"),(CONCATENATE("&lt;TD VALIGN = MIDDLE&gt;",(IF((Master!$F22=""),("&amp;nbsp;"),(Master!$F22)))," &lt;/TD&gt;")),("")))</f>
        <v/>
      </c>
      <c r="L22" s="7" t="str">
        <f>IF(Totals!$AS22="N","&lt;/TR&gt;","")</f>
        <v/>
      </c>
    </row>
    <row r="23" spans="1:12" x14ac:dyDescent="0.2">
      <c r="A23" s="26" t="str">
        <f>IF(Totals!$AS23="N","&lt;TR&gt;","")</f>
        <v/>
      </c>
      <c r="B23" s="7" t="str">
        <f>IF(Totals!$AS23="N",CONCATENATE("&lt;TD VALIGN = TOP  ALIGN = CENTER&gt;&lt;A HREF=""maint_",Master!A23,".pdf""&gt;",Master!A23,"&lt;/A&gt;&lt;/TD&gt;"),"")</f>
        <v/>
      </c>
      <c r="C23" s="7" t="str">
        <f>IF(Totals!$AS23="N",CONCATENATE("&lt;TD VALIGN = TOP  ALIGN = CENTER&gt;",Totals!L23,"&lt;/TD&gt;"),"")</f>
        <v/>
      </c>
      <c r="D23" s="7" t="str">
        <f>IF(Totals!$AS23="N",CONCATENATE("&lt;TD VALIGN = TOP  ALIGN = CENTER&gt;",Master!C23,"&lt;/TD&gt;"),"")</f>
        <v/>
      </c>
      <c r="E23" s="7" t="str">
        <f>IF(Totals!$AS23="N",CONCATENATE("&lt;TD VALIGN = TOP&gt;",Master!D23,"&lt;/TD&gt;"),"")</f>
        <v/>
      </c>
      <c r="F23" s="13" t="str">
        <f>IF(Totals!$AS23="N","&lt;TD VALIGN = TOP&gt;","")</f>
        <v/>
      </c>
      <c r="G23" s="13" t="str">
        <f>IF(Totals!$AS23="N",Master!B23,"")</f>
        <v/>
      </c>
      <c r="H23" s="7" t="str">
        <f>IF(Totals!$AS23="N","&lt;/TD&gt;","")</f>
        <v/>
      </c>
      <c r="I23" s="7" t="str">
        <f>IF(Totals!$AS23="N",CONCATENATE("&lt;TD VALIGN = TOP&gt;",Master!E23,"&lt;/TD&gt;"),"")</f>
        <v/>
      </c>
      <c r="J23" s="7" t="str">
        <f>IF(Totals!$AS23="N","&lt;/TD&gt;","")</f>
        <v/>
      </c>
      <c r="K23" s="7" t="str">
        <f>(IF((Totals!$AS23="N"),(CONCATENATE("&lt;TD VALIGN = MIDDLE&gt;",(IF((Master!$F23=""),("&amp;nbsp;"),(Master!$F23)))," &lt;/TD&gt;")),("")))</f>
        <v/>
      </c>
      <c r="L23" s="7" t="str">
        <f>IF(Totals!$AS23="N","&lt;/TR&gt;","")</f>
        <v/>
      </c>
    </row>
    <row r="24" spans="1:12" x14ac:dyDescent="0.2">
      <c r="A24" s="26" t="str">
        <f>IF(Totals!$AS24="N","&lt;TR&gt;","")</f>
        <v/>
      </c>
      <c r="B24" s="7" t="str">
        <f>IF(Totals!$AS24="N",CONCATENATE("&lt;TD VALIGN = TOP  ALIGN = CENTER&gt;&lt;A HREF=""maint_",Master!A24,".pdf""&gt;",Master!A24,"&lt;/A&gt;&lt;/TD&gt;"),"")</f>
        <v/>
      </c>
      <c r="C24" s="7" t="str">
        <f>IF(Totals!$AS24="N",CONCATENATE("&lt;TD VALIGN = TOP  ALIGN = CENTER&gt;",Totals!L24,"&lt;/TD&gt;"),"")</f>
        <v/>
      </c>
      <c r="D24" s="7" t="str">
        <f>IF(Totals!$AS24="N",CONCATENATE("&lt;TD VALIGN = TOP  ALIGN = CENTER&gt;",Master!C24,"&lt;/TD&gt;"),"")</f>
        <v/>
      </c>
      <c r="E24" s="7" t="str">
        <f>IF(Totals!$AS24="N",CONCATENATE("&lt;TD VALIGN = TOP&gt;",Master!D24,"&lt;/TD&gt;"),"")</f>
        <v/>
      </c>
      <c r="F24" s="13" t="str">
        <f>IF(Totals!$AS24="N","&lt;TD VALIGN = TOP&gt;","")</f>
        <v/>
      </c>
      <c r="G24" s="13" t="str">
        <f>IF(Totals!$AS24="N",Master!B24,"")</f>
        <v/>
      </c>
      <c r="H24" s="7" t="str">
        <f>IF(Totals!$AS24="N","&lt;/TD&gt;","")</f>
        <v/>
      </c>
      <c r="I24" s="7" t="str">
        <f>IF(Totals!$AS24="N",CONCATENATE("&lt;TD VALIGN = TOP&gt;",Master!E24,"&lt;/TD&gt;"),"")</f>
        <v/>
      </c>
      <c r="J24" s="7" t="str">
        <f>IF(Totals!$AS24="N","&lt;/TD&gt;","")</f>
        <v/>
      </c>
      <c r="K24" s="7" t="str">
        <f>(IF((Totals!$AS24="N"),(CONCATENATE("&lt;TD VALIGN = MIDDLE&gt;",(IF((Master!$F24=""),("&amp;nbsp;"),(Master!$F24)))," &lt;/TD&gt;")),("")))</f>
        <v/>
      </c>
      <c r="L24" s="7" t="str">
        <f>IF(Totals!$AS24="N","&lt;/TR&gt;","")</f>
        <v/>
      </c>
    </row>
    <row r="25" spans="1:12" x14ac:dyDescent="0.2">
      <c r="A25" s="26" t="str">
        <f>IF(Totals!$AS25="N","&lt;TR&gt;","")</f>
        <v/>
      </c>
      <c r="B25" s="7" t="str">
        <f>IF(Totals!$AS25="N",CONCATENATE("&lt;TD VALIGN = TOP  ALIGN = CENTER&gt;&lt;A HREF=""maint_",Master!A25,".pdf""&gt;",Master!A25,"&lt;/A&gt;&lt;/TD&gt;"),"")</f>
        <v/>
      </c>
      <c r="C25" s="7" t="str">
        <f>IF(Totals!$AS25="N",CONCATENATE("&lt;TD VALIGN = TOP  ALIGN = CENTER&gt;",Totals!L25,"&lt;/TD&gt;"),"")</f>
        <v/>
      </c>
      <c r="D25" s="7" t="str">
        <f>IF(Totals!$AS25="N",CONCATENATE("&lt;TD VALIGN = TOP  ALIGN = CENTER&gt;",Master!C25,"&lt;/TD&gt;"),"")</f>
        <v/>
      </c>
      <c r="E25" s="7" t="str">
        <f>IF(Totals!$AS25="N",CONCATENATE("&lt;TD VALIGN = TOP&gt;",Master!D25,"&lt;/TD&gt;"),"")</f>
        <v/>
      </c>
      <c r="F25" s="13" t="str">
        <f>IF(Totals!$AS25="N","&lt;TD VALIGN = TOP&gt;","")</f>
        <v/>
      </c>
      <c r="G25" s="13" t="str">
        <f>IF(Totals!$AS25="N",Master!B25,"")</f>
        <v/>
      </c>
      <c r="H25" s="7" t="str">
        <f>IF(Totals!$AS25="N","&lt;/TD&gt;","")</f>
        <v/>
      </c>
      <c r="I25" s="7" t="str">
        <f>IF(Totals!$AS25="N",CONCATENATE("&lt;TD VALIGN = TOP&gt;",Master!E25,"&lt;/TD&gt;"),"")</f>
        <v/>
      </c>
      <c r="J25" s="7" t="str">
        <f>IF(Totals!$AS25="N","&lt;/TD&gt;","")</f>
        <v/>
      </c>
      <c r="K25" s="7" t="str">
        <f>(IF((Totals!$AS25="N"),(CONCATENATE("&lt;TD VALIGN = MIDDLE&gt;",(IF((Master!$F25=""),("&amp;nbsp;"),(Master!$F25)))," &lt;/TD&gt;")),("")))</f>
        <v/>
      </c>
      <c r="L25" s="7" t="str">
        <f>IF(Totals!$AS25="N","&lt;/TR&gt;","")</f>
        <v/>
      </c>
    </row>
    <row r="26" spans="1:12" x14ac:dyDescent="0.2">
      <c r="A26" s="26" t="str">
        <f>IF(Totals!$AS26="N","&lt;TR&gt;","")</f>
        <v/>
      </c>
      <c r="B26" s="7" t="str">
        <f>IF(Totals!$AS26="N",CONCATENATE("&lt;TD VALIGN = TOP  ALIGN = CENTER&gt;&lt;A HREF=""maint_",Master!A26,".pdf""&gt;",Master!A26,"&lt;/A&gt;&lt;/TD&gt;"),"")</f>
        <v/>
      </c>
      <c r="C26" s="7" t="str">
        <f>IF(Totals!$AS26="N",CONCATENATE("&lt;TD VALIGN = TOP  ALIGN = CENTER&gt;",Totals!L26,"&lt;/TD&gt;"),"")</f>
        <v/>
      </c>
      <c r="D26" s="7" t="str">
        <f>IF(Totals!$AS26="N",CONCATENATE("&lt;TD VALIGN = TOP  ALIGN = CENTER&gt;",Master!C26,"&lt;/TD&gt;"),"")</f>
        <v/>
      </c>
      <c r="E26" s="7" t="str">
        <f>IF(Totals!$AS26="N",CONCATENATE("&lt;TD VALIGN = TOP&gt;",Master!D26,"&lt;/TD&gt;"),"")</f>
        <v/>
      </c>
      <c r="F26" s="13" t="str">
        <f>IF(Totals!$AS26="N","&lt;TD VALIGN = TOP&gt;","")</f>
        <v/>
      </c>
      <c r="G26" s="13" t="str">
        <f>IF(Totals!$AS26="N",Master!B26,"")</f>
        <v/>
      </c>
      <c r="H26" s="7" t="str">
        <f>IF(Totals!$AS26="N","&lt;/TD&gt;","")</f>
        <v/>
      </c>
      <c r="I26" s="7" t="str">
        <f>IF(Totals!$AS26="N",CONCATENATE("&lt;TD VALIGN = TOP&gt;",Master!E26,"&lt;/TD&gt;"),"")</f>
        <v/>
      </c>
      <c r="J26" s="7" t="str">
        <f>IF(Totals!$AS26="N","&lt;/TD&gt;","")</f>
        <v/>
      </c>
      <c r="K26" s="7" t="str">
        <f>(IF((Totals!$AS26="N"),(CONCATENATE("&lt;TD VALIGN = MIDDLE&gt;",(IF((Master!$F26=""),("&amp;nbsp;"),(Master!$F26)))," &lt;/TD&gt;")),("")))</f>
        <v/>
      </c>
      <c r="L26" s="7" t="str">
        <f>IF(Totals!$AS26="N","&lt;/TR&gt;","")</f>
        <v/>
      </c>
    </row>
    <row r="27" spans="1:12" x14ac:dyDescent="0.2">
      <c r="A27" s="26" t="str">
        <f>IF(Totals!$AS27="N","&lt;TR&gt;","")</f>
        <v/>
      </c>
      <c r="B27" s="7" t="str">
        <f>IF(Totals!$AS27="N",CONCATENATE("&lt;TD VALIGN = TOP  ALIGN = CENTER&gt;&lt;A HREF=""maint_",Master!A27,".pdf""&gt;",Master!A27,"&lt;/A&gt;&lt;/TD&gt;"),"")</f>
        <v/>
      </c>
      <c r="C27" s="7" t="str">
        <f>IF(Totals!$AS27="N",CONCATENATE("&lt;TD VALIGN = TOP  ALIGN = CENTER&gt;",Totals!L27,"&lt;/TD&gt;"),"")</f>
        <v/>
      </c>
      <c r="D27" s="7" t="str">
        <f>IF(Totals!$AS27="N",CONCATENATE("&lt;TD VALIGN = TOP  ALIGN = CENTER&gt;",Master!C27,"&lt;/TD&gt;"),"")</f>
        <v/>
      </c>
      <c r="E27" s="7" t="str">
        <f>IF(Totals!$AS27="N",CONCATENATE("&lt;TD VALIGN = TOP&gt;",Master!D27,"&lt;/TD&gt;"),"")</f>
        <v/>
      </c>
      <c r="F27" s="13" t="str">
        <f>IF(Totals!$AS27="N","&lt;TD VALIGN = TOP&gt;","")</f>
        <v/>
      </c>
      <c r="G27" s="13" t="str">
        <f>IF(Totals!$AS27="N",Master!B27,"")</f>
        <v/>
      </c>
      <c r="H27" s="7" t="str">
        <f>IF(Totals!$AS27="N","&lt;/TD&gt;","")</f>
        <v/>
      </c>
      <c r="I27" s="7" t="str">
        <f>IF(Totals!$AS27="N",CONCATENATE("&lt;TD VALIGN = TOP&gt;",Master!E27,"&lt;/TD&gt;"),"")</f>
        <v/>
      </c>
      <c r="J27" s="7" t="str">
        <f>IF(Totals!$AS27="N","&lt;/TD&gt;","")</f>
        <v/>
      </c>
      <c r="K27" s="7" t="str">
        <f>(IF((Totals!$AS27="N"),(CONCATENATE("&lt;TD VALIGN = MIDDLE&gt;",(IF((Master!$F27=""),("&amp;nbsp;"),(Master!$F27)))," &lt;/TD&gt;")),("")))</f>
        <v/>
      </c>
      <c r="L27" s="7" t="str">
        <f>IF(Totals!$AS27="N","&lt;/TR&gt;","")</f>
        <v/>
      </c>
    </row>
    <row r="28" spans="1:12" x14ac:dyDescent="0.2">
      <c r="A28" s="26" t="str">
        <f>IF(Totals!$AS28="N","&lt;TR&gt;","")</f>
        <v/>
      </c>
      <c r="B28" s="7" t="str">
        <f>IF(Totals!$AS28="N",CONCATENATE("&lt;TD VALIGN = TOP  ALIGN = CENTER&gt;&lt;A HREF=""maint_",Master!A28,".pdf""&gt;",Master!A28,"&lt;/A&gt;&lt;/TD&gt;"),"")</f>
        <v/>
      </c>
      <c r="C28" s="7" t="str">
        <f>IF(Totals!$AS28="N",CONCATENATE("&lt;TD VALIGN = TOP  ALIGN = CENTER&gt;",Totals!L28,"&lt;/TD&gt;"),"")</f>
        <v/>
      </c>
      <c r="D28" s="7" t="str">
        <f>IF(Totals!$AS28="N",CONCATENATE("&lt;TD VALIGN = TOP  ALIGN = CENTER&gt;",Master!C28,"&lt;/TD&gt;"),"")</f>
        <v/>
      </c>
      <c r="E28" s="7" t="str">
        <f>IF(Totals!$AS28="N",CONCATENATE("&lt;TD VALIGN = TOP&gt;",Master!D28,"&lt;/TD&gt;"),"")</f>
        <v/>
      </c>
      <c r="F28" s="13" t="str">
        <f>IF(Totals!$AS28="N","&lt;TD VALIGN = TOP&gt;","")</f>
        <v/>
      </c>
      <c r="G28" s="13" t="str">
        <f>IF(Totals!$AS28="N",Master!B28,"")</f>
        <v/>
      </c>
      <c r="H28" s="7" t="str">
        <f>IF(Totals!$AS28="N","&lt;/TD&gt;","")</f>
        <v/>
      </c>
      <c r="I28" s="7" t="str">
        <f>IF(Totals!$AS28="N",CONCATENATE("&lt;TD VALIGN = TOP&gt;",Master!E28,"&lt;/TD&gt;"),"")</f>
        <v/>
      </c>
      <c r="J28" s="7" t="str">
        <f>IF(Totals!$AS28="N","&lt;/TD&gt;","")</f>
        <v/>
      </c>
      <c r="K28" s="7" t="str">
        <f>(IF((Totals!$AS28="N"),(CONCATENATE("&lt;TD VALIGN = MIDDLE&gt;",(IF((Master!$F28=""),("&amp;nbsp;"),(Master!$F28)))," &lt;/TD&gt;")),("")))</f>
        <v/>
      </c>
      <c r="L28" s="7" t="str">
        <f>IF(Totals!$AS28="N","&lt;/TR&gt;","")</f>
        <v/>
      </c>
    </row>
    <row r="29" spans="1:12" x14ac:dyDescent="0.2">
      <c r="A29" s="26" t="str">
        <f>IF(Totals!$AS29="N","&lt;TR&gt;","")</f>
        <v/>
      </c>
      <c r="B29" s="7" t="str">
        <f>IF(Totals!$AS29="N",CONCATENATE("&lt;TD VALIGN = TOP  ALIGN = CENTER&gt;&lt;A HREF=""maint_",Master!A29,".pdf""&gt;",Master!A29,"&lt;/A&gt;&lt;/TD&gt;"),"")</f>
        <v/>
      </c>
      <c r="C29" s="7" t="str">
        <f>IF(Totals!$AS29="N",CONCATENATE("&lt;TD VALIGN = TOP  ALIGN = CENTER&gt;",Totals!L29,"&lt;/TD&gt;"),"")</f>
        <v/>
      </c>
      <c r="D29" s="7" t="str">
        <f>IF(Totals!$AS29="N",CONCATENATE("&lt;TD VALIGN = TOP  ALIGN = CENTER&gt;",Master!C29,"&lt;/TD&gt;"),"")</f>
        <v/>
      </c>
      <c r="E29" s="7" t="str">
        <f>IF(Totals!$AS29="N",CONCATENATE("&lt;TD VALIGN = TOP&gt;",Master!D29,"&lt;/TD&gt;"),"")</f>
        <v/>
      </c>
      <c r="F29" s="13" t="str">
        <f>IF(Totals!$AS29="N","&lt;TD VALIGN = TOP&gt;","")</f>
        <v/>
      </c>
      <c r="G29" s="13" t="str">
        <f>IF(Totals!$AS29="N",Master!B29,"")</f>
        <v/>
      </c>
      <c r="H29" s="7" t="str">
        <f>IF(Totals!$AS29="N","&lt;/TD&gt;","")</f>
        <v/>
      </c>
      <c r="I29" s="7" t="str">
        <f>IF(Totals!$AS29="N",CONCATENATE("&lt;TD VALIGN = TOP&gt;",Master!E29,"&lt;/TD&gt;"),"")</f>
        <v/>
      </c>
      <c r="J29" s="7" t="str">
        <f>IF(Totals!$AS29="N","&lt;/TD&gt;","")</f>
        <v/>
      </c>
      <c r="K29" s="7" t="str">
        <f>(IF((Totals!$AS29="N"),(CONCATENATE("&lt;TD VALIGN = MIDDLE&gt;",(IF((Master!$F29=""),("&amp;nbsp;"),(Master!$F29)))," &lt;/TD&gt;")),("")))</f>
        <v/>
      </c>
      <c r="L29" s="7" t="str">
        <f>IF(Totals!$AS29="N","&lt;/TR&gt;","")</f>
        <v/>
      </c>
    </row>
    <row r="30" spans="1:12" x14ac:dyDescent="0.2">
      <c r="A30" s="26" t="str">
        <f>IF(Totals!$AS30="N","&lt;TR&gt;","")</f>
        <v/>
      </c>
      <c r="B30" s="7" t="str">
        <f>IF(Totals!$AS30="N",CONCATENATE("&lt;TD VALIGN = TOP  ALIGN = CENTER&gt;&lt;A HREF=""maint_",Master!A30,".pdf""&gt;",Master!A30,"&lt;/A&gt;&lt;/TD&gt;"),"")</f>
        <v/>
      </c>
      <c r="C30" s="7" t="str">
        <f>IF(Totals!$AS30="N",CONCATENATE("&lt;TD VALIGN = TOP  ALIGN = CENTER&gt;",Totals!L30,"&lt;/TD&gt;"),"")</f>
        <v/>
      </c>
      <c r="D30" s="7" t="str">
        <f>IF(Totals!$AS30="N",CONCATENATE("&lt;TD VALIGN = TOP  ALIGN = CENTER&gt;",Master!C30,"&lt;/TD&gt;"),"")</f>
        <v/>
      </c>
      <c r="E30" s="7" t="str">
        <f>IF(Totals!$AS30="N",CONCATENATE("&lt;TD VALIGN = TOP&gt;",Master!D30,"&lt;/TD&gt;"),"")</f>
        <v/>
      </c>
      <c r="F30" s="13" t="str">
        <f>IF(Totals!$AS30="N","&lt;TD VALIGN = TOP&gt;","")</f>
        <v/>
      </c>
      <c r="G30" s="13" t="str">
        <f>IF(Totals!$AS30="N",Master!B30,"")</f>
        <v/>
      </c>
      <c r="H30" s="7" t="str">
        <f>IF(Totals!$AS30="N","&lt;/TD&gt;","")</f>
        <v/>
      </c>
      <c r="I30" s="7" t="str">
        <f>IF(Totals!$AS30="N",CONCATENATE("&lt;TD VALIGN = TOP&gt;",Master!E30,"&lt;/TD&gt;"),"")</f>
        <v/>
      </c>
      <c r="J30" s="7" t="str">
        <f>IF(Totals!$AS30="N","&lt;/TD&gt;","")</f>
        <v/>
      </c>
      <c r="K30" s="7" t="str">
        <f>(IF((Totals!$AS30="N"),(CONCATENATE("&lt;TD VALIGN = MIDDLE&gt;",(IF((Master!$F30=""),("&amp;nbsp;"),(Master!$F30)))," &lt;/TD&gt;")),("")))</f>
        <v/>
      </c>
      <c r="L30" s="7" t="str">
        <f>IF(Totals!$AS30="N","&lt;/TR&gt;","")</f>
        <v/>
      </c>
    </row>
    <row r="31" spans="1:12" x14ac:dyDescent="0.2">
      <c r="A31" s="26" t="str">
        <f>IF(Totals!$AS31="N","&lt;TR&gt;","")</f>
        <v/>
      </c>
      <c r="B31" s="7" t="str">
        <f>IF(Totals!$AS31="N",CONCATENATE("&lt;TD VALIGN = TOP  ALIGN = CENTER&gt;&lt;A HREF=""maint_",Master!A31,".pdf""&gt;",Master!A31,"&lt;/A&gt;&lt;/TD&gt;"),"")</f>
        <v/>
      </c>
      <c r="C31" s="7" t="str">
        <f>IF(Totals!$AS31="N",CONCATENATE("&lt;TD VALIGN = TOP  ALIGN = CENTER&gt;",Totals!L31,"&lt;/TD&gt;"),"")</f>
        <v/>
      </c>
      <c r="D31" s="7" t="str">
        <f>IF(Totals!$AS31="N",CONCATENATE("&lt;TD VALIGN = TOP  ALIGN = CENTER&gt;",Master!C31,"&lt;/TD&gt;"),"")</f>
        <v/>
      </c>
      <c r="E31" s="7" t="str">
        <f>IF(Totals!$AS31="N",CONCATENATE("&lt;TD VALIGN = TOP&gt;",Master!D31,"&lt;/TD&gt;"),"")</f>
        <v/>
      </c>
      <c r="F31" s="13" t="str">
        <f>IF(Totals!$AS31="N","&lt;TD VALIGN = TOP&gt;","")</f>
        <v/>
      </c>
      <c r="G31" s="13" t="str">
        <f>IF(Totals!$AS31="N",Master!B31,"")</f>
        <v/>
      </c>
      <c r="H31" s="7" t="str">
        <f>IF(Totals!$AS31="N","&lt;/TD&gt;","")</f>
        <v/>
      </c>
      <c r="I31" s="7" t="str">
        <f>IF(Totals!$AS31="N",CONCATENATE("&lt;TD VALIGN = TOP&gt;",Master!E31,"&lt;/TD&gt;"),"")</f>
        <v/>
      </c>
      <c r="J31" s="7" t="str">
        <f>IF(Totals!$AS31="N","&lt;/TD&gt;","")</f>
        <v/>
      </c>
      <c r="K31" s="7" t="str">
        <f>(IF((Totals!$AS31="N"),(CONCATENATE("&lt;TD VALIGN = MIDDLE&gt;",(IF((Master!$F31=""),("&amp;nbsp;"),(Master!$F31)))," &lt;/TD&gt;")),("")))</f>
        <v/>
      </c>
      <c r="L31" s="7" t="str">
        <f>IF(Totals!$AS31="N","&lt;/TR&gt;","")</f>
        <v/>
      </c>
    </row>
    <row r="32" spans="1:12" x14ac:dyDescent="0.2">
      <c r="A32" s="26" t="str">
        <f>IF(Totals!$AS32="N","&lt;TR&gt;","")</f>
        <v>&lt;TR&gt;</v>
      </c>
      <c r="B32" s="7" t="str">
        <f>IF(Totals!$AS32="N",CONCATENATE("&lt;TD VALIGN = TOP  ALIGN = CENTER&gt;&lt;A HREF=""maint_",Master!A32,".pdf""&gt;",Master!A32,"&lt;/A&gt;&lt;/TD&gt;"),"")</f>
        <v>&lt;TD VALIGN = TOP  ALIGN = CENTER&gt;&lt;A HREF="maint_0036.pdf"&gt;0036&lt;/A&gt;&lt;/TD&gt;</v>
      </c>
      <c r="C32" s="7" t="str">
        <f>IF(Totals!$AS32="N",CONCATENATE("&lt;TD VALIGN = TOP  ALIGN = CENTER&gt;",Totals!L32,"&lt;/TD&gt;"),"")</f>
        <v>&lt;TD VALIGN = TOP  ALIGN = CENTER&gt;V&lt;/TD&gt;</v>
      </c>
      <c r="D32" s="7" t="str">
        <f>IF(Totals!$AS32="N",CONCATENATE("&lt;TD VALIGN = TOP  ALIGN = CENTER&gt;",Master!C32,"&lt;/TD&gt;"),"")</f>
        <v>&lt;TD VALIGN = TOP  ALIGN = CENTER&gt;802.1Q-2011&lt;/TD&gt;</v>
      </c>
      <c r="E32" s="7" t="str">
        <f>IF(Totals!$AS32="N",CONCATENATE("&lt;TD VALIGN = TOP&gt;",Master!D32,"&lt;/TD&gt;"),"")</f>
        <v>&lt;TD VALIGN = TOP&gt;20.9.1&lt;/TD&gt;</v>
      </c>
      <c r="F32" s="13" t="str">
        <f>IF(Totals!$AS32="N","&lt;TD VALIGN = TOP&gt;","")</f>
        <v>&lt;TD VALIGN = TOP&gt;</v>
      </c>
      <c r="G32" s="13" t="str">
        <f>IF(Totals!$AS32="N",Master!B32,"")</f>
        <v>21-Jun-12</v>
      </c>
      <c r="H32" s="7" t="str">
        <f>IF(Totals!$AS32="N","&lt;/TD&gt;","")</f>
        <v>&lt;/TD&gt;</v>
      </c>
      <c r="I32" s="7" t="str">
        <f>IF(Totals!$AS32="N",CONCATENATE("&lt;TD VALIGN = TOP&gt;",Master!E32,"&lt;/TD&gt;"),"")</f>
        <v>&lt;TD VALIGN = TOP&gt;MEPactive is administrative status&lt;/TD&gt;</v>
      </c>
      <c r="J32" s="7" t="str">
        <f>IF(Totals!$AS32="N","&lt;/TD&gt;","")</f>
        <v>&lt;/TD&gt;</v>
      </c>
      <c r="K32" s="7" t="str">
        <f>(IF((Totals!$AS32="N"),(CONCATENATE("&lt;TD VALIGN = MIDDLE&gt;",(IF((Master!$F32=""),("&amp;nbsp;"),(Master!$F32)))," &lt;/TD&gt;")),("")))</f>
        <v>&lt;TD VALIGN = MIDDLE&gt;802.1Q-REV &lt;/TD&gt;</v>
      </c>
      <c r="L32" s="7" t="str">
        <f>IF(Totals!$AS32="N","&lt;/TR&gt;","")</f>
        <v>&lt;/TR&gt;</v>
      </c>
    </row>
    <row r="33" spans="1:12" x14ac:dyDescent="0.2">
      <c r="A33" s="26" t="str">
        <f>IF(Totals!$AS33="N","&lt;TR&gt;","")</f>
        <v/>
      </c>
      <c r="B33" s="7" t="str">
        <f>IF(Totals!$AS33="N",CONCATENATE("&lt;TD VALIGN = TOP  ALIGN = CENTER&gt;&lt;A HREF=""maint_",Master!A33,".pdf""&gt;",Master!A33,"&lt;/A&gt;&lt;/TD&gt;"),"")</f>
        <v/>
      </c>
      <c r="C33" s="7" t="str">
        <f>IF(Totals!$AS33="N",CONCATENATE("&lt;TD VALIGN = TOP  ALIGN = CENTER&gt;",Totals!L33,"&lt;/TD&gt;"),"")</f>
        <v/>
      </c>
      <c r="D33" s="7" t="str">
        <f>IF(Totals!$AS33="N",CONCATENATE("&lt;TD VALIGN = TOP  ALIGN = CENTER&gt;",Master!C33,"&lt;/TD&gt;"),"")</f>
        <v/>
      </c>
      <c r="E33" s="7" t="str">
        <f>IF(Totals!$AS33="N",CONCATENATE("&lt;TD VALIGN = TOP&gt;",Master!D33,"&lt;/TD&gt;"),"")</f>
        <v/>
      </c>
      <c r="F33" s="13" t="str">
        <f>IF(Totals!$AS33="N","&lt;TD VALIGN = TOP&gt;","")</f>
        <v/>
      </c>
      <c r="G33" s="13" t="str">
        <f>IF(Totals!$AS33="N",Master!B33,"")</f>
        <v/>
      </c>
      <c r="H33" s="7" t="str">
        <f>IF(Totals!$AS33="N","&lt;/TD&gt;","")</f>
        <v/>
      </c>
      <c r="I33" s="7" t="str">
        <f>IF(Totals!$AS33="N",CONCATENATE("&lt;TD VALIGN = TOP&gt;",Master!E33,"&lt;/TD&gt;"),"")</f>
        <v/>
      </c>
      <c r="J33" s="7" t="str">
        <f>IF(Totals!$AS33="N","&lt;/TD&gt;","")</f>
        <v/>
      </c>
      <c r="K33" s="7" t="str">
        <f>(IF((Totals!$AS33="N"),(CONCATENATE("&lt;TD VALIGN = MIDDLE&gt;",(IF((Master!$F33=""),("&amp;nbsp;"),(Master!$F33)))," &lt;/TD&gt;")),("")))</f>
        <v/>
      </c>
      <c r="L33" s="7" t="str">
        <f>IF(Totals!$AS33="N","&lt;/TR&gt;","")</f>
        <v/>
      </c>
    </row>
    <row r="34" spans="1:12" x14ac:dyDescent="0.2">
      <c r="A34" s="26" t="str">
        <f>IF(Totals!$AS34="N","&lt;TR&gt;","")</f>
        <v>&lt;TR&gt;</v>
      </c>
      <c r="B34" s="7" t="str">
        <f>IF(Totals!$AS34="N",CONCATENATE("&lt;TD VALIGN = TOP  ALIGN = CENTER&gt;&lt;A HREF=""maint_",Master!A34,".pdf""&gt;",Master!A34,"&lt;/A&gt;&lt;/TD&gt;"),"")</f>
        <v>&lt;TD VALIGN = TOP  ALIGN = CENTER&gt;&lt;A HREF="maint_0038.pdf"&gt;0038&lt;/A&gt;&lt;/TD&gt;</v>
      </c>
      <c r="C34" s="7" t="str">
        <f>IF(Totals!$AS34="N",CONCATENATE("&lt;TD VALIGN = TOP  ALIGN = CENTER&gt;",Totals!L34,"&lt;/TD&gt;"),"")</f>
        <v>&lt;TD VALIGN = TOP  ALIGN = CENTER&gt;V&lt;/TD&gt;</v>
      </c>
      <c r="D34" s="7" t="str">
        <f>IF(Totals!$AS34="N",CONCATENATE("&lt;TD VALIGN = TOP  ALIGN = CENTER&gt;",Master!C34,"&lt;/TD&gt;"),"")</f>
        <v>&lt;TD VALIGN = TOP  ALIGN = CENTER&gt;802.1Q-2011&lt;/TD&gt;</v>
      </c>
      <c r="E34" s="7" t="str">
        <f>IF(Totals!$AS34="N",CONCATENATE("&lt;TD VALIGN = TOP&gt;",Master!D34,"&lt;/TD&gt;"),"")</f>
        <v>&lt;TD VALIGN = TOP&gt;6&lt;/TD&gt;</v>
      </c>
      <c r="F34" s="13" t="str">
        <f>IF(Totals!$AS34="N","&lt;TD VALIGN = TOP&gt;","")</f>
        <v>&lt;TD VALIGN = TOP&gt;</v>
      </c>
      <c r="G34" s="13" t="str">
        <f>IF(Totals!$AS34="N",Master!B34,"")</f>
        <v>21-Jun-12</v>
      </c>
      <c r="H34" s="7" t="str">
        <f>IF(Totals!$AS34="N","&lt;/TD&gt;","")</f>
        <v>&lt;/TD&gt;</v>
      </c>
      <c r="I34" s="7" t="str">
        <f>IF(Totals!$AS34="N",CONCATENATE("&lt;TD VALIGN = TOP&gt;",Master!E34,"&lt;/TD&gt;"),"")</f>
        <v>&lt;TD VALIGN = TOP&gt;user_priority -&gt; priority&lt;/TD&gt;</v>
      </c>
      <c r="J34" s="7" t="str">
        <f>IF(Totals!$AS34="N","&lt;/TD&gt;","")</f>
        <v>&lt;/TD&gt;</v>
      </c>
      <c r="K34" s="7" t="str">
        <f>(IF((Totals!$AS34="N"),(CONCATENATE("&lt;TD VALIGN = MIDDLE&gt;",(IF((Master!$F34=""),("&amp;nbsp;"),(Master!$F34)))," &lt;/TD&gt;")),("")))</f>
        <v>&lt;TD VALIGN = MIDDLE&gt;802.1Q-REV &lt;/TD&gt;</v>
      </c>
      <c r="L34" s="7" t="str">
        <f>IF(Totals!$AS34="N","&lt;/TR&gt;","")</f>
        <v>&lt;/TR&gt;</v>
      </c>
    </row>
    <row r="35" spans="1:12" x14ac:dyDescent="0.2">
      <c r="A35" s="26" t="str">
        <f>IF(Totals!$AS35="N","&lt;TR&gt;","")</f>
        <v/>
      </c>
      <c r="B35" s="7" t="str">
        <f>IF(Totals!$AS35="N",CONCATENATE("&lt;TD VALIGN = TOP  ALIGN = CENTER&gt;&lt;A HREF=""maint_",Master!A35,".pdf""&gt;",Master!A35,"&lt;/A&gt;&lt;/TD&gt;"),"")</f>
        <v/>
      </c>
      <c r="C35" s="7" t="str">
        <f>IF(Totals!$AS35="N",CONCATENATE("&lt;TD VALIGN = TOP  ALIGN = CENTER&gt;",Totals!L35,"&lt;/TD&gt;"),"")</f>
        <v/>
      </c>
      <c r="D35" s="7" t="str">
        <f>IF(Totals!$AS35="N",CONCATENATE("&lt;TD VALIGN = TOP  ALIGN = CENTER&gt;",Master!C35,"&lt;/TD&gt;"),"")</f>
        <v/>
      </c>
      <c r="E35" s="7" t="str">
        <f>IF(Totals!$AS35="N",CONCATENATE("&lt;TD VALIGN = TOP&gt;",Master!D35,"&lt;/TD&gt;"),"")</f>
        <v/>
      </c>
      <c r="F35" s="13" t="str">
        <f>IF(Totals!$AS35="N","&lt;TD VALIGN = TOP&gt;","")</f>
        <v/>
      </c>
      <c r="G35" s="13" t="str">
        <f>IF(Totals!$AS35="N",Master!B35,"")</f>
        <v/>
      </c>
      <c r="H35" s="7" t="str">
        <f>IF(Totals!$AS35="N","&lt;/TD&gt;","")</f>
        <v/>
      </c>
      <c r="I35" s="7" t="str">
        <f>IF(Totals!$AS35="N",CONCATENATE("&lt;TD VALIGN = TOP&gt;",Master!E35,"&lt;/TD&gt;"),"")</f>
        <v/>
      </c>
      <c r="J35" s="7" t="str">
        <f>IF(Totals!$AS35="N","&lt;/TD&gt;","")</f>
        <v/>
      </c>
      <c r="K35" s="7" t="str">
        <f>(IF((Totals!$AS35="N"),(CONCATENATE("&lt;TD VALIGN = MIDDLE&gt;",(IF((Master!$F35=""),("&amp;nbsp;"),(Master!$F35)))," &lt;/TD&gt;")),("")))</f>
        <v/>
      </c>
      <c r="L35" s="7" t="str">
        <f>IF(Totals!$AS35="N","&lt;/TR&gt;","")</f>
        <v/>
      </c>
    </row>
    <row r="36" spans="1:12" x14ac:dyDescent="0.2">
      <c r="A36" s="26" t="str">
        <f>IF(Totals!$AS36="N","&lt;TR&gt;","")</f>
        <v>&lt;TR&gt;</v>
      </c>
      <c r="B36" s="7" t="str">
        <f>IF(Totals!$AS36="N",CONCATENATE("&lt;TD VALIGN = TOP  ALIGN = CENTER&gt;&lt;A HREF=""maint_",Master!A36,".pdf""&gt;",Master!A36,"&lt;/A&gt;&lt;/TD&gt;"),"")</f>
        <v>&lt;TD VALIGN = TOP  ALIGN = CENTER&gt;&lt;A HREF="maint_0041.pdf"&gt;0041&lt;/A&gt;&lt;/TD&gt;</v>
      </c>
      <c r="C36" s="7" t="str">
        <f>IF(Totals!$AS36="N",CONCATENATE("&lt;TD VALIGN = TOP  ALIGN = CENTER&gt;",Totals!L36,"&lt;/TD&gt;"),"")</f>
        <v>&lt;TD VALIGN = TOP  ALIGN = CENTER&gt;V&lt;/TD&gt;</v>
      </c>
      <c r="D36" s="7" t="str">
        <f>IF(Totals!$AS36="N",CONCATENATE("&lt;TD VALIGN = TOP  ALIGN = CENTER&gt;",Master!C36,"&lt;/TD&gt;"),"")</f>
        <v>&lt;TD VALIGN = TOP  ALIGN = CENTER&gt;802.1Q-2011&lt;/TD&gt;</v>
      </c>
      <c r="E36" s="7" t="str">
        <f>IF(Totals!$AS36="N",CONCATENATE("&lt;TD VALIGN = TOP&gt;",Master!D36,"&lt;/TD&gt;"),"")</f>
        <v>&lt;TD VALIGN = TOP&gt;35&lt;/TD&gt;</v>
      </c>
      <c r="F36" s="13" t="str">
        <f>IF(Totals!$AS36="N","&lt;TD VALIGN = TOP&gt;","")</f>
        <v>&lt;TD VALIGN = TOP&gt;</v>
      </c>
      <c r="G36" s="13" t="str">
        <f>IF(Totals!$AS36="N",Master!B36,"")</f>
        <v>06-Sep-12</v>
      </c>
      <c r="H36" s="7" t="str">
        <f>IF(Totals!$AS36="N","&lt;/TD&gt;","")</f>
        <v>&lt;/TD&gt;</v>
      </c>
      <c r="I36" s="7" t="str">
        <f>IF(Totals!$AS36="N",CONCATENATE("&lt;TD VALIGN = TOP&gt;",Master!E36,"&lt;/TD&gt;"),"")</f>
        <v>&lt;TD VALIGN = TOP&gt;SRP title&lt;/TD&gt;</v>
      </c>
      <c r="J36" s="7" t="str">
        <f>IF(Totals!$AS36="N","&lt;/TD&gt;","")</f>
        <v>&lt;/TD&gt;</v>
      </c>
      <c r="K36" s="7" t="str">
        <f>(IF((Totals!$AS36="N"),(CONCATENATE("&lt;TD VALIGN = MIDDLE&gt;",(IF((Master!$F36=""),("&amp;nbsp;"),(Master!$F36)))," &lt;/TD&gt;")),("")))</f>
        <v>&lt;TD VALIGN = MIDDLE&gt;802.1Q-REV &lt;/TD&gt;</v>
      </c>
      <c r="L36" s="7" t="str">
        <f>IF(Totals!$AS36="N","&lt;/TR&gt;","")</f>
        <v>&lt;/TR&gt;</v>
      </c>
    </row>
    <row r="37" spans="1:12" x14ac:dyDescent="0.2">
      <c r="A37" s="26" t="str">
        <f>IF(Totals!$AS37="N","&lt;TR&gt;","")</f>
        <v>&lt;TR&gt;</v>
      </c>
      <c r="B37" s="7" t="str">
        <f>IF(Totals!$AS37="N",CONCATENATE("&lt;TD VALIGN = TOP  ALIGN = CENTER&gt;&lt;A HREF=""maint_",Master!A37,".pdf""&gt;",Master!A37,"&lt;/A&gt;&lt;/TD&gt;"),"")</f>
        <v>&lt;TD VALIGN = TOP  ALIGN = CENTER&gt;&lt;A HREF="maint_0042.pdf"&gt;0042&lt;/A&gt;&lt;/TD&gt;</v>
      </c>
      <c r="C37" s="7" t="str">
        <f>IF(Totals!$AS37="N",CONCATENATE("&lt;TD VALIGN = TOP  ALIGN = CENTER&gt;",Totals!L37,"&lt;/TD&gt;"),"")</f>
        <v>&lt;TD VALIGN = TOP  ALIGN = CENTER&gt;V&lt;/TD&gt;</v>
      </c>
      <c r="D37" s="7" t="str">
        <f>IF(Totals!$AS37="N",CONCATENATE("&lt;TD VALIGN = TOP  ALIGN = CENTER&gt;",Master!C37,"&lt;/TD&gt;"),"")</f>
        <v>&lt;TD VALIGN = TOP  ALIGN = CENTER&gt;802.1Q-2011&lt;/TD&gt;</v>
      </c>
      <c r="E37" s="7" t="str">
        <f>IF(Totals!$AS37="N",CONCATENATE("&lt;TD VALIGN = TOP&gt;",Master!D37,"&lt;/TD&gt;"),"")</f>
        <v>&lt;TD VALIGN = TOP&gt;10.3&lt;/TD&gt;</v>
      </c>
      <c r="F37" s="13" t="str">
        <f>IF(Totals!$AS37="N","&lt;TD VALIGN = TOP&gt;","")</f>
        <v>&lt;TD VALIGN = TOP&gt;</v>
      </c>
      <c r="G37" s="13" t="str">
        <f>IF(Totals!$AS37="N",Master!B37,"")</f>
        <v>06-Sep-12</v>
      </c>
      <c r="H37" s="7" t="str">
        <f>IF(Totals!$AS37="N","&lt;/TD&gt;","")</f>
        <v>&lt;/TD&gt;</v>
      </c>
      <c r="I37" s="7" t="str">
        <f>IF(Totals!$AS37="N",CONCATENATE("&lt;TD VALIGN = TOP&gt;",Master!E37,"&lt;/TD&gt;"),"")</f>
        <v>&lt;TD VALIGN = TOP&gt;MRP Attribute Propagation&lt;/TD&gt;</v>
      </c>
      <c r="J37" s="7" t="str">
        <f>IF(Totals!$AS37="N","&lt;/TD&gt;","")</f>
        <v>&lt;/TD&gt;</v>
      </c>
      <c r="K37" s="7" t="str">
        <f>(IF((Totals!$AS37="N"),(CONCATENATE("&lt;TD VALIGN = MIDDLE&gt;",(IF((Master!$F37=""),("&amp;nbsp;"),(Master!$F37)))," &lt;/TD&gt;")),("")))</f>
        <v>&lt;TD VALIGN = MIDDLE&gt;802.1Q-REV &lt;/TD&gt;</v>
      </c>
      <c r="L37" s="7" t="str">
        <f>IF(Totals!$AS37="N","&lt;/TR&gt;","")</f>
        <v>&lt;/TR&gt;</v>
      </c>
    </row>
    <row r="38" spans="1:12" x14ac:dyDescent="0.2">
      <c r="A38" s="26" t="str">
        <f>IF(Totals!$AS38="N","&lt;TR&gt;","")</f>
        <v>&lt;TR&gt;</v>
      </c>
      <c r="B38" s="7" t="str">
        <f>IF(Totals!$AS38="N",CONCATENATE("&lt;TD VALIGN = TOP  ALIGN = CENTER&gt;&lt;A HREF=""maint_",Master!A38,".pdf""&gt;",Master!A38,"&lt;/A&gt;&lt;/TD&gt;"),"")</f>
        <v>&lt;TD VALIGN = TOP  ALIGN = CENTER&gt;&lt;A HREF="maint_0043.pdf"&gt;0043&lt;/A&gt;&lt;/TD&gt;</v>
      </c>
      <c r="C38" s="7" t="str">
        <f>IF(Totals!$AS38="N",CONCATENATE("&lt;TD VALIGN = TOP  ALIGN = CENTER&gt;",Totals!L38,"&lt;/TD&gt;"),"")</f>
        <v>&lt;TD VALIGN = TOP  ALIGN = CENTER&gt;V&lt;/TD&gt;</v>
      </c>
      <c r="D38" s="7" t="str">
        <f>IF(Totals!$AS38="N",CONCATENATE("&lt;TD VALIGN = TOP  ALIGN = CENTER&gt;",Master!C38,"&lt;/TD&gt;"),"")</f>
        <v>&lt;TD VALIGN = TOP  ALIGN = CENTER&gt;802.1Q-2011&lt;/TD&gt;</v>
      </c>
      <c r="E38" s="7" t="str">
        <f>IF(Totals!$AS38="N",CONCATENATE("&lt;TD VALIGN = TOP&gt;",Master!D38,"&lt;/TD&gt;"),"")</f>
        <v>&lt;TD VALIGN = TOP&gt;10.7.6.1&lt;/TD&gt;</v>
      </c>
      <c r="F38" s="13" t="str">
        <f>IF(Totals!$AS38="N","&lt;TD VALIGN = TOP&gt;","")</f>
        <v>&lt;TD VALIGN = TOP&gt;</v>
      </c>
      <c r="G38" s="13" t="str">
        <f>IF(Totals!$AS38="N",Master!B38,"")</f>
        <v>06-Sep-12</v>
      </c>
      <c r="H38" s="7" t="str">
        <f>IF(Totals!$AS38="N","&lt;/TD&gt;","")</f>
        <v>&lt;/TD&gt;</v>
      </c>
      <c r="I38" s="7" t="str">
        <f>IF(Totals!$AS38="N",CONCATENATE("&lt;TD VALIGN = TOP&gt;",Master!E38,"&lt;/TD&gt;"),"")</f>
        <v>&lt;TD VALIGN = TOP&gt;MRPDU transmission actions&lt;/TD&gt;</v>
      </c>
      <c r="J38" s="7" t="str">
        <f>IF(Totals!$AS38="N","&lt;/TD&gt;","")</f>
        <v>&lt;/TD&gt;</v>
      </c>
      <c r="K38" s="7" t="str">
        <f>(IF((Totals!$AS38="N"),(CONCATENATE("&lt;TD VALIGN = MIDDLE&gt;",(IF((Master!$F38=""),("&amp;nbsp;"),(Master!$F38)))," &lt;/TD&gt;")),("")))</f>
        <v>&lt;TD VALIGN = MIDDLE&gt;802.1Q-REV &lt;/TD&gt;</v>
      </c>
      <c r="L38" s="7" t="str">
        <f>IF(Totals!$AS38="N","&lt;/TR&gt;","")</f>
        <v>&lt;/TR&gt;</v>
      </c>
    </row>
    <row r="39" spans="1:12" x14ac:dyDescent="0.2">
      <c r="A39" s="26" t="str">
        <f>IF(Totals!$AS39="N","&lt;TR&gt;","")</f>
        <v/>
      </c>
      <c r="B39" s="7" t="str">
        <f>IF(Totals!$AS39="N",CONCATENATE("&lt;TD VALIGN = TOP  ALIGN = CENTER&gt;&lt;A HREF=""maint_",Master!A39,".pdf""&gt;",Master!A39,"&lt;/A&gt;&lt;/TD&gt;"),"")</f>
        <v/>
      </c>
      <c r="C39" s="7" t="str">
        <f>IF(Totals!$AS39="N",CONCATENATE("&lt;TD VALIGN = TOP  ALIGN = CENTER&gt;",Totals!L39,"&lt;/TD&gt;"),"")</f>
        <v/>
      </c>
      <c r="D39" s="7" t="str">
        <f>IF(Totals!$AS39="N",CONCATENATE("&lt;TD VALIGN = TOP  ALIGN = CENTER&gt;",Master!C39,"&lt;/TD&gt;"),"")</f>
        <v/>
      </c>
      <c r="E39" s="7" t="str">
        <f>IF(Totals!$AS39="N",CONCATENATE("&lt;TD VALIGN = TOP&gt;",Master!D39,"&lt;/TD&gt;"),"")</f>
        <v/>
      </c>
      <c r="F39" s="13" t="str">
        <f>IF(Totals!$AS39="N","&lt;TD VALIGN = TOP&gt;","")</f>
        <v/>
      </c>
      <c r="G39" s="13" t="str">
        <f>IF(Totals!$AS39="N",Master!B39,"")</f>
        <v/>
      </c>
      <c r="H39" s="7" t="str">
        <f>IF(Totals!$AS39="N","&lt;/TD&gt;","")</f>
        <v/>
      </c>
      <c r="I39" s="7" t="str">
        <f>IF(Totals!$AS39="N",CONCATENATE("&lt;TD VALIGN = TOP&gt;",Master!E39,"&lt;/TD&gt;"),"")</f>
        <v/>
      </c>
      <c r="J39" s="7" t="str">
        <f>IF(Totals!$AS39="N","&lt;/TD&gt;","")</f>
        <v/>
      </c>
      <c r="K39" s="7" t="str">
        <f>(IF((Totals!$AS39="N"),(CONCATENATE("&lt;TD VALIGN = MIDDLE&gt;",(IF((Master!$F39=""),("&amp;nbsp;"),(Master!$F39)))," &lt;/TD&gt;")),("")))</f>
        <v/>
      </c>
      <c r="L39" s="7" t="str">
        <f>IF(Totals!$AS39="N","&lt;/TR&gt;","")</f>
        <v/>
      </c>
    </row>
    <row r="40" spans="1:12" x14ac:dyDescent="0.2">
      <c r="A40" s="26" t="str">
        <f>IF(Totals!$AS40="N","&lt;TR&gt;","")</f>
        <v>&lt;TR&gt;</v>
      </c>
      <c r="B40" s="7" t="str">
        <f>IF(Totals!$AS40="N",CONCATENATE("&lt;TD VALIGN = TOP  ALIGN = CENTER&gt;&lt;A HREF=""maint_",Master!A40,".pdf""&gt;",Master!A40,"&lt;/A&gt;&lt;/TD&gt;"),"")</f>
        <v>&lt;TD VALIGN = TOP  ALIGN = CENTER&gt;&lt;A HREF="maint_0045.pdf"&gt;0045&lt;/A&gt;&lt;/TD&gt;</v>
      </c>
      <c r="C40" s="7" t="str">
        <f>IF(Totals!$AS40="N",CONCATENATE("&lt;TD VALIGN = TOP  ALIGN = CENTER&gt;",Totals!L40,"&lt;/TD&gt;"),"")</f>
        <v>&lt;TD VALIGN = TOP  ALIGN = CENTER&gt;V&lt;/TD&gt;</v>
      </c>
      <c r="D40" s="7" t="str">
        <f>IF(Totals!$AS40="N",CONCATENATE("&lt;TD VALIGN = TOP  ALIGN = CENTER&gt;",Master!C40,"&lt;/TD&gt;"),"")</f>
        <v>&lt;TD VALIGN = TOP  ALIGN = CENTER&gt;802.1Q-2011&lt;/TD&gt;</v>
      </c>
      <c r="E40" s="7" t="str">
        <f>IF(Totals!$AS40="N",CONCATENATE("&lt;TD VALIGN = TOP&gt;",Master!D40,"&lt;/TD&gt;"),"")</f>
        <v>&lt;TD VALIGN = TOP&gt;10.7.5.2&lt;/TD&gt;</v>
      </c>
      <c r="F40" s="13" t="str">
        <f>IF(Totals!$AS40="N","&lt;TD VALIGN = TOP&gt;","")</f>
        <v>&lt;TD VALIGN = TOP&gt;</v>
      </c>
      <c r="G40" s="13" t="str">
        <f>IF(Totals!$AS40="N",Master!B40,"")</f>
        <v>06-Sep-12</v>
      </c>
      <c r="H40" s="7" t="str">
        <f>IF(Totals!$AS40="N","&lt;/TD&gt;","")</f>
        <v>&lt;/TD&gt;</v>
      </c>
      <c r="I40" s="7" t="str">
        <f>IF(Totals!$AS40="N",CONCATENATE("&lt;TD VALIGN = TOP&gt;",Master!E40,"&lt;/TD&gt;"),"")</f>
        <v>&lt;TD VALIGN = TOP&gt;Flush!&lt;/TD&gt;</v>
      </c>
      <c r="J40" s="7" t="str">
        <f>IF(Totals!$AS40="N","&lt;/TD&gt;","")</f>
        <v>&lt;/TD&gt;</v>
      </c>
      <c r="K40" s="7" t="str">
        <f>(IF((Totals!$AS40="N"),(CONCATENATE("&lt;TD VALIGN = MIDDLE&gt;",(IF((Master!$F40=""),("&amp;nbsp;"),(Master!$F40)))," &lt;/TD&gt;")),("")))</f>
        <v>&lt;TD VALIGN = MIDDLE&gt;802.1Q-REV &lt;/TD&gt;</v>
      </c>
      <c r="L40" s="7" t="str">
        <f>IF(Totals!$AS40="N","&lt;/TR&gt;","")</f>
        <v>&lt;/TR&gt;</v>
      </c>
    </row>
    <row r="41" spans="1:12" x14ac:dyDescent="0.2">
      <c r="A41" s="26" t="str">
        <f>IF(Totals!$AS41="N","&lt;TR&gt;","")</f>
        <v>&lt;TR&gt;</v>
      </c>
      <c r="B41" s="7" t="str">
        <f>IF(Totals!$AS41="N",CONCATENATE("&lt;TD VALIGN = TOP  ALIGN = CENTER&gt;&lt;A HREF=""maint_",Master!A41,".pdf""&gt;",Master!A41,"&lt;/A&gt;&lt;/TD&gt;"),"")</f>
        <v>&lt;TD VALIGN = TOP  ALIGN = CENTER&gt;&lt;A HREF="maint_0046.pdf"&gt;0046&lt;/A&gt;&lt;/TD&gt;</v>
      </c>
      <c r="C41" s="7" t="str">
        <f>IF(Totals!$AS41="N",CONCATENATE("&lt;TD VALIGN = TOP  ALIGN = CENTER&gt;",Totals!L41,"&lt;/TD&gt;"),"")</f>
        <v>&lt;TD VALIGN = TOP  ALIGN = CENTER&gt;V&lt;/TD&gt;</v>
      </c>
      <c r="D41" s="7" t="str">
        <f>IF(Totals!$AS41="N",CONCATENATE("&lt;TD VALIGN = TOP  ALIGN = CENTER&gt;",Master!C41,"&lt;/TD&gt;"),"")</f>
        <v>&lt;TD VALIGN = TOP  ALIGN = CENTER&gt;802.1Q-2011&lt;/TD&gt;</v>
      </c>
      <c r="E41" s="7" t="str">
        <f>IF(Totals!$AS41="N",CONCATENATE("&lt;TD VALIGN = TOP&gt;",Master!D41,"&lt;/TD&gt;"),"")</f>
        <v>&lt;TD VALIGN = TOP&gt;11.2.3.2.1&lt;/TD&gt;</v>
      </c>
      <c r="F41" s="13" t="str">
        <f>IF(Totals!$AS41="N","&lt;TD VALIGN = TOP&gt;","")</f>
        <v>&lt;TD VALIGN = TOP&gt;</v>
      </c>
      <c r="G41" s="13" t="str">
        <f>IF(Totals!$AS41="N",Master!B41,"")</f>
        <v>06-Sep-12</v>
      </c>
      <c r="H41" s="7" t="str">
        <f>IF(Totals!$AS41="N","&lt;/TD&gt;","")</f>
        <v>&lt;/TD&gt;</v>
      </c>
      <c r="I41" s="7" t="str">
        <f>IF(Totals!$AS41="N",CONCATENATE("&lt;TD VALIGN = TOP&gt;",Master!E41,"&lt;/TD&gt;"),"")</f>
        <v>&lt;TD VALIGN = TOP&gt;Initiating VLAN membership declaration&lt;/TD&gt;</v>
      </c>
      <c r="J41" s="7" t="str">
        <f>IF(Totals!$AS41="N","&lt;/TD&gt;","")</f>
        <v>&lt;/TD&gt;</v>
      </c>
      <c r="K41" s="7" t="str">
        <f>(IF((Totals!$AS41="N"),(CONCATENATE("&lt;TD VALIGN = MIDDLE&gt;",(IF((Master!$F41=""),("&amp;nbsp;"),(Master!$F41)))," &lt;/TD&gt;")),("")))</f>
        <v>&lt;TD VALIGN = MIDDLE&gt;802.1Q-REV &lt;/TD&gt;</v>
      </c>
      <c r="L41" s="7" t="str">
        <f>IF(Totals!$AS41="N","&lt;/TR&gt;","")</f>
        <v>&lt;/TR&gt;</v>
      </c>
    </row>
    <row r="42" spans="1:12" x14ac:dyDescent="0.2">
      <c r="A42" s="26" t="str">
        <f>IF(Totals!$AS42="N","&lt;TR&gt;","")</f>
        <v>&lt;TR&gt;</v>
      </c>
      <c r="B42" s="7" t="str">
        <f>IF(Totals!$AS42="N",CONCATENATE("&lt;TD VALIGN = TOP  ALIGN = CENTER&gt;&lt;A HREF=""maint_",Master!A42,".pdf""&gt;",Master!A42,"&lt;/A&gt;&lt;/TD&gt;"),"")</f>
        <v>&lt;TD VALIGN = TOP  ALIGN = CENTER&gt;&lt;A HREF="maint_0047.pdf"&gt;0047&lt;/A&gt;&lt;/TD&gt;</v>
      </c>
      <c r="C42" s="7" t="str">
        <f>IF(Totals!$AS42="N",CONCATENATE("&lt;TD VALIGN = TOP  ALIGN = CENTER&gt;",Totals!L42,"&lt;/TD&gt;"),"")</f>
        <v>&lt;TD VALIGN = TOP  ALIGN = CENTER&gt;V&lt;/TD&gt;</v>
      </c>
      <c r="D42" s="7" t="str">
        <f>IF(Totals!$AS42="N",CONCATENATE("&lt;TD VALIGN = TOP  ALIGN = CENTER&gt;",Master!C42,"&lt;/TD&gt;"),"")</f>
        <v>&lt;TD VALIGN = TOP  ALIGN = CENTER&gt;802.1Q-2011&lt;/TD&gt;</v>
      </c>
      <c r="E42" s="7" t="str">
        <f>IF(Totals!$AS42="N",CONCATENATE("&lt;TD VALIGN = TOP&gt;",Master!D42,"&lt;/TD&gt;"),"")</f>
        <v>&lt;TD VALIGN = TOP&gt;10.7.2, 11.2.1.3&lt;/TD&gt;</v>
      </c>
      <c r="F42" s="13" t="str">
        <f>IF(Totals!$AS42="N","&lt;TD VALIGN = TOP&gt;","")</f>
        <v>&lt;TD VALIGN = TOP&gt;</v>
      </c>
      <c r="G42" s="13" t="str">
        <f>IF(Totals!$AS42="N",Master!B42,"")</f>
        <v>06-Sep-12</v>
      </c>
      <c r="H42" s="7" t="str">
        <f>IF(Totals!$AS42="N","&lt;/TD&gt;","")</f>
        <v>&lt;/TD&gt;</v>
      </c>
      <c r="I42" s="7" t="str">
        <f>IF(Totals!$AS42="N",CONCATENATE("&lt;TD VALIGN = TOP&gt;",Master!E42,"&lt;/TD&gt;"),"")</f>
        <v>&lt;TD VALIGN = TOP&gt;Registrar Administrative Controls&lt;/TD&gt;</v>
      </c>
      <c r="J42" s="7" t="str">
        <f>IF(Totals!$AS42="N","&lt;/TD&gt;","")</f>
        <v>&lt;/TD&gt;</v>
      </c>
      <c r="K42" s="7" t="str">
        <f>(IF((Totals!$AS42="N"),(CONCATENATE("&lt;TD VALIGN = MIDDLE&gt;",(IF((Master!$F42=""),("&amp;nbsp;"),(Master!$F42)))," &lt;/TD&gt;")),("")))</f>
        <v>&lt;TD VALIGN = MIDDLE&gt;802.1Q-REV &lt;/TD&gt;</v>
      </c>
      <c r="L42" s="7" t="str">
        <f>IF(Totals!$AS42="N","&lt;/TR&gt;","")</f>
        <v>&lt;/TR&gt;</v>
      </c>
    </row>
    <row r="43" spans="1:12" x14ac:dyDescent="0.2">
      <c r="A43" s="26" t="str">
        <f>IF(Totals!$AS43="N","&lt;TR&gt;","")</f>
        <v>&lt;TR&gt;</v>
      </c>
      <c r="B43" s="7" t="str">
        <f>IF(Totals!$AS43="N",CONCATENATE("&lt;TD VALIGN = TOP  ALIGN = CENTER&gt;&lt;A HREF=""maint_",Master!A43,".pdf""&gt;",Master!A43,"&lt;/A&gt;&lt;/TD&gt;"),"")</f>
        <v>&lt;TD VALIGN = TOP  ALIGN = CENTER&gt;&lt;A HREF="maint_0048.pdf"&gt;0048&lt;/A&gt;&lt;/TD&gt;</v>
      </c>
      <c r="C43" s="7" t="str">
        <f>IF(Totals!$AS43="N",CONCATENATE("&lt;TD VALIGN = TOP  ALIGN = CENTER&gt;",Totals!L43,"&lt;/TD&gt;"),"")</f>
        <v>&lt;TD VALIGN = TOP  ALIGN = CENTER&gt;V&lt;/TD&gt;</v>
      </c>
      <c r="D43" s="7" t="str">
        <f>IF(Totals!$AS43="N",CONCATENATE("&lt;TD VALIGN = TOP  ALIGN = CENTER&gt;",Master!C43,"&lt;/TD&gt;"),"")</f>
        <v>&lt;TD VALIGN = TOP  ALIGN = CENTER&gt;802.1Q-2011&lt;/TD&gt;</v>
      </c>
      <c r="E43" s="7" t="str">
        <f>IF(Totals!$AS43="N",CONCATENATE("&lt;TD VALIGN = TOP&gt;",Master!D43,"&lt;/TD&gt;"),"")</f>
        <v>&lt;TD VALIGN = TOP&gt;11.2.5&lt;/TD&gt;</v>
      </c>
      <c r="F43" s="13" t="str">
        <f>IF(Totals!$AS43="N","&lt;TD VALIGN = TOP&gt;","")</f>
        <v>&lt;TD VALIGN = TOP&gt;</v>
      </c>
      <c r="G43" s="13" t="str">
        <f>IF(Totals!$AS43="N",Master!B43,"")</f>
        <v>06-Sep-12</v>
      </c>
      <c r="H43" s="7" t="str">
        <f>IF(Totals!$AS43="N","&lt;/TD&gt;","")</f>
        <v>&lt;/TD&gt;</v>
      </c>
      <c r="I43" s="7" t="str">
        <f>IF(Totals!$AS43="N",CONCATENATE("&lt;TD VALIGN = TOP&gt;",Master!E43,"&lt;/TD&gt;"),"")</f>
        <v>&lt;TD VALIGN = TOP&gt;Use of "new" declaration capability&lt;/TD&gt;</v>
      </c>
      <c r="J43" s="7" t="str">
        <f>IF(Totals!$AS43="N","&lt;/TD&gt;","")</f>
        <v>&lt;/TD&gt;</v>
      </c>
      <c r="K43" s="7" t="str">
        <f>(IF((Totals!$AS43="N"),(CONCATENATE("&lt;TD VALIGN = MIDDLE&gt;",(IF((Master!$F43=""),("&amp;nbsp;"),(Master!$F43)))," &lt;/TD&gt;")),("")))</f>
        <v>&lt;TD VALIGN = MIDDLE&gt;802.1Q-REV &lt;/TD&gt;</v>
      </c>
      <c r="L43" s="7" t="str">
        <f>IF(Totals!$AS43="N","&lt;/TR&gt;","")</f>
        <v>&lt;/TR&gt;</v>
      </c>
    </row>
    <row r="44" spans="1:12" x14ac:dyDescent="0.2">
      <c r="A44" s="26" t="str">
        <f>IF(Totals!$AS44="N","&lt;TR&gt;","")</f>
        <v>&lt;TR&gt;</v>
      </c>
      <c r="B44" s="7" t="str">
        <f>IF(Totals!$AS44="N",CONCATENATE("&lt;TD VALIGN = TOP  ALIGN = CENTER&gt;&lt;A HREF=""maint_",Master!A44,".pdf""&gt;",Master!A44,"&lt;/A&gt;&lt;/TD&gt;"),"")</f>
        <v>&lt;TD VALIGN = TOP  ALIGN = CENTER&gt;&lt;A HREF="maint_0049.pdf"&gt;0049&lt;/A&gt;&lt;/TD&gt;</v>
      </c>
      <c r="C44" s="7" t="str">
        <f>IF(Totals!$AS44="N",CONCATENATE("&lt;TD VALIGN = TOP  ALIGN = CENTER&gt;",Totals!L44,"&lt;/TD&gt;"),"")</f>
        <v>&lt;TD VALIGN = TOP  ALIGN = CENTER&gt;V&lt;/TD&gt;</v>
      </c>
      <c r="D44" s="7" t="str">
        <f>IF(Totals!$AS44="N",CONCATENATE("&lt;TD VALIGN = TOP  ALIGN = CENTER&gt;",Master!C44,"&lt;/TD&gt;"),"")</f>
        <v>&lt;TD VALIGN = TOP  ALIGN = CENTER&gt;802.1Q-2011&lt;/TD&gt;</v>
      </c>
      <c r="E44" s="7" t="str">
        <f>IF(Totals!$AS44="N",CONCATENATE("&lt;TD VALIGN = TOP&gt;",Master!D44,"&lt;/TD&gt;"),"")</f>
        <v>&lt;TD VALIGN = TOP&gt;35.2.4.5&lt;/TD&gt;</v>
      </c>
      <c r="F44" s="13" t="str">
        <f>IF(Totals!$AS44="N","&lt;TD VALIGN = TOP&gt;","")</f>
        <v>&lt;TD VALIGN = TOP&gt;</v>
      </c>
      <c r="G44" s="13" t="str">
        <f>IF(Totals!$AS44="N",Master!B44,"")</f>
        <v>06-Sep-12</v>
      </c>
      <c r="H44" s="7" t="str">
        <f>IF(Totals!$AS44="N","&lt;/TD&gt;","")</f>
        <v>&lt;/TD&gt;</v>
      </c>
      <c r="I44" s="7" t="str">
        <f>IF(Totals!$AS44="N",CONCATENATE("&lt;TD VALIGN = TOP&gt;",Master!E44,"&lt;/TD&gt;"),"")</f>
        <v>&lt;TD VALIGN = TOP&gt;MAP Context for MSRP&lt;/TD&gt;</v>
      </c>
      <c r="J44" s="7" t="str">
        <f>IF(Totals!$AS44="N","&lt;/TD&gt;","")</f>
        <v>&lt;/TD&gt;</v>
      </c>
      <c r="K44" s="7" t="str">
        <f>(IF((Totals!$AS44="N"),(CONCATENATE("&lt;TD VALIGN = MIDDLE&gt;",(IF((Master!$F44=""),("&amp;nbsp;"),(Master!$F44)))," &lt;/TD&gt;")),("")))</f>
        <v>&lt;TD VALIGN = MIDDLE&gt;802.1Q-REV &lt;/TD&gt;</v>
      </c>
      <c r="L44" s="7" t="str">
        <f>IF(Totals!$AS44="N","&lt;/TR&gt;","")</f>
        <v>&lt;/TR&gt;</v>
      </c>
    </row>
    <row r="45" spans="1:12" x14ac:dyDescent="0.2">
      <c r="A45" s="26" t="str">
        <f>IF(Totals!$AS45="N","&lt;TR&gt;","")</f>
        <v>&lt;TR&gt;</v>
      </c>
      <c r="B45" s="7" t="str">
        <f>IF(Totals!$AS45="N",CONCATENATE("&lt;TD VALIGN = TOP  ALIGN = CENTER&gt;&lt;A HREF=""maint_",Master!A45,".pdf""&gt;",Master!A45,"&lt;/A&gt;&lt;/TD&gt;"),"")</f>
        <v>&lt;TD VALIGN = TOP  ALIGN = CENTER&gt;&lt;A HREF="maint_0050.pdf"&gt;0050&lt;/A&gt;&lt;/TD&gt;</v>
      </c>
      <c r="C45" s="7" t="str">
        <f>IF(Totals!$AS45="N",CONCATENATE("&lt;TD VALIGN = TOP  ALIGN = CENTER&gt;",Totals!L45,"&lt;/TD&gt;"),"")</f>
        <v>&lt;TD VALIGN = TOP  ALIGN = CENTER&gt;V&lt;/TD&gt;</v>
      </c>
      <c r="D45" s="7" t="str">
        <f>IF(Totals!$AS45="N",CONCATENATE("&lt;TD VALIGN = TOP  ALIGN = CENTER&gt;",Master!C45,"&lt;/TD&gt;"),"")</f>
        <v>&lt;TD VALIGN = TOP  ALIGN = CENTER&gt;802.1Q-2011&lt;/TD&gt;</v>
      </c>
      <c r="E45" s="7" t="str">
        <f>IF(Totals!$AS45="N",CONCATENATE("&lt;TD VALIGN = TOP&gt;",Master!D45,"&lt;/TD&gt;"),"")</f>
        <v>&lt;TD VALIGN = TOP&gt;5.4.4, 10.3, 35.2.4&lt;/TD&gt;</v>
      </c>
      <c r="F45" s="13" t="str">
        <f>IF(Totals!$AS45="N","&lt;TD VALIGN = TOP&gt;","")</f>
        <v>&lt;TD VALIGN = TOP&gt;</v>
      </c>
      <c r="G45" s="13" t="str">
        <f>IF(Totals!$AS45="N",Master!B45,"")</f>
        <v>06-Sep-12</v>
      </c>
      <c r="H45" s="7" t="str">
        <f>IF(Totals!$AS45="N","&lt;/TD&gt;","")</f>
        <v>&lt;/TD&gt;</v>
      </c>
      <c r="I45" s="7" t="str">
        <f>IF(Totals!$AS45="N",CONCATENATE("&lt;TD VALIGN = TOP&gt;",Master!E45,"&lt;/TD&gt;"),"")</f>
        <v>&lt;TD VALIGN = TOP&gt;MSRP requirements&lt;/TD&gt;</v>
      </c>
      <c r="J45" s="7" t="str">
        <f>IF(Totals!$AS45="N","&lt;/TD&gt;","")</f>
        <v>&lt;/TD&gt;</v>
      </c>
      <c r="K45" s="7" t="str">
        <f>(IF((Totals!$AS45="N"),(CONCATENATE("&lt;TD VALIGN = MIDDLE&gt;",(IF((Master!$F45=""),("&amp;nbsp;"),(Master!$F45)))," &lt;/TD&gt;")),("")))</f>
        <v>&lt;TD VALIGN = MIDDLE&gt;802.1Q-REV &lt;/TD&gt;</v>
      </c>
      <c r="L45" s="7" t="str">
        <f>IF(Totals!$AS45="N","&lt;/TR&gt;","")</f>
        <v>&lt;/TR&gt;</v>
      </c>
    </row>
    <row r="46" spans="1:12" x14ac:dyDescent="0.2">
      <c r="A46" s="26" t="str">
        <f>IF(Totals!$AS46="N","&lt;TR&gt;","")</f>
        <v>&lt;TR&gt;</v>
      </c>
      <c r="B46" s="7" t="str">
        <f>IF(Totals!$AS46="N",CONCATENATE("&lt;TD VALIGN = TOP  ALIGN = CENTER&gt;&lt;A HREF=""maint_",Master!A46,".pdf""&gt;",Master!A46,"&lt;/A&gt;&lt;/TD&gt;"),"")</f>
        <v>&lt;TD VALIGN = TOP  ALIGN = CENTER&gt;&lt;A HREF="maint_0051.pdf"&gt;0051&lt;/A&gt;&lt;/TD&gt;</v>
      </c>
      <c r="C46" s="7" t="str">
        <f>IF(Totals!$AS46="N",CONCATENATE("&lt;TD VALIGN = TOP  ALIGN = CENTER&gt;",Totals!L46,"&lt;/TD&gt;"),"")</f>
        <v>&lt;TD VALIGN = TOP  ALIGN = CENTER&gt;V&lt;/TD&gt;</v>
      </c>
      <c r="D46" s="7" t="str">
        <f>IF(Totals!$AS46="N",CONCATENATE("&lt;TD VALIGN = TOP  ALIGN = CENTER&gt;",Master!C46,"&lt;/TD&gt;"),"")</f>
        <v>&lt;TD VALIGN = TOP  ALIGN = CENTER&gt;802.1Q-2011&lt;/TD&gt;</v>
      </c>
      <c r="E46" s="7" t="str">
        <f>IF(Totals!$AS46="N",CONCATENATE("&lt;TD VALIGN = TOP&gt;",Master!D46,"&lt;/TD&gt;"),"")</f>
        <v>&lt;TD VALIGN = TOP&gt;35.2.2.8.7&lt;/TD&gt;</v>
      </c>
      <c r="F46" s="13" t="str">
        <f>IF(Totals!$AS46="N","&lt;TD VALIGN = TOP&gt;","")</f>
        <v>&lt;TD VALIGN = TOP&gt;</v>
      </c>
      <c r="G46" s="13" t="str">
        <f>IF(Totals!$AS46="N",Master!B46,"")</f>
        <v>06-Sep-12</v>
      </c>
      <c r="H46" s="7" t="str">
        <f>IF(Totals!$AS46="N","&lt;/TD&gt;","")</f>
        <v>&lt;/TD&gt;</v>
      </c>
      <c r="I46" s="7" t="str">
        <f>IF(Totals!$AS46="N",CONCATENATE("&lt;TD VALIGN = TOP&gt;",Master!E46,"&lt;/TD&gt;"),"")</f>
        <v>&lt;TD VALIGN = TOP&gt;FailureInformation&lt;/TD&gt;</v>
      </c>
      <c r="J46" s="7" t="str">
        <f>IF(Totals!$AS46="N","&lt;/TD&gt;","")</f>
        <v>&lt;/TD&gt;</v>
      </c>
      <c r="K46" s="7" t="str">
        <f>(IF((Totals!$AS46="N"),(CONCATENATE("&lt;TD VALIGN = MIDDLE&gt;",(IF((Master!$F46=""),("&amp;nbsp;"),(Master!$F46)))," &lt;/TD&gt;")),("")))</f>
        <v>&lt;TD VALIGN = MIDDLE&gt;802.1Q-REV &lt;/TD&gt;</v>
      </c>
      <c r="L46" s="7" t="str">
        <f>IF(Totals!$AS46="N","&lt;/TR&gt;","")</f>
        <v>&lt;/TR&gt;</v>
      </c>
    </row>
    <row r="47" spans="1:12" x14ac:dyDescent="0.2">
      <c r="A47" s="26" t="str">
        <f>IF(Totals!$AS47="N","&lt;TR&gt;","")</f>
        <v>&lt;TR&gt;</v>
      </c>
      <c r="B47" s="7" t="str">
        <f>IF(Totals!$AS47="N",CONCATENATE("&lt;TD VALIGN = TOP  ALIGN = CENTER&gt;&lt;A HREF=""maint_",Master!A47,".pdf""&gt;",Master!A47,"&lt;/A&gt;&lt;/TD&gt;"),"")</f>
        <v>&lt;TD VALIGN = TOP  ALIGN = CENTER&gt;&lt;A HREF="maint_0052.pdf"&gt;0052&lt;/A&gt;&lt;/TD&gt;</v>
      </c>
      <c r="C47" s="7" t="str">
        <f>IF(Totals!$AS47="N",CONCATENATE("&lt;TD VALIGN = TOP  ALIGN = CENTER&gt;",Totals!L47,"&lt;/TD&gt;"),"")</f>
        <v>&lt;TD VALIGN = TOP  ALIGN = CENTER&gt;V&lt;/TD&gt;</v>
      </c>
      <c r="D47" s="7" t="str">
        <f>IF(Totals!$AS47="N",CONCATENATE("&lt;TD VALIGN = TOP  ALIGN = CENTER&gt;",Master!C47,"&lt;/TD&gt;"),"")</f>
        <v>&lt;TD VALIGN = TOP  ALIGN = CENTER&gt;802.1Q-2011&lt;/TD&gt;</v>
      </c>
      <c r="E47" s="7" t="str">
        <f>IF(Totals!$AS47="N",CONCATENATE("&lt;TD VALIGN = TOP&gt;",Master!D47,"&lt;/TD&gt;"),"")</f>
        <v>&lt;TD VALIGN = TOP&gt;35.2.1.4(c)&lt;/TD&gt;</v>
      </c>
      <c r="F47" s="13" t="str">
        <f>IF(Totals!$AS47="N","&lt;TD VALIGN = TOP&gt;","")</f>
        <v>&lt;TD VALIGN = TOP&gt;</v>
      </c>
      <c r="G47" s="13" t="str">
        <f>IF(Totals!$AS47="N",Master!B47,"")</f>
        <v>06-Sep-12</v>
      </c>
      <c r="H47" s="7" t="str">
        <f>IF(Totals!$AS47="N","&lt;/TD&gt;","")</f>
        <v>&lt;/TD&gt;</v>
      </c>
      <c r="I47" s="7" t="str">
        <f>IF(Totals!$AS47="N",CONCATENATE("&lt;TD VALIGN = TOP&gt;",Master!E47,"&lt;/TD&gt;"),"")</f>
        <v>&lt;TD VALIGN = TOP&gt;streamAge&lt;/TD&gt;</v>
      </c>
      <c r="J47" s="7" t="str">
        <f>IF(Totals!$AS47="N","&lt;/TD&gt;","")</f>
        <v>&lt;/TD&gt;</v>
      </c>
      <c r="K47" s="7" t="str">
        <f>(IF((Totals!$AS47="N"),(CONCATENATE("&lt;TD VALIGN = MIDDLE&gt;",(IF((Master!$F47=""),("&amp;nbsp;"),(Master!$F47)))," &lt;/TD&gt;")),("")))</f>
        <v>&lt;TD VALIGN = MIDDLE&gt;802.1Q-REV &lt;/TD&gt;</v>
      </c>
      <c r="L47" s="7" t="str">
        <f>IF(Totals!$AS47="N","&lt;/TR&gt;","")</f>
        <v>&lt;/TR&gt;</v>
      </c>
    </row>
    <row r="48" spans="1:12" x14ac:dyDescent="0.2">
      <c r="A48" s="26" t="str">
        <f>IF(Totals!$AS48="N","&lt;TR&gt;","")</f>
        <v>&lt;TR&gt;</v>
      </c>
      <c r="B48" s="7" t="str">
        <f>IF(Totals!$AS48="N",CONCATENATE("&lt;TD VALIGN = TOP  ALIGN = CENTER&gt;&lt;A HREF=""maint_",Master!A48,".pdf""&gt;",Master!A48,"&lt;/A&gt;&lt;/TD&gt;"),"")</f>
        <v>&lt;TD VALIGN = TOP  ALIGN = CENTER&gt;&lt;A HREF="maint_0053.pdf"&gt;0053&lt;/A&gt;&lt;/TD&gt;</v>
      </c>
      <c r="C48" s="7" t="str">
        <f>IF(Totals!$AS48="N",CONCATENATE("&lt;TD VALIGN = TOP  ALIGN = CENTER&gt;",Totals!L48,"&lt;/TD&gt;"),"")</f>
        <v>&lt;TD VALIGN = TOP  ALIGN = CENTER&gt;V&lt;/TD&gt;</v>
      </c>
      <c r="D48" s="7" t="str">
        <f>IF(Totals!$AS48="N",CONCATENATE("&lt;TD VALIGN = TOP  ALIGN = CENTER&gt;",Master!C48,"&lt;/TD&gt;"),"")</f>
        <v>&lt;TD VALIGN = TOP  ALIGN = CENTER&gt;802.1Q-2011&lt;/TD&gt;</v>
      </c>
      <c r="E48" s="7" t="str">
        <f>IF(Totals!$AS48="N",CONCATENATE("&lt;TD VALIGN = TOP&gt;",Master!D48,"&lt;/TD&gt;"),"")</f>
        <v>&lt;TD VALIGN = TOP&gt;17.7.14&lt;/TD&gt;</v>
      </c>
      <c r="F48" s="13" t="str">
        <f>IF(Totals!$AS48="N","&lt;TD VALIGN = TOP&gt;","")</f>
        <v>&lt;TD VALIGN = TOP&gt;</v>
      </c>
      <c r="G48" s="13" t="str">
        <f>IF(Totals!$AS48="N",Master!B48,"")</f>
        <v>06-Sep-12</v>
      </c>
      <c r="H48" s="7" t="str">
        <f>IF(Totals!$AS48="N","&lt;/TD&gt;","")</f>
        <v>&lt;/TD&gt;</v>
      </c>
      <c r="I48" s="7" t="str">
        <f>IF(Totals!$AS48="N",CONCATENATE("&lt;TD VALIGN = TOP&gt;",Master!E48,"&lt;/TD&gt;"),"")</f>
        <v>&lt;TD VALIGN = TOP&gt;streamAge in IEEE8021-SRP MIB module&lt;/TD&gt;</v>
      </c>
      <c r="J48" s="7" t="str">
        <f>IF(Totals!$AS48="N","&lt;/TD&gt;","")</f>
        <v>&lt;/TD&gt;</v>
      </c>
      <c r="K48" s="7" t="str">
        <f>(IF((Totals!$AS48="N"),(CONCATENATE("&lt;TD VALIGN = MIDDLE&gt;",(IF((Master!$F48=""),("&amp;nbsp;"),(Master!$F48)))," &lt;/TD&gt;")),("")))</f>
        <v>&lt;TD VALIGN = MIDDLE&gt;802.1Q-REV &lt;/TD&gt;</v>
      </c>
      <c r="L48" s="7" t="str">
        <f>IF(Totals!$AS48="N","&lt;/TR&gt;","")</f>
        <v>&lt;/TR&gt;</v>
      </c>
    </row>
    <row r="49" spans="1:12" x14ac:dyDescent="0.2">
      <c r="A49" s="26" t="str">
        <f>IF(Totals!$AS49="N","&lt;TR&gt;","")</f>
        <v>&lt;TR&gt;</v>
      </c>
      <c r="B49" s="7" t="str">
        <f>IF(Totals!$AS49="N",CONCATENATE("&lt;TD VALIGN = TOP  ALIGN = CENTER&gt;&lt;A HREF=""maint_",Master!A49,".pdf""&gt;",Master!A49,"&lt;/A&gt;&lt;/TD&gt;"),"")</f>
        <v>&lt;TD VALIGN = TOP  ALIGN = CENTER&gt;&lt;A HREF="maint_0054.pdf"&gt;0054&lt;/A&gt;&lt;/TD&gt;</v>
      </c>
      <c r="C49" s="7" t="str">
        <f>IF(Totals!$AS49="N",CONCATENATE("&lt;TD VALIGN = TOP  ALIGN = CENTER&gt;",Totals!L49,"&lt;/TD&gt;"),"")</f>
        <v>&lt;TD VALIGN = TOP  ALIGN = CENTER&gt;V&lt;/TD&gt;</v>
      </c>
      <c r="D49" s="7" t="str">
        <f>IF(Totals!$AS49="N",CONCATENATE("&lt;TD VALIGN = TOP  ALIGN = CENTER&gt;",Master!C49,"&lt;/TD&gt;"),"")</f>
        <v>&lt;TD VALIGN = TOP  ALIGN = CENTER&gt;802.1Q-2011&lt;/TD&gt;</v>
      </c>
      <c r="E49" s="7" t="str">
        <f>IF(Totals!$AS49="N",CONCATENATE("&lt;TD VALIGN = TOP&gt;",Master!D49,"&lt;/TD&gt;"),"")</f>
        <v>&lt;TD VALIGN = TOP&gt;35.2.4.5&lt;/TD&gt;</v>
      </c>
      <c r="F49" s="13" t="str">
        <f>IF(Totals!$AS49="N","&lt;TD VALIGN = TOP&gt;","")</f>
        <v>&lt;TD VALIGN = TOP&gt;</v>
      </c>
      <c r="G49" s="13" t="str">
        <f>IF(Totals!$AS49="N",Master!B49,"")</f>
        <v>06-Sep-12</v>
      </c>
      <c r="H49" s="7" t="str">
        <f>IF(Totals!$AS49="N","&lt;/TD&gt;","")</f>
        <v>&lt;/TD&gt;</v>
      </c>
      <c r="I49" s="7" t="str">
        <f>IF(Totals!$AS49="N",CONCATENATE("&lt;TD VALIGN = TOP&gt;",Master!E49,"&lt;/TD&gt;"),"")</f>
        <v>&lt;TD VALIGN = TOP&gt;MAP Context for MSRP&lt;/TD&gt;</v>
      </c>
      <c r="J49" s="7" t="str">
        <f>IF(Totals!$AS49="N","&lt;/TD&gt;","")</f>
        <v>&lt;/TD&gt;</v>
      </c>
      <c r="K49" s="7" t="str">
        <f>(IF((Totals!$AS49="N"),(CONCATENATE("&lt;TD VALIGN = MIDDLE&gt;",(IF((Master!$F49=""),("&amp;nbsp;"),(Master!$F49)))," &lt;/TD&gt;")),("")))</f>
        <v>&lt;TD VALIGN = MIDDLE&gt;802.1Q-REV &lt;/TD&gt;</v>
      </c>
      <c r="L49" s="7" t="str">
        <f>IF(Totals!$AS49="N","&lt;/TR&gt;","")</f>
        <v>&lt;/TR&gt;</v>
      </c>
    </row>
    <row r="50" spans="1:12" x14ac:dyDescent="0.2">
      <c r="A50" s="26" t="str">
        <f>IF(Totals!$AS50="N","&lt;TR&gt;","")</f>
        <v>&lt;TR&gt;</v>
      </c>
      <c r="B50" s="7" t="str">
        <f>IF(Totals!$AS50="N",CONCATENATE("&lt;TD VALIGN = TOP  ALIGN = CENTER&gt;&lt;A HREF=""maint_",Master!A50,".pdf""&gt;",Master!A50,"&lt;/A&gt;&lt;/TD&gt;"),"")</f>
        <v>&lt;TD VALIGN = TOP  ALIGN = CENTER&gt;&lt;A HREF="maint_0055.pdf"&gt;0055&lt;/A&gt;&lt;/TD&gt;</v>
      </c>
      <c r="C50" s="7" t="str">
        <f>IF(Totals!$AS50="N",CONCATENATE("&lt;TD VALIGN = TOP  ALIGN = CENTER&gt;",Totals!L50,"&lt;/TD&gt;"),"")</f>
        <v>&lt;TD VALIGN = TOP  ALIGN = CENTER&gt;V&lt;/TD&gt;</v>
      </c>
      <c r="D50" s="7" t="str">
        <f>IF(Totals!$AS50="N",CONCATENATE("&lt;TD VALIGN = TOP  ALIGN = CENTER&gt;",Master!C50,"&lt;/TD&gt;"),"")</f>
        <v>&lt;TD VALIGN = TOP  ALIGN = CENTER&gt;802.1Q-2011&lt;/TD&gt;</v>
      </c>
      <c r="E50" s="7" t="str">
        <f>IF(Totals!$AS50="N",CONCATENATE("&lt;TD VALIGN = TOP&gt;",Master!D50,"&lt;/TD&gt;"),"")</f>
        <v>&lt;TD VALIGN = TOP&gt;35.2.4&lt;/TD&gt;</v>
      </c>
      <c r="F50" s="13" t="str">
        <f>IF(Totals!$AS50="N","&lt;TD VALIGN = TOP&gt;","")</f>
        <v>&lt;TD VALIGN = TOP&gt;</v>
      </c>
      <c r="G50" s="13" t="str">
        <f>IF(Totals!$AS50="N",Master!B50,"")</f>
        <v>06-Sep-12</v>
      </c>
      <c r="H50" s="7" t="str">
        <f>IF(Totals!$AS50="N","&lt;/TD&gt;","")</f>
        <v>&lt;/TD&gt;</v>
      </c>
      <c r="I50" s="7" t="str">
        <f>IF(Totals!$AS50="N",CONCATENATE("&lt;TD VALIGN = TOP&gt;",Master!E50,"&lt;/TD&gt;"),"")</f>
        <v>&lt;TD VALIGN = TOP&gt;MSRP Attribute Propagation&lt;/TD&gt;</v>
      </c>
      <c r="J50" s="7" t="str">
        <f>IF(Totals!$AS50="N","&lt;/TD&gt;","")</f>
        <v>&lt;/TD&gt;</v>
      </c>
      <c r="K50" s="7" t="str">
        <f>(IF((Totals!$AS50="N"),(CONCATENATE("&lt;TD VALIGN = MIDDLE&gt;",(IF((Master!$F50=""),("&amp;nbsp;"),(Master!$F50)))," &lt;/TD&gt;")),("")))</f>
        <v>&lt;TD VALIGN = MIDDLE&gt;802.1Q-REV &lt;/TD&gt;</v>
      </c>
      <c r="L50" s="7" t="str">
        <f>IF(Totals!$AS50="N","&lt;/TR&gt;","")</f>
        <v>&lt;/TR&gt;</v>
      </c>
    </row>
    <row r="51" spans="1:12" x14ac:dyDescent="0.2">
      <c r="A51" s="26" t="str">
        <f>IF(Totals!$AS51="N","&lt;TR&gt;","")</f>
        <v>&lt;TR&gt;</v>
      </c>
      <c r="B51" s="7" t="str">
        <f>IF(Totals!$AS51="N",CONCATENATE("&lt;TD VALIGN = TOP  ALIGN = CENTER&gt;&lt;A HREF=""maint_",Master!A51,".pdf""&gt;",Master!A51,"&lt;/A&gt;&lt;/TD&gt;"),"")</f>
        <v>&lt;TD VALIGN = TOP  ALIGN = CENTER&gt;&lt;A HREF="maint_0056.pdf"&gt;0056&lt;/A&gt;&lt;/TD&gt;</v>
      </c>
      <c r="C51" s="7" t="str">
        <f>IF(Totals!$AS51="N",CONCATENATE("&lt;TD VALIGN = TOP  ALIGN = CENTER&gt;",Totals!L51,"&lt;/TD&gt;"),"")</f>
        <v>&lt;TD VALIGN = TOP  ALIGN = CENTER&gt;V&lt;/TD&gt;</v>
      </c>
      <c r="D51" s="7" t="str">
        <f>IF(Totals!$AS51="N",CONCATENATE("&lt;TD VALIGN = TOP  ALIGN = CENTER&gt;",Master!C51,"&lt;/TD&gt;"),"")</f>
        <v>&lt;TD VALIGN = TOP  ALIGN = CENTER&gt;802.1Q-2011&lt;/TD&gt;</v>
      </c>
      <c r="E51" s="7" t="str">
        <f>IF(Totals!$AS51="N",CONCATENATE("&lt;TD VALIGN = TOP&gt;",Master!D51,"&lt;/TD&gt;"),"")</f>
        <v>&lt;TD VALIGN = TOP&gt;35.2.4&lt;/TD&gt;</v>
      </c>
      <c r="F51" s="13" t="str">
        <f>IF(Totals!$AS51="N","&lt;TD VALIGN = TOP&gt;","")</f>
        <v>&lt;TD VALIGN = TOP&gt;</v>
      </c>
      <c r="G51" s="13" t="str">
        <f>IF(Totals!$AS51="N",Master!B51,"")</f>
        <v>06-Sep-12</v>
      </c>
      <c r="H51" s="7" t="str">
        <f>IF(Totals!$AS51="N","&lt;/TD&gt;","")</f>
        <v>&lt;/TD&gt;</v>
      </c>
      <c r="I51" s="7" t="str">
        <f>IF(Totals!$AS51="N",CONCATENATE("&lt;TD VALIGN = TOP&gt;",Master!E51,"&lt;/TD&gt;"),"")</f>
        <v>&lt;TD VALIGN = TOP&gt;MSRP MAP&lt;/TD&gt;</v>
      </c>
      <c r="J51" s="7" t="str">
        <f>IF(Totals!$AS51="N","&lt;/TD&gt;","")</f>
        <v>&lt;/TD&gt;</v>
      </c>
      <c r="K51" s="7" t="str">
        <f>(IF((Totals!$AS51="N"),(CONCATENATE("&lt;TD VALIGN = MIDDLE&gt;",(IF((Master!$F51=""),("&amp;nbsp;"),(Master!$F51)))," &lt;/TD&gt;")),("")))</f>
        <v>&lt;TD VALIGN = MIDDLE&gt;802.1Q-REV &lt;/TD&gt;</v>
      </c>
      <c r="L51" s="7" t="str">
        <f>IF(Totals!$AS51="N","&lt;/TR&gt;","")</f>
        <v>&lt;/TR&gt;</v>
      </c>
    </row>
    <row r="52" spans="1:12" x14ac:dyDescent="0.2">
      <c r="A52" s="26" t="str">
        <f>IF(Totals!$AS52="N","&lt;TR&gt;","")</f>
        <v>&lt;TR&gt;</v>
      </c>
      <c r="B52" s="7" t="str">
        <f>IF(Totals!$AS52="N",CONCATENATE("&lt;TD VALIGN = TOP  ALIGN = CENTER&gt;&lt;A HREF=""maint_",Master!A52,".pdf""&gt;",Master!A52,"&lt;/A&gt;&lt;/TD&gt;"),"")</f>
        <v>&lt;TD VALIGN = TOP  ALIGN = CENTER&gt;&lt;A HREF="maint_0057.pdf"&gt;0057&lt;/A&gt;&lt;/TD&gt;</v>
      </c>
      <c r="C52" s="7" t="str">
        <f>IF(Totals!$AS52="N",CONCATENATE("&lt;TD VALIGN = TOP  ALIGN = CENTER&gt;",Totals!L52,"&lt;/TD&gt;"),"")</f>
        <v>&lt;TD VALIGN = TOP  ALIGN = CENTER&gt;V&lt;/TD&gt;</v>
      </c>
      <c r="D52" s="7" t="str">
        <f>IF(Totals!$AS52="N",CONCATENATE("&lt;TD VALIGN = TOP  ALIGN = CENTER&gt;",Master!C52,"&lt;/TD&gt;"),"")</f>
        <v>&lt;TD VALIGN = TOP  ALIGN = CENTER&gt;802.1Q-2011&lt;/TD&gt;</v>
      </c>
      <c r="E52" s="7" t="str">
        <f>IF(Totals!$AS52="N",CONCATENATE("&lt;TD VALIGN = TOP&gt;",Master!D52,"&lt;/TD&gt;"),"")</f>
        <v>&lt;TD VALIGN = TOP&gt;10.3(a)&lt;/TD&gt;</v>
      </c>
      <c r="F52" s="13" t="str">
        <f>IF(Totals!$AS52="N","&lt;TD VALIGN = TOP&gt;","")</f>
        <v>&lt;TD VALIGN = TOP&gt;</v>
      </c>
      <c r="G52" s="13" t="str">
        <f>IF(Totals!$AS52="N",Master!B52,"")</f>
        <v>06-Sep-12</v>
      </c>
      <c r="H52" s="7" t="str">
        <f>IF(Totals!$AS52="N","&lt;/TD&gt;","")</f>
        <v>&lt;/TD&gt;</v>
      </c>
      <c r="I52" s="7" t="str">
        <f>IF(Totals!$AS52="N",CONCATENATE("&lt;TD VALIGN = TOP&gt;",Master!E52,"&lt;/TD&gt;"),"")</f>
        <v>&lt;TD VALIGN = TOP&gt;MRP Attribute Propagation&lt;/TD&gt;</v>
      </c>
      <c r="J52" s="7" t="str">
        <f>IF(Totals!$AS52="N","&lt;/TD&gt;","")</f>
        <v>&lt;/TD&gt;</v>
      </c>
      <c r="K52" s="7" t="str">
        <f>(IF((Totals!$AS52="N"),(CONCATENATE("&lt;TD VALIGN = MIDDLE&gt;",(IF((Master!$F52=""),("&amp;nbsp;"),(Master!$F52)))," &lt;/TD&gt;")),("")))</f>
        <v>&lt;TD VALIGN = MIDDLE&gt;802.1Q-REV &lt;/TD&gt;</v>
      </c>
      <c r="L52" s="7" t="str">
        <f>IF(Totals!$AS52="N","&lt;/TR&gt;","")</f>
        <v>&lt;/TR&gt;</v>
      </c>
    </row>
    <row r="53" spans="1:12" x14ac:dyDescent="0.2">
      <c r="A53" s="26" t="str">
        <f>IF(Totals!$AS53="N","&lt;TR&gt;","")</f>
        <v/>
      </c>
      <c r="B53" s="7" t="str">
        <f>IF(Totals!$AS53="N",CONCATENATE("&lt;TD VALIGN = TOP  ALIGN = CENTER&gt;&lt;A HREF=""maint_",Master!A53,".pdf""&gt;",Master!A53,"&lt;/A&gt;&lt;/TD&gt;"),"")</f>
        <v/>
      </c>
      <c r="C53" s="7" t="str">
        <f>IF(Totals!$AS53="N",CONCATENATE("&lt;TD VALIGN = TOP  ALIGN = CENTER&gt;",Totals!L53,"&lt;/TD&gt;"),"")</f>
        <v/>
      </c>
      <c r="D53" s="7" t="str">
        <f>IF(Totals!$AS53="N",CONCATENATE("&lt;TD VALIGN = TOP  ALIGN = CENTER&gt;",Master!C53,"&lt;/TD&gt;"),"")</f>
        <v/>
      </c>
      <c r="E53" s="7" t="str">
        <f>IF(Totals!$AS53="N",CONCATENATE("&lt;TD VALIGN = TOP&gt;",Master!D53,"&lt;/TD&gt;"),"")</f>
        <v/>
      </c>
      <c r="F53" s="13" t="str">
        <f>IF(Totals!$AS53="N","&lt;TD VALIGN = TOP&gt;","")</f>
        <v/>
      </c>
      <c r="G53" s="13" t="str">
        <f>IF(Totals!$AS53="N",Master!B53,"")</f>
        <v/>
      </c>
      <c r="H53" s="7" t="str">
        <f>IF(Totals!$AS53="N","&lt;/TD&gt;","")</f>
        <v/>
      </c>
      <c r="I53" s="7" t="str">
        <f>IF(Totals!$AS53="N",CONCATENATE("&lt;TD VALIGN = TOP&gt;",Master!E53,"&lt;/TD&gt;"),"")</f>
        <v/>
      </c>
      <c r="J53" s="7" t="str">
        <f>IF(Totals!$AS53="N","&lt;/TD&gt;","")</f>
        <v/>
      </c>
      <c r="K53" s="7" t="str">
        <f>(IF((Totals!$AS53="N"),(CONCATENATE("&lt;TD VALIGN = MIDDLE&gt;",(IF((Master!$F53=""),("&amp;nbsp;"),(Master!$F53)))," &lt;/TD&gt;")),("")))</f>
        <v/>
      </c>
      <c r="L53" s="7" t="str">
        <f>IF(Totals!$AS53="N","&lt;/TR&gt;","")</f>
        <v/>
      </c>
    </row>
    <row r="54" spans="1:12" x14ac:dyDescent="0.2">
      <c r="A54" s="26" t="str">
        <f>IF(Totals!$AS54="N","&lt;TR&gt;","")</f>
        <v/>
      </c>
      <c r="B54" s="7" t="str">
        <f>IF(Totals!$AS54="N",CONCATENATE("&lt;TD VALIGN = TOP  ALIGN = CENTER&gt;&lt;A HREF=""maint_",Master!A54,".pdf""&gt;",Master!A54,"&lt;/A&gt;&lt;/TD&gt;"),"")</f>
        <v/>
      </c>
      <c r="C54" s="7" t="str">
        <f>IF(Totals!$AS54="N",CONCATENATE("&lt;TD VALIGN = TOP  ALIGN = CENTER&gt;",Totals!L54,"&lt;/TD&gt;"),"")</f>
        <v/>
      </c>
      <c r="D54" s="7" t="str">
        <f>IF(Totals!$AS54="N",CONCATENATE("&lt;TD VALIGN = TOP  ALIGN = CENTER&gt;",Master!C54,"&lt;/TD&gt;"),"")</f>
        <v/>
      </c>
      <c r="E54" s="7" t="str">
        <f>IF(Totals!$AS54="N",CONCATENATE("&lt;TD VALIGN = TOP&gt;",Master!D54,"&lt;/TD&gt;"),"")</f>
        <v/>
      </c>
      <c r="F54" s="13" t="str">
        <f>IF(Totals!$AS54="N","&lt;TD VALIGN = TOP&gt;","")</f>
        <v/>
      </c>
      <c r="G54" s="13" t="str">
        <f>IF(Totals!$AS54="N",Master!B54,"")</f>
        <v/>
      </c>
      <c r="H54" s="7" t="str">
        <f>IF(Totals!$AS54="N","&lt;/TD&gt;","")</f>
        <v/>
      </c>
      <c r="I54" s="7" t="str">
        <f>IF(Totals!$AS54="N",CONCATENATE("&lt;TD VALIGN = TOP&gt;",Master!E54,"&lt;/TD&gt;"),"")</f>
        <v/>
      </c>
      <c r="J54" s="7" t="str">
        <f>IF(Totals!$AS54="N","&lt;/TD&gt;","")</f>
        <v/>
      </c>
      <c r="K54" s="7" t="str">
        <f>(IF((Totals!$AS54="N"),(CONCATENATE("&lt;TD VALIGN = MIDDLE&gt;",(IF((Master!$F54=""),("&amp;nbsp;"),(Master!$F54)))," &lt;/TD&gt;")),("")))</f>
        <v/>
      </c>
      <c r="L54" s="7" t="str">
        <f>IF(Totals!$AS54="N","&lt;/TR&gt;","")</f>
        <v/>
      </c>
    </row>
    <row r="55" spans="1:12" x14ac:dyDescent="0.2">
      <c r="A55" s="26" t="str">
        <f>IF(Totals!$AS55="N","&lt;TR&gt;","")</f>
        <v/>
      </c>
      <c r="B55" s="7" t="str">
        <f>IF(Totals!$AS55="N",CONCATENATE("&lt;TD VALIGN = TOP  ALIGN = CENTER&gt;&lt;A HREF=""maint_",Master!A55,".pdf""&gt;",Master!A55,"&lt;/A&gt;&lt;/TD&gt;"),"")</f>
        <v/>
      </c>
      <c r="C55" s="7" t="str">
        <f>IF(Totals!$AS55="N",CONCATENATE("&lt;TD VALIGN = TOP  ALIGN = CENTER&gt;",Totals!L55,"&lt;/TD&gt;"),"")</f>
        <v/>
      </c>
      <c r="D55" s="7" t="str">
        <f>IF(Totals!$AS55="N",CONCATENATE("&lt;TD VALIGN = TOP  ALIGN = CENTER&gt;",Master!C55,"&lt;/TD&gt;"),"")</f>
        <v/>
      </c>
      <c r="E55" s="7" t="str">
        <f>IF(Totals!$AS55="N",CONCATENATE("&lt;TD VALIGN = TOP&gt;",Master!D55,"&lt;/TD&gt;"),"")</f>
        <v/>
      </c>
      <c r="F55" s="13" t="str">
        <f>IF(Totals!$AS55="N","&lt;TD VALIGN = TOP&gt;","")</f>
        <v/>
      </c>
      <c r="G55" s="13" t="str">
        <f>IF(Totals!$AS55="N",Master!B55,"")</f>
        <v/>
      </c>
      <c r="H55" s="7" t="str">
        <f>IF(Totals!$AS55="N","&lt;/TD&gt;","")</f>
        <v/>
      </c>
      <c r="I55" s="7" t="str">
        <f>IF(Totals!$AS55="N",CONCATENATE("&lt;TD VALIGN = TOP&gt;",Master!E55,"&lt;/TD&gt;"),"")</f>
        <v/>
      </c>
      <c r="J55" s="7" t="str">
        <f>IF(Totals!$AS55="N","&lt;/TD&gt;","")</f>
        <v/>
      </c>
      <c r="K55" s="7" t="str">
        <f>(IF((Totals!$AS55="N"),(CONCATENATE("&lt;TD VALIGN = MIDDLE&gt;",(IF((Master!$F55=""),("&amp;nbsp;"),(Master!$F55)))," &lt;/TD&gt;")),("")))</f>
        <v/>
      </c>
      <c r="L55" s="7" t="str">
        <f>IF(Totals!$AS55="N","&lt;/TR&gt;","")</f>
        <v/>
      </c>
    </row>
    <row r="56" spans="1:12" x14ac:dyDescent="0.2">
      <c r="A56" s="26" t="str">
        <f>IF(Totals!$AS56="N","&lt;TR&gt;","")</f>
        <v>&lt;TR&gt;</v>
      </c>
      <c r="B56" s="7" t="str">
        <f>IF(Totals!$AS56="N",CONCATENATE("&lt;TD VALIGN = TOP  ALIGN = CENTER&gt;&lt;A HREF=""maint_",Master!A56,".pdf""&gt;",Master!A56,"&lt;/A&gt;&lt;/TD&gt;"),"")</f>
        <v>&lt;TD VALIGN = TOP  ALIGN = CENTER&gt;&lt;A HREF="maint_0061.pdf"&gt;0061&lt;/A&gt;&lt;/TD&gt;</v>
      </c>
      <c r="C56" s="7" t="str">
        <f>IF(Totals!$AS56="N",CONCATENATE("&lt;TD VALIGN = TOP  ALIGN = CENTER&gt;",Totals!L56,"&lt;/TD&gt;"),"")</f>
        <v>&lt;TD VALIGN = TOP  ALIGN = CENTER&gt;CB&lt;/TD&gt;</v>
      </c>
      <c r="D56" s="7" t="str">
        <f>IF(Totals!$AS56="N",CONCATENATE("&lt;TD VALIGN = TOP  ALIGN = CENTER&gt;",Master!C56,"&lt;/TD&gt;"),"")</f>
        <v>&lt;TD VALIGN = TOP  ALIGN = CENTER&gt;802.1AS-2011&lt;/TD&gt;</v>
      </c>
      <c r="E56" s="7" t="str">
        <f>IF(Totals!$AS56="N",CONCATENATE("&lt;TD VALIGN = TOP&gt;",Master!D56,"&lt;/TD&gt;"),"")</f>
        <v>&lt;TD VALIGN = TOP&gt;10.2.6.1.1&lt;/TD&gt;</v>
      </c>
      <c r="F56" s="13" t="str">
        <f>IF(Totals!$AS56="N","&lt;TD VALIGN = TOP&gt;","")</f>
        <v>&lt;TD VALIGN = TOP&gt;</v>
      </c>
      <c r="G56" s="13" t="str">
        <f>IF(Totals!$AS56="N",Master!B56,"")</f>
        <v>01-Nov-12</v>
      </c>
      <c r="H56" s="7" t="str">
        <f>IF(Totals!$AS56="N","&lt;/TD&gt;","")</f>
        <v>&lt;/TD&gt;</v>
      </c>
      <c r="I56" s="7" t="str">
        <f>IF(Totals!$AS56="N",CONCATENATE("&lt;TD VALIGN = TOP&gt;",Master!E56,"&lt;/TD&gt;"),"")</f>
        <v>&lt;TD VALIGN = TOP&gt;local variables&lt;/TD&gt;</v>
      </c>
      <c r="J56" s="7" t="str">
        <f>IF(Totals!$AS56="N","&lt;/TD&gt;","")</f>
        <v>&lt;/TD&gt;</v>
      </c>
      <c r="K56" s="7" t="str">
        <f>(IF((Totals!$AS56="N"),(CONCATENATE("&lt;TD VALIGN = MIDDLE&gt;",(IF((Master!$F56=""),("&amp;nbsp;"),(Master!$F56)))," &lt;/TD&gt;")),("")))</f>
        <v>&lt;TD VALIGN = MIDDLE&gt;802.1ASbt &lt;/TD&gt;</v>
      </c>
      <c r="L56" s="7" t="str">
        <f>IF(Totals!$AS56="N","&lt;/TR&gt;","")</f>
        <v>&lt;/TR&gt;</v>
      </c>
    </row>
    <row r="57" spans="1:12" x14ac:dyDescent="0.2">
      <c r="A57" s="26" t="str">
        <f>IF(Totals!$AS57="N","&lt;TR&gt;","")</f>
        <v/>
      </c>
      <c r="B57" s="7" t="str">
        <f>IF(Totals!$AS57="N",CONCATENATE("&lt;TD VALIGN = TOP  ALIGN = CENTER&gt;&lt;A HREF=""maint_",Master!A57,".pdf""&gt;",Master!A57,"&lt;/A&gt;&lt;/TD&gt;"),"")</f>
        <v/>
      </c>
      <c r="C57" s="7" t="str">
        <f>IF(Totals!$AS57="N",CONCATENATE("&lt;TD VALIGN = TOP  ALIGN = CENTER&gt;",Totals!L57,"&lt;/TD&gt;"),"")</f>
        <v/>
      </c>
      <c r="D57" s="7" t="str">
        <f>IF(Totals!$AS57="N",CONCATENATE("&lt;TD VALIGN = TOP  ALIGN = CENTER&gt;",Master!C57,"&lt;/TD&gt;"),"")</f>
        <v/>
      </c>
      <c r="E57" s="7" t="str">
        <f>IF(Totals!$AS57="N",CONCATENATE("&lt;TD VALIGN = TOP&gt;",Master!D57,"&lt;/TD&gt;"),"")</f>
        <v/>
      </c>
      <c r="F57" s="13" t="str">
        <f>IF(Totals!$AS57="N","&lt;TD VALIGN = TOP&gt;","")</f>
        <v/>
      </c>
      <c r="G57" s="13" t="str">
        <f>IF(Totals!$AS57="N",Master!B57,"")</f>
        <v/>
      </c>
      <c r="H57" s="7" t="str">
        <f>IF(Totals!$AS57="N","&lt;/TD&gt;","")</f>
        <v/>
      </c>
      <c r="I57" s="7" t="str">
        <f>IF(Totals!$AS57="N",CONCATENATE("&lt;TD VALIGN = TOP&gt;",Master!E57,"&lt;/TD&gt;"),"")</f>
        <v/>
      </c>
      <c r="J57" s="7" t="str">
        <f>IF(Totals!$AS57="N","&lt;/TD&gt;","")</f>
        <v/>
      </c>
      <c r="K57" s="7" t="str">
        <f>(IF((Totals!$AS57="N"),(CONCATENATE("&lt;TD VALIGN = MIDDLE&gt;",(IF((Master!$F57=""),("&amp;nbsp;"),(Master!$F57)))," &lt;/TD&gt;")),("")))</f>
        <v/>
      </c>
      <c r="L57" s="7" t="str">
        <f>IF(Totals!$AS57="N","&lt;/TR&gt;","")</f>
        <v/>
      </c>
    </row>
    <row r="58" spans="1:12" x14ac:dyDescent="0.2">
      <c r="A58" s="26" t="str">
        <f>IF(Totals!$AS58="N","&lt;TR&gt;","")</f>
        <v/>
      </c>
      <c r="B58" s="7" t="str">
        <f>IF(Totals!$AS58="N",CONCATENATE("&lt;TD VALIGN = TOP  ALIGN = CENTER&gt;&lt;A HREF=""maint_",Master!A58,".pdf""&gt;",Master!A58,"&lt;/A&gt;&lt;/TD&gt;"),"")</f>
        <v/>
      </c>
      <c r="C58" s="7" t="str">
        <f>IF(Totals!$AS58="N",CONCATENATE("&lt;TD VALIGN = TOP  ALIGN = CENTER&gt;",Totals!L58,"&lt;/TD&gt;"),"")</f>
        <v/>
      </c>
      <c r="D58" s="7" t="str">
        <f>IF(Totals!$AS58="N",CONCATENATE("&lt;TD VALIGN = TOP  ALIGN = CENTER&gt;",Master!C58,"&lt;/TD&gt;"),"")</f>
        <v/>
      </c>
      <c r="E58" s="7" t="str">
        <f>IF(Totals!$AS58="N",CONCATENATE("&lt;TD VALIGN = TOP&gt;",Master!D58,"&lt;/TD&gt;"),"")</f>
        <v/>
      </c>
      <c r="F58" s="13" t="str">
        <f>IF(Totals!$AS58="N","&lt;TD VALIGN = TOP&gt;","")</f>
        <v/>
      </c>
      <c r="G58" s="13" t="str">
        <f>IF(Totals!$AS58="N",Master!B58,"")</f>
        <v/>
      </c>
      <c r="H58" s="7" t="str">
        <f>IF(Totals!$AS58="N","&lt;/TD&gt;","")</f>
        <v/>
      </c>
      <c r="I58" s="7" t="str">
        <f>IF(Totals!$AS58="N",CONCATENATE("&lt;TD VALIGN = TOP&gt;",Master!E58,"&lt;/TD&gt;"),"")</f>
        <v/>
      </c>
      <c r="J58" s="7" t="str">
        <f>IF(Totals!$AS58="N","&lt;/TD&gt;","")</f>
        <v/>
      </c>
      <c r="K58" s="7" t="str">
        <f>(IF((Totals!$AS58="N"),(CONCATENATE("&lt;TD VALIGN = MIDDLE&gt;",(IF((Master!$F58=""),("&amp;nbsp;"),(Master!$F58)))," &lt;/TD&gt;")),("")))</f>
        <v/>
      </c>
      <c r="L58" s="7" t="str">
        <f>IF(Totals!$AS58="N","&lt;/TR&gt;","")</f>
        <v/>
      </c>
    </row>
    <row r="59" spans="1:12" x14ac:dyDescent="0.2">
      <c r="A59" s="26" t="str">
        <f>IF(Totals!$AS59="N","&lt;TR&gt;","")</f>
        <v/>
      </c>
      <c r="B59" s="7" t="str">
        <f>IF(Totals!$AS59="N",CONCATENATE("&lt;TD VALIGN = TOP  ALIGN = CENTER&gt;&lt;A HREF=""maint_",Master!A59,".pdf""&gt;",Master!A59,"&lt;/A&gt;&lt;/TD&gt;"),"")</f>
        <v/>
      </c>
      <c r="C59" s="7" t="str">
        <f>IF(Totals!$AS59="N",CONCATENATE("&lt;TD VALIGN = TOP  ALIGN = CENTER&gt;",Totals!L59,"&lt;/TD&gt;"),"")</f>
        <v/>
      </c>
      <c r="D59" s="7" t="str">
        <f>IF(Totals!$AS59="N",CONCATENATE("&lt;TD VALIGN = TOP  ALIGN = CENTER&gt;",Master!C59,"&lt;/TD&gt;"),"")</f>
        <v/>
      </c>
      <c r="E59" s="7" t="str">
        <f>IF(Totals!$AS59="N",CONCATENATE("&lt;TD VALIGN = TOP&gt;",Master!D59,"&lt;/TD&gt;"),"")</f>
        <v/>
      </c>
      <c r="F59" s="13" t="str">
        <f>IF(Totals!$AS59="N","&lt;TD VALIGN = TOP&gt;","")</f>
        <v/>
      </c>
      <c r="G59" s="13" t="str">
        <f>IF(Totals!$AS59="N",Master!B59,"")</f>
        <v/>
      </c>
      <c r="H59" s="7" t="str">
        <f>IF(Totals!$AS59="N","&lt;/TD&gt;","")</f>
        <v/>
      </c>
      <c r="I59" s="7" t="str">
        <f>IF(Totals!$AS59="N",CONCATENATE("&lt;TD VALIGN = TOP&gt;",Master!E59,"&lt;/TD&gt;"),"")</f>
        <v/>
      </c>
      <c r="J59" s="7" t="str">
        <f>IF(Totals!$AS59="N","&lt;/TD&gt;","")</f>
        <v/>
      </c>
      <c r="K59" s="7" t="str">
        <f>(IF((Totals!$AS59="N"),(CONCATENATE("&lt;TD VALIGN = MIDDLE&gt;",(IF((Master!$F59=""),("&amp;nbsp;"),(Master!$F59)))," &lt;/TD&gt;")),("")))</f>
        <v/>
      </c>
      <c r="L59" s="7" t="str">
        <f>IF(Totals!$AS59="N","&lt;/TR&gt;","")</f>
        <v/>
      </c>
    </row>
    <row r="60" spans="1:12" x14ac:dyDescent="0.2">
      <c r="A60" s="26" t="str">
        <f>IF(Totals!$AS60="N","&lt;TR&gt;","")</f>
        <v/>
      </c>
      <c r="B60" s="7" t="str">
        <f>IF(Totals!$AS60="N",CONCATENATE("&lt;TD VALIGN = TOP  ALIGN = CENTER&gt;&lt;A HREF=""maint_",Master!A60,".pdf""&gt;",Master!A60,"&lt;/A&gt;&lt;/TD&gt;"),"")</f>
        <v/>
      </c>
      <c r="C60" s="7" t="str">
        <f>IF(Totals!$AS60="N",CONCATENATE("&lt;TD VALIGN = TOP  ALIGN = CENTER&gt;",Totals!L60,"&lt;/TD&gt;"),"")</f>
        <v/>
      </c>
      <c r="D60" s="7" t="str">
        <f>IF(Totals!$AS60="N",CONCATENATE("&lt;TD VALIGN = TOP  ALIGN = CENTER&gt;",Master!C60,"&lt;/TD&gt;"),"")</f>
        <v/>
      </c>
      <c r="E60" s="7" t="str">
        <f>IF(Totals!$AS60="N",CONCATENATE("&lt;TD VALIGN = TOP&gt;",Master!D60,"&lt;/TD&gt;"),"")</f>
        <v/>
      </c>
      <c r="F60" s="13" t="str">
        <f>IF(Totals!$AS60="N","&lt;TD VALIGN = TOP&gt;","")</f>
        <v/>
      </c>
      <c r="G60" s="13" t="str">
        <f>IF(Totals!$AS60="N",Master!B60,"")</f>
        <v/>
      </c>
      <c r="H60" s="7" t="str">
        <f>IF(Totals!$AS60="N","&lt;/TD&gt;","")</f>
        <v/>
      </c>
      <c r="I60" s="7" t="str">
        <f>IF(Totals!$AS60="N",CONCATENATE("&lt;TD VALIGN = TOP&gt;",Master!E60,"&lt;/TD&gt;"),"")</f>
        <v/>
      </c>
      <c r="J60" s="7" t="str">
        <f>IF(Totals!$AS60="N","&lt;/TD&gt;","")</f>
        <v/>
      </c>
      <c r="K60" s="7" t="str">
        <f>(IF((Totals!$AS60="N"),(CONCATENATE("&lt;TD VALIGN = MIDDLE&gt;",(IF((Master!$F60=""),("&amp;nbsp;"),(Master!$F60)))," &lt;/TD&gt;")),("")))</f>
        <v/>
      </c>
      <c r="L60" s="7" t="str">
        <f>IF(Totals!$AS60="N","&lt;/TR&gt;","")</f>
        <v/>
      </c>
    </row>
    <row r="61" spans="1:12" x14ac:dyDescent="0.2">
      <c r="A61" s="26" t="str">
        <f>IF(Totals!$AS61="N","&lt;TR&gt;","")</f>
        <v/>
      </c>
      <c r="B61" s="7" t="str">
        <f>IF(Totals!$AS61="N",CONCATENATE("&lt;TD VALIGN = TOP  ALIGN = CENTER&gt;&lt;A HREF=""maint_",Master!A61,".pdf""&gt;",Master!A61,"&lt;/A&gt;&lt;/TD&gt;"),"")</f>
        <v/>
      </c>
      <c r="C61" s="7" t="str">
        <f>IF(Totals!$AS61="N",CONCATENATE("&lt;TD VALIGN = TOP  ALIGN = CENTER&gt;",Totals!L61,"&lt;/TD&gt;"),"")</f>
        <v/>
      </c>
      <c r="D61" s="7" t="str">
        <f>IF(Totals!$AS61="N",CONCATENATE("&lt;TD VALIGN = TOP  ALIGN = CENTER&gt;",Master!C61,"&lt;/TD&gt;"),"")</f>
        <v/>
      </c>
      <c r="E61" s="7" t="str">
        <f>IF(Totals!$AS61="N",CONCATENATE("&lt;TD VALIGN = TOP&gt;",Master!D61,"&lt;/TD&gt;"),"")</f>
        <v/>
      </c>
      <c r="F61" s="13" t="str">
        <f>IF(Totals!$AS61="N","&lt;TD VALIGN = TOP&gt;","")</f>
        <v/>
      </c>
      <c r="G61" s="13" t="str">
        <f>IF(Totals!$AS61="N",Master!B61,"")</f>
        <v/>
      </c>
      <c r="H61" s="7" t="str">
        <f>IF(Totals!$AS61="N","&lt;/TD&gt;","")</f>
        <v/>
      </c>
      <c r="I61" s="7" t="str">
        <f>IF(Totals!$AS61="N",CONCATENATE("&lt;TD VALIGN = TOP&gt;",Master!E61,"&lt;/TD&gt;"),"")</f>
        <v/>
      </c>
      <c r="J61" s="7" t="str">
        <f>IF(Totals!$AS61="N","&lt;/TD&gt;","")</f>
        <v/>
      </c>
      <c r="K61" s="7" t="str">
        <f>(IF((Totals!$AS61="N"),(CONCATENATE("&lt;TD VALIGN = MIDDLE&gt;",(IF((Master!$F61=""),("&amp;nbsp;"),(Master!$F61)))," &lt;/TD&gt;")),("")))</f>
        <v/>
      </c>
      <c r="L61" s="7" t="str">
        <f>IF(Totals!$AS61="N","&lt;/TR&gt;","")</f>
        <v/>
      </c>
    </row>
    <row r="62" spans="1:12" x14ac:dyDescent="0.2">
      <c r="A62" s="26" t="str">
        <f>IF(Totals!$AS62="N","&lt;TR&gt;","")</f>
        <v/>
      </c>
      <c r="B62" s="7" t="str">
        <f>IF(Totals!$AS62="N",CONCATENATE("&lt;TD VALIGN = TOP  ALIGN = CENTER&gt;&lt;A HREF=""maint_",Master!A62,".pdf""&gt;",Master!A62,"&lt;/A&gt;&lt;/TD&gt;"),"")</f>
        <v/>
      </c>
      <c r="C62" s="7" t="str">
        <f>IF(Totals!$AS62="N",CONCATENATE("&lt;TD VALIGN = TOP  ALIGN = CENTER&gt;",Totals!L62,"&lt;/TD&gt;"),"")</f>
        <v/>
      </c>
      <c r="D62" s="7" t="str">
        <f>IF(Totals!$AS62="N",CONCATENATE("&lt;TD VALIGN = TOP  ALIGN = CENTER&gt;",Master!C62,"&lt;/TD&gt;"),"")</f>
        <v/>
      </c>
      <c r="E62" s="7" t="str">
        <f>IF(Totals!$AS62="N",CONCATENATE("&lt;TD VALIGN = TOP&gt;",Master!D62,"&lt;/TD&gt;"),"")</f>
        <v/>
      </c>
      <c r="F62" s="13" t="str">
        <f>IF(Totals!$AS62="N","&lt;TD VALIGN = TOP&gt;","")</f>
        <v/>
      </c>
      <c r="G62" s="13" t="str">
        <f>IF(Totals!$AS62="N",Master!B62,"")</f>
        <v/>
      </c>
      <c r="H62" s="7" t="str">
        <f>IF(Totals!$AS62="N","&lt;/TD&gt;","")</f>
        <v/>
      </c>
      <c r="I62" s="7" t="str">
        <f>IF(Totals!$AS62="N",CONCATENATE("&lt;TD VALIGN = TOP&gt;",Master!E62,"&lt;/TD&gt;"),"")</f>
        <v/>
      </c>
      <c r="J62" s="7" t="str">
        <f>IF(Totals!$AS62="N","&lt;/TD&gt;","")</f>
        <v/>
      </c>
      <c r="K62" s="7" t="str">
        <f>(IF((Totals!$AS62="N"),(CONCATENATE("&lt;TD VALIGN = MIDDLE&gt;",(IF((Master!$F62=""),("&amp;nbsp;"),(Master!$F62)))," &lt;/TD&gt;")),("")))</f>
        <v/>
      </c>
      <c r="L62" s="7" t="str">
        <f>IF(Totals!$AS62="N","&lt;/TR&gt;","")</f>
        <v/>
      </c>
    </row>
    <row r="63" spans="1:12" x14ac:dyDescent="0.2">
      <c r="A63" s="26" t="str">
        <f>IF(Totals!$AS63="N","&lt;TR&gt;","")</f>
        <v/>
      </c>
      <c r="B63" s="7" t="str">
        <f>IF(Totals!$AS63="N",CONCATENATE("&lt;TD VALIGN = TOP  ALIGN = CENTER&gt;&lt;A HREF=""maint_",Master!A63,".pdf""&gt;",Master!A63,"&lt;/A&gt;&lt;/TD&gt;"),"")</f>
        <v/>
      </c>
      <c r="C63" s="7" t="str">
        <f>IF(Totals!$AS63="N",CONCATENATE("&lt;TD VALIGN = TOP  ALIGN = CENTER&gt;",Totals!L63,"&lt;/TD&gt;"),"")</f>
        <v/>
      </c>
      <c r="D63" s="7" t="str">
        <f>IF(Totals!$AS63="N",CONCATENATE("&lt;TD VALIGN = TOP  ALIGN = CENTER&gt;",Master!C63,"&lt;/TD&gt;"),"")</f>
        <v/>
      </c>
      <c r="E63" s="7" t="str">
        <f>IF(Totals!$AS63="N",CONCATENATE("&lt;TD VALIGN = TOP&gt;",Master!D63,"&lt;/TD&gt;"),"")</f>
        <v/>
      </c>
      <c r="F63" s="13" t="str">
        <f>IF(Totals!$AS63="N","&lt;TD VALIGN = TOP&gt;","")</f>
        <v/>
      </c>
      <c r="G63" s="13" t="str">
        <f>IF(Totals!$AS63="N",Master!B63,"")</f>
        <v/>
      </c>
      <c r="H63" s="7" t="str">
        <f>IF(Totals!$AS63="N","&lt;/TD&gt;","")</f>
        <v/>
      </c>
      <c r="I63" s="7" t="str">
        <f>IF(Totals!$AS63="N",CONCATENATE("&lt;TD VALIGN = TOP&gt;",Master!E63,"&lt;/TD&gt;"),"")</f>
        <v/>
      </c>
      <c r="J63" s="7" t="str">
        <f>IF(Totals!$AS63="N","&lt;/TD&gt;","")</f>
        <v/>
      </c>
      <c r="K63" s="7" t="str">
        <f>(IF((Totals!$AS63="N"),(CONCATENATE("&lt;TD VALIGN = MIDDLE&gt;",(IF((Master!$F63=""),("&amp;nbsp;"),(Master!$F63)))," &lt;/TD&gt;")),("")))</f>
        <v/>
      </c>
      <c r="L63" s="7" t="str">
        <f>IF(Totals!$AS63="N","&lt;/TR&gt;","")</f>
        <v/>
      </c>
    </row>
    <row r="64" spans="1:12" x14ac:dyDescent="0.2">
      <c r="A64" s="26" t="str">
        <f>IF(Totals!$AS64="N","&lt;TR&gt;","")</f>
        <v/>
      </c>
      <c r="B64" s="7" t="str">
        <f>IF(Totals!$AS64="N",CONCATENATE("&lt;TD VALIGN = TOP  ALIGN = CENTER&gt;&lt;A HREF=""maint_",Master!A64,".pdf""&gt;",Master!A64,"&lt;/A&gt;&lt;/TD&gt;"),"")</f>
        <v/>
      </c>
      <c r="C64" s="7" t="str">
        <f>IF(Totals!$AS64="N",CONCATENATE("&lt;TD VALIGN = TOP  ALIGN = CENTER&gt;",Totals!L64,"&lt;/TD&gt;"),"")</f>
        <v/>
      </c>
      <c r="D64" s="7" t="str">
        <f>IF(Totals!$AS64="N",CONCATENATE("&lt;TD VALIGN = TOP  ALIGN = CENTER&gt;",Master!C64,"&lt;/TD&gt;"),"")</f>
        <v/>
      </c>
      <c r="E64" s="7" t="str">
        <f>IF(Totals!$AS64="N",CONCATENATE("&lt;TD VALIGN = TOP&gt;",Master!D64,"&lt;/TD&gt;"),"")</f>
        <v/>
      </c>
      <c r="F64" s="13" t="str">
        <f>IF(Totals!$AS64="N","&lt;TD VALIGN = TOP&gt;","")</f>
        <v/>
      </c>
      <c r="G64" s="13" t="str">
        <f>IF(Totals!$AS64="N",Master!B64,"")</f>
        <v/>
      </c>
      <c r="H64" s="7" t="str">
        <f>IF(Totals!$AS64="N","&lt;/TD&gt;","")</f>
        <v/>
      </c>
      <c r="I64" s="7" t="str">
        <f>IF(Totals!$AS64="N",CONCATENATE("&lt;TD VALIGN = TOP&gt;",Master!E64,"&lt;/TD&gt;"),"")</f>
        <v/>
      </c>
      <c r="J64" s="7" t="str">
        <f>IF(Totals!$AS64="N","&lt;/TD&gt;","")</f>
        <v/>
      </c>
      <c r="K64" s="7" t="str">
        <f>(IF((Totals!$AS64="N"),(CONCATENATE("&lt;TD VALIGN = MIDDLE&gt;",(IF((Master!$F64=""),("&amp;nbsp;"),(Master!$F64)))," &lt;/TD&gt;")),("")))</f>
        <v/>
      </c>
      <c r="L64" s="7" t="str">
        <f>IF(Totals!$AS64="N","&lt;/TR&gt;","")</f>
        <v/>
      </c>
    </row>
    <row r="65" spans="1:12" x14ac:dyDescent="0.2">
      <c r="A65" s="26" t="str">
        <f>IF(Totals!$AS65="N","&lt;TR&gt;","")</f>
        <v/>
      </c>
      <c r="B65" s="7" t="str">
        <f>IF(Totals!$AS65="N",CONCATENATE("&lt;TD VALIGN = TOP  ALIGN = CENTER&gt;&lt;A HREF=""maint_",Master!A65,".pdf""&gt;",Master!A65,"&lt;/A&gt;&lt;/TD&gt;"),"")</f>
        <v/>
      </c>
      <c r="C65" s="7" t="str">
        <f>IF(Totals!$AS65="N",CONCATENATE("&lt;TD VALIGN = TOP  ALIGN = CENTER&gt;",Totals!L65,"&lt;/TD&gt;"),"")</f>
        <v/>
      </c>
      <c r="D65" s="7" t="str">
        <f>IF(Totals!$AS65="N",CONCATENATE("&lt;TD VALIGN = TOP  ALIGN = CENTER&gt;",Master!C65,"&lt;/TD&gt;"),"")</f>
        <v/>
      </c>
      <c r="E65" s="7" t="str">
        <f>IF(Totals!$AS65="N",CONCATENATE("&lt;TD VALIGN = TOP&gt;",Master!D65,"&lt;/TD&gt;"),"")</f>
        <v/>
      </c>
      <c r="F65" s="13" t="str">
        <f>IF(Totals!$AS65="N","&lt;TD VALIGN = TOP&gt;","")</f>
        <v/>
      </c>
      <c r="G65" s="13" t="str">
        <f>IF(Totals!$AS65="N",Master!B65,"")</f>
        <v/>
      </c>
      <c r="H65" s="7" t="str">
        <f>IF(Totals!$AS65="N","&lt;/TD&gt;","")</f>
        <v/>
      </c>
      <c r="I65" s="7" t="str">
        <f>IF(Totals!$AS65="N",CONCATENATE("&lt;TD VALIGN = TOP&gt;",Master!E65,"&lt;/TD&gt;"),"")</f>
        <v/>
      </c>
      <c r="J65" s="7" t="str">
        <f>IF(Totals!$AS65="N","&lt;/TD&gt;","")</f>
        <v/>
      </c>
      <c r="K65" s="7" t="str">
        <f>(IF((Totals!$AS65="N"),(CONCATENATE("&lt;TD VALIGN = MIDDLE&gt;",(IF((Master!$F65=""),("&amp;nbsp;"),(Master!$F65)))," &lt;/TD&gt;")),("")))</f>
        <v/>
      </c>
      <c r="L65" s="7" t="str">
        <f>IF(Totals!$AS65="N","&lt;/TR&gt;","")</f>
        <v/>
      </c>
    </row>
    <row r="66" spans="1:12" x14ac:dyDescent="0.2">
      <c r="A66" s="26" t="str">
        <f>IF(Totals!$AS66="N","&lt;TR&gt;","")</f>
        <v/>
      </c>
      <c r="B66" s="7" t="str">
        <f>IF(Totals!$AS66="N",CONCATENATE("&lt;TD VALIGN = TOP  ALIGN = CENTER&gt;&lt;A HREF=""maint_",Master!A66,".pdf""&gt;",Master!A66,"&lt;/A&gt;&lt;/TD&gt;"),"")</f>
        <v/>
      </c>
      <c r="C66" s="7" t="str">
        <f>IF(Totals!$AS66="N",CONCATENATE("&lt;TD VALIGN = TOP  ALIGN = CENTER&gt;",Totals!L66,"&lt;/TD&gt;"),"")</f>
        <v/>
      </c>
      <c r="D66" s="7" t="str">
        <f>IF(Totals!$AS66="N",CONCATENATE("&lt;TD VALIGN = TOP  ALIGN = CENTER&gt;",Master!C66,"&lt;/TD&gt;"),"")</f>
        <v/>
      </c>
      <c r="E66" s="7" t="str">
        <f>IF(Totals!$AS66="N",CONCATENATE("&lt;TD VALIGN = TOP&gt;",Master!D66,"&lt;/TD&gt;"),"")</f>
        <v/>
      </c>
      <c r="F66" s="13" t="str">
        <f>IF(Totals!$AS66="N","&lt;TD VALIGN = TOP&gt;","")</f>
        <v/>
      </c>
      <c r="G66" s="13" t="str">
        <f>IF(Totals!$AS66="N",Master!B66,"")</f>
        <v/>
      </c>
      <c r="H66" s="7" t="str">
        <f>IF(Totals!$AS66="N","&lt;/TD&gt;","")</f>
        <v/>
      </c>
      <c r="I66" s="7" t="str">
        <f>IF(Totals!$AS66="N",CONCATENATE("&lt;TD VALIGN = TOP&gt;",Master!E66,"&lt;/TD&gt;"),"")</f>
        <v/>
      </c>
      <c r="J66" s="7" t="str">
        <f>IF(Totals!$AS66="N","&lt;/TD&gt;","")</f>
        <v/>
      </c>
      <c r="K66" s="7" t="str">
        <f>(IF((Totals!$AS66="N"),(CONCATENATE("&lt;TD VALIGN = MIDDLE&gt;",(IF((Master!$F66=""),("&amp;nbsp;"),(Master!$F66)))," &lt;/TD&gt;")),("")))</f>
        <v/>
      </c>
      <c r="L66" s="7" t="str">
        <f>IF(Totals!$AS66="N","&lt;/TR&gt;","")</f>
        <v/>
      </c>
    </row>
    <row r="67" spans="1:12" x14ac:dyDescent="0.2">
      <c r="A67" s="26" t="str">
        <f>IF(Totals!$AS67="N","&lt;TR&gt;","")</f>
        <v/>
      </c>
      <c r="B67" s="7" t="str">
        <f>IF(Totals!$AS67="N",CONCATENATE("&lt;TD VALIGN = TOP  ALIGN = CENTER&gt;&lt;A HREF=""maint_",Master!A67,".pdf""&gt;",Master!A67,"&lt;/A&gt;&lt;/TD&gt;"),"")</f>
        <v/>
      </c>
      <c r="C67" s="7" t="str">
        <f>IF(Totals!$AS67="N",CONCATENATE("&lt;TD VALIGN = TOP  ALIGN = CENTER&gt;",Totals!L67,"&lt;/TD&gt;"),"")</f>
        <v/>
      </c>
      <c r="D67" s="7" t="str">
        <f>IF(Totals!$AS67="N",CONCATENATE("&lt;TD VALIGN = TOP  ALIGN = CENTER&gt;",Master!C67,"&lt;/TD&gt;"),"")</f>
        <v/>
      </c>
      <c r="E67" s="7" t="str">
        <f>IF(Totals!$AS67="N",CONCATENATE("&lt;TD VALIGN = TOP&gt;",Master!D67,"&lt;/TD&gt;"),"")</f>
        <v/>
      </c>
      <c r="F67" s="13" t="str">
        <f>IF(Totals!$AS67="N","&lt;TD VALIGN = TOP&gt;","")</f>
        <v/>
      </c>
      <c r="G67" s="13" t="str">
        <f>IF(Totals!$AS67="N",Master!B67,"")</f>
        <v/>
      </c>
      <c r="H67" s="7" t="str">
        <f>IF(Totals!$AS67="N","&lt;/TD&gt;","")</f>
        <v/>
      </c>
      <c r="I67" s="7" t="str">
        <f>IF(Totals!$AS67="N",CONCATENATE("&lt;TD VALIGN = TOP&gt;",Master!E67,"&lt;/TD&gt;"),"")</f>
        <v/>
      </c>
      <c r="J67" s="7" t="str">
        <f>IF(Totals!$AS67="N","&lt;/TD&gt;","")</f>
        <v/>
      </c>
      <c r="K67" s="7" t="str">
        <f>(IF((Totals!$AS67="N"),(CONCATENATE("&lt;TD VALIGN = MIDDLE&gt;",(IF((Master!$F67=""),("&amp;nbsp;"),(Master!$F67)))," &lt;/TD&gt;")),("")))</f>
        <v/>
      </c>
      <c r="L67" s="7" t="str">
        <f>IF(Totals!$AS67="N","&lt;/TR&gt;","")</f>
        <v/>
      </c>
    </row>
    <row r="68" spans="1:12" x14ac:dyDescent="0.2">
      <c r="A68" s="26" t="str">
        <f>IF(Totals!$AS68="N","&lt;TR&gt;","")</f>
        <v/>
      </c>
      <c r="B68" s="7" t="str">
        <f>IF(Totals!$AS68="N",CONCATENATE("&lt;TD VALIGN = TOP  ALIGN = CENTER&gt;&lt;A HREF=""maint_",Master!A68,".pdf""&gt;",Master!A68,"&lt;/A&gt;&lt;/TD&gt;"),"")</f>
        <v/>
      </c>
      <c r="C68" s="7" t="str">
        <f>IF(Totals!$AS68="N",CONCATENATE("&lt;TD VALIGN = TOP  ALIGN = CENTER&gt;",Totals!L68,"&lt;/TD&gt;"),"")</f>
        <v/>
      </c>
      <c r="D68" s="7" t="str">
        <f>IF(Totals!$AS68="N",CONCATENATE("&lt;TD VALIGN = TOP  ALIGN = CENTER&gt;",Master!C68,"&lt;/TD&gt;"),"")</f>
        <v/>
      </c>
      <c r="E68" s="7" t="str">
        <f>IF(Totals!$AS68="N",CONCATENATE("&lt;TD VALIGN = TOP&gt;",Master!D68,"&lt;/TD&gt;"),"")</f>
        <v/>
      </c>
      <c r="F68" s="13" t="str">
        <f>IF(Totals!$AS68="N","&lt;TD VALIGN = TOP&gt;","")</f>
        <v/>
      </c>
      <c r="G68" s="13" t="str">
        <f>IF(Totals!$AS68="N",Master!B68,"")</f>
        <v/>
      </c>
      <c r="H68" s="7" t="str">
        <f>IF(Totals!$AS68="N","&lt;/TD&gt;","")</f>
        <v/>
      </c>
      <c r="I68" s="7" t="str">
        <f>IF(Totals!$AS68="N",CONCATENATE("&lt;TD VALIGN = TOP&gt;",Master!E68,"&lt;/TD&gt;"),"")</f>
        <v/>
      </c>
      <c r="J68" s="7" t="str">
        <f>IF(Totals!$AS68="N","&lt;/TD&gt;","")</f>
        <v/>
      </c>
      <c r="K68" s="7" t="str">
        <f>(IF((Totals!$AS68="N"),(CONCATENATE("&lt;TD VALIGN = MIDDLE&gt;",(IF((Master!$F68=""),("&amp;nbsp;"),(Master!$F68)))," &lt;/TD&gt;")),("")))</f>
        <v/>
      </c>
      <c r="L68" s="7" t="str">
        <f>IF(Totals!$AS68="N","&lt;/TR&gt;","")</f>
        <v/>
      </c>
    </row>
    <row r="69" spans="1:12" x14ac:dyDescent="0.2">
      <c r="A69" s="26" t="str">
        <f>IF(Totals!$AS69="N","&lt;TR&gt;","")</f>
        <v/>
      </c>
      <c r="B69" s="7" t="str">
        <f>IF(Totals!$AS69="N",CONCATENATE("&lt;TD VALIGN = TOP  ALIGN = CENTER&gt;&lt;A HREF=""maint_",Master!A69,".pdf""&gt;",Master!A69,"&lt;/A&gt;&lt;/TD&gt;"),"")</f>
        <v/>
      </c>
      <c r="C69" s="7" t="str">
        <f>IF(Totals!$AS69="N",CONCATENATE("&lt;TD VALIGN = TOP  ALIGN = CENTER&gt;",Totals!L69,"&lt;/TD&gt;"),"")</f>
        <v/>
      </c>
      <c r="D69" s="7" t="str">
        <f>IF(Totals!$AS69="N",CONCATENATE("&lt;TD VALIGN = TOP  ALIGN = CENTER&gt;",Master!C69,"&lt;/TD&gt;"),"")</f>
        <v/>
      </c>
      <c r="E69" s="7" t="str">
        <f>IF(Totals!$AS69="N",CONCATENATE("&lt;TD VALIGN = TOP&gt;",Master!D69,"&lt;/TD&gt;"),"")</f>
        <v/>
      </c>
      <c r="F69" s="13" t="str">
        <f>IF(Totals!$AS69="N","&lt;TD VALIGN = TOP&gt;","")</f>
        <v/>
      </c>
      <c r="G69" s="13" t="str">
        <f>IF(Totals!$AS69="N",Master!B69,"")</f>
        <v/>
      </c>
      <c r="H69" s="7" t="str">
        <f>IF(Totals!$AS69="N","&lt;/TD&gt;","")</f>
        <v/>
      </c>
      <c r="I69" s="7" t="str">
        <f>IF(Totals!$AS69="N",CONCATENATE("&lt;TD VALIGN = TOP&gt;",Master!E69,"&lt;/TD&gt;"),"")</f>
        <v/>
      </c>
      <c r="J69" s="7" t="str">
        <f>IF(Totals!$AS69="N","&lt;/TD&gt;","")</f>
        <v/>
      </c>
      <c r="K69" s="7" t="str">
        <f>(IF((Totals!$AS69="N"),(CONCATENATE("&lt;TD VALIGN = MIDDLE&gt;",(IF((Master!$F69=""),("&amp;nbsp;"),(Master!$F69)))," &lt;/TD&gt;")),("")))</f>
        <v/>
      </c>
      <c r="L69" s="7" t="str">
        <f>IF(Totals!$AS69="N","&lt;/TR&gt;","")</f>
        <v/>
      </c>
    </row>
    <row r="70" spans="1:12" x14ac:dyDescent="0.2">
      <c r="A70" s="26" t="str">
        <f>IF(Totals!$AS70="N","&lt;TR&gt;","")</f>
        <v/>
      </c>
      <c r="B70" s="7" t="str">
        <f>IF(Totals!$AS70="N",CONCATENATE("&lt;TD VALIGN = TOP  ALIGN = CENTER&gt;&lt;A HREF=""maint_",Master!A70,".pdf""&gt;",Master!A70,"&lt;/A&gt;&lt;/TD&gt;"),"")</f>
        <v/>
      </c>
      <c r="C70" s="7" t="str">
        <f>IF(Totals!$AS70="N",CONCATENATE("&lt;TD VALIGN = TOP  ALIGN = CENTER&gt;",Totals!L70,"&lt;/TD&gt;"),"")</f>
        <v/>
      </c>
      <c r="D70" s="7" t="str">
        <f>IF(Totals!$AS70="N",CONCATENATE("&lt;TD VALIGN = TOP  ALIGN = CENTER&gt;",Master!C70,"&lt;/TD&gt;"),"")</f>
        <v/>
      </c>
      <c r="E70" s="7" t="str">
        <f>IF(Totals!$AS70="N",CONCATENATE("&lt;TD VALIGN = TOP&gt;",Master!D70,"&lt;/TD&gt;"),"")</f>
        <v/>
      </c>
      <c r="F70" s="13" t="str">
        <f>IF(Totals!$AS70="N","&lt;TD VALIGN = TOP&gt;","")</f>
        <v/>
      </c>
      <c r="G70" s="13" t="str">
        <f>IF(Totals!$AS70="N",Master!B70,"")</f>
        <v/>
      </c>
      <c r="H70" s="7" t="str">
        <f>IF(Totals!$AS70="N","&lt;/TD&gt;","")</f>
        <v/>
      </c>
      <c r="I70" s="7" t="str">
        <f>IF(Totals!$AS70="N",CONCATENATE("&lt;TD VALIGN = TOP&gt;",Master!E70,"&lt;/TD&gt;"),"")</f>
        <v/>
      </c>
      <c r="J70" s="7" t="str">
        <f>IF(Totals!$AS70="N","&lt;/TD&gt;","")</f>
        <v/>
      </c>
      <c r="K70" s="7" t="str">
        <f>(IF((Totals!$AS70="N"),(CONCATENATE("&lt;TD VALIGN = MIDDLE&gt;",(IF((Master!$F70=""),("&amp;nbsp;"),(Master!$F70)))," &lt;/TD&gt;")),("")))</f>
        <v/>
      </c>
      <c r="L70" s="7" t="str">
        <f>IF(Totals!$AS70="N","&lt;/TR&gt;","")</f>
        <v/>
      </c>
    </row>
    <row r="71" spans="1:12" x14ac:dyDescent="0.2">
      <c r="A71" s="26" t="str">
        <f>IF(Totals!$AS71="N","&lt;TR&gt;","")</f>
        <v/>
      </c>
      <c r="B71" s="7" t="str">
        <f>IF(Totals!$AS71="N",CONCATENATE("&lt;TD VALIGN = TOP  ALIGN = CENTER&gt;&lt;A HREF=""maint_",Master!A71,".pdf""&gt;",Master!A71,"&lt;/A&gt;&lt;/TD&gt;"),"")</f>
        <v/>
      </c>
      <c r="C71" s="7" t="str">
        <f>IF(Totals!$AS71="N",CONCATENATE("&lt;TD VALIGN = TOP  ALIGN = CENTER&gt;",Totals!L71,"&lt;/TD&gt;"),"")</f>
        <v/>
      </c>
      <c r="D71" s="7" t="str">
        <f>IF(Totals!$AS71="N",CONCATENATE("&lt;TD VALIGN = TOP  ALIGN = CENTER&gt;",Master!C71,"&lt;/TD&gt;"),"")</f>
        <v/>
      </c>
      <c r="E71" s="7" t="str">
        <f>IF(Totals!$AS71="N",CONCATENATE("&lt;TD VALIGN = TOP&gt;",Master!D71,"&lt;/TD&gt;"),"")</f>
        <v/>
      </c>
      <c r="F71" s="13" t="str">
        <f>IF(Totals!$AS71="N","&lt;TD VALIGN = TOP&gt;","")</f>
        <v/>
      </c>
      <c r="G71" s="13" t="str">
        <f>IF(Totals!$AS71="N",Master!B71,"")</f>
        <v/>
      </c>
      <c r="H71" s="7" t="str">
        <f>IF(Totals!$AS71="N","&lt;/TD&gt;","")</f>
        <v/>
      </c>
      <c r="I71" s="7" t="str">
        <f>IF(Totals!$AS71="N",CONCATENATE("&lt;TD VALIGN = TOP&gt;",Master!E71,"&lt;/TD&gt;"),"")</f>
        <v/>
      </c>
      <c r="J71" s="7" t="str">
        <f>IF(Totals!$AS71="N","&lt;/TD&gt;","")</f>
        <v/>
      </c>
      <c r="K71" s="7" t="str">
        <f>(IF((Totals!$AS71="N"),(CONCATENATE("&lt;TD VALIGN = MIDDLE&gt;",(IF((Master!$F71=""),("&amp;nbsp;"),(Master!$F71)))," &lt;/TD&gt;")),("")))</f>
        <v/>
      </c>
      <c r="L71" s="7" t="str">
        <f>IF(Totals!$AS71="N","&lt;/TR&gt;","")</f>
        <v/>
      </c>
    </row>
    <row r="72" spans="1:12" x14ac:dyDescent="0.2">
      <c r="A72" s="26" t="str">
        <f>IF(Totals!$AS72="N","&lt;TR&gt;","")</f>
        <v/>
      </c>
      <c r="B72" s="7" t="str">
        <f>IF(Totals!$AS72="N",CONCATENATE("&lt;TD VALIGN = TOP  ALIGN = CENTER&gt;&lt;A HREF=""maint_",Master!A72,".pdf""&gt;",Master!A72,"&lt;/A&gt;&lt;/TD&gt;"),"")</f>
        <v/>
      </c>
      <c r="C72" s="7" t="str">
        <f>IF(Totals!$AS72="N",CONCATENATE("&lt;TD VALIGN = TOP  ALIGN = CENTER&gt;",Totals!L72,"&lt;/TD&gt;"),"")</f>
        <v/>
      </c>
      <c r="D72" s="7" t="str">
        <f>IF(Totals!$AS72="N",CONCATENATE("&lt;TD VALIGN = TOP  ALIGN = CENTER&gt;",Master!C72,"&lt;/TD&gt;"),"")</f>
        <v/>
      </c>
      <c r="E72" s="7" t="str">
        <f>IF(Totals!$AS72="N",CONCATENATE("&lt;TD VALIGN = TOP&gt;",Master!D72,"&lt;/TD&gt;"),"")</f>
        <v/>
      </c>
      <c r="F72" s="13" t="str">
        <f>IF(Totals!$AS72="N","&lt;TD VALIGN = TOP&gt;","")</f>
        <v/>
      </c>
      <c r="G72" s="13" t="str">
        <f>IF(Totals!$AS72="N",Master!B72,"")</f>
        <v/>
      </c>
      <c r="H72" s="7" t="str">
        <f>IF(Totals!$AS72="N","&lt;/TD&gt;","")</f>
        <v/>
      </c>
      <c r="I72" s="7" t="str">
        <f>IF(Totals!$AS72="N",CONCATENATE("&lt;TD VALIGN = TOP&gt;",Master!E72,"&lt;/TD&gt;"),"")</f>
        <v/>
      </c>
      <c r="J72" s="7" t="str">
        <f>IF(Totals!$AS72="N","&lt;/TD&gt;","")</f>
        <v/>
      </c>
      <c r="K72" s="7" t="str">
        <f>(IF((Totals!$AS72="N"),(CONCATENATE("&lt;TD VALIGN = MIDDLE&gt;",(IF((Master!$F72=""),("&amp;nbsp;"),(Master!$F72)))," &lt;/TD&gt;")),("")))</f>
        <v/>
      </c>
      <c r="L72" s="7" t="str">
        <f>IF(Totals!$AS72="N","&lt;/TR&gt;","")</f>
        <v/>
      </c>
    </row>
    <row r="73" spans="1:12" x14ac:dyDescent="0.2">
      <c r="A73" s="26" t="str">
        <f>IF(Totals!$AS73="N","&lt;TR&gt;","")</f>
        <v/>
      </c>
      <c r="B73" s="7" t="str">
        <f>IF(Totals!$AS73="N",CONCATENATE("&lt;TD VALIGN = TOP  ALIGN = CENTER&gt;&lt;A HREF=""maint_",Master!A73,".pdf""&gt;",Master!A73,"&lt;/A&gt;&lt;/TD&gt;"),"")</f>
        <v/>
      </c>
      <c r="C73" s="7" t="str">
        <f>IF(Totals!$AS73="N",CONCATENATE("&lt;TD VALIGN = TOP  ALIGN = CENTER&gt;",Totals!L73,"&lt;/TD&gt;"),"")</f>
        <v/>
      </c>
      <c r="D73" s="7" t="str">
        <f>IF(Totals!$AS73="N",CONCATENATE("&lt;TD VALIGN = TOP  ALIGN = CENTER&gt;",Master!C73,"&lt;/TD&gt;"),"")</f>
        <v/>
      </c>
      <c r="E73" s="7" t="str">
        <f>IF(Totals!$AS73="N",CONCATENATE("&lt;TD VALIGN = TOP&gt;",Master!D73,"&lt;/TD&gt;"),"")</f>
        <v/>
      </c>
      <c r="F73" s="13" t="str">
        <f>IF(Totals!$AS73="N","&lt;TD VALIGN = TOP&gt;","")</f>
        <v/>
      </c>
      <c r="G73" s="13" t="str">
        <f>IF(Totals!$AS73="N",Master!B73,"")</f>
        <v/>
      </c>
      <c r="H73" s="7" t="str">
        <f>IF(Totals!$AS73="N","&lt;/TD&gt;","")</f>
        <v/>
      </c>
      <c r="I73" s="7" t="str">
        <f>IF(Totals!$AS73="N",CONCATENATE("&lt;TD VALIGN = TOP&gt;",Master!E73,"&lt;/TD&gt;"),"")</f>
        <v/>
      </c>
      <c r="J73" s="7" t="str">
        <f>IF(Totals!$AS73="N","&lt;/TD&gt;","")</f>
        <v/>
      </c>
      <c r="K73" s="7" t="str">
        <f>(IF((Totals!$AS73="N"),(CONCATENATE("&lt;TD VALIGN = MIDDLE&gt;",(IF((Master!$F73=""),("&amp;nbsp;"),(Master!$F73)))," &lt;/TD&gt;")),("")))</f>
        <v/>
      </c>
      <c r="L73" s="7" t="str">
        <f>IF(Totals!$AS73="N","&lt;/TR&gt;","")</f>
        <v/>
      </c>
    </row>
    <row r="74" spans="1:12" x14ac:dyDescent="0.2">
      <c r="A74" s="26" t="str">
        <f>IF(Totals!$AS74="N","&lt;TR&gt;","")</f>
        <v/>
      </c>
      <c r="B74" s="7" t="str">
        <f>IF(Totals!$AS74="N",CONCATENATE("&lt;TD VALIGN = TOP  ALIGN = CENTER&gt;&lt;A HREF=""maint_",Master!A74,".pdf""&gt;",Master!A74,"&lt;/A&gt;&lt;/TD&gt;"),"")</f>
        <v/>
      </c>
      <c r="C74" s="7" t="str">
        <f>IF(Totals!$AS74="N",CONCATENATE("&lt;TD VALIGN = TOP  ALIGN = CENTER&gt;",Totals!L74,"&lt;/TD&gt;"),"")</f>
        <v/>
      </c>
      <c r="D74" s="7" t="str">
        <f>IF(Totals!$AS74="N",CONCATENATE("&lt;TD VALIGN = TOP  ALIGN = CENTER&gt;",Master!C74,"&lt;/TD&gt;"),"")</f>
        <v/>
      </c>
      <c r="E74" s="7" t="str">
        <f>IF(Totals!$AS74="N",CONCATENATE("&lt;TD VALIGN = TOP&gt;",Master!D74,"&lt;/TD&gt;"),"")</f>
        <v/>
      </c>
      <c r="F74" s="13" t="str">
        <f>IF(Totals!$AS74="N","&lt;TD VALIGN = TOP&gt;","")</f>
        <v/>
      </c>
      <c r="G74" s="13" t="str">
        <f>IF(Totals!$AS74="N",Master!B74,"")</f>
        <v/>
      </c>
      <c r="H74" s="7" t="str">
        <f>IF(Totals!$AS74="N","&lt;/TD&gt;","")</f>
        <v/>
      </c>
      <c r="I74" s="7" t="str">
        <f>IF(Totals!$AS74="N",CONCATENATE("&lt;TD VALIGN = TOP&gt;",Master!E74,"&lt;/TD&gt;"),"")</f>
        <v/>
      </c>
      <c r="J74" s="7" t="str">
        <f>IF(Totals!$AS74="N","&lt;/TD&gt;","")</f>
        <v/>
      </c>
      <c r="K74" s="7" t="str">
        <f>(IF((Totals!$AS74="N"),(CONCATENATE("&lt;TD VALIGN = MIDDLE&gt;",(IF((Master!$F74=""),("&amp;nbsp;"),(Master!$F74)))," &lt;/TD&gt;")),("")))</f>
        <v/>
      </c>
      <c r="L74" s="7" t="str">
        <f>IF(Totals!$AS74="N","&lt;/TR&gt;","")</f>
        <v/>
      </c>
    </row>
    <row r="75" spans="1:12" x14ac:dyDescent="0.2">
      <c r="A75" s="26" t="str">
        <f>IF(Totals!$AS75="N","&lt;TR&gt;","")</f>
        <v/>
      </c>
      <c r="B75" s="7" t="str">
        <f>IF(Totals!$AS75="N",CONCATENATE("&lt;TD VALIGN = TOP  ALIGN = CENTER&gt;&lt;A HREF=""maint_",Master!A75,".pdf""&gt;",Master!A75,"&lt;/A&gt;&lt;/TD&gt;"),"")</f>
        <v/>
      </c>
      <c r="C75" s="7" t="str">
        <f>IF(Totals!$AS75="N",CONCATENATE("&lt;TD VALIGN = TOP  ALIGN = CENTER&gt;",Totals!L75,"&lt;/TD&gt;"),"")</f>
        <v/>
      </c>
      <c r="D75" s="7" t="str">
        <f>IF(Totals!$AS75="N",CONCATENATE("&lt;TD VALIGN = TOP  ALIGN = CENTER&gt;",Master!C75,"&lt;/TD&gt;"),"")</f>
        <v/>
      </c>
      <c r="E75" s="7" t="str">
        <f>IF(Totals!$AS75="N",CONCATENATE("&lt;TD VALIGN = TOP&gt;",Master!D75,"&lt;/TD&gt;"),"")</f>
        <v/>
      </c>
      <c r="F75" s="13" t="str">
        <f>IF(Totals!$AS75="N","&lt;TD VALIGN = TOP&gt;","")</f>
        <v/>
      </c>
      <c r="G75" s="13" t="str">
        <f>IF(Totals!$AS75="N",Master!B75,"")</f>
        <v/>
      </c>
      <c r="H75" s="7" t="str">
        <f>IF(Totals!$AS75="N","&lt;/TD&gt;","")</f>
        <v/>
      </c>
      <c r="I75" s="7" t="str">
        <f>IF(Totals!$AS75="N",CONCATENATE("&lt;TD VALIGN = TOP&gt;",Master!E75,"&lt;/TD&gt;"),"")</f>
        <v/>
      </c>
      <c r="J75" s="7" t="str">
        <f>IF(Totals!$AS75="N","&lt;/TD&gt;","")</f>
        <v/>
      </c>
      <c r="K75" s="7" t="str">
        <f>(IF((Totals!$AS75="N"),(CONCATENATE("&lt;TD VALIGN = MIDDLE&gt;",(IF((Master!$F75=""),("&amp;nbsp;"),(Master!$F75)))," &lt;/TD&gt;")),("")))</f>
        <v/>
      </c>
      <c r="L75" s="7" t="str">
        <f>IF(Totals!$AS75="N","&lt;/TR&gt;","")</f>
        <v/>
      </c>
    </row>
    <row r="76" spans="1:12" x14ac:dyDescent="0.2">
      <c r="A76" s="26" t="str">
        <f>IF(Totals!$AS76="N","&lt;TR&gt;","")</f>
        <v/>
      </c>
      <c r="B76" s="7" t="str">
        <f>IF(Totals!$AS76="N",CONCATENATE("&lt;TD VALIGN = TOP  ALIGN = CENTER&gt;&lt;A HREF=""maint_",Master!A76,".pdf""&gt;",Master!A76,"&lt;/A&gt;&lt;/TD&gt;"),"")</f>
        <v/>
      </c>
      <c r="C76" s="7" t="str">
        <f>IF(Totals!$AS76="N",CONCATENATE("&lt;TD VALIGN = TOP  ALIGN = CENTER&gt;",Totals!L76,"&lt;/TD&gt;"),"")</f>
        <v/>
      </c>
      <c r="D76" s="7" t="str">
        <f>IF(Totals!$AS76="N",CONCATENATE("&lt;TD VALIGN = TOP  ALIGN = CENTER&gt;",Master!C76,"&lt;/TD&gt;"),"")</f>
        <v/>
      </c>
      <c r="E76" s="7" t="str">
        <f>IF(Totals!$AS76="N",CONCATENATE("&lt;TD VALIGN = TOP&gt;",Master!D76,"&lt;/TD&gt;"),"")</f>
        <v/>
      </c>
      <c r="F76" s="13" t="str">
        <f>IF(Totals!$AS76="N","&lt;TD VALIGN = TOP&gt;","")</f>
        <v/>
      </c>
      <c r="G76" s="13" t="str">
        <f>IF(Totals!$AS76="N",Master!B76,"")</f>
        <v/>
      </c>
      <c r="H76" s="7" t="str">
        <f>IF(Totals!$AS76="N","&lt;/TD&gt;","")</f>
        <v/>
      </c>
      <c r="I76" s="7" t="str">
        <f>IF(Totals!$AS76="N",CONCATENATE("&lt;TD VALIGN = TOP&gt;",Master!E76,"&lt;/TD&gt;"),"")</f>
        <v/>
      </c>
      <c r="J76" s="7" t="str">
        <f>IF(Totals!$AS76="N","&lt;/TD&gt;","")</f>
        <v/>
      </c>
      <c r="K76" s="7" t="str">
        <f>(IF((Totals!$AS76="N"),(CONCATENATE("&lt;TD VALIGN = MIDDLE&gt;",(IF((Master!$F76=""),("&amp;nbsp;"),(Master!$F76)))," &lt;/TD&gt;")),("")))</f>
        <v/>
      </c>
      <c r="L76" s="7" t="str">
        <f>IF(Totals!$AS76="N","&lt;/TR&gt;","")</f>
        <v/>
      </c>
    </row>
    <row r="77" spans="1:12" x14ac:dyDescent="0.2">
      <c r="A77" s="26" t="str">
        <f>IF(Totals!$AS77="N","&lt;TR&gt;","")</f>
        <v/>
      </c>
      <c r="B77" s="7" t="str">
        <f>IF(Totals!$AS77="N",CONCATENATE("&lt;TD VALIGN = TOP  ALIGN = CENTER&gt;&lt;A HREF=""maint_",Master!A77,".pdf""&gt;",Master!A77,"&lt;/A&gt;&lt;/TD&gt;"),"")</f>
        <v/>
      </c>
      <c r="C77" s="7" t="str">
        <f>IF(Totals!$AS77="N",CONCATENATE("&lt;TD VALIGN = TOP  ALIGN = CENTER&gt;",Totals!L77,"&lt;/TD&gt;"),"")</f>
        <v/>
      </c>
      <c r="D77" s="7" t="str">
        <f>IF(Totals!$AS77="N",CONCATENATE("&lt;TD VALIGN = TOP  ALIGN = CENTER&gt;",Master!C77,"&lt;/TD&gt;"),"")</f>
        <v/>
      </c>
      <c r="E77" s="7" t="str">
        <f>IF(Totals!$AS77="N",CONCATENATE("&lt;TD VALIGN = TOP&gt;",Master!D77,"&lt;/TD&gt;"),"")</f>
        <v/>
      </c>
      <c r="F77" s="13" t="str">
        <f>IF(Totals!$AS77="N","&lt;TD VALIGN = TOP&gt;","")</f>
        <v/>
      </c>
      <c r="G77" s="13" t="str">
        <f>IF(Totals!$AS77="N",Master!B77,"")</f>
        <v/>
      </c>
      <c r="H77" s="7" t="str">
        <f>IF(Totals!$AS77="N","&lt;/TD&gt;","")</f>
        <v/>
      </c>
      <c r="I77" s="7" t="str">
        <f>IF(Totals!$AS77="N",CONCATENATE("&lt;TD VALIGN = TOP&gt;",Master!E77,"&lt;/TD&gt;"),"")</f>
        <v/>
      </c>
      <c r="J77" s="7" t="str">
        <f>IF(Totals!$AS77="N","&lt;/TD&gt;","")</f>
        <v/>
      </c>
      <c r="K77" s="7" t="str">
        <f>(IF((Totals!$AS77="N"),(CONCATENATE("&lt;TD VALIGN = MIDDLE&gt;",(IF((Master!$F77=""),("&amp;nbsp;"),(Master!$F77)))," &lt;/TD&gt;")),("")))</f>
        <v/>
      </c>
      <c r="L77" s="7" t="str">
        <f>IF(Totals!$AS77="N","&lt;/TR&gt;","")</f>
        <v/>
      </c>
    </row>
    <row r="78" spans="1:12" x14ac:dyDescent="0.2">
      <c r="A78" s="26" t="str">
        <f>IF(Totals!$AS78="N","&lt;TR&gt;","")</f>
        <v/>
      </c>
      <c r="B78" s="7" t="str">
        <f>IF(Totals!$AS78="N",CONCATENATE("&lt;TD VALIGN = TOP  ALIGN = CENTER&gt;&lt;A HREF=""maint_",Master!A78,".pdf""&gt;",Master!A78,"&lt;/A&gt;&lt;/TD&gt;"),"")</f>
        <v/>
      </c>
      <c r="C78" s="7" t="str">
        <f>IF(Totals!$AS78="N",CONCATENATE("&lt;TD VALIGN = TOP  ALIGN = CENTER&gt;",Totals!L78,"&lt;/TD&gt;"),"")</f>
        <v/>
      </c>
      <c r="D78" s="7" t="str">
        <f>IF(Totals!$AS78="N",CONCATENATE("&lt;TD VALIGN = TOP  ALIGN = CENTER&gt;",Master!C78,"&lt;/TD&gt;"),"")</f>
        <v/>
      </c>
      <c r="E78" s="7" t="str">
        <f>IF(Totals!$AS78="N",CONCATENATE("&lt;TD VALIGN = TOP&gt;",Master!D78,"&lt;/TD&gt;"),"")</f>
        <v/>
      </c>
      <c r="F78" s="13" t="str">
        <f>IF(Totals!$AS78="N","&lt;TD VALIGN = TOP&gt;","")</f>
        <v/>
      </c>
      <c r="G78" s="13" t="str">
        <f>IF(Totals!$AS78="N",Master!B78,"")</f>
        <v/>
      </c>
      <c r="H78" s="7" t="str">
        <f>IF(Totals!$AS78="N","&lt;/TD&gt;","")</f>
        <v/>
      </c>
      <c r="I78" s="7" t="str">
        <f>IF(Totals!$AS78="N",CONCATENATE("&lt;TD VALIGN = TOP&gt;",Master!E78,"&lt;/TD&gt;"),"")</f>
        <v/>
      </c>
      <c r="J78" s="7" t="str">
        <f>IF(Totals!$AS78="N","&lt;/TD&gt;","")</f>
        <v/>
      </c>
      <c r="K78" s="7" t="str">
        <f>(IF((Totals!$AS78="N"),(CONCATENATE("&lt;TD VALIGN = MIDDLE&gt;",(IF((Master!$F78=""),("&amp;nbsp;"),(Master!$F78)))," &lt;/TD&gt;")),("")))</f>
        <v/>
      </c>
      <c r="L78" s="7" t="str">
        <f>IF(Totals!$AS78="N","&lt;/TR&gt;","")</f>
        <v/>
      </c>
    </row>
    <row r="79" spans="1:12" x14ac:dyDescent="0.2">
      <c r="A79" s="26" t="str">
        <f>IF(Totals!$AS79="N","&lt;TR&gt;","")</f>
        <v/>
      </c>
      <c r="B79" s="7" t="str">
        <f>IF(Totals!$AS79="N",CONCATENATE("&lt;TD VALIGN = TOP  ALIGN = CENTER&gt;&lt;A HREF=""maint_",Master!A79,".pdf""&gt;",Master!A79,"&lt;/A&gt;&lt;/TD&gt;"),"")</f>
        <v/>
      </c>
      <c r="C79" s="7" t="str">
        <f>IF(Totals!$AS79="N",CONCATENATE("&lt;TD VALIGN = TOP  ALIGN = CENTER&gt;",Totals!L79,"&lt;/TD&gt;"),"")</f>
        <v/>
      </c>
      <c r="D79" s="7" t="str">
        <f>IF(Totals!$AS79="N",CONCATENATE("&lt;TD VALIGN = TOP  ALIGN = CENTER&gt;",Master!C79,"&lt;/TD&gt;"),"")</f>
        <v/>
      </c>
      <c r="E79" s="7" t="str">
        <f>IF(Totals!$AS79="N",CONCATENATE("&lt;TD VALIGN = TOP&gt;",Master!D79,"&lt;/TD&gt;"),"")</f>
        <v/>
      </c>
      <c r="F79" s="13" t="str">
        <f>IF(Totals!$AS79="N","&lt;TD VALIGN = TOP&gt;","")</f>
        <v/>
      </c>
      <c r="G79" s="13" t="str">
        <f>IF(Totals!$AS79="N",Master!B79,"")</f>
        <v/>
      </c>
      <c r="H79" s="7" t="str">
        <f>IF(Totals!$AS79="N","&lt;/TD&gt;","")</f>
        <v/>
      </c>
      <c r="I79" s="7" t="str">
        <f>IF(Totals!$AS79="N",CONCATENATE("&lt;TD VALIGN = TOP&gt;",Master!E79,"&lt;/TD&gt;"),"")</f>
        <v/>
      </c>
      <c r="J79" s="7" t="str">
        <f>IF(Totals!$AS79="N","&lt;/TD&gt;","")</f>
        <v/>
      </c>
      <c r="K79" s="7" t="str">
        <f>(IF((Totals!$AS79="N"),(CONCATENATE("&lt;TD VALIGN = MIDDLE&gt;",(IF((Master!$F79=""),("&amp;nbsp;"),(Master!$F79)))," &lt;/TD&gt;")),("")))</f>
        <v/>
      </c>
      <c r="L79" s="7" t="str">
        <f>IF(Totals!$AS79="N","&lt;/TR&gt;","")</f>
        <v/>
      </c>
    </row>
    <row r="80" spans="1:12" x14ac:dyDescent="0.2">
      <c r="A80" s="26" t="str">
        <f>IF(Totals!$AS80="N","&lt;TR&gt;","")</f>
        <v/>
      </c>
      <c r="B80" s="7" t="str">
        <f>IF(Totals!$AS80="N",CONCATENATE("&lt;TD VALIGN = TOP  ALIGN = CENTER&gt;&lt;A HREF=""maint_",Master!A80,".pdf""&gt;",Master!A80,"&lt;/A&gt;&lt;/TD&gt;"),"")</f>
        <v/>
      </c>
      <c r="C80" s="7" t="str">
        <f>IF(Totals!$AS80="N",CONCATENATE("&lt;TD VALIGN = TOP  ALIGN = CENTER&gt;",Totals!L80,"&lt;/TD&gt;"),"")</f>
        <v/>
      </c>
      <c r="D80" s="7" t="str">
        <f>IF(Totals!$AS80="N",CONCATENATE("&lt;TD VALIGN = TOP  ALIGN = CENTER&gt;",Master!C80,"&lt;/TD&gt;"),"")</f>
        <v/>
      </c>
      <c r="E80" s="7" t="str">
        <f>IF(Totals!$AS80="N",CONCATENATE("&lt;TD VALIGN = TOP&gt;",Master!D80,"&lt;/TD&gt;"),"")</f>
        <v/>
      </c>
      <c r="F80" s="13" t="str">
        <f>IF(Totals!$AS80="N","&lt;TD VALIGN = TOP&gt;","")</f>
        <v/>
      </c>
      <c r="G80" s="13" t="str">
        <f>IF(Totals!$AS80="N",Master!B80,"")</f>
        <v/>
      </c>
      <c r="H80" s="7" t="str">
        <f>IF(Totals!$AS80="N","&lt;/TD&gt;","")</f>
        <v/>
      </c>
      <c r="I80" s="7" t="str">
        <f>IF(Totals!$AS80="N",CONCATENATE("&lt;TD VALIGN = TOP&gt;",Master!E80,"&lt;/TD&gt;"),"")</f>
        <v/>
      </c>
      <c r="J80" s="7" t="str">
        <f>IF(Totals!$AS80="N","&lt;/TD&gt;","")</f>
        <v/>
      </c>
      <c r="K80" s="7" t="str">
        <f>(IF((Totals!$AS80="N"),(CONCATENATE("&lt;TD VALIGN = MIDDLE&gt;",(IF((Master!$F80=""),("&amp;nbsp;"),(Master!$F80)))," &lt;/TD&gt;")),("")))</f>
        <v/>
      </c>
      <c r="L80" s="7" t="str">
        <f>IF(Totals!$AS80="N","&lt;/TR&gt;","")</f>
        <v/>
      </c>
    </row>
    <row r="81" spans="1:12" x14ac:dyDescent="0.2">
      <c r="A81" s="26" t="str">
        <f>IF(Totals!$AS81="N","&lt;TR&gt;","")</f>
        <v>&lt;TR&gt;</v>
      </c>
      <c r="B81" s="7" t="str">
        <f>IF(Totals!$AS81="N",CONCATENATE("&lt;TD VALIGN = TOP  ALIGN = CENTER&gt;&lt;A HREF=""maint_",Master!A81,".pdf""&gt;",Master!A81,"&lt;/A&gt;&lt;/TD&gt;"),"")</f>
        <v>&lt;TD VALIGN = TOP  ALIGN = CENTER&gt;&lt;A HREF="maint_0086.pdf"&gt;0086&lt;/A&gt;&lt;/TD&gt;</v>
      </c>
      <c r="C81" s="7" t="str">
        <f>IF(Totals!$AS81="N",CONCATENATE("&lt;TD VALIGN = TOP  ALIGN = CENTER&gt;",Totals!L81,"&lt;/TD&gt;"),"")</f>
        <v>&lt;TD VALIGN = TOP  ALIGN = CENTER&gt;V&lt;/TD&gt;</v>
      </c>
      <c r="D81" s="7" t="str">
        <f>IF(Totals!$AS81="N",CONCATENATE("&lt;TD VALIGN = TOP  ALIGN = CENTER&gt;",Master!C81,"&lt;/TD&gt;"),"")</f>
        <v>&lt;TD VALIGN = TOP  ALIGN = CENTER&gt;802.1Qbg-2012&lt;/TD&gt;</v>
      </c>
      <c r="E81" s="7" t="str">
        <f>IF(Totals!$AS81="N",CONCATENATE("&lt;TD VALIGN = TOP&gt;",Master!D81,"&lt;/TD&gt;"),"")</f>
        <v>&lt;TD VALIGN = TOP&gt;Annex D.2.13&lt;/TD&gt;</v>
      </c>
      <c r="F81" s="13" t="str">
        <f>IF(Totals!$AS81="N","&lt;TD VALIGN = TOP&gt;","")</f>
        <v>&lt;TD VALIGN = TOP&gt;</v>
      </c>
      <c r="G81" s="13" t="str">
        <f>IF(Totals!$AS81="N",Master!B81,"")</f>
        <v>09-Jan-13</v>
      </c>
      <c r="H81" s="7" t="str">
        <f>IF(Totals!$AS81="N","&lt;/TD&gt;","")</f>
        <v>&lt;/TD&gt;</v>
      </c>
      <c r="I81" s="7" t="str">
        <f>IF(Totals!$AS81="N",CONCATENATE("&lt;TD VALIGN = TOP&gt;",Master!E81,"&lt;/TD&gt;"),"")</f>
        <v>&lt;TD VALIGN = TOP&gt; EVB LTV&lt;/TD&gt;</v>
      </c>
      <c r="J81" s="7" t="str">
        <f>IF(Totals!$AS81="N","&lt;/TD&gt;","")</f>
        <v>&lt;/TD&gt;</v>
      </c>
      <c r="K81" s="7" t="str">
        <f>(IF((Totals!$AS81="N"),(CONCATENATE("&lt;TD VALIGN = MIDDLE&gt;",(IF((Master!$F81=""),("&amp;nbsp;"),(Master!$F81)))," &lt;/TD&gt;")),("")))</f>
        <v>&lt;TD VALIGN = MIDDLE&gt;802.1Q-REV &lt;/TD&gt;</v>
      </c>
      <c r="L81" s="7" t="str">
        <f>IF(Totals!$AS81="N","&lt;/TR&gt;","")</f>
        <v>&lt;/TR&gt;</v>
      </c>
    </row>
    <row r="82" spans="1:12" x14ac:dyDescent="0.2">
      <c r="A82" s="26" t="str">
        <f>IF(Totals!$AS82="N","&lt;TR&gt;","")</f>
        <v>&lt;TR&gt;</v>
      </c>
      <c r="B82" s="7" t="str">
        <f>IF(Totals!$AS82="N",CONCATENATE("&lt;TD VALIGN = TOP  ALIGN = CENTER&gt;&lt;A HREF=""maint_",Master!A82,".pdf""&gt;",Master!A82,"&lt;/A&gt;&lt;/TD&gt;"),"")</f>
        <v>&lt;TD VALIGN = TOP  ALIGN = CENTER&gt;&lt;A HREF="maint_0087.pdf"&gt;0087&lt;/A&gt;&lt;/TD&gt;</v>
      </c>
      <c r="C82" s="7" t="str">
        <f>IF(Totals!$AS82="N",CONCATENATE("&lt;TD VALIGN = TOP  ALIGN = CENTER&gt;",Totals!L82,"&lt;/TD&gt;"),"")</f>
        <v>&lt;TD VALIGN = TOP  ALIGN = CENTER&gt;V&lt;/TD&gt;</v>
      </c>
      <c r="D82" s="7" t="str">
        <f>IF(Totals!$AS82="N",CONCATENATE("&lt;TD VALIGN = TOP  ALIGN = CENTER&gt;",Master!C82,"&lt;/TD&gt;"),"")</f>
        <v>&lt;TD VALIGN = TOP  ALIGN = CENTER&gt;802.1Q-2011&lt;/TD&gt;</v>
      </c>
      <c r="E82" s="7" t="str">
        <f>IF(Totals!$AS82="N",CONCATENATE("&lt;TD VALIGN = TOP&gt;",Master!D82,"&lt;/TD&gt;"),"")</f>
        <v>&lt;TD VALIGN = TOP&gt;17.7.7.1&lt;/TD&gt;</v>
      </c>
      <c r="F82" s="13" t="str">
        <f>IF(Totals!$AS82="N","&lt;TD VALIGN = TOP&gt;","")</f>
        <v>&lt;TD VALIGN = TOP&gt;</v>
      </c>
      <c r="G82" s="13" t="str">
        <f>IF(Totals!$AS82="N",Master!B82,"")</f>
        <v>09-Jan-13</v>
      </c>
      <c r="H82" s="7" t="str">
        <f>IF(Totals!$AS82="N","&lt;/TD&gt;","")</f>
        <v>&lt;/TD&gt;</v>
      </c>
      <c r="I82" s="7" t="str">
        <f>IF(Totals!$AS82="N",CONCATENATE("&lt;TD VALIGN = TOP&gt;",Master!E82,"&lt;/TD&gt;"),"")</f>
        <v>&lt;TD VALIGN = TOP&gt;Definitions for the IEEE8021-CFM MIB module&lt;/TD&gt;</v>
      </c>
      <c r="J82" s="7" t="str">
        <f>IF(Totals!$AS82="N","&lt;/TD&gt;","")</f>
        <v>&lt;/TD&gt;</v>
      </c>
      <c r="K82" s="7" t="str">
        <f>(IF((Totals!$AS82="N"),(CONCATENATE("&lt;TD VALIGN = MIDDLE&gt;",(IF((Master!$F82=""),("&amp;nbsp;"),(Master!$F82)))," &lt;/TD&gt;")),("")))</f>
        <v>&lt;TD VALIGN = MIDDLE&gt;802.1Q-REV &lt;/TD&gt;</v>
      </c>
      <c r="L82" s="7" t="str">
        <f>IF(Totals!$AS82="N","&lt;/TR&gt;","")</f>
        <v>&lt;/TR&gt;</v>
      </c>
    </row>
    <row r="83" spans="1:12" x14ac:dyDescent="0.2">
      <c r="A83" s="26" t="str">
        <f>IF(Totals!$AS83="N","&lt;TR&gt;","")</f>
        <v>&lt;TR&gt;</v>
      </c>
      <c r="B83" s="7" t="str">
        <f>IF(Totals!$AS83="N",CONCATENATE("&lt;TD VALIGN = TOP  ALIGN = CENTER&gt;&lt;A HREF=""maint_",Master!A83,".pdf""&gt;",Master!A83,"&lt;/A&gt;&lt;/TD&gt;"),"")</f>
        <v>&lt;TD VALIGN = TOP  ALIGN = CENTER&gt;&lt;A HREF="maint_0088.pdf"&gt;0088&lt;/A&gt;&lt;/TD&gt;</v>
      </c>
      <c r="C83" s="7" t="str">
        <f>IF(Totals!$AS83="N",CONCATENATE("&lt;TD VALIGN = TOP  ALIGN = CENTER&gt;",Totals!L83,"&lt;/TD&gt;"),"")</f>
        <v>&lt;TD VALIGN = TOP  ALIGN = CENTER&gt;V&lt;/TD&gt;</v>
      </c>
      <c r="D83" s="7" t="str">
        <f>IF(Totals!$AS83="N",CONCATENATE("&lt;TD VALIGN = TOP  ALIGN = CENTER&gt;",Master!C83,"&lt;/TD&gt;"),"")</f>
        <v>&lt;TD VALIGN = TOP  ALIGN = CENTER&gt;802.1Q-2011&lt;/TD&gt;</v>
      </c>
      <c r="E83" s="7" t="str">
        <f>IF(Totals!$AS83="N",CONCATENATE("&lt;TD VALIGN = TOP&gt;",Master!D83,"&lt;/TD&gt;"),"")</f>
        <v>&lt;TD VALIGN = TOP&gt;Annex D&lt;/TD&gt;</v>
      </c>
      <c r="F83" s="13" t="str">
        <f>IF(Totals!$AS83="N","&lt;TD VALIGN = TOP&gt;","")</f>
        <v>&lt;TD VALIGN = TOP&gt;</v>
      </c>
      <c r="G83" s="13" t="str">
        <f>IF(Totals!$AS83="N",Master!B83,"")</f>
        <v>09-Jan-13</v>
      </c>
      <c r="H83" s="7" t="str">
        <f>IF(Totals!$AS83="N","&lt;/TD&gt;","")</f>
        <v>&lt;/TD&gt;</v>
      </c>
      <c r="I83" s="7" t="str">
        <f>IF(Totals!$AS83="N",CONCATENATE("&lt;TD VALIGN = TOP&gt;",Master!E83,"&lt;/TD&gt;"),"")</f>
        <v>&lt;TD VALIGN = TOP&gt;IEEE 802.1 Organizationally Specific TLVs&lt;/TD&gt;</v>
      </c>
      <c r="J83" s="7" t="str">
        <f>IF(Totals!$AS83="N","&lt;/TD&gt;","")</f>
        <v>&lt;/TD&gt;</v>
      </c>
      <c r="K83" s="7" t="str">
        <f>(IF((Totals!$AS83="N"),(CONCATENATE("&lt;TD VALIGN = MIDDLE&gt;",(IF((Master!$F83=""),("&amp;nbsp;"),(Master!$F83)))," &lt;/TD&gt;")),("")))</f>
        <v>&lt;TD VALIGN = MIDDLE&gt;802.1Q-REV &lt;/TD&gt;</v>
      </c>
      <c r="L83" s="7" t="str">
        <f>IF(Totals!$AS83="N","&lt;/TR&gt;","")</f>
        <v>&lt;/TR&gt;</v>
      </c>
    </row>
    <row r="84" spans="1:12" x14ac:dyDescent="0.2">
      <c r="A84" s="26" t="str">
        <f>IF(Totals!$AS84="N","&lt;TR&gt;","")</f>
        <v>&lt;TR&gt;</v>
      </c>
      <c r="B84" s="7" t="str">
        <f>IF(Totals!$AS84="N",CONCATENATE("&lt;TD VALIGN = TOP  ALIGN = CENTER&gt;&lt;A HREF=""maint_",Master!A84,".pdf""&gt;",Master!A84,"&lt;/A&gt;&lt;/TD&gt;"),"")</f>
        <v>&lt;TD VALIGN = TOP  ALIGN = CENTER&gt;&lt;A HREF="maint_0089.pdf"&gt;0089&lt;/A&gt;&lt;/TD&gt;</v>
      </c>
      <c r="C84" s="7" t="str">
        <f>IF(Totals!$AS84="N",CONCATENATE("&lt;TD VALIGN = TOP  ALIGN = CENTER&gt;",Totals!L84,"&lt;/TD&gt;"),"")</f>
        <v>&lt;TD VALIGN = TOP  ALIGN = CENTER&gt;V&lt;/TD&gt;</v>
      </c>
      <c r="D84" s="7" t="str">
        <f>IF(Totals!$AS84="N",CONCATENATE("&lt;TD VALIGN = TOP  ALIGN = CENTER&gt;",Master!C84,"&lt;/TD&gt;"),"")</f>
        <v>&lt;TD VALIGN = TOP  ALIGN = CENTER&gt;802.1Q-2011&lt;/TD&gt;</v>
      </c>
      <c r="E84" s="7" t="str">
        <f>IF(Totals!$AS84="N",CONCATENATE("&lt;TD VALIGN = TOP&gt;",Master!D84,"&lt;/TD&gt;"),"")</f>
        <v>&lt;TD VALIGN = TOP&gt;Annex D&lt;/TD&gt;</v>
      </c>
      <c r="F84" s="13" t="str">
        <f>IF(Totals!$AS84="N","&lt;TD VALIGN = TOP&gt;","")</f>
        <v>&lt;TD VALIGN = TOP&gt;</v>
      </c>
      <c r="G84" s="13" t="str">
        <f>IF(Totals!$AS84="N",Master!B84,"")</f>
        <v>09-Jan-13</v>
      </c>
      <c r="H84" s="7" t="str">
        <f>IF(Totals!$AS84="N","&lt;/TD&gt;","")</f>
        <v>&lt;/TD&gt;</v>
      </c>
      <c r="I84" s="7" t="str">
        <f>IF(Totals!$AS84="N",CONCATENATE("&lt;TD VALIGN = TOP&gt;",Master!E84,"&lt;/TD&gt;"),"")</f>
        <v>&lt;TD VALIGN = TOP&gt;IEEE 802.1Q TLV VID length&lt;/TD&gt;</v>
      </c>
      <c r="J84" s="7" t="str">
        <f>IF(Totals!$AS84="N","&lt;/TD&gt;","")</f>
        <v>&lt;/TD&gt;</v>
      </c>
      <c r="K84" s="7" t="str">
        <f>(IF((Totals!$AS84="N"),(CONCATENATE("&lt;TD VALIGN = MIDDLE&gt;",(IF((Master!$F84=""),("&amp;nbsp;"),(Master!$F84)))," &lt;/TD&gt;")),("")))</f>
        <v>&lt;TD VALIGN = MIDDLE&gt;802.1Q-REV &lt;/TD&gt;</v>
      </c>
      <c r="L84" s="7" t="str">
        <f>IF(Totals!$AS84="N","&lt;/TR&gt;","")</f>
        <v>&lt;/TR&gt;</v>
      </c>
    </row>
    <row r="85" spans="1:12" x14ac:dyDescent="0.2">
      <c r="A85" s="26" t="str">
        <f>IF(Totals!$AS85="N","&lt;TR&gt;","")</f>
        <v>&lt;TR&gt;</v>
      </c>
      <c r="B85" s="7" t="str">
        <f>IF(Totals!$AS85="N",CONCATENATE("&lt;TD VALIGN = TOP  ALIGN = CENTER&gt;&lt;A HREF=""maint_",Master!A85,".pdf""&gt;",Master!A85,"&lt;/A&gt;&lt;/TD&gt;"),"")</f>
        <v>&lt;TD VALIGN = TOP  ALIGN = CENTER&gt;&lt;A HREF="maint_0090.pdf"&gt;0090&lt;/A&gt;&lt;/TD&gt;</v>
      </c>
      <c r="C85" s="7" t="str">
        <f>IF(Totals!$AS85="N",CONCATENATE("&lt;TD VALIGN = TOP  ALIGN = CENTER&gt;",Totals!L85,"&lt;/TD&gt;"),"")</f>
        <v>&lt;TD VALIGN = TOP  ALIGN = CENTER&gt;V&lt;/TD&gt;</v>
      </c>
      <c r="D85" s="7" t="str">
        <f>IF(Totals!$AS85="N",CONCATENATE("&lt;TD VALIGN = TOP  ALIGN = CENTER&gt;",Master!C85,"&lt;/TD&gt;"),"")</f>
        <v>&lt;TD VALIGN = TOP  ALIGN = CENTER&gt;802.1Q-2011&lt;/TD&gt;</v>
      </c>
      <c r="E85" s="7" t="str">
        <f>IF(Totals!$AS85="N",CONCATENATE("&lt;TD VALIGN = TOP&gt;",Master!D85,"&lt;/TD&gt;"),"")</f>
        <v>&lt;TD VALIGN = TOP&gt;Annex D&lt;/TD&gt;</v>
      </c>
      <c r="F85" s="13" t="str">
        <f>IF(Totals!$AS85="N","&lt;TD VALIGN = TOP&gt;","")</f>
        <v>&lt;TD VALIGN = TOP&gt;</v>
      </c>
      <c r="G85" s="13" t="str">
        <f>IF(Totals!$AS85="N",Master!B85,"")</f>
        <v>09-Jan-13</v>
      </c>
      <c r="H85" s="7" t="str">
        <f>IF(Totals!$AS85="N","&lt;/TD&gt;","")</f>
        <v>&lt;/TD&gt;</v>
      </c>
      <c r="I85" s="7" t="str">
        <f>IF(Totals!$AS85="N",CONCATENATE("&lt;TD VALIGN = TOP&gt;",Master!E85,"&lt;/TD&gt;"),"")</f>
        <v>&lt;TD VALIGN = TOP&gt;IEEE 802.1AB LLDP TLVs&lt;/TD&gt;</v>
      </c>
      <c r="J85" s="7" t="str">
        <f>IF(Totals!$AS85="N","&lt;/TD&gt;","")</f>
        <v>&lt;/TD&gt;</v>
      </c>
      <c r="K85" s="7" t="str">
        <f>(IF((Totals!$AS85="N"),(CONCATENATE("&lt;TD VALIGN = MIDDLE&gt;",(IF((Master!$F85=""),("&amp;nbsp;"),(Master!$F85)))," &lt;/TD&gt;")),("")))</f>
        <v>&lt;TD VALIGN = MIDDLE&gt;802.1Q-REV &lt;/TD&gt;</v>
      </c>
      <c r="L85" s="7" t="str">
        <f>IF(Totals!$AS85="N","&lt;/TR&gt;","")</f>
        <v>&lt;/TR&gt;</v>
      </c>
    </row>
    <row r="86" spans="1:12" x14ac:dyDescent="0.2">
      <c r="A86" s="26" t="str">
        <f>IF(Totals!$AS86="N","&lt;TR&gt;","")</f>
        <v>&lt;TR&gt;</v>
      </c>
      <c r="B86" s="7" t="str">
        <f>IF(Totals!$AS86="N",CONCATENATE("&lt;TD VALIGN = TOP  ALIGN = CENTER&gt;&lt;A HREF=""maint_",Master!A86,".pdf""&gt;",Master!A86,"&lt;/A&gt;&lt;/TD&gt;"),"")</f>
        <v>&lt;TD VALIGN = TOP  ALIGN = CENTER&gt;&lt;A HREF="maint_0091.pdf"&gt;0091&lt;/A&gt;&lt;/TD&gt;</v>
      </c>
      <c r="C86" s="7" t="str">
        <f>IF(Totals!$AS86="N",CONCATENATE("&lt;TD VALIGN = TOP  ALIGN = CENTER&gt;",Totals!L86,"&lt;/TD&gt;"),"")</f>
        <v>&lt;TD VALIGN = TOP  ALIGN = CENTER&gt;V&lt;/TD&gt;</v>
      </c>
      <c r="D86" s="7" t="str">
        <f>IF(Totals!$AS86="N",CONCATENATE("&lt;TD VALIGN = TOP  ALIGN = CENTER&gt;",Master!C86,"&lt;/TD&gt;"),"")</f>
        <v>&lt;TD VALIGN = TOP  ALIGN = CENTER&gt;802.1Qbg-2012&lt;/TD&gt;</v>
      </c>
      <c r="E86" s="7" t="str">
        <f>IF(Totals!$AS86="N",CONCATENATE("&lt;TD VALIGN = TOP&gt;",Master!D86,"&lt;/TD&gt;"),"")</f>
        <v>&lt;TD VALIGN = TOP&gt;41.5.5&lt;/TD&gt;</v>
      </c>
      <c r="F86" s="13" t="str">
        <f>IF(Totals!$AS86="N","&lt;TD VALIGN = TOP&gt;","")</f>
        <v>&lt;TD VALIGN = TOP&gt;</v>
      </c>
      <c r="G86" s="13" t="str">
        <f>IF(Totals!$AS86="N",Master!B86,"")</f>
        <v>09-Jan-13</v>
      </c>
      <c r="H86" s="7" t="str">
        <f>IF(Totals!$AS86="N","&lt;/TD&gt;","")</f>
        <v>&lt;/TD&gt;</v>
      </c>
      <c r="I86" s="7" t="str">
        <f>IF(Totals!$AS86="N",CONCATENATE("&lt;TD VALIGN = TOP&gt;",Master!E86,"&lt;/TD&gt;"),"")</f>
        <v>&lt;TD VALIGN = TOP&gt;VDP state machine variables and parameters&lt;/TD&gt;</v>
      </c>
      <c r="J86" s="7" t="str">
        <f>IF(Totals!$AS86="N","&lt;/TD&gt;","")</f>
        <v>&lt;/TD&gt;</v>
      </c>
      <c r="K86" s="7" t="str">
        <f>(IF((Totals!$AS86="N"),(CONCATENATE("&lt;TD VALIGN = MIDDLE&gt;",(IF((Master!$F86=""),("&amp;nbsp;"),(Master!$F86)))," &lt;/TD&gt;")),("")))</f>
        <v>&lt;TD VALIGN = MIDDLE&gt;802.1Q-REV &lt;/TD&gt;</v>
      </c>
      <c r="L86" s="7" t="str">
        <f>IF(Totals!$AS86="N","&lt;/TR&gt;","")</f>
        <v>&lt;/TR&gt;</v>
      </c>
    </row>
    <row r="87" spans="1:12" x14ac:dyDescent="0.2">
      <c r="A87" s="26" t="str">
        <f>IF(Totals!$AS87="N","&lt;TR&gt;","")</f>
        <v>&lt;TR&gt;</v>
      </c>
      <c r="B87" s="7" t="str">
        <f>IF(Totals!$AS87="N",CONCATENATE("&lt;TD VALIGN = TOP  ALIGN = CENTER&gt;&lt;A HREF=""maint_",Master!A87,".pdf""&gt;",Master!A87,"&lt;/A&gt;&lt;/TD&gt;"),"")</f>
        <v>&lt;TD VALIGN = TOP  ALIGN = CENTER&gt;&lt;A HREF="maint_0092.pdf"&gt;0092&lt;/A&gt;&lt;/TD&gt;</v>
      </c>
      <c r="C87" s="7" t="str">
        <f>IF(Totals!$AS87="N",CONCATENATE("&lt;TD VALIGN = TOP  ALIGN = CENTER&gt;",Totals!L87,"&lt;/TD&gt;"),"")</f>
        <v>&lt;TD VALIGN = TOP  ALIGN = CENTER&gt;V&lt;/TD&gt;</v>
      </c>
      <c r="D87" s="7" t="str">
        <f>IF(Totals!$AS87="N",CONCATENATE("&lt;TD VALIGN = TOP  ALIGN = CENTER&gt;",Master!C87,"&lt;/TD&gt;"),"")</f>
        <v>&lt;TD VALIGN = TOP  ALIGN = CENTER&gt;802.1Qbg-2012&lt;/TD&gt;</v>
      </c>
      <c r="E87" s="7" t="str">
        <f>IF(Totals!$AS87="N",CONCATENATE("&lt;TD VALIGN = TOP&gt;",Master!D87,"&lt;/TD&gt;"),"")</f>
        <v>&lt;TD VALIGN = TOP&gt;41.5.2&lt;/TD&gt;</v>
      </c>
      <c r="F87" s="13" t="str">
        <f>IF(Totals!$AS87="N","&lt;TD VALIGN = TOP&gt;","")</f>
        <v>&lt;TD VALIGN = TOP&gt;</v>
      </c>
      <c r="G87" s="13" t="str">
        <f>IF(Totals!$AS87="N",Master!B87,"")</f>
        <v>09-Jan-13</v>
      </c>
      <c r="H87" s="7" t="str">
        <f>IF(Totals!$AS87="N","&lt;/TD&gt;","")</f>
        <v>&lt;/TD&gt;</v>
      </c>
      <c r="I87" s="7" t="str">
        <f>IF(Totals!$AS87="N",CONCATENATE("&lt;TD VALIGN = TOP&gt;",Master!E87,"&lt;/TD&gt;"),"")</f>
        <v>&lt;TD VALIGN = TOP&gt;Bridge VDP state machine&lt;/TD&gt;</v>
      </c>
      <c r="J87" s="7" t="str">
        <f>IF(Totals!$AS87="N","&lt;/TD&gt;","")</f>
        <v>&lt;/TD&gt;</v>
      </c>
      <c r="K87" s="7" t="str">
        <f>(IF((Totals!$AS87="N"),(CONCATENATE("&lt;TD VALIGN = MIDDLE&gt;",(IF((Master!$F87=""),("&amp;nbsp;"),(Master!$F87)))," &lt;/TD&gt;")),("")))</f>
        <v>&lt;TD VALIGN = MIDDLE&gt;802.1Q-REV &lt;/TD&gt;</v>
      </c>
      <c r="L87" s="7" t="str">
        <f>IF(Totals!$AS87="N","&lt;/TR&gt;","")</f>
        <v>&lt;/TR&gt;</v>
      </c>
    </row>
    <row r="88" spans="1:12" x14ac:dyDescent="0.2">
      <c r="A88" s="26" t="str">
        <f>IF(Totals!$AS88="N","&lt;TR&gt;","")</f>
        <v>&lt;TR&gt;</v>
      </c>
      <c r="B88" s="7" t="str">
        <f>IF(Totals!$AS88="N",CONCATENATE("&lt;TD VALIGN = TOP  ALIGN = CENTER&gt;&lt;A HREF=""maint_",Master!A88,".pdf""&gt;",Master!A88,"&lt;/A&gt;&lt;/TD&gt;"),"")</f>
        <v>&lt;TD VALIGN = TOP  ALIGN = CENTER&gt;&lt;A HREF="maint_0093.pdf"&gt;0093&lt;/A&gt;&lt;/TD&gt;</v>
      </c>
      <c r="C88" s="7" t="str">
        <f>IF(Totals!$AS88="N",CONCATENATE("&lt;TD VALIGN = TOP  ALIGN = CENTER&gt;",Totals!L88,"&lt;/TD&gt;"),"")</f>
        <v>&lt;TD VALIGN = TOP  ALIGN = CENTER&gt;V&lt;/TD&gt;</v>
      </c>
      <c r="D88" s="7" t="str">
        <f>IF(Totals!$AS88="N",CONCATENATE("&lt;TD VALIGN = TOP  ALIGN = CENTER&gt;",Master!C88,"&lt;/TD&gt;"),"")</f>
        <v>&lt;TD VALIGN = TOP  ALIGN = CENTER&gt;802.1Qbg-2012&lt;/TD&gt;</v>
      </c>
      <c r="E88" s="7" t="str">
        <f>IF(Totals!$AS88="N",CONCATENATE("&lt;TD VALIGN = TOP&gt;",Master!D88,"&lt;/TD&gt;"),"")</f>
        <v>&lt;TD VALIGN = TOP&gt;43.3.7.4, 43.3.4,12.26.1,12.27.1,41.5.5.9,41.5.5.13 &lt;/TD&gt;</v>
      </c>
      <c r="F88" s="13" t="str">
        <f>IF(Totals!$AS88="N","&lt;TD VALIGN = TOP&gt;","")</f>
        <v>&lt;TD VALIGN = TOP&gt;</v>
      </c>
      <c r="G88" s="13" t="str">
        <f>IF(Totals!$AS88="N",Master!B88,"")</f>
        <v>09-Jan-13</v>
      </c>
      <c r="H88" s="7" t="str">
        <f>IF(Totals!$AS88="N","&lt;/TD&gt;","")</f>
        <v>&lt;/TD&gt;</v>
      </c>
      <c r="I88" s="7" t="str">
        <f>IF(Totals!$AS88="N",CONCATENATE("&lt;TD VALIGN = TOP&gt;",Master!E88,"&lt;/TD&gt;"),"")</f>
        <v>&lt;TD VALIGN = TOP&gt;ECP State Machine Variables&lt;/TD&gt;</v>
      </c>
      <c r="J88" s="7" t="str">
        <f>IF(Totals!$AS88="N","&lt;/TD&gt;","")</f>
        <v>&lt;/TD&gt;</v>
      </c>
      <c r="K88" s="7" t="str">
        <f>(IF((Totals!$AS88="N"),(CONCATENATE("&lt;TD VALIGN = MIDDLE&gt;",(IF((Master!$F88=""),("&amp;nbsp;"),(Master!$F88)))," &lt;/TD&gt;")),("")))</f>
        <v>&lt;TD VALIGN = MIDDLE&gt;802.1Q-REV &lt;/TD&gt;</v>
      </c>
      <c r="L88" s="7" t="str">
        <f>IF(Totals!$AS88="N","&lt;/TR&gt;","")</f>
        <v>&lt;/TR&gt;</v>
      </c>
    </row>
    <row r="89" spans="1:12" x14ac:dyDescent="0.2">
      <c r="A89" s="26" t="str">
        <f>IF(Totals!$AS89="N","&lt;TR&gt;","")</f>
        <v>&lt;TR&gt;</v>
      </c>
      <c r="B89" s="7" t="str">
        <f>IF(Totals!$AS89="N",CONCATENATE("&lt;TD VALIGN = TOP  ALIGN = CENTER&gt;&lt;A HREF=""maint_",Master!A89,".pdf""&gt;",Master!A89,"&lt;/A&gt;&lt;/TD&gt;"),"")</f>
        <v>&lt;TD VALIGN = TOP  ALIGN = CENTER&gt;&lt;A HREF="maint_0094.pdf"&gt;0094&lt;/A&gt;&lt;/TD&gt;</v>
      </c>
      <c r="C89" s="7" t="str">
        <f>IF(Totals!$AS89="N",CONCATENATE("&lt;TD VALIGN = TOP  ALIGN = CENTER&gt;",Totals!L89,"&lt;/TD&gt;"),"")</f>
        <v>&lt;TD VALIGN = TOP  ALIGN = CENTER&gt;V&lt;/TD&gt;</v>
      </c>
      <c r="D89" s="7" t="str">
        <f>IF(Totals!$AS89="N",CONCATENATE("&lt;TD VALIGN = TOP  ALIGN = CENTER&gt;",Master!C89,"&lt;/TD&gt;"),"")</f>
        <v>&lt;TD VALIGN = TOP  ALIGN = CENTER&gt;802.1Q-2011&lt;/TD&gt;</v>
      </c>
      <c r="E89" s="7" t="str">
        <f>IF(Totals!$AS89="N",CONCATENATE("&lt;TD VALIGN = TOP&gt;",Master!D89,"&lt;/TD&gt;"),"")</f>
        <v>&lt;TD VALIGN = TOP&gt;17.7.7.1&lt;/TD&gt;</v>
      </c>
      <c r="F89" s="13" t="str">
        <f>IF(Totals!$AS89="N","&lt;TD VALIGN = TOP&gt;","")</f>
        <v>&lt;TD VALIGN = TOP&gt;</v>
      </c>
      <c r="G89" s="13" t="str">
        <f>IF(Totals!$AS89="N",Master!B89,"")</f>
        <v>09-Jan-13</v>
      </c>
      <c r="H89" s="7" t="str">
        <f>IF(Totals!$AS89="N","&lt;/TD&gt;","")</f>
        <v>&lt;/TD&gt;</v>
      </c>
      <c r="I89" s="7" t="str">
        <f>IF(Totals!$AS89="N",CONCATENATE("&lt;TD VALIGN = TOP&gt;",Master!E89,"&lt;/TD&gt;"),"")</f>
        <v>&lt;TD VALIGN = TOP&gt;Definitions for the IEEE8021-CFM MIB module&lt;/TD&gt;</v>
      </c>
      <c r="J89" s="7" t="str">
        <f>IF(Totals!$AS89="N","&lt;/TD&gt;","")</f>
        <v>&lt;/TD&gt;</v>
      </c>
      <c r="K89" s="7" t="str">
        <f>(IF((Totals!$AS89="N"),(CONCATENATE("&lt;TD VALIGN = MIDDLE&gt;",(IF((Master!$F89=""),("&amp;nbsp;"),(Master!$F89)))," &lt;/TD&gt;")),("")))</f>
        <v>&lt;TD VALIGN = MIDDLE&gt;802.1Q-REV &lt;/TD&gt;</v>
      </c>
      <c r="L89" s="7" t="str">
        <f>IF(Totals!$AS89="N","&lt;/TR&gt;","")</f>
        <v>&lt;/TR&gt;</v>
      </c>
    </row>
    <row r="90" spans="1:12" x14ac:dyDescent="0.2">
      <c r="A90" s="26" t="str">
        <f>IF(Totals!$AS90="N","&lt;TR&gt;","")</f>
        <v>&lt;TR&gt;</v>
      </c>
      <c r="B90" s="7" t="str">
        <f>IF(Totals!$AS90="N",CONCATENATE("&lt;TD VALIGN = TOP  ALIGN = CENTER&gt;&lt;A HREF=""maint_",Master!A90,".pdf""&gt;",Master!A90,"&lt;/A&gt;&lt;/TD&gt;"),"")</f>
        <v>&lt;TD VALIGN = TOP  ALIGN = CENTER&gt;&lt;A HREF="maint_0096.pdf"&gt;0096&lt;/A&gt;&lt;/TD&gt;</v>
      </c>
      <c r="C90" s="7" t="str">
        <f>IF(Totals!$AS90="N",CONCATENATE("&lt;TD VALIGN = TOP  ALIGN = CENTER&gt;",Totals!L90,"&lt;/TD&gt;"),"")</f>
        <v>&lt;TD VALIGN = TOP  ALIGN = CENTER&gt;V&lt;/TD&gt;</v>
      </c>
      <c r="D90" s="7" t="str">
        <f>IF(Totals!$AS90="N",CONCATENATE("&lt;TD VALIGN = TOP  ALIGN = CENTER&gt;",Master!C90,"&lt;/TD&gt;"),"")</f>
        <v>&lt;TD VALIGN = TOP  ALIGN = CENTER&gt;802.1Q-2012&lt;/TD&gt;</v>
      </c>
      <c r="E90" s="7" t="str">
        <f>IF(Totals!$AS90="N",CONCATENATE("&lt;TD VALIGN = TOP&gt;",Master!D90,"&lt;/TD&gt;"),"")</f>
        <v>&lt;TD VALIGN = TOP&gt;17.7.6&lt;/TD&gt;</v>
      </c>
      <c r="F90" s="13" t="str">
        <f>IF(Totals!$AS90="N","&lt;TD VALIGN = TOP&gt;","")</f>
        <v>&lt;TD VALIGN = TOP&gt;</v>
      </c>
      <c r="G90" s="13" t="str">
        <f>IF(Totals!$AS90="N",Master!B90,"")</f>
        <v>18-Jan-13</v>
      </c>
      <c r="H90" s="7" t="str">
        <f>IF(Totals!$AS90="N","&lt;/TD&gt;","")</f>
        <v>&lt;/TD&gt;</v>
      </c>
      <c r="I90" s="7" t="str">
        <f>IF(Totals!$AS90="N",CONCATENATE("&lt;TD VALIGN = TOP&gt;",Master!E90,"&lt;/TD&gt;"),"")</f>
        <v>&lt;TD VALIGN = TOP&gt;Definitions for the IEEE8021-MSTP MIB module&lt;/TD&gt;</v>
      </c>
      <c r="J90" s="7" t="str">
        <f>IF(Totals!$AS90="N","&lt;/TD&gt;","")</f>
        <v>&lt;/TD&gt;</v>
      </c>
      <c r="K90" s="7" t="str">
        <f>(IF((Totals!$AS90="N"),(CONCATENATE("&lt;TD VALIGN = MIDDLE&gt;",(IF((Master!$F90=""),("&amp;nbsp;"),(Master!$F90)))," &lt;/TD&gt;")),("")))</f>
        <v>&lt;TD VALIGN = MIDDLE&gt;802.1Q-REV &lt;/TD&gt;</v>
      </c>
      <c r="L90" s="7" t="str">
        <f>IF(Totals!$AS90="N","&lt;/TR&gt;","")</f>
        <v>&lt;/TR&gt;</v>
      </c>
    </row>
    <row r="91" spans="1:12" x14ac:dyDescent="0.2">
      <c r="A91" s="26" t="str">
        <f>IF(Totals!$AS91="N","&lt;TR&gt;","")</f>
        <v>&lt;TR&gt;</v>
      </c>
      <c r="B91" s="7" t="str">
        <f>IF(Totals!$AS91="N",CONCATENATE("&lt;TD VALIGN = TOP  ALIGN = CENTER&gt;&lt;A HREF=""maint_",Master!A91,".pdf""&gt;",Master!A91,"&lt;/A&gt;&lt;/TD&gt;"),"")</f>
        <v>&lt;TD VALIGN = TOP  ALIGN = CENTER&gt;&lt;A HREF="maint_0097.pdf"&gt;0097&lt;/A&gt;&lt;/TD&gt;</v>
      </c>
      <c r="C91" s="7" t="str">
        <f>IF(Totals!$AS91="N",CONCATENATE("&lt;TD VALIGN = TOP  ALIGN = CENTER&gt;",Totals!L91,"&lt;/TD&gt;"),"")</f>
        <v>&lt;TD VALIGN = TOP  ALIGN = CENTER&gt;V&lt;/TD&gt;</v>
      </c>
      <c r="D91" s="7" t="str">
        <f>IF(Totals!$AS91="N",CONCATENATE("&lt;TD VALIGN = TOP  ALIGN = CENTER&gt;",Master!C91,"&lt;/TD&gt;"),"")</f>
        <v>&lt;TD VALIGN = TOP  ALIGN = CENTER&gt;802.1Q-2012,802.1D-2004&lt;/TD&gt;</v>
      </c>
      <c r="E91" s="7" t="str">
        <f>IF(Totals!$AS91="N",CONCATENATE("&lt;TD VALIGN = TOP&gt;",Master!D91,"&lt;/TD&gt;"),"")</f>
        <v>&lt;TD VALIGN = TOP&gt;17.7.6, 13.25,17.14&lt;/TD&gt;</v>
      </c>
      <c r="F91" s="13" t="str">
        <f>IF(Totals!$AS91="N","&lt;TD VALIGN = TOP&gt;","")</f>
        <v>&lt;TD VALIGN = TOP&gt;</v>
      </c>
      <c r="G91" s="13" t="str">
        <f>IF(Totals!$AS91="N",Master!B91,"")</f>
        <v>18-Jan-13</v>
      </c>
      <c r="H91" s="7" t="str">
        <f>IF(Totals!$AS91="N","&lt;/TD&gt;","")</f>
        <v>&lt;/TD&gt;</v>
      </c>
      <c r="I91" s="7" t="str">
        <f>IF(Totals!$AS91="N",CONCATENATE("&lt;TD VALIGN = TOP&gt;",Master!E91,"&lt;/TD&gt;"),"")</f>
        <v>&lt;TD VALIGN = TOP&gt;Definitions for the IEEE8021-MSTP MIB module, State machine timers and Performance parameter management&lt;/TD&gt;</v>
      </c>
      <c r="J91" s="7" t="str">
        <f>IF(Totals!$AS91="N","&lt;/TD&gt;","")</f>
        <v>&lt;/TD&gt;</v>
      </c>
      <c r="K91" s="7" t="str">
        <f>(IF((Totals!$AS91="N"),(CONCATENATE("&lt;TD VALIGN = MIDDLE&gt;",(IF((Master!$F91=""),("&amp;nbsp;"),(Master!$F91)))," &lt;/TD&gt;")),("")))</f>
        <v>&lt;TD VALIGN = MIDDLE&gt;802.1Q-REV &lt;/TD&gt;</v>
      </c>
      <c r="L91" s="7" t="str">
        <f>IF(Totals!$AS91="N","&lt;/TR&gt;","")</f>
        <v>&lt;/TR&gt;</v>
      </c>
    </row>
    <row r="92" spans="1:12" x14ac:dyDescent="0.2">
      <c r="A92" s="26" t="str">
        <f>IF(Totals!$AS92="N","&lt;TR&gt;","")</f>
        <v>&lt;TR&gt;</v>
      </c>
      <c r="B92" s="7" t="str">
        <f>IF(Totals!$AS92="N",CONCATENATE("&lt;TD VALIGN = TOP  ALIGN = CENTER&gt;&lt;A HREF=""maint_",Master!A92,".pdf""&gt;",Master!A92,"&lt;/A&gt;&lt;/TD&gt;"),"")</f>
        <v>&lt;TD VALIGN = TOP  ALIGN = CENTER&gt;&lt;A HREF="maint_0098.pdf"&gt;0098&lt;/A&gt;&lt;/TD&gt;</v>
      </c>
      <c r="C92" s="7" t="str">
        <f>IF(Totals!$AS92="N",CONCATENATE("&lt;TD VALIGN = TOP  ALIGN = CENTER&gt;",Totals!L92,"&lt;/TD&gt;"),"")</f>
        <v>&lt;TD VALIGN = TOP  ALIGN = CENTER&gt;V&lt;/TD&gt;</v>
      </c>
      <c r="D92" s="7" t="str">
        <f>IF(Totals!$AS92="N",CONCATENATE("&lt;TD VALIGN = TOP  ALIGN = CENTER&gt;",Master!C92,"&lt;/TD&gt;"),"")</f>
        <v>&lt;TD VALIGN = TOP  ALIGN = CENTER&gt;802.1Q-2012&lt;/TD&gt;</v>
      </c>
      <c r="E92" s="7" t="str">
        <f>IF(Totals!$AS92="N",CONCATENATE("&lt;TD VALIGN = TOP&gt;",Master!D92,"&lt;/TD&gt;"),"")</f>
        <v>&lt;TD VALIGN = TOP&gt;17.7.6&lt;/TD&gt;</v>
      </c>
      <c r="F92" s="13" t="str">
        <f>IF(Totals!$AS92="N","&lt;TD VALIGN = TOP&gt;","")</f>
        <v>&lt;TD VALIGN = TOP&gt;</v>
      </c>
      <c r="G92" s="13" t="str">
        <f>IF(Totals!$AS92="N",Master!B92,"")</f>
        <v>18-Jan-13</v>
      </c>
      <c r="H92" s="7" t="str">
        <f>IF(Totals!$AS92="N","&lt;/TD&gt;","")</f>
        <v>&lt;/TD&gt;</v>
      </c>
      <c r="I92" s="7" t="str">
        <f>IF(Totals!$AS92="N",CONCATENATE("&lt;TD VALIGN = TOP&gt;",Master!E92,"&lt;/TD&gt;"),"")</f>
        <v>&lt;TD VALIGN = TOP&gt;Definitions for the IEEE8021-MSTP MIB module&lt;/TD&gt;</v>
      </c>
      <c r="J92" s="7" t="str">
        <f>IF(Totals!$AS92="N","&lt;/TD&gt;","")</f>
        <v>&lt;/TD&gt;</v>
      </c>
      <c r="K92" s="7" t="str">
        <f>(IF((Totals!$AS92="N"),(CONCATENATE("&lt;TD VALIGN = MIDDLE&gt;",(IF((Master!$F92=""),("&amp;nbsp;"),(Master!$F92)))," &lt;/TD&gt;")),("")))</f>
        <v>&lt;TD VALIGN = MIDDLE&gt;802.1Q-REV &lt;/TD&gt;</v>
      </c>
      <c r="L92" s="7" t="str">
        <f>IF(Totals!$AS92="N","&lt;/TR&gt;","")</f>
        <v>&lt;/TR&gt;</v>
      </c>
    </row>
    <row r="93" spans="1:12" x14ac:dyDescent="0.2">
      <c r="A93" s="26" t="str">
        <f>IF(Totals!$AS93="N","&lt;TR&gt;","")</f>
        <v>&lt;TR&gt;</v>
      </c>
      <c r="B93" s="7" t="str">
        <f>IF(Totals!$AS93="N",CONCATENATE("&lt;TD VALIGN = TOP  ALIGN = CENTER&gt;&lt;A HREF=""maint_",Master!A93,".pdf""&gt;",Master!A93,"&lt;/A&gt;&lt;/TD&gt;"),"")</f>
        <v>&lt;TD VALIGN = TOP  ALIGN = CENTER&gt;&lt;A HREF="maint_0099.pdf"&gt;0099&lt;/A&gt;&lt;/TD&gt;</v>
      </c>
      <c r="C93" s="7" t="str">
        <f>IF(Totals!$AS93="N",CONCATENATE("&lt;TD VALIGN = TOP  ALIGN = CENTER&gt;",Totals!L93,"&lt;/TD&gt;"),"")</f>
        <v>&lt;TD VALIGN = TOP  ALIGN = CENTER&gt;V&lt;/TD&gt;</v>
      </c>
      <c r="D93" s="7" t="str">
        <f>IF(Totals!$AS93="N",CONCATENATE("&lt;TD VALIGN = TOP  ALIGN = CENTER&gt;",Master!C93,"&lt;/TD&gt;"),"")</f>
        <v>&lt;TD VALIGN = TOP  ALIGN = CENTER&gt;802.1Q-2012&lt;/TD&gt;</v>
      </c>
      <c r="E93" s="7" t="str">
        <f>IF(Totals!$AS93="N",CONCATENATE("&lt;TD VALIGN = TOP&gt;",Master!D93,"&lt;/TD&gt;"),"")</f>
        <v>&lt;TD VALIGN = TOP&gt;17.7.6, 13.27.1&lt;/TD&gt;</v>
      </c>
      <c r="F93" s="13" t="str">
        <f>IF(Totals!$AS93="N","&lt;TD VALIGN = TOP&gt;","")</f>
        <v>&lt;TD VALIGN = TOP&gt;</v>
      </c>
      <c r="G93" s="13" t="str">
        <f>IF(Totals!$AS93="N",Master!B93,"")</f>
        <v>18-Jan-13</v>
      </c>
      <c r="H93" s="7" t="str">
        <f>IF(Totals!$AS93="N","&lt;/TD&gt;","")</f>
        <v>&lt;/TD&gt;</v>
      </c>
      <c r="I93" s="7" t="str">
        <f>IF(Totals!$AS93="N",CONCATENATE("&lt;TD VALIGN = TOP&gt;",Master!E93,"&lt;/TD&gt;"),"")</f>
        <v>&lt;TD VALIGN = TOP&gt;Definitions for the IEEE8021-MSTP MIB module, AdminEdge&lt;/TD&gt;</v>
      </c>
      <c r="J93" s="7" t="str">
        <f>IF(Totals!$AS93="N","&lt;/TD&gt;","")</f>
        <v>&lt;/TD&gt;</v>
      </c>
      <c r="K93" s="7" t="str">
        <f>(IF((Totals!$AS93="N"),(CONCATENATE("&lt;TD VALIGN = MIDDLE&gt;",(IF((Master!$F93=""),("&amp;nbsp;"),(Master!$F93)))," &lt;/TD&gt;")),("")))</f>
        <v>&lt;TD VALIGN = MIDDLE&gt;802.1Q-REV &lt;/TD&gt;</v>
      </c>
      <c r="L93" s="7" t="str">
        <f>IF(Totals!$AS93="N","&lt;/TR&gt;","")</f>
        <v>&lt;/TR&gt;</v>
      </c>
    </row>
    <row r="94" spans="1:12" x14ac:dyDescent="0.2">
      <c r="A94" s="26" t="str">
        <f>IF(Totals!$AS94="N","&lt;TR&gt;","")</f>
        <v>&lt;TR&gt;</v>
      </c>
      <c r="B94" s="7" t="str">
        <f>IF(Totals!$AS94="N",CONCATENATE("&lt;TD VALIGN = TOP  ALIGN = CENTER&gt;&lt;A HREF=""maint_",Master!A94,".pdf""&gt;",Master!A94,"&lt;/A&gt;&lt;/TD&gt;"),"")</f>
        <v>&lt;TD VALIGN = TOP  ALIGN = CENTER&gt;&lt;A HREF="maint_0100.pdf"&gt;0100&lt;/A&gt;&lt;/TD&gt;</v>
      </c>
      <c r="C94" s="7" t="str">
        <f>IF(Totals!$AS94="N",CONCATENATE("&lt;TD VALIGN = TOP  ALIGN = CENTER&gt;",Totals!L94,"&lt;/TD&gt;"),"")</f>
        <v>&lt;TD VALIGN = TOP  ALIGN = CENTER&gt;V&lt;/TD&gt;</v>
      </c>
      <c r="D94" s="7" t="str">
        <f>IF(Totals!$AS94="N",CONCATENATE("&lt;TD VALIGN = TOP  ALIGN = CENTER&gt;",Master!C94,"&lt;/TD&gt;"),"")</f>
        <v>&lt;TD VALIGN = TOP  ALIGN = CENTER&gt;802.1Q-2012&lt;/TD&gt;</v>
      </c>
      <c r="E94" s="7" t="str">
        <f>IF(Totals!$AS94="N",CONCATENATE("&lt;TD VALIGN = TOP&gt;",Master!D94,"&lt;/TD&gt;"),"")</f>
        <v>&lt;TD VALIGN = TOP&gt;17.7.6&lt;/TD&gt;</v>
      </c>
      <c r="F94" s="13" t="str">
        <f>IF(Totals!$AS94="N","&lt;TD VALIGN = TOP&gt;","")</f>
        <v>&lt;TD VALIGN = TOP&gt;</v>
      </c>
      <c r="G94" s="13" t="str">
        <f>IF(Totals!$AS94="N",Master!B94,"")</f>
        <v>18-Jan-13</v>
      </c>
      <c r="H94" s="7" t="str">
        <f>IF(Totals!$AS94="N","&lt;/TD&gt;","")</f>
        <v>&lt;/TD&gt;</v>
      </c>
      <c r="I94" s="7" t="str">
        <f>IF(Totals!$AS94="N",CONCATENATE("&lt;TD VALIGN = TOP&gt;",Master!E94,"&lt;/TD&gt;"),"")</f>
        <v>&lt;TD VALIGN = TOP&gt;Definitions for the IEEE8021-MSTP MIB module&lt;/TD&gt;</v>
      </c>
      <c r="J94" s="7" t="str">
        <f>IF(Totals!$AS94="N","&lt;/TD&gt;","")</f>
        <v>&lt;/TD&gt;</v>
      </c>
      <c r="K94" s="7" t="str">
        <f>(IF((Totals!$AS94="N"),(CONCATENATE("&lt;TD VALIGN = MIDDLE&gt;",(IF((Master!$F94=""),("&amp;nbsp;"),(Master!$F94)))," &lt;/TD&gt;")),("")))</f>
        <v>&lt;TD VALIGN = MIDDLE&gt;802.1Q-REV &lt;/TD&gt;</v>
      </c>
      <c r="L94" s="7" t="str">
        <f>IF(Totals!$AS94="N","&lt;/TR&gt;","")</f>
        <v>&lt;/TR&gt;</v>
      </c>
    </row>
    <row r="95" spans="1:12" x14ac:dyDescent="0.2">
      <c r="A95" s="26" t="str">
        <f>IF(Totals!$AS95="N","&lt;TR&gt;","")</f>
        <v>&lt;TR&gt;</v>
      </c>
      <c r="B95" s="7" t="str">
        <f>IF(Totals!$AS95="N",CONCATENATE("&lt;TD VALIGN = TOP  ALIGN = CENTER&gt;&lt;A HREF=""maint_",Master!A95,".pdf""&gt;",Master!A95,"&lt;/A&gt;&lt;/TD&gt;"),"")</f>
        <v>&lt;TD VALIGN = TOP  ALIGN = CENTER&gt;&lt;A HREF="maint_0101.pdf"&gt;0101&lt;/A&gt;&lt;/TD&gt;</v>
      </c>
      <c r="C95" s="7" t="str">
        <f>IF(Totals!$AS95="N",CONCATENATE("&lt;TD VALIGN = TOP  ALIGN = CENTER&gt;",Totals!L95,"&lt;/TD&gt;"),"")</f>
        <v>&lt;TD VALIGN = TOP  ALIGN = CENTER&gt;V&lt;/TD&gt;</v>
      </c>
      <c r="D95" s="7" t="str">
        <f>IF(Totals!$AS95="N",CONCATENATE("&lt;TD VALIGN = TOP  ALIGN = CENTER&gt;",Master!C95,"&lt;/TD&gt;"),"")</f>
        <v>&lt;TD VALIGN = TOP  ALIGN = CENTER&gt;802.1Qbg&lt;/TD&gt;</v>
      </c>
      <c r="E95" s="7" t="str">
        <f>IF(Totals!$AS95="N",CONCATENATE("&lt;TD VALIGN = TOP&gt;",Master!D95,"&lt;/TD&gt;"),"")</f>
        <v>&lt;TD VALIGN = TOP&gt;17&lt;/TD&gt;</v>
      </c>
      <c r="F95" s="13" t="str">
        <f>IF(Totals!$AS95="N","&lt;TD VALIGN = TOP&gt;","")</f>
        <v>&lt;TD VALIGN = TOP&gt;</v>
      </c>
      <c r="G95" s="13" t="str">
        <f>IF(Totals!$AS95="N",Master!B95,"")</f>
        <v>09-Mar-13</v>
      </c>
      <c r="H95" s="7" t="str">
        <f>IF(Totals!$AS95="N","&lt;/TD&gt;","")</f>
        <v>&lt;/TD&gt;</v>
      </c>
      <c r="I95" s="7" t="str">
        <f>IF(Totals!$AS95="N",CONCATENATE("&lt;TD VALIGN = TOP&gt;",Master!E95,"&lt;/TD&gt;"),"")</f>
        <v>&lt;TD VALIGN = TOP&gt;EVB Management Protocol&lt;/TD&gt;</v>
      </c>
      <c r="J95" s="7" t="str">
        <f>IF(Totals!$AS95="N","&lt;/TD&gt;","")</f>
        <v>&lt;/TD&gt;</v>
      </c>
      <c r="K95" s="7" t="str">
        <f>(IF((Totals!$AS95="N"),(CONCATENATE("&lt;TD VALIGN = MIDDLE&gt;",(IF((Master!$F95=""),("&amp;nbsp;"),(Master!$F95)))," &lt;/TD&gt;")),("")))</f>
        <v>&lt;TD VALIGN = MIDDLE&gt;802.1Q-REV &lt;/TD&gt;</v>
      </c>
      <c r="L95" s="7" t="str">
        <f>IF(Totals!$AS95="N","&lt;/TR&gt;","")</f>
        <v>&lt;/TR&gt;</v>
      </c>
    </row>
    <row r="96" spans="1:12" x14ac:dyDescent="0.2">
      <c r="A96" s="26" t="str">
        <f>IF(Totals!$AS96="N","&lt;TR&gt;","")</f>
        <v>&lt;TR&gt;</v>
      </c>
      <c r="B96" s="7" t="str">
        <f>IF(Totals!$AS96="N",CONCATENATE("&lt;TD VALIGN = TOP  ALIGN = CENTER&gt;&lt;A HREF=""maint_",Master!A96,".pdf""&gt;",Master!A96,"&lt;/A&gt;&lt;/TD&gt;"),"")</f>
        <v>&lt;TD VALIGN = TOP  ALIGN = CENTER&gt;&lt;A HREF="maint_0102.pdf"&gt;0102&lt;/A&gt;&lt;/TD&gt;</v>
      </c>
      <c r="C96" s="7" t="str">
        <f>IF(Totals!$AS96="N",CONCATENATE("&lt;TD VALIGN = TOP  ALIGN = CENTER&gt;",Totals!L96,"&lt;/TD&gt;"),"")</f>
        <v>&lt;TD VALIGN = TOP  ALIGN = CENTER&gt;V&lt;/TD&gt;</v>
      </c>
      <c r="D96" s="7" t="str">
        <f>IF(Totals!$AS96="N",CONCATENATE("&lt;TD VALIGN = TOP  ALIGN = CENTER&gt;",Master!C96,"&lt;/TD&gt;"),"")</f>
        <v>&lt;TD VALIGN = TOP  ALIGN = CENTER&gt;802.1Qbg&lt;/TD&gt;</v>
      </c>
      <c r="E96" s="7" t="str">
        <f>IF(Totals!$AS96="N",CONCATENATE("&lt;TD VALIGN = TOP&gt;",Master!D96,"&lt;/TD&gt;"),"")</f>
        <v>&lt;TD VALIGN = TOP&gt;42.4&lt;/TD&gt;</v>
      </c>
      <c r="F96" s="13" t="str">
        <f>IF(Totals!$AS96="N","&lt;TD VALIGN = TOP&gt;","")</f>
        <v>&lt;TD VALIGN = TOP&gt;</v>
      </c>
      <c r="G96" s="13" t="str">
        <f>IF(Totals!$AS96="N",Master!B96,"")</f>
        <v>09-Mar-13</v>
      </c>
      <c r="H96" s="7" t="str">
        <f>IF(Totals!$AS96="N","&lt;/TD&gt;","")</f>
        <v>&lt;/TD&gt;</v>
      </c>
      <c r="I96" s="7" t="str">
        <f>IF(Totals!$AS96="N",CONCATENATE("&lt;TD VALIGN = TOP&gt;",Master!E96,"&lt;/TD&gt;"),"")</f>
        <v>&lt;TD VALIGN = TOP&gt;CDCP configuration variables&lt;/TD&gt;</v>
      </c>
      <c r="J96" s="7" t="str">
        <f>IF(Totals!$AS96="N","&lt;/TD&gt;","")</f>
        <v>&lt;/TD&gt;</v>
      </c>
      <c r="K96" s="7" t="str">
        <f>(IF((Totals!$AS96="N"),(CONCATENATE("&lt;TD VALIGN = MIDDLE&gt;",(IF((Master!$F96=""),("&amp;nbsp;"),(Master!$F96)))," &lt;/TD&gt;")),("")))</f>
        <v>&lt;TD VALIGN = MIDDLE&gt;802.1Q-REV &lt;/TD&gt;</v>
      </c>
      <c r="L96" s="7" t="str">
        <f>IF(Totals!$AS96="N","&lt;/TR&gt;","")</f>
        <v>&lt;/TR&gt;</v>
      </c>
    </row>
    <row r="97" spans="1:12" x14ac:dyDescent="0.2">
      <c r="A97" s="26" t="str">
        <f>IF(Totals!$AS97="N","&lt;TR&gt;","")</f>
        <v>&lt;TR&gt;</v>
      </c>
      <c r="B97" s="7" t="str">
        <f>IF(Totals!$AS97="N",CONCATENATE("&lt;TD VALIGN = TOP  ALIGN = CENTER&gt;&lt;A HREF=""maint_",Master!A97,".pdf""&gt;",Master!A97,"&lt;/A&gt;&lt;/TD&gt;"),"")</f>
        <v>&lt;TD VALIGN = TOP  ALIGN = CENTER&gt;&lt;A HREF="maint_0103.pdf"&gt;0103&lt;/A&gt;&lt;/TD&gt;</v>
      </c>
      <c r="C97" s="7" t="str">
        <f>IF(Totals!$AS97="N",CONCATENATE("&lt;TD VALIGN = TOP  ALIGN = CENTER&gt;",Totals!L97,"&lt;/TD&gt;"),"")</f>
        <v>&lt;TD VALIGN = TOP  ALIGN = CENTER&gt;V&lt;/TD&gt;</v>
      </c>
      <c r="D97" s="7" t="str">
        <f>IF(Totals!$AS97="N",CONCATENATE("&lt;TD VALIGN = TOP  ALIGN = CENTER&gt;",Master!C97,"&lt;/TD&gt;"),"")</f>
        <v>&lt;TD VALIGN = TOP  ALIGN = CENTER&gt;802.1Q-2012&lt;/TD&gt;</v>
      </c>
      <c r="E97" s="7" t="str">
        <f>IF(Totals!$AS97="N",CONCATENATE("&lt;TD VALIGN = TOP&gt;",Master!D97,"&lt;/TD&gt;"),"")</f>
        <v>&lt;TD VALIGN = TOP&gt;6.13, 6.15&lt;/TD&gt;</v>
      </c>
      <c r="F97" s="13" t="str">
        <f>IF(Totals!$AS97="N","&lt;TD VALIGN = TOP&gt;","")</f>
        <v>&lt;TD VALIGN = TOP&gt;</v>
      </c>
      <c r="G97" s="13" t="str">
        <f>IF(Totals!$AS97="N",Master!B97,"")</f>
        <v>09-Mar-13</v>
      </c>
      <c r="H97" s="7" t="str">
        <f>IF(Totals!$AS97="N","&lt;/TD&gt;","")</f>
        <v>&lt;/TD&gt;</v>
      </c>
      <c r="I97" s="7" t="str">
        <f>IF(Totals!$AS97="N",CONCATENATE("&lt;TD VALIGN = TOP&gt;",Master!E97,"&lt;/TD&gt;"),"")</f>
        <v>&lt;TD VALIGN = TOP&gt;Support of the ISS for attachment to a Provider Bridged Network and Support for the ISS by additional technologies&lt;/TD&gt;</v>
      </c>
      <c r="J97" s="7" t="str">
        <f>IF(Totals!$AS97="N","&lt;/TD&gt;","")</f>
        <v>&lt;/TD&gt;</v>
      </c>
      <c r="K97" s="7" t="str">
        <f>(IF((Totals!$AS97="N"),(CONCATENATE("&lt;TD VALIGN = MIDDLE&gt;",(IF((Master!$F97=""),("&amp;nbsp;"),(Master!$F97)))," &lt;/TD&gt;")),("")))</f>
        <v>&lt;TD VALIGN = MIDDLE&gt;802.1Q-REV &lt;/TD&gt;</v>
      </c>
      <c r="L97" s="7" t="str">
        <f>IF(Totals!$AS97="N","&lt;/TR&gt;","")</f>
        <v>&lt;/TR&gt;</v>
      </c>
    </row>
    <row r="98" spans="1:12" x14ac:dyDescent="0.2">
      <c r="A98" s="26" t="str">
        <f>IF(Totals!$AS98="N","&lt;TR&gt;","")</f>
        <v>&lt;TR&gt;</v>
      </c>
      <c r="B98" s="7" t="str">
        <f>IF(Totals!$AS98="N",CONCATENATE("&lt;TD VALIGN = TOP  ALIGN = CENTER&gt;&lt;A HREF=""maint_",Master!A98,".pdf""&gt;",Master!A98,"&lt;/A&gt;&lt;/TD&gt;"),"")</f>
        <v>&lt;TD VALIGN = TOP  ALIGN = CENTER&gt;&lt;A HREF="maint_0104.pdf"&gt;0104&lt;/A&gt;&lt;/TD&gt;</v>
      </c>
      <c r="C98" s="7" t="str">
        <f>IF(Totals!$AS98="N",CONCATENATE("&lt;TD VALIGN = TOP  ALIGN = CENTER&gt;",Totals!L98,"&lt;/TD&gt;"),"")</f>
        <v>&lt;TD VALIGN = TOP  ALIGN = CENTER&gt;V&lt;/TD&gt;</v>
      </c>
      <c r="D98" s="7" t="str">
        <f>IF(Totals!$AS98="N",CONCATENATE("&lt;TD VALIGN = TOP  ALIGN = CENTER&gt;",Master!C98,"&lt;/TD&gt;"),"")</f>
        <v>&lt;TD VALIGN = TOP  ALIGN = CENTER&gt;802.1Q-2012&lt;/TD&gt;</v>
      </c>
      <c r="E98" s="7" t="str">
        <f>IF(Totals!$AS98="N",CONCATENATE("&lt;TD VALIGN = TOP&gt;",Master!D98,"&lt;/TD&gt;"),"")</f>
        <v>&lt;TD VALIGN = TOP&gt;17.7.18&lt;/TD&gt;</v>
      </c>
      <c r="F98" s="13" t="str">
        <f>IF(Totals!$AS98="N","&lt;TD VALIGN = TOP&gt;","")</f>
        <v>&lt;TD VALIGN = TOP&gt;</v>
      </c>
      <c r="G98" s="13" t="str">
        <f>IF(Totals!$AS98="N",Master!B98,"")</f>
        <v>09-Mar-13</v>
      </c>
      <c r="H98" s="7" t="str">
        <f>IF(Totals!$AS98="N","&lt;/TD&gt;","")</f>
        <v>&lt;/TD&gt;</v>
      </c>
      <c r="I98" s="7" t="str">
        <f>IF(Totals!$AS98="N",CONCATENATE("&lt;TD VALIGN = TOP&gt;",Master!E98,"&lt;/TD&gt;"),"")</f>
        <v>&lt;TD VALIGN = TOP&gt;OID root for the IEEE8021-TEIPS MIB module&lt;/TD&gt;</v>
      </c>
      <c r="J98" s="7" t="str">
        <f>IF(Totals!$AS98="N","&lt;/TD&gt;","")</f>
        <v>&lt;/TD&gt;</v>
      </c>
      <c r="K98" s="7" t="str">
        <f>(IF((Totals!$AS98="N"),(CONCATENATE("&lt;TD VALIGN = MIDDLE&gt;",(IF((Master!$F98=""),("&amp;nbsp;"),(Master!$F98)))," &lt;/TD&gt;")),("")))</f>
        <v>&lt;TD VALIGN = MIDDLE&gt;802.1Q-REV &lt;/TD&gt;</v>
      </c>
      <c r="L98" s="7" t="str">
        <f>IF(Totals!$AS98="N","&lt;/TR&gt;","")</f>
        <v>&lt;/TR&gt;</v>
      </c>
    </row>
    <row r="99" spans="1:12" x14ac:dyDescent="0.2">
      <c r="A99" s="26" t="str">
        <f>IF(Totals!$AS99="N","&lt;TR&gt;","")</f>
        <v>&lt;TR&gt;</v>
      </c>
      <c r="B99" s="7" t="str">
        <f>IF(Totals!$AS99="N",CONCATENATE("&lt;TD VALIGN = TOP  ALIGN = CENTER&gt;&lt;A HREF=""maint_",Master!A99,".pdf""&gt;",Master!A99,"&lt;/A&gt;&lt;/TD&gt;"),"")</f>
        <v>&lt;TD VALIGN = TOP  ALIGN = CENTER&gt;&lt;A HREF="maint_0105.pdf"&gt;0105&lt;/A&gt;&lt;/TD&gt;</v>
      </c>
      <c r="C99" s="7" t="str">
        <f>IF(Totals!$AS99="N",CONCATENATE("&lt;TD VALIGN = TOP  ALIGN = CENTER&gt;",Totals!L99,"&lt;/TD&gt;"),"")</f>
        <v>&lt;TD VALIGN = TOP  ALIGN = CENTER&gt;V&lt;/TD&gt;</v>
      </c>
      <c r="D99" s="7" t="str">
        <f>IF(Totals!$AS99="N",CONCATENATE("&lt;TD VALIGN = TOP  ALIGN = CENTER&gt;",Master!C99,"&lt;/TD&gt;"),"")</f>
        <v>&lt;TD VALIGN = TOP  ALIGN = CENTER&gt;802.1Qbg&lt;/TD&gt;</v>
      </c>
      <c r="E99" s="7" t="str">
        <f>IF(Totals!$AS99="N",CONCATENATE("&lt;TD VALIGN = TOP&gt;",Master!D99,"&lt;/TD&gt;"),"")</f>
        <v>&lt;TD VALIGN = TOP&gt;17&lt;/TD&gt;</v>
      </c>
      <c r="F99" s="13" t="str">
        <f>IF(Totals!$AS99="N","&lt;TD VALIGN = TOP&gt;","")</f>
        <v>&lt;TD VALIGN = TOP&gt;</v>
      </c>
      <c r="G99" s="13" t="str">
        <f>IF(Totals!$AS99="N",Master!B99,"")</f>
        <v>19-Mar-13</v>
      </c>
      <c r="H99" s="7" t="str">
        <f>IF(Totals!$AS99="N","&lt;/TD&gt;","")</f>
        <v>&lt;/TD&gt;</v>
      </c>
      <c r="I99" s="7" t="str">
        <f>IF(Totals!$AS99="N",CONCATENATE("&lt;TD VALIGN = TOP&gt;",Master!E99,"&lt;/TD&gt;"),"")</f>
        <v>&lt;TD VALIGN = TOP&gt;EVB Management Protocol&lt;/TD&gt;</v>
      </c>
      <c r="J99" s="7" t="str">
        <f>IF(Totals!$AS99="N","&lt;/TD&gt;","")</f>
        <v>&lt;/TD&gt;</v>
      </c>
      <c r="K99" s="7" t="str">
        <f>(IF((Totals!$AS99="N"),(CONCATENATE("&lt;TD VALIGN = MIDDLE&gt;",(IF((Master!$F99=""),("&amp;nbsp;"),(Master!$F99)))," &lt;/TD&gt;")),("")))</f>
        <v>&lt;TD VALIGN = MIDDLE&gt;802.1Q-REV &lt;/TD&gt;</v>
      </c>
      <c r="L99" s="7" t="str">
        <f>IF(Totals!$AS99="N","&lt;/TR&gt;","")</f>
        <v>&lt;/TR&gt;</v>
      </c>
    </row>
    <row r="100" spans="1:12" x14ac:dyDescent="0.2">
      <c r="A100" s="26" t="str">
        <f>IF(Totals!$AS100="N","&lt;TR&gt;","")</f>
        <v>&lt;TR&gt;</v>
      </c>
      <c r="B100" s="7" t="str">
        <f>IF(Totals!$AS100="N",CONCATENATE("&lt;TD VALIGN = TOP  ALIGN = CENTER&gt;&lt;A HREF=""maint_",Master!A100,".pdf""&gt;",Master!A100,"&lt;/A&gt;&lt;/TD&gt;"),"")</f>
        <v>&lt;TD VALIGN = TOP  ALIGN = CENTER&gt;&lt;A HREF="maint_0106.pdf"&gt;0106&lt;/A&gt;&lt;/TD&gt;</v>
      </c>
      <c r="C100" s="7" t="str">
        <f>IF(Totals!$AS100="N",CONCATENATE("&lt;TD VALIGN = TOP  ALIGN = CENTER&gt;",Totals!L100,"&lt;/TD&gt;"),"")</f>
        <v>&lt;TD VALIGN = TOP  ALIGN = CENTER&gt;V&lt;/TD&gt;</v>
      </c>
      <c r="D100" s="7" t="str">
        <f>IF(Totals!$AS100="N",CONCATENATE("&lt;TD VALIGN = TOP  ALIGN = CENTER&gt;",Master!C100,"&lt;/TD&gt;"),"")</f>
        <v>&lt;TD VALIGN = TOP  ALIGN = CENTER&gt;802.1Qbg&lt;/TD&gt;</v>
      </c>
      <c r="E100" s="7" t="str">
        <f>IF(Totals!$AS100="N",CONCATENATE("&lt;TD VALIGN = TOP&gt;",Master!D100,"&lt;/TD&gt;"),"")</f>
        <v>&lt;TD VALIGN = TOP&gt;17&lt;/TD&gt;</v>
      </c>
      <c r="F100" s="13" t="str">
        <f>IF(Totals!$AS100="N","&lt;TD VALIGN = TOP&gt;","")</f>
        <v>&lt;TD VALIGN = TOP&gt;</v>
      </c>
      <c r="G100" s="13" t="str">
        <f>IF(Totals!$AS100="N",Master!B100,"")</f>
        <v>19-Mar-13</v>
      </c>
      <c r="H100" s="7" t="str">
        <f>IF(Totals!$AS100="N","&lt;/TD&gt;","")</f>
        <v>&lt;/TD&gt;</v>
      </c>
      <c r="I100" s="7" t="str">
        <f>IF(Totals!$AS100="N",CONCATENATE("&lt;TD VALIGN = TOP&gt;",Master!E100,"&lt;/TD&gt;"),"")</f>
        <v>&lt;TD VALIGN = TOP&gt;EVB Management Protocol&lt;/TD&gt;</v>
      </c>
      <c r="J100" s="7" t="str">
        <f>IF(Totals!$AS100="N","&lt;/TD&gt;","")</f>
        <v>&lt;/TD&gt;</v>
      </c>
      <c r="K100" s="7" t="str">
        <f>(IF((Totals!$AS100="N"),(CONCATENATE("&lt;TD VALIGN = MIDDLE&gt;",(IF((Master!$F100=""),("&amp;nbsp;"),(Master!$F100)))," &lt;/TD&gt;")),("")))</f>
        <v>&lt;TD VALIGN = MIDDLE&gt;802.1Q-REV &lt;/TD&gt;</v>
      </c>
      <c r="L100" s="7" t="str">
        <f>IF(Totals!$AS100="N","&lt;/TR&gt;","")</f>
        <v>&lt;/TR&gt;</v>
      </c>
    </row>
    <row r="101" spans="1:12" x14ac:dyDescent="0.2">
      <c r="A101" s="26" t="str">
        <f>IF(Totals!$AS101="N","&lt;TR&gt;","")</f>
        <v>&lt;TR&gt;</v>
      </c>
      <c r="B101" s="7" t="str">
        <f>IF(Totals!$AS101="N",CONCATENATE("&lt;TD VALIGN = TOP  ALIGN = CENTER&gt;&lt;A HREF=""maint_",Master!A101,".pdf""&gt;",Master!A101,"&lt;/A&gt;&lt;/TD&gt;"),"")</f>
        <v>&lt;TD VALIGN = TOP  ALIGN = CENTER&gt;&lt;A HREF="maint_0107.pdf"&gt;0107&lt;/A&gt;&lt;/TD&gt;</v>
      </c>
      <c r="C101" s="7" t="str">
        <f>IF(Totals!$AS101="N",CONCATENATE("&lt;TD VALIGN = TOP  ALIGN = CENTER&gt;",Totals!L101,"&lt;/TD&gt;"),"")</f>
        <v>&lt;TD VALIGN = TOP  ALIGN = CENTER&gt;V&lt;/TD&gt;</v>
      </c>
      <c r="D101" s="7" t="str">
        <f>IF(Totals!$AS101="N",CONCATENATE("&lt;TD VALIGN = TOP  ALIGN = CENTER&gt;",Master!C101,"&lt;/TD&gt;"),"")</f>
        <v>&lt;TD VALIGN = TOP  ALIGN = CENTER&gt;802.1Qbg&lt;/TD&gt;</v>
      </c>
      <c r="E101" s="7" t="str">
        <f>IF(Totals!$AS101="N",CONCATENATE("&lt;TD VALIGN = TOP&gt;",Master!D101,"&lt;/TD&gt;"),"")</f>
        <v>&lt;TD VALIGN = TOP&gt;12, 17&lt;/TD&gt;</v>
      </c>
      <c r="F101" s="13" t="str">
        <f>IF(Totals!$AS101="N","&lt;TD VALIGN = TOP&gt;","")</f>
        <v>&lt;TD VALIGN = TOP&gt;</v>
      </c>
      <c r="G101" s="13" t="str">
        <f>IF(Totals!$AS101="N",Master!B101,"")</f>
        <v>19-Mar-13</v>
      </c>
      <c r="H101" s="7" t="str">
        <f>IF(Totals!$AS101="N","&lt;/TD&gt;","")</f>
        <v>&lt;/TD&gt;</v>
      </c>
      <c r="I101" s="7" t="str">
        <f>IF(Totals!$AS101="N",CONCATENATE("&lt;TD VALIGN = TOP&gt;",Master!E101,"&lt;/TD&gt;"),"")</f>
        <v>&lt;TD VALIGN = TOP&gt;EVB Management Protocol&lt;/TD&gt;</v>
      </c>
      <c r="J101" s="7" t="str">
        <f>IF(Totals!$AS101="N","&lt;/TD&gt;","")</f>
        <v>&lt;/TD&gt;</v>
      </c>
      <c r="K101" s="7" t="str">
        <f>(IF((Totals!$AS101="N"),(CONCATENATE("&lt;TD VALIGN = MIDDLE&gt;",(IF((Master!$F101=""),("&amp;nbsp;"),(Master!$F101)))," &lt;/TD&gt;")),("")))</f>
        <v>&lt;TD VALIGN = MIDDLE&gt;802.1Q-REV &lt;/TD&gt;</v>
      </c>
      <c r="L101" s="7" t="str">
        <f>IF(Totals!$AS101="N","&lt;/TR&gt;","")</f>
        <v>&lt;/TR&gt;</v>
      </c>
    </row>
    <row r="102" spans="1:12" x14ac:dyDescent="0.2">
      <c r="A102" s="26" t="str">
        <f>IF(Totals!$AS102="N","&lt;TR&gt;","")</f>
        <v>&lt;TR&gt;</v>
      </c>
      <c r="B102" s="7" t="str">
        <f>IF(Totals!$AS102="N",CONCATENATE("&lt;TD VALIGN = TOP  ALIGN = CENTER&gt;&lt;A HREF=""maint_",Master!A102,".pdf""&gt;",Master!A102,"&lt;/A&gt;&lt;/TD&gt;"),"")</f>
        <v>&lt;TD VALIGN = TOP  ALIGN = CENTER&gt;&lt;A HREF="maint_0108.pdf"&gt;0108&lt;/A&gt;&lt;/TD&gt;</v>
      </c>
      <c r="C102" s="7" t="str">
        <f>IF(Totals!$AS102="N",CONCATENATE("&lt;TD VALIGN = TOP  ALIGN = CENTER&gt;",Totals!L102,"&lt;/TD&gt;"),"")</f>
        <v>&lt;TD VALIGN = TOP  ALIGN = CENTER&gt;V&lt;/TD&gt;</v>
      </c>
      <c r="D102" s="7" t="str">
        <f>IF(Totals!$AS102="N",CONCATENATE("&lt;TD VALIGN = TOP  ALIGN = CENTER&gt;",Master!C102,"&lt;/TD&gt;"),"")</f>
        <v>&lt;TD VALIGN = TOP  ALIGN = CENTER&gt;802.1Q-2012&lt;/TD&gt;</v>
      </c>
      <c r="E102" s="7" t="str">
        <f>IF(Totals!$AS102="N",CONCATENATE("&lt;TD VALIGN = TOP&gt;",Master!D102,"&lt;/TD&gt;"),"")</f>
        <v>&lt;TD VALIGN = TOP&gt;17.7.6, 17.2.6 (table 17-10), 13.27.25, 13.27.33&lt;/TD&gt;</v>
      </c>
      <c r="F102" s="13" t="str">
        <f>IF(Totals!$AS102="N","&lt;TD VALIGN = TOP&gt;","")</f>
        <v>&lt;TD VALIGN = TOP&gt;</v>
      </c>
      <c r="G102" s="13" t="str">
        <f>IF(Totals!$AS102="N",Master!B102,"")</f>
        <v>06-May-13</v>
      </c>
      <c r="H102" s="7" t="str">
        <f>IF(Totals!$AS102="N","&lt;/TD&gt;","")</f>
        <v>&lt;/TD&gt;</v>
      </c>
      <c r="I102" s="7" t="str">
        <f>IF(Totals!$AS102="N",CONCATENATE("&lt;TD VALIGN = TOP&gt;",Master!E102,"&lt;/TD&gt;"),"")</f>
        <v>&lt;TD VALIGN = TOP&gt;IEEE8021-MSTP MIB module - ExternalPortPathCost, InternalPortPathCost&lt;/TD&gt;</v>
      </c>
      <c r="J102" s="7" t="str">
        <f>IF(Totals!$AS102="N","&lt;/TD&gt;","")</f>
        <v>&lt;/TD&gt;</v>
      </c>
      <c r="K102" s="7" t="str">
        <f>(IF((Totals!$AS102="N"),(CONCATENATE("&lt;TD VALIGN = MIDDLE&gt;",(IF((Master!$F102=""),("&amp;nbsp;"),(Master!$F102)))," &lt;/TD&gt;")),("")))</f>
        <v>&lt;TD VALIGN = MIDDLE&gt;802.1Q-REV &lt;/TD&gt;</v>
      </c>
      <c r="L102" s="7" t="str">
        <f>IF(Totals!$AS102="N","&lt;/TR&gt;","")</f>
        <v>&lt;/TR&gt;</v>
      </c>
    </row>
    <row r="103" spans="1:12" x14ac:dyDescent="0.2">
      <c r="A103" s="26" t="str">
        <f>IF(Totals!$AS103="N","&lt;TR&gt;","")</f>
        <v>&lt;TR&gt;</v>
      </c>
      <c r="B103" s="7" t="str">
        <f>IF(Totals!$AS103="N",CONCATENATE("&lt;TD VALIGN = TOP  ALIGN = CENTER&gt;&lt;A HREF=""maint_",Master!A103,".pdf""&gt;",Master!A103,"&lt;/A&gt;&lt;/TD&gt;"),"")</f>
        <v>&lt;TD VALIGN = TOP  ALIGN = CENTER&gt;&lt;A HREF="maint_0109.pdf"&gt;0109&lt;/A&gt;&lt;/TD&gt;</v>
      </c>
      <c r="C103" s="7" t="str">
        <f>IF(Totals!$AS103="N",CONCATENATE("&lt;TD VALIGN = TOP  ALIGN = CENTER&gt;",Totals!L103,"&lt;/TD&gt;"),"")</f>
        <v>&lt;TD VALIGN = TOP  ALIGN = CENTER&gt;V&lt;/TD&gt;</v>
      </c>
      <c r="D103" s="7" t="str">
        <f>IF(Totals!$AS103="N",CONCATENATE("&lt;TD VALIGN = TOP  ALIGN = CENTER&gt;",Master!C103,"&lt;/TD&gt;"),"")</f>
        <v>&lt;TD VALIGN = TOP  ALIGN = CENTER&gt;802.1Q-2012&lt;/TD&gt;</v>
      </c>
      <c r="E103" s="7" t="str">
        <f>IF(Totals!$AS103="N",CONCATENATE("&lt;TD VALIGN = TOP&gt;",Master!D103,"&lt;/TD&gt;"),"")</f>
        <v>&lt;TD VALIGN = TOP&gt;17.7.3, 17.4.3&lt;/TD&gt;</v>
      </c>
      <c r="F103" s="13" t="str">
        <f>IF(Totals!$AS103="N","&lt;TD VALIGN = TOP&gt;","")</f>
        <v>&lt;TD VALIGN = TOP&gt;</v>
      </c>
      <c r="G103" s="13" t="str">
        <f>IF(Totals!$AS103="N",Master!B103,"")</f>
        <v>06-May-13</v>
      </c>
      <c r="H103" s="7" t="str">
        <f>IF(Totals!$AS103="N","&lt;/TD&gt;","")</f>
        <v>&lt;/TD&gt;</v>
      </c>
      <c r="I103" s="7" t="str">
        <f>IF(Totals!$AS103="N",CONCATENATE("&lt;TD VALIGN = TOP&gt;",Master!E103,"&lt;/TD&gt;"),"")</f>
        <v>&lt;TD VALIGN = TOP&gt;IEEE8021-SPANNING-TREE MIB module - PathCost&lt;/TD&gt;</v>
      </c>
      <c r="J103" s="7" t="str">
        <f>IF(Totals!$AS103="N","&lt;/TD&gt;","")</f>
        <v>&lt;/TD&gt;</v>
      </c>
      <c r="K103" s="7" t="str">
        <f>(IF((Totals!$AS103="N"),(CONCATENATE("&lt;TD VALIGN = MIDDLE&gt;",(IF((Master!$F103=""),("&amp;nbsp;"),(Master!$F103)))," &lt;/TD&gt;")),("")))</f>
        <v>&lt;TD VALIGN = MIDDLE&gt;802.1Q-REV &lt;/TD&gt;</v>
      </c>
      <c r="L103" s="7" t="str">
        <f>IF(Totals!$AS103="N","&lt;/TR&gt;","")</f>
        <v>&lt;/TR&gt;</v>
      </c>
    </row>
    <row r="104" spans="1:12" x14ac:dyDescent="0.2">
      <c r="A104" s="26" t="str">
        <f>IF(Totals!$AS104="N","&lt;TR&gt;","")</f>
        <v>&lt;TR&gt;</v>
      </c>
      <c r="B104" s="7" t="str">
        <f>IF(Totals!$AS104="N",CONCATENATE("&lt;TD VALIGN = TOP  ALIGN = CENTER&gt;&lt;A HREF=""maint_",Master!A104,".pdf""&gt;",Master!A104,"&lt;/A&gt;&lt;/TD&gt;"),"")</f>
        <v>&lt;TD VALIGN = TOP  ALIGN = CENTER&gt;&lt;A HREF="maint_0110.pdf"&gt;0110&lt;/A&gt;&lt;/TD&gt;</v>
      </c>
      <c r="C104" s="7" t="str">
        <f>IF(Totals!$AS104="N",CONCATENATE("&lt;TD VALIGN = TOP  ALIGN = CENTER&gt;",Totals!L104,"&lt;/TD&gt;"),"")</f>
        <v>&lt;TD VALIGN = TOP  ALIGN = CENTER&gt;V&lt;/TD&gt;</v>
      </c>
      <c r="D104" s="7" t="str">
        <f>IF(Totals!$AS104="N",CONCATENATE("&lt;TD VALIGN = TOP  ALIGN = CENTER&gt;",Master!C104,"&lt;/TD&gt;"),"")</f>
        <v>&lt;TD VALIGN = TOP  ALIGN = CENTER&gt;802.1Q-2012&lt;/TD&gt;</v>
      </c>
      <c r="E104" s="7" t="str">
        <f>IF(Totals!$AS104="N",CONCATENATE("&lt;TD VALIGN = TOP&gt;",Master!D104,"&lt;/TD&gt;"),"")</f>
        <v>&lt;TD VALIGN = TOP&gt;17.7.6&lt;/TD&gt;</v>
      </c>
      <c r="F104" s="13" t="str">
        <f>IF(Totals!$AS104="N","&lt;TD VALIGN = TOP&gt;","")</f>
        <v>&lt;TD VALIGN = TOP&gt;</v>
      </c>
      <c r="G104" s="13" t="str">
        <f>IF(Totals!$AS104="N",Master!B104,"")</f>
        <v>06-May-13</v>
      </c>
      <c r="H104" s="7" t="str">
        <f>IF(Totals!$AS104="N","&lt;/TD&gt;","")</f>
        <v>&lt;/TD&gt;</v>
      </c>
      <c r="I104" s="7" t="str">
        <f>IF(Totals!$AS104="N",CONCATENATE("&lt;TD VALIGN = TOP&gt;",Master!E104,"&lt;/TD&gt;"),"")</f>
        <v>&lt;TD VALIGN = TOP&gt;IEEE8021-MSTP MIB module - MSTID&lt;/TD&gt;</v>
      </c>
      <c r="J104" s="7" t="str">
        <f>IF(Totals!$AS104="N","&lt;/TD&gt;","")</f>
        <v>&lt;/TD&gt;</v>
      </c>
      <c r="K104" s="7" t="str">
        <f>(IF((Totals!$AS104="N"),(CONCATENATE("&lt;TD VALIGN = MIDDLE&gt;",(IF((Master!$F104=""),("&amp;nbsp;"),(Master!$F104)))," &lt;/TD&gt;")),("")))</f>
        <v>&lt;TD VALIGN = MIDDLE&gt;802.1Q-REV &lt;/TD&gt;</v>
      </c>
      <c r="L104" s="7" t="str">
        <f>IF(Totals!$AS104="N","&lt;/TR&gt;","")</f>
        <v>&lt;/TR&gt;</v>
      </c>
    </row>
    <row r="105" spans="1:12" x14ac:dyDescent="0.2">
      <c r="A105" s="26" t="str">
        <f>IF(Totals!$AS105="N","&lt;TR&gt;","")</f>
        <v>&lt;TR&gt;</v>
      </c>
      <c r="B105" s="7" t="str">
        <f>IF(Totals!$AS105="N",CONCATENATE("&lt;TD VALIGN = TOP  ALIGN = CENTER&gt;&lt;A HREF=""maint_",Master!A105,".pdf""&gt;",Master!A105,"&lt;/A&gt;&lt;/TD&gt;"),"")</f>
        <v>&lt;TD VALIGN = TOP  ALIGN = CENTER&gt;&lt;A HREF="maint_0111.pdf"&gt;0111&lt;/A&gt;&lt;/TD&gt;</v>
      </c>
      <c r="C105" s="7" t="str">
        <f>IF(Totals!$AS105="N",CONCATENATE("&lt;TD VALIGN = TOP  ALIGN = CENTER&gt;",Totals!L105,"&lt;/TD&gt;"),"")</f>
        <v>&lt;TD VALIGN = TOP  ALIGN = CENTER&gt;V&lt;/TD&gt;</v>
      </c>
      <c r="D105" s="7" t="str">
        <f>IF(Totals!$AS105="N",CONCATENATE("&lt;TD VALIGN = TOP  ALIGN = CENTER&gt;",Master!C105,"&lt;/TD&gt;"),"")</f>
        <v>&lt;TD VALIGN = TOP  ALIGN = CENTER&gt;802.1Q-2012&lt;/TD&gt;</v>
      </c>
      <c r="E105" s="7" t="str">
        <f>IF(Totals!$AS105="N",CONCATENATE("&lt;TD VALIGN = TOP&gt;",Master!D105,"&lt;/TD&gt;"),"")</f>
        <v>&lt;TD VALIGN = TOP&gt;12.16.3, 12.16.5 (and MIB)&lt;/TD&gt;</v>
      </c>
      <c r="F105" s="13" t="str">
        <f>IF(Totals!$AS105="N","&lt;TD VALIGN = TOP&gt;","")</f>
        <v>&lt;TD VALIGN = TOP&gt;</v>
      </c>
      <c r="G105" s="13" t="str">
        <f>IF(Totals!$AS105="N",Master!B105,"")</f>
        <v>06-May-13</v>
      </c>
      <c r="H105" s="7" t="str">
        <f>IF(Totals!$AS105="N","&lt;/TD&gt;","")</f>
        <v>&lt;/TD&gt;</v>
      </c>
      <c r="I105" s="7" t="str">
        <f>IF(Totals!$AS105="N",CONCATENATE("&lt;TD VALIGN = TOP&gt;",Master!E105,"&lt;/TD&gt;"),"")</f>
        <v>&lt;TD VALIGN = TOP&gt;IEEE8021-PBB-MIB - ingerss/egress bits&lt;/TD&gt;</v>
      </c>
      <c r="J105" s="7" t="str">
        <f>IF(Totals!$AS105="N","&lt;/TD&gt;","")</f>
        <v>&lt;/TD&gt;</v>
      </c>
      <c r="K105" s="7" t="str">
        <f>(IF((Totals!$AS105="N"),(CONCATENATE("&lt;TD VALIGN = MIDDLE&gt;",(IF((Master!$F105=""),("&amp;nbsp;"),(Master!$F105)))," &lt;/TD&gt;")),("")))</f>
        <v>&lt;TD VALIGN = MIDDLE&gt;802.1Q-REV &lt;/TD&gt;</v>
      </c>
      <c r="L105" s="7" t="str">
        <f>IF(Totals!$AS105="N","&lt;/TR&gt;","")</f>
        <v>&lt;/TR&gt;</v>
      </c>
    </row>
    <row r="106" spans="1:12" x14ac:dyDescent="0.2">
      <c r="A106" s="26" t="str">
        <f>IF(Totals!$AS106="N","&lt;TR&gt;","")</f>
        <v>&lt;TR&gt;</v>
      </c>
      <c r="B106" s="7" t="str">
        <f>IF(Totals!$AS106="N",CONCATENATE("&lt;TD VALIGN = TOP  ALIGN = CENTER&gt;&lt;A HREF=""maint_",Master!A106,".pdf""&gt;",Master!A106,"&lt;/A&gt;&lt;/TD&gt;"),"")</f>
        <v>&lt;TD VALIGN = TOP  ALIGN = CENTER&gt;&lt;A HREF="maint_0112.pdf"&gt;0112&lt;/A&gt;&lt;/TD&gt;</v>
      </c>
      <c r="C106" s="7" t="str">
        <f>IF(Totals!$AS106="N",CONCATENATE("&lt;TD VALIGN = TOP  ALIGN = CENTER&gt;",Totals!L106,"&lt;/TD&gt;"),"")</f>
        <v>&lt;TD VALIGN = TOP  ALIGN = CENTER&gt;V&lt;/TD&gt;</v>
      </c>
      <c r="D106" s="7" t="str">
        <f>IF(Totals!$AS106="N",CONCATENATE("&lt;TD VALIGN = TOP  ALIGN = CENTER&gt;",Master!C106,"&lt;/TD&gt;"),"")</f>
        <v>&lt;TD VALIGN = TOP  ALIGN = CENTER&gt;802.1Q-2012&lt;/TD&gt;</v>
      </c>
      <c r="E106" s="7" t="str">
        <f>IF(Totals!$AS106="N",CONCATENATE("&lt;TD VALIGN = TOP&gt;",Master!D106,"&lt;/TD&gt;"),"")</f>
        <v>&lt;TD VALIGN = TOP&gt;17.2.10 (and MIB)&lt;/TD&gt;</v>
      </c>
      <c r="F106" s="13" t="str">
        <f>IF(Totals!$AS106="N","&lt;TD VALIGN = TOP&gt;","")</f>
        <v>&lt;TD VALIGN = TOP&gt;</v>
      </c>
      <c r="G106" s="13" t="str">
        <f>IF(Totals!$AS106="N",Master!B106,"")</f>
        <v>06-May-13</v>
      </c>
      <c r="H106" s="7" t="str">
        <f>IF(Totals!$AS106="N","&lt;/TD&gt;","")</f>
        <v>&lt;/TD&gt;</v>
      </c>
      <c r="I106" s="7" t="str">
        <f>IF(Totals!$AS106="N",CONCATENATE("&lt;TD VALIGN = TOP&gt;",Master!E106,"&lt;/TD&gt;"),"")</f>
        <v>&lt;TD VALIGN = TOP&gt;IEEE8021-PBBTE MIB - ieee8021PbbTeTeSidTable&lt;/TD&gt;</v>
      </c>
      <c r="J106" s="7" t="str">
        <f>IF(Totals!$AS106="N","&lt;/TD&gt;","")</f>
        <v>&lt;/TD&gt;</v>
      </c>
      <c r="K106" s="7" t="str">
        <f>(IF((Totals!$AS106="N"),(CONCATENATE("&lt;TD VALIGN = MIDDLE&gt;",(IF((Master!$F106=""),("&amp;nbsp;"),(Master!$F106)))," &lt;/TD&gt;")),("")))</f>
        <v>&lt;TD VALIGN = MIDDLE&gt;802.1Q-REV &lt;/TD&gt;</v>
      </c>
      <c r="L106" s="7" t="str">
        <f>IF(Totals!$AS106="N","&lt;/TR&gt;","")</f>
        <v>&lt;/TR&gt;</v>
      </c>
    </row>
    <row r="107" spans="1:12" x14ac:dyDescent="0.2">
      <c r="A107" s="26" t="str">
        <f>IF(Totals!$AS107="N","&lt;TR&gt;","")</f>
        <v>&lt;TR&gt;</v>
      </c>
      <c r="B107" s="7" t="str">
        <f>IF(Totals!$AS107="N",CONCATENATE("&lt;TD VALIGN = TOP  ALIGN = CENTER&gt;&lt;A HREF=""maint_",Master!A107,".pdf""&gt;",Master!A107,"&lt;/A&gt;&lt;/TD&gt;"),"")</f>
        <v>&lt;TD VALIGN = TOP  ALIGN = CENTER&gt;&lt;A HREF="maint_0115.pdf"&gt;0115&lt;/A&gt;&lt;/TD&gt;</v>
      </c>
      <c r="C107" s="7" t="str">
        <f>IF(Totals!$AS107="N",CONCATENATE("&lt;TD VALIGN = TOP  ALIGN = CENTER&gt;",Totals!L107,"&lt;/TD&gt;"),"")</f>
        <v>&lt;TD VALIGN = TOP  ALIGN = CENTER&gt;B&lt;/TD&gt;</v>
      </c>
      <c r="D107" s="7" t="str">
        <f>IF(Totals!$AS107="N",CONCATENATE("&lt;TD VALIGN = TOP  ALIGN = CENTER&gt;",Master!C107,"&lt;/TD&gt;"),"")</f>
        <v>&lt;TD VALIGN = TOP  ALIGN = CENTER&gt;802.1AS&lt;/TD&gt;</v>
      </c>
      <c r="E107" s="7" t="str">
        <f>IF(Totals!$AS107="N",CONCATENATE("&lt;TD VALIGN = TOP&gt;",Master!D107,"&lt;/TD&gt;"),"")</f>
        <v>&lt;TD VALIGN = TOP&gt;11.4.2.4&lt;/TD&gt;</v>
      </c>
      <c r="F107" s="13" t="str">
        <f>IF(Totals!$AS107="N","&lt;TD VALIGN = TOP&gt;","")</f>
        <v>&lt;TD VALIGN = TOP&gt;</v>
      </c>
      <c r="G107" s="13" t="str">
        <f>IF(Totals!$AS107="N",Master!B107,"")</f>
        <v>10-Jul-13</v>
      </c>
      <c r="H107" s="7" t="str">
        <f>IF(Totals!$AS107="N","&lt;/TD&gt;","")</f>
        <v>&lt;/TD&gt;</v>
      </c>
      <c r="I107" s="7" t="str">
        <f>IF(Totals!$AS107="N",CONCATENATE("&lt;TD VALIGN = TOP&gt;",Master!E107,"&lt;/TD&gt;"),"")</f>
        <v>&lt;TD VALIGN = TOP&gt;correctionField (Integer64)&lt;/TD&gt;</v>
      </c>
      <c r="J107" s="7" t="str">
        <f>IF(Totals!$AS107="N","&lt;/TD&gt;","")</f>
        <v>&lt;/TD&gt;</v>
      </c>
      <c r="K107" s="7" t="str">
        <f>(IF((Totals!$AS107="N"),(CONCATENATE("&lt;TD VALIGN = MIDDLE&gt;",(IF((Master!$F107=""),("&amp;nbsp;"),(Master!$F107)))," &lt;/TD&gt;")),("")))</f>
        <v>&lt;TD VALIGN = MIDDLE&gt;802.1ASbt &lt;/TD&gt;</v>
      </c>
      <c r="L107" s="7" t="str">
        <f>IF(Totals!$AS107="N","&lt;/TR&gt;","")</f>
        <v>&lt;/TR&gt;</v>
      </c>
    </row>
    <row r="108" spans="1:12" x14ac:dyDescent="0.2">
      <c r="A108" s="26" t="str">
        <f>IF(Totals!$AS108="N","&lt;TR&gt;","")</f>
        <v>&lt;TR&gt;</v>
      </c>
      <c r="B108" s="7" t="str">
        <f>IF(Totals!$AS108="N",CONCATENATE("&lt;TD VALIGN = TOP  ALIGN = CENTER&gt;&lt;A HREF=""maint_",Master!A108,".pdf""&gt;",Master!A108,"&lt;/A&gt;&lt;/TD&gt;"),"")</f>
        <v>&lt;TD VALIGN = TOP  ALIGN = CENTER&gt;&lt;A HREF="maint_0116.pdf"&gt;0116&lt;/A&gt;&lt;/TD&gt;</v>
      </c>
      <c r="C108" s="7" t="str">
        <f>IF(Totals!$AS108="N",CONCATENATE("&lt;TD VALIGN = TOP  ALIGN = CENTER&gt;",Totals!L108,"&lt;/TD&gt;"),"")</f>
        <v>&lt;TD VALIGN = TOP  ALIGN = CENTER&gt;B&lt;/TD&gt;</v>
      </c>
      <c r="D108" s="7" t="str">
        <f>IF(Totals!$AS108="N",CONCATENATE("&lt;TD VALIGN = TOP  ALIGN = CENTER&gt;",Master!C108,"&lt;/TD&gt;"),"")</f>
        <v>&lt;TD VALIGN = TOP  ALIGN = CENTER&gt;802.1AS&lt;/TD&gt;</v>
      </c>
      <c r="E108" s="7" t="str">
        <f>IF(Totals!$AS108="N",CONCATENATE("&lt;TD VALIGN = TOP&gt;",Master!D108,"&lt;/TD&gt;"),"")</f>
        <v>&lt;TD VALIGN = TOP&gt;11.4.2.4&lt;/TD&gt;</v>
      </c>
      <c r="F108" s="13" t="str">
        <f>IF(Totals!$AS108="N","&lt;TD VALIGN = TOP&gt;","")</f>
        <v>&lt;TD VALIGN = TOP&gt;</v>
      </c>
      <c r="G108" s="13" t="str">
        <f>IF(Totals!$AS108="N",Master!B108,"")</f>
        <v>10-Jul-13</v>
      </c>
      <c r="H108" s="7" t="str">
        <f>IF(Totals!$AS108="N","&lt;/TD&gt;","")</f>
        <v>&lt;/TD&gt;</v>
      </c>
      <c r="I108" s="7" t="str">
        <f>IF(Totals!$AS108="N",CONCATENATE("&lt;TD VALIGN = TOP&gt;",Master!E108,"&lt;/TD&gt;"),"")</f>
        <v>&lt;TD VALIGN = TOP&gt;correctionField (Integer64)&lt;/TD&gt;</v>
      </c>
      <c r="J108" s="7" t="str">
        <f>IF(Totals!$AS108="N","&lt;/TD&gt;","")</f>
        <v>&lt;/TD&gt;</v>
      </c>
      <c r="K108" s="7" t="str">
        <f>(IF((Totals!$AS108="N"),(CONCATENATE("&lt;TD VALIGN = MIDDLE&gt;",(IF((Master!$F108=""),("&amp;nbsp;"),(Master!$F108)))," &lt;/TD&gt;")),("")))</f>
        <v>&lt;TD VALIGN = MIDDLE&gt;802.1ASbt &lt;/TD&gt;</v>
      </c>
      <c r="L108" s="7" t="str">
        <f>IF(Totals!$AS108="N","&lt;/TR&gt;","")</f>
        <v>&lt;/TR&gt;</v>
      </c>
    </row>
    <row r="109" spans="1:12" x14ac:dyDescent="0.2">
      <c r="A109" s="26" t="str">
        <f>IF(Totals!$AS109="N","&lt;TR&gt;","")</f>
        <v>&lt;TR&gt;</v>
      </c>
      <c r="B109" s="7" t="str">
        <f>IF(Totals!$AS109="N",CONCATENATE("&lt;TD VALIGN = TOP  ALIGN = CENTER&gt;&lt;A HREF=""maint_",Master!A109,".pdf""&gt;",Master!A109,"&lt;/A&gt;&lt;/TD&gt;"),"")</f>
        <v>&lt;TD VALIGN = TOP  ALIGN = CENTER&gt;&lt;A HREF="maint_0117.pdf"&gt;0117&lt;/A&gt;&lt;/TD&gt;</v>
      </c>
      <c r="C109" s="7" t="str">
        <f>IF(Totals!$AS109="N",CONCATENATE("&lt;TD VALIGN = TOP  ALIGN = CENTER&gt;",Totals!L109,"&lt;/TD&gt;"),"")</f>
        <v>&lt;TD VALIGN = TOP  ALIGN = CENTER&gt;B&lt;/TD&gt;</v>
      </c>
      <c r="D109" s="7" t="str">
        <f>IF(Totals!$AS109="N",CONCATENATE("&lt;TD VALIGN = TOP  ALIGN = CENTER&gt;",Master!C109,"&lt;/TD&gt;"),"")</f>
        <v>&lt;TD VALIGN = TOP  ALIGN = CENTER&gt;802.1AS&lt;/TD&gt;</v>
      </c>
      <c r="E109" s="7" t="str">
        <f>IF(Totals!$AS109="N",CONCATENATE("&lt;TD VALIGN = TOP&gt;",Master!D109,"&lt;/TD&gt;"),"")</f>
        <v>&lt;TD VALIGN = TOP&gt;B.2&lt;/TD&gt;</v>
      </c>
      <c r="F109" s="13" t="str">
        <f>IF(Totals!$AS109="N","&lt;TD VALIGN = TOP&gt;","")</f>
        <v>&lt;TD VALIGN = TOP&gt;</v>
      </c>
      <c r="G109" s="13" t="str">
        <f>IF(Totals!$AS109="N",Master!B109,"")</f>
        <v>10-Jul-13</v>
      </c>
      <c r="H109" s="7" t="str">
        <f>IF(Totals!$AS109="N","&lt;/TD&gt;","")</f>
        <v>&lt;/TD&gt;</v>
      </c>
      <c r="I109" s="7" t="str">
        <f>IF(Totals!$AS109="N",CONCATENATE("&lt;TD VALIGN = TOP&gt;",Master!E109,"&lt;/TD&gt;"),"")</f>
        <v>&lt;TD VALIGN = TOP&gt;Time-aware system requirements&lt;/TD&gt;</v>
      </c>
      <c r="J109" s="7" t="str">
        <f>IF(Totals!$AS109="N","&lt;/TD&gt;","")</f>
        <v>&lt;/TD&gt;</v>
      </c>
      <c r="K109" s="7" t="str">
        <f>(IF((Totals!$AS109="N"),(CONCATENATE("&lt;TD VALIGN = MIDDLE&gt;",(IF((Master!$F109=""),("&amp;nbsp;"),(Master!$F109)))," &lt;/TD&gt;")),("")))</f>
        <v>&lt;TD VALIGN = MIDDLE&gt;802.1ASbt &lt;/TD&gt;</v>
      </c>
      <c r="L109" s="7" t="str">
        <f>IF(Totals!$AS109="N","&lt;/TR&gt;","")</f>
        <v>&lt;/TR&gt;</v>
      </c>
    </row>
    <row r="110" spans="1:12" x14ac:dyDescent="0.2">
      <c r="A110" s="26" t="str">
        <f>IF(Totals!$AS110="N","&lt;TR&gt;","")</f>
        <v>&lt;TR&gt;</v>
      </c>
      <c r="B110" s="7" t="str">
        <f>IF(Totals!$AS110="N",CONCATENATE("&lt;TD VALIGN = TOP  ALIGN = CENTER&gt;&lt;A HREF=""maint_",Master!A110,".pdf""&gt;",Master!A110,"&lt;/A&gt;&lt;/TD&gt;"),"")</f>
        <v>&lt;TD VALIGN = TOP  ALIGN = CENTER&gt;&lt;A HREF="maint_0118.pdf"&gt;0118&lt;/A&gt;&lt;/TD&gt;</v>
      </c>
      <c r="C110" s="7" t="str">
        <f>IF(Totals!$AS110="N",CONCATENATE("&lt;TD VALIGN = TOP  ALIGN = CENTER&gt;",Totals!L110,"&lt;/TD&gt;"),"")</f>
        <v>&lt;TD VALIGN = TOP  ALIGN = CENTER&gt;B&lt;/TD&gt;</v>
      </c>
      <c r="D110" s="7" t="str">
        <f>IF(Totals!$AS110="N",CONCATENATE("&lt;TD VALIGN = TOP  ALIGN = CENTER&gt;",Master!C110,"&lt;/TD&gt;"),"")</f>
        <v>&lt;TD VALIGN = TOP  ALIGN = CENTER&gt;802.1AS&lt;/TD&gt;</v>
      </c>
      <c r="E110" s="7" t="str">
        <f>IF(Totals!$AS110="N",CONCATENATE("&lt;TD VALIGN = TOP&gt;",Master!D110,"&lt;/TD&gt;"),"")</f>
        <v>&lt;TD VALIGN = TOP&gt;B.1.3.2&lt;/TD&gt;</v>
      </c>
      <c r="F110" s="13" t="str">
        <f>IF(Totals!$AS110="N","&lt;TD VALIGN = TOP&gt;","")</f>
        <v>&lt;TD VALIGN = TOP&gt;</v>
      </c>
      <c r="G110" s="13" t="str">
        <f>IF(Totals!$AS110="N",Master!B110,"")</f>
        <v>10-Jul-13</v>
      </c>
      <c r="H110" s="7" t="str">
        <f>IF(Totals!$AS110="N","&lt;/TD&gt;","")</f>
        <v>&lt;/TD&gt;</v>
      </c>
      <c r="I110" s="7" t="str">
        <f>IF(Totals!$AS110="N",CONCATENATE("&lt;TD VALIGN = TOP&gt;",Master!E110,"&lt;/TD&gt;"),"")</f>
        <v>&lt;TD VALIGN = TOP&gt;Allan variance vertical axis units incorrect&lt;/TD&gt;</v>
      </c>
      <c r="J110" s="7" t="str">
        <f>IF(Totals!$AS110="N","&lt;/TD&gt;","")</f>
        <v>&lt;/TD&gt;</v>
      </c>
      <c r="K110" s="7" t="str">
        <f>(IF((Totals!$AS110="N"),(CONCATENATE("&lt;TD VALIGN = MIDDLE&gt;",(IF((Master!$F110=""),("&amp;nbsp;"),(Master!$F110)))," &lt;/TD&gt;")),("")))</f>
        <v>&lt;TD VALIGN = MIDDLE&gt;802.1ASbt &lt;/TD&gt;</v>
      </c>
      <c r="L110" s="7" t="str">
        <f>IF(Totals!$AS110="N","&lt;/TR&gt;","")</f>
        <v>&lt;/TR&gt;</v>
      </c>
    </row>
    <row r="111" spans="1:12" x14ac:dyDescent="0.2">
      <c r="A111" s="26" t="str">
        <f>IF(Totals!$AS111="N","&lt;TR&gt;","")</f>
        <v>&lt;TR&gt;</v>
      </c>
      <c r="B111" s="7" t="str">
        <f>IF(Totals!$AS111="N",CONCATENATE("&lt;TD VALIGN = TOP  ALIGN = CENTER&gt;&lt;A HREF=""maint_",Master!A111,".pdf""&gt;",Master!A111,"&lt;/A&gt;&lt;/TD&gt;"),"")</f>
        <v>&lt;TD VALIGN = TOP  ALIGN = CENTER&gt;&lt;A HREF="maint_0119.pdf"&gt;0119&lt;/A&gt;&lt;/TD&gt;</v>
      </c>
      <c r="C111" s="7" t="str">
        <f>IF(Totals!$AS111="N",CONCATENATE("&lt;TD VALIGN = TOP  ALIGN = CENTER&gt;",Totals!L111,"&lt;/TD&gt;"),"")</f>
        <v>&lt;TD VALIGN = TOP  ALIGN = CENTER&gt;B&lt;/TD&gt;</v>
      </c>
      <c r="D111" s="7" t="str">
        <f>IF(Totals!$AS111="N",CONCATENATE("&lt;TD VALIGN = TOP  ALIGN = CENTER&gt;",Master!C111,"&lt;/TD&gt;"),"")</f>
        <v>&lt;TD VALIGN = TOP  ALIGN = CENTER&gt;802.1AS&lt;/TD&gt;</v>
      </c>
      <c r="E111" s="7" t="str">
        <f>IF(Totals!$AS111="N",CONCATENATE("&lt;TD VALIGN = TOP&gt;",Master!D111,"&lt;/TD&gt;"),"")</f>
        <v>&lt;TD VALIGN = TOP&gt;10.3.11.3&lt;/TD&gt;</v>
      </c>
      <c r="F111" s="13" t="str">
        <f>IF(Totals!$AS111="N","&lt;TD VALIGN = TOP&gt;","")</f>
        <v>&lt;TD VALIGN = TOP&gt;</v>
      </c>
      <c r="G111" s="13" t="str">
        <f>IF(Totals!$AS111="N",Master!B111,"")</f>
        <v>10-Jul-13</v>
      </c>
      <c r="H111" s="7" t="str">
        <f>IF(Totals!$AS111="N","&lt;/TD&gt;","")</f>
        <v>&lt;/TD&gt;</v>
      </c>
      <c r="I111" s="7" t="str">
        <f>IF(Totals!$AS111="N",CONCATENATE("&lt;TD VALIGN = TOP&gt;",Master!E111,"&lt;/TD&gt;"),"")</f>
        <v>&lt;TD VALIGN = TOP&gt;BMCA - PortAnnounceInformation state machine - downgraded information&lt;/TD&gt;</v>
      </c>
      <c r="J111" s="7" t="str">
        <f>IF(Totals!$AS111="N","&lt;/TD&gt;","")</f>
        <v>&lt;/TD&gt;</v>
      </c>
      <c r="K111" s="7" t="str">
        <f>(IF((Totals!$AS111="N"),(CONCATENATE("&lt;TD VALIGN = MIDDLE&gt;",(IF((Master!$F111=""),("&amp;nbsp;"),(Master!$F111)))," &lt;/TD&gt;")),("")))</f>
        <v>&lt;TD VALIGN = MIDDLE&gt;&amp;nbsp; &lt;/TD&gt;</v>
      </c>
      <c r="L111" s="7" t="str">
        <f>IF(Totals!$AS111="N","&lt;/TR&gt;","")</f>
        <v>&lt;/TR&gt;</v>
      </c>
    </row>
    <row r="112" spans="1:12" x14ac:dyDescent="0.2">
      <c r="A112" s="26" t="str">
        <f>IF(Totals!$AS112="N","&lt;TR&gt;","")</f>
        <v>&lt;TR&gt;</v>
      </c>
      <c r="B112" s="7" t="str">
        <f>IF(Totals!$AS112="N",CONCATENATE("&lt;TD VALIGN = TOP  ALIGN = CENTER&gt;&lt;A HREF=""maint_",Master!A112,".pdf""&gt;",Master!A112,"&lt;/A&gt;&lt;/TD&gt;"),"")</f>
        <v>&lt;TD VALIGN = TOP  ALIGN = CENTER&gt;&lt;A HREF="maint_0120.pdf"&gt;0120&lt;/A&gt;&lt;/TD&gt;</v>
      </c>
      <c r="C112" s="7" t="str">
        <f>IF(Totals!$AS112="N",CONCATENATE("&lt;TD VALIGN = TOP  ALIGN = CENTER&gt;",Totals!L112,"&lt;/TD&gt;"),"")</f>
        <v>&lt;TD VALIGN = TOP  ALIGN = CENTER&gt;B&lt;/TD&gt;</v>
      </c>
      <c r="D112" s="7" t="str">
        <f>IF(Totals!$AS112="N",CONCATENATE("&lt;TD VALIGN = TOP  ALIGN = CENTER&gt;",Master!C112,"&lt;/TD&gt;"),"")</f>
        <v>&lt;TD VALIGN = TOP  ALIGN = CENTER&gt;802.1AS&lt;/TD&gt;</v>
      </c>
      <c r="E112" s="7" t="str">
        <f>IF(Totals!$AS112="N",CONCATENATE("&lt;TD VALIGN = TOP&gt;",Master!D112,"&lt;/TD&gt;"),"")</f>
        <v>&lt;TD VALIGN = TOP&gt;11.2.13.3&lt;/TD&gt;</v>
      </c>
      <c r="F112" s="13" t="str">
        <f>IF(Totals!$AS112="N","&lt;TD VALIGN = TOP&gt;","")</f>
        <v>&lt;TD VALIGN = TOP&gt;</v>
      </c>
      <c r="G112" s="13" t="str">
        <f>IF(Totals!$AS112="N",Master!B112,"")</f>
        <v>10-Jul-13</v>
      </c>
      <c r="H112" s="7" t="str">
        <f>IF(Totals!$AS112="N","&lt;/TD&gt;","")</f>
        <v>&lt;/TD&gt;</v>
      </c>
      <c r="I112" s="7" t="str">
        <f>IF(Totals!$AS112="N",CONCATENATE("&lt;TD VALIGN = TOP&gt;",Master!E112,"&lt;/TD&gt;"),"")</f>
        <v>&lt;TD VALIGN = TOP&gt;Sync receipt timeout due to loss of single Follow_Up message&lt;/TD&gt;</v>
      </c>
      <c r="J112" s="7" t="str">
        <f>IF(Totals!$AS112="N","&lt;/TD&gt;","")</f>
        <v>&lt;/TD&gt;</v>
      </c>
      <c r="K112" s="7" t="str">
        <f>(IF((Totals!$AS112="N"),(CONCATENATE("&lt;TD VALIGN = MIDDLE&gt;",(IF((Master!$F112=""),("&amp;nbsp;"),(Master!$F112)))," &lt;/TD&gt;")),("")))</f>
        <v>&lt;TD VALIGN = MIDDLE&gt;802.1ASbt &lt;/TD&gt;</v>
      </c>
      <c r="L112" s="7" t="str">
        <f>IF(Totals!$AS112="N","&lt;/TR&gt;","")</f>
        <v>&lt;/TR&gt;</v>
      </c>
    </row>
    <row r="113" spans="1:12" x14ac:dyDescent="0.2">
      <c r="A113" s="26" t="str">
        <f>IF(Totals!$AS113="N","&lt;TR&gt;","")</f>
        <v>&lt;TR&gt;</v>
      </c>
      <c r="B113" s="7" t="str">
        <f>IF(Totals!$AS113="N",CONCATENATE("&lt;TD VALIGN = TOP  ALIGN = CENTER&gt;&lt;A HREF=""maint_",Master!A113,".pdf""&gt;",Master!A113,"&lt;/A&gt;&lt;/TD&gt;"),"")</f>
        <v>&lt;TD VALIGN = TOP  ALIGN = CENTER&gt;&lt;A HREF="maint_0121.pdf"&gt;0121&lt;/A&gt;&lt;/TD&gt;</v>
      </c>
      <c r="C113" s="7" t="str">
        <f>IF(Totals!$AS113="N",CONCATENATE("&lt;TD VALIGN = TOP  ALIGN = CENTER&gt;",Totals!L113,"&lt;/TD&gt;"),"")</f>
        <v>&lt;TD VALIGN = TOP  ALIGN = CENTER&gt;CB&lt;/TD&gt;</v>
      </c>
      <c r="D113" s="7" t="str">
        <f>IF(Totals!$AS113="N",CONCATENATE("&lt;TD VALIGN = TOP  ALIGN = CENTER&gt;",Master!C113,"&lt;/TD&gt;"),"")</f>
        <v>&lt;TD VALIGN = TOP  ALIGN = CENTER&gt;IEEE 802.1AB-2009&lt;/TD&gt;</v>
      </c>
      <c r="E113" s="7" t="str">
        <f>IF(Totals!$AS113="N",CONCATENATE("&lt;TD VALIGN = TOP&gt;",Master!D113,"&lt;/TD&gt;"),"")</f>
        <v>&lt;TD VALIGN = TOP&gt;8.5.8, 11.2, 11.5.2&lt;/TD&gt;</v>
      </c>
      <c r="F113" s="13" t="str">
        <f>IF(Totals!$AS113="N","&lt;TD VALIGN = TOP&gt;","")</f>
        <v>&lt;TD VALIGN = TOP&gt;</v>
      </c>
      <c r="G113" s="13" t="str">
        <f>IF(Totals!$AS113="N",Master!B113,"")</f>
        <v>10-Jul-13</v>
      </c>
      <c r="H113" s="7" t="str">
        <f>IF(Totals!$AS113="N","&lt;/TD&gt;","")</f>
        <v>&lt;/TD&gt;</v>
      </c>
      <c r="I113" s="7" t="str">
        <f>IF(Totals!$AS113="N",CONCATENATE("&lt;TD VALIGN = TOP&gt;",Master!E113,"&lt;/TD&gt;"),"")</f>
        <v>&lt;TD VALIGN = TOP&gt;System Capabilities TLV, Structure of the LLDP MIB, LLDP MIB module - version 2&lt;/TD&gt;</v>
      </c>
      <c r="J113" s="7" t="str">
        <f>IF(Totals!$AS113="N","&lt;/TD&gt;","")</f>
        <v>&lt;/TD&gt;</v>
      </c>
      <c r="K113" s="7" t="str">
        <f>(IF((Totals!$AS113="N"),(CONCATENATE("&lt;TD VALIGN = MIDDLE&gt;",(IF((Master!$F113=""),("&amp;nbsp;"),(Master!$F113)))," &lt;/TD&gt;")),("")))</f>
        <v>&lt;TD VALIGN = MIDDLE&gt;802.1AB-cor-2 &lt;/TD&gt;</v>
      </c>
      <c r="L113" s="7" t="str">
        <f>IF(Totals!$AS113="N","&lt;/TR&gt;","")</f>
        <v>&lt;/TR&gt;</v>
      </c>
    </row>
    <row r="114" spans="1:12" x14ac:dyDescent="0.2">
      <c r="A114" s="26" t="str">
        <f>IF(Totals!$AS114="N","&lt;TR&gt;","")</f>
        <v>&lt;TR&gt;</v>
      </c>
      <c r="B114" s="7" t="str">
        <f>IF(Totals!$AS114="N",CONCATENATE("&lt;TD VALIGN = TOP  ALIGN = CENTER&gt;&lt;A HREF=""maint_",Master!A114,".pdf""&gt;",Master!A114,"&lt;/A&gt;&lt;/TD&gt;"),"")</f>
        <v>&lt;TD VALIGN = TOP  ALIGN = CENTER&gt;&lt;A HREF="maint_0122.pdf"&gt;0122&lt;/A&gt;&lt;/TD&gt;</v>
      </c>
      <c r="C114" s="7" t="str">
        <f>IF(Totals!$AS114="N",CONCATENATE("&lt;TD VALIGN = TOP  ALIGN = CENTER&gt;",Totals!L114,"&lt;/TD&gt;"),"")</f>
        <v>&lt;TD VALIGN = TOP  ALIGN = CENTER&gt;B&lt;/TD&gt;</v>
      </c>
      <c r="D114" s="7" t="str">
        <f>IF(Totals!$AS114="N",CONCATENATE("&lt;TD VALIGN = TOP  ALIGN = CENTER&gt;",Master!C114,"&lt;/TD&gt;"),"")</f>
        <v>&lt;TD VALIGN = TOP  ALIGN = CENTER&gt;802.1BA&lt;/TD&gt;</v>
      </c>
      <c r="E114" s="7" t="str">
        <f>IF(Totals!$AS114="N",CONCATENATE("&lt;TD VALIGN = TOP&gt;",Master!D114,"&lt;/TD&gt;"),"")</f>
        <v>&lt;TD VALIGN = TOP&gt;6.7.2&lt;/TD&gt;</v>
      </c>
      <c r="F114" s="13" t="str">
        <f>IF(Totals!$AS114="N","&lt;TD VALIGN = TOP&gt;","")</f>
        <v>&lt;TD VALIGN = TOP&gt;</v>
      </c>
      <c r="G114" s="13" t="str">
        <f>IF(Totals!$AS114="N",Master!B114,"")</f>
        <v>10-Jul-13</v>
      </c>
      <c r="H114" s="7" t="str">
        <f>IF(Totals!$AS114="N","&lt;/TD&gt;","")</f>
        <v>&lt;/TD&gt;</v>
      </c>
      <c r="I114" s="7" t="str">
        <f>IF(Totals!$AS114="N",CONCATENATE("&lt;TD VALIGN = TOP&gt;",Master!E114,"&lt;/TD&gt;"),"")</f>
        <v>&lt;TD VALIGN = TOP&gt;Basic support for streams in Talkers&lt;/TD&gt;</v>
      </c>
      <c r="J114" s="7" t="str">
        <f>IF(Totals!$AS114="N","&lt;/TD&gt;","")</f>
        <v>&lt;/TD&gt;</v>
      </c>
      <c r="K114" s="7" t="str">
        <f>(IF((Totals!$AS114="N"),(CONCATENATE("&lt;TD VALIGN = MIDDLE&gt;",(IF((Master!$F114=""),("&amp;nbsp;"),(Master!$F114)))," &lt;/TD&gt;")),("")))</f>
        <v>&lt;TD VALIGN = MIDDLE&gt;&amp;nbsp; &lt;/TD&gt;</v>
      </c>
      <c r="L114" s="7" t="str">
        <f>IF(Totals!$AS114="N","&lt;/TR&gt;","")</f>
        <v>&lt;/TR&gt;</v>
      </c>
    </row>
    <row r="115" spans="1:12" x14ac:dyDescent="0.2">
      <c r="A115" s="26" t="str">
        <f>IF(Totals!$AS115="N","&lt;TR&gt;","")</f>
        <v>&lt;TR&gt;</v>
      </c>
      <c r="B115" s="7" t="str">
        <f>IF(Totals!$AS115="N",CONCATENATE("&lt;TD VALIGN = TOP  ALIGN = CENTER&gt;&lt;A HREF=""maint_",Master!A115,".pdf""&gt;",Master!A115,"&lt;/A&gt;&lt;/TD&gt;"),"")</f>
        <v>&lt;TD VALIGN = TOP  ALIGN = CENTER&gt;&lt;A HREF="maint_0125.pdf"&gt;0125&lt;/A&gt;&lt;/TD&gt;</v>
      </c>
      <c r="C115" s="7" t="str">
        <f>IF(Totals!$AS115="N",CONCATENATE("&lt;TD VALIGN = TOP  ALIGN = CENTER&gt;",Totals!L115,"&lt;/TD&gt;"),"")</f>
        <v>&lt;TD VALIGN = TOP  ALIGN = CENTER&gt;CB&lt;/TD&gt;</v>
      </c>
      <c r="D115" s="7" t="str">
        <f>IF(Totals!$AS115="N",CONCATENATE("&lt;TD VALIGN = TOP  ALIGN = CENTER&gt;",Master!C115,"&lt;/TD&gt;"),"")</f>
        <v>&lt;TD VALIGN = TOP  ALIGN = CENTER&gt;802.1Q and 802.1AC&lt;/TD&gt;</v>
      </c>
      <c r="E115" s="7" t="str">
        <f>IF(Totals!$AS115="N",CONCATENATE("&lt;TD VALIGN = TOP&gt;",Master!D115,"&lt;/TD&gt;"),"")</f>
        <v>&lt;TD VALIGN = TOP&gt;6.6, 6.7 and 12 (802.1AC)&lt;/TD&gt;</v>
      </c>
      <c r="F115" s="13" t="str">
        <f>IF(Totals!$AS115="N","&lt;TD VALIGN = TOP&gt;","")</f>
        <v>&lt;TD VALIGN = TOP&gt;</v>
      </c>
      <c r="G115" s="13" t="str">
        <f>IF(Totals!$AS115="N",Master!B115,"")</f>
        <v>09-Sep-13</v>
      </c>
      <c r="H115" s="7" t="str">
        <f>IF(Totals!$AS115="N","&lt;/TD&gt;","")</f>
        <v>&lt;/TD&gt;</v>
      </c>
      <c r="I115" s="7" t="str">
        <f>IF(Totals!$AS115="N",CONCATENATE("&lt;TD VALIGN = TOP&gt;",Master!E115,"&lt;/TD&gt;"),"")</f>
        <v>&lt;TD VALIGN = TOP&gt;Internal Sublayer Service&lt;/TD&gt;</v>
      </c>
      <c r="J115" s="7" t="str">
        <f>IF(Totals!$AS115="N","&lt;/TD&gt;","")</f>
        <v>&lt;/TD&gt;</v>
      </c>
      <c r="K115" s="7" t="str">
        <f>(IF((Totals!$AS115="N"),(CONCATENATE("&lt;TD VALIGN = MIDDLE&gt;",(IF((Master!$F115=""),("&amp;nbsp;"),(Master!$F115)))," &lt;/TD&gt;")),("")))</f>
        <v>&lt;TD VALIGN = MIDDLE&gt;802.1Q-REV, 802.1AC-REV &lt;/TD&gt;</v>
      </c>
      <c r="L115" s="7" t="str">
        <f>IF(Totals!$AS115="N","&lt;/TR&gt;","")</f>
        <v>&lt;/TR&gt;</v>
      </c>
    </row>
    <row r="116" spans="1:12" x14ac:dyDescent="0.2">
      <c r="A116" s="26" t="str">
        <f>IF(Totals!$AS116="N","&lt;TR&gt;","")</f>
        <v>&lt;TR&gt;</v>
      </c>
      <c r="B116" s="7" t="str">
        <f>IF(Totals!$AS116="N",CONCATENATE("&lt;TD VALIGN = TOP  ALIGN = CENTER&gt;&lt;A HREF=""maint_",Master!A116,".pdf""&gt;",Master!A116,"&lt;/A&gt;&lt;/TD&gt;"),"")</f>
        <v>&lt;TD VALIGN = TOP  ALIGN = CENTER&gt;&lt;A HREF="maint_0126.pdf"&gt;0126&lt;/A&gt;&lt;/TD&gt;</v>
      </c>
      <c r="C116" s="7" t="str">
        <f>IF(Totals!$AS116="N",CONCATENATE("&lt;TD VALIGN = TOP  ALIGN = CENTER&gt;",Totals!L116,"&lt;/TD&gt;"),"")</f>
        <v>&lt;TD VALIGN = TOP  ALIGN = CENTER&gt;V&lt;/TD&gt;</v>
      </c>
      <c r="D116" s="7" t="str">
        <f>IF(Totals!$AS116="N",CONCATENATE("&lt;TD VALIGN = TOP  ALIGN = CENTER&gt;",Master!C116,"&lt;/TD&gt;"),"")</f>
        <v>&lt;TD VALIGN = TOP  ALIGN = CENTER&gt;802.1AX-2008&lt;/TD&gt;</v>
      </c>
      <c r="E116" s="7" t="str">
        <f>IF(Totals!$AS116="N",CONCATENATE("&lt;TD VALIGN = TOP&gt;",Master!D116,"&lt;/TD&gt;"),"")</f>
        <v>&lt;TD VALIGN = TOP&gt;Appendix C.6&lt;/TD&gt;</v>
      </c>
      <c r="F116" s="13" t="str">
        <f>IF(Totals!$AS116="N","&lt;TD VALIGN = TOP&gt;","")</f>
        <v>&lt;TD VALIGN = TOP&gt;</v>
      </c>
      <c r="G116" s="13" t="str">
        <f>IF(Totals!$AS116="N",Master!B116,"")</f>
        <v>03-Oct-13</v>
      </c>
      <c r="H116" s="7" t="str">
        <f>IF(Totals!$AS116="N","&lt;/TD&gt;","")</f>
        <v>&lt;/TD&gt;</v>
      </c>
      <c r="I116" s="7" t="str">
        <f>IF(Totals!$AS116="N",CONCATENATE("&lt;TD VALIGN = TOP&gt;",Master!E116,"&lt;/TD&gt;"),"")</f>
        <v>&lt;TD VALIGN = TOP&gt;dot3adAggPortActorOperKey&lt;/TD&gt;</v>
      </c>
      <c r="J116" s="7" t="str">
        <f>IF(Totals!$AS116="N","&lt;/TD&gt;","")</f>
        <v>&lt;/TD&gt;</v>
      </c>
      <c r="K116" s="7" t="str">
        <f>(IF((Totals!$AS116="N"),(CONCATENATE("&lt;TD VALIGN = MIDDLE&gt;",(IF((Master!$F116=""),("&amp;nbsp;"),(Master!$F116)))," &lt;/TD&gt;")),("")))</f>
        <v>&lt;TD VALIGN = MIDDLE&gt;802.1AX-REV &lt;/TD&gt;</v>
      </c>
      <c r="L116" s="7" t="str">
        <f>IF(Totals!$AS116="N","&lt;/TR&gt;","")</f>
        <v>&lt;/TR&gt;</v>
      </c>
    </row>
    <row r="117" spans="1:12" x14ac:dyDescent="0.2">
      <c r="A117" s="26" t="str">
        <f>IF(Totals!$AS117="N","&lt;TR&gt;","")</f>
        <v>&lt;TR&gt;</v>
      </c>
      <c r="B117" s="7" t="str">
        <f>IF(Totals!$AS117="N",CONCATENATE("&lt;TD VALIGN = TOP  ALIGN = CENTER&gt;&lt;A HREF=""maint_",Master!A117,".pdf""&gt;",Master!A117,"&lt;/A&gt;&lt;/TD&gt;"),"")</f>
        <v>&lt;TD VALIGN = TOP  ALIGN = CENTER&gt;&lt;A HREF="maint_0127.pdf"&gt;0127&lt;/A&gt;&lt;/TD&gt;</v>
      </c>
      <c r="C117" s="7" t="str">
        <f>IF(Totals!$AS117="N",CONCATENATE("&lt;TD VALIGN = TOP  ALIGN = CENTER&gt;",Totals!L117,"&lt;/TD&gt;"),"")</f>
        <v>&lt;TD VALIGN = TOP  ALIGN = CENTER&gt;CB&lt;/TD&gt;</v>
      </c>
      <c r="D117" s="7" t="str">
        <f>IF(Totals!$AS117="N",CONCATENATE("&lt;TD VALIGN = TOP  ALIGN = CENTER&gt;",Master!C117,"&lt;/TD&gt;"),"")</f>
        <v>&lt;TD VALIGN = TOP  ALIGN = CENTER&gt;802.1AB-2009&lt;/TD&gt;</v>
      </c>
      <c r="E117" s="7" t="str">
        <f>IF(Totals!$AS117="N",CONCATENATE("&lt;TD VALIGN = TOP&gt;",Master!D117,"&lt;/TD&gt;"),"")</f>
        <v>&lt;TD VALIGN = TOP&gt;Section 9.2.7.12, 9.2.8, 9.2.10&lt;/TD&gt;</v>
      </c>
      <c r="F117" s="13" t="str">
        <f>IF(Totals!$AS117="N","&lt;TD VALIGN = TOP&gt;","")</f>
        <v>&lt;TD VALIGN = TOP&gt;</v>
      </c>
      <c r="G117" s="13" t="str">
        <f>IF(Totals!$AS117="N",Master!B117,"")</f>
        <v>04-Oct-13</v>
      </c>
      <c r="H117" s="7" t="str">
        <f>IF(Totals!$AS117="N","&lt;/TD&gt;","")</f>
        <v>&lt;/TD&gt;</v>
      </c>
      <c r="I117" s="7" t="str">
        <f>IF(Totals!$AS117="N",CONCATENATE("&lt;TD VALIGN = TOP&gt;",Master!E117,"&lt;/TD&gt;"),"")</f>
        <v>&lt;TD VALIGN = TOP&gt;txInitializeLLDP, Transmit State Machine, Transmit timer state machine&lt;/TD&gt;</v>
      </c>
      <c r="J117" s="7" t="str">
        <f>IF(Totals!$AS117="N","&lt;/TD&gt;","")</f>
        <v>&lt;/TD&gt;</v>
      </c>
      <c r="K117" s="7" t="str">
        <f>(IF((Totals!$AS117="N"),(CONCATENATE("&lt;TD VALIGN = MIDDLE&gt;",(IF((Master!$F117=""),("&amp;nbsp;"),(Master!$F117)))," &lt;/TD&gt;")),("")))</f>
        <v>&lt;TD VALIGN = MIDDLE&gt;802.1AB-cor-2 &lt;/TD&gt;</v>
      </c>
      <c r="L117" s="7" t="str">
        <f>IF(Totals!$AS117="N","&lt;/TR&gt;","")</f>
        <v>&lt;/TR&gt;</v>
      </c>
    </row>
    <row r="118" spans="1:12" x14ac:dyDescent="0.2">
      <c r="A118" s="112" t="str">
        <f>IF(Totals!$AS118="N","&lt;TR&gt;","")</f>
        <v>&lt;TR&gt;</v>
      </c>
      <c r="B118" s="7" t="str">
        <f>IF(Totals!$AS118="N",CONCATENATE("&lt;TD VALIGN = TOP  ALIGN = CENTER&gt;&lt;A HREF=""maint_",Master!A118,".pdf""&gt;",Master!A118,"&lt;/A&gt;&lt;/TD&gt;"),"")</f>
        <v>&lt;TD VALIGN = TOP  ALIGN = CENTER&gt;&lt;A HREF="maint_0128.pdf"&gt;0128&lt;/A&gt;&lt;/TD&gt;</v>
      </c>
      <c r="C118" s="7" t="str">
        <f>IF(Totals!$AS118="N",CONCATENATE("&lt;TD VALIGN = TOP  ALIGN = CENTER&gt;",Totals!L118,"&lt;/TD&gt;"),"")</f>
        <v>&lt;TD VALIGN = TOP  ALIGN = CENTER&gt;B&lt;/TD&gt;</v>
      </c>
      <c r="D118" s="7" t="str">
        <f>IF(Totals!$AS118="N",CONCATENATE("&lt;TD VALIGN = TOP  ALIGN = CENTER&gt;",Master!C118,"&lt;/TD&gt;"),"")</f>
        <v>&lt;TD VALIGN = TOP  ALIGN = CENTER&gt;IEEE Std 802.1Q-2011 (or 2012 Edition)&lt;/TD&gt;</v>
      </c>
      <c r="E118" s="7" t="str">
        <f>IF(Totals!$AS118="N",CONCATENATE("&lt;TD VALIGN = TOP&gt;",Master!D118,"&lt;/TD&gt;"),"")</f>
        <v>&lt;TD VALIGN = TOP&gt;Annex O&lt;/TD&gt;</v>
      </c>
      <c r="F118" s="13" t="str">
        <f>IF(Totals!$AS118="N","&lt;TD VALIGN = TOP&gt;","")</f>
        <v>&lt;TD VALIGN = TOP&gt;</v>
      </c>
      <c r="G118" s="13" t="str">
        <f>IF(Totals!$AS118="N",Master!B118,"")</f>
        <v>1-Mar-14</v>
      </c>
      <c r="H118" s="7" t="str">
        <f>IF(Totals!$AS118="N","&lt;/TD&gt;","")</f>
        <v>&lt;/TD&gt;</v>
      </c>
      <c r="I118" s="7" t="str">
        <f>IF(Totals!$AS118="N",CONCATENATE("&lt;TD VALIGN = TOP&gt;",Master!E118,"&lt;/TD&gt;"),"")</f>
        <v>&lt;TD VALIGN = TOP&gt;Bibliography&lt;/TD&gt;</v>
      </c>
      <c r="J118" s="7" t="str">
        <f>IF(Totals!$AS118="N","&lt;/TD&gt;","")</f>
        <v>&lt;/TD&gt;</v>
      </c>
      <c r="K118" s="7" t="str">
        <f>(IF((Totals!$AS118="N"),(CONCATENATE("&lt;TD VALIGN = MIDDLE&gt;",(IF((Master!$F118=""),("&amp;nbsp;"),(Master!$F118)))," &lt;/TD&gt;")),("")))</f>
        <v>&lt;TD VALIGN = MIDDLE&gt;802.1Q-REV &lt;/TD&gt;</v>
      </c>
      <c r="L118" s="7" t="str">
        <f>IF(Totals!$AS118="N","&lt;/TR&gt;","")</f>
        <v>&lt;/TR&gt;</v>
      </c>
    </row>
    <row r="119" spans="1:12" x14ac:dyDescent="0.2">
      <c r="A119" s="112" t="str">
        <f>IF(Totals!$AS119="N","&lt;TR&gt;","")</f>
        <v>&lt;TR&gt;</v>
      </c>
      <c r="B119" s="7" t="str">
        <f>IF(Totals!$AS119="N",CONCATENATE("&lt;TD VALIGN = TOP  ALIGN = CENTER&gt;&lt;A HREF=""maint_",Master!A119,".pdf""&gt;",Master!A119,"&lt;/A&gt;&lt;/TD&gt;"),"")</f>
        <v>&lt;TD VALIGN = TOP  ALIGN = CENTER&gt;&lt;A HREF="maint_0131.pdf"&gt;0131&lt;/A&gt;&lt;/TD&gt;</v>
      </c>
      <c r="C119" s="7" t="str">
        <f>IF(Totals!$AS119="N",CONCATENATE("&lt;TD VALIGN = TOP  ALIGN = CENTER&gt;",Totals!L119,"&lt;/TD&gt;"),"")</f>
        <v>&lt;TD VALIGN = TOP  ALIGN = CENTER&gt;B&lt;/TD&gt;</v>
      </c>
      <c r="D119" s="7" t="str">
        <f>IF(Totals!$AS119="N",CONCATENATE("&lt;TD VALIGN = TOP  ALIGN = CENTER&gt;",Master!C119,"&lt;/TD&gt;"),"")</f>
        <v>&lt;TD VALIGN = TOP  ALIGN = CENTER&gt;IEEE 802.1AB-2009&lt;/TD&gt;</v>
      </c>
      <c r="E119" s="7" t="str">
        <f>IF(Totals!$AS119="N",CONCATENATE("&lt;TD VALIGN = TOP&gt;",Master!D119,"&lt;/TD&gt;"),"")</f>
        <v>&lt;TD VALIGN = TOP&gt;E.1&lt;/TD&gt;</v>
      </c>
      <c r="F119" s="13" t="str">
        <f>IF(Totals!$AS119="N","&lt;TD VALIGN = TOP&gt;","")</f>
        <v>&lt;TD VALIGN = TOP&gt;</v>
      </c>
      <c r="G119" s="13" t="str">
        <f>IF(Totals!$AS119="N",Master!B119,"")</f>
        <v>18-Mar-14</v>
      </c>
      <c r="H119" s="7" t="str">
        <f>IF(Totals!$AS119="N","&lt;/TD&gt;","")</f>
        <v>&lt;/TD&gt;</v>
      </c>
      <c r="I119" s="7" t="str">
        <f>IF(Totals!$AS119="N",CONCATENATE("&lt;TD VALIGN = TOP&gt;",Master!E119,"&lt;/TD&gt;"),"")</f>
        <v>&lt;TD VALIGN = TOP&gt;Requirements of the IEEE 802.1 Organizationally Specific TLV set&lt;/TD&gt;</v>
      </c>
      <c r="J119" s="7" t="str">
        <f>IF(Totals!$AS119="N","&lt;/TD&gt;","")</f>
        <v>&lt;/TD&gt;</v>
      </c>
      <c r="K119" s="7" t="str">
        <f>(IF((Totals!$AS119="N"),(CONCATENATE("&lt;TD VALIGN = MIDDLE&gt;",(IF((Master!$F119=""),("&amp;nbsp;"),(Master!$F119)))," &lt;/TD&gt;")),("")))</f>
        <v>&lt;TD VALIGN = MIDDLE&gt;802.1AB-cor-2 &lt;/TD&gt;</v>
      </c>
      <c r="L119" s="7" t="str">
        <f>IF(Totals!$AS119="N","&lt;/TR&gt;","")</f>
        <v>&lt;/TR&gt;</v>
      </c>
    </row>
    <row r="120" spans="1:12" x14ac:dyDescent="0.2">
      <c r="A120" s="112" t="str">
        <f>IF(Totals!$AS120="N","&lt;TR&gt;","")</f>
        <v>&lt;TR&gt;</v>
      </c>
      <c r="B120" s="7" t="str">
        <f>IF(Totals!$AS120="N",CONCATENATE("&lt;TD VALIGN = TOP  ALIGN = CENTER&gt;&lt;A HREF=""maint_",Master!A120,".pdf""&gt;",Master!A120,"&lt;/A&gt;&lt;/TD&gt;"),"")</f>
        <v>&lt;TD VALIGN = TOP  ALIGN = CENTER&gt;&lt;A HREF="maint_0132.pdf"&gt;0132&lt;/A&gt;&lt;/TD&gt;</v>
      </c>
      <c r="C120" s="7" t="str">
        <f>IF(Totals!$AS120="N",CONCATENATE("&lt;TD VALIGN = TOP  ALIGN = CENTER&gt;",Totals!L120,"&lt;/TD&gt;"),"")</f>
        <v>&lt;TD VALIGN = TOP  ALIGN = CENTER&gt;B&lt;/TD&gt;</v>
      </c>
      <c r="D120" s="7" t="str">
        <f>IF(Totals!$AS120="N",CONCATENATE("&lt;TD VALIGN = TOP  ALIGN = CENTER&gt;",Master!C120,"&lt;/TD&gt;"),"")</f>
        <v>&lt;TD VALIGN = TOP  ALIGN = CENTER&gt;802.1Q-REV D2.0&lt;/TD&gt;</v>
      </c>
      <c r="E120" s="7" t="str">
        <f>IF(Totals!$AS120="N",CONCATENATE("&lt;TD VALIGN = TOP&gt;",Master!D120,"&lt;/TD&gt;"),"")</f>
        <v>&lt;TD VALIGN = TOP&gt;D.2.7.1&lt;/TD&gt;</v>
      </c>
      <c r="F120" s="13" t="str">
        <f>IF(Totals!$AS120="N","&lt;TD VALIGN = TOP&gt;","")</f>
        <v>&lt;TD VALIGN = TOP&gt;</v>
      </c>
      <c r="G120" s="13" t="str">
        <f>IF(Totals!$AS120="N",Master!B120,"")</f>
        <v>18-Mar-14</v>
      </c>
      <c r="H120" s="7" t="str">
        <f>IF(Totals!$AS120="N","&lt;/TD&gt;","")</f>
        <v>&lt;/TD&gt;</v>
      </c>
      <c r="I120" s="7" t="str">
        <f>IF(Totals!$AS120="N",CONCATENATE("&lt;TD VALIGN = TOP&gt;",Master!E120,"&lt;/TD&gt;"),"")</f>
        <v>&lt;TD VALIGN = TOP&gt;aggregation status&lt;/TD&gt;</v>
      </c>
      <c r="J120" s="7" t="str">
        <f>IF(Totals!$AS120="N","&lt;/TD&gt;","")</f>
        <v>&lt;/TD&gt;</v>
      </c>
      <c r="K120" s="7" t="str">
        <f>(IF((Totals!$AS120="N"),(CONCATENATE("&lt;TD VALIGN = MIDDLE&gt;",(IF((Master!$F120=""),("&amp;nbsp;"),(Master!$F120)))," &lt;/TD&gt;")),("")))</f>
        <v>&lt;TD VALIGN = MIDDLE&gt;802.1Q-REV &lt;/TD&gt;</v>
      </c>
      <c r="L120" s="7" t="str">
        <f>IF(Totals!$AS120="N","&lt;/TR&gt;","")</f>
        <v>&lt;/TR&gt;</v>
      </c>
    </row>
    <row r="121" spans="1:12" x14ac:dyDescent="0.2">
      <c r="A121" s="112" t="str">
        <f>IF(Totals!$AS121="N","&lt;TR&gt;","")</f>
        <v>&lt;TR&gt;</v>
      </c>
      <c r="B121" s="7" t="str">
        <f>IF(Totals!$AS121="N",CONCATENATE("&lt;TD VALIGN = TOP  ALIGN = CENTER&gt;&lt;A HREF=""maint_",Master!A121,".pdf""&gt;",Master!A121,"&lt;/A&gt;&lt;/TD&gt;"),"")</f>
        <v>&lt;TD VALIGN = TOP  ALIGN = CENTER&gt;&lt;A HREF="maint_0133.pdf"&gt;0133&lt;/A&gt;&lt;/TD&gt;</v>
      </c>
      <c r="C121" s="7" t="str">
        <f>IF(Totals!$AS121="N",CONCATENATE("&lt;TD VALIGN = TOP  ALIGN = CENTER&gt;",Totals!L121,"&lt;/TD&gt;"),"")</f>
        <v>&lt;TD VALIGN = TOP  ALIGN = CENTER&gt;B&lt;/TD&gt;</v>
      </c>
      <c r="D121" s="7" t="str">
        <f>IF(Totals!$AS121="N",CONCATENATE("&lt;TD VALIGN = TOP  ALIGN = CENTER&gt;",Master!C121,"&lt;/TD&gt;"),"")</f>
        <v>&lt;TD VALIGN = TOP  ALIGN = CENTER&gt;802.1AB-2009&lt;/TD&gt;</v>
      </c>
      <c r="E121" s="7" t="str">
        <f>IF(Totals!$AS121="N",CONCATENATE("&lt;TD VALIGN = TOP&gt;",Master!D121,"&lt;/TD&gt;"),"")</f>
        <v>&lt;TD VALIGN = TOP&gt;E.8.1&lt;/TD&gt;</v>
      </c>
      <c r="F121" s="13" t="str">
        <f>IF(Totals!$AS121="N","&lt;TD VALIGN = TOP&gt;","")</f>
        <v>&lt;TD VALIGN = TOP&gt;</v>
      </c>
      <c r="G121" s="13" t="str">
        <f>IF(Totals!$AS121="N",Master!B121,"")</f>
        <v>18-Mar-14</v>
      </c>
      <c r="H121" s="7" t="str">
        <f>IF(Totals!$AS121="N","&lt;/TD&gt;","")</f>
        <v>&lt;/TD&gt;</v>
      </c>
      <c r="I121" s="7" t="str">
        <f>IF(Totals!$AS121="N",CONCATENATE("&lt;TD VALIGN = TOP&gt;",Master!E121,"&lt;/TD&gt;"),"")</f>
        <v>&lt;TD VALIGN = TOP&gt;aggregation status&lt;/TD&gt;</v>
      </c>
      <c r="J121" s="7" t="str">
        <f>IF(Totals!$AS121="N","&lt;/TD&gt;","")</f>
        <v>&lt;/TD&gt;</v>
      </c>
      <c r="K121" s="7" t="str">
        <f>(IF((Totals!$AS121="N"),(CONCATENATE("&lt;TD VALIGN = MIDDLE&gt;",(IF((Master!$F121=""),("&amp;nbsp;"),(Master!$F121)))," &lt;/TD&gt;")),("")))</f>
        <v>&lt;TD VALIGN = MIDDLE&gt;802.1AB-cor-2 &lt;/TD&gt;</v>
      </c>
      <c r="L121" s="7" t="str">
        <f>IF(Totals!$AS121="N","&lt;/TR&gt;","")</f>
        <v>&lt;/TR&gt;</v>
      </c>
    </row>
    <row r="122" spans="1:12" x14ac:dyDescent="0.2">
      <c r="A122" s="112" t="str">
        <f>IF(Totals!$AS122="N","&lt;TR&gt;","")</f>
        <v>&lt;TR&gt;</v>
      </c>
      <c r="B122" s="7" t="str">
        <f>IF(Totals!$AS122="N",CONCATENATE("&lt;TD VALIGN = TOP  ALIGN = CENTER&gt;&lt;A HREF=""maint_",Master!A122,".pdf""&gt;",Master!A122,"&lt;/A&gt;&lt;/TD&gt;"),"")</f>
        <v>&lt;TD VALIGN = TOP  ALIGN = CENTER&gt;&lt;A HREF="maint_0134.pdf"&gt;0134&lt;/A&gt;&lt;/TD&gt;</v>
      </c>
      <c r="C122" s="7" t="str">
        <f>IF(Totals!$AS122="N",CONCATENATE("&lt;TD VALIGN = TOP  ALIGN = CENTER&gt;",Totals!L122,"&lt;/TD&gt;"),"")</f>
        <v>&lt;TD VALIGN = TOP  ALIGN = CENTER&gt;CB&lt;/TD&gt;</v>
      </c>
      <c r="D122" s="7" t="str">
        <f>IF(Totals!$AS122="N",CONCATENATE("&lt;TD VALIGN = TOP  ALIGN = CENTER&gt;",Master!C122,"&lt;/TD&gt;"),"")</f>
        <v>&lt;TD VALIGN = TOP  ALIGN = CENTER&gt;IEEE 802.1AB-2009&lt;/TD&gt;</v>
      </c>
      <c r="E122" s="7" t="str">
        <f>IF(Totals!$AS122="N",CONCATENATE("&lt;TD VALIGN = TOP&gt;",Master!D122,"&lt;/TD&gt;"),"")</f>
        <v>&lt;TD VALIGN = TOP&gt;E &amp; F&lt;/TD&gt;</v>
      </c>
      <c r="F122" s="13" t="str">
        <f>IF(Totals!$AS122="N","&lt;TD VALIGN = TOP&gt;","")</f>
        <v>&lt;TD VALIGN = TOP&gt;</v>
      </c>
      <c r="G122" s="13" t="str">
        <f>IF(Totals!$AS122="N",Master!B122,"")</f>
        <v>18-Mar-14</v>
      </c>
      <c r="H122" s="7" t="str">
        <f>IF(Totals!$AS122="N","&lt;/TD&gt;","")</f>
        <v>&lt;/TD&gt;</v>
      </c>
      <c r="I122" s="7" t="str">
        <f>IF(Totals!$AS122="N",CONCATENATE("&lt;TD VALIGN = TOP&gt;",Master!E122,"&lt;/TD&gt;"),"")</f>
        <v>&lt;TD VALIGN = TOP&gt;IEEE 802.1 Organizationally Specific TLVs&lt;/TD&gt;</v>
      </c>
      <c r="J122" s="7" t="str">
        <f>IF(Totals!$AS122="N","&lt;/TD&gt;","")</f>
        <v>&lt;/TD&gt;</v>
      </c>
      <c r="K122" s="7" t="str">
        <f>(IF((Totals!$AS122="N"),(CONCATENATE("&lt;TD VALIGN = MIDDLE&gt;",(IF((Master!$F122=""),("&amp;nbsp;"),(Master!$F122)))," &lt;/TD&gt;")),("")))</f>
        <v>&lt;TD VALIGN = MIDDLE&gt;&amp;nbsp; &lt;/TD&gt;</v>
      </c>
      <c r="L122" s="7" t="str">
        <f>IF(Totals!$AS122="N","&lt;/TR&gt;","")</f>
        <v>&lt;/TR&gt;</v>
      </c>
    </row>
    <row r="123" spans="1:12" x14ac:dyDescent="0.2">
      <c r="A123" s="112" t="str">
        <f>IF(Totals!$AS123="N","&lt;TR&gt;","")</f>
        <v/>
      </c>
      <c r="B123" s="7" t="str">
        <f>IF(Totals!$AS123="N",CONCATENATE("&lt;TD VALIGN = TOP  ALIGN = CENTER&gt;&lt;A HREF=""maint_",Master!A123,".pdf""&gt;",Master!A123,"&lt;/A&gt;&lt;/TD&gt;"),"")</f>
        <v/>
      </c>
      <c r="C123" s="7" t="str">
        <f>IF(Totals!$AS123="N",CONCATENATE("&lt;TD VALIGN = TOP  ALIGN = CENTER&gt;",Totals!L123,"&lt;/TD&gt;"),"")</f>
        <v/>
      </c>
      <c r="D123" s="7" t="str">
        <f>IF(Totals!$AS123="N",CONCATENATE("&lt;TD VALIGN = TOP  ALIGN = CENTER&gt;",Master!C123,"&lt;/TD&gt;"),"")</f>
        <v/>
      </c>
      <c r="E123" s="7" t="str">
        <f>IF(Totals!$AS123="N",CONCATENATE("&lt;TD VALIGN = TOP&gt;",Master!D123,"&lt;/TD&gt;"),"")</f>
        <v/>
      </c>
      <c r="F123" s="13" t="str">
        <f>IF(Totals!$AS123="N","&lt;TD VALIGN = TOP&gt;","")</f>
        <v/>
      </c>
      <c r="G123" s="13" t="str">
        <f>IF(Totals!$AS123="N",Master!B123,"")</f>
        <v/>
      </c>
      <c r="H123" s="7" t="str">
        <f>IF(Totals!$AS123="N","&lt;/TD&gt;","")</f>
        <v/>
      </c>
      <c r="I123" s="7" t="str">
        <f>IF(Totals!$AS123="N",CONCATENATE("&lt;TD VALIGN = TOP&gt;",Master!E123,"&lt;/TD&gt;"),"")</f>
        <v/>
      </c>
      <c r="J123" s="7" t="str">
        <f>IF(Totals!$AS123="N","&lt;/TD&gt;","")</f>
        <v/>
      </c>
      <c r="K123" s="7" t="str">
        <f>(IF((Totals!$AS123="N"),(CONCATENATE("&lt;TD VALIGN = MIDDLE&gt;",(IF((Master!$F123=""),("&amp;nbsp;"),(Master!$F123)))," &lt;/TD&gt;")),("")))</f>
        <v/>
      </c>
      <c r="L123" s="7" t="str">
        <f>IF(Totals!$AS123="N","&lt;/TR&gt;","")</f>
        <v/>
      </c>
    </row>
    <row r="124" spans="1:12" x14ac:dyDescent="0.2">
      <c r="A124" s="26" t="str">
        <f>IF(Totals!$AS124="N","&lt;TR&gt;","")</f>
        <v/>
      </c>
      <c r="B124" s="7" t="str">
        <f>IF(Totals!$AS124="N",CONCATENATE("&lt;TD VALIGN = TOP  ALIGN = CENTER&gt;&lt;A HREF=""maint_",Master!A121,".pdf""&gt;",Master!A121,"&lt;/A&gt;&lt;/TD&gt;"),"")</f>
        <v/>
      </c>
      <c r="C124" s="7" t="str">
        <f>IF(Totals!$AS124="N",CONCATENATE("&lt;TD VALIGN = TOP  ALIGN = CENTER&gt;",Totals!L124,"&lt;/TD&gt;"),"")</f>
        <v/>
      </c>
      <c r="D124" s="7" t="str">
        <f>IF(Totals!$AS124="N",CONCATENATE("&lt;TD VALIGN = TOP  ALIGN = CENTER&gt;",Master!C120,"&lt;/TD&gt;"),"")</f>
        <v/>
      </c>
      <c r="E124" s="7" t="str">
        <f>IF(Totals!$AS124="N",CONCATENATE("&lt;TD VALIGN = TOP&gt;",Master!D120,"&lt;/TD&gt;"),"")</f>
        <v/>
      </c>
      <c r="F124" s="13" t="str">
        <f>IF(Totals!$AS124="N","&lt;TD VALIGN = TOP&gt;","")</f>
        <v/>
      </c>
      <c r="G124" s="13" t="str">
        <f>IF(Totals!$AS124="N",Master!B120,"")</f>
        <v/>
      </c>
      <c r="H124" s="7" t="str">
        <f>IF(Totals!$AS124="N","&lt;/TD&gt;","")</f>
        <v/>
      </c>
      <c r="I124" s="7" t="str">
        <f>IF(Totals!$AS124="N",CONCATENATE("&lt;TD VALIGN = TOP&gt;",Master!E120,"&lt;/TD&gt;"),"")</f>
        <v/>
      </c>
      <c r="J124" s="7" t="str">
        <f>IF(Totals!$AS124="N","&lt;/TD&gt;","")</f>
        <v/>
      </c>
      <c r="K124" s="7" t="str">
        <f>(IF((Totals!$AS124="N"),(CONCATENATE("&lt;TD VALIGN = MIDDLE&gt;",(IF((Master!$F120=""),("&amp;nbsp;"),(Master!$F120)))," &lt;/TD&gt;")),("")))</f>
        <v/>
      </c>
      <c r="L124" s="7" t="str">
        <f>IF(Totals!$AS124="N","&lt;/TR&gt;","")</f>
        <v/>
      </c>
    </row>
    <row r="125" spans="1:12" x14ac:dyDescent="0.2">
      <c r="A125" s="112" t="str">
        <f>IF(Totals!$AS125="N","&lt;TR&gt;","")</f>
        <v/>
      </c>
      <c r="B125" s="7" t="str">
        <f>IF(Totals!$AS125="N",CONCATENATE("&lt;TD VALIGN = TOP  ALIGN = CENTER&gt;&lt;A HREF=""maint_",Master!A122,".pdf""&gt;",Master!A122,"&lt;/A&gt;&lt;/TD&gt;"),"")</f>
        <v/>
      </c>
      <c r="C125" s="7" t="str">
        <f>IF(Totals!$AS125="N",CONCATENATE("&lt;TD VALIGN = TOP  ALIGN = CENTER&gt;",Totals!L125,"&lt;/TD&gt;"),"")</f>
        <v/>
      </c>
      <c r="D125" s="7" t="str">
        <f>IF(Totals!$AS125="N",CONCATENATE("&lt;TD VALIGN = TOP  ALIGN = CENTER&gt;",Master!C121,"&lt;/TD&gt;"),"")</f>
        <v/>
      </c>
      <c r="E125" s="7" t="str">
        <f>IF(Totals!$AS125="N",CONCATENATE("&lt;TD VALIGN = TOP&gt;",Master!D121,"&lt;/TD&gt;"),"")</f>
        <v/>
      </c>
      <c r="F125" s="13" t="str">
        <f>IF(Totals!$AS125="N","&lt;TD VALIGN = TOP&gt;","")</f>
        <v/>
      </c>
      <c r="G125" s="13" t="str">
        <f>IF(Totals!$AS125="N",Master!B121,"")</f>
        <v/>
      </c>
      <c r="H125" s="7" t="str">
        <f>IF(Totals!$AS125="N","&lt;/TD&gt;","")</f>
        <v/>
      </c>
      <c r="I125" s="7" t="str">
        <f>IF(Totals!$AS125="N",CONCATENATE("&lt;TD VALIGN = TOP&gt;",Master!E121,"&lt;/TD&gt;"),"")</f>
        <v/>
      </c>
      <c r="J125" s="7" t="str">
        <f>IF(Totals!$AS125="N","&lt;/TD&gt;","")</f>
        <v/>
      </c>
      <c r="K125" s="7" t="str">
        <f>(IF((Totals!$AS125="N"),(CONCATENATE("&lt;TD VALIGN = MIDDLE&gt;",(IF((Master!$F121=""),("&amp;nbsp;"),(Master!$F121)))," &lt;/TD&gt;")),("")))</f>
        <v/>
      </c>
      <c r="L125" s="7" t="str">
        <f>IF(Totals!$AS125="N","&lt;/TR&gt;","")</f>
        <v/>
      </c>
    </row>
    <row r="126" spans="1:12" x14ac:dyDescent="0.2">
      <c r="A126" s="112" t="str">
        <f>IF(Totals!$AS126="N","&lt;TR&gt;","")</f>
        <v/>
      </c>
      <c r="B126" s="7" t="str">
        <f>IF(Totals!$AS126="N",CONCATENATE("&lt;TD VALIGN = TOP  ALIGN = CENTER&gt;&lt;A HREF=""maint_",Master!A123,".pdf""&gt;",Master!A123,"&lt;/A&gt;&lt;/TD&gt;"),"")</f>
        <v/>
      </c>
      <c r="C126" s="7" t="str">
        <f>IF(Totals!$AS126="N",CONCATENATE("&lt;TD VALIGN = TOP  ALIGN = CENTER&gt;",Totals!L126,"&lt;/TD&gt;"),"")</f>
        <v/>
      </c>
      <c r="D126" s="7" t="str">
        <f>IF(Totals!$AS126="N",CONCATENATE("&lt;TD VALIGN = TOP  ALIGN = CENTER&gt;",Master!C122,"&lt;/TD&gt;"),"")</f>
        <v/>
      </c>
      <c r="E126" s="7" t="str">
        <f>IF(Totals!$AS126="N",CONCATENATE("&lt;TD VALIGN = TOP&gt;",Master!D122,"&lt;/TD&gt;"),"")</f>
        <v/>
      </c>
      <c r="F126" s="13" t="str">
        <f>IF(Totals!$AS126="N","&lt;TD VALIGN = TOP&gt;","")</f>
        <v/>
      </c>
      <c r="G126" s="13" t="str">
        <f>IF(Totals!$AS126="N",Master!B122,"")</f>
        <v/>
      </c>
      <c r="H126" s="7" t="str">
        <f>IF(Totals!$AS126="N","&lt;/TD&gt;","")</f>
        <v/>
      </c>
      <c r="I126" s="7" t="str">
        <f>IF(Totals!$AS126="N",CONCATENATE("&lt;TD VALIGN = TOP&gt;",Master!E122,"&lt;/TD&gt;"),"")</f>
        <v/>
      </c>
      <c r="J126" s="7" t="str">
        <f>IF(Totals!$AS126="N","&lt;/TD&gt;","")</f>
        <v/>
      </c>
      <c r="K126" s="7" t="str">
        <f>(IF((Totals!$AS126="N"),(CONCATENATE("&lt;TD VALIGN = MIDDLE&gt;",(IF((Master!$F122=""),("&amp;nbsp;"),(Master!$F122)))," &lt;/TD&gt;")),("")))</f>
        <v/>
      </c>
      <c r="L126" s="7" t="str">
        <f>IF(Totals!$AS126="N","&lt;/TR&gt;","")</f>
        <v/>
      </c>
    </row>
    <row r="127" spans="1:12" x14ac:dyDescent="0.2">
      <c r="A127" s="112" t="str">
        <f>IF(Totals!$AS127="N","&lt;TR&gt;","")</f>
        <v/>
      </c>
      <c r="B127" s="7" t="str">
        <f>IF(Totals!$AS127="N",CONCATENATE("&lt;TD VALIGN = TOP  ALIGN = CENTER&gt;&lt;A HREF=""maint_",Master!A124,".pdf""&gt;",Master!A124,"&lt;/A&gt;&lt;/TD&gt;"),"")</f>
        <v/>
      </c>
      <c r="C127" s="7" t="str">
        <f>IF(Totals!$AS127="N",CONCATENATE("&lt;TD VALIGN = TOP  ALIGN = CENTER&gt;",Totals!L127,"&lt;/TD&gt;"),"")</f>
        <v/>
      </c>
      <c r="D127" s="7" t="str">
        <f>IF(Totals!$AS127="N",CONCATENATE("&lt;TD VALIGN = TOP  ALIGN = CENTER&gt;",Master!C123,"&lt;/TD&gt;"),"")</f>
        <v/>
      </c>
      <c r="E127" s="7" t="str">
        <f>IF(Totals!$AS127="N",CONCATENATE("&lt;TD VALIGN = TOP&gt;",Master!D123,"&lt;/TD&gt;"),"")</f>
        <v/>
      </c>
      <c r="F127" s="13" t="str">
        <f>IF(Totals!$AS127="N","&lt;TD VALIGN = TOP&gt;","")</f>
        <v/>
      </c>
      <c r="G127" s="13" t="str">
        <f>IF(Totals!$AS127="N",Master!B123,"")</f>
        <v/>
      </c>
      <c r="H127" s="7" t="str">
        <f>IF(Totals!$AS127="N","&lt;/TD&gt;","")</f>
        <v/>
      </c>
      <c r="I127" s="7" t="str">
        <f>IF(Totals!$AS127="N",CONCATENATE("&lt;TD VALIGN = TOP&gt;",Master!E123,"&lt;/TD&gt;"),"")</f>
        <v/>
      </c>
      <c r="J127" s="7" t="str">
        <f>IF(Totals!$AS127="N","&lt;/TD&gt;","")</f>
        <v/>
      </c>
      <c r="K127" s="7" t="str">
        <f>(IF((Totals!$AS127="N"),(CONCATENATE("&lt;TD VALIGN = MIDDLE&gt;",(IF((Master!$F123=""),("&amp;nbsp;"),(Master!$F123)))," &lt;/TD&gt;")),("")))</f>
        <v/>
      </c>
      <c r="L127" s="7" t="str">
        <f>IF(Totals!$AS127="N","&lt;/TR&gt;","")</f>
        <v/>
      </c>
    </row>
    <row r="128" spans="1:12" x14ac:dyDescent="0.2">
      <c r="A128" s="112" t="str">
        <f>IF(Totals!$AS128="N","&lt;TR&gt;","")</f>
        <v/>
      </c>
      <c r="B128" s="7" t="str">
        <f>IF(Totals!$AS128="N",CONCATENATE("&lt;TD VALIGN = TOP  ALIGN = CENTER&gt;&lt;A HREF=""maint_",Master!A125,".pdf""&gt;",Master!A125,"&lt;/A&gt;&lt;/TD&gt;"),"")</f>
        <v/>
      </c>
      <c r="C128" s="7" t="str">
        <f>IF(Totals!$AS128="N",CONCATENATE("&lt;TD VALIGN = TOP  ALIGN = CENTER&gt;",Totals!L128,"&lt;/TD&gt;"),"")</f>
        <v/>
      </c>
      <c r="D128" s="7" t="str">
        <f>IF(Totals!$AS128="N",CONCATENATE("&lt;TD VALIGN = TOP  ALIGN = CENTER&gt;",Master!C124,"&lt;/TD&gt;"),"")</f>
        <v/>
      </c>
      <c r="E128" s="7" t="str">
        <f>IF(Totals!$AS128="N",CONCATENATE("&lt;TD VALIGN = TOP&gt;",Master!D124,"&lt;/TD&gt;"),"")</f>
        <v/>
      </c>
      <c r="F128" s="13" t="str">
        <f>IF(Totals!$AS128="N","&lt;TD VALIGN = TOP&gt;","")</f>
        <v/>
      </c>
      <c r="G128" s="13" t="str">
        <f>IF(Totals!$AS128="N",Master!B124,"")</f>
        <v/>
      </c>
      <c r="H128" s="7" t="str">
        <f>IF(Totals!$AS128="N","&lt;/TD&gt;","")</f>
        <v/>
      </c>
      <c r="I128" s="7" t="str">
        <f>IF(Totals!$AS128="N",CONCATENATE("&lt;TD VALIGN = TOP&gt;",Master!E124,"&lt;/TD&gt;"),"")</f>
        <v/>
      </c>
      <c r="J128" s="7" t="str">
        <f>IF(Totals!$AS128="N","&lt;/TD&gt;","")</f>
        <v/>
      </c>
      <c r="K128" s="7" t="str">
        <f>(IF((Totals!$AS128="N"),(CONCATENATE("&lt;TD VALIGN = MIDDLE&gt;",(IF((Master!$F124=""),("&amp;nbsp;"),(Master!$F124)))," &lt;/TD&gt;")),("")))</f>
        <v/>
      </c>
      <c r="L128" s="7" t="str">
        <f>IF(Totals!$AS128="N","&lt;/TR&gt;","")</f>
        <v/>
      </c>
    </row>
    <row r="129" spans="1:12" x14ac:dyDescent="0.2">
      <c r="A129" s="112" t="str">
        <f>IF(Totals!$AS129="N","&lt;TR&gt;","")</f>
        <v/>
      </c>
      <c r="B129" s="7" t="str">
        <f>IF(Totals!$AS129="N",CONCATENATE("&lt;TD VALIGN = TOP  ALIGN = CENTER&gt;&lt;A HREF=""maint_",Master!A126,".pdf""&gt;",Master!A126,"&lt;/A&gt;&lt;/TD&gt;"),"")</f>
        <v/>
      </c>
      <c r="C129" s="7" t="str">
        <f>IF(Totals!$AS129="N",CONCATENATE("&lt;TD VALIGN = TOP  ALIGN = CENTER&gt;",Totals!L129,"&lt;/TD&gt;"),"")</f>
        <v/>
      </c>
      <c r="D129" s="7" t="str">
        <f>IF(Totals!$AS129="N",CONCATENATE("&lt;TD VALIGN = TOP  ALIGN = CENTER&gt;",Master!C125,"&lt;/TD&gt;"),"")</f>
        <v/>
      </c>
      <c r="E129" s="7" t="str">
        <f>IF(Totals!$AS129="N",CONCATENATE("&lt;TD VALIGN = TOP&gt;",Master!D125,"&lt;/TD&gt;"),"")</f>
        <v/>
      </c>
      <c r="F129" s="13" t="str">
        <f>IF(Totals!$AS129="N","&lt;TD VALIGN = TOP&gt;","")</f>
        <v/>
      </c>
      <c r="G129" s="13" t="str">
        <f>IF(Totals!$AS129="N",Master!B125,"")</f>
        <v/>
      </c>
      <c r="H129" s="7" t="str">
        <f>IF(Totals!$AS129="N","&lt;/TD&gt;","")</f>
        <v/>
      </c>
      <c r="I129" s="7" t="str">
        <f>IF(Totals!$AS129="N",CONCATENATE("&lt;TD VALIGN = TOP&gt;",Master!E125,"&lt;/TD&gt;"),"")</f>
        <v/>
      </c>
      <c r="J129" s="7" t="str">
        <f>IF(Totals!$AS129="N","&lt;/TD&gt;","")</f>
        <v/>
      </c>
      <c r="K129" s="7" t="str">
        <f>(IF((Totals!$AS129="N"),(CONCATENATE("&lt;TD VALIGN = MIDDLE&gt;",(IF((Master!$F125=""),("&amp;nbsp;"),(Master!$F125)))," &lt;/TD&gt;")),("")))</f>
        <v/>
      </c>
      <c r="L129" s="7" t="str">
        <f>IF(Totals!$AS129="N","&lt;/TR&gt;","")</f>
        <v/>
      </c>
    </row>
    <row r="130" spans="1:12" x14ac:dyDescent="0.2">
      <c r="A130" s="112" t="str">
        <f>IF(Totals!$AS130="N","&lt;TR&gt;","")</f>
        <v/>
      </c>
      <c r="B130" s="7" t="str">
        <f>IF(Totals!$AS130="N",CONCATENATE("&lt;TD VALIGN = TOP  ALIGN = CENTER&gt;&lt;A HREF=""maint_",Master!A127,".pdf""&gt;",Master!A127,"&lt;/A&gt;&lt;/TD&gt;"),"")</f>
        <v/>
      </c>
      <c r="C130" s="7" t="str">
        <f>IF(Totals!$AS130="N",CONCATENATE("&lt;TD VALIGN = TOP  ALIGN = CENTER&gt;",Totals!L130,"&lt;/TD&gt;"),"")</f>
        <v/>
      </c>
      <c r="D130" s="7" t="str">
        <f>IF(Totals!$AS130="N",CONCATENATE("&lt;TD VALIGN = TOP  ALIGN = CENTER&gt;",Master!C126,"&lt;/TD&gt;"),"")</f>
        <v/>
      </c>
      <c r="E130" s="7" t="str">
        <f>IF(Totals!$AS130="N",CONCATENATE("&lt;TD VALIGN = TOP&gt;",Master!D126,"&lt;/TD&gt;"),"")</f>
        <v/>
      </c>
      <c r="F130" s="13" t="str">
        <f>IF(Totals!$AS130="N","&lt;TD VALIGN = TOP&gt;","")</f>
        <v/>
      </c>
      <c r="G130" s="13" t="str">
        <f>IF(Totals!$AS130="N",Master!B126,"")</f>
        <v/>
      </c>
      <c r="H130" s="7" t="str">
        <f>IF(Totals!$AS130="N","&lt;/TD&gt;","")</f>
        <v/>
      </c>
      <c r="I130" s="7" t="str">
        <f>IF(Totals!$AS130="N",CONCATENATE("&lt;TD VALIGN = TOP&gt;",Master!E126,"&lt;/TD&gt;"),"")</f>
        <v/>
      </c>
      <c r="J130" s="7" t="str">
        <f>IF(Totals!$AS130="N","&lt;/TD&gt;","")</f>
        <v/>
      </c>
      <c r="K130" s="7" t="str">
        <f>(IF((Totals!$AS130="N"),(CONCATENATE("&lt;TD VALIGN = MIDDLE&gt;",(IF((Master!$F126=""),("&amp;nbsp;"),(Master!$F126)))," &lt;/TD&gt;")),("")))</f>
        <v/>
      </c>
      <c r="L130" s="7" t="str">
        <f>IF(Totals!$AS130="N","&lt;/TR&gt;","")</f>
        <v/>
      </c>
    </row>
    <row r="131" spans="1:12" x14ac:dyDescent="0.2">
      <c r="A131" s="112" t="str">
        <f>IF(Totals!$AS131="N","&lt;TR&gt;","")</f>
        <v/>
      </c>
      <c r="B131" s="7" t="str">
        <f>IF(Totals!$AS131="N",CONCATENATE("&lt;TD VALIGN = TOP  ALIGN = CENTER&gt;&lt;A HREF=""maint_",Master!A128,".pdf""&gt;",Master!A128,"&lt;/A&gt;&lt;/TD&gt;"),"")</f>
        <v/>
      </c>
      <c r="C131" s="7" t="str">
        <f>IF(Totals!$AS131="N",CONCATENATE("&lt;TD VALIGN = TOP  ALIGN = CENTER&gt;",Totals!L131,"&lt;/TD&gt;"),"")</f>
        <v/>
      </c>
      <c r="D131" s="7" t="str">
        <f>IF(Totals!$AS131="N",CONCATENATE("&lt;TD VALIGN = TOP  ALIGN = CENTER&gt;",Master!C127,"&lt;/TD&gt;"),"")</f>
        <v/>
      </c>
      <c r="E131" s="7" t="str">
        <f>IF(Totals!$AS131="N",CONCATENATE("&lt;TD VALIGN = TOP&gt;",Master!D127,"&lt;/TD&gt;"),"")</f>
        <v/>
      </c>
      <c r="F131" s="13" t="str">
        <f>IF(Totals!$AS131="N","&lt;TD VALIGN = TOP&gt;","")</f>
        <v/>
      </c>
      <c r="G131" s="13" t="str">
        <f>IF(Totals!$AS131="N",Master!B127,"")</f>
        <v/>
      </c>
      <c r="H131" s="7" t="str">
        <f>IF(Totals!$AS131="N","&lt;/TD&gt;","")</f>
        <v/>
      </c>
      <c r="I131" s="7" t="str">
        <f>IF(Totals!$AS131="N",CONCATENATE("&lt;TD VALIGN = TOP&gt;",Master!E127,"&lt;/TD&gt;"),"")</f>
        <v/>
      </c>
      <c r="J131" s="7" t="str">
        <f>IF(Totals!$AS131="N","&lt;/TD&gt;","")</f>
        <v/>
      </c>
      <c r="K131" s="7" t="str">
        <f>(IF((Totals!$AS131="N"),(CONCATENATE("&lt;TD VALIGN = MIDDLE&gt;",(IF((Master!$F127=""),("&amp;nbsp;"),(Master!$F127)))," &lt;/TD&gt;")),("")))</f>
        <v/>
      </c>
      <c r="L131" s="7" t="str">
        <f>IF(Totals!$AS131="N","&lt;/TR&gt;","")</f>
        <v/>
      </c>
    </row>
    <row r="132" spans="1:12" x14ac:dyDescent="0.2">
      <c r="A132" s="112" t="str">
        <f>IF(Totals!$AS132="N","&lt;TR&gt;","")</f>
        <v/>
      </c>
      <c r="B132" s="7" t="str">
        <f>IF(Totals!$AS132="N",CONCATENATE("&lt;TD VALIGN = TOP  ALIGN = CENTER&gt;&lt;A HREF=""maint_",Master!A129,".pdf""&gt;",Master!A129,"&lt;/A&gt;&lt;/TD&gt;"),"")</f>
        <v/>
      </c>
      <c r="C132" s="7" t="str">
        <f>IF(Totals!$AS132="N",CONCATENATE("&lt;TD VALIGN = TOP  ALIGN = CENTER&gt;",Totals!L132,"&lt;/TD&gt;"),"")</f>
        <v/>
      </c>
      <c r="D132" s="7" t="str">
        <f>IF(Totals!$AS132="N",CONCATENATE("&lt;TD VALIGN = TOP  ALIGN = CENTER&gt;",Master!C128,"&lt;/TD&gt;"),"")</f>
        <v/>
      </c>
      <c r="E132" s="7" t="str">
        <f>IF(Totals!$AS132="N",CONCATENATE("&lt;TD VALIGN = TOP&gt;",Master!D128,"&lt;/TD&gt;"),"")</f>
        <v/>
      </c>
      <c r="F132" s="13" t="str">
        <f>IF(Totals!$AS132="N","&lt;TD VALIGN = TOP&gt;","")</f>
        <v/>
      </c>
      <c r="G132" s="13" t="str">
        <f>IF(Totals!$AS132="N",Master!B128,"")</f>
        <v/>
      </c>
      <c r="H132" s="7" t="str">
        <f>IF(Totals!$AS132="N","&lt;/TD&gt;","")</f>
        <v/>
      </c>
      <c r="I132" s="7" t="str">
        <f>IF(Totals!$AS132="N",CONCATENATE("&lt;TD VALIGN = TOP&gt;",Master!E128,"&lt;/TD&gt;"),"")</f>
        <v/>
      </c>
      <c r="J132" s="7" t="str">
        <f>IF(Totals!$AS132="N","&lt;/TD&gt;","")</f>
        <v/>
      </c>
      <c r="K132" s="7" t="str">
        <f>(IF((Totals!$AS132="N"),(CONCATENATE("&lt;TD VALIGN = MIDDLE&gt;",(IF((Master!$F128=""),("&amp;nbsp;"),(Master!$F128)))," &lt;/TD&gt;")),("")))</f>
        <v/>
      </c>
      <c r="L132" s="7" t="str">
        <f>IF(Totals!$AS132="N","&lt;/TR&gt;","")</f>
        <v/>
      </c>
    </row>
    <row r="133" spans="1:12" x14ac:dyDescent="0.2">
      <c r="A133" s="112" t="str">
        <f>IF(Totals!$AS133="N","&lt;TR&gt;","")</f>
        <v/>
      </c>
      <c r="B133" s="7" t="str">
        <f>IF(Totals!$AS133="N",CONCATENATE("&lt;TD VALIGN = TOP  ALIGN = CENTER&gt;&lt;A HREF=""maint_",Master!A130,".pdf""&gt;",Master!A130,"&lt;/A&gt;&lt;/TD&gt;"),"")</f>
        <v/>
      </c>
      <c r="C133" s="7" t="str">
        <f>IF(Totals!$AS133="N",CONCATENATE("&lt;TD VALIGN = TOP  ALIGN = CENTER&gt;",Totals!L133,"&lt;/TD&gt;"),"")</f>
        <v/>
      </c>
      <c r="D133" s="7" t="str">
        <f>IF(Totals!$AS133="N",CONCATENATE("&lt;TD VALIGN = TOP  ALIGN = CENTER&gt;",Master!C129,"&lt;/TD&gt;"),"")</f>
        <v/>
      </c>
      <c r="E133" s="7" t="str">
        <f>IF(Totals!$AS133="N",CONCATENATE("&lt;TD VALIGN = TOP&gt;",Master!D129,"&lt;/TD&gt;"),"")</f>
        <v/>
      </c>
      <c r="F133" s="13" t="str">
        <f>IF(Totals!$AS133="N","&lt;TD VALIGN = TOP&gt;","")</f>
        <v/>
      </c>
      <c r="G133" s="13" t="str">
        <f>IF(Totals!$AS133="N",Master!B129,"")</f>
        <v/>
      </c>
      <c r="H133" s="7" t="str">
        <f>IF(Totals!$AS133="N","&lt;/TD&gt;","")</f>
        <v/>
      </c>
      <c r="I133" s="7" t="str">
        <f>IF(Totals!$AS133="N",CONCATENATE("&lt;TD VALIGN = TOP&gt;",Master!E129,"&lt;/TD&gt;"),"")</f>
        <v/>
      </c>
      <c r="J133" s="7" t="str">
        <f>IF(Totals!$AS133="N","&lt;/TD&gt;","")</f>
        <v/>
      </c>
      <c r="K133" s="7" t="str">
        <f>(IF((Totals!$AS133="N"),(CONCATENATE("&lt;TD VALIGN = MIDDLE&gt;",(IF((Master!$F129=""),("&amp;nbsp;"),(Master!$F129)))," &lt;/TD&gt;")),("")))</f>
        <v/>
      </c>
      <c r="L133" s="7" t="str">
        <f>IF(Totals!$AS133="N","&lt;/TR&gt;","")</f>
        <v/>
      </c>
    </row>
    <row r="134" spans="1:12" x14ac:dyDescent="0.2">
      <c r="A134" s="112" t="str">
        <f>IF(Totals!$AS134="N","&lt;TR&gt;","")</f>
        <v/>
      </c>
      <c r="B134" s="7" t="str">
        <f>IF(Totals!$AS134="N",CONCATENATE("&lt;TD VALIGN = TOP  ALIGN = CENTER&gt;&lt;A HREF=""maint_",Master!A131,".pdf""&gt;",Master!A131,"&lt;/A&gt;&lt;/TD&gt;"),"")</f>
        <v/>
      </c>
      <c r="C134" s="7" t="str">
        <f>IF(Totals!$AS134="N",CONCATENATE("&lt;TD VALIGN = TOP  ALIGN = CENTER&gt;",Totals!L134,"&lt;/TD&gt;"),"")</f>
        <v/>
      </c>
      <c r="D134" s="7" t="str">
        <f>IF(Totals!$AS134="N",CONCATENATE("&lt;TD VALIGN = TOP  ALIGN = CENTER&gt;",Master!C130,"&lt;/TD&gt;"),"")</f>
        <v/>
      </c>
      <c r="E134" s="7" t="str">
        <f>IF(Totals!$AS134="N",CONCATENATE("&lt;TD VALIGN = TOP&gt;",Master!D130,"&lt;/TD&gt;"),"")</f>
        <v/>
      </c>
      <c r="F134" s="13" t="str">
        <f>IF(Totals!$AS134="N","&lt;TD VALIGN = TOP&gt;","")</f>
        <v/>
      </c>
      <c r="G134" s="13" t="str">
        <f>IF(Totals!$AS134="N",Master!B130,"")</f>
        <v/>
      </c>
      <c r="H134" s="7" t="str">
        <f>IF(Totals!$AS134="N","&lt;/TD&gt;","")</f>
        <v/>
      </c>
      <c r="I134" s="7" t="str">
        <f>IF(Totals!$AS134="N",CONCATENATE("&lt;TD VALIGN = TOP&gt;",Master!E130,"&lt;/TD&gt;"),"")</f>
        <v/>
      </c>
      <c r="J134" s="7" t="str">
        <f>IF(Totals!$AS134="N","&lt;/TD&gt;","")</f>
        <v/>
      </c>
      <c r="K134" s="7" t="str">
        <f>(IF((Totals!$AS134="N"),(CONCATENATE("&lt;TD VALIGN = MIDDLE&gt;",(IF((Master!$F130=""),("&amp;nbsp;"),(Master!$F130)))," &lt;/TD&gt;")),("")))</f>
        <v/>
      </c>
      <c r="L134" s="7" t="str">
        <f>IF(Totals!$AS134="N","&lt;/TR&gt;","")</f>
        <v/>
      </c>
    </row>
    <row r="135" spans="1:12" x14ac:dyDescent="0.2">
      <c r="A135" s="112" t="str">
        <f>IF(Totals!$AS135="N","&lt;TR&gt;","")</f>
        <v/>
      </c>
      <c r="B135" s="7" t="str">
        <f>IF(Totals!$AS135="N",CONCATENATE("&lt;TD VALIGN = TOP  ALIGN = CENTER&gt;&lt;A HREF=""maint_",Master!A132,".pdf""&gt;",Master!A132,"&lt;/A&gt;&lt;/TD&gt;"),"")</f>
        <v/>
      </c>
      <c r="C135" s="7" t="str">
        <f>IF(Totals!$AS135="N",CONCATENATE("&lt;TD VALIGN = TOP  ALIGN = CENTER&gt;",Totals!L135,"&lt;/TD&gt;"),"")</f>
        <v/>
      </c>
      <c r="D135" s="7" t="str">
        <f>IF(Totals!$AS135="N",CONCATENATE("&lt;TD VALIGN = TOP  ALIGN = CENTER&gt;",Master!C131,"&lt;/TD&gt;"),"")</f>
        <v/>
      </c>
      <c r="E135" s="7" t="str">
        <f>IF(Totals!$AS135="N",CONCATENATE("&lt;TD VALIGN = TOP&gt;",Master!D131,"&lt;/TD&gt;"),"")</f>
        <v/>
      </c>
      <c r="F135" s="13" t="str">
        <f>IF(Totals!$AS135="N","&lt;TD VALIGN = TOP&gt;","")</f>
        <v/>
      </c>
      <c r="G135" s="13" t="str">
        <f>IF(Totals!$AS135="N",Master!B131,"")</f>
        <v/>
      </c>
      <c r="H135" s="7" t="str">
        <f>IF(Totals!$AS135="N","&lt;/TD&gt;","")</f>
        <v/>
      </c>
      <c r="I135" s="7" t="str">
        <f>IF(Totals!$AS135="N",CONCATENATE("&lt;TD VALIGN = TOP&gt;",Master!E131,"&lt;/TD&gt;"),"")</f>
        <v/>
      </c>
      <c r="J135" s="7" t="str">
        <f>IF(Totals!$AS135="N","&lt;/TD&gt;","")</f>
        <v/>
      </c>
      <c r="K135" s="7" t="str">
        <f>(IF((Totals!$AS135="N"),(CONCATENATE("&lt;TD VALIGN = MIDDLE&gt;",(IF((Master!$F131=""),("&amp;nbsp;"),(Master!$F131)))," &lt;/TD&gt;")),("")))</f>
        <v/>
      </c>
      <c r="L135" s="7" t="str">
        <f>IF(Totals!$AS135="N","&lt;/TR&gt;","")</f>
        <v/>
      </c>
    </row>
    <row r="136" spans="1:12" x14ac:dyDescent="0.2">
      <c r="A136" s="112" t="str">
        <f>IF(Totals!$AS136="N","&lt;TR&gt;","")</f>
        <v/>
      </c>
      <c r="B136" s="7" t="str">
        <f>IF(Totals!$AS136="N",CONCATENATE("&lt;TD VALIGN = TOP  ALIGN = CENTER&gt;&lt;A HREF=""maint_",Master!A133,".pdf""&gt;",Master!A133,"&lt;/A&gt;&lt;/TD&gt;"),"")</f>
        <v/>
      </c>
      <c r="C136" s="7" t="str">
        <f>IF(Totals!$AS136="N",CONCATENATE("&lt;TD VALIGN = TOP  ALIGN = CENTER&gt;",Totals!L136,"&lt;/TD&gt;"),"")</f>
        <v/>
      </c>
      <c r="D136" s="7" t="str">
        <f>IF(Totals!$AS136="N",CONCATENATE("&lt;TD VALIGN = TOP  ALIGN = CENTER&gt;",Master!C132,"&lt;/TD&gt;"),"")</f>
        <v/>
      </c>
      <c r="E136" s="7" t="str">
        <f>IF(Totals!$AS136="N",CONCATENATE("&lt;TD VALIGN = TOP&gt;",Master!D132,"&lt;/TD&gt;"),"")</f>
        <v/>
      </c>
      <c r="F136" s="13" t="str">
        <f>IF(Totals!$AS136="N","&lt;TD VALIGN = TOP&gt;","")</f>
        <v/>
      </c>
      <c r="G136" s="13" t="str">
        <f>IF(Totals!$AS136="N",Master!B132,"")</f>
        <v/>
      </c>
      <c r="H136" s="7" t="str">
        <f>IF(Totals!$AS136="N","&lt;/TD&gt;","")</f>
        <v/>
      </c>
      <c r="I136" s="7" t="str">
        <f>IF(Totals!$AS136="N",CONCATENATE("&lt;TD VALIGN = TOP&gt;",Master!E132,"&lt;/TD&gt;"),"")</f>
        <v/>
      </c>
      <c r="J136" s="7" t="str">
        <f>IF(Totals!$AS136="N","&lt;/TD&gt;","")</f>
        <v/>
      </c>
      <c r="K136" s="7" t="str">
        <f>(IF((Totals!$AS136="N"),(CONCATENATE("&lt;TD VALIGN = MIDDLE&gt;",(IF((Master!$F132=""),("&amp;nbsp;"),(Master!$F132)))," &lt;/TD&gt;")),("")))</f>
        <v/>
      </c>
      <c r="L136" s="7" t="str">
        <f>IF(Totals!$AS136="N","&lt;/TR&gt;","")</f>
        <v/>
      </c>
    </row>
    <row r="137" spans="1:12" x14ac:dyDescent="0.2">
      <c r="A137" s="112" t="str">
        <f>IF(Totals!$AS137="N","&lt;TR&gt;","")</f>
        <v/>
      </c>
      <c r="B137" s="7" t="str">
        <f>IF(Totals!$AS137="N",CONCATENATE("&lt;TD VALIGN = TOP  ALIGN = CENTER&gt;&lt;A HREF=""maint_",Master!A134,".pdf""&gt;",Master!A134,"&lt;/A&gt;&lt;/TD&gt;"),"")</f>
        <v/>
      </c>
      <c r="C137" s="7" t="str">
        <f>IF(Totals!$AS137="N",CONCATENATE("&lt;TD VALIGN = TOP  ALIGN = CENTER&gt;",Totals!L137,"&lt;/TD&gt;"),"")</f>
        <v/>
      </c>
      <c r="D137" s="7" t="str">
        <f>IF(Totals!$AS137="N",CONCATENATE("&lt;TD VALIGN = TOP  ALIGN = CENTER&gt;",Master!C133,"&lt;/TD&gt;"),"")</f>
        <v/>
      </c>
      <c r="E137" s="7" t="str">
        <f>IF(Totals!$AS137="N",CONCATENATE("&lt;TD VALIGN = TOP&gt;",Master!D133,"&lt;/TD&gt;"),"")</f>
        <v/>
      </c>
      <c r="F137" s="13" t="str">
        <f>IF(Totals!$AS137="N","&lt;TD VALIGN = TOP&gt;","")</f>
        <v/>
      </c>
      <c r="G137" s="13" t="str">
        <f>IF(Totals!$AS137="N",Master!B133,"")</f>
        <v/>
      </c>
      <c r="H137" s="7" t="str">
        <f>IF(Totals!$AS137="N","&lt;/TD&gt;","")</f>
        <v/>
      </c>
      <c r="I137" s="7" t="str">
        <f>IF(Totals!$AS137="N",CONCATENATE("&lt;TD VALIGN = TOP&gt;",Master!E133,"&lt;/TD&gt;"),"")</f>
        <v/>
      </c>
      <c r="J137" s="7" t="str">
        <f>IF(Totals!$AS137="N","&lt;/TD&gt;","")</f>
        <v/>
      </c>
      <c r="K137" s="7" t="str">
        <f>(IF((Totals!$AS137="N"),(CONCATENATE("&lt;TD VALIGN = MIDDLE&gt;",(IF((Master!$F133=""),("&amp;nbsp;"),(Master!$F133)))," &lt;/TD&gt;")),("")))</f>
        <v/>
      </c>
      <c r="L137" s="7" t="str">
        <f>IF(Totals!$AS137="N","&lt;/TR&gt;","")</f>
        <v/>
      </c>
    </row>
    <row r="138" spans="1:12" x14ac:dyDescent="0.2">
      <c r="A138" s="112" t="str">
        <f>IF(Totals!$AS138="N","&lt;TR&gt;","")</f>
        <v/>
      </c>
      <c r="B138" s="7" t="str">
        <f>IF(Totals!$AS138="N",CONCATENATE("&lt;TD VALIGN = TOP  ALIGN = CENTER&gt;&lt;A HREF=""maint_",Master!A135,".pdf""&gt;",Master!A135,"&lt;/A&gt;&lt;/TD&gt;"),"")</f>
        <v/>
      </c>
      <c r="C138" s="7" t="str">
        <f>IF(Totals!$AS138="N",CONCATENATE("&lt;TD VALIGN = TOP  ALIGN = CENTER&gt;",Totals!L138,"&lt;/TD&gt;"),"")</f>
        <v/>
      </c>
      <c r="D138" s="7" t="str">
        <f>IF(Totals!$AS138="N",CONCATENATE("&lt;TD VALIGN = TOP  ALIGN = CENTER&gt;",Master!C134,"&lt;/TD&gt;"),"")</f>
        <v/>
      </c>
      <c r="E138" s="7" t="str">
        <f>IF(Totals!$AS138="N",CONCATENATE("&lt;TD VALIGN = TOP&gt;",Master!D134,"&lt;/TD&gt;"),"")</f>
        <v/>
      </c>
      <c r="F138" s="13" t="str">
        <f>IF(Totals!$AS138="N","&lt;TD VALIGN = TOP&gt;","")</f>
        <v/>
      </c>
      <c r="G138" s="13" t="str">
        <f>IF(Totals!$AS138="N",Master!B134,"")</f>
        <v/>
      </c>
      <c r="H138" s="7" t="str">
        <f>IF(Totals!$AS138="N","&lt;/TD&gt;","")</f>
        <v/>
      </c>
      <c r="I138" s="7" t="str">
        <f>IF(Totals!$AS138="N",CONCATENATE("&lt;TD VALIGN = TOP&gt;",Master!E134,"&lt;/TD&gt;"),"")</f>
        <v/>
      </c>
      <c r="J138" s="7" t="str">
        <f>IF(Totals!$AS138="N","&lt;/TD&gt;","")</f>
        <v/>
      </c>
      <c r="K138" s="7" t="str">
        <f>(IF((Totals!$AS138="N"),(CONCATENATE("&lt;TD VALIGN = MIDDLE&gt;",(IF((Master!$F134=""),("&amp;nbsp;"),(Master!$F134)))," &lt;/TD&gt;")),("")))</f>
        <v/>
      </c>
      <c r="L138" s="7" t="str">
        <f>IF(Totals!$AS138="N","&lt;/TR&gt;","")</f>
        <v/>
      </c>
    </row>
    <row r="139" spans="1:12" x14ac:dyDescent="0.2">
      <c r="A139" s="112" t="str">
        <f>IF(Totals!$AS139="N","&lt;TR&gt;","")</f>
        <v/>
      </c>
      <c r="B139" s="7" t="str">
        <f>IF(Totals!$AS139="N",CONCATENATE("&lt;TD VALIGN = TOP  ALIGN = CENTER&gt;&lt;A HREF=""maint_",Master!A136,".pdf""&gt;",Master!A136,"&lt;/A&gt;&lt;/TD&gt;"),"")</f>
        <v/>
      </c>
      <c r="C139" s="7" t="str">
        <f>IF(Totals!$AS139="N",CONCATENATE("&lt;TD VALIGN = TOP  ALIGN = CENTER&gt;",Totals!L139,"&lt;/TD&gt;"),"")</f>
        <v/>
      </c>
      <c r="D139" s="7" t="str">
        <f>IF(Totals!$AS139="N",CONCATENATE("&lt;TD VALIGN = TOP  ALIGN = CENTER&gt;",Master!C135,"&lt;/TD&gt;"),"")</f>
        <v/>
      </c>
      <c r="E139" s="7" t="str">
        <f>IF(Totals!$AS139="N",CONCATENATE("&lt;TD VALIGN = TOP&gt;",Master!D135,"&lt;/TD&gt;"),"")</f>
        <v/>
      </c>
      <c r="F139" s="13" t="str">
        <f>IF(Totals!$AS139="N","&lt;TD VALIGN = TOP&gt;","")</f>
        <v/>
      </c>
      <c r="G139" s="13" t="str">
        <f>IF(Totals!$AS139="N",Master!B135,"")</f>
        <v/>
      </c>
      <c r="H139" s="7" t="str">
        <f>IF(Totals!$AS139="N","&lt;/TD&gt;","")</f>
        <v/>
      </c>
      <c r="I139" s="7" t="str">
        <f>IF(Totals!$AS139="N",CONCATENATE("&lt;TD VALIGN = TOP&gt;",Master!E135,"&lt;/TD&gt;"),"")</f>
        <v/>
      </c>
      <c r="J139" s="7" t="str">
        <f>IF(Totals!$AS139="N","&lt;/TD&gt;","")</f>
        <v/>
      </c>
      <c r="K139" s="7" t="str">
        <f>(IF((Totals!$AS139="N"),(CONCATENATE("&lt;TD VALIGN = MIDDLE&gt;",(IF((Master!$F135=""),("&amp;nbsp;"),(Master!$F135)))," &lt;/TD&gt;")),("")))</f>
        <v/>
      </c>
      <c r="L139" s="7" t="str">
        <f>IF(Totals!$AS139="N","&lt;/TR&gt;","")</f>
        <v/>
      </c>
    </row>
    <row r="140" spans="1:12" x14ac:dyDescent="0.2">
      <c r="A140" s="112" t="str">
        <f>IF(Totals!$AS140="N","&lt;TR&gt;","")</f>
        <v/>
      </c>
      <c r="B140" s="7" t="str">
        <f>IF(Totals!$AS140="N",CONCATENATE("&lt;TD VALIGN = TOP  ALIGN = CENTER&gt;&lt;A HREF=""maint_",Master!A137,".pdf""&gt;",Master!A137,"&lt;/A&gt;&lt;/TD&gt;"),"")</f>
        <v/>
      </c>
      <c r="C140" s="7" t="str">
        <f>IF(Totals!$AS140="N",CONCATENATE("&lt;TD VALIGN = TOP  ALIGN = CENTER&gt;",Totals!L140,"&lt;/TD&gt;"),"")</f>
        <v/>
      </c>
      <c r="D140" s="7" t="str">
        <f>IF(Totals!$AS140="N",CONCATENATE("&lt;TD VALIGN = TOP  ALIGN = CENTER&gt;",Master!C136,"&lt;/TD&gt;"),"")</f>
        <v/>
      </c>
      <c r="E140" s="7" t="str">
        <f>IF(Totals!$AS140="N",CONCATENATE("&lt;TD VALIGN = TOP&gt;",Master!D136,"&lt;/TD&gt;"),"")</f>
        <v/>
      </c>
      <c r="F140" s="13" t="str">
        <f>IF(Totals!$AS140="N","&lt;TD VALIGN = TOP&gt;","")</f>
        <v/>
      </c>
      <c r="G140" s="13" t="str">
        <f>IF(Totals!$AS140="N",Master!B136,"")</f>
        <v/>
      </c>
      <c r="H140" s="7" t="str">
        <f>IF(Totals!$AS140="N","&lt;/TD&gt;","")</f>
        <v/>
      </c>
      <c r="I140" s="7" t="str">
        <f>IF(Totals!$AS140="N",CONCATENATE("&lt;TD VALIGN = TOP&gt;",Master!E136,"&lt;/TD&gt;"),"")</f>
        <v/>
      </c>
      <c r="J140" s="7" t="str">
        <f>IF(Totals!$AS140="N","&lt;/TD&gt;","")</f>
        <v/>
      </c>
      <c r="K140" s="7" t="str">
        <f>(IF((Totals!$AS140="N"),(CONCATENATE("&lt;TD VALIGN = MIDDLE&gt;",(IF((Master!$F136=""),("&amp;nbsp;"),(Master!$F136)))," &lt;/TD&gt;")),("")))</f>
        <v/>
      </c>
      <c r="L140" s="7" t="str">
        <f>IF(Totals!$AS140="N","&lt;/TR&gt;","")</f>
        <v/>
      </c>
    </row>
    <row r="141" spans="1:12" x14ac:dyDescent="0.2">
      <c r="A141" s="112" t="str">
        <f>IF(Totals!$AS141="N","&lt;TR&gt;","")</f>
        <v/>
      </c>
      <c r="B141" s="7" t="str">
        <f>IF(Totals!$AS141="N",CONCATENATE("&lt;TD VALIGN = TOP  ALIGN = CENTER&gt;&lt;A HREF=""maint_",Master!A138,".pdf""&gt;",Master!A138,"&lt;/A&gt;&lt;/TD&gt;"),"")</f>
        <v/>
      </c>
      <c r="C141" s="7" t="str">
        <f>IF(Totals!$AS141="N",CONCATENATE("&lt;TD VALIGN = TOP  ALIGN = CENTER&gt;",Totals!L141,"&lt;/TD&gt;"),"")</f>
        <v/>
      </c>
      <c r="D141" s="7" t="str">
        <f>IF(Totals!$AS141="N",CONCATENATE("&lt;TD VALIGN = TOP  ALIGN = CENTER&gt;",Master!C137,"&lt;/TD&gt;"),"")</f>
        <v/>
      </c>
      <c r="E141" s="7" t="str">
        <f>IF(Totals!$AS141="N",CONCATENATE("&lt;TD VALIGN = TOP&gt;",Master!D137,"&lt;/TD&gt;"),"")</f>
        <v/>
      </c>
      <c r="F141" s="13" t="str">
        <f>IF(Totals!$AS141="N","&lt;TD VALIGN = TOP&gt;","")</f>
        <v/>
      </c>
      <c r="G141" s="13" t="str">
        <f>IF(Totals!$AS141="N",Master!B137,"")</f>
        <v/>
      </c>
      <c r="H141" s="7" t="str">
        <f>IF(Totals!$AS141="N","&lt;/TD&gt;","")</f>
        <v/>
      </c>
      <c r="I141" s="7" t="str">
        <f>IF(Totals!$AS141="N",CONCATENATE("&lt;TD VALIGN = TOP&gt;",Master!E137,"&lt;/TD&gt;"),"")</f>
        <v/>
      </c>
      <c r="J141" s="7" t="str">
        <f>IF(Totals!$AS141="N","&lt;/TD&gt;","")</f>
        <v/>
      </c>
      <c r="K141" s="7" t="str">
        <f>(IF((Totals!$AS141="N"),(CONCATENATE("&lt;TD VALIGN = MIDDLE&gt;",(IF((Master!$F137=""),("&amp;nbsp;"),(Master!$F137)))," &lt;/TD&gt;")),("")))</f>
        <v/>
      </c>
      <c r="L141" s="7" t="str">
        <f>IF(Totals!$AS141="N","&lt;/TR&gt;","")</f>
        <v/>
      </c>
    </row>
    <row r="142" spans="1:12" x14ac:dyDescent="0.2">
      <c r="A142" s="112" t="str">
        <f>IF(Totals!$AS142="N","&lt;TR&gt;","")</f>
        <v/>
      </c>
      <c r="B142" s="7" t="str">
        <f>IF(Totals!$AS142="N",CONCATENATE("&lt;TD VALIGN = TOP  ALIGN = CENTER&gt;&lt;A HREF=""maint_",Master!A139,".pdf""&gt;",Master!A139,"&lt;/A&gt;&lt;/TD&gt;"),"")</f>
        <v/>
      </c>
      <c r="C142" s="7" t="str">
        <f>IF(Totals!$AS142="N",CONCATENATE("&lt;TD VALIGN = TOP  ALIGN = CENTER&gt;",Totals!L142,"&lt;/TD&gt;"),"")</f>
        <v/>
      </c>
      <c r="D142" s="7" t="str">
        <f>IF(Totals!$AS142="N",CONCATENATE("&lt;TD VALIGN = TOP  ALIGN = CENTER&gt;",Master!C138,"&lt;/TD&gt;"),"")</f>
        <v/>
      </c>
      <c r="E142" s="7" t="str">
        <f>IF(Totals!$AS142="N",CONCATENATE("&lt;TD VALIGN = TOP&gt;",Master!D138,"&lt;/TD&gt;"),"")</f>
        <v/>
      </c>
      <c r="F142" s="13" t="str">
        <f>IF(Totals!$AS142="N","&lt;TD VALIGN = TOP&gt;","")</f>
        <v/>
      </c>
      <c r="G142" s="13" t="str">
        <f>IF(Totals!$AS142="N",Master!B138,"")</f>
        <v/>
      </c>
      <c r="H142" s="7" t="str">
        <f>IF(Totals!$AS142="N","&lt;/TD&gt;","")</f>
        <v/>
      </c>
      <c r="I142" s="7" t="str">
        <f>IF(Totals!$AS142="N",CONCATENATE("&lt;TD VALIGN = TOP&gt;",Master!E138,"&lt;/TD&gt;"),"")</f>
        <v/>
      </c>
      <c r="J142" s="7" t="str">
        <f>IF(Totals!$AS142="N","&lt;/TD&gt;","")</f>
        <v/>
      </c>
      <c r="K142" s="7" t="str">
        <f>(IF((Totals!$AS142="N"),(CONCATENATE("&lt;TD VALIGN = MIDDLE&gt;",(IF((Master!$F138=""),("&amp;nbsp;"),(Master!$F138)))," &lt;/TD&gt;")),("")))</f>
        <v/>
      </c>
      <c r="L142" s="7" t="str">
        <f>IF(Totals!$AS142="N","&lt;/TR&gt;","")</f>
        <v/>
      </c>
    </row>
    <row r="143" spans="1:12" x14ac:dyDescent="0.2">
      <c r="A143" s="112" t="str">
        <f>IF(Totals!$AS143="N","&lt;TR&gt;","")</f>
        <v/>
      </c>
      <c r="B143" s="7" t="str">
        <f>IF(Totals!$AS143="N",CONCATENATE("&lt;TD VALIGN = TOP  ALIGN = CENTER&gt;&lt;A HREF=""maint_",Master!A140,".pdf""&gt;",Master!A140,"&lt;/A&gt;&lt;/TD&gt;"),"")</f>
        <v/>
      </c>
      <c r="C143" s="7" t="str">
        <f>IF(Totals!$AS143="N",CONCATENATE("&lt;TD VALIGN = TOP  ALIGN = CENTER&gt;",Totals!L143,"&lt;/TD&gt;"),"")</f>
        <v/>
      </c>
      <c r="D143" s="7" t="str">
        <f>IF(Totals!$AS143="N",CONCATENATE("&lt;TD VALIGN = TOP  ALIGN = CENTER&gt;",Master!C139,"&lt;/TD&gt;"),"")</f>
        <v/>
      </c>
      <c r="E143" s="7" t="str">
        <f>IF(Totals!$AS143="N",CONCATENATE("&lt;TD VALIGN = TOP&gt;",Master!D139,"&lt;/TD&gt;"),"")</f>
        <v/>
      </c>
      <c r="F143" s="13" t="str">
        <f>IF(Totals!$AS143="N","&lt;TD VALIGN = TOP&gt;","")</f>
        <v/>
      </c>
      <c r="G143" s="13" t="str">
        <f>IF(Totals!$AS143="N",Master!B139,"")</f>
        <v/>
      </c>
      <c r="H143" s="7" t="str">
        <f>IF(Totals!$AS143="N","&lt;/TD&gt;","")</f>
        <v/>
      </c>
      <c r="I143" s="7" t="str">
        <f>IF(Totals!$AS143="N",CONCATENATE("&lt;TD VALIGN = TOP&gt;",Master!E139,"&lt;/TD&gt;"),"")</f>
        <v/>
      </c>
      <c r="J143" s="7" t="str">
        <f>IF(Totals!$AS143="N","&lt;/TD&gt;","")</f>
        <v/>
      </c>
      <c r="K143" s="7" t="str">
        <f>(IF((Totals!$AS143="N"),(CONCATENATE("&lt;TD VALIGN = MIDDLE&gt;",(IF((Master!$F139=""),("&amp;nbsp;"),(Master!$F139)))," &lt;/TD&gt;")),("")))</f>
        <v/>
      </c>
      <c r="L143" s="7" t="str">
        <f>IF(Totals!$AS143="N","&lt;/TR&gt;","")</f>
        <v/>
      </c>
    </row>
    <row r="144" spans="1:12" x14ac:dyDescent="0.2">
      <c r="A144" s="112" t="str">
        <f>IF(Totals!$AS144="N","&lt;TR&gt;","")</f>
        <v/>
      </c>
      <c r="B144" s="7" t="str">
        <f>IF(Totals!$AS144="N",CONCATENATE("&lt;TD VALIGN = TOP  ALIGN = CENTER&gt;&lt;A HREF=""maint_",Master!A141,".pdf""&gt;",Master!A141,"&lt;/A&gt;&lt;/TD&gt;"),"")</f>
        <v/>
      </c>
      <c r="C144" s="7" t="str">
        <f>IF(Totals!$AS144="N",CONCATENATE("&lt;TD VALIGN = TOP  ALIGN = CENTER&gt;",Totals!L144,"&lt;/TD&gt;"),"")</f>
        <v/>
      </c>
      <c r="D144" s="7" t="str">
        <f>IF(Totals!$AS144="N",CONCATENATE("&lt;TD VALIGN = TOP  ALIGN = CENTER&gt;",Master!C140,"&lt;/TD&gt;"),"")</f>
        <v/>
      </c>
      <c r="E144" s="7" t="str">
        <f>IF(Totals!$AS144="N",CONCATENATE("&lt;TD VALIGN = TOP&gt;",Master!D140,"&lt;/TD&gt;"),"")</f>
        <v/>
      </c>
      <c r="F144" s="13" t="str">
        <f>IF(Totals!$AS144="N","&lt;TD VALIGN = TOP&gt;","")</f>
        <v/>
      </c>
      <c r="G144" s="13" t="str">
        <f>IF(Totals!$AS144="N",Master!B140,"")</f>
        <v/>
      </c>
      <c r="H144" s="7" t="str">
        <f>IF(Totals!$AS144="N","&lt;/TD&gt;","")</f>
        <v/>
      </c>
      <c r="I144" s="7" t="str">
        <f>IF(Totals!$AS144="N",CONCATENATE("&lt;TD VALIGN = TOP&gt;",Master!E140,"&lt;/TD&gt;"),"")</f>
        <v/>
      </c>
      <c r="J144" s="7" t="str">
        <f>IF(Totals!$AS144="N","&lt;/TD&gt;","")</f>
        <v/>
      </c>
      <c r="K144" s="7" t="str">
        <f>(IF((Totals!$AS144="N"),(CONCATENATE("&lt;TD VALIGN = MIDDLE&gt;",(IF((Master!$F140=""),("&amp;nbsp;"),(Master!$F140)))," &lt;/TD&gt;")),("")))</f>
        <v/>
      </c>
      <c r="L144" s="7" t="str">
        <f>IF(Totals!$AS144="N","&lt;/TR&gt;","")</f>
        <v/>
      </c>
    </row>
    <row r="145" spans="1:12" x14ac:dyDescent="0.2">
      <c r="A145" s="112" t="str">
        <f>IF(Totals!$AS145="N","&lt;TR&gt;","")</f>
        <v/>
      </c>
      <c r="B145" s="7" t="str">
        <f>IF(Totals!$AS145="N",CONCATENATE("&lt;TD VALIGN = TOP  ALIGN = CENTER&gt;&lt;A HREF=""maint_",Master!A142,".pdf""&gt;",Master!A142,"&lt;/A&gt;&lt;/TD&gt;"),"")</f>
        <v/>
      </c>
      <c r="C145" s="7" t="str">
        <f>IF(Totals!$AS145="N",CONCATENATE("&lt;TD VALIGN = TOP  ALIGN = CENTER&gt;",Totals!L145,"&lt;/TD&gt;"),"")</f>
        <v/>
      </c>
      <c r="D145" s="7" t="str">
        <f>IF(Totals!$AS145="N",CONCATENATE("&lt;TD VALIGN = TOP  ALIGN = CENTER&gt;",Master!C141,"&lt;/TD&gt;"),"")</f>
        <v/>
      </c>
      <c r="E145" s="7" t="str">
        <f>IF(Totals!$AS145="N",CONCATENATE("&lt;TD VALIGN = TOP&gt;",Master!D141,"&lt;/TD&gt;"),"")</f>
        <v/>
      </c>
      <c r="F145" s="13" t="str">
        <f>IF(Totals!$AS145="N","&lt;TD VALIGN = TOP&gt;","")</f>
        <v/>
      </c>
      <c r="G145" s="13" t="str">
        <f>IF(Totals!$AS145="N",Master!B141,"")</f>
        <v/>
      </c>
      <c r="H145" s="7" t="str">
        <f>IF(Totals!$AS145="N","&lt;/TD&gt;","")</f>
        <v/>
      </c>
      <c r="I145" s="7" t="str">
        <f>IF(Totals!$AS145="N",CONCATENATE("&lt;TD VALIGN = TOP&gt;",Master!E141,"&lt;/TD&gt;"),"")</f>
        <v/>
      </c>
      <c r="J145" s="7" t="str">
        <f>IF(Totals!$AS145="N","&lt;/TD&gt;","")</f>
        <v/>
      </c>
      <c r="K145" s="7" t="str">
        <f>(IF((Totals!$AS145="N"),(CONCATENATE("&lt;TD VALIGN = MIDDLE&gt;",(IF((Master!$F141=""),("&amp;nbsp;"),(Master!$F141)))," &lt;/TD&gt;")),("")))</f>
        <v/>
      </c>
      <c r="L145" s="7" t="str">
        <f>IF(Totals!$AS145="N","&lt;/TR&gt;","")</f>
        <v/>
      </c>
    </row>
    <row r="146" spans="1:12" x14ac:dyDescent="0.2">
      <c r="A146" s="112" t="str">
        <f>IF(Totals!$AS146="N","&lt;TR&gt;","")</f>
        <v/>
      </c>
      <c r="B146" s="7" t="str">
        <f>IF(Totals!$AS146="N",CONCATENATE("&lt;TD VALIGN = TOP  ALIGN = CENTER&gt;&lt;A HREF=""maint_",Master!A143,".pdf""&gt;",Master!A143,"&lt;/A&gt;&lt;/TD&gt;"),"")</f>
        <v/>
      </c>
      <c r="C146" s="7" t="str">
        <f>IF(Totals!$AS146="N",CONCATENATE("&lt;TD VALIGN = TOP  ALIGN = CENTER&gt;",Totals!L146,"&lt;/TD&gt;"),"")</f>
        <v/>
      </c>
      <c r="D146" s="7" t="str">
        <f>IF(Totals!$AS146="N",CONCATENATE("&lt;TD VALIGN = TOP  ALIGN = CENTER&gt;",Master!C142,"&lt;/TD&gt;"),"")</f>
        <v/>
      </c>
      <c r="E146" s="7" t="str">
        <f>IF(Totals!$AS146="N",CONCATENATE("&lt;TD VALIGN = TOP&gt;",Master!D142,"&lt;/TD&gt;"),"")</f>
        <v/>
      </c>
      <c r="F146" s="13" t="str">
        <f>IF(Totals!$AS146="N","&lt;TD VALIGN = TOP&gt;","")</f>
        <v/>
      </c>
      <c r="G146" s="13" t="str">
        <f>IF(Totals!$AS146="N",Master!B142,"")</f>
        <v/>
      </c>
      <c r="H146" s="7" t="str">
        <f>IF(Totals!$AS146="N","&lt;/TD&gt;","")</f>
        <v/>
      </c>
      <c r="I146" s="7" t="str">
        <f>IF(Totals!$AS146="N",CONCATENATE("&lt;TD VALIGN = TOP&gt;",Master!E142,"&lt;/TD&gt;"),"")</f>
        <v/>
      </c>
      <c r="J146" s="7" t="str">
        <f>IF(Totals!$AS146="N","&lt;/TD&gt;","")</f>
        <v/>
      </c>
      <c r="K146" s="7" t="str">
        <f>(IF((Totals!$AS146="N"),(CONCATENATE("&lt;TD VALIGN = MIDDLE&gt;",(IF((Master!$F142=""),("&amp;nbsp;"),(Master!$F142)))," &lt;/TD&gt;")),("")))</f>
        <v/>
      </c>
      <c r="L146" s="7" t="str">
        <f>IF(Totals!$AS146="N","&lt;/TR&gt;","")</f>
        <v/>
      </c>
    </row>
    <row r="147" spans="1:12" x14ac:dyDescent="0.2">
      <c r="A147" s="112" t="str">
        <f>IF(Totals!$AS147="N","&lt;TR&gt;","")</f>
        <v/>
      </c>
      <c r="B147" s="7" t="str">
        <f>IF(Totals!$AS147="N",CONCATENATE("&lt;TD VALIGN = TOP  ALIGN = CENTER&gt;&lt;A HREF=""maint_",Master!A144,".pdf""&gt;",Master!A144,"&lt;/A&gt;&lt;/TD&gt;"),"")</f>
        <v/>
      </c>
      <c r="C147" s="7" t="str">
        <f>IF(Totals!$AS147="N",CONCATENATE("&lt;TD VALIGN = TOP  ALIGN = CENTER&gt;",Totals!L147,"&lt;/TD&gt;"),"")</f>
        <v/>
      </c>
      <c r="D147" s="7" t="str">
        <f>IF(Totals!$AS147="N",CONCATENATE("&lt;TD VALIGN = TOP  ALIGN = CENTER&gt;",Master!C143,"&lt;/TD&gt;"),"")</f>
        <v/>
      </c>
      <c r="E147" s="7" t="str">
        <f>IF(Totals!$AS147="N",CONCATENATE("&lt;TD VALIGN = TOP&gt;",Master!D143,"&lt;/TD&gt;"),"")</f>
        <v/>
      </c>
      <c r="F147" s="13" t="str">
        <f>IF(Totals!$AS147="N","&lt;TD VALIGN = TOP&gt;","")</f>
        <v/>
      </c>
      <c r="G147" s="13" t="str">
        <f>IF(Totals!$AS147="N",Master!B143,"")</f>
        <v/>
      </c>
      <c r="H147" s="7" t="str">
        <f>IF(Totals!$AS147="N","&lt;/TD&gt;","")</f>
        <v/>
      </c>
      <c r="I147" s="7" t="str">
        <f>IF(Totals!$AS147="N",CONCATENATE("&lt;TD VALIGN = TOP&gt;",Master!E143,"&lt;/TD&gt;"),"")</f>
        <v/>
      </c>
      <c r="J147" s="7" t="str">
        <f>IF(Totals!$AS147="N","&lt;/TD&gt;","")</f>
        <v/>
      </c>
      <c r="K147" s="7" t="str">
        <f>(IF((Totals!$AS147="N"),(CONCATENATE("&lt;TD VALIGN = MIDDLE&gt;",(IF((Master!$F143=""),("&amp;nbsp;"),(Master!$F143)))," &lt;/TD&gt;")),("")))</f>
        <v/>
      </c>
      <c r="L147" s="7" t="str">
        <f>IF(Totals!$AS147="N","&lt;/TR&gt;","")</f>
        <v/>
      </c>
    </row>
    <row r="148" spans="1:12" x14ac:dyDescent="0.2">
      <c r="A148" s="112" t="str">
        <f>IF(Totals!$AS148="N","&lt;TR&gt;","")</f>
        <v/>
      </c>
      <c r="B148" s="7" t="str">
        <f>IF(Totals!$AS148="N",CONCATENATE("&lt;TD VALIGN = TOP  ALIGN = CENTER&gt;&lt;A HREF=""maint_",Master!A145,".pdf""&gt;",Master!A145,"&lt;/A&gt;&lt;/TD&gt;"),"")</f>
        <v/>
      </c>
      <c r="C148" s="7" t="str">
        <f>IF(Totals!$AS148="N",CONCATENATE("&lt;TD VALIGN = TOP  ALIGN = CENTER&gt;",Totals!L148,"&lt;/TD&gt;"),"")</f>
        <v/>
      </c>
      <c r="D148" s="7" t="str">
        <f>IF(Totals!$AS148="N",CONCATENATE("&lt;TD VALIGN = TOP  ALIGN = CENTER&gt;",Master!C144,"&lt;/TD&gt;"),"")</f>
        <v/>
      </c>
      <c r="E148" s="7" t="str">
        <f>IF(Totals!$AS148="N",CONCATENATE("&lt;TD VALIGN = TOP&gt;",Master!D144,"&lt;/TD&gt;"),"")</f>
        <v/>
      </c>
      <c r="F148" s="13" t="str">
        <f>IF(Totals!$AS148="N","&lt;TD VALIGN = TOP&gt;","")</f>
        <v/>
      </c>
      <c r="G148" s="13" t="str">
        <f>IF(Totals!$AS148="N",Master!B144,"")</f>
        <v/>
      </c>
      <c r="H148" s="7" t="str">
        <f>IF(Totals!$AS148="N","&lt;/TD&gt;","")</f>
        <v/>
      </c>
      <c r="I148" s="7" t="str">
        <f>IF(Totals!$AS148="N",CONCATENATE("&lt;TD VALIGN = TOP&gt;",Master!E144,"&lt;/TD&gt;"),"")</f>
        <v/>
      </c>
      <c r="J148" s="7" t="str">
        <f>IF(Totals!$AS148="N","&lt;/TD&gt;","")</f>
        <v/>
      </c>
      <c r="K148" s="7" t="str">
        <f>(IF((Totals!$AS148="N"),(CONCATENATE("&lt;TD VALIGN = MIDDLE&gt;",(IF((Master!$F144=""),("&amp;nbsp;"),(Master!$F144)))," &lt;/TD&gt;")),("")))</f>
        <v/>
      </c>
      <c r="L148" s="7" t="str">
        <f>IF(Totals!$AS148="N","&lt;/TR&gt;","")</f>
        <v/>
      </c>
    </row>
    <row r="149" spans="1:12" x14ac:dyDescent="0.2">
      <c r="A149" s="112" t="str">
        <f>IF(Totals!$AS149="N","&lt;TR&gt;","")</f>
        <v/>
      </c>
      <c r="B149" s="7" t="str">
        <f>IF(Totals!$AS149="N",CONCATENATE("&lt;TD VALIGN = TOP  ALIGN = CENTER&gt;&lt;A HREF=""maint_",Master!A146,".pdf""&gt;",Master!A146,"&lt;/A&gt;&lt;/TD&gt;"),"")</f>
        <v/>
      </c>
      <c r="C149" s="7" t="str">
        <f>IF(Totals!$AS149="N",CONCATENATE("&lt;TD VALIGN = TOP  ALIGN = CENTER&gt;",Totals!L149,"&lt;/TD&gt;"),"")</f>
        <v/>
      </c>
      <c r="D149" s="7" t="str">
        <f>IF(Totals!$AS149="N",CONCATENATE("&lt;TD VALIGN = TOP  ALIGN = CENTER&gt;",Master!C145,"&lt;/TD&gt;"),"")</f>
        <v/>
      </c>
      <c r="E149" s="7" t="str">
        <f>IF(Totals!$AS149="N",CONCATENATE("&lt;TD VALIGN = TOP&gt;",Master!D145,"&lt;/TD&gt;"),"")</f>
        <v/>
      </c>
      <c r="F149" s="13" t="str">
        <f>IF(Totals!$AS149="N","&lt;TD VALIGN = TOP&gt;","")</f>
        <v/>
      </c>
      <c r="G149" s="13" t="str">
        <f>IF(Totals!$AS149="N",Master!B145,"")</f>
        <v/>
      </c>
      <c r="H149" s="7" t="str">
        <f>IF(Totals!$AS149="N","&lt;/TD&gt;","")</f>
        <v/>
      </c>
      <c r="I149" s="7" t="str">
        <f>IF(Totals!$AS149="N",CONCATENATE("&lt;TD VALIGN = TOP&gt;",Master!E145,"&lt;/TD&gt;"),"")</f>
        <v/>
      </c>
      <c r="J149" s="7" t="str">
        <f>IF(Totals!$AS149="N","&lt;/TD&gt;","")</f>
        <v/>
      </c>
      <c r="K149" s="7" t="str">
        <f>(IF((Totals!$AS149="N"),(CONCATENATE("&lt;TD VALIGN = MIDDLE&gt;",(IF((Master!$F145=""),("&amp;nbsp;"),(Master!$F145)))," &lt;/TD&gt;")),("")))</f>
        <v/>
      </c>
      <c r="L149" s="7" t="str">
        <f>IF(Totals!$AS149="N","&lt;/TR&gt;","")</f>
        <v/>
      </c>
    </row>
    <row r="150" spans="1:12" x14ac:dyDescent="0.2">
      <c r="A150" s="112" t="str">
        <f>IF(Totals!$AS150="N","&lt;TR&gt;","")</f>
        <v/>
      </c>
      <c r="B150" s="7" t="str">
        <f>IF(Totals!$AS150="N",CONCATENATE("&lt;TD VALIGN = TOP  ALIGN = CENTER&gt;&lt;A HREF=""maint_",Master!A147,".pdf""&gt;",Master!A147,"&lt;/A&gt;&lt;/TD&gt;"),"")</f>
        <v/>
      </c>
      <c r="C150" s="7" t="str">
        <f>IF(Totals!$AS150="N",CONCATENATE("&lt;TD VALIGN = TOP  ALIGN = CENTER&gt;",Totals!L150,"&lt;/TD&gt;"),"")</f>
        <v/>
      </c>
      <c r="D150" s="7" t="str">
        <f>IF(Totals!$AS150="N",CONCATENATE("&lt;TD VALIGN = TOP  ALIGN = CENTER&gt;",Master!C146,"&lt;/TD&gt;"),"")</f>
        <v/>
      </c>
      <c r="E150" s="7" t="str">
        <f>IF(Totals!$AS150="N",CONCATENATE("&lt;TD VALIGN = TOP&gt;",Master!D146,"&lt;/TD&gt;"),"")</f>
        <v/>
      </c>
      <c r="F150" s="13" t="str">
        <f>IF(Totals!$AS150="N","&lt;TD VALIGN = TOP&gt;","")</f>
        <v/>
      </c>
      <c r="G150" s="13" t="str">
        <f>IF(Totals!$AS150="N",Master!B146,"")</f>
        <v/>
      </c>
      <c r="H150" s="7" t="str">
        <f>IF(Totals!$AS150="N","&lt;/TD&gt;","")</f>
        <v/>
      </c>
      <c r="I150" s="7" t="str">
        <f>IF(Totals!$AS150="N",CONCATENATE("&lt;TD VALIGN = TOP&gt;",Master!E146,"&lt;/TD&gt;"),"")</f>
        <v/>
      </c>
      <c r="J150" s="7" t="str">
        <f>IF(Totals!$AS150="N","&lt;/TD&gt;","")</f>
        <v/>
      </c>
      <c r="K150" s="7" t="str">
        <f>(IF((Totals!$AS150="N"),(CONCATENATE("&lt;TD VALIGN = MIDDLE&gt;",(IF((Master!$F146=""),("&amp;nbsp;"),(Master!$F146)))," &lt;/TD&gt;")),("")))</f>
        <v/>
      </c>
      <c r="L150" s="7" t="str">
        <f>IF(Totals!$AS150="N","&lt;/TR&gt;","")</f>
        <v/>
      </c>
    </row>
    <row r="151" spans="1:12" x14ac:dyDescent="0.2">
      <c r="A151" s="112" t="str">
        <f>IF(Totals!$AS151="N","&lt;TR&gt;","")</f>
        <v/>
      </c>
      <c r="B151" s="7" t="str">
        <f>IF(Totals!$AS151="N",CONCATENATE("&lt;TD VALIGN = TOP  ALIGN = CENTER&gt;&lt;A HREF=""maint_",Master!A148,".pdf""&gt;",Master!A148,"&lt;/A&gt;&lt;/TD&gt;"),"")</f>
        <v/>
      </c>
      <c r="C151" s="7" t="str">
        <f>IF(Totals!$AS151="N",CONCATENATE("&lt;TD VALIGN = TOP  ALIGN = CENTER&gt;",Totals!L151,"&lt;/TD&gt;"),"")</f>
        <v/>
      </c>
      <c r="D151" s="7" t="str">
        <f>IF(Totals!$AS151="N",CONCATENATE("&lt;TD VALIGN = TOP  ALIGN = CENTER&gt;",Master!C147,"&lt;/TD&gt;"),"")</f>
        <v/>
      </c>
      <c r="E151" s="7" t="str">
        <f>IF(Totals!$AS151="N",CONCATENATE("&lt;TD VALIGN = TOP&gt;",Master!D147,"&lt;/TD&gt;"),"")</f>
        <v/>
      </c>
      <c r="F151" s="13" t="str">
        <f>IF(Totals!$AS151="N","&lt;TD VALIGN = TOP&gt;","")</f>
        <v/>
      </c>
      <c r="G151" s="13" t="str">
        <f>IF(Totals!$AS151="N",Master!B147,"")</f>
        <v/>
      </c>
      <c r="H151" s="7" t="str">
        <f>IF(Totals!$AS151="N","&lt;/TD&gt;","")</f>
        <v/>
      </c>
      <c r="I151" s="7" t="str">
        <f>IF(Totals!$AS151="N",CONCATENATE("&lt;TD VALIGN = TOP&gt;",Master!E147,"&lt;/TD&gt;"),"")</f>
        <v/>
      </c>
      <c r="J151" s="7" t="str">
        <f>IF(Totals!$AS151="N","&lt;/TD&gt;","")</f>
        <v/>
      </c>
      <c r="K151" s="7" t="str">
        <f>(IF((Totals!$AS151="N"),(CONCATENATE("&lt;TD VALIGN = MIDDLE&gt;",(IF((Master!$F147=""),("&amp;nbsp;"),(Master!$F147)))," &lt;/TD&gt;")),("")))</f>
        <v/>
      </c>
      <c r="L151" s="7" t="str">
        <f>IF(Totals!$AS151="N","&lt;/TR&gt;","")</f>
        <v/>
      </c>
    </row>
    <row r="152" spans="1:12" x14ac:dyDescent="0.2">
      <c r="A152" s="112" t="str">
        <f>IF(Totals!$AS152="N","&lt;TR&gt;","")</f>
        <v/>
      </c>
      <c r="B152" s="7" t="str">
        <f>IF(Totals!$AS152="N",CONCATENATE("&lt;TD VALIGN = TOP  ALIGN = CENTER&gt;&lt;A HREF=""maint_",Master!A149,".pdf""&gt;",Master!A149,"&lt;/A&gt;&lt;/TD&gt;"),"")</f>
        <v/>
      </c>
      <c r="C152" s="7" t="str">
        <f>IF(Totals!$AS152="N",CONCATENATE("&lt;TD VALIGN = TOP  ALIGN = CENTER&gt;",Totals!L152,"&lt;/TD&gt;"),"")</f>
        <v/>
      </c>
      <c r="D152" s="7" t="str">
        <f>IF(Totals!$AS152="N",CONCATENATE("&lt;TD VALIGN = TOP  ALIGN = CENTER&gt;",Master!C148,"&lt;/TD&gt;"),"")</f>
        <v/>
      </c>
      <c r="E152" s="7" t="str">
        <f>IF(Totals!$AS152="N",CONCATENATE("&lt;TD VALIGN = TOP&gt;",Master!D148,"&lt;/TD&gt;"),"")</f>
        <v/>
      </c>
      <c r="F152" s="13" t="str">
        <f>IF(Totals!$AS152="N","&lt;TD VALIGN = TOP&gt;","")</f>
        <v/>
      </c>
      <c r="G152" s="13" t="str">
        <f>IF(Totals!$AS152="N",Master!B148,"")</f>
        <v/>
      </c>
      <c r="H152" s="7" t="str">
        <f>IF(Totals!$AS152="N","&lt;/TD&gt;","")</f>
        <v/>
      </c>
      <c r="I152" s="7" t="str">
        <f>IF(Totals!$AS152="N",CONCATENATE("&lt;TD VALIGN = TOP&gt;",Master!E148,"&lt;/TD&gt;"),"")</f>
        <v/>
      </c>
      <c r="J152" s="7" t="str">
        <f>IF(Totals!$AS152="N","&lt;/TD&gt;","")</f>
        <v/>
      </c>
      <c r="K152" s="7" t="str">
        <f>(IF((Totals!$AS152="N"),(CONCATENATE("&lt;TD VALIGN = MIDDLE&gt;",(IF((Master!$F148=""),("&amp;nbsp;"),(Master!$F148)))," &lt;/TD&gt;")),("")))</f>
        <v/>
      </c>
      <c r="L152" s="7" t="str">
        <f>IF(Totals!$AS152="N","&lt;/TR&gt;","")</f>
        <v/>
      </c>
    </row>
    <row r="153" spans="1:12" x14ac:dyDescent="0.2">
      <c r="A153" s="112" t="str">
        <f>IF(Totals!$AS153="N","&lt;TR&gt;","")</f>
        <v/>
      </c>
      <c r="B153" s="7" t="str">
        <f>IF(Totals!$AS153="N",CONCATENATE("&lt;TD VALIGN = TOP  ALIGN = CENTER&gt;&lt;A HREF=""maint_",Master!A150,".pdf""&gt;",Master!A150,"&lt;/A&gt;&lt;/TD&gt;"),"")</f>
        <v/>
      </c>
      <c r="C153" s="7" t="str">
        <f>IF(Totals!$AS153="N",CONCATENATE("&lt;TD VALIGN = TOP  ALIGN = CENTER&gt;",Totals!L153,"&lt;/TD&gt;"),"")</f>
        <v/>
      </c>
      <c r="D153" s="7" t="str">
        <f>IF(Totals!$AS153="N",CONCATENATE("&lt;TD VALIGN = TOP  ALIGN = CENTER&gt;",Master!C149,"&lt;/TD&gt;"),"")</f>
        <v/>
      </c>
      <c r="E153" s="7" t="str">
        <f>IF(Totals!$AS153="N",CONCATENATE("&lt;TD VALIGN = TOP&gt;",Master!D149,"&lt;/TD&gt;"),"")</f>
        <v/>
      </c>
      <c r="F153" s="13" t="str">
        <f>IF(Totals!$AS153="N","&lt;TD VALIGN = TOP&gt;","")</f>
        <v/>
      </c>
      <c r="G153" s="13" t="str">
        <f>IF(Totals!$AS153="N",Master!B149,"")</f>
        <v/>
      </c>
      <c r="H153" s="7" t="str">
        <f>IF(Totals!$AS153="N","&lt;/TD&gt;","")</f>
        <v/>
      </c>
      <c r="I153" s="7" t="str">
        <f>IF(Totals!$AS153="N",CONCATENATE("&lt;TD VALIGN = TOP&gt;",Master!E149,"&lt;/TD&gt;"),"")</f>
        <v/>
      </c>
      <c r="J153" s="7" t="str">
        <f>IF(Totals!$AS153="N","&lt;/TD&gt;","")</f>
        <v/>
      </c>
      <c r="K153" s="7" t="str">
        <f>(IF((Totals!$AS153="N"),(CONCATENATE("&lt;TD VALIGN = MIDDLE&gt;",(IF((Master!$F149=""),("&amp;nbsp;"),(Master!$F149)))," &lt;/TD&gt;")),("")))</f>
        <v/>
      </c>
      <c r="L153" s="7" t="str">
        <f>IF(Totals!$AS153="N","&lt;/TR&gt;","")</f>
        <v/>
      </c>
    </row>
    <row r="154" spans="1:12" x14ac:dyDescent="0.2">
      <c r="A154" s="112" t="str">
        <f>IF(Totals!$AS154="N","&lt;TR&gt;","")</f>
        <v/>
      </c>
      <c r="B154" s="7" t="str">
        <f>IF(Totals!$AS154="N",CONCATENATE("&lt;TD VALIGN = TOP  ALIGN = CENTER&gt;&lt;A HREF=""maint_",Master!A151,".pdf""&gt;",Master!A151,"&lt;/A&gt;&lt;/TD&gt;"),"")</f>
        <v/>
      </c>
      <c r="C154" s="7" t="str">
        <f>IF(Totals!$AS154="N",CONCATENATE("&lt;TD VALIGN = TOP  ALIGN = CENTER&gt;",Totals!L154,"&lt;/TD&gt;"),"")</f>
        <v/>
      </c>
      <c r="D154" s="7" t="str">
        <f>IF(Totals!$AS154="N",CONCATENATE("&lt;TD VALIGN = TOP  ALIGN = CENTER&gt;",Master!C150,"&lt;/TD&gt;"),"")</f>
        <v/>
      </c>
      <c r="E154" s="7" t="str">
        <f>IF(Totals!$AS154="N",CONCATENATE("&lt;TD VALIGN = TOP&gt;",Master!D150,"&lt;/TD&gt;"),"")</f>
        <v/>
      </c>
      <c r="F154" s="13" t="str">
        <f>IF(Totals!$AS154="N","&lt;TD VALIGN = TOP&gt;","")</f>
        <v/>
      </c>
      <c r="G154" s="13" t="str">
        <f>IF(Totals!$AS154="N",Master!B150,"")</f>
        <v/>
      </c>
      <c r="H154" s="7" t="str">
        <f>IF(Totals!$AS154="N","&lt;/TD&gt;","")</f>
        <v/>
      </c>
      <c r="I154" s="7" t="str">
        <f>IF(Totals!$AS154="N",CONCATENATE("&lt;TD VALIGN = TOP&gt;",Master!E150,"&lt;/TD&gt;"),"")</f>
        <v/>
      </c>
      <c r="J154" s="7" t="str">
        <f>IF(Totals!$AS154="N","&lt;/TD&gt;","")</f>
        <v/>
      </c>
      <c r="K154" s="7" t="str">
        <f>(IF((Totals!$AS154="N"),(CONCATENATE("&lt;TD VALIGN = MIDDLE&gt;",(IF((Master!$F150=""),("&amp;nbsp;"),(Master!$F150)))," &lt;/TD&gt;")),("")))</f>
        <v/>
      </c>
      <c r="L154" s="7" t="str">
        <f>IF(Totals!$AS154="N","&lt;/TR&gt;","")</f>
        <v/>
      </c>
    </row>
    <row r="155" spans="1:12" x14ac:dyDescent="0.2">
      <c r="A155" s="112" t="str">
        <f>IF(Totals!$AS155="N","&lt;TR&gt;","")</f>
        <v/>
      </c>
      <c r="B155" s="7" t="str">
        <f>IF(Totals!$AS155="N",CONCATENATE("&lt;TD VALIGN = TOP  ALIGN = CENTER&gt;&lt;A HREF=""maint_",Master!A152,".pdf""&gt;",Master!A152,"&lt;/A&gt;&lt;/TD&gt;"),"")</f>
        <v/>
      </c>
      <c r="C155" s="7" t="str">
        <f>IF(Totals!$AS155="N",CONCATENATE("&lt;TD VALIGN = TOP  ALIGN = CENTER&gt;",Totals!L155,"&lt;/TD&gt;"),"")</f>
        <v/>
      </c>
      <c r="D155" s="7" t="str">
        <f>IF(Totals!$AS155="N",CONCATENATE("&lt;TD VALIGN = TOP  ALIGN = CENTER&gt;",Master!C151,"&lt;/TD&gt;"),"")</f>
        <v/>
      </c>
      <c r="E155" s="7" t="str">
        <f>IF(Totals!$AS155="N",CONCATENATE("&lt;TD VALIGN = TOP&gt;",Master!D151,"&lt;/TD&gt;"),"")</f>
        <v/>
      </c>
      <c r="F155" s="13" t="str">
        <f>IF(Totals!$AS155="N","&lt;TD VALIGN = TOP&gt;","")</f>
        <v/>
      </c>
      <c r="G155" s="13" t="str">
        <f>IF(Totals!$AS155="N",Master!B151,"")</f>
        <v/>
      </c>
      <c r="H155" s="7" t="str">
        <f>IF(Totals!$AS155="N","&lt;/TD&gt;","")</f>
        <v/>
      </c>
      <c r="I155" s="7" t="str">
        <f>IF(Totals!$AS155="N",CONCATENATE("&lt;TD VALIGN = TOP&gt;",Master!E151,"&lt;/TD&gt;"),"")</f>
        <v/>
      </c>
      <c r="J155" s="7" t="str">
        <f>IF(Totals!$AS155="N","&lt;/TD&gt;","")</f>
        <v/>
      </c>
      <c r="K155" s="7" t="str">
        <f>(IF((Totals!$AS155="N"),(CONCATENATE("&lt;TD VALIGN = MIDDLE&gt;",(IF((Master!$F151=""),("&amp;nbsp;"),(Master!$F151)))," &lt;/TD&gt;")),("")))</f>
        <v/>
      </c>
      <c r="L155" s="7" t="str">
        <f>IF(Totals!$AS155="N","&lt;/TR&gt;","")</f>
        <v/>
      </c>
    </row>
    <row r="156" spans="1:12" x14ac:dyDescent="0.2">
      <c r="A156" s="112" t="str">
        <f>IF(Totals!$AS156="N","&lt;TR&gt;","")</f>
        <v/>
      </c>
      <c r="B156" s="7" t="str">
        <f>IF(Totals!$AS156="N",CONCATENATE("&lt;TD VALIGN = TOP  ALIGN = CENTER&gt;&lt;A HREF=""maint_",Master!A153,".pdf""&gt;",Master!A153,"&lt;/A&gt;&lt;/TD&gt;"),"")</f>
        <v/>
      </c>
      <c r="C156" s="7" t="str">
        <f>IF(Totals!$AS156="N",CONCATENATE("&lt;TD VALIGN = TOP  ALIGN = CENTER&gt;",Totals!L156,"&lt;/TD&gt;"),"")</f>
        <v/>
      </c>
      <c r="D156" s="7" t="str">
        <f>IF(Totals!$AS156="N",CONCATENATE("&lt;TD VALIGN = TOP  ALIGN = CENTER&gt;",Master!C152,"&lt;/TD&gt;"),"")</f>
        <v/>
      </c>
      <c r="E156" s="7" t="str">
        <f>IF(Totals!$AS156="N",CONCATENATE("&lt;TD VALIGN = TOP&gt;",Master!D152,"&lt;/TD&gt;"),"")</f>
        <v/>
      </c>
      <c r="F156" s="13" t="str">
        <f>IF(Totals!$AS156="N","&lt;TD VALIGN = TOP&gt;","")</f>
        <v/>
      </c>
      <c r="G156" s="13" t="str">
        <f>IF(Totals!$AS156="N",Master!B152,"")</f>
        <v/>
      </c>
      <c r="H156" s="7" t="str">
        <f>IF(Totals!$AS156="N","&lt;/TD&gt;","")</f>
        <v/>
      </c>
      <c r="I156" s="7" t="str">
        <f>IF(Totals!$AS156="N",CONCATENATE("&lt;TD VALIGN = TOP&gt;",Master!E152,"&lt;/TD&gt;"),"")</f>
        <v/>
      </c>
      <c r="J156" s="7" t="str">
        <f>IF(Totals!$AS156="N","&lt;/TD&gt;","")</f>
        <v/>
      </c>
      <c r="K156" s="7" t="str">
        <f>(IF((Totals!$AS156="N"),(CONCATENATE("&lt;TD VALIGN = MIDDLE&gt;",(IF((Master!$F152=""),("&amp;nbsp;"),(Master!$F152)))," &lt;/TD&gt;")),("")))</f>
        <v/>
      </c>
      <c r="L156" s="7" t="str">
        <f>IF(Totals!$AS156="N","&lt;/TR&gt;","")</f>
        <v/>
      </c>
    </row>
    <row r="157" spans="1:12" x14ac:dyDescent="0.2">
      <c r="A157" s="112" t="str">
        <f>IF(Totals!$AS157="N","&lt;TR&gt;","")</f>
        <v/>
      </c>
      <c r="B157" s="7" t="str">
        <f>IF(Totals!$AS157="N",CONCATENATE("&lt;TD VALIGN = TOP  ALIGN = CENTER&gt;&lt;A HREF=""maint_",Master!A154,".pdf""&gt;",Master!A154,"&lt;/A&gt;&lt;/TD&gt;"),"")</f>
        <v/>
      </c>
      <c r="C157" s="7" t="str">
        <f>IF(Totals!$AS157="N",CONCATENATE("&lt;TD VALIGN = TOP  ALIGN = CENTER&gt;",Totals!L157,"&lt;/TD&gt;"),"")</f>
        <v/>
      </c>
      <c r="D157" s="7" t="str">
        <f>IF(Totals!$AS157="N",CONCATENATE("&lt;TD VALIGN = TOP  ALIGN = CENTER&gt;",Master!C153,"&lt;/TD&gt;"),"")</f>
        <v/>
      </c>
      <c r="E157" s="7" t="str">
        <f>IF(Totals!$AS157="N",CONCATENATE("&lt;TD VALIGN = TOP&gt;",Master!D153,"&lt;/TD&gt;"),"")</f>
        <v/>
      </c>
      <c r="F157" s="13" t="str">
        <f>IF(Totals!$AS157="N","&lt;TD VALIGN = TOP&gt;","")</f>
        <v/>
      </c>
      <c r="G157" s="13" t="str">
        <f>IF(Totals!$AS157="N",Master!B153,"")</f>
        <v/>
      </c>
      <c r="H157" s="7" t="str">
        <f>IF(Totals!$AS157="N","&lt;/TD&gt;","")</f>
        <v/>
      </c>
      <c r="I157" s="7" t="str">
        <f>IF(Totals!$AS157="N",CONCATENATE("&lt;TD VALIGN = TOP&gt;",Master!E153,"&lt;/TD&gt;"),"")</f>
        <v/>
      </c>
      <c r="J157" s="7" t="str">
        <f>IF(Totals!$AS157="N","&lt;/TD&gt;","")</f>
        <v/>
      </c>
      <c r="K157" s="7" t="str">
        <f>(IF((Totals!$AS157="N"),(CONCATENATE("&lt;TD VALIGN = MIDDLE&gt;",(IF((Master!$F153=""),("&amp;nbsp;"),(Master!$F153)))," &lt;/TD&gt;")),("")))</f>
        <v/>
      </c>
      <c r="L157" s="7" t="str">
        <f>IF(Totals!$AS157="N","&lt;/TR&gt;","")</f>
        <v/>
      </c>
    </row>
    <row r="158" spans="1:12" x14ac:dyDescent="0.2">
      <c r="A158" s="112" t="str">
        <f>IF(Totals!$AS158="N","&lt;TR&gt;","")</f>
        <v/>
      </c>
      <c r="B158" s="7" t="str">
        <f>IF(Totals!$AS158="N",CONCATENATE("&lt;TD VALIGN = TOP  ALIGN = CENTER&gt;&lt;A HREF=""maint_",Master!A155,".pdf""&gt;",Master!A155,"&lt;/A&gt;&lt;/TD&gt;"),"")</f>
        <v/>
      </c>
      <c r="C158" s="7" t="str">
        <f>IF(Totals!$AS158="N",CONCATENATE("&lt;TD VALIGN = TOP  ALIGN = CENTER&gt;",Totals!L158,"&lt;/TD&gt;"),"")</f>
        <v/>
      </c>
      <c r="D158" s="7" t="str">
        <f>IF(Totals!$AS158="N",CONCATENATE("&lt;TD VALIGN = TOP  ALIGN = CENTER&gt;",Master!C154,"&lt;/TD&gt;"),"")</f>
        <v/>
      </c>
      <c r="E158" s="7" t="str">
        <f>IF(Totals!$AS158="N",CONCATENATE("&lt;TD VALIGN = TOP&gt;",Master!D154,"&lt;/TD&gt;"),"")</f>
        <v/>
      </c>
      <c r="F158" s="13" t="str">
        <f>IF(Totals!$AS158="N","&lt;TD VALIGN = TOP&gt;","")</f>
        <v/>
      </c>
      <c r="G158" s="13" t="str">
        <f>IF(Totals!$AS158="N",Master!B154,"")</f>
        <v/>
      </c>
      <c r="H158" s="7" t="str">
        <f>IF(Totals!$AS158="N","&lt;/TD&gt;","")</f>
        <v/>
      </c>
      <c r="I158" s="7" t="str">
        <f>IF(Totals!$AS158="N",CONCATENATE("&lt;TD VALIGN = TOP&gt;",Master!E154,"&lt;/TD&gt;"),"")</f>
        <v/>
      </c>
      <c r="J158" s="7" t="str">
        <f>IF(Totals!$AS158="N","&lt;/TD&gt;","")</f>
        <v/>
      </c>
      <c r="K158" s="7" t="str">
        <f>(IF((Totals!$AS158="N"),(CONCATENATE("&lt;TD VALIGN = MIDDLE&gt;",(IF((Master!$F154=""),("&amp;nbsp;"),(Master!$F154)))," &lt;/TD&gt;")),("")))</f>
        <v/>
      </c>
      <c r="L158" s="7" t="str">
        <f>IF(Totals!$AS158="N","&lt;/TR&gt;","")</f>
        <v/>
      </c>
    </row>
    <row r="159" spans="1:12" x14ac:dyDescent="0.2">
      <c r="A159" s="112" t="str">
        <f>IF(Totals!$AS159="N","&lt;TR&gt;","")</f>
        <v/>
      </c>
      <c r="B159" s="7" t="str">
        <f>IF(Totals!$AS159="N",CONCATENATE("&lt;TD VALIGN = TOP  ALIGN = CENTER&gt;&lt;A HREF=""maint_",Master!A156,".pdf""&gt;",Master!A156,"&lt;/A&gt;&lt;/TD&gt;"),"")</f>
        <v/>
      </c>
      <c r="C159" s="7" t="str">
        <f>IF(Totals!$AS159="N",CONCATENATE("&lt;TD VALIGN = TOP  ALIGN = CENTER&gt;",Totals!L159,"&lt;/TD&gt;"),"")</f>
        <v/>
      </c>
      <c r="D159" s="7" t="str">
        <f>IF(Totals!$AS159="N",CONCATENATE("&lt;TD VALIGN = TOP  ALIGN = CENTER&gt;",Master!C155,"&lt;/TD&gt;"),"")</f>
        <v/>
      </c>
      <c r="E159" s="7" t="str">
        <f>IF(Totals!$AS159="N",CONCATENATE("&lt;TD VALIGN = TOP&gt;",Master!D155,"&lt;/TD&gt;"),"")</f>
        <v/>
      </c>
      <c r="F159" s="13" t="str">
        <f>IF(Totals!$AS159="N","&lt;TD VALIGN = TOP&gt;","")</f>
        <v/>
      </c>
      <c r="G159" s="13" t="str">
        <f>IF(Totals!$AS159="N",Master!B155,"")</f>
        <v/>
      </c>
      <c r="H159" s="7" t="str">
        <f>IF(Totals!$AS159="N","&lt;/TD&gt;","")</f>
        <v/>
      </c>
      <c r="I159" s="7" t="str">
        <f>IF(Totals!$AS159="N",CONCATENATE("&lt;TD VALIGN = TOP&gt;",Master!E155,"&lt;/TD&gt;"),"")</f>
        <v/>
      </c>
      <c r="J159" s="7" t="str">
        <f>IF(Totals!$AS159="N","&lt;/TD&gt;","")</f>
        <v/>
      </c>
      <c r="K159" s="7" t="str">
        <f>(IF((Totals!$AS159="N"),(CONCATENATE("&lt;TD VALIGN = MIDDLE&gt;",(IF((Master!$F155=""),("&amp;nbsp;"),(Master!$F155)))," &lt;/TD&gt;")),("")))</f>
        <v/>
      </c>
      <c r="L159" s="7" t="str">
        <f>IF(Totals!$AS159="N","&lt;/TR&gt;","")</f>
        <v/>
      </c>
    </row>
    <row r="160" spans="1:12" x14ac:dyDescent="0.2">
      <c r="A160" s="112" t="str">
        <f>IF(Totals!$AS160="N","&lt;TR&gt;","")</f>
        <v/>
      </c>
      <c r="B160" s="7" t="str">
        <f>IF(Totals!$AS160="N",CONCATENATE("&lt;TD VALIGN = TOP  ALIGN = CENTER&gt;&lt;A HREF=""maint_",Master!A157,".pdf""&gt;",Master!A157,"&lt;/A&gt;&lt;/TD&gt;"),"")</f>
        <v/>
      </c>
      <c r="C160" s="7" t="str">
        <f>IF(Totals!$AS160="N",CONCATENATE("&lt;TD VALIGN = TOP  ALIGN = CENTER&gt;",Totals!L160,"&lt;/TD&gt;"),"")</f>
        <v/>
      </c>
      <c r="D160" s="7" t="str">
        <f>IF(Totals!$AS160="N",CONCATENATE("&lt;TD VALIGN = TOP  ALIGN = CENTER&gt;",Master!C156,"&lt;/TD&gt;"),"")</f>
        <v/>
      </c>
      <c r="E160" s="7" t="str">
        <f>IF(Totals!$AS160="N",CONCATENATE("&lt;TD VALIGN = TOP&gt;",Master!D156,"&lt;/TD&gt;"),"")</f>
        <v/>
      </c>
      <c r="F160" s="13" t="str">
        <f>IF(Totals!$AS160="N","&lt;TD VALIGN = TOP&gt;","")</f>
        <v/>
      </c>
      <c r="G160" s="13" t="str">
        <f>IF(Totals!$AS160="N",Master!B156,"")</f>
        <v/>
      </c>
      <c r="H160" s="7" t="str">
        <f>IF(Totals!$AS160="N","&lt;/TD&gt;","")</f>
        <v/>
      </c>
      <c r="I160" s="7" t="str">
        <f>IF(Totals!$AS160="N",CONCATENATE("&lt;TD VALIGN = TOP&gt;",Master!E156,"&lt;/TD&gt;"),"")</f>
        <v/>
      </c>
      <c r="J160" s="7" t="str">
        <f>IF(Totals!$AS160="N","&lt;/TD&gt;","")</f>
        <v/>
      </c>
      <c r="K160" s="7" t="str">
        <f>(IF((Totals!$AS160="N"),(CONCATENATE("&lt;TD VALIGN = MIDDLE&gt;",(IF((Master!$F156=""),("&amp;nbsp;"),(Master!$F156)))," &lt;/TD&gt;")),("")))</f>
        <v/>
      </c>
      <c r="L160" s="7" t="str">
        <f>IF(Totals!$AS160="N","&lt;/TR&gt;","")</f>
        <v/>
      </c>
    </row>
    <row r="161" spans="1:12" x14ac:dyDescent="0.2">
      <c r="A161" s="112" t="str">
        <f>IF(Totals!$AS161="N","&lt;TR&gt;","")</f>
        <v/>
      </c>
      <c r="B161" s="7" t="str">
        <f>IF(Totals!$AS161="N",CONCATENATE("&lt;TD VALIGN = TOP  ALIGN = CENTER&gt;&lt;A HREF=""maint_",Master!A158,".pdf""&gt;",Master!A158,"&lt;/A&gt;&lt;/TD&gt;"),"")</f>
        <v/>
      </c>
      <c r="C161" s="7" t="str">
        <f>IF(Totals!$AS161="N",CONCATENATE("&lt;TD VALIGN = TOP  ALIGN = CENTER&gt;",Totals!L161,"&lt;/TD&gt;"),"")</f>
        <v/>
      </c>
      <c r="D161" s="7" t="str">
        <f>IF(Totals!$AS161="N",CONCATENATE("&lt;TD VALIGN = TOP  ALIGN = CENTER&gt;",Master!C157,"&lt;/TD&gt;"),"")</f>
        <v/>
      </c>
      <c r="E161" s="7" t="str">
        <f>IF(Totals!$AS161="N",CONCATENATE("&lt;TD VALIGN = TOP&gt;",Master!D157,"&lt;/TD&gt;"),"")</f>
        <v/>
      </c>
      <c r="F161" s="13" t="str">
        <f>IF(Totals!$AS161="N","&lt;TD VALIGN = TOP&gt;","")</f>
        <v/>
      </c>
      <c r="G161" s="13" t="str">
        <f>IF(Totals!$AS161="N",Master!B157,"")</f>
        <v/>
      </c>
      <c r="H161" s="7" t="str">
        <f>IF(Totals!$AS161="N","&lt;/TD&gt;","")</f>
        <v/>
      </c>
      <c r="I161" s="7" t="str">
        <f>IF(Totals!$AS161="N",CONCATENATE("&lt;TD VALIGN = TOP&gt;",Master!E157,"&lt;/TD&gt;"),"")</f>
        <v/>
      </c>
      <c r="J161" s="7" t="str">
        <f>IF(Totals!$AS161="N","&lt;/TD&gt;","")</f>
        <v/>
      </c>
      <c r="K161" s="7" t="str">
        <f>(IF((Totals!$AS161="N"),(CONCATENATE("&lt;TD VALIGN = MIDDLE&gt;",(IF((Master!$F157=""),("&amp;nbsp;"),(Master!$F157)))," &lt;/TD&gt;")),("")))</f>
        <v/>
      </c>
      <c r="L161" s="7" t="str">
        <f>IF(Totals!$AS161="N","&lt;/TR&gt;","")</f>
        <v/>
      </c>
    </row>
    <row r="162" spans="1:12" x14ac:dyDescent="0.2">
      <c r="A162" s="112" t="str">
        <f>IF(Totals!$AS162="N","&lt;TR&gt;","")</f>
        <v/>
      </c>
      <c r="B162" s="7" t="str">
        <f>IF(Totals!$AS162="N",CONCATENATE("&lt;TD VALIGN = TOP  ALIGN = CENTER&gt;&lt;A HREF=""maint_",Master!A159,".pdf""&gt;",Master!A159,"&lt;/A&gt;&lt;/TD&gt;"),"")</f>
        <v/>
      </c>
      <c r="C162" s="7" t="str">
        <f>IF(Totals!$AS162="N",CONCATENATE("&lt;TD VALIGN = TOP  ALIGN = CENTER&gt;",Totals!L162,"&lt;/TD&gt;"),"")</f>
        <v/>
      </c>
      <c r="D162" s="7" t="str">
        <f>IF(Totals!$AS162="N",CONCATENATE("&lt;TD VALIGN = TOP  ALIGN = CENTER&gt;",Master!C158,"&lt;/TD&gt;"),"")</f>
        <v/>
      </c>
      <c r="E162" s="7" t="str">
        <f>IF(Totals!$AS162="N",CONCATENATE("&lt;TD VALIGN = TOP&gt;",Master!D158,"&lt;/TD&gt;"),"")</f>
        <v/>
      </c>
      <c r="F162" s="13" t="str">
        <f>IF(Totals!$AS162="N","&lt;TD VALIGN = TOP&gt;","")</f>
        <v/>
      </c>
      <c r="G162" s="13" t="str">
        <f>IF(Totals!$AS162="N",Master!B158,"")</f>
        <v/>
      </c>
      <c r="H162" s="7" t="str">
        <f>IF(Totals!$AS162="N","&lt;/TD&gt;","")</f>
        <v/>
      </c>
      <c r="I162" s="7" t="str">
        <f>IF(Totals!$AS162="N",CONCATENATE("&lt;TD VALIGN = TOP&gt;",Master!E158,"&lt;/TD&gt;"),"")</f>
        <v/>
      </c>
      <c r="J162" s="7" t="str">
        <f>IF(Totals!$AS162="N","&lt;/TD&gt;","")</f>
        <v/>
      </c>
      <c r="K162" s="7" t="str">
        <f>(IF((Totals!$AS162="N"),(CONCATENATE("&lt;TD VALIGN = MIDDLE&gt;",(IF((Master!$F158=""),("&amp;nbsp;"),(Master!$F158)))," &lt;/TD&gt;")),("")))</f>
        <v/>
      </c>
      <c r="L162" s="7" t="str">
        <f>IF(Totals!$AS162="N","&lt;/TR&gt;","")</f>
        <v/>
      </c>
    </row>
    <row r="163" spans="1:12" x14ac:dyDescent="0.2">
      <c r="A163" s="112" t="str">
        <f>IF(Totals!$AS163="N","&lt;TR&gt;","")</f>
        <v/>
      </c>
      <c r="B163" s="7" t="str">
        <f>IF(Totals!$AS163="N",CONCATENATE("&lt;TD VALIGN = TOP  ALIGN = CENTER&gt;&lt;A HREF=""maint_",Master!A160,".pdf""&gt;",Master!A160,"&lt;/A&gt;&lt;/TD&gt;"),"")</f>
        <v/>
      </c>
      <c r="C163" s="7" t="str">
        <f>IF(Totals!$AS163="N",CONCATENATE("&lt;TD VALIGN = TOP  ALIGN = CENTER&gt;",Totals!L163,"&lt;/TD&gt;"),"")</f>
        <v/>
      </c>
      <c r="D163" s="7" t="str">
        <f>IF(Totals!$AS163="N",CONCATENATE("&lt;TD VALIGN = TOP  ALIGN = CENTER&gt;",Master!C159,"&lt;/TD&gt;"),"")</f>
        <v/>
      </c>
      <c r="E163" s="7" t="str">
        <f>IF(Totals!$AS163="N",CONCATENATE("&lt;TD VALIGN = TOP&gt;",Master!D159,"&lt;/TD&gt;"),"")</f>
        <v/>
      </c>
      <c r="F163" s="13" t="str">
        <f>IF(Totals!$AS163="N","&lt;TD VALIGN = TOP&gt;","")</f>
        <v/>
      </c>
      <c r="G163" s="13" t="str">
        <f>IF(Totals!$AS163="N",Master!B159,"")</f>
        <v/>
      </c>
      <c r="H163" s="7" t="str">
        <f>IF(Totals!$AS163="N","&lt;/TD&gt;","")</f>
        <v/>
      </c>
      <c r="I163" s="7" t="str">
        <f>IF(Totals!$AS163="N",CONCATENATE("&lt;TD VALIGN = TOP&gt;",Master!E159,"&lt;/TD&gt;"),"")</f>
        <v/>
      </c>
      <c r="J163" s="7" t="str">
        <f>IF(Totals!$AS163="N","&lt;/TD&gt;","")</f>
        <v/>
      </c>
      <c r="K163" s="7" t="str">
        <f>(IF((Totals!$AS163="N"),(CONCATENATE("&lt;TD VALIGN = MIDDLE&gt;",(IF((Master!$F159=""),("&amp;nbsp;"),(Master!$F159)))," &lt;/TD&gt;")),("")))</f>
        <v/>
      </c>
      <c r="L163" s="7" t="str">
        <f>IF(Totals!$AS163="N","&lt;/TR&gt;","")</f>
        <v/>
      </c>
    </row>
    <row r="164" spans="1:12" x14ac:dyDescent="0.2">
      <c r="A164" s="112" t="str">
        <f>IF(Totals!$AS164="N","&lt;TR&gt;","")</f>
        <v/>
      </c>
      <c r="B164" s="7" t="str">
        <f>IF(Totals!$AS164="N",CONCATENATE("&lt;TD VALIGN = TOP  ALIGN = CENTER&gt;&lt;A HREF=""maint_",Master!A161,".pdf""&gt;",Master!A161,"&lt;/A&gt;&lt;/TD&gt;"),"")</f>
        <v/>
      </c>
      <c r="C164" s="7" t="str">
        <f>IF(Totals!$AS164="N",CONCATENATE("&lt;TD VALIGN = TOP  ALIGN = CENTER&gt;",Totals!L164,"&lt;/TD&gt;"),"")</f>
        <v/>
      </c>
      <c r="D164" s="7" t="str">
        <f>IF(Totals!$AS164="N",CONCATENATE("&lt;TD VALIGN = TOP  ALIGN = CENTER&gt;",Master!C160,"&lt;/TD&gt;"),"")</f>
        <v/>
      </c>
      <c r="E164" s="7" t="str">
        <f>IF(Totals!$AS164="N",CONCATENATE("&lt;TD VALIGN = TOP&gt;",Master!D160,"&lt;/TD&gt;"),"")</f>
        <v/>
      </c>
      <c r="F164" s="13" t="str">
        <f>IF(Totals!$AS164="N","&lt;TD VALIGN = TOP&gt;","")</f>
        <v/>
      </c>
      <c r="G164" s="13" t="str">
        <f>IF(Totals!$AS164="N",Master!B160,"")</f>
        <v/>
      </c>
      <c r="H164" s="7" t="str">
        <f>IF(Totals!$AS164="N","&lt;/TD&gt;","")</f>
        <v/>
      </c>
      <c r="I164" s="7" t="str">
        <f>IF(Totals!$AS164="N",CONCATENATE("&lt;TD VALIGN = TOP&gt;",Master!E160,"&lt;/TD&gt;"),"")</f>
        <v/>
      </c>
      <c r="J164" s="7" t="str">
        <f>IF(Totals!$AS164="N","&lt;/TD&gt;","")</f>
        <v/>
      </c>
      <c r="K164" s="7" t="str">
        <f>(IF((Totals!$AS164="N"),(CONCATENATE("&lt;TD VALIGN = MIDDLE&gt;",(IF((Master!$F160=""),("&amp;nbsp;"),(Master!$F160)))," &lt;/TD&gt;")),("")))</f>
        <v/>
      </c>
      <c r="L164" s="7" t="str">
        <f>IF(Totals!$AS164="N","&lt;/TR&gt;","")</f>
        <v/>
      </c>
    </row>
    <row r="165" spans="1:12" x14ac:dyDescent="0.2">
      <c r="A165" s="112" t="str">
        <f>IF(Totals!$AS165="N","&lt;TR&gt;","")</f>
        <v/>
      </c>
      <c r="B165" s="7" t="str">
        <f>IF(Totals!$AS165="N",CONCATENATE("&lt;TD VALIGN = TOP  ALIGN = CENTER&gt;&lt;A HREF=""maint_",Master!A162,".pdf""&gt;",Master!A162,"&lt;/A&gt;&lt;/TD&gt;"),"")</f>
        <v/>
      </c>
      <c r="C165" s="7" t="str">
        <f>IF(Totals!$AS165="N",CONCATENATE("&lt;TD VALIGN = TOP  ALIGN = CENTER&gt;",Totals!L165,"&lt;/TD&gt;"),"")</f>
        <v/>
      </c>
      <c r="D165" s="7" t="str">
        <f>IF(Totals!$AS165="N",CONCATENATE("&lt;TD VALIGN = TOP  ALIGN = CENTER&gt;",Master!C161,"&lt;/TD&gt;"),"")</f>
        <v/>
      </c>
      <c r="E165" s="7" t="str">
        <f>IF(Totals!$AS165="N",CONCATENATE("&lt;TD VALIGN = TOP&gt;",Master!D161,"&lt;/TD&gt;"),"")</f>
        <v/>
      </c>
      <c r="F165" s="13" t="str">
        <f>IF(Totals!$AS165="N","&lt;TD VALIGN = TOP&gt;","")</f>
        <v/>
      </c>
      <c r="G165" s="13" t="str">
        <f>IF(Totals!$AS165="N",Master!B161,"")</f>
        <v/>
      </c>
      <c r="H165" s="7" t="str">
        <f>IF(Totals!$AS165="N","&lt;/TD&gt;","")</f>
        <v/>
      </c>
      <c r="I165" s="7" t="str">
        <f>IF(Totals!$AS165="N",CONCATENATE("&lt;TD VALIGN = TOP&gt;",Master!E161,"&lt;/TD&gt;"),"")</f>
        <v/>
      </c>
      <c r="J165" s="7" t="str">
        <f>IF(Totals!$AS165="N","&lt;/TD&gt;","")</f>
        <v/>
      </c>
      <c r="K165" s="7" t="str">
        <f>(IF((Totals!$AS165="N"),(CONCATENATE("&lt;TD VALIGN = MIDDLE&gt;",(IF((Master!$F161=""),("&amp;nbsp;"),(Master!$F161)))," &lt;/TD&gt;")),("")))</f>
        <v/>
      </c>
      <c r="L165" s="7" t="str">
        <f>IF(Totals!$AS165="N","&lt;/TR&gt;","")</f>
        <v/>
      </c>
    </row>
    <row r="166" spans="1:12" x14ac:dyDescent="0.2">
      <c r="A166" s="112" t="str">
        <f>IF(Totals!$AS166="N","&lt;TR&gt;","")</f>
        <v/>
      </c>
      <c r="B166" s="7" t="str">
        <f>IF(Totals!$AS166="N",CONCATENATE("&lt;TD VALIGN = TOP  ALIGN = CENTER&gt;&lt;A HREF=""maint_",Master!A163,".pdf""&gt;",Master!A163,"&lt;/A&gt;&lt;/TD&gt;"),"")</f>
        <v/>
      </c>
      <c r="C166" s="7" t="str">
        <f>IF(Totals!$AS166="N",CONCATENATE("&lt;TD VALIGN = TOP  ALIGN = CENTER&gt;",Totals!L166,"&lt;/TD&gt;"),"")</f>
        <v/>
      </c>
      <c r="D166" s="7" t="str">
        <f>IF(Totals!$AS166="N",CONCATENATE("&lt;TD VALIGN = TOP  ALIGN = CENTER&gt;",Master!C162,"&lt;/TD&gt;"),"")</f>
        <v/>
      </c>
      <c r="E166" s="7" t="str">
        <f>IF(Totals!$AS166="N",CONCATENATE("&lt;TD VALIGN = TOP&gt;",Master!D162,"&lt;/TD&gt;"),"")</f>
        <v/>
      </c>
      <c r="F166" s="13" t="str">
        <f>IF(Totals!$AS166="N","&lt;TD VALIGN = TOP&gt;","")</f>
        <v/>
      </c>
      <c r="G166" s="13" t="str">
        <f>IF(Totals!$AS166="N",Master!B162,"")</f>
        <v/>
      </c>
      <c r="H166" s="7" t="str">
        <f>IF(Totals!$AS166="N","&lt;/TD&gt;","")</f>
        <v/>
      </c>
      <c r="I166" s="7" t="str">
        <f>IF(Totals!$AS166="N",CONCATENATE("&lt;TD VALIGN = TOP&gt;",Master!E162,"&lt;/TD&gt;"),"")</f>
        <v/>
      </c>
      <c r="J166" s="7" t="str">
        <f>IF(Totals!$AS166="N","&lt;/TD&gt;","")</f>
        <v/>
      </c>
      <c r="K166" s="7" t="str">
        <f>(IF((Totals!$AS166="N"),(CONCATENATE("&lt;TD VALIGN = MIDDLE&gt;",(IF((Master!$F162=""),("&amp;nbsp;"),(Master!$F162)))," &lt;/TD&gt;")),("")))</f>
        <v/>
      </c>
      <c r="L166" s="7" t="str">
        <f>IF(Totals!$AS166="N","&lt;/TR&gt;","")</f>
        <v/>
      </c>
    </row>
    <row r="167" spans="1:12" x14ac:dyDescent="0.2">
      <c r="A167" s="112" t="str">
        <f>IF(Totals!$AS167="N","&lt;TR&gt;","")</f>
        <v/>
      </c>
      <c r="B167" s="7" t="str">
        <f>IF(Totals!$AS167="N",CONCATENATE("&lt;TD VALIGN = TOP  ALIGN = CENTER&gt;&lt;A HREF=""maint_",Master!A164,".pdf""&gt;",Master!A164,"&lt;/A&gt;&lt;/TD&gt;"),"")</f>
        <v/>
      </c>
      <c r="C167" s="7" t="str">
        <f>IF(Totals!$AS167="N",CONCATENATE("&lt;TD VALIGN = TOP  ALIGN = CENTER&gt;",Totals!L167,"&lt;/TD&gt;"),"")</f>
        <v/>
      </c>
      <c r="D167" s="7" t="str">
        <f>IF(Totals!$AS167="N",CONCATENATE("&lt;TD VALIGN = TOP  ALIGN = CENTER&gt;",Master!C163,"&lt;/TD&gt;"),"")</f>
        <v/>
      </c>
      <c r="E167" s="7" t="str">
        <f>IF(Totals!$AS167="N",CONCATENATE("&lt;TD VALIGN = TOP&gt;",Master!D163,"&lt;/TD&gt;"),"")</f>
        <v/>
      </c>
      <c r="F167" s="13" t="str">
        <f>IF(Totals!$AS167="N","&lt;TD VALIGN = TOP&gt;","")</f>
        <v/>
      </c>
      <c r="G167" s="13" t="str">
        <f>IF(Totals!$AS167="N",Master!B163,"")</f>
        <v/>
      </c>
      <c r="H167" s="7" t="str">
        <f>IF(Totals!$AS167="N","&lt;/TD&gt;","")</f>
        <v/>
      </c>
      <c r="I167" s="7" t="str">
        <f>IF(Totals!$AS167="N",CONCATENATE("&lt;TD VALIGN = TOP&gt;",Master!E163,"&lt;/TD&gt;"),"")</f>
        <v/>
      </c>
      <c r="J167" s="7" t="str">
        <f>IF(Totals!$AS167="N","&lt;/TD&gt;","")</f>
        <v/>
      </c>
      <c r="K167" s="7" t="str">
        <f>(IF((Totals!$AS167="N"),(CONCATENATE("&lt;TD VALIGN = MIDDLE&gt;",(IF((Master!$F163=""),("&amp;nbsp;"),(Master!$F163)))," &lt;/TD&gt;")),("")))</f>
        <v/>
      </c>
      <c r="L167" s="7" t="str">
        <f>IF(Totals!$AS167="N","&lt;/TR&gt;","")</f>
        <v/>
      </c>
    </row>
    <row r="168" spans="1:12" x14ac:dyDescent="0.2">
      <c r="A168" s="112" t="str">
        <f>IF(Totals!$AS168="N","&lt;TR&gt;","")</f>
        <v/>
      </c>
      <c r="B168" s="7" t="str">
        <f>IF(Totals!$AS168="N",CONCATENATE("&lt;TD VALIGN = TOP  ALIGN = CENTER&gt;&lt;A HREF=""maint_",Master!A165,".pdf""&gt;",Master!A165,"&lt;/A&gt;&lt;/TD&gt;"),"")</f>
        <v/>
      </c>
      <c r="C168" s="7" t="str">
        <f>IF(Totals!$AS168="N",CONCATENATE("&lt;TD VALIGN = TOP  ALIGN = CENTER&gt;",Totals!L168,"&lt;/TD&gt;"),"")</f>
        <v/>
      </c>
      <c r="D168" s="7" t="str">
        <f>IF(Totals!$AS168="N",CONCATENATE("&lt;TD VALIGN = TOP  ALIGN = CENTER&gt;",Master!C164,"&lt;/TD&gt;"),"")</f>
        <v/>
      </c>
      <c r="E168" s="7" t="str">
        <f>IF(Totals!$AS168="N",CONCATENATE("&lt;TD VALIGN = TOP&gt;",Master!D164,"&lt;/TD&gt;"),"")</f>
        <v/>
      </c>
      <c r="F168" s="13" t="str">
        <f>IF(Totals!$AS168="N","&lt;TD VALIGN = TOP&gt;","")</f>
        <v/>
      </c>
      <c r="G168" s="13" t="str">
        <f>IF(Totals!$AS168="N",Master!B164,"")</f>
        <v/>
      </c>
      <c r="H168" s="7" t="str">
        <f>IF(Totals!$AS168="N","&lt;/TD&gt;","")</f>
        <v/>
      </c>
      <c r="I168" s="7" t="str">
        <f>IF(Totals!$AS168="N",CONCATENATE("&lt;TD VALIGN = TOP&gt;",Master!E164,"&lt;/TD&gt;"),"")</f>
        <v/>
      </c>
      <c r="J168" s="7" t="str">
        <f>IF(Totals!$AS168="N","&lt;/TD&gt;","")</f>
        <v/>
      </c>
      <c r="K168" s="7" t="str">
        <f>(IF((Totals!$AS168="N"),(CONCATENATE("&lt;TD VALIGN = MIDDLE&gt;",(IF((Master!$F164=""),("&amp;nbsp;"),(Master!$F164)))," &lt;/TD&gt;")),("")))</f>
        <v/>
      </c>
      <c r="L168" s="7" t="str">
        <f>IF(Totals!$AS168="N","&lt;/TR&gt;","")</f>
        <v/>
      </c>
    </row>
    <row r="169" spans="1:12" x14ac:dyDescent="0.2">
      <c r="A169" s="112" t="str">
        <f>IF(Totals!$AS169="N","&lt;TR&gt;","")</f>
        <v/>
      </c>
      <c r="B169" s="7" t="str">
        <f>IF(Totals!$AS169="N",CONCATENATE("&lt;TD VALIGN = TOP  ALIGN = CENTER&gt;&lt;A HREF=""maint_",Master!A166,".pdf""&gt;",Master!A166,"&lt;/A&gt;&lt;/TD&gt;"),"")</f>
        <v/>
      </c>
      <c r="C169" s="7" t="str">
        <f>IF(Totals!$AS169="N",CONCATENATE("&lt;TD VALIGN = TOP  ALIGN = CENTER&gt;",Totals!L169,"&lt;/TD&gt;"),"")</f>
        <v/>
      </c>
      <c r="D169" s="7" t="str">
        <f>IF(Totals!$AS169="N",CONCATENATE("&lt;TD VALIGN = TOP  ALIGN = CENTER&gt;",Master!C165,"&lt;/TD&gt;"),"")</f>
        <v/>
      </c>
      <c r="E169" s="7" t="str">
        <f>IF(Totals!$AS169="N",CONCATENATE("&lt;TD VALIGN = TOP&gt;",Master!D165,"&lt;/TD&gt;"),"")</f>
        <v/>
      </c>
      <c r="F169" s="13" t="str">
        <f>IF(Totals!$AS169="N","&lt;TD VALIGN = TOP&gt;","")</f>
        <v/>
      </c>
      <c r="G169" s="13" t="str">
        <f>IF(Totals!$AS169="N",Master!B165,"")</f>
        <v/>
      </c>
      <c r="H169" s="7" t="str">
        <f>IF(Totals!$AS169="N","&lt;/TD&gt;","")</f>
        <v/>
      </c>
      <c r="I169" s="7" t="str">
        <f>IF(Totals!$AS169="N",CONCATENATE("&lt;TD VALIGN = TOP&gt;",Master!E165,"&lt;/TD&gt;"),"")</f>
        <v/>
      </c>
      <c r="J169" s="7" t="str">
        <f>IF(Totals!$AS169="N","&lt;/TD&gt;","")</f>
        <v/>
      </c>
      <c r="K169" s="7" t="str">
        <f>(IF((Totals!$AS169="N"),(CONCATENATE("&lt;TD VALIGN = MIDDLE&gt;",(IF((Master!$F165=""),("&amp;nbsp;"),(Master!$F165)))," &lt;/TD&gt;")),("")))</f>
        <v/>
      </c>
      <c r="L169" s="7" t="str">
        <f>IF(Totals!$AS169="N","&lt;/TR&gt;","")</f>
        <v/>
      </c>
    </row>
    <row r="170" spans="1:12" x14ac:dyDescent="0.2">
      <c r="A170" s="112" t="str">
        <f>IF(Totals!$AS170="N","&lt;TR&gt;","")</f>
        <v/>
      </c>
      <c r="B170" s="7" t="str">
        <f>IF(Totals!$AS170="N",CONCATENATE("&lt;TD VALIGN = TOP  ALIGN = CENTER&gt;&lt;A HREF=""maint_",Master!A167,".pdf""&gt;",Master!A167,"&lt;/A&gt;&lt;/TD&gt;"),"")</f>
        <v/>
      </c>
      <c r="C170" s="7" t="str">
        <f>IF(Totals!$AS170="N",CONCATENATE("&lt;TD VALIGN = TOP  ALIGN = CENTER&gt;",Totals!L170,"&lt;/TD&gt;"),"")</f>
        <v/>
      </c>
      <c r="D170" s="7" t="str">
        <f>IF(Totals!$AS170="N",CONCATENATE("&lt;TD VALIGN = TOP  ALIGN = CENTER&gt;",Master!C166,"&lt;/TD&gt;"),"")</f>
        <v/>
      </c>
      <c r="E170" s="7" t="str">
        <f>IF(Totals!$AS170="N",CONCATENATE("&lt;TD VALIGN = TOP&gt;",Master!D166,"&lt;/TD&gt;"),"")</f>
        <v/>
      </c>
      <c r="F170" s="13" t="str">
        <f>IF(Totals!$AS170="N","&lt;TD VALIGN = TOP&gt;","")</f>
        <v/>
      </c>
      <c r="G170" s="13" t="str">
        <f>IF(Totals!$AS170="N",Master!B166,"")</f>
        <v/>
      </c>
      <c r="H170" s="7" t="str">
        <f>IF(Totals!$AS170="N","&lt;/TD&gt;","")</f>
        <v/>
      </c>
      <c r="I170" s="7" t="str">
        <f>IF(Totals!$AS170="N",CONCATENATE("&lt;TD VALIGN = TOP&gt;",Master!E166,"&lt;/TD&gt;"),"")</f>
        <v/>
      </c>
      <c r="J170" s="7" t="str">
        <f>IF(Totals!$AS170="N","&lt;/TD&gt;","")</f>
        <v/>
      </c>
      <c r="K170" s="7" t="str">
        <f>(IF((Totals!$AS170="N"),(CONCATENATE("&lt;TD VALIGN = MIDDLE&gt;",(IF((Master!$F166=""),("&amp;nbsp;"),(Master!$F166)))," &lt;/TD&gt;")),("")))</f>
        <v/>
      </c>
      <c r="L170" s="7" t="str">
        <f>IF(Totals!$AS170="N","&lt;/TR&gt;","")</f>
        <v/>
      </c>
    </row>
    <row r="171" spans="1:12" x14ac:dyDescent="0.2">
      <c r="A171" s="112" t="str">
        <f>IF(Totals!$AS171="N","&lt;TR&gt;","")</f>
        <v/>
      </c>
      <c r="B171" s="7" t="str">
        <f>IF(Totals!$AS171="N",CONCATENATE("&lt;TD VALIGN = TOP  ALIGN = CENTER&gt;&lt;A HREF=""maint_",Master!A168,".pdf""&gt;",Master!A168,"&lt;/A&gt;&lt;/TD&gt;"),"")</f>
        <v/>
      </c>
      <c r="C171" s="7" t="str">
        <f>IF(Totals!$AS171="N",CONCATENATE("&lt;TD VALIGN = TOP  ALIGN = CENTER&gt;",Totals!L171,"&lt;/TD&gt;"),"")</f>
        <v/>
      </c>
      <c r="D171" s="7" t="str">
        <f>IF(Totals!$AS171="N",CONCATENATE("&lt;TD VALIGN = TOP  ALIGN = CENTER&gt;",Master!C167,"&lt;/TD&gt;"),"")</f>
        <v/>
      </c>
      <c r="E171" s="7" t="str">
        <f>IF(Totals!$AS171="N",CONCATENATE("&lt;TD VALIGN = TOP&gt;",Master!D167,"&lt;/TD&gt;"),"")</f>
        <v/>
      </c>
      <c r="F171" s="13" t="str">
        <f>IF(Totals!$AS171="N","&lt;TD VALIGN = TOP&gt;","")</f>
        <v/>
      </c>
      <c r="G171" s="13" t="str">
        <f>IF(Totals!$AS171="N",Master!B167,"")</f>
        <v/>
      </c>
      <c r="H171" s="7" t="str">
        <f>IF(Totals!$AS171="N","&lt;/TD&gt;","")</f>
        <v/>
      </c>
      <c r="I171" s="7" t="str">
        <f>IF(Totals!$AS171="N",CONCATENATE("&lt;TD VALIGN = TOP&gt;",Master!E167,"&lt;/TD&gt;"),"")</f>
        <v/>
      </c>
      <c r="J171" s="7" t="str">
        <f>IF(Totals!$AS171="N","&lt;/TD&gt;","")</f>
        <v/>
      </c>
      <c r="K171" s="7" t="str">
        <f>(IF((Totals!$AS171="N"),(CONCATENATE("&lt;TD VALIGN = MIDDLE&gt;",(IF((Master!$F167=""),("&amp;nbsp;"),(Master!$F167)))," &lt;/TD&gt;")),("")))</f>
        <v/>
      </c>
      <c r="L171" s="7" t="str">
        <f>IF(Totals!$AS171="N","&lt;/TR&gt;","")</f>
        <v/>
      </c>
    </row>
    <row r="172" spans="1:12" x14ac:dyDescent="0.2">
      <c r="A172" s="112" t="str">
        <f>IF(Totals!$AS172="N","&lt;TR&gt;","")</f>
        <v/>
      </c>
      <c r="B172" s="7" t="str">
        <f>IF(Totals!$AS172="N",CONCATENATE("&lt;TD VALIGN = TOP  ALIGN = CENTER&gt;&lt;A HREF=""maint_",Master!A169,".pdf""&gt;",Master!A169,"&lt;/A&gt;&lt;/TD&gt;"),"")</f>
        <v/>
      </c>
      <c r="C172" s="7" t="str">
        <f>IF(Totals!$AS172="N",CONCATENATE("&lt;TD VALIGN = TOP  ALIGN = CENTER&gt;",Totals!L172,"&lt;/TD&gt;"),"")</f>
        <v/>
      </c>
      <c r="D172" s="7" t="str">
        <f>IF(Totals!$AS172="N",CONCATENATE("&lt;TD VALIGN = TOP  ALIGN = CENTER&gt;",Master!C168,"&lt;/TD&gt;"),"")</f>
        <v/>
      </c>
      <c r="E172" s="7" t="str">
        <f>IF(Totals!$AS172="N",CONCATENATE("&lt;TD VALIGN = TOP&gt;",Master!D168,"&lt;/TD&gt;"),"")</f>
        <v/>
      </c>
      <c r="F172" s="13" t="str">
        <f>IF(Totals!$AS172="N","&lt;TD VALIGN = TOP&gt;","")</f>
        <v/>
      </c>
      <c r="G172" s="13" t="str">
        <f>IF(Totals!$AS172="N",Master!B168,"")</f>
        <v/>
      </c>
      <c r="H172" s="7" t="str">
        <f>IF(Totals!$AS172="N","&lt;/TD&gt;","")</f>
        <v/>
      </c>
      <c r="I172" s="7" t="str">
        <f>IF(Totals!$AS172="N",CONCATENATE("&lt;TD VALIGN = TOP&gt;",Master!E168,"&lt;/TD&gt;"),"")</f>
        <v/>
      </c>
      <c r="J172" s="7" t="str">
        <f>IF(Totals!$AS172="N","&lt;/TD&gt;","")</f>
        <v/>
      </c>
      <c r="K172" s="7" t="str">
        <f>(IF((Totals!$AS172="N"),(CONCATENATE("&lt;TD VALIGN = MIDDLE&gt;",(IF((Master!$F168=""),("&amp;nbsp;"),(Master!$F168)))," &lt;/TD&gt;")),("")))</f>
        <v/>
      </c>
      <c r="L172" s="7" t="str">
        <f>IF(Totals!$AS172="N","&lt;/TR&gt;","")</f>
        <v/>
      </c>
    </row>
    <row r="173" spans="1:12" x14ac:dyDescent="0.2">
      <c r="A173" s="112" t="str">
        <f>IF(Totals!$AS173="N","&lt;TR&gt;","")</f>
        <v/>
      </c>
      <c r="B173" s="7" t="str">
        <f>IF(Totals!$AS173="N",CONCATENATE("&lt;TD VALIGN = TOP  ALIGN = CENTER&gt;&lt;A HREF=""maint_",Master!A170,".pdf""&gt;",Master!A170,"&lt;/A&gt;&lt;/TD&gt;"),"")</f>
        <v/>
      </c>
      <c r="C173" s="7" t="str">
        <f>IF(Totals!$AS173="N",CONCATENATE("&lt;TD VALIGN = TOP  ALIGN = CENTER&gt;",Totals!L173,"&lt;/TD&gt;"),"")</f>
        <v/>
      </c>
      <c r="D173" s="7" t="str">
        <f>IF(Totals!$AS173="N",CONCATENATE("&lt;TD VALIGN = TOP  ALIGN = CENTER&gt;",Master!C169,"&lt;/TD&gt;"),"")</f>
        <v/>
      </c>
      <c r="E173" s="7" t="str">
        <f>IF(Totals!$AS173="N",CONCATENATE("&lt;TD VALIGN = TOP&gt;",Master!D169,"&lt;/TD&gt;"),"")</f>
        <v/>
      </c>
      <c r="F173" s="13" t="str">
        <f>IF(Totals!$AS173="N","&lt;TD VALIGN = TOP&gt;","")</f>
        <v/>
      </c>
      <c r="G173" s="13" t="str">
        <f>IF(Totals!$AS173="N",Master!B169,"")</f>
        <v/>
      </c>
      <c r="H173" s="7" t="str">
        <f>IF(Totals!$AS173="N","&lt;/TD&gt;","")</f>
        <v/>
      </c>
      <c r="I173" s="7" t="str">
        <f>IF(Totals!$AS173="N",CONCATENATE("&lt;TD VALIGN = TOP&gt;",Master!E169,"&lt;/TD&gt;"),"")</f>
        <v/>
      </c>
      <c r="J173" s="7" t="str">
        <f>IF(Totals!$AS173="N","&lt;/TD&gt;","")</f>
        <v/>
      </c>
      <c r="K173" s="7" t="str">
        <f>(IF((Totals!$AS173="N"),(CONCATENATE("&lt;TD VALIGN = MIDDLE&gt;",(IF((Master!$F169=""),("&amp;nbsp;"),(Master!$F169)))," &lt;/TD&gt;")),("")))</f>
        <v/>
      </c>
      <c r="L173" s="7" t="str">
        <f>IF(Totals!$AS173="N","&lt;/TR&gt;","")</f>
        <v/>
      </c>
    </row>
    <row r="174" spans="1:12" x14ac:dyDescent="0.2">
      <c r="A174" s="112" t="str">
        <f>IF(Totals!$AS174="N","&lt;TR&gt;","")</f>
        <v/>
      </c>
      <c r="B174" s="7" t="str">
        <f>IF(Totals!$AS174="N",CONCATENATE("&lt;TD VALIGN = TOP  ALIGN = CENTER&gt;&lt;A HREF=""maint_",Master!A171,".pdf""&gt;",Master!A171,"&lt;/A&gt;&lt;/TD&gt;"),"")</f>
        <v/>
      </c>
      <c r="C174" s="7" t="str">
        <f>IF(Totals!$AS174="N",CONCATENATE("&lt;TD VALIGN = TOP  ALIGN = CENTER&gt;",Totals!L174,"&lt;/TD&gt;"),"")</f>
        <v/>
      </c>
      <c r="D174" s="7" t="str">
        <f>IF(Totals!$AS174="N",CONCATENATE("&lt;TD VALIGN = TOP  ALIGN = CENTER&gt;",Master!C170,"&lt;/TD&gt;"),"")</f>
        <v/>
      </c>
      <c r="E174" s="7" t="str">
        <f>IF(Totals!$AS174="N",CONCATENATE("&lt;TD VALIGN = TOP&gt;",Master!D170,"&lt;/TD&gt;"),"")</f>
        <v/>
      </c>
      <c r="F174" s="13" t="str">
        <f>IF(Totals!$AS174="N","&lt;TD VALIGN = TOP&gt;","")</f>
        <v/>
      </c>
      <c r="G174" s="13" t="str">
        <f>IF(Totals!$AS174="N",Master!B170,"")</f>
        <v/>
      </c>
      <c r="H174" s="7" t="str">
        <f>IF(Totals!$AS174="N","&lt;/TD&gt;","")</f>
        <v/>
      </c>
      <c r="I174" s="7" t="str">
        <f>IF(Totals!$AS174="N",CONCATENATE("&lt;TD VALIGN = TOP&gt;",Master!E170,"&lt;/TD&gt;"),"")</f>
        <v/>
      </c>
      <c r="J174" s="7" t="str">
        <f>IF(Totals!$AS174="N","&lt;/TD&gt;","")</f>
        <v/>
      </c>
      <c r="K174" s="7" t="str">
        <f>(IF((Totals!$AS174="N"),(CONCATENATE("&lt;TD VALIGN = MIDDLE&gt;",(IF((Master!$F170=""),("&amp;nbsp;"),(Master!$F170)))," &lt;/TD&gt;")),("")))</f>
        <v/>
      </c>
      <c r="L174" s="7" t="str">
        <f>IF(Totals!$AS174="N","&lt;/TR&gt;","")</f>
        <v/>
      </c>
    </row>
    <row r="175" spans="1:12" x14ac:dyDescent="0.2">
      <c r="A175" s="112" t="str">
        <f>IF(Totals!$AS175="N","&lt;TR&gt;","")</f>
        <v/>
      </c>
      <c r="B175" s="7" t="str">
        <f>IF(Totals!$AS175="N",CONCATENATE("&lt;TD VALIGN = TOP  ALIGN = CENTER&gt;&lt;A HREF=""maint_",Master!A172,".pdf""&gt;",Master!A172,"&lt;/A&gt;&lt;/TD&gt;"),"")</f>
        <v/>
      </c>
      <c r="C175" s="7" t="str">
        <f>IF(Totals!$AS175="N",CONCATENATE("&lt;TD VALIGN = TOP  ALIGN = CENTER&gt;",Totals!L175,"&lt;/TD&gt;"),"")</f>
        <v/>
      </c>
      <c r="D175" s="7" t="str">
        <f>IF(Totals!$AS175="N",CONCATENATE("&lt;TD VALIGN = TOP  ALIGN = CENTER&gt;",Master!C171,"&lt;/TD&gt;"),"")</f>
        <v/>
      </c>
      <c r="E175" s="7" t="str">
        <f>IF(Totals!$AS175="N",CONCATENATE("&lt;TD VALIGN = TOP&gt;",Master!D171,"&lt;/TD&gt;"),"")</f>
        <v/>
      </c>
      <c r="F175" s="13" t="str">
        <f>IF(Totals!$AS175="N","&lt;TD VALIGN = TOP&gt;","")</f>
        <v/>
      </c>
      <c r="G175" s="13" t="str">
        <f>IF(Totals!$AS175="N",Master!B171,"")</f>
        <v/>
      </c>
      <c r="H175" s="7" t="str">
        <f>IF(Totals!$AS175="N","&lt;/TD&gt;","")</f>
        <v/>
      </c>
      <c r="I175" s="7" t="str">
        <f>IF(Totals!$AS175="N",CONCATENATE("&lt;TD VALIGN = TOP&gt;",Master!E171,"&lt;/TD&gt;"),"")</f>
        <v/>
      </c>
      <c r="J175" s="7" t="str">
        <f>IF(Totals!$AS175="N","&lt;/TD&gt;","")</f>
        <v/>
      </c>
      <c r="K175" s="7" t="str">
        <f>(IF((Totals!$AS175="N"),(CONCATENATE("&lt;TD VALIGN = MIDDLE&gt;",(IF((Master!$F171=""),("&amp;nbsp;"),(Master!$F171)))," &lt;/TD&gt;")),("")))</f>
        <v/>
      </c>
      <c r="L175" s="7" t="str">
        <f>IF(Totals!$AS175="N","&lt;/TR&gt;","")</f>
        <v/>
      </c>
    </row>
    <row r="176" spans="1:12" x14ac:dyDescent="0.2">
      <c r="A176" s="112" t="str">
        <f>IF(Totals!$AS176="N","&lt;TR&gt;","")</f>
        <v/>
      </c>
      <c r="B176" s="7" t="str">
        <f>IF(Totals!$AS176="N",CONCATENATE("&lt;TD VALIGN = TOP  ALIGN = CENTER&gt;&lt;A HREF=""maint_",Master!A173,".pdf""&gt;",Master!A173,"&lt;/A&gt;&lt;/TD&gt;"),"")</f>
        <v/>
      </c>
      <c r="C176" s="7" t="str">
        <f>IF(Totals!$AS176="N",CONCATENATE("&lt;TD VALIGN = TOP  ALIGN = CENTER&gt;",Totals!L176,"&lt;/TD&gt;"),"")</f>
        <v/>
      </c>
      <c r="D176" s="7" t="str">
        <f>IF(Totals!$AS176="N",CONCATENATE("&lt;TD VALIGN = TOP  ALIGN = CENTER&gt;",Master!C172,"&lt;/TD&gt;"),"")</f>
        <v/>
      </c>
      <c r="E176" s="7" t="str">
        <f>IF(Totals!$AS176="N",CONCATENATE("&lt;TD VALIGN = TOP&gt;",Master!D172,"&lt;/TD&gt;"),"")</f>
        <v/>
      </c>
      <c r="F176" s="13" t="str">
        <f>IF(Totals!$AS176="N","&lt;TD VALIGN = TOP&gt;","")</f>
        <v/>
      </c>
      <c r="G176" s="13" t="str">
        <f>IF(Totals!$AS176="N",Master!B172,"")</f>
        <v/>
      </c>
      <c r="H176" s="7" t="str">
        <f>IF(Totals!$AS176="N","&lt;/TD&gt;","")</f>
        <v/>
      </c>
      <c r="I176" s="7" t="str">
        <f>IF(Totals!$AS176="N",CONCATENATE("&lt;TD VALIGN = TOP&gt;",Master!E172,"&lt;/TD&gt;"),"")</f>
        <v/>
      </c>
      <c r="J176" s="7" t="str">
        <f>IF(Totals!$AS176="N","&lt;/TD&gt;","")</f>
        <v/>
      </c>
      <c r="K176" s="7" t="str">
        <f>(IF((Totals!$AS176="N"),(CONCATENATE("&lt;TD VALIGN = MIDDLE&gt;",(IF((Master!$F172=""),("&amp;nbsp;"),(Master!$F172)))," &lt;/TD&gt;")),("")))</f>
        <v/>
      </c>
      <c r="L176" s="7" t="str">
        <f>IF(Totals!$AS176="N","&lt;/TR&gt;","")</f>
        <v/>
      </c>
    </row>
    <row r="177" spans="1:12" x14ac:dyDescent="0.2">
      <c r="A177" s="112" t="str">
        <f>IF(Totals!$AS177="N","&lt;TR&gt;","")</f>
        <v/>
      </c>
      <c r="B177" s="7" t="str">
        <f>IF(Totals!$AS177="N",CONCATENATE("&lt;TD VALIGN = TOP  ALIGN = CENTER&gt;&lt;A HREF=""maint_",Master!A174,".pdf""&gt;",Master!A174,"&lt;/A&gt;&lt;/TD&gt;"),"")</f>
        <v/>
      </c>
      <c r="C177" s="7" t="str">
        <f>IF(Totals!$AS177="N",CONCATENATE("&lt;TD VALIGN = TOP  ALIGN = CENTER&gt;",Totals!L177,"&lt;/TD&gt;"),"")</f>
        <v/>
      </c>
      <c r="D177" s="7" t="str">
        <f>IF(Totals!$AS177="N",CONCATENATE("&lt;TD VALIGN = TOP  ALIGN = CENTER&gt;",Master!C173,"&lt;/TD&gt;"),"")</f>
        <v/>
      </c>
      <c r="E177" s="7" t="str">
        <f>IF(Totals!$AS177="N",CONCATENATE("&lt;TD VALIGN = TOP&gt;",Master!D173,"&lt;/TD&gt;"),"")</f>
        <v/>
      </c>
      <c r="F177" s="13" t="str">
        <f>IF(Totals!$AS177="N","&lt;TD VALIGN = TOP&gt;","")</f>
        <v/>
      </c>
      <c r="G177" s="13" t="str">
        <f>IF(Totals!$AS177="N",Master!B173,"")</f>
        <v/>
      </c>
      <c r="H177" s="7" t="str">
        <f>IF(Totals!$AS177="N","&lt;/TD&gt;","")</f>
        <v/>
      </c>
      <c r="I177" s="7" t="str">
        <f>IF(Totals!$AS177="N",CONCATENATE("&lt;TD VALIGN = TOP&gt;",Master!E173,"&lt;/TD&gt;"),"")</f>
        <v/>
      </c>
      <c r="J177" s="7" t="str">
        <f>IF(Totals!$AS177="N","&lt;/TD&gt;","")</f>
        <v/>
      </c>
      <c r="K177" s="7" t="str">
        <f>(IF((Totals!$AS177="N"),(CONCATENATE("&lt;TD VALIGN = MIDDLE&gt;",(IF((Master!$F173=""),("&amp;nbsp;"),(Master!$F173)))," &lt;/TD&gt;")),("")))</f>
        <v/>
      </c>
      <c r="L177" s="7" t="str">
        <f>IF(Totals!$AS177="N","&lt;/TR&gt;","")</f>
        <v/>
      </c>
    </row>
    <row r="178" spans="1:12" x14ac:dyDescent="0.2">
      <c r="A178" s="112" t="str">
        <f>IF(Totals!$AS178="N","&lt;TR&gt;","")</f>
        <v/>
      </c>
      <c r="B178" s="7" t="str">
        <f>IF(Totals!$AS178="N",CONCATENATE("&lt;TD VALIGN = TOP  ALIGN = CENTER&gt;&lt;A HREF=""maint_",Master!A175,".pdf""&gt;",Master!A175,"&lt;/A&gt;&lt;/TD&gt;"),"")</f>
        <v/>
      </c>
      <c r="C178" s="7" t="str">
        <f>IF(Totals!$AS178="N",CONCATENATE("&lt;TD VALIGN = TOP  ALIGN = CENTER&gt;",Totals!L178,"&lt;/TD&gt;"),"")</f>
        <v/>
      </c>
      <c r="D178" s="7" t="str">
        <f>IF(Totals!$AS178="N",CONCATENATE("&lt;TD VALIGN = TOP  ALIGN = CENTER&gt;",Master!C174,"&lt;/TD&gt;"),"")</f>
        <v/>
      </c>
      <c r="E178" s="7" t="str">
        <f>IF(Totals!$AS178="N",CONCATENATE("&lt;TD VALIGN = TOP&gt;",Master!D174,"&lt;/TD&gt;"),"")</f>
        <v/>
      </c>
      <c r="F178" s="13" t="str">
        <f>IF(Totals!$AS178="N","&lt;TD VALIGN = TOP&gt;","")</f>
        <v/>
      </c>
      <c r="G178" s="13" t="str">
        <f>IF(Totals!$AS178="N",Master!B174,"")</f>
        <v/>
      </c>
      <c r="H178" s="7" t="str">
        <f>IF(Totals!$AS178="N","&lt;/TD&gt;","")</f>
        <v/>
      </c>
      <c r="I178" s="7" t="str">
        <f>IF(Totals!$AS178="N",CONCATENATE("&lt;TD VALIGN = TOP&gt;",Master!E174,"&lt;/TD&gt;"),"")</f>
        <v/>
      </c>
      <c r="J178" s="7" t="str">
        <f>IF(Totals!$AS178="N","&lt;/TD&gt;","")</f>
        <v/>
      </c>
      <c r="K178" s="7" t="str">
        <f>(IF((Totals!$AS178="N"),(CONCATENATE("&lt;TD VALIGN = MIDDLE&gt;",(IF((Master!$F174=""),("&amp;nbsp;"),(Master!$F174)))," &lt;/TD&gt;")),("")))</f>
        <v/>
      </c>
      <c r="L178" s="7" t="str">
        <f>IF(Totals!$AS178="N","&lt;/TR&gt;","")</f>
        <v/>
      </c>
    </row>
    <row r="179" spans="1:12" x14ac:dyDescent="0.2">
      <c r="A179" s="112" t="str">
        <f>IF(Totals!$AS179="N","&lt;TR&gt;","")</f>
        <v/>
      </c>
      <c r="B179" s="7" t="str">
        <f>IF(Totals!$AS179="N",CONCATENATE("&lt;TD VALIGN = TOP  ALIGN = CENTER&gt;&lt;A HREF=""maint_",Master!A176,".pdf""&gt;",Master!A176,"&lt;/A&gt;&lt;/TD&gt;"),"")</f>
        <v/>
      </c>
      <c r="C179" s="7" t="str">
        <f>IF(Totals!$AS179="N",CONCATENATE("&lt;TD VALIGN = TOP  ALIGN = CENTER&gt;",Totals!L179,"&lt;/TD&gt;"),"")</f>
        <v/>
      </c>
      <c r="D179" s="7" t="str">
        <f>IF(Totals!$AS179="N",CONCATENATE("&lt;TD VALIGN = TOP  ALIGN = CENTER&gt;",Master!C175,"&lt;/TD&gt;"),"")</f>
        <v/>
      </c>
      <c r="E179" s="7" t="str">
        <f>IF(Totals!$AS179="N",CONCATENATE("&lt;TD VALIGN = TOP&gt;",Master!D175,"&lt;/TD&gt;"),"")</f>
        <v/>
      </c>
      <c r="F179" s="13" t="str">
        <f>IF(Totals!$AS179="N","&lt;TD VALIGN = TOP&gt;","")</f>
        <v/>
      </c>
      <c r="G179" s="13" t="str">
        <f>IF(Totals!$AS179="N",Master!B175,"")</f>
        <v/>
      </c>
      <c r="H179" s="7" t="str">
        <f>IF(Totals!$AS179="N","&lt;/TD&gt;","")</f>
        <v/>
      </c>
      <c r="I179" s="7" t="str">
        <f>IF(Totals!$AS179="N",CONCATENATE("&lt;TD VALIGN = TOP&gt;",Master!E175,"&lt;/TD&gt;"),"")</f>
        <v/>
      </c>
      <c r="J179" s="7" t="str">
        <f>IF(Totals!$AS179="N","&lt;/TD&gt;","")</f>
        <v/>
      </c>
      <c r="K179" s="7" t="str">
        <f>(IF((Totals!$AS179="N"),(CONCATENATE("&lt;TD VALIGN = MIDDLE&gt;",(IF((Master!$F175=""),("&amp;nbsp;"),(Master!$F175)))," &lt;/TD&gt;")),("")))</f>
        <v/>
      </c>
      <c r="L179" s="7" t="str">
        <f>IF(Totals!$AS179="N","&lt;/TR&gt;","")</f>
        <v/>
      </c>
    </row>
    <row r="180" spans="1:12" x14ac:dyDescent="0.2">
      <c r="A180" s="112" t="str">
        <f>IF(Totals!$AS180="N","&lt;TR&gt;","")</f>
        <v/>
      </c>
      <c r="B180" s="7" t="str">
        <f>IF(Totals!$AS180="N",CONCATENATE("&lt;TD VALIGN = TOP  ALIGN = CENTER&gt;&lt;A HREF=""maint_",Master!A177,".pdf""&gt;",Master!A177,"&lt;/A&gt;&lt;/TD&gt;"),"")</f>
        <v/>
      </c>
      <c r="C180" s="7" t="str">
        <f>IF(Totals!$AS180="N",CONCATENATE("&lt;TD VALIGN = TOP  ALIGN = CENTER&gt;",Totals!L180,"&lt;/TD&gt;"),"")</f>
        <v/>
      </c>
      <c r="D180" s="7" t="str">
        <f>IF(Totals!$AS180="N",CONCATENATE("&lt;TD VALIGN = TOP  ALIGN = CENTER&gt;",Master!C176,"&lt;/TD&gt;"),"")</f>
        <v/>
      </c>
      <c r="E180" s="7" t="str">
        <f>IF(Totals!$AS180="N",CONCATENATE("&lt;TD VALIGN = TOP&gt;",Master!D176,"&lt;/TD&gt;"),"")</f>
        <v/>
      </c>
      <c r="F180" s="13" t="str">
        <f>IF(Totals!$AS180="N","&lt;TD VALIGN = TOP&gt;","")</f>
        <v/>
      </c>
      <c r="G180" s="13" t="str">
        <f>IF(Totals!$AS180="N",Master!B176,"")</f>
        <v/>
      </c>
      <c r="H180" s="7" t="str">
        <f>IF(Totals!$AS180="N","&lt;/TD&gt;","")</f>
        <v/>
      </c>
      <c r="I180" s="7" t="str">
        <f>IF(Totals!$AS180="N",CONCATENATE("&lt;TD VALIGN = TOP&gt;",Master!E176,"&lt;/TD&gt;"),"")</f>
        <v/>
      </c>
      <c r="J180" s="7" t="str">
        <f>IF(Totals!$AS180="N","&lt;/TD&gt;","")</f>
        <v/>
      </c>
      <c r="K180" s="7" t="str">
        <f>(IF((Totals!$AS180="N"),(CONCATENATE("&lt;TD VALIGN = MIDDLE&gt;",(IF((Master!$F176=""),("&amp;nbsp;"),(Master!$F176)))," &lt;/TD&gt;")),("")))</f>
        <v/>
      </c>
      <c r="L180" s="7" t="str">
        <f>IF(Totals!$AS180="N","&lt;/TR&gt;","")</f>
        <v/>
      </c>
    </row>
    <row r="181" spans="1:12" x14ac:dyDescent="0.2">
      <c r="A181" s="112" t="str">
        <f>IF(Totals!$AS181="N","&lt;TR&gt;","")</f>
        <v/>
      </c>
      <c r="B181" s="7" t="str">
        <f>IF(Totals!$AS181="N",CONCATENATE("&lt;TD VALIGN = TOP  ALIGN = CENTER&gt;&lt;A HREF=""maint_",Master!A178,".pdf""&gt;",Master!A178,"&lt;/A&gt;&lt;/TD&gt;"),"")</f>
        <v/>
      </c>
      <c r="C181" s="7" t="str">
        <f>IF(Totals!$AS181="N",CONCATENATE("&lt;TD VALIGN = TOP  ALIGN = CENTER&gt;",Totals!L181,"&lt;/TD&gt;"),"")</f>
        <v/>
      </c>
      <c r="D181" s="7" t="str">
        <f>IF(Totals!$AS181="N",CONCATENATE("&lt;TD VALIGN = TOP  ALIGN = CENTER&gt;",Master!C177,"&lt;/TD&gt;"),"")</f>
        <v/>
      </c>
      <c r="E181" s="7" t="str">
        <f>IF(Totals!$AS181="N",CONCATENATE("&lt;TD VALIGN = TOP&gt;",Master!D177,"&lt;/TD&gt;"),"")</f>
        <v/>
      </c>
      <c r="F181" s="13" t="str">
        <f>IF(Totals!$AS181="N","&lt;TD VALIGN = TOP&gt;","")</f>
        <v/>
      </c>
      <c r="G181" s="13" t="str">
        <f>IF(Totals!$AS181="N",Master!B177,"")</f>
        <v/>
      </c>
      <c r="H181" s="7" t="str">
        <f>IF(Totals!$AS181="N","&lt;/TD&gt;","")</f>
        <v/>
      </c>
      <c r="I181" s="7" t="str">
        <f>IF(Totals!$AS181="N",CONCATENATE("&lt;TD VALIGN = TOP&gt;",Master!E177,"&lt;/TD&gt;"),"")</f>
        <v/>
      </c>
      <c r="J181" s="7" t="str">
        <f>IF(Totals!$AS181="N","&lt;/TD&gt;","")</f>
        <v/>
      </c>
      <c r="K181" s="7" t="str">
        <f>(IF((Totals!$AS181="N"),(CONCATENATE("&lt;TD VALIGN = MIDDLE&gt;",(IF((Master!$F177=""),("&amp;nbsp;"),(Master!$F177)))," &lt;/TD&gt;")),("")))</f>
        <v/>
      </c>
      <c r="L181" s="7" t="str">
        <f>IF(Totals!$AS181="N","&lt;/TR&gt;","")</f>
        <v/>
      </c>
    </row>
    <row r="182" spans="1:12" x14ac:dyDescent="0.2">
      <c r="A182" s="112" t="str">
        <f>IF(Totals!$AS182="N","&lt;TR&gt;","")</f>
        <v/>
      </c>
      <c r="B182" s="7" t="str">
        <f>IF(Totals!$AS182="N",CONCATENATE("&lt;TD VALIGN = TOP  ALIGN = CENTER&gt;&lt;A HREF=""maint_",Master!A179,".pdf""&gt;",Master!A179,"&lt;/A&gt;&lt;/TD&gt;"),"")</f>
        <v/>
      </c>
      <c r="C182" s="7" t="str">
        <f>IF(Totals!$AS182="N",CONCATENATE("&lt;TD VALIGN = TOP  ALIGN = CENTER&gt;",Totals!L182,"&lt;/TD&gt;"),"")</f>
        <v/>
      </c>
      <c r="D182" s="7" t="str">
        <f>IF(Totals!$AS182="N",CONCATENATE("&lt;TD VALIGN = TOP  ALIGN = CENTER&gt;",Master!C178,"&lt;/TD&gt;"),"")</f>
        <v/>
      </c>
      <c r="E182" s="7" t="str">
        <f>IF(Totals!$AS182="N",CONCATENATE("&lt;TD VALIGN = TOP&gt;",Master!D178,"&lt;/TD&gt;"),"")</f>
        <v/>
      </c>
      <c r="F182" s="13" t="str">
        <f>IF(Totals!$AS182="N","&lt;TD VALIGN = TOP&gt;","")</f>
        <v/>
      </c>
      <c r="G182" s="13" t="str">
        <f>IF(Totals!$AS182="N",Master!B178,"")</f>
        <v/>
      </c>
      <c r="H182" s="7" t="str">
        <f>IF(Totals!$AS182="N","&lt;/TD&gt;","")</f>
        <v/>
      </c>
      <c r="I182" s="7" t="str">
        <f>IF(Totals!$AS182="N",CONCATENATE("&lt;TD VALIGN = TOP&gt;",Master!E178,"&lt;/TD&gt;"),"")</f>
        <v/>
      </c>
      <c r="J182" s="7" t="str">
        <f>IF(Totals!$AS182="N","&lt;/TD&gt;","")</f>
        <v/>
      </c>
      <c r="K182" s="7" t="str">
        <f>(IF((Totals!$AS182="N"),(CONCATENATE("&lt;TD VALIGN = MIDDLE&gt;",(IF((Master!$F178=""),("&amp;nbsp;"),(Master!$F178)))," &lt;/TD&gt;")),("")))</f>
        <v/>
      </c>
      <c r="L182" s="7" t="str">
        <f>IF(Totals!$AS182="N","&lt;/TR&gt;","")</f>
        <v/>
      </c>
    </row>
    <row r="183" spans="1:12" x14ac:dyDescent="0.2">
      <c r="A183" s="112" t="str">
        <f>IF(Totals!$AS183="N","&lt;TR&gt;","")</f>
        <v/>
      </c>
      <c r="B183" s="7" t="str">
        <f>IF(Totals!$AS183="N",CONCATENATE("&lt;TD VALIGN = TOP  ALIGN = CENTER&gt;&lt;A HREF=""maint_",Master!A180,".pdf""&gt;",Master!A180,"&lt;/A&gt;&lt;/TD&gt;"),"")</f>
        <v/>
      </c>
      <c r="C183" s="7" t="str">
        <f>IF(Totals!$AS183="N",CONCATENATE("&lt;TD VALIGN = TOP  ALIGN = CENTER&gt;",Totals!L183,"&lt;/TD&gt;"),"")</f>
        <v/>
      </c>
      <c r="D183" s="7" t="str">
        <f>IF(Totals!$AS183="N",CONCATENATE("&lt;TD VALIGN = TOP  ALIGN = CENTER&gt;",Master!C179,"&lt;/TD&gt;"),"")</f>
        <v/>
      </c>
      <c r="E183" s="7" t="str">
        <f>IF(Totals!$AS183="N",CONCATENATE("&lt;TD VALIGN = TOP&gt;",Master!D179,"&lt;/TD&gt;"),"")</f>
        <v/>
      </c>
      <c r="F183" s="13" t="str">
        <f>IF(Totals!$AS183="N","&lt;TD VALIGN = TOP&gt;","")</f>
        <v/>
      </c>
      <c r="G183" s="13" t="str">
        <f>IF(Totals!$AS183="N",Master!B179,"")</f>
        <v/>
      </c>
      <c r="H183" s="7" t="str">
        <f>IF(Totals!$AS183="N","&lt;/TD&gt;","")</f>
        <v/>
      </c>
      <c r="I183" s="7" t="str">
        <f>IF(Totals!$AS183="N",CONCATENATE("&lt;TD VALIGN = TOP&gt;",Master!E179,"&lt;/TD&gt;"),"")</f>
        <v/>
      </c>
      <c r="J183" s="7" t="str">
        <f>IF(Totals!$AS183="N","&lt;/TD&gt;","")</f>
        <v/>
      </c>
      <c r="K183" s="7" t="str">
        <f>(IF((Totals!$AS183="N"),(CONCATENATE("&lt;TD VALIGN = MIDDLE&gt;",(IF((Master!$F179=""),("&amp;nbsp;"),(Master!$F179)))," &lt;/TD&gt;")),("")))</f>
        <v/>
      </c>
      <c r="L183" s="7" t="str">
        <f>IF(Totals!$AS183="N","&lt;/TR&gt;","")</f>
        <v/>
      </c>
    </row>
    <row r="184" spans="1:12" x14ac:dyDescent="0.2">
      <c r="A184" s="112" t="str">
        <f>IF(Totals!$AS184="N","&lt;TR&gt;","")</f>
        <v/>
      </c>
      <c r="B184" s="7" t="str">
        <f>IF(Totals!$AS184="N",CONCATENATE("&lt;TD VALIGN = TOP  ALIGN = CENTER&gt;&lt;A HREF=""maint_",Master!A181,".pdf""&gt;",Master!A181,"&lt;/A&gt;&lt;/TD&gt;"),"")</f>
        <v/>
      </c>
      <c r="C184" s="7" t="str">
        <f>IF(Totals!$AS184="N",CONCATENATE("&lt;TD VALIGN = TOP  ALIGN = CENTER&gt;",Totals!L184,"&lt;/TD&gt;"),"")</f>
        <v/>
      </c>
      <c r="D184" s="7" t="str">
        <f>IF(Totals!$AS184="N",CONCATENATE("&lt;TD VALIGN = TOP  ALIGN = CENTER&gt;",Master!C180,"&lt;/TD&gt;"),"")</f>
        <v/>
      </c>
      <c r="E184" s="7" t="str">
        <f>IF(Totals!$AS184="N",CONCATENATE("&lt;TD VALIGN = TOP&gt;",Master!D180,"&lt;/TD&gt;"),"")</f>
        <v/>
      </c>
      <c r="F184" s="13" t="str">
        <f>IF(Totals!$AS184="N","&lt;TD VALIGN = TOP&gt;","")</f>
        <v/>
      </c>
      <c r="G184" s="13" t="str">
        <f>IF(Totals!$AS184="N",Master!B180,"")</f>
        <v/>
      </c>
      <c r="H184" s="7" t="str">
        <f>IF(Totals!$AS184="N","&lt;/TD&gt;","")</f>
        <v/>
      </c>
      <c r="I184" s="7" t="str">
        <f>IF(Totals!$AS184="N",CONCATENATE("&lt;TD VALIGN = TOP&gt;",Master!E180,"&lt;/TD&gt;"),"")</f>
        <v/>
      </c>
      <c r="J184" s="7" t="str">
        <f>IF(Totals!$AS184="N","&lt;/TD&gt;","")</f>
        <v/>
      </c>
      <c r="K184" s="7" t="str">
        <f>(IF((Totals!$AS184="N"),(CONCATENATE("&lt;TD VALIGN = MIDDLE&gt;",(IF((Master!$F180=""),("&amp;nbsp;"),(Master!$F180)))," &lt;/TD&gt;")),("")))</f>
        <v/>
      </c>
      <c r="L184" s="7" t="str">
        <f>IF(Totals!$AS184="N","&lt;/TR&gt;","")</f>
        <v/>
      </c>
    </row>
    <row r="185" spans="1:12" x14ac:dyDescent="0.2">
      <c r="A185" s="112" t="str">
        <f>IF(Totals!$AS185="N","&lt;TR&gt;","")</f>
        <v/>
      </c>
      <c r="B185" s="7" t="str">
        <f>IF(Totals!$AS185="N",CONCATENATE("&lt;TD VALIGN = TOP  ALIGN = CENTER&gt;&lt;A HREF=""maint_",Master!A182,".pdf""&gt;",Master!A182,"&lt;/A&gt;&lt;/TD&gt;"),"")</f>
        <v/>
      </c>
      <c r="C185" s="7" t="str">
        <f>IF(Totals!$AS185="N",CONCATENATE("&lt;TD VALIGN = TOP  ALIGN = CENTER&gt;",Totals!L185,"&lt;/TD&gt;"),"")</f>
        <v/>
      </c>
      <c r="D185" s="7" t="str">
        <f>IF(Totals!$AS185="N",CONCATENATE("&lt;TD VALIGN = TOP  ALIGN = CENTER&gt;",Master!C181,"&lt;/TD&gt;"),"")</f>
        <v/>
      </c>
      <c r="E185" s="7" t="str">
        <f>IF(Totals!$AS185="N",CONCATENATE("&lt;TD VALIGN = TOP&gt;",Master!D181,"&lt;/TD&gt;"),"")</f>
        <v/>
      </c>
      <c r="F185" s="13" t="str">
        <f>IF(Totals!$AS185="N","&lt;TD VALIGN = TOP&gt;","")</f>
        <v/>
      </c>
      <c r="G185" s="13" t="str">
        <f>IF(Totals!$AS185="N",Master!B181,"")</f>
        <v/>
      </c>
      <c r="H185" s="7" t="str">
        <f>IF(Totals!$AS185="N","&lt;/TD&gt;","")</f>
        <v/>
      </c>
      <c r="I185" s="7" t="str">
        <f>IF(Totals!$AS185="N",CONCATENATE("&lt;TD VALIGN = TOP&gt;",Master!E181,"&lt;/TD&gt;"),"")</f>
        <v/>
      </c>
      <c r="J185" s="7" t="str">
        <f>IF(Totals!$AS185="N","&lt;/TD&gt;","")</f>
        <v/>
      </c>
      <c r="K185" s="7" t="str">
        <f>(IF((Totals!$AS185="N"),(CONCATENATE("&lt;TD VALIGN = MIDDLE&gt;",(IF((Master!$F181=""),("&amp;nbsp;"),(Master!$F181)))," &lt;/TD&gt;")),("")))</f>
        <v/>
      </c>
      <c r="L185" s="7" t="str">
        <f>IF(Totals!$AS185="N","&lt;/TR&gt;","")</f>
        <v/>
      </c>
    </row>
    <row r="186" spans="1:12" x14ac:dyDescent="0.2">
      <c r="A186" s="112" t="str">
        <f>IF(Totals!$AS186="N","&lt;TR&gt;","")</f>
        <v/>
      </c>
      <c r="B186" s="7" t="str">
        <f>IF(Totals!$AS186="N",CONCATENATE("&lt;TD VALIGN = TOP  ALIGN = CENTER&gt;&lt;A HREF=""maint_",Master!A183,".pdf""&gt;",Master!A183,"&lt;/A&gt;&lt;/TD&gt;"),"")</f>
        <v/>
      </c>
      <c r="C186" s="7" t="str">
        <f>IF(Totals!$AS186="N",CONCATENATE("&lt;TD VALIGN = TOP  ALIGN = CENTER&gt;",Totals!L186,"&lt;/TD&gt;"),"")</f>
        <v/>
      </c>
      <c r="D186" s="7" t="str">
        <f>IF(Totals!$AS186="N",CONCATENATE("&lt;TD VALIGN = TOP  ALIGN = CENTER&gt;",Master!C182,"&lt;/TD&gt;"),"")</f>
        <v/>
      </c>
      <c r="E186" s="7" t="str">
        <f>IF(Totals!$AS186="N",CONCATENATE("&lt;TD VALIGN = TOP&gt;",Master!D182,"&lt;/TD&gt;"),"")</f>
        <v/>
      </c>
      <c r="F186" s="13" t="str">
        <f>IF(Totals!$AS186="N","&lt;TD VALIGN = TOP&gt;","")</f>
        <v/>
      </c>
      <c r="G186" s="13" t="str">
        <f>IF(Totals!$AS186="N",Master!B182,"")</f>
        <v/>
      </c>
      <c r="H186" s="7" t="str">
        <f>IF(Totals!$AS186="N","&lt;/TD&gt;","")</f>
        <v/>
      </c>
      <c r="I186" s="7" t="str">
        <f>IF(Totals!$AS186="N",CONCATENATE("&lt;TD VALIGN = TOP&gt;",Master!E182,"&lt;/TD&gt;"),"")</f>
        <v/>
      </c>
      <c r="J186" s="7" t="str">
        <f>IF(Totals!$AS186="N","&lt;/TD&gt;","")</f>
        <v/>
      </c>
      <c r="K186" s="7" t="str">
        <f>(IF((Totals!$AS186="N"),(CONCATENATE("&lt;TD VALIGN = MIDDLE&gt;",(IF((Master!$F182=""),("&amp;nbsp;"),(Master!$F182)))," &lt;/TD&gt;")),("")))</f>
        <v/>
      </c>
      <c r="L186" s="7" t="str">
        <f>IF(Totals!$AS186="N","&lt;/TR&gt;","")</f>
        <v/>
      </c>
    </row>
    <row r="187" spans="1:12" x14ac:dyDescent="0.2">
      <c r="A187" s="112" t="str">
        <f>IF(Totals!$AS187="N","&lt;TR&gt;","")</f>
        <v/>
      </c>
      <c r="B187" s="7" t="str">
        <f>IF(Totals!$AS187="N",CONCATENATE("&lt;TD VALIGN = TOP  ALIGN = CENTER&gt;&lt;A HREF=""maint_",Master!A184,".pdf""&gt;",Master!A184,"&lt;/A&gt;&lt;/TD&gt;"),"")</f>
        <v/>
      </c>
      <c r="C187" s="7" t="str">
        <f>IF(Totals!$AS187="N",CONCATENATE("&lt;TD VALIGN = TOP  ALIGN = CENTER&gt;",Totals!L187,"&lt;/TD&gt;"),"")</f>
        <v/>
      </c>
      <c r="D187" s="7" t="str">
        <f>IF(Totals!$AS187="N",CONCATENATE("&lt;TD VALIGN = TOP  ALIGN = CENTER&gt;",Master!C183,"&lt;/TD&gt;"),"")</f>
        <v/>
      </c>
      <c r="E187" s="7" t="str">
        <f>IF(Totals!$AS187="N",CONCATENATE("&lt;TD VALIGN = TOP&gt;",Master!D183,"&lt;/TD&gt;"),"")</f>
        <v/>
      </c>
      <c r="F187" s="13" t="str">
        <f>IF(Totals!$AS187="N","&lt;TD VALIGN = TOP&gt;","")</f>
        <v/>
      </c>
      <c r="G187" s="13" t="str">
        <f>IF(Totals!$AS187="N",Master!B183,"")</f>
        <v/>
      </c>
      <c r="H187" s="7" t="str">
        <f>IF(Totals!$AS187="N","&lt;/TD&gt;","")</f>
        <v/>
      </c>
      <c r="I187" s="7" t="str">
        <f>IF(Totals!$AS187="N",CONCATENATE("&lt;TD VALIGN = TOP&gt;",Master!E183,"&lt;/TD&gt;"),"")</f>
        <v/>
      </c>
      <c r="J187" s="7" t="str">
        <f>IF(Totals!$AS187="N","&lt;/TD&gt;","")</f>
        <v/>
      </c>
      <c r="K187" s="7" t="str">
        <f>(IF((Totals!$AS187="N"),(CONCATENATE("&lt;TD VALIGN = MIDDLE&gt;",(IF((Master!$F183=""),("&amp;nbsp;"),(Master!$F183)))," &lt;/TD&gt;")),("")))</f>
        <v/>
      </c>
      <c r="L187" s="7" t="str">
        <f>IF(Totals!$AS187="N","&lt;/TR&gt;","")</f>
        <v/>
      </c>
    </row>
    <row r="188" spans="1:12" x14ac:dyDescent="0.2">
      <c r="A188" s="112" t="str">
        <f>IF(Totals!$AS188="N","&lt;TR&gt;","")</f>
        <v/>
      </c>
      <c r="B188" s="7" t="str">
        <f>IF(Totals!$AS188="N",CONCATENATE("&lt;TD VALIGN = TOP  ALIGN = CENTER&gt;&lt;A HREF=""maint_",Master!A185,".pdf""&gt;",Master!A185,"&lt;/A&gt;&lt;/TD&gt;"),"")</f>
        <v/>
      </c>
      <c r="C188" s="7" t="str">
        <f>IF(Totals!$AS188="N",CONCATENATE("&lt;TD VALIGN = TOP  ALIGN = CENTER&gt;",Totals!L188,"&lt;/TD&gt;"),"")</f>
        <v/>
      </c>
      <c r="D188" s="7" t="str">
        <f>IF(Totals!$AS188="N",CONCATENATE("&lt;TD VALIGN = TOP  ALIGN = CENTER&gt;",Master!C184,"&lt;/TD&gt;"),"")</f>
        <v/>
      </c>
      <c r="E188" s="7" t="str">
        <f>IF(Totals!$AS188="N",CONCATENATE("&lt;TD VALIGN = TOP&gt;",Master!D184,"&lt;/TD&gt;"),"")</f>
        <v/>
      </c>
      <c r="F188" s="13" t="str">
        <f>IF(Totals!$AS188="N","&lt;TD VALIGN = TOP&gt;","")</f>
        <v/>
      </c>
      <c r="G188" s="13" t="str">
        <f>IF(Totals!$AS188="N",Master!B184,"")</f>
        <v/>
      </c>
      <c r="H188" s="7" t="str">
        <f>IF(Totals!$AS188="N","&lt;/TD&gt;","")</f>
        <v/>
      </c>
      <c r="I188" s="7" t="str">
        <f>IF(Totals!$AS188="N",CONCATENATE("&lt;TD VALIGN = TOP&gt;",Master!E184,"&lt;/TD&gt;"),"")</f>
        <v/>
      </c>
      <c r="J188" s="7" t="str">
        <f>IF(Totals!$AS188="N","&lt;/TD&gt;","")</f>
        <v/>
      </c>
      <c r="K188" s="7" t="str">
        <f>(IF((Totals!$AS188="N"),(CONCATENATE("&lt;TD VALIGN = MIDDLE&gt;",(IF((Master!$F184=""),("&amp;nbsp;"),(Master!$F184)))," &lt;/TD&gt;")),("")))</f>
        <v/>
      </c>
      <c r="L188" s="7" t="str">
        <f>IF(Totals!$AS188="N","&lt;/TR&gt;","")</f>
        <v/>
      </c>
    </row>
    <row r="189" spans="1:12" x14ac:dyDescent="0.2">
      <c r="A189" s="112" t="str">
        <f>IF(Totals!$AS189="N","&lt;TR&gt;","")</f>
        <v/>
      </c>
      <c r="B189" s="7" t="str">
        <f>IF(Totals!$AS189="N",CONCATENATE("&lt;TD VALIGN = TOP  ALIGN = CENTER&gt;&lt;A HREF=""maint_",Master!A186,".pdf""&gt;",Master!A186,"&lt;/A&gt;&lt;/TD&gt;"),"")</f>
        <v/>
      </c>
      <c r="C189" s="7" t="str">
        <f>IF(Totals!$AS189="N",CONCATENATE("&lt;TD VALIGN = TOP  ALIGN = CENTER&gt;",Totals!L189,"&lt;/TD&gt;"),"")</f>
        <v/>
      </c>
      <c r="D189" s="7" t="str">
        <f>IF(Totals!$AS189="N",CONCATENATE("&lt;TD VALIGN = TOP  ALIGN = CENTER&gt;",Master!C185,"&lt;/TD&gt;"),"")</f>
        <v/>
      </c>
      <c r="E189" s="7" t="str">
        <f>IF(Totals!$AS189="N",CONCATENATE("&lt;TD VALIGN = TOP&gt;",Master!D185,"&lt;/TD&gt;"),"")</f>
        <v/>
      </c>
      <c r="F189" s="13" t="str">
        <f>IF(Totals!$AS189="N","&lt;TD VALIGN = TOP&gt;","")</f>
        <v/>
      </c>
      <c r="G189" s="13" t="str">
        <f>IF(Totals!$AS189="N",Master!B185,"")</f>
        <v/>
      </c>
      <c r="H189" s="7" t="str">
        <f>IF(Totals!$AS189="N","&lt;/TD&gt;","")</f>
        <v/>
      </c>
      <c r="I189" s="7" t="str">
        <f>IF(Totals!$AS189="N",CONCATENATE("&lt;TD VALIGN = TOP&gt;",Master!E185,"&lt;/TD&gt;"),"")</f>
        <v/>
      </c>
      <c r="J189" s="7" t="str">
        <f>IF(Totals!$AS189="N","&lt;/TD&gt;","")</f>
        <v/>
      </c>
      <c r="K189" s="7" t="str">
        <f>(IF((Totals!$AS189="N"),(CONCATENATE("&lt;TD VALIGN = MIDDLE&gt;",(IF((Master!$F185=""),("&amp;nbsp;"),(Master!$F185)))," &lt;/TD&gt;")),("")))</f>
        <v/>
      </c>
      <c r="L189" s="7" t="str">
        <f>IF(Totals!$AS189="N","&lt;/TR&gt;","")</f>
        <v/>
      </c>
    </row>
    <row r="190" spans="1:12" x14ac:dyDescent="0.2">
      <c r="A190" s="112" t="str">
        <f>IF(Totals!$AS190="N","&lt;TR&gt;","")</f>
        <v/>
      </c>
      <c r="B190" s="7" t="str">
        <f>IF(Totals!$AS190="N",CONCATENATE("&lt;TD VALIGN = TOP  ALIGN = CENTER&gt;&lt;A HREF=""maint_",Master!A187,".pdf""&gt;",Master!A187,"&lt;/A&gt;&lt;/TD&gt;"),"")</f>
        <v/>
      </c>
      <c r="C190" s="7" t="str">
        <f>IF(Totals!$AS190="N",CONCATENATE("&lt;TD VALIGN = TOP  ALIGN = CENTER&gt;",Totals!L190,"&lt;/TD&gt;"),"")</f>
        <v/>
      </c>
      <c r="D190" s="7" t="str">
        <f>IF(Totals!$AS190="N",CONCATENATE("&lt;TD VALIGN = TOP  ALIGN = CENTER&gt;",Master!C186,"&lt;/TD&gt;"),"")</f>
        <v/>
      </c>
      <c r="E190" s="7" t="str">
        <f>IF(Totals!$AS190="N",CONCATENATE("&lt;TD VALIGN = TOP&gt;",Master!D186,"&lt;/TD&gt;"),"")</f>
        <v/>
      </c>
      <c r="F190" s="13" t="str">
        <f>IF(Totals!$AS190="N","&lt;TD VALIGN = TOP&gt;","")</f>
        <v/>
      </c>
      <c r="G190" s="13" t="str">
        <f>IF(Totals!$AS190="N",Master!B186,"")</f>
        <v/>
      </c>
      <c r="H190" s="7" t="str">
        <f>IF(Totals!$AS190="N","&lt;/TD&gt;","")</f>
        <v/>
      </c>
      <c r="I190" s="7" t="str">
        <f>IF(Totals!$AS190="N",CONCATENATE("&lt;TD VALIGN = TOP&gt;",Master!E186,"&lt;/TD&gt;"),"")</f>
        <v/>
      </c>
      <c r="J190" s="7" t="str">
        <f>IF(Totals!$AS190="N","&lt;/TD&gt;","")</f>
        <v/>
      </c>
      <c r="K190" s="7" t="str">
        <f>(IF((Totals!$AS190="N"),(CONCATENATE("&lt;TD VALIGN = MIDDLE&gt;",(IF((Master!$F186=""),("&amp;nbsp;"),(Master!$F186)))," &lt;/TD&gt;")),("")))</f>
        <v/>
      </c>
      <c r="L190" s="7" t="str">
        <f>IF(Totals!$AS190="N","&lt;/TR&gt;","")</f>
        <v/>
      </c>
    </row>
    <row r="191" spans="1:12" x14ac:dyDescent="0.2">
      <c r="A191" s="112" t="str">
        <f>IF(Totals!$AS191="N","&lt;TR&gt;","")</f>
        <v/>
      </c>
      <c r="B191" s="7" t="str">
        <f>IF(Totals!$AS191="N",CONCATENATE("&lt;TD VALIGN = TOP  ALIGN = CENTER&gt;&lt;A HREF=""maint_",Master!A188,".pdf""&gt;",Master!A188,"&lt;/A&gt;&lt;/TD&gt;"),"")</f>
        <v/>
      </c>
      <c r="C191" s="7" t="str">
        <f>IF(Totals!$AS191="N",CONCATENATE("&lt;TD VALIGN = TOP  ALIGN = CENTER&gt;",Totals!L191,"&lt;/TD&gt;"),"")</f>
        <v/>
      </c>
      <c r="D191" s="7" t="str">
        <f>IF(Totals!$AS191="N",CONCATENATE("&lt;TD VALIGN = TOP  ALIGN = CENTER&gt;",Master!C187,"&lt;/TD&gt;"),"")</f>
        <v/>
      </c>
      <c r="E191" s="7" t="str">
        <f>IF(Totals!$AS191="N",CONCATENATE("&lt;TD VALIGN = TOP&gt;",Master!D187,"&lt;/TD&gt;"),"")</f>
        <v/>
      </c>
      <c r="F191" s="13" t="str">
        <f>IF(Totals!$AS191="N","&lt;TD VALIGN = TOP&gt;","")</f>
        <v/>
      </c>
      <c r="G191" s="13" t="str">
        <f>IF(Totals!$AS191="N",Master!B187,"")</f>
        <v/>
      </c>
      <c r="H191" s="7" t="str">
        <f>IF(Totals!$AS191="N","&lt;/TD&gt;","")</f>
        <v/>
      </c>
      <c r="I191" s="7" t="str">
        <f>IF(Totals!$AS191="N",CONCATENATE("&lt;TD VALIGN = TOP&gt;",Master!E187,"&lt;/TD&gt;"),"")</f>
        <v/>
      </c>
      <c r="J191" s="7" t="str">
        <f>IF(Totals!$AS191="N","&lt;/TD&gt;","")</f>
        <v/>
      </c>
      <c r="K191" s="7" t="str">
        <f>(IF((Totals!$AS191="N"),(CONCATENATE("&lt;TD VALIGN = MIDDLE&gt;",(IF((Master!$F187=""),("&amp;nbsp;"),(Master!$F187)))," &lt;/TD&gt;")),("")))</f>
        <v/>
      </c>
      <c r="L191" s="7" t="str">
        <f>IF(Totals!$AS191="N","&lt;/TR&gt;","")</f>
        <v/>
      </c>
    </row>
    <row r="192" spans="1:12" x14ac:dyDescent="0.2">
      <c r="A192" s="112" t="str">
        <f>IF(Totals!$AS192="N","&lt;TR&gt;","")</f>
        <v/>
      </c>
      <c r="B192" s="7" t="str">
        <f>IF(Totals!$AS192="N",CONCATENATE("&lt;TD VALIGN = TOP  ALIGN = CENTER&gt;&lt;A HREF=""maint_",Master!A189,".pdf""&gt;",Master!A189,"&lt;/A&gt;&lt;/TD&gt;"),"")</f>
        <v/>
      </c>
      <c r="C192" s="7" t="str">
        <f>IF(Totals!$AS192="N",CONCATENATE("&lt;TD VALIGN = TOP  ALIGN = CENTER&gt;",Totals!L192,"&lt;/TD&gt;"),"")</f>
        <v/>
      </c>
      <c r="D192" s="7" t="str">
        <f>IF(Totals!$AS192="N",CONCATENATE("&lt;TD VALIGN = TOP  ALIGN = CENTER&gt;",Master!C188,"&lt;/TD&gt;"),"")</f>
        <v/>
      </c>
      <c r="E192" s="7" t="str">
        <f>IF(Totals!$AS192="N",CONCATENATE("&lt;TD VALIGN = TOP&gt;",Master!D188,"&lt;/TD&gt;"),"")</f>
        <v/>
      </c>
      <c r="F192" s="13" t="str">
        <f>IF(Totals!$AS192="N","&lt;TD VALIGN = TOP&gt;","")</f>
        <v/>
      </c>
      <c r="G192" s="13" t="str">
        <f>IF(Totals!$AS192="N",Master!B188,"")</f>
        <v/>
      </c>
      <c r="H192" s="7" t="str">
        <f>IF(Totals!$AS192="N","&lt;/TD&gt;","")</f>
        <v/>
      </c>
      <c r="I192" s="7" t="str">
        <f>IF(Totals!$AS192="N",CONCATENATE("&lt;TD VALIGN = TOP&gt;",Master!E188,"&lt;/TD&gt;"),"")</f>
        <v/>
      </c>
      <c r="J192" s="7" t="str">
        <f>IF(Totals!$AS192="N","&lt;/TD&gt;","")</f>
        <v/>
      </c>
      <c r="K192" s="7" t="str">
        <f>(IF((Totals!$AS192="N"),(CONCATENATE("&lt;TD VALIGN = MIDDLE&gt;",(IF((Master!$F188=""),("&amp;nbsp;"),(Master!$F188)))," &lt;/TD&gt;")),("")))</f>
        <v/>
      </c>
      <c r="L192" s="7" t="str">
        <f>IF(Totals!$AS192="N","&lt;/TR&gt;","")</f>
        <v/>
      </c>
    </row>
    <row r="193" spans="1:12" x14ac:dyDescent="0.2">
      <c r="A193" s="112" t="str">
        <f>IF(Totals!$AS193="N","&lt;TR&gt;","")</f>
        <v/>
      </c>
      <c r="B193" s="7" t="str">
        <f>IF(Totals!$AS193="N",CONCATENATE("&lt;TD VALIGN = TOP  ALIGN = CENTER&gt;&lt;A HREF=""maint_",Master!A190,".pdf""&gt;",Master!A190,"&lt;/A&gt;&lt;/TD&gt;"),"")</f>
        <v/>
      </c>
      <c r="C193" s="7" t="str">
        <f>IF(Totals!$AS193="N",CONCATENATE("&lt;TD VALIGN = TOP  ALIGN = CENTER&gt;",Totals!L193,"&lt;/TD&gt;"),"")</f>
        <v/>
      </c>
      <c r="D193" s="7" t="str">
        <f>IF(Totals!$AS193="N",CONCATENATE("&lt;TD VALIGN = TOP  ALIGN = CENTER&gt;",Master!C189,"&lt;/TD&gt;"),"")</f>
        <v/>
      </c>
      <c r="E193" s="7" t="str">
        <f>IF(Totals!$AS193="N",CONCATENATE("&lt;TD VALIGN = TOP&gt;",Master!D189,"&lt;/TD&gt;"),"")</f>
        <v/>
      </c>
      <c r="F193" s="13" t="str">
        <f>IF(Totals!$AS193="N","&lt;TD VALIGN = TOP&gt;","")</f>
        <v/>
      </c>
      <c r="G193" s="13" t="str">
        <f>IF(Totals!$AS193="N",Master!B189,"")</f>
        <v/>
      </c>
      <c r="H193" s="7" t="str">
        <f>IF(Totals!$AS193="N","&lt;/TD&gt;","")</f>
        <v/>
      </c>
      <c r="I193" s="7" t="str">
        <f>IF(Totals!$AS193="N",CONCATENATE("&lt;TD VALIGN = TOP&gt;",Master!E189,"&lt;/TD&gt;"),"")</f>
        <v/>
      </c>
      <c r="J193" s="7" t="str">
        <f>IF(Totals!$AS193="N","&lt;/TD&gt;","")</f>
        <v/>
      </c>
      <c r="K193" s="7" t="str">
        <f>(IF((Totals!$AS193="N"),(CONCATENATE("&lt;TD VALIGN = MIDDLE&gt;",(IF((Master!$F189=""),("&amp;nbsp;"),(Master!$F189)))," &lt;/TD&gt;")),("")))</f>
        <v/>
      </c>
      <c r="L193" s="7" t="str">
        <f>IF(Totals!$AS193="N","&lt;/TR&gt;","")</f>
        <v/>
      </c>
    </row>
    <row r="194" spans="1:12" x14ac:dyDescent="0.2">
      <c r="A194" s="112" t="str">
        <f>IF(Totals!$AS194="N","&lt;TR&gt;","")</f>
        <v/>
      </c>
      <c r="B194" s="7" t="str">
        <f>IF(Totals!$AS194="N",CONCATENATE("&lt;TD VALIGN = TOP  ALIGN = CENTER&gt;&lt;A HREF=""maint_",Master!A191,".pdf""&gt;",Master!A191,"&lt;/A&gt;&lt;/TD&gt;"),"")</f>
        <v/>
      </c>
      <c r="C194" s="7" t="str">
        <f>IF(Totals!$AS194="N",CONCATENATE("&lt;TD VALIGN = TOP  ALIGN = CENTER&gt;",Totals!L194,"&lt;/TD&gt;"),"")</f>
        <v/>
      </c>
      <c r="D194" s="7" t="str">
        <f>IF(Totals!$AS194="N",CONCATENATE("&lt;TD VALIGN = TOP  ALIGN = CENTER&gt;",Master!C190,"&lt;/TD&gt;"),"")</f>
        <v/>
      </c>
      <c r="E194" s="7" t="str">
        <f>IF(Totals!$AS194="N",CONCATENATE("&lt;TD VALIGN = TOP&gt;",Master!D190,"&lt;/TD&gt;"),"")</f>
        <v/>
      </c>
      <c r="F194" s="13" t="str">
        <f>IF(Totals!$AS194="N","&lt;TD VALIGN = TOP&gt;","")</f>
        <v/>
      </c>
      <c r="G194" s="13" t="str">
        <f>IF(Totals!$AS194="N",Master!B190,"")</f>
        <v/>
      </c>
      <c r="H194" s="7" t="str">
        <f>IF(Totals!$AS194="N","&lt;/TD&gt;","")</f>
        <v/>
      </c>
      <c r="I194" s="7" t="str">
        <f>IF(Totals!$AS194="N",CONCATENATE("&lt;TD VALIGN = TOP&gt;",Master!E190,"&lt;/TD&gt;"),"")</f>
        <v/>
      </c>
      <c r="J194" s="7" t="str">
        <f>IF(Totals!$AS194="N","&lt;/TD&gt;","")</f>
        <v/>
      </c>
      <c r="K194" s="7" t="str">
        <f>(IF((Totals!$AS194="N"),(CONCATENATE("&lt;TD VALIGN = MIDDLE&gt;",(IF((Master!$F190=""),("&amp;nbsp;"),(Master!$F190)))," &lt;/TD&gt;")),("")))</f>
        <v/>
      </c>
      <c r="L194" s="7" t="str">
        <f>IF(Totals!$AS194="N","&lt;/TR&gt;","")</f>
        <v/>
      </c>
    </row>
    <row r="195" spans="1:12" x14ac:dyDescent="0.2">
      <c r="A195" s="112" t="str">
        <f>IF(Totals!$AS195="N","&lt;TR&gt;","")</f>
        <v/>
      </c>
      <c r="B195" s="7" t="str">
        <f>IF(Totals!$AS195="N",CONCATENATE("&lt;TD VALIGN = TOP  ALIGN = CENTER&gt;&lt;A HREF=""maint_",Master!A192,".pdf""&gt;",Master!A192,"&lt;/A&gt;&lt;/TD&gt;"),"")</f>
        <v/>
      </c>
      <c r="C195" s="7" t="str">
        <f>IF(Totals!$AS195="N",CONCATENATE("&lt;TD VALIGN = TOP  ALIGN = CENTER&gt;",Totals!L195,"&lt;/TD&gt;"),"")</f>
        <v/>
      </c>
      <c r="D195" s="7" t="str">
        <f>IF(Totals!$AS195="N",CONCATENATE("&lt;TD VALIGN = TOP  ALIGN = CENTER&gt;",Master!C191,"&lt;/TD&gt;"),"")</f>
        <v/>
      </c>
      <c r="E195" s="7" t="str">
        <f>IF(Totals!$AS195="N",CONCATENATE("&lt;TD VALIGN = TOP&gt;",Master!D191,"&lt;/TD&gt;"),"")</f>
        <v/>
      </c>
      <c r="F195" s="13" t="str">
        <f>IF(Totals!$AS195="N","&lt;TD VALIGN = TOP&gt;","")</f>
        <v/>
      </c>
      <c r="G195" s="13" t="str">
        <f>IF(Totals!$AS195="N",Master!B191,"")</f>
        <v/>
      </c>
      <c r="H195" s="7" t="str">
        <f>IF(Totals!$AS195="N","&lt;/TD&gt;","")</f>
        <v/>
      </c>
      <c r="I195" s="7" t="str">
        <f>IF(Totals!$AS195="N",CONCATENATE("&lt;TD VALIGN = TOP&gt;",Master!E191,"&lt;/TD&gt;"),"")</f>
        <v/>
      </c>
      <c r="J195" s="7" t="str">
        <f>IF(Totals!$AS195="N","&lt;/TD&gt;","")</f>
        <v/>
      </c>
      <c r="K195" s="7" t="str">
        <f>(IF((Totals!$AS195="N"),(CONCATENATE("&lt;TD VALIGN = MIDDLE&gt;",(IF((Master!$F191=""),("&amp;nbsp;"),(Master!$F191)))," &lt;/TD&gt;")),("")))</f>
        <v/>
      </c>
      <c r="L195" s="7" t="str">
        <f>IF(Totals!$AS195="N","&lt;/TR&gt;","")</f>
        <v/>
      </c>
    </row>
    <row r="196" spans="1:12" x14ac:dyDescent="0.2">
      <c r="A196" s="112" t="str">
        <f>IF(Totals!$AS196="N","&lt;TR&gt;","")</f>
        <v/>
      </c>
      <c r="B196" s="7" t="str">
        <f>IF(Totals!$AS196="N",CONCATENATE("&lt;TD VALIGN = TOP  ALIGN = CENTER&gt;&lt;A HREF=""maint_",Master!A193,".pdf""&gt;",Master!A193,"&lt;/A&gt;&lt;/TD&gt;"),"")</f>
        <v/>
      </c>
      <c r="C196" s="7" t="str">
        <f>IF(Totals!$AS196="N",CONCATENATE("&lt;TD VALIGN = TOP  ALIGN = CENTER&gt;",Totals!L196,"&lt;/TD&gt;"),"")</f>
        <v/>
      </c>
      <c r="D196" s="7" t="str">
        <f>IF(Totals!$AS196="N",CONCATENATE("&lt;TD VALIGN = TOP  ALIGN = CENTER&gt;",Master!C192,"&lt;/TD&gt;"),"")</f>
        <v/>
      </c>
      <c r="E196" s="7" t="str">
        <f>IF(Totals!$AS196="N",CONCATENATE("&lt;TD VALIGN = TOP&gt;",Master!D192,"&lt;/TD&gt;"),"")</f>
        <v/>
      </c>
      <c r="F196" s="13" t="str">
        <f>IF(Totals!$AS196="N","&lt;TD VALIGN = TOP&gt;","")</f>
        <v/>
      </c>
      <c r="G196" s="13" t="str">
        <f>IF(Totals!$AS196="N",Master!B192,"")</f>
        <v/>
      </c>
      <c r="H196" s="7" t="str">
        <f>IF(Totals!$AS196="N","&lt;/TD&gt;","")</f>
        <v/>
      </c>
      <c r="I196" s="7" t="str">
        <f>IF(Totals!$AS196="N",CONCATENATE("&lt;TD VALIGN = TOP&gt;",Master!E192,"&lt;/TD&gt;"),"")</f>
        <v/>
      </c>
      <c r="J196" s="7" t="str">
        <f>IF(Totals!$AS196="N","&lt;/TD&gt;","")</f>
        <v/>
      </c>
      <c r="K196" s="7" t="str">
        <f>(IF((Totals!$AS196="N"),(CONCATENATE("&lt;TD VALIGN = MIDDLE&gt;",(IF((Master!$F192=""),("&amp;nbsp;"),(Master!$F192)))," &lt;/TD&gt;")),("")))</f>
        <v/>
      </c>
      <c r="L196" s="7" t="str">
        <f>IF(Totals!$AS196="N","&lt;/TR&gt;","")</f>
        <v/>
      </c>
    </row>
    <row r="197" spans="1:12" x14ac:dyDescent="0.2">
      <c r="A197" s="112" t="str">
        <f>IF(Totals!$AS197="N","&lt;TR&gt;","")</f>
        <v/>
      </c>
      <c r="B197" s="7" t="str">
        <f>IF(Totals!$AS197="N",CONCATENATE("&lt;TD VALIGN = TOP  ALIGN = CENTER&gt;&lt;A HREF=""maint_",Master!A194,".pdf""&gt;",Master!A194,"&lt;/A&gt;&lt;/TD&gt;"),"")</f>
        <v/>
      </c>
      <c r="C197" s="7" t="str">
        <f>IF(Totals!$AS197="N",CONCATENATE("&lt;TD VALIGN = TOP  ALIGN = CENTER&gt;",Totals!L197,"&lt;/TD&gt;"),"")</f>
        <v/>
      </c>
      <c r="D197" s="7" t="str">
        <f>IF(Totals!$AS197="N",CONCATENATE("&lt;TD VALIGN = TOP  ALIGN = CENTER&gt;",Master!C193,"&lt;/TD&gt;"),"")</f>
        <v/>
      </c>
      <c r="E197" s="7" t="str">
        <f>IF(Totals!$AS197="N",CONCATENATE("&lt;TD VALIGN = TOP&gt;",Master!D193,"&lt;/TD&gt;"),"")</f>
        <v/>
      </c>
      <c r="F197" s="13" t="str">
        <f>IF(Totals!$AS197="N","&lt;TD VALIGN = TOP&gt;","")</f>
        <v/>
      </c>
      <c r="G197" s="13" t="str">
        <f>IF(Totals!$AS197="N",Master!B193,"")</f>
        <v/>
      </c>
      <c r="H197" s="7" t="str">
        <f>IF(Totals!$AS197="N","&lt;/TD&gt;","")</f>
        <v/>
      </c>
      <c r="I197" s="7" t="str">
        <f>IF(Totals!$AS197="N",CONCATENATE("&lt;TD VALIGN = TOP&gt;",Master!E193,"&lt;/TD&gt;"),"")</f>
        <v/>
      </c>
      <c r="J197" s="7" t="str">
        <f>IF(Totals!$AS197="N","&lt;/TD&gt;","")</f>
        <v/>
      </c>
      <c r="K197" s="7" t="str">
        <f>(IF((Totals!$AS197="N"),(CONCATENATE("&lt;TD VALIGN = MIDDLE&gt;",(IF((Master!$F193=""),("&amp;nbsp;"),(Master!$F193)))," &lt;/TD&gt;")),("")))</f>
        <v/>
      </c>
      <c r="L197" s="7" t="str">
        <f>IF(Totals!$AS197="N","&lt;/TR&gt;","")</f>
        <v/>
      </c>
    </row>
    <row r="198" spans="1:12" x14ac:dyDescent="0.2">
      <c r="A198" s="112" t="str">
        <f>IF(Totals!$AS198="N","&lt;TR&gt;","")</f>
        <v/>
      </c>
      <c r="B198" s="7" t="str">
        <f>IF(Totals!$AS198="N",CONCATENATE("&lt;TD VALIGN = TOP  ALIGN = CENTER&gt;&lt;A HREF=""maint_",Master!A195,".pdf""&gt;",Master!A195,"&lt;/A&gt;&lt;/TD&gt;"),"")</f>
        <v/>
      </c>
      <c r="C198" s="7" t="str">
        <f>IF(Totals!$AS198="N",CONCATENATE("&lt;TD VALIGN = TOP  ALIGN = CENTER&gt;",Totals!L198,"&lt;/TD&gt;"),"")</f>
        <v/>
      </c>
      <c r="D198" s="7" t="str">
        <f>IF(Totals!$AS198="N",CONCATENATE("&lt;TD VALIGN = TOP  ALIGN = CENTER&gt;",Master!C194,"&lt;/TD&gt;"),"")</f>
        <v/>
      </c>
      <c r="E198" s="7" t="str">
        <f>IF(Totals!$AS198="N",CONCATENATE("&lt;TD VALIGN = TOP&gt;",Master!D194,"&lt;/TD&gt;"),"")</f>
        <v/>
      </c>
      <c r="F198" s="13" t="str">
        <f>IF(Totals!$AS198="N","&lt;TD VALIGN = TOP&gt;","")</f>
        <v/>
      </c>
      <c r="G198" s="13" t="str">
        <f>IF(Totals!$AS198="N",Master!B194,"")</f>
        <v/>
      </c>
      <c r="H198" s="7" t="str">
        <f>IF(Totals!$AS198="N","&lt;/TD&gt;","")</f>
        <v/>
      </c>
      <c r="I198" s="7" t="str">
        <f>IF(Totals!$AS198="N",CONCATENATE("&lt;TD VALIGN = TOP&gt;",Master!E194,"&lt;/TD&gt;"),"")</f>
        <v/>
      </c>
      <c r="J198" s="7" t="str">
        <f>IF(Totals!$AS198="N","&lt;/TD&gt;","")</f>
        <v/>
      </c>
      <c r="K198" s="7" t="str">
        <f>(IF((Totals!$AS198="N"),(CONCATENATE("&lt;TD VALIGN = MIDDLE&gt;",(IF((Master!$F194=""),("&amp;nbsp;"),(Master!$F194)))," &lt;/TD&gt;")),("")))</f>
        <v/>
      </c>
      <c r="L198" s="7" t="str">
        <f>IF(Totals!$AS198="N","&lt;/TR&gt;","")</f>
        <v/>
      </c>
    </row>
    <row r="199" spans="1:12" x14ac:dyDescent="0.2">
      <c r="A199" s="112" t="str">
        <f>IF(Totals!$AS199="N","&lt;TR&gt;","")</f>
        <v/>
      </c>
      <c r="B199" s="7" t="str">
        <f>IF(Totals!$AS199="N",CONCATENATE("&lt;TD VALIGN = TOP  ALIGN = CENTER&gt;&lt;A HREF=""maint_",Master!A196,".pdf""&gt;",Master!A196,"&lt;/A&gt;&lt;/TD&gt;"),"")</f>
        <v/>
      </c>
      <c r="C199" s="7" t="str">
        <f>IF(Totals!$AS199="N",CONCATENATE("&lt;TD VALIGN = TOP  ALIGN = CENTER&gt;",Totals!L199,"&lt;/TD&gt;"),"")</f>
        <v/>
      </c>
      <c r="D199" s="7" t="str">
        <f>IF(Totals!$AS199="N",CONCATENATE("&lt;TD VALIGN = TOP  ALIGN = CENTER&gt;",Master!C195,"&lt;/TD&gt;"),"")</f>
        <v/>
      </c>
      <c r="E199" s="7" t="str">
        <f>IF(Totals!$AS199="N",CONCATENATE("&lt;TD VALIGN = TOP&gt;",Master!D195,"&lt;/TD&gt;"),"")</f>
        <v/>
      </c>
      <c r="F199" s="13" t="str">
        <f>IF(Totals!$AS199="N","&lt;TD VALIGN = TOP&gt;","")</f>
        <v/>
      </c>
      <c r="G199" s="13" t="str">
        <f>IF(Totals!$AS199="N",Master!B195,"")</f>
        <v/>
      </c>
      <c r="H199" s="7" t="str">
        <f>IF(Totals!$AS199="N","&lt;/TD&gt;","")</f>
        <v/>
      </c>
      <c r="I199" s="7" t="str">
        <f>IF(Totals!$AS199="N",CONCATENATE("&lt;TD VALIGN = TOP&gt;",Master!E195,"&lt;/TD&gt;"),"")</f>
        <v/>
      </c>
      <c r="J199" s="7" t="str">
        <f>IF(Totals!$AS199="N","&lt;/TD&gt;","")</f>
        <v/>
      </c>
      <c r="K199" s="7" t="str">
        <f>(IF((Totals!$AS199="N"),(CONCATENATE("&lt;TD VALIGN = MIDDLE&gt;",(IF((Master!$F195=""),("&amp;nbsp;"),(Master!$F195)))," &lt;/TD&gt;")),("")))</f>
        <v/>
      </c>
      <c r="L199" s="7" t="str">
        <f>IF(Totals!$AS199="N","&lt;/TR&gt;","")</f>
        <v/>
      </c>
    </row>
    <row r="200" spans="1:12" x14ac:dyDescent="0.2">
      <c r="A200" s="26"/>
      <c r="B200" s="7"/>
      <c r="J200" s="7" t="e">
        <f>IF(Master!#REF!="#","","&lt;/TD&gt;")</f>
        <v>#REF!</v>
      </c>
      <c r="K200" s="7"/>
    </row>
    <row r="201" spans="1:12" x14ac:dyDescent="0.2">
      <c r="A201" s="26"/>
      <c r="B201" s="7"/>
      <c r="J201" s="7" t="e">
        <f>IF(Master!#REF!="#","","&lt;/TD&gt;")</f>
        <v>#REF!</v>
      </c>
      <c r="K201" s="7"/>
    </row>
    <row r="202" spans="1:12" x14ac:dyDescent="0.2">
      <c r="A202" s="26"/>
      <c r="B202" s="7"/>
      <c r="J202" s="7" t="e">
        <f>IF(Master!#REF!="#","","&lt;/TD&gt;")</f>
        <v>#REF!</v>
      </c>
      <c r="K202" s="7"/>
    </row>
    <row r="203" spans="1:12" x14ac:dyDescent="0.2">
      <c r="A203" s="26"/>
      <c r="B203" s="7"/>
      <c r="J203" s="7" t="e">
        <f>IF(Master!#REF!="#","","&lt;/TD&gt;")</f>
        <v>#REF!</v>
      </c>
      <c r="K203" s="7"/>
    </row>
    <row r="204" spans="1:12" x14ac:dyDescent="0.2">
      <c r="A204" s="26"/>
      <c r="B204" s="7"/>
      <c r="J204" s="7" t="e">
        <f>IF(Master!#REF!="#","","&lt;/TD&gt;")</f>
        <v>#REF!</v>
      </c>
      <c r="K204" s="7"/>
    </row>
    <row r="205" spans="1:12" x14ac:dyDescent="0.2">
      <c r="A205" s="26"/>
      <c r="B205" s="7"/>
      <c r="J205" s="7" t="e">
        <f>IF(Master!#REF!="#","","&lt;/TD&gt;")</f>
        <v>#REF!</v>
      </c>
      <c r="K205" s="7"/>
    </row>
    <row r="206" spans="1:12" x14ac:dyDescent="0.2">
      <c r="A206" s="26"/>
      <c r="B206" s="7"/>
      <c r="J206" s="7" t="e">
        <f>IF(Master!#REF!="#","","&lt;/TD&gt;")</f>
        <v>#REF!</v>
      </c>
      <c r="K206" s="7"/>
    </row>
    <row r="207" spans="1:12" x14ac:dyDescent="0.2">
      <c r="A207" s="26"/>
      <c r="B207" s="7"/>
      <c r="J207" s="7" t="e">
        <f>IF(Master!#REF!="#","","&lt;/TD&gt;")</f>
        <v>#REF!</v>
      </c>
      <c r="K207" s="7"/>
    </row>
    <row r="208" spans="1:12" x14ac:dyDescent="0.2">
      <c r="A208" s="26"/>
      <c r="B208" s="7"/>
      <c r="J208" s="7" t="e">
        <f>IF(Master!#REF!="#","","&lt;/TD&gt;")</f>
        <v>#REF!</v>
      </c>
      <c r="K208" s="7"/>
    </row>
    <row r="209" spans="1:11" x14ac:dyDescent="0.2">
      <c r="A209" s="26"/>
      <c r="B209" s="7"/>
      <c r="J209" s="7" t="e">
        <f>IF(Master!#REF!="#","","&lt;/TD&gt;")</f>
        <v>#REF!</v>
      </c>
      <c r="K209" s="7"/>
    </row>
    <row r="210" spans="1:11" x14ac:dyDescent="0.2">
      <c r="A210" s="26"/>
      <c r="B210" s="7"/>
      <c r="J210" s="7" t="e">
        <f>IF(Master!#REF!="#","","&lt;/TD&gt;")</f>
        <v>#REF!</v>
      </c>
      <c r="K210" s="7"/>
    </row>
    <row r="211" spans="1:11" x14ac:dyDescent="0.2">
      <c r="A211" s="26"/>
      <c r="B211" s="7"/>
      <c r="J211" s="7" t="e">
        <f>IF(Master!#REF!="#","","&lt;/TD&gt;")</f>
        <v>#REF!</v>
      </c>
      <c r="K211" s="7"/>
    </row>
    <row r="212" spans="1:11" x14ac:dyDescent="0.2">
      <c r="A212" s="26"/>
      <c r="B212" s="7"/>
      <c r="J212" s="7" t="e">
        <f>IF(Master!#REF!="#","","&lt;/TD&gt;")</f>
        <v>#REF!</v>
      </c>
      <c r="K212" s="7"/>
    </row>
    <row r="213" spans="1:11" x14ac:dyDescent="0.2">
      <c r="A213" s="26"/>
      <c r="B213" s="7"/>
      <c r="J213" s="7" t="e">
        <f>IF(Master!#REF!="#","","&lt;/TD&gt;")</f>
        <v>#REF!</v>
      </c>
      <c r="K213" s="7"/>
    </row>
    <row r="214" spans="1:11" x14ac:dyDescent="0.2">
      <c r="A214" s="26"/>
      <c r="B214" s="7"/>
      <c r="J214" s="7" t="e">
        <f>IF(Master!#REF!="#","","&lt;/TD&gt;")</f>
        <v>#REF!</v>
      </c>
      <c r="K214" s="7"/>
    </row>
    <row r="215" spans="1:11" x14ac:dyDescent="0.2">
      <c r="A215" s="26"/>
      <c r="B215" s="7"/>
      <c r="J215" s="7" t="e">
        <f>IF(Master!#REF!="#","","&lt;/TD&gt;")</f>
        <v>#REF!</v>
      </c>
      <c r="K215" s="7"/>
    </row>
    <row r="216" spans="1:11" x14ac:dyDescent="0.2">
      <c r="A216" s="26"/>
      <c r="B216" s="7"/>
      <c r="J216" s="7" t="e">
        <f>IF(Master!#REF!="#","","&lt;/TD&gt;")</f>
        <v>#REF!</v>
      </c>
      <c r="K216" s="7"/>
    </row>
    <row r="217" spans="1:11" x14ac:dyDescent="0.2">
      <c r="A217" s="26"/>
      <c r="B217" s="7"/>
      <c r="J217" s="7" t="e">
        <f>IF(Master!#REF!="#","","&lt;/TD&gt;")</f>
        <v>#REF!</v>
      </c>
      <c r="K217" s="7"/>
    </row>
    <row r="218" spans="1:11" x14ac:dyDescent="0.2">
      <c r="A218" s="26"/>
      <c r="B218" s="7"/>
      <c r="J218" s="7" t="e">
        <f>IF(Master!#REF!="#","","&lt;/TD&gt;")</f>
        <v>#REF!</v>
      </c>
      <c r="K218" s="7"/>
    </row>
    <row r="219" spans="1:11" x14ac:dyDescent="0.2">
      <c r="A219" s="26"/>
      <c r="B219" s="7"/>
      <c r="J219" s="7" t="e">
        <f>IF(Master!#REF!="#","","&lt;/TD&gt;")</f>
        <v>#REF!</v>
      </c>
      <c r="K219" s="7"/>
    </row>
    <row r="220" spans="1:11" x14ac:dyDescent="0.2">
      <c r="A220" s="26"/>
      <c r="B220" s="7"/>
      <c r="J220" s="7" t="e">
        <f>IF(Master!#REF!="#","","&lt;/TD&gt;")</f>
        <v>#REF!</v>
      </c>
      <c r="K220" s="7"/>
    </row>
    <row r="221" spans="1:11" x14ac:dyDescent="0.2">
      <c r="A221" s="26"/>
      <c r="B221" s="7"/>
      <c r="J221" s="7" t="e">
        <f>IF(Master!#REF!="#","","&lt;/TD&gt;")</f>
        <v>#REF!</v>
      </c>
      <c r="K221" s="7"/>
    </row>
    <row r="222" spans="1:11" x14ac:dyDescent="0.2">
      <c r="A222" s="26"/>
      <c r="B222" s="7"/>
      <c r="J222" s="7" t="e">
        <f>IF(Master!#REF!="#","","&lt;/TD&gt;")</f>
        <v>#REF!</v>
      </c>
      <c r="K222" s="7"/>
    </row>
    <row r="223" spans="1:11" x14ac:dyDescent="0.2">
      <c r="A223" s="26"/>
      <c r="B223" s="7"/>
      <c r="J223" s="7" t="e">
        <f>IF(Master!#REF!="#","","&lt;/TD&gt;")</f>
        <v>#REF!</v>
      </c>
      <c r="K223" s="7"/>
    </row>
    <row r="224" spans="1:11" x14ac:dyDescent="0.2">
      <c r="A224" s="26"/>
      <c r="B224" s="7"/>
      <c r="J224" s="7" t="e">
        <f>IF(Master!#REF!="#","","&lt;/TD&gt;")</f>
        <v>#REF!</v>
      </c>
      <c r="K224" s="7"/>
    </row>
    <row r="225" spans="1:11" x14ac:dyDescent="0.2">
      <c r="A225" s="26"/>
      <c r="B225" s="7"/>
      <c r="J225" s="7" t="e">
        <f>IF(Master!#REF!="#","","&lt;/TD&gt;")</f>
        <v>#REF!</v>
      </c>
      <c r="K225" s="7"/>
    </row>
    <row r="226" spans="1:11" x14ac:dyDescent="0.2">
      <c r="A226" s="26"/>
      <c r="B226" s="7"/>
      <c r="J226" s="7" t="e">
        <f>IF(Master!#REF!="#","","&lt;/TD&gt;")</f>
        <v>#REF!</v>
      </c>
      <c r="K226" s="7"/>
    </row>
    <row r="227" spans="1:11" x14ac:dyDescent="0.2">
      <c r="A227" s="26"/>
      <c r="B227" s="7"/>
      <c r="J227" s="7" t="e">
        <f>IF(Master!#REF!="#","","&lt;/TD&gt;")</f>
        <v>#REF!</v>
      </c>
      <c r="K227" s="7"/>
    </row>
    <row r="228" spans="1:11" x14ac:dyDescent="0.2">
      <c r="A228" s="26"/>
      <c r="B228" s="7"/>
      <c r="J228" s="7" t="e">
        <f>IF(Master!#REF!="#","","&lt;/TD&gt;")</f>
        <v>#REF!</v>
      </c>
      <c r="K228" s="7"/>
    </row>
    <row r="229" spans="1:11" x14ac:dyDescent="0.2">
      <c r="A229" s="26"/>
      <c r="B229" s="7"/>
      <c r="J229" s="7" t="e">
        <f>IF(Master!#REF!="#","","&lt;/TD&gt;")</f>
        <v>#REF!</v>
      </c>
      <c r="K229" s="7"/>
    </row>
    <row r="230" spans="1:11" x14ac:dyDescent="0.2">
      <c r="A230" s="26"/>
      <c r="B230" s="7"/>
      <c r="J230" s="7" t="e">
        <f>IF(Master!#REF!="#","","&lt;/TD&gt;")</f>
        <v>#REF!</v>
      </c>
      <c r="K230" s="7"/>
    </row>
    <row r="231" spans="1:11" x14ac:dyDescent="0.2">
      <c r="A231" s="26"/>
      <c r="B231" s="7"/>
      <c r="J231" s="7" t="e">
        <f>IF(Master!#REF!="#","","&lt;/TD&gt;")</f>
        <v>#REF!</v>
      </c>
      <c r="K231" s="7"/>
    </row>
    <row r="232" spans="1:11" x14ac:dyDescent="0.2">
      <c r="A232" s="26"/>
      <c r="B232" s="7"/>
      <c r="J232" s="7" t="e">
        <f>IF(Master!#REF!="#","","&lt;/TD&gt;")</f>
        <v>#REF!</v>
      </c>
      <c r="K232" s="7"/>
    </row>
    <row r="233" spans="1:11" x14ac:dyDescent="0.2">
      <c r="A233" s="26"/>
      <c r="B233" s="7"/>
      <c r="J233" s="7" t="e">
        <f>IF(Master!#REF!="#","","&lt;/TD&gt;")</f>
        <v>#REF!</v>
      </c>
      <c r="K233" s="7"/>
    </row>
    <row r="234" spans="1:11" x14ac:dyDescent="0.2">
      <c r="A234" s="26"/>
      <c r="B234" s="7"/>
      <c r="J234" s="7" t="e">
        <f>IF(Master!#REF!="#","","&lt;/TD&gt;")</f>
        <v>#REF!</v>
      </c>
      <c r="K234" s="7"/>
    </row>
    <row r="235" spans="1:11" x14ac:dyDescent="0.2">
      <c r="A235" s="26"/>
      <c r="B235" s="7"/>
      <c r="J235" s="7" t="e">
        <f>IF(Master!#REF!="#","","&lt;/TD&gt;")</f>
        <v>#REF!</v>
      </c>
      <c r="K235" s="7"/>
    </row>
    <row r="236" spans="1:11" x14ac:dyDescent="0.2">
      <c r="A236" s="26"/>
      <c r="B236" s="7"/>
      <c r="J236" s="7" t="e">
        <f>IF(Master!#REF!="#","","&lt;/TD&gt;")</f>
        <v>#REF!</v>
      </c>
      <c r="K236" s="7"/>
    </row>
    <row r="237" spans="1:11" x14ac:dyDescent="0.2">
      <c r="A237" s="26"/>
      <c r="B237" s="7"/>
      <c r="J237" s="7" t="e">
        <f>IF(Master!#REF!="#","","&lt;/TD&gt;")</f>
        <v>#REF!</v>
      </c>
      <c r="K237" s="7"/>
    </row>
    <row r="238" spans="1:11" x14ac:dyDescent="0.2">
      <c r="A238" s="26"/>
      <c r="B238" s="7"/>
      <c r="J238" s="7" t="e">
        <f>IF(Master!#REF!="#","","&lt;/TD&gt;")</f>
        <v>#REF!</v>
      </c>
      <c r="K238" s="7"/>
    </row>
    <row r="239" spans="1:11" x14ac:dyDescent="0.2">
      <c r="A239" s="26"/>
      <c r="B239" s="7"/>
      <c r="J239" s="7" t="e">
        <f>IF(Master!#REF!="#","","&lt;/TD&gt;")</f>
        <v>#REF!</v>
      </c>
      <c r="K239" s="7"/>
    </row>
    <row r="240" spans="1:11" x14ac:dyDescent="0.2">
      <c r="A240" s="26"/>
      <c r="B240" s="7"/>
      <c r="J240" s="7" t="e">
        <f>IF(Master!#REF!="#","","&lt;/TD&gt;")</f>
        <v>#REF!</v>
      </c>
      <c r="K240" s="7"/>
    </row>
    <row r="241" spans="1:11" x14ac:dyDescent="0.2">
      <c r="A241" s="26"/>
      <c r="B241" s="7"/>
      <c r="J241" s="7" t="e">
        <f>IF(Master!#REF!="#","","&lt;/TD&gt;")</f>
        <v>#REF!</v>
      </c>
      <c r="K241" s="7"/>
    </row>
    <row r="242" spans="1:11" x14ac:dyDescent="0.2">
      <c r="A242" s="26"/>
      <c r="B242" s="7"/>
      <c r="J242" s="7" t="e">
        <f>IF(Master!#REF!="#","","&lt;/TD&gt;")</f>
        <v>#REF!</v>
      </c>
      <c r="K242" s="7"/>
    </row>
    <row r="243" spans="1:11" x14ac:dyDescent="0.2">
      <c r="A243" s="26"/>
      <c r="B243" s="7"/>
      <c r="J243" s="7" t="e">
        <f>IF(Master!#REF!="#","","&lt;/TD&gt;")</f>
        <v>#REF!</v>
      </c>
      <c r="K243" s="7"/>
    </row>
    <row r="244" spans="1:11" x14ac:dyDescent="0.2">
      <c r="A244" s="26"/>
      <c r="B244" s="7"/>
      <c r="J244" s="7" t="e">
        <f>IF(Master!#REF!="#","","&lt;/TD&gt;")</f>
        <v>#REF!</v>
      </c>
      <c r="K244" s="7"/>
    </row>
    <row r="245" spans="1:11" x14ac:dyDescent="0.2">
      <c r="A245" s="26"/>
      <c r="B245" s="7"/>
      <c r="J245" s="7" t="e">
        <f>IF(Master!#REF!="#","","&lt;/TD&gt;")</f>
        <v>#REF!</v>
      </c>
      <c r="K245" s="7"/>
    </row>
    <row r="246" spans="1:11" x14ac:dyDescent="0.2">
      <c r="A246" s="26"/>
      <c r="B246" s="7"/>
      <c r="J246" s="7" t="e">
        <f>IF(Master!#REF!="#","","&lt;/TD&gt;")</f>
        <v>#REF!</v>
      </c>
      <c r="K246" s="7"/>
    </row>
    <row r="247" spans="1:11" x14ac:dyDescent="0.2">
      <c r="A247" s="26"/>
      <c r="B247" s="7"/>
      <c r="J247" s="7" t="e">
        <f>IF(Master!#REF!="#","","&lt;/TD&gt;")</f>
        <v>#REF!</v>
      </c>
      <c r="K247" s="7"/>
    </row>
    <row r="248" spans="1:11" x14ac:dyDescent="0.2">
      <c r="A248" s="26"/>
      <c r="B248" s="7"/>
      <c r="J248" s="7" t="e">
        <f>IF(Master!#REF!="#","","&lt;/TD&gt;")</f>
        <v>#REF!</v>
      </c>
      <c r="K248" s="7"/>
    </row>
    <row r="249" spans="1:11" x14ac:dyDescent="0.2">
      <c r="A249" s="26"/>
      <c r="B249" s="7"/>
      <c r="J249" s="7" t="e">
        <f>IF(Master!#REF!="#","","&lt;/TD&gt;")</f>
        <v>#REF!</v>
      </c>
      <c r="K249" s="7"/>
    </row>
    <row r="250" spans="1:11" x14ac:dyDescent="0.2">
      <c r="A250" s="26"/>
      <c r="B250" s="7"/>
      <c r="J250" s="7" t="e">
        <f>IF(Master!#REF!="#","","&lt;/TD&gt;")</f>
        <v>#REF!</v>
      </c>
      <c r="K250" s="7"/>
    </row>
    <row r="251" spans="1:11" x14ac:dyDescent="0.2">
      <c r="A251" s="26"/>
      <c r="B251" s="7"/>
      <c r="J251" s="7" t="e">
        <f>IF(Master!#REF!="#","","&lt;/TD&gt;")</f>
        <v>#REF!</v>
      </c>
      <c r="K251" s="7"/>
    </row>
    <row r="252" spans="1:11" x14ac:dyDescent="0.2">
      <c r="A252" s="26"/>
      <c r="B252" s="7"/>
      <c r="J252" s="7" t="e">
        <f>IF(Master!#REF!="#","","&lt;/TD&gt;")</f>
        <v>#REF!</v>
      </c>
      <c r="K252" s="7"/>
    </row>
    <row r="253" spans="1:11" x14ac:dyDescent="0.2">
      <c r="A253" s="26"/>
      <c r="B253" s="7"/>
      <c r="J253" s="7" t="e">
        <f>IF(Master!#REF!="#","","&lt;/TD&gt;")</f>
        <v>#REF!</v>
      </c>
      <c r="K253" s="7"/>
    </row>
    <row r="254" spans="1:11" x14ac:dyDescent="0.2">
      <c r="A254" s="26"/>
      <c r="B254" s="7"/>
      <c r="J254" s="7" t="e">
        <f>IF(Master!#REF!="#","","&lt;/TD&gt;")</f>
        <v>#REF!</v>
      </c>
      <c r="K254" s="7"/>
    </row>
    <row r="255" spans="1:11" x14ac:dyDescent="0.2">
      <c r="A255" s="26"/>
      <c r="B255" s="7"/>
      <c r="J255" s="7" t="e">
        <f>IF(Master!#REF!="#","","&lt;/TD&gt;")</f>
        <v>#REF!</v>
      </c>
      <c r="K255" s="7"/>
    </row>
    <row r="256" spans="1:11" x14ac:dyDescent="0.2">
      <c r="A256" s="26"/>
      <c r="B256" s="7"/>
      <c r="J256" s="7" t="e">
        <f>IF(Master!#REF!="#","","&lt;/TD&gt;")</f>
        <v>#REF!</v>
      </c>
      <c r="K256" s="7"/>
    </row>
    <row r="257" spans="1:11" x14ac:dyDescent="0.2">
      <c r="A257" s="26"/>
      <c r="B257" s="7"/>
      <c r="J257" s="7" t="e">
        <f>IF(Master!#REF!="#","","&lt;/TD&gt;")</f>
        <v>#REF!</v>
      </c>
      <c r="K257" s="7"/>
    </row>
    <row r="258" spans="1:11" x14ac:dyDescent="0.2">
      <c r="A258" s="26"/>
      <c r="B258" s="7"/>
      <c r="J258" s="7" t="e">
        <f>IF(Master!#REF!="#","","&lt;/TD&gt;")</f>
        <v>#REF!</v>
      </c>
      <c r="K258" s="7"/>
    </row>
    <row r="259" spans="1:11" x14ac:dyDescent="0.2">
      <c r="A259" s="26"/>
      <c r="B259" s="7"/>
      <c r="J259" s="7" t="e">
        <f>IF(Master!#REF!="#","","&lt;/TD&gt;")</f>
        <v>#REF!</v>
      </c>
      <c r="K259" s="7"/>
    </row>
    <row r="260" spans="1:11" x14ac:dyDescent="0.2">
      <c r="A260" s="26"/>
      <c r="B260" s="7"/>
      <c r="J260" s="7" t="e">
        <f>IF(Master!#REF!="#","","&lt;/TD&gt;")</f>
        <v>#REF!</v>
      </c>
      <c r="K260" s="7"/>
    </row>
    <row r="261" spans="1:11" x14ac:dyDescent="0.2">
      <c r="A261" s="26"/>
      <c r="B261" s="7"/>
      <c r="J261" s="7" t="e">
        <f>IF(Master!#REF!="#","","&lt;/TD&gt;")</f>
        <v>#REF!</v>
      </c>
      <c r="K261" s="7"/>
    </row>
    <row r="262" spans="1:11" x14ac:dyDescent="0.2">
      <c r="A262" s="26"/>
      <c r="B262" s="7"/>
      <c r="J262" s="7" t="e">
        <f>IF(Master!#REF!="#","","&lt;/TD&gt;")</f>
        <v>#REF!</v>
      </c>
      <c r="K262" s="7"/>
    </row>
    <row r="263" spans="1:11" x14ac:dyDescent="0.2">
      <c r="A263" s="26"/>
      <c r="B263" s="7"/>
      <c r="J263" s="7" t="e">
        <f>IF(Master!#REF!="#","","&lt;/TD&gt;")</f>
        <v>#REF!</v>
      </c>
      <c r="K263" s="7"/>
    </row>
    <row r="264" spans="1:11" x14ac:dyDescent="0.2">
      <c r="A264" s="26"/>
      <c r="B264" s="7"/>
      <c r="J264" s="7" t="e">
        <f>IF(Master!#REF!="#","","&lt;/TD&gt;")</f>
        <v>#REF!</v>
      </c>
      <c r="K264" s="7"/>
    </row>
    <row r="265" spans="1:11" x14ac:dyDescent="0.2">
      <c r="A265" s="26"/>
      <c r="B265" s="7"/>
      <c r="J265" s="7" t="e">
        <f>IF(Master!#REF!="#","","&lt;/TD&gt;")</f>
        <v>#REF!</v>
      </c>
      <c r="K265" s="7"/>
    </row>
    <row r="266" spans="1:11" x14ac:dyDescent="0.2">
      <c r="A266" s="26"/>
      <c r="B266" s="7"/>
      <c r="J266" s="7" t="e">
        <f>IF(Master!#REF!="#","","&lt;/TD&gt;")</f>
        <v>#REF!</v>
      </c>
      <c r="K266" s="7"/>
    </row>
    <row r="267" spans="1:11" x14ac:dyDescent="0.2">
      <c r="A267" s="26"/>
      <c r="B267" s="7"/>
      <c r="J267" s="7" t="e">
        <f>IF(Master!#REF!="#","","&lt;/TD&gt;")</f>
        <v>#REF!</v>
      </c>
      <c r="K267" s="7"/>
    </row>
    <row r="268" spans="1:11" x14ac:dyDescent="0.2">
      <c r="A268" s="26"/>
      <c r="B268" s="7"/>
      <c r="J268" s="7" t="e">
        <f>IF(Master!#REF!="#","","&lt;/TD&gt;")</f>
        <v>#REF!</v>
      </c>
      <c r="K268" s="7"/>
    </row>
    <row r="269" spans="1:11" x14ac:dyDescent="0.2">
      <c r="A269" s="26"/>
      <c r="B269" s="7"/>
      <c r="J269" s="7" t="e">
        <f>IF(Master!#REF!="#","","&lt;/TD&gt;")</f>
        <v>#REF!</v>
      </c>
      <c r="K269" s="7"/>
    </row>
    <row r="270" spans="1:11" x14ac:dyDescent="0.2">
      <c r="A270" s="26"/>
      <c r="B270" s="7"/>
      <c r="J270" s="7" t="e">
        <f>IF(Master!#REF!="#","","&lt;/TD&gt;")</f>
        <v>#REF!</v>
      </c>
      <c r="K270" s="7"/>
    </row>
    <row r="271" spans="1:11" x14ac:dyDescent="0.2">
      <c r="A271" s="26"/>
      <c r="B271" s="7"/>
      <c r="J271" s="7" t="e">
        <f>IF(Master!#REF!="#","","&lt;/TD&gt;")</f>
        <v>#REF!</v>
      </c>
      <c r="K271" s="7"/>
    </row>
    <row r="272" spans="1:11" x14ac:dyDescent="0.2">
      <c r="A272" s="26"/>
      <c r="B272" s="7"/>
      <c r="J272" s="7" t="e">
        <f>IF(Master!#REF!="#","","&lt;/TD&gt;")</f>
        <v>#REF!</v>
      </c>
      <c r="K272" s="7"/>
    </row>
    <row r="273" spans="1:11" x14ac:dyDescent="0.2">
      <c r="A273" s="26"/>
      <c r="B273" s="7"/>
      <c r="J273" s="7" t="e">
        <f>IF(Master!#REF!="#","","&lt;/TD&gt;")</f>
        <v>#REF!</v>
      </c>
      <c r="K273" s="7"/>
    </row>
    <row r="274" spans="1:11" x14ac:dyDescent="0.2">
      <c r="A274" s="26"/>
      <c r="B274" s="7"/>
      <c r="J274" s="7" t="e">
        <f>IF(Master!#REF!="#","","&lt;/TD&gt;")</f>
        <v>#REF!</v>
      </c>
      <c r="K274" s="7"/>
    </row>
    <row r="275" spans="1:11" x14ac:dyDescent="0.2">
      <c r="A275" s="26"/>
      <c r="B275" s="7"/>
      <c r="J275" s="7" t="e">
        <f>IF(Master!#REF!="#","","&lt;/TD&gt;")</f>
        <v>#REF!</v>
      </c>
      <c r="K275" s="7"/>
    </row>
    <row r="276" spans="1:11" x14ac:dyDescent="0.2">
      <c r="A276" s="26"/>
      <c r="B276" s="7"/>
      <c r="J276" s="7" t="e">
        <f>IF(Master!#REF!="#","","&lt;/TD&gt;")</f>
        <v>#REF!</v>
      </c>
      <c r="K276" s="7"/>
    </row>
    <row r="277" spans="1:11" x14ac:dyDescent="0.2">
      <c r="A277" s="26"/>
      <c r="B277" s="7"/>
      <c r="J277" s="7" t="e">
        <f>IF(Master!#REF!="#","","&lt;/TD&gt;")</f>
        <v>#REF!</v>
      </c>
      <c r="K277" s="7"/>
    </row>
    <row r="278" spans="1:11" x14ac:dyDescent="0.2">
      <c r="A278" s="26"/>
      <c r="B278" s="7"/>
      <c r="J278" s="7" t="e">
        <f>IF(Master!#REF!="#","","&lt;/TD&gt;")</f>
        <v>#REF!</v>
      </c>
      <c r="K278" s="7"/>
    </row>
    <row r="279" spans="1:11" x14ac:dyDescent="0.2">
      <c r="A279" s="26"/>
      <c r="B279" s="7"/>
      <c r="J279" s="7" t="e">
        <f>IF(Master!#REF!="#","","&lt;/TD&gt;")</f>
        <v>#REF!</v>
      </c>
      <c r="K279" s="7"/>
    </row>
    <row r="280" spans="1:11" x14ac:dyDescent="0.2">
      <c r="A280" s="26"/>
      <c r="B280" s="7"/>
      <c r="J280" s="7" t="e">
        <f>IF(Master!#REF!="#","","&lt;/TD&gt;")</f>
        <v>#REF!</v>
      </c>
      <c r="K280" s="7"/>
    </row>
    <row r="281" spans="1:11" x14ac:dyDescent="0.2">
      <c r="A281" s="26"/>
      <c r="B281" s="7"/>
      <c r="J281" s="7" t="e">
        <f>IF(Master!#REF!="#","","&lt;/TD&gt;")</f>
        <v>#REF!</v>
      </c>
      <c r="K281" s="7"/>
    </row>
    <row r="282" spans="1:11" x14ac:dyDescent="0.2">
      <c r="A282" s="26"/>
      <c r="B282" s="7"/>
      <c r="J282" s="7" t="e">
        <f>IF(Master!#REF!="#","","&lt;/TD&gt;")</f>
        <v>#REF!</v>
      </c>
      <c r="K282" s="7"/>
    </row>
    <row r="283" spans="1:11" x14ac:dyDescent="0.2">
      <c r="A283" s="26"/>
      <c r="B283" s="7"/>
      <c r="J283" s="7" t="e">
        <f>IF(Master!#REF!="#","","&lt;/TD&gt;")</f>
        <v>#REF!</v>
      </c>
      <c r="K283" s="7"/>
    </row>
    <row r="284" spans="1:11" x14ac:dyDescent="0.2">
      <c r="A284" s="26"/>
      <c r="B284" s="7"/>
      <c r="J284" s="7" t="e">
        <f>IF(Master!#REF!="#","","&lt;/TD&gt;")</f>
        <v>#REF!</v>
      </c>
      <c r="K284" s="7"/>
    </row>
    <row r="285" spans="1:11" x14ac:dyDescent="0.2">
      <c r="A285" s="26"/>
      <c r="B285" s="7"/>
      <c r="J285" s="7" t="e">
        <f>IF(Master!#REF!="#","","&lt;/TD&gt;")</f>
        <v>#REF!</v>
      </c>
      <c r="K285" s="7"/>
    </row>
    <row r="286" spans="1:11" x14ac:dyDescent="0.2">
      <c r="A286" s="26"/>
      <c r="B286" s="7"/>
      <c r="J286" s="7" t="e">
        <f>IF(Master!#REF!="#","","&lt;/TD&gt;")</f>
        <v>#REF!</v>
      </c>
      <c r="K286" s="7"/>
    </row>
    <row r="287" spans="1:11" x14ac:dyDescent="0.2">
      <c r="A287" s="26"/>
      <c r="B287" s="7"/>
      <c r="J287" s="7" t="e">
        <f>IF(Master!#REF!="#","","&lt;/TD&gt;")</f>
        <v>#REF!</v>
      </c>
      <c r="K287" s="7"/>
    </row>
    <row r="288" spans="1:11" x14ac:dyDescent="0.2">
      <c r="A288" s="26"/>
      <c r="B288" s="7"/>
      <c r="J288" s="7" t="e">
        <f>IF(Master!#REF!="#","","&lt;/TD&gt;")</f>
        <v>#REF!</v>
      </c>
      <c r="K288" s="7"/>
    </row>
    <row r="289" spans="1:11" x14ac:dyDescent="0.2">
      <c r="A289" s="26"/>
      <c r="B289" s="7"/>
      <c r="J289" s="7" t="e">
        <f>IF(Master!#REF!="#","","&lt;/TD&gt;")</f>
        <v>#REF!</v>
      </c>
      <c r="K289" s="7"/>
    </row>
    <row r="290" spans="1:11" x14ac:dyDescent="0.2">
      <c r="A290" s="26"/>
      <c r="B290" s="7"/>
      <c r="J290" s="7" t="e">
        <f>IF(Master!#REF!="#","","&lt;/TD&gt;")</f>
        <v>#REF!</v>
      </c>
      <c r="K290" s="7"/>
    </row>
    <row r="291" spans="1:11" x14ac:dyDescent="0.2">
      <c r="A291" s="26"/>
      <c r="B291" s="7"/>
      <c r="J291" s="7" t="e">
        <f>IF(Master!#REF!="#","","&lt;/TD&gt;")</f>
        <v>#REF!</v>
      </c>
      <c r="K291" s="7"/>
    </row>
    <row r="292" spans="1:11" x14ac:dyDescent="0.2">
      <c r="A292" s="26"/>
      <c r="B292" s="7"/>
      <c r="J292" s="7" t="e">
        <f>IF(Master!#REF!="#","","&lt;/TD&gt;")</f>
        <v>#REF!</v>
      </c>
      <c r="K292" s="7"/>
    </row>
    <row r="293" spans="1:11" x14ac:dyDescent="0.2">
      <c r="A293" s="26"/>
      <c r="B293" s="7"/>
      <c r="J293" s="7" t="e">
        <f>IF(Master!#REF!="#","","&lt;/TD&gt;")</f>
        <v>#REF!</v>
      </c>
      <c r="K293" s="7"/>
    </row>
    <row r="294" spans="1:11" x14ac:dyDescent="0.2">
      <c r="A294" s="26"/>
      <c r="B294" s="7"/>
      <c r="J294" s="7" t="e">
        <f>IF(Master!#REF!="#","","&lt;/TD&gt;")</f>
        <v>#REF!</v>
      </c>
      <c r="K294" s="7"/>
    </row>
    <row r="295" spans="1:11" x14ac:dyDescent="0.2">
      <c r="A295" s="26"/>
      <c r="B295" s="7"/>
      <c r="J295" s="7" t="e">
        <f>IF(Master!#REF!="#","","&lt;/TD&gt;")</f>
        <v>#REF!</v>
      </c>
      <c r="K295" s="7"/>
    </row>
    <row r="296" spans="1:11" x14ac:dyDescent="0.2">
      <c r="A296" s="26"/>
      <c r="B296" s="7"/>
      <c r="J296" s="7" t="e">
        <f>IF(Master!#REF!="#","","&lt;/TD&gt;")</f>
        <v>#REF!</v>
      </c>
      <c r="K296" s="7"/>
    </row>
    <row r="297" spans="1:11" x14ac:dyDescent="0.2">
      <c r="A297" s="26"/>
      <c r="B297" s="7"/>
      <c r="J297" s="7" t="e">
        <f>IF(Master!#REF!="#","","&lt;/TD&gt;")</f>
        <v>#REF!</v>
      </c>
      <c r="K297" s="7"/>
    </row>
    <row r="298" spans="1:11" x14ac:dyDescent="0.2">
      <c r="A298" s="26"/>
      <c r="B298" s="7"/>
      <c r="J298" s="7" t="e">
        <f>IF(Master!#REF!="#","","&lt;/TD&gt;")</f>
        <v>#REF!</v>
      </c>
      <c r="K298" s="7"/>
    </row>
    <row r="299" spans="1:11" x14ac:dyDescent="0.2">
      <c r="A299" s="26"/>
      <c r="B299" s="7"/>
      <c r="J299" s="7" t="e">
        <f>IF(Master!#REF!="#","","&lt;/TD&gt;")</f>
        <v>#REF!</v>
      </c>
      <c r="K299" s="7"/>
    </row>
    <row r="300" spans="1:11" x14ac:dyDescent="0.2">
      <c r="A300" s="26"/>
      <c r="B300" s="7"/>
      <c r="J300" s="7" t="e">
        <f>IF(Master!#REF!="#","","&lt;/TD&gt;")</f>
        <v>#REF!</v>
      </c>
      <c r="K300" s="7"/>
    </row>
    <row r="301" spans="1:11" x14ac:dyDescent="0.2">
      <c r="A301" s="26"/>
      <c r="B301" s="7"/>
      <c r="J301" s="7" t="e">
        <f>IF(Master!#REF!="#","","&lt;/TD&gt;")</f>
        <v>#REF!</v>
      </c>
      <c r="K301" s="7"/>
    </row>
    <row r="302" spans="1:11" x14ac:dyDescent="0.2">
      <c r="A302" s="26"/>
      <c r="B302" s="7"/>
      <c r="J302" s="7" t="e">
        <f>IF(Master!#REF!="#","","&lt;/TD&gt;")</f>
        <v>#REF!</v>
      </c>
      <c r="K302" s="7"/>
    </row>
    <row r="303" spans="1:11" x14ac:dyDescent="0.2">
      <c r="A303" s="26"/>
      <c r="B303" s="7"/>
      <c r="J303" s="7" t="e">
        <f>IF(Master!#REF!="#","","&lt;/TD&gt;")</f>
        <v>#REF!</v>
      </c>
      <c r="K303" s="7"/>
    </row>
    <row r="304" spans="1:11" x14ac:dyDescent="0.2">
      <c r="A304" s="26"/>
      <c r="B304" s="7"/>
      <c r="J304" s="7" t="e">
        <f>IF(Master!#REF!="#","","&lt;/TD&gt;")</f>
        <v>#REF!</v>
      </c>
      <c r="K304" s="7"/>
    </row>
    <row r="305" spans="1:11" x14ac:dyDescent="0.2">
      <c r="A305" s="26"/>
      <c r="B305" s="7"/>
      <c r="J305" s="7" t="e">
        <f>IF(Master!#REF!="#","","&lt;/TD&gt;")</f>
        <v>#REF!</v>
      </c>
      <c r="K305" s="7"/>
    </row>
    <row r="306" spans="1:11" x14ac:dyDescent="0.2">
      <c r="A306" s="26"/>
      <c r="B306" s="7"/>
      <c r="J306" s="7" t="e">
        <f>IF(Master!#REF!="#","","&lt;/TD&gt;")</f>
        <v>#REF!</v>
      </c>
      <c r="K306" s="7"/>
    </row>
    <row r="307" spans="1:11" x14ac:dyDescent="0.2">
      <c r="A307" s="26"/>
      <c r="B307" s="7"/>
      <c r="J307" s="7" t="e">
        <f>IF(Master!#REF!="#","","&lt;/TD&gt;")</f>
        <v>#REF!</v>
      </c>
      <c r="K307" s="7"/>
    </row>
    <row r="308" spans="1:11" x14ac:dyDescent="0.2">
      <c r="A308" s="26"/>
      <c r="B308" s="7"/>
      <c r="J308" s="7" t="e">
        <f>IF(Master!#REF!="#","","&lt;/TD&gt;")</f>
        <v>#REF!</v>
      </c>
      <c r="K308" s="7"/>
    </row>
    <row r="309" spans="1:11" x14ac:dyDescent="0.2">
      <c r="A309" s="26"/>
      <c r="B309" s="7"/>
      <c r="J309" s="7" t="e">
        <f>IF(Master!#REF!="#","","&lt;/TD&gt;")</f>
        <v>#REF!</v>
      </c>
      <c r="K309" s="7"/>
    </row>
    <row r="310" spans="1:11" x14ac:dyDescent="0.2">
      <c r="A310" s="26"/>
      <c r="B310" s="7"/>
      <c r="J310" s="7" t="e">
        <f>IF(Master!#REF!="#","","&lt;/TD&gt;")</f>
        <v>#REF!</v>
      </c>
      <c r="K310" s="7"/>
    </row>
    <row r="311" spans="1:11" x14ac:dyDescent="0.2">
      <c r="A311" s="26"/>
      <c r="B311" s="7"/>
      <c r="J311" s="7" t="e">
        <f>IF(Master!#REF!="#","","&lt;/TD&gt;")</f>
        <v>#REF!</v>
      </c>
      <c r="K311" s="7"/>
    </row>
    <row r="312" spans="1:11" x14ac:dyDescent="0.2">
      <c r="A312" s="26"/>
      <c r="B312" s="7"/>
      <c r="J312" s="7" t="e">
        <f>IF(Master!#REF!="#","","&lt;/TD&gt;")</f>
        <v>#REF!</v>
      </c>
      <c r="K312" s="7"/>
    </row>
    <row r="313" spans="1:11" x14ac:dyDescent="0.2">
      <c r="A313" s="26"/>
      <c r="B313" s="7"/>
      <c r="J313" s="7" t="e">
        <f>IF(Master!#REF!="#","","&lt;/TD&gt;")</f>
        <v>#REF!</v>
      </c>
      <c r="K313" s="7"/>
    </row>
    <row r="314" spans="1:11" x14ac:dyDescent="0.2">
      <c r="A314" s="26"/>
      <c r="B314" s="7"/>
      <c r="J314" s="7" t="e">
        <f>IF(Master!#REF!="#","","&lt;/TD&gt;")</f>
        <v>#REF!</v>
      </c>
      <c r="K314" s="7"/>
    </row>
    <row r="315" spans="1:11" x14ac:dyDescent="0.2">
      <c r="A315" s="26"/>
      <c r="B315" s="7"/>
      <c r="J315" s="7" t="e">
        <f>IF(Master!#REF!="#","","&lt;/TD&gt;")</f>
        <v>#REF!</v>
      </c>
      <c r="K315" s="7"/>
    </row>
    <row r="316" spans="1:11" x14ac:dyDescent="0.2">
      <c r="A316" s="26"/>
      <c r="B316" s="7"/>
      <c r="J316" s="7" t="e">
        <f>IF(Master!#REF!="#","","&lt;/TD&gt;")</f>
        <v>#REF!</v>
      </c>
      <c r="K316" s="7"/>
    </row>
    <row r="317" spans="1:11" x14ac:dyDescent="0.2">
      <c r="A317" s="26"/>
      <c r="B317" s="7"/>
      <c r="J317" s="7" t="e">
        <f>IF(Master!#REF!="#","","&lt;/TD&gt;")</f>
        <v>#REF!</v>
      </c>
      <c r="K317" s="7"/>
    </row>
    <row r="318" spans="1:11" x14ac:dyDescent="0.2">
      <c r="A318" s="26"/>
      <c r="B318" s="7"/>
      <c r="J318" s="7" t="e">
        <f>IF(Master!#REF!="#","","&lt;/TD&gt;")</f>
        <v>#REF!</v>
      </c>
      <c r="K318" s="7"/>
    </row>
    <row r="319" spans="1:11" x14ac:dyDescent="0.2">
      <c r="A319" s="26"/>
      <c r="B319" s="7"/>
      <c r="J319" s="7" t="e">
        <f>IF(Master!#REF!="#","","&lt;/TD&gt;")</f>
        <v>#REF!</v>
      </c>
      <c r="K319" s="7"/>
    </row>
    <row r="320" spans="1:11" x14ac:dyDescent="0.2">
      <c r="A320" s="26"/>
      <c r="B320" s="7"/>
      <c r="J320" s="7" t="e">
        <f>IF(Master!#REF!="#","","&lt;/TD&gt;")</f>
        <v>#REF!</v>
      </c>
      <c r="K320" s="7"/>
    </row>
    <row r="321" spans="1:11" x14ac:dyDescent="0.2">
      <c r="A321" s="26"/>
      <c r="B321" s="7"/>
      <c r="J321" s="7" t="e">
        <f>IF(Master!#REF!="#","","&lt;/TD&gt;")</f>
        <v>#REF!</v>
      </c>
      <c r="K321" s="7"/>
    </row>
    <row r="322" spans="1:11" x14ac:dyDescent="0.2">
      <c r="A322" s="26"/>
      <c r="B322" s="7"/>
      <c r="J322" s="7" t="e">
        <f>IF(Master!#REF!="#","","&lt;/TD&gt;")</f>
        <v>#REF!</v>
      </c>
      <c r="K322" s="7"/>
    </row>
    <row r="323" spans="1:11" x14ac:dyDescent="0.2">
      <c r="A323" s="26"/>
      <c r="B323" s="7"/>
      <c r="J323" s="7" t="e">
        <f>IF(Master!#REF!="#","","&lt;/TD&gt;")</f>
        <v>#REF!</v>
      </c>
      <c r="K323" s="7"/>
    </row>
    <row r="324" spans="1:11" x14ac:dyDescent="0.2">
      <c r="A324" s="26"/>
      <c r="B324" s="7"/>
      <c r="J324" s="7" t="e">
        <f>IF(Master!#REF!="#","","&lt;/TD&gt;")</f>
        <v>#REF!</v>
      </c>
      <c r="K324" s="7"/>
    </row>
    <row r="325" spans="1:11" x14ac:dyDescent="0.2">
      <c r="A325" s="26"/>
      <c r="B325" s="7"/>
      <c r="J325" s="7" t="e">
        <f>IF(Master!#REF!="#","","&lt;/TD&gt;")</f>
        <v>#REF!</v>
      </c>
      <c r="K325" s="7"/>
    </row>
    <row r="326" spans="1:11" x14ac:dyDescent="0.2">
      <c r="A326" s="26"/>
      <c r="B326" s="7"/>
      <c r="J326" s="7" t="e">
        <f>IF(Master!#REF!="#","","&lt;/TD&gt;")</f>
        <v>#REF!</v>
      </c>
      <c r="K326" s="7"/>
    </row>
    <row r="327" spans="1:11" x14ac:dyDescent="0.2">
      <c r="A327" s="26"/>
      <c r="B327" s="7"/>
      <c r="J327" s="7" t="e">
        <f>IF(Master!#REF!="#","","&lt;/TD&gt;")</f>
        <v>#REF!</v>
      </c>
      <c r="K327" s="7"/>
    </row>
    <row r="328" spans="1:11" x14ac:dyDescent="0.2">
      <c r="A328" s="26"/>
      <c r="B328" s="7"/>
      <c r="J328" s="7" t="e">
        <f>IF(Master!#REF!="#","","&lt;/TD&gt;")</f>
        <v>#REF!</v>
      </c>
      <c r="K328" s="7"/>
    </row>
    <row r="329" spans="1:11" x14ac:dyDescent="0.2">
      <c r="A329" s="26"/>
      <c r="B329" s="7"/>
      <c r="J329" s="7" t="e">
        <f>IF(Master!#REF!="#","","&lt;/TD&gt;")</f>
        <v>#REF!</v>
      </c>
      <c r="K329" s="7"/>
    </row>
    <row r="330" spans="1:11" x14ac:dyDescent="0.2">
      <c r="A330" s="26"/>
      <c r="B330" s="7"/>
      <c r="J330" s="7" t="e">
        <f>IF(Master!#REF!="#","","&lt;/TD&gt;")</f>
        <v>#REF!</v>
      </c>
      <c r="K330" s="7"/>
    </row>
    <row r="331" spans="1:11" x14ac:dyDescent="0.2">
      <c r="A331" s="26"/>
      <c r="B331" s="7"/>
      <c r="J331" s="7" t="e">
        <f>IF(Master!#REF!="#","","&lt;/TD&gt;")</f>
        <v>#REF!</v>
      </c>
      <c r="K331" s="7"/>
    </row>
    <row r="332" spans="1:11" x14ac:dyDescent="0.2">
      <c r="A332" s="26"/>
      <c r="B332" s="7"/>
      <c r="J332" s="7" t="e">
        <f>IF(Master!#REF!="#","","&lt;/TD&gt;")</f>
        <v>#REF!</v>
      </c>
      <c r="K332" s="7"/>
    </row>
    <row r="333" spans="1:11" x14ac:dyDescent="0.2">
      <c r="A333" s="26"/>
      <c r="B333" s="7"/>
      <c r="J333" s="7" t="e">
        <f>IF(Master!#REF!="#","","&lt;/TD&gt;")</f>
        <v>#REF!</v>
      </c>
      <c r="K333" s="7"/>
    </row>
    <row r="334" spans="1:11" x14ac:dyDescent="0.2">
      <c r="A334" s="26"/>
      <c r="B334" s="7"/>
      <c r="J334" s="7" t="e">
        <f>IF(Master!#REF!="#","","&lt;/TD&gt;")</f>
        <v>#REF!</v>
      </c>
      <c r="K334" s="7"/>
    </row>
    <row r="335" spans="1:11" x14ac:dyDescent="0.2">
      <c r="A335" s="26"/>
      <c r="B335" s="7"/>
      <c r="J335" s="7" t="e">
        <f>IF(Master!#REF!="#","","&lt;/TD&gt;")</f>
        <v>#REF!</v>
      </c>
      <c r="K335" s="7"/>
    </row>
    <row r="336" spans="1:11" x14ac:dyDescent="0.2">
      <c r="A336" s="26"/>
      <c r="B336" s="7"/>
      <c r="J336" s="7" t="e">
        <f>IF(Master!#REF!="#","","&lt;/TD&gt;")</f>
        <v>#REF!</v>
      </c>
      <c r="K336" s="7"/>
    </row>
    <row r="337" spans="1:11" x14ac:dyDescent="0.2">
      <c r="A337" s="26"/>
      <c r="B337" s="7"/>
      <c r="J337" s="7" t="e">
        <f>IF(Master!#REF!="#","","&lt;/TD&gt;")</f>
        <v>#REF!</v>
      </c>
      <c r="K337" s="7"/>
    </row>
    <row r="338" spans="1:11" x14ac:dyDescent="0.2">
      <c r="A338" s="26"/>
      <c r="B338" s="7"/>
      <c r="J338" s="7" t="e">
        <f>IF(Master!#REF!="#","","&lt;/TD&gt;")</f>
        <v>#REF!</v>
      </c>
      <c r="K338" s="7"/>
    </row>
    <row r="339" spans="1:11" x14ac:dyDescent="0.2">
      <c r="A339" s="26"/>
      <c r="B339" s="7"/>
      <c r="J339" s="7" t="e">
        <f>IF(Master!#REF!="#","","&lt;/TD&gt;")</f>
        <v>#REF!</v>
      </c>
      <c r="K339" s="7"/>
    </row>
    <row r="340" spans="1:11" x14ac:dyDescent="0.2">
      <c r="A340" s="26"/>
      <c r="B340" s="7"/>
      <c r="J340" s="7" t="e">
        <f>IF(Master!#REF!="#","","&lt;/TD&gt;")</f>
        <v>#REF!</v>
      </c>
      <c r="K340" s="7"/>
    </row>
    <row r="341" spans="1:11" x14ac:dyDescent="0.2">
      <c r="A341" s="26"/>
      <c r="B341" s="7"/>
      <c r="J341" s="7" t="e">
        <f>IF(Master!#REF!="#","","&lt;/TD&gt;")</f>
        <v>#REF!</v>
      </c>
      <c r="K341" s="7"/>
    </row>
    <row r="342" spans="1:11" x14ac:dyDescent="0.2">
      <c r="A342" s="26"/>
      <c r="B342" s="7"/>
      <c r="J342" s="7" t="e">
        <f>IF(Master!#REF!="#","","&lt;/TD&gt;")</f>
        <v>#REF!</v>
      </c>
      <c r="K342" s="7"/>
    </row>
    <row r="343" spans="1:11" x14ac:dyDescent="0.2">
      <c r="A343" s="26"/>
      <c r="B343" s="7"/>
      <c r="J343" s="7" t="e">
        <f>IF(Master!#REF!="#","","&lt;/TD&gt;")</f>
        <v>#REF!</v>
      </c>
      <c r="K343" s="7"/>
    </row>
    <row r="344" spans="1:11" x14ac:dyDescent="0.2">
      <c r="A344" s="26"/>
      <c r="B344" s="7"/>
      <c r="J344" s="7" t="e">
        <f>IF(Master!#REF!="#","","&lt;/TD&gt;")</f>
        <v>#REF!</v>
      </c>
      <c r="K344" s="7"/>
    </row>
    <row r="345" spans="1:11" x14ac:dyDescent="0.2">
      <c r="A345" s="26"/>
      <c r="B345" s="7"/>
      <c r="J345" s="7" t="e">
        <f>IF(Master!#REF!="#","","&lt;/TD&gt;")</f>
        <v>#REF!</v>
      </c>
      <c r="K345" s="7"/>
    </row>
    <row r="346" spans="1:11" x14ac:dyDescent="0.2">
      <c r="A346" s="26"/>
      <c r="B346" s="7"/>
      <c r="J346" s="7" t="e">
        <f>IF(Master!#REF!="#","","&lt;/TD&gt;")</f>
        <v>#REF!</v>
      </c>
      <c r="K346" s="7"/>
    </row>
    <row r="347" spans="1:11" x14ac:dyDescent="0.2">
      <c r="A347" s="26"/>
      <c r="B347" s="7"/>
      <c r="J347" s="7" t="e">
        <f>IF(Master!#REF!="#","","&lt;/TD&gt;")</f>
        <v>#REF!</v>
      </c>
      <c r="K347" s="7"/>
    </row>
    <row r="348" spans="1:11" x14ac:dyDescent="0.2">
      <c r="A348" s="26"/>
      <c r="B348" s="7"/>
      <c r="J348" s="7" t="e">
        <f>IF(Master!#REF!="#","","&lt;/TD&gt;")</f>
        <v>#REF!</v>
      </c>
      <c r="K348" s="7"/>
    </row>
    <row r="349" spans="1:11" x14ac:dyDescent="0.2">
      <c r="A349" s="26"/>
      <c r="B349" s="7"/>
      <c r="J349" s="7" t="e">
        <f>IF(Master!#REF!="#","","&lt;/TD&gt;")</f>
        <v>#REF!</v>
      </c>
      <c r="K349" s="7"/>
    </row>
    <row r="350" spans="1:11" x14ac:dyDescent="0.2">
      <c r="A350" s="26"/>
      <c r="B350" s="7"/>
      <c r="J350" s="7" t="e">
        <f>IF(Master!#REF!="#","","&lt;/TD&gt;")</f>
        <v>#REF!</v>
      </c>
      <c r="K350" s="7"/>
    </row>
    <row r="351" spans="1:11" x14ac:dyDescent="0.2">
      <c r="A351" s="26"/>
      <c r="B351" s="7"/>
      <c r="J351" s="7" t="e">
        <f>IF(Master!#REF!="#","","&lt;/TD&gt;")</f>
        <v>#REF!</v>
      </c>
      <c r="K351" s="7"/>
    </row>
    <row r="352" spans="1:11" x14ac:dyDescent="0.2">
      <c r="A352" s="26"/>
      <c r="B352" s="7"/>
      <c r="J352" s="7" t="e">
        <f>IF(Master!#REF!="#","","&lt;/TD&gt;")</f>
        <v>#REF!</v>
      </c>
      <c r="K352" s="7"/>
    </row>
    <row r="353" spans="1:11" x14ac:dyDescent="0.2">
      <c r="A353" s="26"/>
      <c r="B353" s="7"/>
      <c r="J353" s="7" t="e">
        <f>IF(Master!#REF!="#","","&lt;/TD&gt;")</f>
        <v>#REF!</v>
      </c>
      <c r="K353" s="7"/>
    </row>
    <row r="354" spans="1:11" x14ac:dyDescent="0.2">
      <c r="A354" s="26"/>
      <c r="B354" s="7"/>
      <c r="J354" s="7" t="e">
        <f>IF(Master!#REF!="#","","&lt;/TD&gt;")</f>
        <v>#REF!</v>
      </c>
      <c r="K354" s="7"/>
    </row>
    <row r="355" spans="1:11" x14ac:dyDescent="0.2">
      <c r="A355" s="26"/>
      <c r="B355" s="7"/>
      <c r="J355" s="7" t="e">
        <f>IF(Master!#REF!="#","","&lt;/TD&gt;")</f>
        <v>#REF!</v>
      </c>
      <c r="K355" s="7"/>
    </row>
    <row r="356" spans="1:11" x14ac:dyDescent="0.2">
      <c r="A356" s="26"/>
      <c r="B356" s="7"/>
      <c r="J356" s="7" t="e">
        <f>IF(Master!#REF!="#","","&lt;/TD&gt;")</f>
        <v>#REF!</v>
      </c>
      <c r="K356" s="7"/>
    </row>
    <row r="357" spans="1:11" x14ac:dyDescent="0.2">
      <c r="A357" s="26"/>
      <c r="B357" s="7"/>
      <c r="J357" s="7" t="e">
        <f>IF(Master!#REF!="#","","&lt;/TD&gt;")</f>
        <v>#REF!</v>
      </c>
      <c r="K357" s="7"/>
    </row>
    <row r="358" spans="1:11" x14ac:dyDescent="0.2">
      <c r="A358" s="26"/>
      <c r="B358" s="7"/>
      <c r="J358" s="7" t="e">
        <f>IF(Master!#REF!="#","","&lt;/TD&gt;")</f>
        <v>#REF!</v>
      </c>
      <c r="K358" s="7"/>
    </row>
    <row r="359" spans="1:11" x14ac:dyDescent="0.2">
      <c r="A359" s="26"/>
      <c r="B359" s="7"/>
      <c r="J359" s="7" t="e">
        <f>IF(Master!#REF!="#","","&lt;/TD&gt;")</f>
        <v>#REF!</v>
      </c>
      <c r="K359" s="7"/>
    </row>
    <row r="360" spans="1:11" x14ac:dyDescent="0.2">
      <c r="A360" s="26"/>
      <c r="B360" s="7"/>
      <c r="J360" s="7" t="e">
        <f>IF(Master!#REF!="#","","&lt;/TD&gt;")</f>
        <v>#REF!</v>
      </c>
      <c r="K360" s="7"/>
    </row>
    <row r="361" spans="1:11" x14ac:dyDescent="0.2">
      <c r="A361" s="26"/>
      <c r="B361" s="7"/>
      <c r="J361" s="7" t="e">
        <f>IF(Master!#REF!="#","","&lt;/TD&gt;")</f>
        <v>#REF!</v>
      </c>
      <c r="K361" s="7"/>
    </row>
    <row r="362" spans="1:11" x14ac:dyDescent="0.2">
      <c r="A362" s="26"/>
      <c r="B362" s="7"/>
      <c r="J362" s="7" t="e">
        <f>IF(Master!#REF!="#","","&lt;/TD&gt;")</f>
        <v>#REF!</v>
      </c>
      <c r="K362" s="7"/>
    </row>
    <row r="363" spans="1:11" x14ac:dyDescent="0.2">
      <c r="A363" s="26"/>
      <c r="B363" s="7"/>
      <c r="J363" s="7" t="e">
        <f>IF(Master!#REF!="#","","&lt;/TD&gt;")</f>
        <v>#REF!</v>
      </c>
      <c r="K363" s="7"/>
    </row>
    <row r="364" spans="1:11" x14ac:dyDescent="0.2">
      <c r="A364" s="26"/>
      <c r="B364" s="7"/>
      <c r="J364" s="7" t="e">
        <f>IF(Master!#REF!="#","","&lt;/TD&gt;")</f>
        <v>#REF!</v>
      </c>
      <c r="K364" s="7"/>
    </row>
    <row r="365" spans="1:11" x14ac:dyDescent="0.2">
      <c r="A365" s="26"/>
      <c r="B365" s="7"/>
      <c r="J365" s="7" t="e">
        <f>IF(Master!#REF!="#","","&lt;/TD&gt;")</f>
        <v>#REF!</v>
      </c>
      <c r="K365" s="7"/>
    </row>
    <row r="366" spans="1:11" x14ac:dyDescent="0.2">
      <c r="A366" s="26"/>
      <c r="B366" s="7"/>
      <c r="J366" s="7" t="e">
        <f>IF(Master!#REF!="#","","&lt;/TD&gt;")</f>
        <v>#REF!</v>
      </c>
      <c r="K366" s="7"/>
    </row>
    <row r="367" spans="1:11" x14ac:dyDescent="0.2">
      <c r="A367" s="26"/>
      <c r="B367" s="7"/>
      <c r="J367" s="7" t="e">
        <f>IF(Master!#REF!="#","","&lt;/TD&gt;")</f>
        <v>#REF!</v>
      </c>
      <c r="K367" s="7"/>
    </row>
    <row r="368" spans="1:11" x14ac:dyDescent="0.2">
      <c r="A368" s="26"/>
      <c r="B368" s="7"/>
      <c r="J368" s="7" t="e">
        <f>IF(Master!#REF!="#","","&lt;/TD&gt;")</f>
        <v>#REF!</v>
      </c>
      <c r="K368" s="7"/>
    </row>
    <row r="369" spans="1:11" x14ac:dyDescent="0.2">
      <c r="A369" s="26"/>
      <c r="B369" s="7"/>
      <c r="J369" s="7" t="e">
        <f>IF(Master!#REF!="#","","&lt;/TD&gt;")</f>
        <v>#REF!</v>
      </c>
      <c r="K369" s="7"/>
    </row>
    <row r="370" spans="1:11" x14ac:dyDescent="0.2">
      <c r="A370" s="26"/>
      <c r="B370" s="7"/>
      <c r="J370" s="7" t="e">
        <f>IF(Master!#REF!="#","","&lt;/TD&gt;")</f>
        <v>#REF!</v>
      </c>
      <c r="K370" s="7"/>
    </row>
    <row r="371" spans="1:11" x14ac:dyDescent="0.2">
      <c r="A371" s="26"/>
      <c r="B371" s="7"/>
      <c r="J371" s="7" t="e">
        <f>IF(Master!#REF!="#","","&lt;/TD&gt;")</f>
        <v>#REF!</v>
      </c>
      <c r="K371" s="7"/>
    </row>
    <row r="372" spans="1:11" x14ac:dyDescent="0.2">
      <c r="A372" s="26"/>
      <c r="B372" s="7"/>
      <c r="J372" s="7" t="e">
        <f>IF(Master!#REF!="#","","&lt;/TD&gt;")</f>
        <v>#REF!</v>
      </c>
      <c r="K372" s="7"/>
    </row>
    <row r="373" spans="1:11" x14ac:dyDescent="0.2">
      <c r="A373" s="26"/>
      <c r="B373" s="7"/>
      <c r="J373" s="7" t="e">
        <f>IF(Master!#REF!="#","","&lt;/TD&gt;")</f>
        <v>#REF!</v>
      </c>
      <c r="K373" s="7"/>
    </row>
    <row r="374" spans="1:11" x14ac:dyDescent="0.2">
      <c r="A374" s="26"/>
      <c r="B374" s="7"/>
      <c r="J374" s="7" t="e">
        <f>IF(Master!#REF!="#","","&lt;/TD&gt;")</f>
        <v>#REF!</v>
      </c>
      <c r="K374" s="7"/>
    </row>
    <row r="375" spans="1:11" x14ac:dyDescent="0.2">
      <c r="A375" s="26"/>
      <c r="B375" s="7"/>
      <c r="J375" s="7" t="e">
        <f>IF(Master!#REF!="#","","&lt;/TD&gt;")</f>
        <v>#REF!</v>
      </c>
      <c r="K375" s="7"/>
    </row>
    <row r="376" spans="1:11" x14ac:dyDescent="0.2">
      <c r="A376" s="26"/>
      <c r="B376" s="7"/>
      <c r="J376" s="7" t="e">
        <f>IF(Master!#REF!="#","","&lt;/TD&gt;")</f>
        <v>#REF!</v>
      </c>
      <c r="K376" s="7"/>
    </row>
    <row r="377" spans="1:11" x14ac:dyDescent="0.2">
      <c r="A377" s="26"/>
      <c r="B377" s="7"/>
      <c r="J377" s="7" t="e">
        <f>IF(Master!#REF!="#","","&lt;/TD&gt;")</f>
        <v>#REF!</v>
      </c>
      <c r="K377" s="7"/>
    </row>
    <row r="378" spans="1:11" x14ac:dyDescent="0.2">
      <c r="A378" s="26"/>
      <c r="B378" s="7"/>
      <c r="J378" s="7" t="e">
        <f>IF(Master!#REF!="#","","&lt;/TD&gt;")</f>
        <v>#REF!</v>
      </c>
      <c r="K378" s="7"/>
    </row>
    <row r="379" spans="1:11" x14ac:dyDescent="0.2">
      <c r="A379" s="26"/>
      <c r="B379" s="7"/>
      <c r="J379" s="7" t="e">
        <f>IF(Master!#REF!="#","","&lt;/TD&gt;")</f>
        <v>#REF!</v>
      </c>
      <c r="K379" s="7"/>
    </row>
    <row r="380" spans="1:11" x14ac:dyDescent="0.2">
      <c r="A380" s="26"/>
      <c r="B380" s="7"/>
      <c r="J380" s="7" t="e">
        <f>IF(Master!#REF!="#","","&lt;/TD&gt;")</f>
        <v>#REF!</v>
      </c>
      <c r="K380" s="7"/>
    </row>
    <row r="381" spans="1:11" x14ac:dyDescent="0.2">
      <c r="A381" s="26"/>
      <c r="B381" s="7"/>
      <c r="J381" s="7" t="e">
        <f>IF(Master!#REF!="#","","&lt;/TD&gt;")</f>
        <v>#REF!</v>
      </c>
      <c r="K381" s="7"/>
    </row>
    <row r="382" spans="1:11" x14ac:dyDescent="0.2">
      <c r="A382" s="26"/>
      <c r="B382" s="7"/>
      <c r="J382" s="7" t="e">
        <f>IF(Master!#REF!="#","","&lt;/TD&gt;")</f>
        <v>#REF!</v>
      </c>
      <c r="K382" s="7"/>
    </row>
    <row r="383" spans="1:11" x14ac:dyDescent="0.2">
      <c r="A383" s="26"/>
      <c r="B383" s="7"/>
      <c r="J383" s="7" t="e">
        <f>IF(Master!#REF!="#","","&lt;/TD&gt;")</f>
        <v>#REF!</v>
      </c>
      <c r="K383" s="7"/>
    </row>
    <row r="384" spans="1:11" x14ac:dyDescent="0.2">
      <c r="A384" s="26"/>
      <c r="B384" s="7"/>
      <c r="J384" s="7" t="e">
        <f>IF(Master!#REF!="#","","&lt;/TD&gt;")</f>
        <v>#REF!</v>
      </c>
      <c r="K384" s="7"/>
    </row>
    <row r="385" spans="1:11" x14ac:dyDescent="0.2">
      <c r="A385" s="26"/>
      <c r="B385" s="7"/>
      <c r="J385" s="7" t="e">
        <f>IF(Master!#REF!="#","","&lt;/TD&gt;")</f>
        <v>#REF!</v>
      </c>
      <c r="K385" s="7"/>
    </row>
    <row r="386" spans="1:11" x14ac:dyDescent="0.2">
      <c r="A386" s="26"/>
      <c r="B386" s="7"/>
      <c r="J386" s="7" t="e">
        <f>IF(Master!#REF!="#","","&lt;/TD&gt;")</f>
        <v>#REF!</v>
      </c>
      <c r="K386" s="7"/>
    </row>
    <row r="387" spans="1:11" x14ac:dyDescent="0.2">
      <c r="A387" s="26"/>
      <c r="B387" s="7"/>
      <c r="J387" s="7" t="e">
        <f>IF(Master!#REF!="#","","&lt;/TD&gt;")</f>
        <v>#REF!</v>
      </c>
      <c r="K387" s="7"/>
    </row>
    <row r="388" spans="1:11" x14ac:dyDescent="0.2">
      <c r="A388" s="26"/>
      <c r="B388" s="7"/>
      <c r="J388" s="7" t="e">
        <f>IF(Master!#REF!="#","","&lt;/TD&gt;")</f>
        <v>#REF!</v>
      </c>
      <c r="K388" s="7"/>
    </row>
    <row r="389" spans="1:11" x14ac:dyDescent="0.2">
      <c r="A389" s="26"/>
      <c r="B389" s="7"/>
      <c r="J389" s="7" t="e">
        <f>IF(Master!#REF!="#","","&lt;/TD&gt;")</f>
        <v>#REF!</v>
      </c>
      <c r="K389" s="7"/>
    </row>
    <row r="390" spans="1:11" x14ac:dyDescent="0.2">
      <c r="A390" s="26"/>
      <c r="B390" s="7"/>
      <c r="J390" s="7" t="e">
        <f>IF(Master!#REF!="#","","&lt;/TD&gt;")</f>
        <v>#REF!</v>
      </c>
      <c r="K390" s="7"/>
    </row>
    <row r="391" spans="1:11" x14ac:dyDescent="0.2">
      <c r="A391" s="26"/>
      <c r="B391" s="7"/>
      <c r="J391" s="7" t="e">
        <f>IF(Master!#REF!="#","","&lt;/TD&gt;")</f>
        <v>#REF!</v>
      </c>
      <c r="K391" s="7"/>
    </row>
    <row r="392" spans="1:11" x14ac:dyDescent="0.2">
      <c r="A392" s="26"/>
      <c r="B392" s="7"/>
      <c r="J392" s="7" t="e">
        <f>IF(Master!#REF!="#","","&lt;/TD&gt;")</f>
        <v>#REF!</v>
      </c>
      <c r="K392" s="7"/>
    </row>
    <row r="393" spans="1:11" x14ac:dyDescent="0.2">
      <c r="A393" s="26"/>
      <c r="B393" s="7"/>
      <c r="J393" s="7" t="e">
        <f>IF(Master!#REF!="#","","&lt;/TD&gt;")</f>
        <v>#REF!</v>
      </c>
      <c r="K393" s="7"/>
    </row>
    <row r="394" spans="1:11" x14ac:dyDescent="0.2">
      <c r="A394" s="26"/>
      <c r="B394" s="7"/>
      <c r="J394" s="7" t="e">
        <f>IF(Master!#REF!="#","","&lt;/TD&gt;")</f>
        <v>#REF!</v>
      </c>
      <c r="K394" s="7"/>
    </row>
    <row r="395" spans="1:11" x14ac:dyDescent="0.2">
      <c r="A395" s="26"/>
      <c r="B395" s="7"/>
      <c r="J395" s="7" t="e">
        <f>IF(Master!#REF!="#","","&lt;/TD&gt;")</f>
        <v>#REF!</v>
      </c>
      <c r="K395" s="7"/>
    </row>
    <row r="396" spans="1:11" x14ac:dyDescent="0.2">
      <c r="A396" s="26"/>
      <c r="B396" s="7"/>
      <c r="J396" s="7" t="e">
        <f>IF(Master!#REF!="#","","&lt;/TD&gt;")</f>
        <v>#REF!</v>
      </c>
      <c r="K396" s="7"/>
    </row>
    <row r="397" spans="1:11" x14ac:dyDescent="0.2">
      <c r="A397" s="26"/>
      <c r="B397" s="7"/>
      <c r="J397" s="7" t="e">
        <f>IF(Master!#REF!="#","","&lt;/TD&gt;")</f>
        <v>#REF!</v>
      </c>
      <c r="K397" s="7"/>
    </row>
    <row r="398" spans="1:11" x14ac:dyDescent="0.2">
      <c r="A398" s="26"/>
      <c r="B398" s="7"/>
      <c r="J398" s="7" t="e">
        <f>IF(Master!#REF!="#","","&lt;/TD&gt;")</f>
        <v>#REF!</v>
      </c>
      <c r="K398" s="7"/>
    </row>
    <row r="399" spans="1:11" x14ac:dyDescent="0.2">
      <c r="A399" s="26"/>
      <c r="B399" s="7"/>
      <c r="J399" s="7" t="e">
        <f>IF(Master!#REF!="#","","&lt;/TD&gt;")</f>
        <v>#REF!</v>
      </c>
      <c r="K399" s="7"/>
    </row>
    <row r="400" spans="1:11" x14ac:dyDescent="0.2">
      <c r="A400" s="26"/>
      <c r="B400" s="7"/>
      <c r="J400" s="7" t="e">
        <f>IF(Master!#REF!="#","","&lt;/TD&gt;")</f>
        <v>#REF!</v>
      </c>
      <c r="K400" s="7"/>
    </row>
    <row r="401" spans="1:11" x14ac:dyDescent="0.2">
      <c r="A401" s="26"/>
      <c r="B401" s="7"/>
      <c r="J401" s="7" t="e">
        <f>IF(Master!#REF!="#","","&lt;/TD&gt;")</f>
        <v>#REF!</v>
      </c>
      <c r="K401" s="7"/>
    </row>
    <row r="402" spans="1:11" x14ac:dyDescent="0.2">
      <c r="A402" s="26"/>
      <c r="B402" s="7"/>
      <c r="J402" s="7" t="e">
        <f>IF(Master!#REF!="#","","&lt;/TD&gt;")</f>
        <v>#REF!</v>
      </c>
      <c r="K402" s="7"/>
    </row>
    <row r="403" spans="1:11" x14ac:dyDescent="0.2">
      <c r="A403" s="26"/>
      <c r="B403" s="7"/>
      <c r="J403" s="7" t="e">
        <f>IF(Master!#REF!="#","","&lt;/TD&gt;")</f>
        <v>#REF!</v>
      </c>
      <c r="K403" s="7"/>
    </row>
    <row r="404" spans="1:11" x14ac:dyDescent="0.2">
      <c r="A404" s="26"/>
      <c r="B404" s="7"/>
      <c r="J404" s="7" t="e">
        <f>IF(Master!#REF!="#","","&lt;/TD&gt;")</f>
        <v>#REF!</v>
      </c>
      <c r="K404" s="7"/>
    </row>
    <row r="405" spans="1:11" x14ac:dyDescent="0.2">
      <c r="A405" s="26"/>
      <c r="B405" s="7"/>
      <c r="J405" s="7" t="e">
        <f>IF(Master!#REF!="#","","&lt;/TD&gt;")</f>
        <v>#REF!</v>
      </c>
      <c r="K405" s="7"/>
    </row>
    <row r="406" spans="1:11" x14ac:dyDescent="0.2">
      <c r="A406" s="26"/>
      <c r="B406" s="7"/>
      <c r="J406" s="7" t="e">
        <f>IF(Master!#REF!="#","","&lt;/TD&gt;")</f>
        <v>#REF!</v>
      </c>
      <c r="K406" s="7"/>
    </row>
    <row r="407" spans="1:11" x14ac:dyDescent="0.2">
      <c r="A407" s="26"/>
      <c r="B407" s="7"/>
      <c r="J407" s="7" t="e">
        <f>IF(Master!#REF!="#","","&lt;/TD&gt;")</f>
        <v>#REF!</v>
      </c>
      <c r="K407" s="7"/>
    </row>
    <row r="408" spans="1:11" x14ac:dyDescent="0.2">
      <c r="A408" s="26"/>
      <c r="B408" s="7"/>
      <c r="J408" s="7" t="e">
        <f>IF(Master!#REF!="#","","&lt;/TD&gt;")</f>
        <v>#REF!</v>
      </c>
      <c r="K408" s="7"/>
    </row>
    <row r="409" spans="1:11" x14ac:dyDescent="0.2">
      <c r="A409" s="26"/>
      <c r="B409" s="7"/>
      <c r="J409" s="7" t="e">
        <f>IF(Master!#REF!="#","","&lt;/TD&gt;")</f>
        <v>#REF!</v>
      </c>
      <c r="K409" s="7"/>
    </row>
    <row r="410" spans="1:11" x14ac:dyDescent="0.2">
      <c r="A410" s="26"/>
      <c r="B410" s="7"/>
      <c r="J410" s="7" t="e">
        <f>IF(Master!#REF!="#","","&lt;/TD&gt;")</f>
        <v>#REF!</v>
      </c>
      <c r="K410" s="7"/>
    </row>
    <row r="411" spans="1:11" x14ac:dyDescent="0.2">
      <c r="A411" s="26"/>
      <c r="B411" s="7"/>
      <c r="J411" s="7" t="e">
        <f>IF(Master!#REF!="#","","&lt;/TD&gt;")</f>
        <v>#REF!</v>
      </c>
      <c r="K411" s="7"/>
    </row>
    <row r="412" spans="1:11" x14ac:dyDescent="0.2">
      <c r="A412" s="26"/>
      <c r="B412" s="7"/>
      <c r="J412" s="7" t="e">
        <f>IF(Master!#REF!="#","","&lt;/TD&gt;")</f>
        <v>#REF!</v>
      </c>
      <c r="K412" s="7"/>
    </row>
    <row r="413" spans="1:11" x14ac:dyDescent="0.2">
      <c r="A413" s="26"/>
      <c r="B413" s="7"/>
      <c r="J413" s="7" t="e">
        <f>IF(Master!#REF!="#","","&lt;/TD&gt;")</f>
        <v>#REF!</v>
      </c>
      <c r="K413" s="7"/>
    </row>
    <row r="414" spans="1:11" x14ac:dyDescent="0.2">
      <c r="A414" s="26"/>
      <c r="B414" s="7"/>
      <c r="J414" s="7" t="e">
        <f>IF(Master!#REF!="#","","&lt;/TD&gt;")</f>
        <v>#REF!</v>
      </c>
      <c r="K414" s="7"/>
    </row>
    <row r="415" spans="1:11" x14ac:dyDescent="0.2">
      <c r="A415" s="26"/>
      <c r="B415" s="7"/>
      <c r="J415" s="7" t="e">
        <f>IF(Master!#REF!="#","","&lt;/TD&gt;")</f>
        <v>#REF!</v>
      </c>
      <c r="K415" s="7"/>
    </row>
    <row r="416" spans="1:11" x14ac:dyDescent="0.2">
      <c r="A416" s="26"/>
      <c r="B416" s="7"/>
      <c r="J416" s="7" t="e">
        <f>IF(Master!#REF!="#","","&lt;/TD&gt;")</f>
        <v>#REF!</v>
      </c>
      <c r="K416" s="7"/>
    </row>
    <row r="417" spans="1:11" x14ac:dyDescent="0.2">
      <c r="A417" s="26"/>
      <c r="B417" s="7"/>
      <c r="J417" s="7" t="e">
        <f>IF(Master!#REF!="#","","&lt;/TD&gt;")</f>
        <v>#REF!</v>
      </c>
      <c r="K417" s="7"/>
    </row>
    <row r="418" spans="1:11" x14ac:dyDescent="0.2">
      <c r="A418" s="26"/>
      <c r="B418" s="7"/>
      <c r="J418" s="7" t="e">
        <f>IF(Master!#REF!="#","","&lt;/TD&gt;")</f>
        <v>#REF!</v>
      </c>
      <c r="K418" s="7"/>
    </row>
    <row r="419" spans="1:11" x14ac:dyDescent="0.2">
      <c r="A419" s="26"/>
      <c r="B419" s="7"/>
      <c r="J419" s="7" t="e">
        <f>IF(Master!#REF!="#","","&lt;/TD&gt;")</f>
        <v>#REF!</v>
      </c>
      <c r="K419" s="7"/>
    </row>
    <row r="420" spans="1:11" x14ac:dyDescent="0.2">
      <c r="A420" s="26"/>
      <c r="B420" s="7"/>
      <c r="J420" s="7" t="e">
        <f>IF(Master!#REF!="#","","&lt;/TD&gt;")</f>
        <v>#REF!</v>
      </c>
      <c r="K420" s="7"/>
    </row>
    <row r="421" spans="1:11" x14ac:dyDescent="0.2">
      <c r="A421" s="26"/>
      <c r="B421" s="7"/>
      <c r="J421" s="7" t="e">
        <f>IF(Master!#REF!="#","","&lt;/TD&gt;")</f>
        <v>#REF!</v>
      </c>
      <c r="K421" s="7"/>
    </row>
    <row r="422" spans="1:11" x14ac:dyDescent="0.2">
      <c r="A422" s="26"/>
      <c r="B422" s="7"/>
      <c r="J422" s="7" t="e">
        <f>IF(Master!#REF!="#","","&lt;/TD&gt;")</f>
        <v>#REF!</v>
      </c>
      <c r="K422" s="7"/>
    </row>
    <row r="423" spans="1:11" x14ac:dyDescent="0.2">
      <c r="A423" s="26"/>
      <c r="B423" s="7"/>
      <c r="J423" s="7" t="e">
        <f>IF(Master!#REF!="#","","&lt;/TD&gt;")</f>
        <v>#REF!</v>
      </c>
      <c r="K423" s="7"/>
    </row>
    <row r="424" spans="1:11" x14ac:dyDescent="0.2">
      <c r="A424" s="26"/>
      <c r="B424" s="7"/>
      <c r="J424" s="7" t="e">
        <f>IF(Master!#REF!="#","","&lt;/TD&gt;")</f>
        <v>#REF!</v>
      </c>
      <c r="K424" s="7"/>
    </row>
    <row r="425" spans="1:11" x14ac:dyDescent="0.2">
      <c r="A425" s="26"/>
      <c r="B425" s="7"/>
      <c r="J425" s="7" t="e">
        <f>IF(Master!#REF!="#","","&lt;/TD&gt;")</f>
        <v>#REF!</v>
      </c>
      <c r="K425" s="7"/>
    </row>
    <row r="426" spans="1:11" x14ac:dyDescent="0.2">
      <c r="A426" s="26"/>
      <c r="B426" s="7"/>
      <c r="J426" s="7" t="e">
        <f>IF(Master!#REF!="#","","&lt;/TD&gt;")</f>
        <v>#REF!</v>
      </c>
      <c r="K426" s="7"/>
    </row>
    <row r="427" spans="1:11" x14ac:dyDescent="0.2">
      <c r="A427" s="26"/>
      <c r="B427" s="7"/>
      <c r="J427" s="7" t="e">
        <f>IF(Master!#REF!="#","","&lt;/TD&gt;")</f>
        <v>#REF!</v>
      </c>
      <c r="K427" s="7"/>
    </row>
    <row r="428" spans="1:11" x14ac:dyDescent="0.2">
      <c r="A428" s="26"/>
      <c r="B428" s="7"/>
      <c r="J428" s="7" t="e">
        <f>IF(Master!#REF!="#","","&lt;/TD&gt;")</f>
        <v>#REF!</v>
      </c>
      <c r="K428" s="7"/>
    </row>
    <row r="429" spans="1:11" x14ac:dyDescent="0.2">
      <c r="A429" s="26"/>
      <c r="B429" s="7"/>
      <c r="J429" s="7" t="e">
        <f>IF(Master!#REF!="#","","&lt;/TD&gt;")</f>
        <v>#REF!</v>
      </c>
      <c r="K429" s="7"/>
    </row>
    <row r="430" spans="1:11" x14ac:dyDescent="0.2">
      <c r="A430" s="26"/>
      <c r="B430" s="7"/>
      <c r="J430" s="7" t="e">
        <f>IF(Master!#REF!="#","","&lt;/TD&gt;")</f>
        <v>#REF!</v>
      </c>
      <c r="K430" s="7"/>
    </row>
    <row r="431" spans="1:11" x14ac:dyDescent="0.2">
      <c r="A431" s="26"/>
      <c r="B431" s="7"/>
      <c r="J431" s="7" t="e">
        <f>IF(Master!#REF!="#","","&lt;/TD&gt;")</f>
        <v>#REF!</v>
      </c>
      <c r="K431" s="7"/>
    </row>
    <row r="432" spans="1:11" x14ac:dyDescent="0.2">
      <c r="A432" s="26"/>
      <c r="B432" s="7"/>
      <c r="J432" s="7" t="e">
        <f>IF(Master!#REF!="#","","&lt;/TD&gt;")</f>
        <v>#REF!</v>
      </c>
      <c r="K432" s="7"/>
    </row>
    <row r="433" spans="1:11" x14ac:dyDescent="0.2">
      <c r="A433" s="26"/>
      <c r="B433" s="7"/>
      <c r="J433" s="7" t="e">
        <f>IF(Master!#REF!="#","","&lt;/TD&gt;")</f>
        <v>#REF!</v>
      </c>
      <c r="K433" s="7"/>
    </row>
    <row r="434" spans="1:11" x14ac:dyDescent="0.2">
      <c r="A434" s="26"/>
      <c r="B434" s="7"/>
      <c r="J434" s="7" t="e">
        <f>IF(Master!#REF!="#","","&lt;/TD&gt;")</f>
        <v>#REF!</v>
      </c>
      <c r="K434" s="7"/>
    </row>
    <row r="435" spans="1:11" x14ac:dyDescent="0.2">
      <c r="A435" s="26"/>
      <c r="B435" s="7"/>
      <c r="J435" s="7" t="e">
        <f>IF(Master!#REF!="#","","&lt;/TD&gt;")</f>
        <v>#REF!</v>
      </c>
      <c r="K435" s="7"/>
    </row>
    <row r="436" spans="1:11" x14ac:dyDescent="0.2">
      <c r="A436" s="26"/>
      <c r="B436" s="7"/>
      <c r="J436" s="7" t="e">
        <f>IF(Master!#REF!="#","","&lt;/TD&gt;")</f>
        <v>#REF!</v>
      </c>
      <c r="K436" s="7"/>
    </row>
    <row r="437" spans="1:11" x14ac:dyDescent="0.2">
      <c r="A437" s="26"/>
      <c r="B437" s="7"/>
      <c r="J437" s="7" t="e">
        <f>IF(Master!#REF!="#","","&lt;/TD&gt;")</f>
        <v>#REF!</v>
      </c>
      <c r="K437" s="7"/>
    </row>
    <row r="438" spans="1:11" x14ac:dyDescent="0.2">
      <c r="A438" s="26"/>
      <c r="B438" s="7"/>
      <c r="J438" s="7" t="e">
        <f>IF(Master!#REF!="#","","&lt;/TD&gt;")</f>
        <v>#REF!</v>
      </c>
      <c r="K438" s="7"/>
    </row>
    <row r="439" spans="1:11" x14ac:dyDescent="0.2">
      <c r="A439" s="26"/>
      <c r="B439" s="7"/>
      <c r="J439" s="7" t="e">
        <f>IF(Master!#REF!="#","","&lt;/TD&gt;")</f>
        <v>#REF!</v>
      </c>
      <c r="K439" s="7"/>
    </row>
    <row r="440" spans="1:11" x14ac:dyDescent="0.2">
      <c r="A440" s="26"/>
      <c r="B440" s="7"/>
      <c r="J440" s="7" t="e">
        <f>IF(Master!#REF!="#","","&lt;/TD&gt;")</f>
        <v>#REF!</v>
      </c>
      <c r="K440" s="7"/>
    </row>
    <row r="441" spans="1:11" x14ac:dyDescent="0.2">
      <c r="A441" s="26"/>
      <c r="B441" s="7"/>
      <c r="J441" s="7" t="e">
        <f>IF(Master!#REF!="#","","&lt;/TD&gt;")</f>
        <v>#REF!</v>
      </c>
      <c r="K441" s="7"/>
    </row>
    <row r="442" spans="1:11" x14ac:dyDescent="0.2">
      <c r="A442" s="26"/>
      <c r="B442" s="7"/>
      <c r="J442" s="7" t="e">
        <f>IF(Master!#REF!="#","","&lt;/TD&gt;")</f>
        <v>#REF!</v>
      </c>
      <c r="K442" s="7"/>
    </row>
    <row r="443" spans="1:11" x14ac:dyDescent="0.2">
      <c r="A443" s="26"/>
      <c r="B443" s="7"/>
      <c r="J443" s="7" t="e">
        <f>IF(Master!#REF!="#","","&lt;/TD&gt;")</f>
        <v>#REF!</v>
      </c>
      <c r="K443" s="7"/>
    </row>
    <row r="444" spans="1:11" x14ac:dyDescent="0.2">
      <c r="A444" s="26"/>
      <c r="B444" s="7"/>
      <c r="J444" s="7" t="e">
        <f>IF(Master!#REF!="#","","&lt;/TD&gt;")</f>
        <v>#REF!</v>
      </c>
      <c r="K444" s="7"/>
    </row>
    <row r="445" spans="1:11" x14ac:dyDescent="0.2">
      <c r="A445" s="26"/>
      <c r="B445" s="7"/>
      <c r="J445" s="7" t="e">
        <f>IF(Master!#REF!="#","","&lt;/TD&gt;")</f>
        <v>#REF!</v>
      </c>
      <c r="K445" s="7"/>
    </row>
    <row r="446" spans="1:11" x14ac:dyDescent="0.2">
      <c r="A446" s="26"/>
      <c r="B446" s="7"/>
      <c r="J446" s="7" t="e">
        <f>IF(Master!#REF!="#","","&lt;/TD&gt;")</f>
        <v>#REF!</v>
      </c>
      <c r="K446" s="7"/>
    </row>
    <row r="447" spans="1:11" x14ac:dyDescent="0.2">
      <c r="A447" s="26"/>
      <c r="B447" s="7"/>
      <c r="J447" s="7" t="e">
        <f>IF(Master!#REF!="#","","&lt;/TD&gt;")</f>
        <v>#REF!</v>
      </c>
      <c r="K447" s="7"/>
    </row>
    <row r="448" spans="1:11" x14ac:dyDescent="0.2">
      <c r="A448" s="26"/>
      <c r="B448" s="7"/>
      <c r="J448" s="7" t="e">
        <f>IF(Master!#REF!="#","","&lt;/TD&gt;")</f>
        <v>#REF!</v>
      </c>
      <c r="K448" s="7"/>
    </row>
    <row r="449" spans="1:11" x14ac:dyDescent="0.2">
      <c r="A449" s="26"/>
      <c r="B449" s="7"/>
      <c r="J449" s="7" t="e">
        <f>IF(Master!#REF!="#","","&lt;/TD&gt;")</f>
        <v>#REF!</v>
      </c>
      <c r="K449" s="7"/>
    </row>
    <row r="450" spans="1:11" x14ac:dyDescent="0.2">
      <c r="A450" s="26"/>
      <c r="B450" s="7"/>
      <c r="J450" s="7" t="e">
        <f>IF(Master!#REF!="#","","&lt;/TD&gt;")</f>
        <v>#REF!</v>
      </c>
      <c r="K450" s="7"/>
    </row>
    <row r="451" spans="1:11" x14ac:dyDescent="0.2">
      <c r="A451" s="26"/>
      <c r="B451" s="7"/>
    </row>
    <row r="452" spans="1:11" x14ac:dyDescent="0.2">
      <c r="A452" s="26"/>
      <c r="B452" s="7"/>
    </row>
    <row r="453" spans="1:11" x14ac:dyDescent="0.2">
      <c r="A453" s="26"/>
      <c r="B453" s="7"/>
    </row>
    <row r="454" spans="1:11" x14ac:dyDescent="0.2">
      <c r="A454" s="26"/>
      <c r="B454" s="7"/>
    </row>
    <row r="455" spans="1:11" x14ac:dyDescent="0.2">
      <c r="A455" s="26"/>
      <c r="B455" s="7"/>
    </row>
    <row r="456" spans="1:11" x14ac:dyDescent="0.2">
      <c r="A456" s="26"/>
      <c r="B456" s="7"/>
    </row>
    <row r="457" spans="1:11" x14ac:dyDescent="0.2">
      <c r="A457" s="26"/>
      <c r="B457" s="7"/>
    </row>
    <row r="458" spans="1:11" x14ac:dyDescent="0.2">
      <c r="A458" s="26"/>
      <c r="B458" s="7"/>
    </row>
    <row r="459" spans="1:11" x14ac:dyDescent="0.2">
      <c r="A459" s="26"/>
      <c r="B459" s="7"/>
    </row>
    <row r="460" spans="1:11" x14ac:dyDescent="0.2">
      <c r="A460" s="26"/>
      <c r="B460" s="7"/>
    </row>
    <row r="461" spans="1:11" x14ac:dyDescent="0.2">
      <c r="A461" s="26"/>
      <c r="B461" s="7"/>
    </row>
    <row r="462" spans="1:11" x14ac:dyDescent="0.2">
      <c r="A462" s="26"/>
      <c r="B462" s="7"/>
    </row>
    <row r="463" spans="1:11" x14ac:dyDescent="0.2">
      <c r="A463" s="26"/>
      <c r="B463" s="7"/>
    </row>
    <row r="464" spans="1:11" x14ac:dyDescent="0.2">
      <c r="A464" s="26"/>
      <c r="B464" s="7"/>
    </row>
    <row r="465" spans="1:2" x14ac:dyDescent="0.2">
      <c r="A465" s="26"/>
      <c r="B465" s="7"/>
    </row>
    <row r="466" spans="1:2" x14ac:dyDescent="0.2">
      <c r="A466" s="26"/>
      <c r="B466" s="7"/>
    </row>
    <row r="467" spans="1:2" x14ac:dyDescent="0.2">
      <c r="A467" s="26"/>
      <c r="B467" s="7"/>
    </row>
    <row r="468" spans="1:2" x14ac:dyDescent="0.2">
      <c r="A468" s="26"/>
      <c r="B468" s="7"/>
    </row>
    <row r="469" spans="1:2" x14ac:dyDescent="0.2">
      <c r="A469" s="26"/>
      <c r="B469" s="7"/>
    </row>
    <row r="470" spans="1:2" x14ac:dyDescent="0.2">
      <c r="A470" s="26"/>
      <c r="B470" s="7"/>
    </row>
    <row r="471" spans="1:2" x14ac:dyDescent="0.2">
      <c r="A471" s="26"/>
      <c r="B471" s="7"/>
    </row>
    <row r="472" spans="1:2" x14ac:dyDescent="0.2">
      <c r="A472" s="26"/>
      <c r="B472" s="7"/>
    </row>
    <row r="473" spans="1:2" x14ac:dyDescent="0.2">
      <c r="A473" s="26"/>
      <c r="B473" s="7"/>
    </row>
    <row r="474" spans="1:2" x14ac:dyDescent="0.2">
      <c r="A474" s="26"/>
      <c r="B474" s="7"/>
    </row>
    <row r="475" spans="1:2" x14ac:dyDescent="0.2">
      <c r="A475" s="26"/>
      <c r="B475" s="7"/>
    </row>
    <row r="476" spans="1:2" x14ac:dyDescent="0.2">
      <c r="A476" s="26"/>
      <c r="B476" s="7"/>
    </row>
    <row r="477" spans="1:2" x14ac:dyDescent="0.2">
      <c r="A477" s="26"/>
      <c r="B477" s="7"/>
    </row>
    <row r="478" spans="1:2" x14ac:dyDescent="0.2">
      <c r="A478" s="26"/>
      <c r="B478" s="7"/>
    </row>
    <row r="479" spans="1:2" x14ac:dyDescent="0.2">
      <c r="A479" s="26"/>
      <c r="B479" s="7"/>
    </row>
    <row r="480" spans="1:2" x14ac:dyDescent="0.2">
      <c r="A480" s="26"/>
      <c r="B480" s="7"/>
    </row>
    <row r="481" spans="1:2" x14ac:dyDescent="0.2">
      <c r="A481" s="26"/>
      <c r="B481" s="7"/>
    </row>
    <row r="482" spans="1:2" x14ac:dyDescent="0.2">
      <c r="A482" s="26"/>
      <c r="B482" s="7"/>
    </row>
    <row r="483" spans="1:2" x14ac:dyDescent="0.2">
      <c r="A483" s="26"/>
      <c r="B483" s="7"/>
    </row>
    <row r="484" spans="1:2" x14ac:dyDescent="0.2">
      <c r="A484" s="26"/>
      <c r="B484" s="7"/>
    </row>
    <row r="485" spans="1:2" x14ac:dyDescent="0.2">
      <c r="A485" s="26"/>
      <c r="B485" s="7"/>
    </row>
    <row r="486" spans="1:2" x14ac:dyDescent="0.2">
      <c r="A486" s="26"/>
      <c r="B486" s="7"/>
    </row>
    <row r="487" spans="1:2" x14ac:dyDescent="0.2">
      <c r="A487" s="26"/>
      <c r="B487" s="7"/>
    </row>
    <row r="488" spans="1:2" x14ac:dyDescent="0.2">
      <c r="A488" s="26"/>
      <c r="B488" s="7"/>
    </row>
    <row r="489" spans="1:2" x14ac:dyDescent="0.2">
      <c r="A489" s="26"/>
      <c r="B489" s="7"/>
    </row>
    <row r="490" spans="1:2" x14ac:dyDescent="0.2">
      <c r="A490" s="26"/>
      <c r="B490" s="7"/>
    </row>
    <row r="491" spans="1:2" x14ac:dyDescent="0.2">
      <c r="A491" s="26"/>
      <c r="B491" s="7"/>
    </row>
    <row r="492" spans="1:2" x14ac:dyDescent="0.2">
      <c r="A492" s="26"/>
      <c r="B492" s="7"/>
    </row>
    <row r="493" spans="1:2" x14ac:dyDescent="0.2">
      <c r="A493" s="26"/>
      <c r="B493" s="7"/>
    </row>
    <row r="494" spans="1:2" x14ac:dyDescent="0.2">
      <c r="A494" s="26"/>
      <c r="B494" s="7"/>
    </row>
    <row r="495" spans="1:2" x14ac:dyDescent="0.2">
      <c r="A495" s="26"/>
      <c r="B495" s="7"/>
    </row>
    <row r="496" spans="1:2" x14ac:dyDescent="0.2">
      <c r="A496" s="26"/>
      <c r="B496" s="7"/>
    </row>
    <row r="497" spans="1:2" x14ac:dyDescent="0.2">
      <c r="A497" s="26"/>
      <c r="B497" s="7"/>
    </row>
    <row r="498" spans="1:2" x14ac:dyDescent="0.2">
      <c r="A498" s="26"/>
      <c r="B498" s="7"/>
    </row>
    <row r="499" spans="1:2" x14ac:dyDescent="0.2">
      <c r="A499" s="26"/>
      <c r="B499" s="7"/>
    </row>
    <row r="500" spans="1:2" x14ac:dyDescent="0.2">
      <c r="A500" s="26"/>
      <c r="B500" s="7"/>
    </row>
    <row r="501" spans="1:2" x14ac:dyDescent="0.2">
      <c r="A501" s="26"/>
      <c r="B501" s="7"/>
    </row>
    <row r="502" spans="1:2" x14ac:dyDescent="0.2">
      <c r="A502" s="26"/>
      <c r="B502" s="7"/>
    </row>
    <row r="503" spans="1:2" x14ac:dyDescent="0.2">
      <c r="A503" s="26"/>
      <c r="B503" s="7"/>
    </row>
    <row r="504" spans="1:2" x14ac:dyDescent="0.2">
      <c r="A504" s="26"/>
      <c r="B504" s="7"/>
    </row>
    <row r="505" spans="1:2" x14ac:dyDescent="0.2">
      <c r="A505" s="26"/>
      <c r="B505" s="7"/>
    </row>
    <row r="506" spans="1:2" x14ac:dyDescent="0.2">
      <c r="A506" s="26"/>
      <c r="B506" s="7"/>
    </row>
    <row r="507" spans="1:2" x14ac:dyDescent="0.2">
      <c r="A507" s="26"/>
      <c r="B507" s="7"/>
    </row>
    <row r="508" spans="1:2" x14ac:dyDescent="0.2">
      <c r="A508" s="26"/>
      <c r="B508" s="7"/>
    </row>
    <row r="509" spans="1:2" x14ac:dyDescent="0.2">
      <c r="A509" s="26"/>
      <c r="B509" s="7"/>
    </row>
    <row r="510" spans="1:2" x14ac:dyDescent="0.2">
      <c r="A510" s="26"/>
      <c r="B510" s="7"/>
    </row>
    <row r="511" spans="1:2" x14ac:dyDescent="0.2">
      <c r="A511" s="26"/>
      <c r="B511" s="7"/>
    </row>
    <row r="512" spans="1:2" x14ac:dyDescent="0.2">
      <c r="A512" s="26"/>
      <c r="B512" s="7"/>
    </row>
    <row r="513" spans="1:2" x14ac:dyDescent="0.2">
      <c r="A513" s="26"/>
      <c r="B513" s="7"/>
    </row>
    <row r="514" spans="1:2" x14ac:dyDescent="0.2">
      <c r="A514" s="26"/>
      <c r="B514" s="7"/>
    </row>
    <row r="515" spans="1:2" x14ac:dyDescent="0.2">
      <c r="A515" s="26"/>
      <c r="B515" s="7"/>
    </row>
    <row r="516" spans="1:2" x14ac:dyDescent="0.2">
      <c r="A516" s="26"/>
      <c r="B516" s="7"/>
    </row>
    <row r="517" spans="1:2" x14ac:dyDescent="0.2">
      <c r="A517" s="26"/>
      <c r="B517" s="7"/>
    </row>
    <row r="518" spans="1:2" x14ac:dyDescent="0.2">
      <c r="A518" s="26"/>
      <c r="B518" s="7"/>
    </row>
    <row r="519" spans="1:2" x14ac:dyDescent="0.2">
      <c r="A519" s="26"/>
      <c r="B519" s="7"/>
    </row>
    <row r="520" spans="1:2" x14ac:dyDescent="0.2">
      <c r="A520" s="26"/>
      <c r="B520" s="7"/>
    </row>
    <row r="521" spans="1:2" x14ac:dyDescent="0.2">
      <c r="A521" s="26"/>
      <c r="B521" s="7"/>
    </row>
    <row r="522" spans="1:2" x14ac:dyDescent="0.2">
      <c r="A522" s="26"/>
      <c r="B522" s="7"/>
    </row>
    <row r="523" spans="1:2" x14ac:dyDescent="0.2">
      <c r="A523" s="26"/>
      <c r="B523" s="7"/>
    </row>
    <row r="524" spans="1:2" x14ac:dyDescent="0.2">
      <c r="A524" s="26"/>
      <c r="B524" s="7"/>
    </row>
    <row r="525" spans="1:2" x14ac:dyDescent="0.2">
      <c r="A525" s="26"/>
      <c r="B525" s="7"/>
    </row>
    <row r="526" spans="1:2" x14ac:dyDescent="0.2">
      <c r="A526" s="26"/>
      <c r="B526" s="7"/>
    </row>
    <row r="527" spans="1:2" x14ac:dyDescent="0.2">
      <c r="A527" s="26"/>
      <c r="B527" s="7"/>
    </row>
    <row r="528" spans="1:2" x14ac:dyDescent="0.2">
      <c r="A528" s="26"/>
      <c r="B528" s="7"/>
    </row>
    <row r="529" spans="1:2" x14ac:dyDescent="0.2">
      <c r="A529" s="26"/>
      <c r="B529" s="7"/>
    </row>
    <row r="530" spans="1:2" x14ac:dyDescent="0.2">
      <c r="A530" s="26"/>
      <c r="B530" s="7"/>
    </row>
    <row r="531" spans="1:2" x14ac:dyDescent="0.2">
      <c r="A531" s="26"/>
      <c r="B531" s="7"/>
    </row>
    <row r="532" spans="1:2" x14ac:dyDescent="0.2">
      <c r="A532" s="26"/>
      <c r="B532" s="7"/>
    </row>
    <row r="533" spans="1:2" x14ac:dyDescent="0.2">
      <c r="A533" s="26"/>
      <c r="B533" s="7"/>
    </row>
    <row r="534" spans="1:2" x14ac:dyDescent="0.2">
      <c r="A534" s="26"/>
      <c r="B534" s="7"/>
    </row>
    <row r="535" spans="1:2" x14ac:dyDescent="0.2">
      <c r="A535" s="26"/>
      <c r="B535" s="7"/>
    </row>
    <row r="536" spans="1:2" x14ac:dyDescent="0.2">
      <c r="A536" s="26"/>
      <c r="B536" s="7"/>
    </row>
    <row r="537" spans="1:2" x14ac:dyDescent="0.2">
      <c r="A537" s="26"/>
      <c r="B537" s="7"/>
    </row>
    <row r="538" spans="1:2" x14ac:dyDescent="0.2">
      <c r="A538" s="26"/>
      <c r="B538" s="7"/>
    </row>
    <row r="539" spans="1:2" x14ac:dyDescent="0.2">
      <c r="A539" s="26"/>
      <c r="B539" s="7"/>
    </row>
    <row r="540" spans="1:2" x14ac:dyDescent="0.2">
      <c r="A540" s="26"/>
      <c r="B540" s="7"/>
    </row>
    <row r="541" spans="1:2" x14ac:dyDescent="0.2">
      <c r="A541" s="26"/>
      <c r="B541" s="7"/>
    </row>
    <row r="542" spans="1:2" x14ac:dyDescent="0.2">
      <c r="A542" s="26"/>
      <c r="B542" s="7"/>
    </row>
    <row r="543" spans="1:2" x14ac:dyDescent="0.2">
      <c r="A543" s="26"/>
      <c r="B543" s="7"/>
    </row>
    <row r="544" spans="1:2" x14ac:dyDescent="0.2">
      <c r="A544" s="26"/>
      <c r="B544" s="7"/>
    </row>
    <row r="545" spans="1:2" x14ac:dyDescent="0.2">
      <c r="A545" s="26"/>
      <c r="B545" s="7"/>
    </row>
    <row r="546" spans="1:2" x14ac:dyDescent="0.2">
      <c r="A546" s="26"/>
      <c r="B546" s="7"/>
    </row>
    <row r="547" spans="1:2" x14ac:dyDescent="0.2">
      <c r="A547" s="26"/>
      <c r="B547" s="7"/>
    </row>
    <row r="548" spans="1:2" x14ac:dyDescent="0.2">
      <c r="A548" s="26"/>
      <c r="B548" s="7"/>
    </row>
    <row r="549" spans="1:2" x14ac:dyDescent="0.2">
      <c r="A549" s="26"/>
      <c r="B549" s="7"/>
    </row>
    <row r="550" spans="1:2" x14ac:dyDescent="0.2">
      <c r="A550" s="26"/>
      <c r="B550" s="7"/>
    </row>
    <row r="551" spans="1:2" x14ac:dyDescent="0.2">
      <c r="A551" s="26"/>
      <c r="B551" s="7"/>
    </row>
    <row r="552" spans="1:2" x14ac:dyDescent="0.2">
      <c r="A552" s="26"/>
      <c r="B552" s="7"/>
    </row>
    <row r="553" spans="1:2" x14ac:dyDescent="0.2">
      <c r="A553" s="26"/>
      <c r="B553" s="7"/>
    </row>
    <row r="554" spans="1:2" x14ac:dyDescent="0.2">
      <c r="A554" s="26"/>
      <c r="B554" s="7"/>
    </row>
    <row r="555" spans="1:2" x14ac:dyDescent="0.2">
      <c r="A555" s="26"/>
      <c r="B555" s="7"/>
    </row>
    <row r="556" spans="1:2" x14ac:dyDescent="0.2">
      <c r="A556" s="26"/>
      <c r="B556" s="7"/>
    </row>
    <row r="557" spans="1:2" x14ac:dyDescent="0.2">
      <c r="A557" s="26"/>
      <c r="B557" s="7"/>
    </row>
    <row r="558" spans="1:2" x14ac:dyDescent="0.2">
      <c r="A558" s="26"/>
      <c r="B558" s="7"/>
    </row>
    <row r="559" spans="1:2" x14ac:dyDescent="0.2">
      <c r="A559" s="26"/>
      <c r="B559" s="7"/>
    </row>
    <row r="560" spans="1:2" x14ac:dyDescent="0.2">
      <c r="A560" s="26"/>
      <c r="B560" s="7"/>
    </row>
    <row r="561" spans="1:2" x14ac:dyDescent="0.2">
      <c r="A561" s="26"/>
      <c r="B561" s="7"/>
    </row>
    <row r="562" spans="1:2" x14ac:dyDescent="0.2">
      <c r="A562" s="26"/>
      <c r="B562" s="7"/>
    </row>
    <row r="563" spans="1:2" x14ac:dyDescent="0.2">
      <c r="A563" s="26"/>
      <c r="B563" s="7"/>
    </row>
    <row r="564" spans="1:2" x14ac:dyDescent="0.2">
      <c r="A564" s="26"/>
      <c r="B564" s="7"/>
    </row>
    <row r="565" spans="1:2" x14ac:dyDescent="0.2">
      <c r="A565" s="26"/>
      <c r="B565" s="7"/>
    </row>
    <row r="566" spans="1:2" x14ac:dyDescent="0.2">
      <c r="A566" s="26"/>
      <c r="B566" s="7"/>
    </row>
    <row r="567" spans="1:2" x14ac:dyDescent="0.2">
      <c r="A567" s="26"/>
      <c r="B567" s="7"/>
    </row>
    <row r="568" spans="1:2" x14ac:dyDescent="0.2">
      <c r="A568" s="26"/>
      <c r="B568" s="7"/>
    </row>
    <row r="569" spans="1:2" x14ac:dyDescent="0.2">
      <c r="A569" s="26"/>
      <c r="B569" s="7"/>
    </row>
    <row r="570" spans="1:2" x14ac:dyDescent="0.2">
      <c r="A570" s="26"/>
      <c r="B570" s="7"/>
    </row>
    <row r="571" spans="1:2" x14ac:dyDescent="0.2">
      <c r="A571" s="26"/>
      <c r="B571" s="7"/>
    </row>
    <row r="572" spans="1:2" x14ac:dyDescent="0.2">
      <c r="A572" s="26"/>
      <c r="B572" s="7"/>
    </row>
    <row r="573" spans="1:2" x14ac:dyDescent="0.2">
      <c r="A573" s="26"/>
      <c r="B573" s="7"/>
    </row>
    <row r="574" spans="1:2" x14ac:dyDescent="0.2">
      <c r="A574" s="26"/>
      <c r="B574" s="7"/>
    </row>
    <row r="575" spans="1:2" x14ac:dyDescent="0.2">
      <c r="A575" s="26"/>
      <c r="B575" s="7"/>
    </row>
    <row r="576" spans="1:2" x14ac:dyDescent="0.2">
      <c r="A576" s="26"/>
      <c r="B576" s="7"/>
    </row>
    <row r="577" spans="1:2" x14ac:dyDescent="0.2">
      <c r="A577" s="26"/>
      <c r="B577" s="7"/>
    </row>
    <row r="578" spans="1:2" x14ac:dyDescent="0.2">
      <c r="A578" s="26"/>
      <c r="B578" s="7"/>
    </row>
    <row r="579" spans="1:2" x14ac:dyDescent="0.2">
      <c r="A579" s="26"/>
      <c r="B579" s="7"/>
    </row>
    <row r="580" spans="1:2" x14ac:dyDescent="0.2">
      <c r="A580" s="26"/>
      <c r="B580" s="7"/>
    </row>
    <row r="581" spans="1:2" x14ac:dyDescent="0.2">
      <c r="A581" s="26"/>
      <c r="B581" s="7"/>
    </row>
    <row r="582" spans="1:2" x14ac:dyDescent="0.2">
      <c r="A582" s="26"/>
      <c r="B582" s="7"/>
    </row>
    <row r="583" spans="1:2" x14ac:dyDescent="0.2">
      <c r="A583" s="26"/>
      <c r="B583" s="7"/>
    </row>
    <row r="584" spans="1:2" x14ac:dyDescent="0.2">
      <c r="A584" s="26"/>
      <c r="B584" s="7"/>
    </row>
    <row r="585" spans="1:2" x14ac:dyDescent="0.2">
      <c r="A585" s="26"/>
      <c r="B585" s="7"/>
    </row>
    <row r="586" spans="1:2" x14ac:dyDescent="0.2">
      <c r="A586" s="26"/>
      <c r="B586" s="7"/>
    </row>
    <row r="587" spans="1:2" x14ac:dyDescent="0.2">
      <c r="A587" s="26"/>
      <c r="B587" s="7"/>
    </row>
    <row r="588" spans="1:2" x14ac:dyDescent="0.2">
      <c r="A588" s="26"/>
      <c r="B588" s="7"/>
    </row>
    <row r="589" spans="1:2" x14ac:dyDescent="0.2">
      <c r="A589" s="26"/>
      <c r="B589" s="7"/>
    </row>
    <row r="590" spans="1:2" x14ac:dyDescent="0.2">
      <c r="A590" s="26"/>
      <c r="B590" s="7"/>
    </row>
    <row r="591" spans="1:2" x14ac:dyDescent="0.2">
      <c r="A591" s="26"/>
      <c r="B591" s="7"/>
    </row>
    <row r="592" spans="1:2" x14ac:dyDescent="0.2">
      <c r="A592" s="26"/>
      <c r="B592" s="7"/>
    </row>
    <row r="593" spans="1:2" x14ac:dyDescent="0.2">
      <c r="A593" s="26"/>
      <c r="B593" s="7"/>
    </row>
    <row r="594" spans="1:2" x14ac:dyDescent="0.2">
      <c r="A594" s="26"/>
      <c r="B594" s="7"/>
    </row>
    <row r="595" spans="1:2" x14ac:dyDescent="0.2">
      <c r="A595" s="26"/>
      <c r="B595" s="7"/>
    </row>
    <row r="596" spans="1:2" x14ac:dyDescent="0.2">
      <c r="A596" s="26"/>
      <c r="B596" s="7"/>
    </row>
    <row r="597" spans="1:2" x14ac:dyDescent="0.2">
      <c r="A597" s="26"/>
      <c r="B597" s="7"/>
    </row>
    <row r="598" spans="1:2" x14ac:dyDescent="0.2">
      <c r="A598" s="26"/>
      <c r="B598" s="7"/>
    </row>
    <row r="599" spans="1:2" x14ac:dyDescent="0.2">
      <c r="A599" s="26"/>
      <c r="B599" s="7"/>
    </row>
    <row r="600" spans="1:2" x14ac:dyDescent="0.2">
      <c r="A600" s="26"/>
      <c r="B600" s="7"/>
    </row>
    <row r="601" spans="1:2" x14ac:dyDescent="0.2">
      <c r="A601" s="26"/>
      <c r="B601" s="7"/>
    </row>
    <row r="602" spans="1:2" x14ac:dyDescent="0.2">
      <c r="A602" s="26"/>
      <c r="B602" s="7"/>
    </row>
    <row r="603" spans="1:2" x14ac:dyDescent="0.2">
      <c r="A603" s="26"/>
      <c r="B603" s="7"/>
    </row>
    <row r="604" spans="1:2" x14ac:dyDescent="0.2">
      <c r="A604" s="26"/>
      <c r="B604" s="7"/>
    </row>
    <row r="605" spans="1:2" x14ac:dyDescent="0.2">
      <c r="A605" s="26"/>
      <c r="B605" s="7"/>
    </row>
    <row r="606" spans="1:2" x14ac:dyDescent="0.2">
      <c r="A606" s="26"/>
      <c r="B606" s="7"/>
    </row>
    <row r="607" spans="1:2" x14ac:dyDescent="0.2">
      <c r="A607" s="26"/>
      <c r="B607" s="7"/>
    </row>
    <row r="608" spans="1:2" x14ac:dyDescent="0.2">
      <c r="A608" s="26"/>
      <c r="B608" s="7"/>
    </row>
    <row r="609" spans="1:2" x14ac:dyDescent="0.2">
      <c r="A609" s="26"/>
      <c r="B609" s="7"/>
    </row>
    <row r="610" spans="1:2" x14ac:dyDescent="0.2">
      <c r="A610" s="26"/>
      <c r="B610" s="7"/>
    </row>
    <row r="611" spans="1:2" x14ac:dyDescent="0.2">
      <c r="A611" s="26"/>
      <c r="B611" s="7"/>
    </row>
    <row r="612" spans="1:2" x14ac:dyDescent="0.2">
      <c r="A612" s="26"/>
      <c r="B612" s="7"/>
    </row>
    <row r="613" spans="1:2" x14ac:dyDescent="0.2">
      <c r="A613" s="26"/>
      <c r="B613" s="7"/>
    </row>
    <row r="614" spans="1:2" x14ac:dyDescent="0.2">
      <c r="A614" s="26"/>
      <c r="B614" s="7"/>
    </row>
    <row r="615" spans="1:2" x14ac:dyDescent="0.2">
      <c r="A615" s="26"/>
      <c r="B615" s="7"/>
    </row>
    <row r="616" spans="1:2" x14ac:dyDescent="0.2">
      <c r="A616" s="26"/>
      <c r="B616" s="7"/>
    </row>
    <row r="617" spans="1:2" x14ac:dyDescent="0.2">
      <c r="A617" s="26"/>
      <c r="B617" s="7"/>
    </row>
    <row r="618" spans="1:2" x14ac:dyDescent="0.2">
      <c r="A618" s="26"/>
      <c r="B618" s="7"/>
    </row>
    <row r="619" spans="1:2" x14ac:dyDescent="0.2">
      <c r="A619" s="26"/>
      <c r="B619" s="7"/>
    </row>
    <row r="620" spans="1:2" x14ac:dyDescent="0.2">
      <c r="A620" s="26"/>
      <c r="B620" s="7"/>
    </row>
    <row r="621" spans="1:2" x14ac:dyDescent="0.2">
      <c r="A621" s="26"/>
      <c r="B621" s="7"/>
    </row>
    <row r="622" spans="1:2" x14ac:dyDescent="0.2">
      <c r="A622" s="26"/>
      <c r="B622" s="7"/>
    </row>
    <row r="623" spans="1:2" x14ac:dyDescent="0.2">
      <c r="A623" s="26"/>
      <c r="B623" s="7"/>
    </row>
    <row r="624" spans="1:2" x14ac:dyDescent="0.2">
      <c r="A624" s="26"/>
      <c r="B624" s="7"/>
    </row>
    <row r="625" spans="1:2" x14ac:dyDescent="0.2">
      <c r="A625" s="26"/>
      <c r="B625" s="7"/>
    </row>
    <row r="626" spans="1:2" x14ac:dyDescent="0.2">
      <c r="A626" s="26"/>
      <c r="B626" s="7"/>
    </row>
    <row r="627" spans="1:2" x14ac:dyDescent="0.2">
      <c r="A627" s="26"/>
      <c r="B627" s="7"/>
    </row>
    <row r="628" spans="1:2" x14ac:dyDescent="0.2">
      <c r="A628" s="26"/>
      <c r="B628" s="7"/>
    </row>
    <row r="629" spans="1:2" x14ac:dyDescent="0.2">
      <c r="A629" s="26"/>
      <c r="B629" s="7"/>
    </row>
    <row r="630" spans="1:2" x14ac:dyDescent="0.2">
      <c r="A630" s="26"/>
      <c r="B630" s="7"/>
    </row>
    <row r="631" spans="1:2" x14ac:dyDescent="0.2">
      <c r="A631" s="26"/>
      <c r="B631" s="7"/>
    </row>
    <row r="632" spans="1:2" x14ac:dyDescent="0.2">
      <c r="A632" s="26"/>
      <c r="B632" s="7"/>
    </row>
    <row r="633" spans="1:2" x14ac:dyDescent="0.2">
      <c r="A633" s="26"/>
      <c r="B633" s="7"/>
    </row>
    <row r="634" spans="1:2" x14ac:dyDescent="0.2">
      <c r="A634" s="26"/>
      <c r="B634" s="7"/>
    </row>
    <row r="635" spans="1:2" x14ac:dyDescent="0.2">
      <c r="A635" s="26"/>
      <c r="B635" s="7"/>
    </row>
    <row r="636" spans="1:2" x14ac:dyDescent="0.2">
      <c r="A636" s="26"/>
      <c r="B636" s="7"/>
    </row>
    <row r="637" spans="1:2" x14ac:dyDescent="0.2">
      <c r="A637" s="26"/>
      <c r="B637" s="7"/>
    </row>
    <row r="638" spans="1:2" x14ac:dyDescent="0.2">
      <c r="A638" s="26"/>
      <c r="B638" s="7"/>
    </row>
    <row r="639" spans="1:2" x14ac:dyDescent="0.2">
      <c r="A639" s="26"/>
      <c r="B639" s="7"/>
    </row>
    <row r="640" spans="1:2" x14ac:dyDescent="0.2">
      <c r="A640" s="26"/>
      <c r="B640" s="7"/>
    </row>
    <row r="641" spans="1:2" x14ac:dyDescent="0.2">
      <c r="A641" s="26"/>
      <c r="B641" s="7"/>
    </row>
    <row r="642" spans="1:2" x14ac:dyDescent="0.2">
      <c r="A642" s="26"/>
      <c r="B642" s="7"/>
    </row>
    <row r="643" spans="1:2" x14ac:dyDescent="0.2">
      <c r="A643" s="26"/>
      <c r="B643" s="7"/>
    </row>
    <row r="644" spans="1:2" x14ac:dyDescent="0.2">
      <c r="A644" s="26"/>
      <c r="B644" s="7"/>
    </row>
    <row r="645" spans="1:2" x14ac:dyDescent="0.2">
      <c r="A645" s="26"/>
      <c r="B645" s="7"/>
    </row>
    <row r="646" spans="1:2" x14ac:dyDescent="0.2">
      <c r="A646" s="26"/>
      <c r="B646" s="7"/>
    </row>
    <row r="647" spans="1:2" x14ac:dyDescent="0.2">
      <c r="A647" s="26"/>
      <c r="B647" s="7"/>
    </row>
    <row r="648" spans="1:2" x14ac:dyDescent="0.2">
      <c r="A648" s="26"/>
      <c r="B648" s="7"/>
    </row>
    <row r="649" spans="1:2" x14ac:dyDescent="0.2">
      <c r="A649" s="26"/>
      <c r="B649" s="7"/>
    </row>
    <row r="650" spans="1:2" x14ac:dyDescent="0.2">
      <c r="A650" s="26"/>
      <c r="B650" s="7"/>
    </row>
    <row r="651" spans="1:2" x14ac:dyDescent="0.2">
      <c r="A651" s="26"/>
      <c r="B651" s="7"/>
    </row>
    <row r="652" spans="1:2" x14ac:dyDescent="0.2">
      <c r="A652" s="26"/>
      <c r="B652" s="7"/>
    </row>
    <row r="653" spans="1:2" x14ac:dyDescent="0.2">
      <c r="A653" s="26"/>
      <c r="B653" s="7"/>
    </row>
    <row r="654" spans="1:2" x14ac:dyDescent="0.2">
      <c r="A654" s="26"/>
      <c r="B654" s="7"/>
    </row>
    <row r="655" spans="1:2" x14ac:dyDescent="0.2">
      <c r="A655" s="26"/>
      <c r="B655" s="7"/>
    </row>
    <row r="656" spans="1:2" x14ac:dyDescent="0.2">
      <c r="A656" s="26"/>
      <c r="B656" s="7"/>
    </row>
    <row r="657" spans="1:2" x14ac:dyDescent="0.2">
      <c r="A657" s="26"/>
      <c r="B657" s="7"/>
    </row>
    <row r="658" spans="1:2" x14ac:dyDescent="0.2">
      <c r="A658" s="26"/>
      <c r="B658" s="7"/>
    </row>
    <row r="659" spans="1:2" x14ac:dyDescent="0.2">
      <c r="A659" s="26"/>
      <c r="B659" s="7"/>
    </row>
    <row r="660" spans="1:2" x14ac:dyDescent="0.2">
      <c r="A660" s="26"/>
      <c r="B660" s="7"/>
    </row>
    <row r="661" spans="1:2" x14ac:dyDescent="0.2">
      <c r="A661" s="26"/>
      <c r="B661" s="7"/>
    </row>
    <row r="662" spans="1:2" x14ac:dyDescent="0.2">
      <c r="A662" s="26"/>
      <c r="B662" s="7"/>
    </row>
    <row r="663" spans="1:2" x14ac:dyDescent="0.2">
      <c r="A663" s="26"/>
      <c r="B663" s="7"/>
    </row>
    <row r="664" spans="1:2" x14ac:dyDescent="0.2">
      <c r="A664" s="26"/>
      <c r="B664" s="7"/>
    </row>
    <row r="665" spans="1:2" x14ac:dyDescent="0.2">
      <c r="A665" s="26"/>
      <c r="B665" s="7"/>
    </row>
    <row r="666" spans="1:2" x14ac:dyDescent="0.2">
      <c r="A666" s="26"/>
      <c r="B666" s="7"/>
    </row>
    <row r="667" spans="1:2" x14ac:dyDescent="0.2">
      <c r="A667" s="26"/>
      <c r="B667" s="7"/>
    </row>
    <row r="668" spans="1:2" x14ac:dyDescent="0.2">
      <c r="A668" s="26"/>
      <c r="B668" s="7"/>
    </row>
    <row r="669" spans="1:2" x14ac:dyDescent="0.2">
      <c r="A669" s="26"/>
      <c r="B669" s="7"/>
    </row>
    <row r="670" spans="1:2" x14ac:dyDescent="0.2">
      <c r="A670" s="26"/>
      <c r="B670" s="7"/>
    </row>
    <row r="671" spans="1:2" x14ac:dyDescent="0.2">
      <c r="A671" s="26"/>
      <c r="B671" s="7"/>
    </row>
    <row r="672" spans="1:2" x14ac:dyDescent="0.2">
      <c r="A672" s="26"/>
      <c r="B672" s="7"/>
    </row>
    <row r="673" spans="1:2" x14ac:dyDescent="0.2">
      <c r="A673" s="26"/>
      <c r="B673" s="7"/>
    </row>
    <row r="674" spans="1:2" x14ac:dyDescent="0.2">
      <c r="A674" s="26"/>
      <c r="B674" s="7"/>
    </row>
    <row r="675" spans="1:2" x14ac:dyDescent="0.2">
      <c r="A675" s="26"/>
      <c r="B675" s="7"/>
    </row>
    <row r="676" spans="1:2" x14ac:dyDescent="0.2">
      <c r="A676" s="26"/>
      <c r="B676" s="7"/>
    </row>
    <row r="677" spans="1:2" x14ac:dyDescent="0.2">
      <c r="A677" s="26"/>
      <c r="B677" s="7"/>
    </row>
    <row r="678" spans="1:2" x14ac:dyDescent="0.2">
      <c r="A678" s="26"/>
      <c r="B678" s="7"/>
    </row>
    <row r="679" spans="1:2" x14ac:dyDescent="0.2">
      <c r="A679" s="26"/>
      <c r="B679" s="7"/>
    </row>
    <row r="680" spans="1:2" x14ac:dyDescent="0.2">
      <c r="A680" s="26"/>
      <c r="B680" s="7"/>
    </row>
    <row r="681" spans="1:2" x14ac:dyDescent="0.2">
      <c r="A681" s="26"/>
      <c r="B681" s="7"/>
    </row>
    <row r="682" spans="1:2" x14ac:dyDescent="0.2">
      <c r="A682" s="26"/>
      <c r="B682" s="7"/>
    </row>
    <row r="683" spans="1:2" x14ac:dyDescent="0.2">
      <c r="A683" s="26"/>
      <c r="B683" s="7"/>
    </row>
    <row r="684" spans="1:2" x14ac:dyDescent="0.2">
      <c r="A684" s="26"/>
      <c r="B684" s="7"/>
    </row>
    <row r="685" spans="1:2" x14ac:dyDescent="0.2">
      <c r="A685" s="26"/>
      <c r="B685" s="7"/>
    </row>
    <row r="686" spans="1:2" x14ac:dyDescent="0.2">
      <c r="A686" s="26"/>
      <c r="B686" s="7"/>
    </row>
    <row r="687" spans="1:2" x14ac:dyDescent="0.2">
      <c r="A687" s="26"/>
      <c r="B687" s="7"/>
    </row>
    <row r="688" spans="1:2" x14ac:dyDescent="0.2">
      <c r="A688" s="26"/>
      <c r="B688" s="7"/>
    </row>
    <row r="689" spans="1:2" x14ac:dyDescent="0.2">
      <c r="A689" s="26"/>
      <c r="B689" s="7"/>
    </row>
    <row r="690" spans="1:2" x14ac:dyDescent="0.2">
      <c r="A690" s="26"/>
      <c r="B690" s="7"/>
    </row>
    <row r="691" spans="1:2" x14ac:dyDescent="0.2">
      <c r="A691" s="26"/>
      <c r="B691" s="7"/>
    </row>
    <row r="692" spans="1:2" x14ac:dyDescent="0.2">
      <c r="A692" s="26"/>
      <c r="B692" s="7"/>
    </row>
    <row r="693" spans="1:2" x14ac:dyDescent="0.2">
      <c r="A693" s="26"/>
      <c r="B693" s="7"/>
    </row>
    <row r="694" spans="1:2" x14ac:dyDescent="0.2">
      <c r="A694" s="26"/>
      <c r="B694" s="7"/>
    </row>
    <row r="695" spans="1:2" x14ac:dyDescent="0.2">
      <c r="A695" s="26"/>
      <c r="B695" s="7"/>
    </row>
    <row r="696" spans="1:2" x14ac:dyDescent="0.2">
      <c r="A696" s="26"/>
      <c r="B696" s="7"/>
    </row>
    <row r="697" spans="1:2" x14ac:dyDescent="0.2">
      <c r="A697" s="26"/>
      <c r="B697" s="7"/>
    </row>
    <row r="698" spans="1:2" x14ac:dyDescent="0.2">
      <c r="A698" s="26"/>
      <c r="B698" s="7"/>
    </row>
    <row r="699" spans="1:2" x14ac:dyDescent="0.2">
      <c r="A699" s="26"/>
      <c r="B699" s="7"/>
    </row>
    <row r="700" spans="1:2" x14ac:dyDescent="0.2">
      <c r="A700" s="26"/>
      <c r="B700" s="7"/>
    </row>
    <row r="701" spans="1:2" x14ac:dyDescent="0.2">
      <c r="A701" s="26"/>
      <c r="B701" s="7"/>
    </row>
    <row r="702" spans="1:2" x14ac:dyDescent="0.2">
      <c r="A702" s="26"/>
      <c r="B702" s="7"/>
    </row>
    <row r="703" spans="1:2" x14ac:dyDescent="0.2">
      <c r="A703" s="26"/>
      <c r="B703" s="7"/>
    </row>
    <row r="704" spans="1:2" x14ac:dyDescent="0.2">
      <c r="A704" s="26"/>
      <c r="B704" s="7"/>
    </row>
    <row r="705" spans="1:2" x14ac:dyDescent="0.2">
      <c r="A705" s="26"/>
      <c r="B705" s="7"/>
    </row>
    <row r="706" spans="1:2" x14ac:dyDescent="0.2">
      <c r="A706" s="26"/>
      <c r="B706" s="7"/>
    </row>
    <row r="707" spans="1:2" x14ac:dyDescent="0.2">
      <c r="A707" s="26"/>
      <c r="B707" s="7"/>
    </row>
    <row r="708" spans="1:2" x14ac:dyDescent="0.2">
      <c r="A708" s="26"/>
      <c r="B708" s="7"/>
    </row>
    <row r="709" spans="1:2" x14ac:dyDescent="0.2">
      <c r="A709" s="26"/>
      <c r="B709" s="7"/>
    </row>
    <row r="710" spans="1:2" x14ac:dyDescent="0.2">
      <c r="A710" s="26"/>
      <c r="B710" s="7"/>
    </row>
    <row r="711" spans="1:2" x14ac:dyDescent="0.2">
      <c r="A711" s="26"/>
      <c r="B711" s="7"/>
    </row>
    <row r="712" spans="1:2" x14ac:dyDescent="0.2">
      <c r="A712" s="26"/>
      <c r="B712" s="7"/>
    </row>
    <row r="713" spans="1:2" x14ac:dyDescent="0.2">
      <c r="A713" s="26"/>
      <c r="B713" s="7"/>
    </row>
    <row r="714" spans="1:2" x14ac:dyDescent="0.2">
      <c r="A714" s="26"/>
      <c r="B714" s="7"/>
    </row>
    <row r="715" spans="1:2" x14ac:dyDescent="0.2">
      <c r="A715" s="26"/>
      <c r="B715" s="7"/>
    </row>
    <row r="716" spans="1:2" x14ac:dyDescent="0.2">
      <c r="A716" s="26"/>
      <c r="B716" s="7"/>
    </row>
    <row r="717" spans="1:2" x14ac:dyDescent="0.2">
      <c r="A717" s="26"/>
      <c r="B717" s="7"/>
    </row>
    <row r="718" spans="1:2" x14ac:dyDescent="0.2">
      <c r="A718" s="26"/>
      <c r="B718" s="7"/>
    </row>
    <row r="719" spans="1:2" x14ac:dyDescent="0.2">
      <c r="A719" s="26"/>
      <c r="B719" s="7"/>
    </row>
    <row r="720" spans="1:2" x14ac:dyDescent="0.2">
      <c r="A720" s="26"/>
      <c r="B720" s="7"/>
    </row>
    <row r="721" spans="1:2" x14ac:dyDescent="0.2">
      <c r="A721" s="26"/>
      <c r="B721" s="7"/>
    </row>
    <row r="722" spans="1:2" x14ac:dyDescent="0.2">
      <c r="A722" s="26"/>
      <c r="B722" s="7"/>
    </row>
    <row r="723" spans="1:2" x14ac:dyDescent="0.2">
      <c r="A723" s="26"/>
      <c r="B723" s="7"/>
    </row>
    <row r="724" spans="1:2" x14ac:dyDescent="0.2">
      <c r="A724" s="26"/>
      <c r="B724" s="7"/>
    </row>
    <row r="725" spans="1:2" x14ac:dyDescent="0.2">
      <c r="A725" s="26"/>
      <c r="B725" s="7"/>
    </row>
    <row r="726" spans="1:2" x14ac:dyDescent="0.2">
      <c r="A726" s="26"/>
      <c r="B726" s="7"/>
    </row>
    <row r="727" spans="1:2" x14ac:dyDescent="0.2">
      <c r="A727" s="26"/>
      <c r="B727" s="7"/>
    </row>
    <row r="728" spans="1:2" x14ac:dyDescent="0.2">
      <c r="A728" s="26"/>
      <c r="B728" s="7"/>
    </row>
    <row r="729" spans="1:2" x14ac:dyDescent="0.2">
      <c r="A729" s="26"/>
      <c r="B729" s="7"/>
    </row>
    <row r="730" spans="1:2" x14ac:dyDescent="0.2">
      <c r="A730" s="26"/>
      <c r="B730" s="7"/>
    </row>
    <row r="731" spans="1:2" x14ac:dyDescent="0.2">
      <c r="A731" s="26"/>
      <c r="B731" s="7"/>
    </row>
    <row r="732" spans="1:2" x14ac:dyDescent="0.2">
      <c r="A732" s="26"/>
      <c r="B732" s="7"/>
    </row>
    <row r="733" spans="1:2" x14ac:dyDescent="0.2">
      <c r="A733" s="26"/>
      <c r="B733" s="7"/>
    </row>
    <row r="734" spans="1:2" x14ac:dyDescent="0.2">
      <c r="A734" s="26"/>
      <c r="B734" s="7"/>
    </row>
    <row r="735" spans="1:2" x14ac:dyDescent="0.2">
      <c r="A735" s="26"/>
      <c r="B735" s="7"/>
    </row>
    <row r="736" spans="1:2" x14ac:dyDescent="0.2">
      <c r="A736" s="26"/>
      <c r="B736" s="7"/>
    </row>
    <row r="737" spans="1:2" x14ac:dyDescent="0.2">
      <c r="A737" s="26"/>
      <c r="B737" s="7"/>
    </row>
    <row r="738" spans="1:2" x14ac:dyDescent="0.2">
      <c r="A738" s="26"/>
      <c r="B738" s="7"/>
    </row>
    <row r="739" spans="1:2" x14ac:dyDescent="0.2">
      <c r="A739" s="26"/>
      <c r="B739" s="7"/>
    </row>
    <row r="740" spans="1:2" x14ac:dyDescent="0.2">
      <c r="A740" s="26"/>
      <c r="B740" s="7"/>
    </row>
    <row r="741" spans="1:2" x14ac:dyDescent="0.2">
      <c r="A741" s="26"/>
      <c r="B741" s="7"/>
    </row>
    <row r="742" spans="1:2" x14ac:dyDescent="0.2">
      <c r="A742" s="26"/>
      <c r="B742" s="7"/>
    </row>
    <row r="743" spans="1:2" x14ac:dyDescent="0.2">
      <c r="A743" s="26"/>
      <c r="B743" s="7"/>
    </row>
    <row r="744" spans="1:2" x14ac:dyDescent="0.2">
      <c r="A744" s="26"/>
      <c r="B744" s="7"/>
    </row>
    <row r="745" spans="1:2" x14ac:dyDescent="0.2">
      <c r="A745" s="26"/>
      <c r="B745" s="7"/>
    </row>
    <row r="746" spans="1:2" x14ac:dyDescent="0.2">
      <c r="A746" s="26"/>
      <c r="B746" s="7"/>
    </row>
    <row r="747" spans="1:2" x14ac:dyDescent="0.2">
      <c r="A747" s="26"/>
      <c r="B747" s="7"/>
    </row>
    <row r="748" spans="1:2" x14ac:dyDescent="0.2">
      <c r="A748" s="26"/>
      <c r="B748" s="7"/>
    </row>
    <row r="749" spans="1:2" x14ac:dyDescent="0.2">
      <c r="A749" s="26"/>
      <c r="B749" s="7"/>
    </row>
    <row r="750" spans="1:2" x14ac:dyDescent="0.2">
      <c r="A750" s="26"/>
      <c r="B750" s="7"/>
    </row>
    <row r="751" spans="1:2" x14ac:dyDescent="0.2">
      <c r="A751" s="26"/>
      <c r="B751" s="7"/>
    </row>
    <row r="752" spans="1:2" x14ac:dyDescent="0.2">
      <c r="A752" s="26"/>
      <c r="B752" s="7"/>
    </row>
    <row r="753" spans="1:2" x14ac:dyDescent="0.2">
      <c r="A753" s="26"/>
      <c r="B753" s="7"/>
    </row>
    <row r="754" spans="1:2" x14ac:dyDescent="0.2">
      <c r="A754" s="26"/>
      <c r="B754" s="7"/>
    </row>
    <row r="755" spans="1:2" x14ac:dyDescent="0.2">
      <c r="A755" s="26"/>
      <c r="B755" s="7"/>
    </row>
    <row r="756" spans="1:2" x14ac:dyDescent="0.2">
      <c r="A756" s="26"/>
      <c r="B756" s="7"/>
    </row>
    <row r="757" spans="1:2" x14ac:dyDescent="0.2">
      <c r="A757" s="26"/>
      <c r="B757" s="7"/>
    </row>
    <row r="758" spans="1:2" x14ac:dyDescent="0.2">
      <c r="A758" s="26"/>
      <c r="B758" s="7"/>
    </row>
    <row r="759" spans="1:2" x14ac:dyDescent="0.2">
      <c r="A759" s="26"/>
      <c r="B759" s="7"/>
    </row>
    <row r="760" spans="1:2" x14ac:dyDescent="0.2">
      <c r="A760" s="26"/>
      <c r="B760" s="7"/>
    </row>
    <row r="761" spans="1:2" x14ac:dyDescent="0.2">
      <c r="A761" s="26"/>
      <c r="B761" s="7"/>
    </row>
    <row r="762" spans="1:2" x14ac:dyDescent="0.2">
      <c r="A762" s="26"/>
      <c r="B762" s="7"/>
    </row>
    <row r="763" spans="1:2" x14ac:dyDescent="0.2">
      <c r="A763" s="26"/>
      <c r="B763" s="7"/>
    </row>
    <row r="764" spans="1:2" x14ac:dyDescent="0.2">
      <c r="A764" s="26"/>
      <c r="B764" s="7"/>
    </row>
    <row r="765" spans="1:2" x14ac:dyDescent="0.2">
      <c r="A765" s="26"/>
      <c r="B765" s="7"/>
    </row>
    <row r="766" spans="1:2" x14ac:dyDescent="0.2">
      <c r="A766" s="26"/>
      <c r="B766" s="7"/>
    </row>
    <row r="767" spans="1:2" x14ac:dyDescent="0.2">
      <c r="A767" s="26"/>
      <c r="B767" s="7"/>
    </row>
    <row r="768" spans="1:2" x14ac:dyDescent="0.2">
      <c r="A768" s="26"/>
      <c r="B768" s="7"/>
    </row>
    <row r="769" spans="1:2" x14ac:dyDescent="0.2">
      <c r="A769" s="26"/>
      <c r="B769" s="7"/>
    </row>
    <row r="770" spans="1:2" x14ac:dyDescent="0.2">
      <c r="A770" s="26"/>
      <c r="B770" s="7"/>
    </row>
    <row r="771" spans="1:2" x14ac:dyDescent="0.2">
      <c r="A771" s="26"/>
      <c r="B771" s="7"/>
    </row>
    <row r="772" spans="1:2" x14ac:dyDescent="0.2">
      <c r="A772" s="26"/>
      <c r="B772" s="7"/>
    </row>
    <row r="773" spans="1:2" x14ac:dyDescent="0.2">
      <c r="A773" s="26"/>
      <c r="B773" s="7"/>
    </row>
    <row r="774" spans="1:2" x14ac:dyDescent="0.2">
      <c r="A774" s="26"/>
      <c r="B774" s="7"/>
    </row>
    <row r="775" spans="1:2" x14ac:dyDescent="0.2">
      <c r="A775" s="26"/>
      <c r="B775" s="7"/>
    </row>
    <row r="776" spans="1:2" x14ac:dyDescent="0.2">
      <c r="A776" s="26"/>
      <c r="B776" s="7"/>
    </row>
    <row r="777" spans="1:2" x14ac:dyDescent="0.2">
      <c r="A777" s="26"/>
      <c r="B777" s="7"/>
    </row>
    <row r="778" spans="1:2" x14ac:dyDescent="0.2">
      <c r="A778" s="26"/>
      <c r="B778" s="7"/>
    </row>
    <row r="779" spans="1:2" x14ac:dyDescent="0.2">
      <c r="A779" s="26"/>
      <c r="B779" s="7"/>
    </row>
    <row r="780" spans="1:2" x14ac:dyDescent="0.2">
      <c r="A780" s="26"/>
      <c r="B780" s="7"/>
    </row>
    <row r="781" spans="1:2" x14ac:dyDescent="0.2">
      <c r="A781" s="26"/>
      <c r="B781" s="7"/>
    </row>
    <row r="782" spans="1:2" x14ac:dyDescent="0.2">
      <c r="A782" s="26"/>
      <c r="B782" s="7"/>
    </row>
    <row r="783" spans="1:2" x14ac:dyDescent="0.2">
      <c r="A783" s="26"/>
      <c r="B783" s="7"/>
    </row>
    <row r="784" spans="1:2" x14ac:dyDescent="0.2">
      <c r="A784" s="26"/>
      <c r="B784" s="7"/>
    </row>
    <row r="785" spans="1:2" x14ac:dyDescent="0.2">
      <c r="A785" s="26"/>
      <c r="B785" s="7"/>
    </row>
    <row r="786" spans="1:2" x14ac:dyDescent="0.2">
      <c r="A786" s="26"/>
      <c r="B786" s="7"/>
    </row>
    <row r="787" spans="1:2" x14ac:dyDescent="0.2">
      <c r="A787" s="26"/>
      <c r="B787" s="7"/>
    </row>
    <row r="788" spans="1:2" x14ac:dyDescent="0.2">
      <c r="A788" s="26"/>
      <c r="B788" s="7"/>
    </row>
    <row r="789" spans="1:2" x14ac:dyDescent="0.2">
      <c r="A789" s="26"/>
      <c r="B789" s="7"/>
    </row>
    <row r="790" spans="1:2" x14ac:dyDescent="0.2">
      <c r="A790" s="26"/>
      <c r="B790" s="7"/>
    </row>
    <row r="791" spans="1:2" x14ac:dyDescent="0.2">
      <c r="A791" s="26"/>
      <c r="B791" s="7"/>
    </row>
    <row r="792" spans="1:2" x14ac:dyDescent="0.2">
      <c r="A792" s="26"/>
      <c r="B792" s="7"/>
    </row>
    <row r="793" spans="1:2" x14ac:dyDescent="0.2">
      <c r="A793" s="26"/>
      <c r="B793" s="7"/>
    </row>
    <row r="794" spans="1:2" x14ac:dyDescent="0.2">
      <c r="A794" s="26"/>
      <c r="B794" s="7"/>
    </row>
    <row r="795" spans="1:2" x14ac:dyDescent="0.2">
      <c r="A795" s="26"/>
      <c r="B795" s="7"/>
    </row>
    <row r="796" spans="1:2" x14ac:dyDescent="0.2">
      <c r="A796" s="26"/>
      <c r="B796" s="7"/>
    </row>
    <row r="797" spans="1:2" x14ac:dyDescent="0.2">
      <c r="A797" s="26"/>
      <c r="B797" s="7"/>
    </row>
    <row r="798" spans="1:2" x14ac:dyDescent="0.2">
      <c r="A798" s="26"/>
      <c r="B798" s="7"/>
    </row>
    <row r="799" spans="1:2" x14ac:dyDescent="0.2">
      <c r="A799" s="26"/>
      <c r="B799" s="7"/>
    </row>
    <row r="800" spans="1:2" x14ac:dyDescent="0.2">
      <c r="A800" s="26"/>
      <c r="B800" s="7"/>
    </row>
    <row r="801" spans="1:2" x14ac:dyDescent="0.2">
      <c r="A801" s="26"/>
      <c r="B801" s="7"/>
    </row>
    <row r="802" spans="1:2" x14ac:dyDescent="0.2">
      <c r="A802" s="26"/>
      <c r="B802" s="7"/>
    </row>
    <row r="803" spans="1:2" x14ac:dyDescent="0.2">
      <c r="A803" s="26"/>
      <c r="B803" s="7"/>
    </row>
    <row r="804" spans="1:2" x14ac:dyDescent="0.2">
      <c r="A804" s="26"/>
      <c r="B804" s="7"/>
    </row>
    <row r="805" spans="1:2" x14ac:dyDescent="0.2">
      <c r="A805" s="26"/>
      <c r="B805" s="7"/>
    </row>
    <row r="806" spans="1:2" x14ac:dyDescent="0.2">
      <c r="A806" s="26"/>
      <c r="B806" s="7"/>
    </row>
    <row r="807" spans="1:2" x14ac:dyDescent="0.2">
      <c r="A807" s="26"/>
      <c r="B807" s="7"/>
    </row>
    <row r="808" spans="1:2" x14ac:dyDescent="0.2">
      <c r="A808" s="26"/>
      <c r="B808" s="7"/>
    </row>
    <row r="809" spans="1:2" x14ac:dyDescent="0.2">
      <c r="A809" s="26"/>
      <c r="B809" s="7"/>
    </row>
    <row r="810" spans="1:2" x14ac:dyDescent="0.2">
      <c r="A810" s="26"/>
      <c r="B810" s="7"/>
    </row>
    <row r="811" spans="1:2" x14ac:dyDescent="0.2">
      <c r="A811" s="26"/>
      <c r="B811" s="7"/>
    </row>
    <row r="812" spans="1:2" x14ac:dyDescent="0.2">
      <c r="A812" s="26"/>
      <c r="B812" s="7"/>
    </row>
    <row r="813" spans="1:2" x14ac:dyDescent="0.2">
      <c r="A813" s="26"/>
      <c r="B813" s="7"/>
    </row>
    <row r="814" spans="1:2" x14ac:dyDescent="0.2">
      <c r="A814" s="26"/>
      <c r="B814" s="7"/>
    </row>
    <row r="815" spans="1:2" x14ac:dyDescent="0.2">
      <c r="A815" s="26"/>
      <c r="B815" s="7"/>
    </row>
    <row r="816" spans="1:2" x14ac:dyDescent="0.2">
      <c r="A816" s="26"/>
      <c r="B816" s="7"/>
    </row>
    <row r="817" spans="1:2" x14ac:dyDescent="0.2">
      <c r="A817" s="26"/>
      <c r="B817" s="7"/>
    </row>
    <row r="818" spans="1:2" x14ac:dyDescent="0.2">
      <c r="A818" s="26"/>
      <c r="B818" s="7"/>
    </row>
    <row r="819" spans="1:2" x14ac:dyDescent="0.2">
      <c r="A819" s="26"/>
      <c r="B819" s="7"/>
    </row>
    <row r="820" spans="1:2" x14ac:dyDescent="0.2">
      <c r="A820" s="26"/>
      <c r="B820" s="7"/>
    </row>
    <row r="821" spans="1:2" x14ac:dyDescent="0.2">
      <c r="A821" s="26"/>
      <c r="B821" s="7"/>
    </row>
    <row r="822" spans="1:2" x14ac:dyDescent="0.2">
      <c r="A822" s="26"/>
      <c r="B822" s="7"/>
    </row>
    <row r="823" spans="1:2" x14ac:dyDescent="0.2">
      <c r="A823" s="26"/>
      <c r="B823" s="7"/>
    </row>
    <row r="824" spans="1:2" x14ac:dyDescent="0.2">
      <c r="A824" s="26"/>
      <c r="B824" s="7"/>
    </row>
    <row r="825" spans="1:2" x14ac:dyDescent="0.2">
      <c r="A825" s="26"/>
      <c r="B825" s="7"/>
    </row>
    <row r="826" spans="1:2" x14ac:dyDescent="0.2">
      <c r="A826" s="26"/>
      <c r="B826" s="7"/>
    </row>
    <row r="827" spans="1:2" x14ac:dyDescent="0.2">
      <c r="A827" s="26"/>
      <c r="B827" s="7"/>
    </row>
    <row r="828" spans="1:2" x14ac:dyDescent="0.2">
      <c r="A828" s="26"/>
      <c r="B828" s="7"/>
    </row>
    <row r="829" spans="1:2" x14ac:dyDescent="0.2">
      <c r="A829" s="26"/>
      <c r="B829" s="7"/>
    </row>
    <row r="830" spans="1:2" x14ac:dyDescent="0.2">
      <c r="A830" s="26"/>
      <c r="B830" s="7"/>
    </row>
    <row r="831" spans="1:2" x14ac:dyDescent="0.2">
      <c r="A831" s="26"/>
      <c r="B831" s="7"/>
    </row>
    <row r="832" spans="1:2" x14ac:dyDescent="0.2">
      <c r="A832" s="26"/>
      <c r="B832" s="7"/>
    </row>
    <row r="833" spans="1:2" x14ac:dyDescent="0.2">
      <c r="A833" s="26"/>
      <c r="B833" s="7"/>
    </row>
    <row r="834" spans="1:2" x14ac:dyDescent="0.2">
      <c r="A834" s="26"/>
      <c r="B834" s="7"/>
    </row>
    <row r="835" spans="1:2" x14ac:dyDescent="0.2">
      <c r="A835" s="26"/>
      <c r="B835" s="7"/>
    </row>
    <row r="836" spans="1:2" x14ac:dyDescent="0.2">
      <c r="A836" s="26"/>
      <c r="B836" s="7"/>
    </row>
    <row r="837" spans="1:2" x14ac:dyDescent="0.2">
      <c r="A837" s="26"/>
      <c r="B837" s="7"/>
    </row>
    <row r="838" spans="1:2" x14ac:dyDescent="0.2">
      <c r="A838" s="26"/>
      <c r="B838" s="7"/>
    </row>
    <row r="839" spans="1:2" x14ac:dyDescent="0.2">
      <c r="A839" s="26"/>
      <c r="B839" s="7"/>
    </row>
    <row r="840" spans="1:2" x14ac:dyDescent="0.2">
      <c r="A840" s="26"/>
      <c r="B840" s="7"/>
    </row>
    <row r="841" spans="1:2" x14ac:dyDescent="0.2">
      <c r="A841" s="26"/>
      <c r="B841" s="7"/>
    </row>
    <row r="842" spans="1:2" x14ac:dyDescent="0.2">
      <c r="A842" s="26"/>
      <c r="B842" s="7"/>
    </row>
    <row r="843" spans="1:2" x14ac:dyDescent="0.2">
      <c r="A843" s="26"/>
      <c r="B843" s="7"/>
    </row>
    <row r="844" spans="1:2" x14ac:dyDescent="0.2">
      <c r="A844" s="26"/>
      <c r="B844" s="7"/>
    </row>
    <row r="845" spans="1:2" x14ac:dyDescent="0.2">
      <c r="A845" s="26"/>
      <c r="B845" s="7"/>
    </row>
    <row r="846" spans="1:2" x14ac:dyDescent="0.2">
      <c r="A846" s="26"/>
      <c r="B846" s="7"/>
    </row>
    <row r="847" spans="1:2" x14ac:dyDescent="0.2">
      <c r="A847" s="26"/>
      <c r="B847" s="7"/>
    </row>
    <row r="848" spans="1:2" x14ac:dyDescent="0.2">
      <c r="A848" s="26"/>
      <c r="B848" s="7"/>
    </row>
    <row r="849" spans="1:2" x14ac:dyDescent="0.2">
      <c r="A849" s="26"/>
      <c r="B849" s="7"/>
    </row>
    <row r="850" spans="1:2" x14ac:dyDescent="0.2">
      <c r="A850" s="26"/>
      <c r="B850" s="7"/>
    </row>
    <row r="851" spans="1:2" x14ac:dyDescent="0.2">
      <c r="A851" s="26"/>
      <c r="B851" s="7"/>
    </row>
    <row r="852" spans="1:2" x14ac:dyDescent="0.2">
      <c r="A852" s="26"/>
      <c r="B852" s="7"/>
    </row>
    <row r="853" spans="1:2" x14ac:dyDescent="0.2">
      <c r="A853" s="26"/>
      <c r="B853" s="7"/>
    </row>
    <row r="854" spans="1:2" x14ac:dyDescent="0.2">
      <c r="A854" s="26"/>
      <c r="B854" s="7"/>
    </row>
    <row r="855" spans="1:2" x14ac:dyDescent="0.2">
      <c r="A855" s="26"/>
      <c r="B855" s="7"/>
    </row>
    <row r="856" spans="1:2" x14ac:dyDescent="0.2">
      <c r="A856" s="26"/>
      <c r="B856" s="7"/>
    </row>
    <row r="857" spans="1:2" x14ac:dyDescent="0.2">
      <c r="A857" s="26"/>
      <c r="B857" s="7"/>
    </row>
    <row r="858" spans="1:2" x14ac:dyDescent="0.2">
      <c r="A858" s="26"/>
      <c r="B858" s="7"/>
    </row>
    <row r="859" spans="1:2" x14ac:dyDescent="0.2">
      <c r="A859" s="26"/>
      <c r="B859" s="7"/>
    </row>
    <row r="860" spans="1:2" x14ac:dyDescent="0.2">
      <c r="A860" s="26"/>
      <c r="B860" s="7"/>
    </row>
    <row r="861" spans="1:2" x14ac:dyDescent="0.2">
      <c r="A861" s="26"/>
      <c r="B861" s="7"/>
    </row>
    <row r="862" spans="1:2" x14ac:dyDescent="0.2">
      <c r="A862" s="26"/>
      <c r="B862" s="7"/>
    </row>
    <row r="863" spans="1:2" x14ac:dyDescent="0.2">
      <c r="A863" s="26"/>
      <c r="B863" s="7"/>
    </row>
    <row r="864" spans="1:2" x14ac:dyDescent="0.2">
      <c r="A864" s="26"/>
      <c r="B864" s="7"/>
    </row>
    <row r="865" spans="1:2" x14ac:dyDescent="0.2">
      <c r="A865" s="26"/>
      <c r="B865" s="7"/>
    </row>
    <row r="866" spans="1:2" x14ac:dyDescent="0.2">
      <c r="A866" s="26"/>
      <c r="B866" s="7"/>
    </row>
    <row r="867" spans="1:2" x14ac:dyDescent="0.2">
      <c r="A867" s="26"/>
      <c r="B867" s="7"/>
    </row>
    <row r="868" spans="1:2" x14ac:dyDescent="0.2">
      <c r="A868" s="26"/>
      <c r="B868" s="7"/>
    </row>
    <row r="869" spans="1:2" x14ac:dyDescent="0.2">
      <c r="A869" s="26"/>
      <c r="B869" s="7"/>
    </row>
    <row r="870" spans="1:2" x14ac:dyDescent="0.2">
      <c r="A870" s="26"/>
      <c r="B870" s="7"/>
    </row>
    <row r="871" spans="1:2" x14ac:dyDescent="0.2">
      <c r="A871" s="26"/>
      <c r="B871" s="7"/>
    </row>
    <row r="872" spans="1:2" x14ac:dyDescent="0.2">
      <c r="A872" s="26"/>
      <c r="B872" s="7"/>
    </row>
    <row r="873" spans="1:2" x14ac:dyDescent="0.2">
      <c r="A873" s="26"/>
      <c r="B873" s="7"/>
    </row>
    <row r="874" spans="1:2" x14ac:dyDescent="0.2">
      <c r="A874" s="26"/>
      <c r="B874" s="7"/>
    </row>
    <row r="875" spans="1:2" x14ac:dyDescent="0.2">
      <c r="A875" s="26"/>
      <c r="B875" s="7"/>
    </row>
    <row r="876" spans="1:2" x14ac:dyDescent="0.2">
      <c r="A876" s="26"/>
      <c r="B876" s="7"/>
    </row>
    <row r="877" spans="1:2" x14ac:dyDescent="0.2">
      <c r="A877" s="26"/>
      <c r="B877" s="7"/>
    </row>
    <row r="878" spans="1:2" x14ac:dyDescent="0.2">
      <c r="A878" s="26"/>
      <c r="B878" s="7"/>
    </row>
    <row r="879" spans="1:2" x14ac:dyDescent="0.2">
      <c r="A879" s="26"/>
      <c r="B879" s="7"/>
    </row>
    <row r="880" spans="1:2" x14ac:dyDescent="0.2">
      <c r="A880" s="26"/>
      <c r="B880" s="7"/>
    </row>
    <row r="881" spans="1:2" x14ac:dyDescent="0.2">
      <c r="A881" s="26"/>
      <c r="B881" s="7"/>
    </row>
    <row r="882" spans="1:2" x14ac:dyDescent="0.2">
      <c r="A882" s="26"/>
      <c r="B882" s="7"/>
    </row>
    <row r="883" spans="1:2" x14ac:dyDescent="0.2">
      <c r="A883" s="26"/>
      <c r="B883" s="7"/>
    </row>
    <row r="884" spans="1:2" x14ac:dyDescent="0.2">
      <c r="A884" s="26"/>
      <c r="B884" s="7"/>
    </row>
    <row r="885" spans="1:2" x14ac:dyDescent="0.2">
      <c r="A885" s="26"/>
      <c r="B885" s="7"/>
    </row>
    <row r="886" spans="1:2" x14ac:dyDescent="0.2">
      <c r="A886" s="26"/>
      <c r="B886" s="7"/>
    </row>
    <row r="887" spans="1:2" x14ac:dyDescent="0.2">
      <c r="A887" s="26"/>
      <c r="B887" s="7"/>
    </row>
    <row r="888" spans="1:2" x14ac:dyDescent="0.2">
      <c r="A888" s="26"/>
      <c r="B888" s="7"/>
    </row>
    <row r="889" spans="1:2" x14ac:dyDescent="0.2">
      <c r="A889" s="26"/>
      <c r="B889" s="7"/>
    </row>
    <row r="890" spans="1:2" x14ac:dyDescent="0.2">
      <c r="A890" s="26"/>
      <c r="B890" s="7"/>
    </row>
    <row r="891" spans="1:2" x14ac:dyDescent="0.2">
      <c r="A891" s="26"/>
      <c r="B891" s="7"/>
    </row>
    <row r="892" spans="1:2" x14ac:dyDescent="0.2">
      <c r="A892" s="26"/>
      <c r="B892" s="7"/>
    </row>
    <row r="893" spans="1:2" x14ac:dyDescent="0.2">
      <c r="A893" s="26"/>
      <c r="B893" s="7"/>
    </row>
    <row r="894" spans="1:2" x14ac:dyDescent="0.2">
      <c r="A894" s="26"/>
      <c r="B894" s="7"/>
    </row>
    <row r="895" spans="1:2" x14ac:dyDescent="0.2">
      <c r="A895" s="26"/>
      <c r="B895" s="7"/>
    </row>
    <row r="896" spans="1:2" x14ac:dyDescent="0.2">
      <c r="A896" s="26"/>
      <c r="B896" s="7"/>
    </row>
    <row r="897" spans="1:2" x14ac:dyDescent="0.2">
      <c r="A897" s="26"/>
      <c r="B897" s="7"/>
    </row>
    <row r="898" spans="1:2" x14ac:dyDescent="0.2">
      <c r="A898" s="26"/>
      <c r="B898" s="7"/>
    </row>
    <row r="899" spans="1:2" x14ac:dyDescent="0.2">
      <c r="A899" s="26"/>
      <c r="B899" s="7"/>
    </row>
    <row r="900" spans="1:2" x14ac:dyDescent="0.2">
      <c r="A900" s="26"/>
      <c r="B900" s="7"/>
    </row>
    <row r="901" spans="1:2" x14ac:dyDescent="0.2">
      <c r="A901" s="26"/>
      <c r="B901" s="7"/>
    </row>
    <row r="902" spans="1:2" x14ac:dyDescent="0.2">
      <c r="A902" s="26"/>
      <c r="B902" s="7"/>
    </row>
    <row r="903" spans="1:2" x14ac:dyDescent="0.2">
      <c r="A903" s="26"/>
      <c r="B903" s="7"/>
    </row>
    <row r="904" spans="1:2" x14ac:dyDescent="0.2">
      <c r="A904" s="26"/>
      <c r="B904" s="7"/>
    </row>
    <row r="905" spans="1:2" x14ac:dyDescent="0.2">
      <c r="A905" s="26"/>
      <c r="B905" s="7"/>
    </row>
    <row r="906" spans="1:2" x14ac:dyDescent="0.2">
      <c r="A906" s="26"/>
      <c r="B906" s="7"/>
    </row>
    <row r="907" spans="1:2" x14ac:dyDescent="0.2">
      <c r="A907" s="26"/>
      <c r="B907" s="7"/>
    </row>
    <row r="908" spans="1:2" x14ac:dyDescent="0.2">
      <c r="A908" s="26"/>
      <c r="B908" s="7"/>
    </row>
    <row r="909" spans="1:2" x14ac:dyDescent="0.2">
      <c r="A909" s="26"/>
      <c r="B909" s="7"/>
    </row>
    <row r="910" spans="1:2" x14ac:dyDescent="0.2">
      <c r="A910" s="26"/>
      <c r="B910" s="7"/>
    </row>
    <row r="911" spans="1:2" x14ac:dyDescent="0.2">
      <c r="A911" s="26"/>
      <c r="B911" s="7"/>
    </row>
    <row r="912" spans="1:2" x14ac:dyDescent="0.2">
      <c r="A912" s="26"/>
      <c r="B912" s="7"/>
    </row>
    <row r="913" spans="1:2" x14ac:dyDescent="0.2">
      <c r="A913" s="26"/>
      <c r="B913" s="7"/>
    </row>
    <row r="914" spans="1:2" x14ac:dyDescent="0.2">
      <c r="A914" s="26"/>
      <c r="B914" s="7"/>
    </row>
    <row r="915" spans="1:2" x14ac:dyDescent="0.2">
      <c r="A915" s="26"/>
      <c r="B915" s="7"/>
    </row>
    <row r="916" spans="1:2" x14ac:dyDescent="0.2">
      <c r="A916" s="26"/>
      <c r="B916" s="7"/>
    </row>
    <row r="917" spans="1:2" x14ac:dyDescent="0.2">
      <c r="A917" s="26"/>
      <c r="B917" s="7"/>
    </row>
    <row r="918" spans="1:2" x14ac:dyDescent="0.2">
      <c r="A918" s="26"/>
      <c r="B918" s="7"/>
    </row>
    <row r="919" spans="1:2" x14ac:dyDescent="0.2">
      <c r="A919" s="26"/>
      <c r="B919" s="7"/>
    </row>
    <row r="920" spans="1:2" x14ac:dyDescent="0.2">
      <c r="A920" s="26"/>
      <c r="B920" s="7"/>
    </row>
    <row r="921" spans="1:2" x14ac:dyDescent="0.2">
      <c r="A921" s="26"/>
      <c r="B921" s="7"/>
    </row>
    <row r="922" spans="1:2" x14ac:dyDescent="0.2">
      <c r="A922" s="26"/>
      <c r="B922" s="7"/>
    </row>
    <row r="923" spans="1:2" x14ac:dyDescent="0.2">
      <c r="A923" s="26"/>
      <c r="B923" s="7"/>
    </row>
    <row r="924" spans="1:2" x14ac:dyDescent="0.2">
      <c r="A924" s="26"/>
      <c r="B924" s="7"/>
    </row>
    <row r="925" spans="1:2" x14ac:dyDescent="0.2">
      <c r="A925" s="26"/>
      <c r="B925" s="7"/>
    </row>
    <row r="926" spans="1:2" x14ac:dyDescent="0.2">
      <c r="A926" s="26"/>
      <c r="B926" s="7"/>
    </row>
    <row r="927" spans="1:2" x14ac:dyDescent="0.2">
      <c r="A927" s="26"/>
      <c r="B927" s="7"/>
    </row>
    <row r="928" spans="1:2" x14ac:dyDescent="0.2">
      <c r="A928" s="26"/>
      <c r="B928" s="7"/>
    </row>
    <row r="929" spans="1:2" x14ac:dyDescent="0.2">
      <c r="A929" s="26"/>
      <c r="B929" s="7"/>
    </row>
    <row r="930" spans="1:2" x14ac:dyDescent="0.2">
      <c r="A930" s="26"/>
      <c r="B930" s="7"/>
    </row>
    <row r="931" spans="1:2" x14ac:dyDescent="0.2">
      <c r="A931" s="26"/>
      <c r="B931" s="7"/>
    </row>
    <row r="932" spans="1:2" x14ac:dyDescent="0.2">
      <c r="A932" s="26"/>
      <c r="B932" s="7"/>
    </row>
    <row r="933" spans="1:2" x14ac:dyDescent="0.2">
      <c r="A933" s="26"/>
      <c r="B933" s="7"/>
    </row>
    <row r="934" spans="1:2" x14ac:dyDescent="0.2">
      <c r="A934" s="26"/>
      <c r="B934" s="7"/>
    </row>
    <row r="935" spans="1:2" x14ac:dyDescent="0.2">
      <c r="A935" s="26"/>
      <c r="B935" s="7"/>
    </row>
    <row r="936" spans="1:2" x14ac:dyDescent="0.2">
      <c r="A936" s="26"/>
      <c r="B936" s="7"/>
    </row>
    <row r="937" spans="1:2" x14ac:dyDescent="0.2">
      <c r="A937" s="26"/>
      <c r="B937" s="7"/>
    </row>
    <row r="938" spans="1:2" x14ac:dyDescent="0.2">
      <c r="A938" s="26"/>
      <c r="B938" s="7"/>
    </row>
    <row r="939" spans="1:2" x14ac:dyDescent="0.2">
      <c r="A939" s="26"/>
      <c r="B939" s="7"/>
    </row>
    <row r="940" spans="1:2" x14ac:dyDescent="0.2">
      <c r="A940" s="26"/>
      <c r="B940" s="7"/>
    </row>
    <row r="941" spans="1:2" x14ac:dyDescent="0.2">
      <c r="A941" s="26"/>
      <c r="B941" s="7"/>
    </row>
    <row r="942" spans="1:2" x14ac:dyDescent="0.2">
      <c r="A942" s="26"/>
      <c r="B942" s="7"/>
    </row>
    <row r="943" spans="1:2" x14ac:dyDescent="0.2">
      <c r="A943" s="26"/>
      <c r="B943" s="7"/>
    </row>
    <row r="944" spans="1:2" x14ac:dyDescent="0.2">
      <c r="A944" s="26"/>
      <c r="B944" s="7"/>
    </row>
    <row r="945" spans="1:2" x14ac:dyDescent="0.2">
      <c r="A945" s="26"/>
      <c r="B945" s="7"/>
    </row>
    <row r="946" spans="1:2" x14ac:dyDescent="0.2">
      <c r="A946" s="26"/>
      <c r="B946" s="7"/>
    </row>
    <row r="947" spans="1:2" x14ac:dyDescent="0.2">
      <c r="A947" s="26"/>
      <c r="B947" s="7"/>
    </row>
    <row r="948" spans="1:2" x14ac:dyDescent="0.2">
      <c r="A948" s="26"/>
      <c r="B948" s="7"/>
    </row>
    <row r="949" spans="1:2" x14ac:dyDescent="0.2">
      <c r="A949" s="26"/>
      <c r="B949" s="7"/>
    </row>
    <row r="950" spans="1:2" x14ac:dyDescent="0.2">
      <c r="A950" s="26"/>
      <c r="B950" s="7"/>
    </row>
    <row r="951" spans="1:2" x14ac:dyDescent="0.2">
      <c r="A951" s="26"/>
      <c r="B951" s="7"/>
    </row>
    <row r="952" spans="1:2" x14ac:dyDescent="0.2">
      <c r="A952" s="26"/>
      <c r="B952" s="7"/>
    </row>
    <row r="953" spans="1:2" x14ac:dyDescent="0.2">
      <c r="A953" s="26"/>
      <c r="B953" s="7"/>
    </row>
    <row r="954" spans="1:2" x14ac:dyDescent="0.2">
      <c r="A954" s="26"/>
      <c r="B954" s="7"/>
    </row>
    <row r="955" spans="1:2" x14ac:dyDescent="0.2">
      <c r="A955" s="26"/>
      <c r="B955" s="7"/>
    </row>
    <row r="956" spans="1:2" x14ac:dyDescent="0.2">
      <c r="A956" s="26"/>
      <c r="B956" s="7"/>
    </row>
    <row r="957" spans="1:2" x14ac:dyDescent="0.2">
      <c r="A957" s="26"/>
      <c r="B957" s="7"/>
    </row>
    <row r="958" spans="1:2" x14ac:dyDescent="0.2">
      <c r="A958" s="26"/>
      <c r="B958" s="7"/>
    </row>
    <row r="959" spans="1:2" x14ac:dyDescent="0.2">
      <c r="A959" s="26"/>
      <c r="B959" s="7"/>
    </row>
    <row r="960" spans="1:2" x14ac:dyDescent="0.2">
      <c r="A960" s="26"/>
      <c r="B960" s="7"/>
    </row>
    <row r="961" spans="1:2" x14ac:dyDescent="0.2">
      <c r="A961" s="26"/>
      <c r="B961" s="7"/>
    </row>
    <row r="962" spans="1:2" x14ac:dyDescent="0.2">
      <c r="A962" s="26"/>
      <c r="B962" s="7"/>
    </row>
    <row r="963" spans="1:2" x14ac:dyDescent="0.2">
      <c r="A963" s="26"/>
      <c r="B963" s="7"/>
    </row>
    <row r="964" spans="1:2" x14ac:dyDescent="0.2">
      <c r="A964" s="26"/>
      <c r="B964" s="7"/>
    </row>
    <row r="965" spans="1:2" x14ac:dyDescent="0.2">
      <c r="A965" s="26"/>
      <c r="B965" s="7"/>
    </row>
    <row r="966" spans="1:2" x14ac:dyDescent="0.2">
      <c r="A966" s="26"/>
      <c r="B966" s="7"/>
    </row>
    <row r="967" spans="1:2" x14ac:dyDescent="0.2">
      <c r="A967" s="26"/>
      <c r="B967" s="7"/>
    </row>
    <row r="968" spans="1:2" x14ac:dyDescent="0.2">
      <c r="A968" s="26"/>
      <c r="B968" s="7"/>
    </row>
    <row r="969" spans="1:2" x14ac:dyDescent="0.2">
      <c r="A969" s="26"/>
      <c r="B969" s="7"/>
    </row>
    <row r="970" spans="1:2" x14ac:dyDescent="0.2">
      <c r="A970" s="26"/>
      <c r="B970" s="7"/>
    </row>
    <row r="971" spans="1:2" x14ac:dyDescent="0.2">
      <c r="A971" s="26"/>
      <c r="B971" s="7"/>
    </row>
    <row r="972" spans="1:2" x14ac:dyDescent="0.2">
      <c r="A972" s="26"/>
      <c r="B972" s="7"/>
    </row>
    <row r="973" spans="1:2" x14ac:dyDescent="0.2">
      <c r="A973" s="26"/>
      <c r="B973" s="7"/>
    </row>
    <row r="974" spans="1:2" x14ac:dyDescent="0.2">
      <c r="A974" s="26"/>
      <c r="B974" s="7"/>
    </row>
    <row r="975" spans="1:2" x14ac:dyDescent="0.2">
      <c r="A975" s="26"/>
      <c r="B975" s="7"/>
    </row>
    <row r="976" spans="1:2" x14ac:dyDescent="0.2">
      <c r="A976" s="26"/>
      <c r="B976" s="7"/>
    </row>
    <row r="977" spans="1:2" x14ac:dyDescent="0.2">
      <c r="A977" s="26"/>
      <c r="B977" s="7"/>
    </row>
    <row r="978" spans="1:2" x14ac:dyDescent="0.2">
      <c r="A978" s="26"/>
      <c r="B978" s="7"/>
    </row>
    <row r="979" spans="1:2" x14ac:dyDescent="0.2">
      <c r="A979" s="26"/>
      <c r="B979" s="7"/>
    </row>
    <row r="980" spans="1:2" x14ac:dyDescent="0.2">
      <c r="A980" s="26"/>
      <c r="B980" s="7"/>
    </row>
    <row r="981" spans="1:2" x14ac:dyDescent="0.2">
      <c r="A981" s="26"/>
      <c r="B981" s="7"/>
    </row>
    <row r="982" spans="1:2" x14ac:dyDescent="0.2">
      <c r="A982" s="26"/>
      <c r="B982" s="7"/>
    </row>
    <row r="983" spans="1:2" x14ac:dyDescent="0.2">
      <c r="A983" s="26"/>
      <c r="B983" s="7"/>
    </row>
    <row r="984" spans="1:2" x14ac:dyDescent="0.2">
      <c r="A984" s="26"/>
      <c r="B984" s="7"/>
    </row>
    <row r="985" spans="1:2" x14ac:dyDescent="0.2">
      <c r="A985" s="26"/>
      <c r="B985" s="7"/>
    </row>
    <row r="986" spans="1:2" x14ac:dyDescent="0.2">
      <c r="A986" s="26"/>
      <c r="B986" s="7"/>
    </row>
    <row r="987" spans="1:2" x14ac:dyDescent="0.2">
      <c r="A987" s="26"/>
      <c r="B987" s="7"/>
    </row>
    <row r="988" spans="1:2" x14ac:dyDescent="0.2">
      <c r="A988" s="26"/>
      <c r="B988" s="7"/>
    </row>
    <row r="989" spans="1:2" x14ac:dyDescent="0.2">
      <c r="A989" s="26"/>
      <c r="B989" s="7"/>
    </row>
    <row r="990" spans="1:2" x14ac:dyDescent="0.2">
      <c r="A990" s="26"/>
      <c r="B990" s="7"/>
    </row>
    <row r="991" spans="1:2" x14ac:dyDescent="0.2">
      <c r="A991" s="26"/>
      <c r="B991" s="7"/>
    </row>
    <row r="992" spans="1:2" x14ac:dyDescent="0.2">
      <c r="A992" s="26"/>
      <c r="B992" s="7"/>
    </row>
    <row r="993" spans="1:2" x14ac:dyDescent="0.2">
      <c r="A993" s="26"/>
      <c r="B993" s="7"/>
    </row>
    <row r="994" spans="1:2" x14ac:dyDescent="0.2">
      <c r="A994" s="26"/>
      <c r="B994" s="7"/>
    </row>
    <row r="995" spans="1:2" x14ac:dyDescent="0.2">
      <c r="A995" s="26"/>
      <c r="B995" s="7"/>
    </row>
    <row r="996" spans="1:2" x14ac:dyDescent="0.2">
      <c r="A996" s="26"/>
      <c r="B996" s="7"/>
    </row>
    <row r="997" spans="1:2" x14ac:dyDescent="0.2">
      <c r="A997" s="26"/>
      <c r="B997" s="7"/>
    </row>
    <row r="998" spans="1:2" x14ac:dyDescent="0.2">
      <c r="A998" s="26"/>
      <c r="B998" s="7"/>
    </row>
    <row r="999" spans="1:2" x14ac:dyDescent="0.2">
      <c r="A999" s="26"/>
      <c r="B999" s="7"/>
    </row>
    <row r="1000" spans="1:2" x14ac:dyDescent="0.2">
      <c r="A1000" s="26"/>
      <c r="B1000" s="7"/>
    </row>
    <row r="1001" spans="1:2" x14ac:dyDescent="0.2">
      <c r="A1001" s="26"/>
      <c r="B1001" s="7"/>
    </row>
    <row r="1002" spans="1:2" x14ac:dyDescent="0.2">
      <c r="A1002" s="26"/>
      <c r="B1002" s="7"/>
    </row>
    <row r="1003" spans="1:2" x14ac:dyDescent="0.2">
      <c r="A1003" s="26"/>
      <c r="B1003" s="7"/>
    </row>
    <row r="1004" spans="1:2" x14ac:dyDescent="0.2">
      <c r="A1004" s="26"/>
      <c r="B1004" s="7"/>
    </row>
    <row r="1005" spans="1:2" x14ac:dyDescent="0.2">
      <c r="A1005" s="26"/>
      <c r="B1005" s="7"/>
    </row>
    <row r="1006" spans="1:2" x14ac:dyDescent="0.2">
      <c r="A1006" s="26"/>
      <c r="B1006" s="7"/>
    </row>
    <row r="1007" spans="1:2" x14ac:dyDescent="0.2">
      <c r="A1007" s="26"/>
      <c r="B1007" s="7"/>
    </row>
    <row r="1008" spans="1:2" x14ac:dyDescent="0.2">
      <c r="A1008" s="26"/>
      <c r="B1008" s="7"/>
    </row>
    <row r="1009" spans="1:2" x14ac:dyDescent="0.2">
      <c r="A1009" s="26"/>
      <c r="B1009" s="7"/>
    </row>
    <row r="1010" spans="1:2" x14ac:dyDescent="0.2">
      <c r="A1010" s="26"/>
      <c r="B1010" s="7"/>
    </row>
    <row r="1011" spans="1:2" x14ac:dyDescent="0.2">
      <c r="A1011" s="26"/>
      <c r="B1011" s="7"/>
    </row>
    <row r="1012" spans="1:2" x14ac:dyDescent="0.2">
      <c r="A1012" s="26"/>
      <c r="B1012" s="7"/>
    </row>
    <row r="1013" spans="1:2" x14ac:dyDescent="0.2">
      <c r="A1013" s="26"/>
      <c r="B1013" s="7"/>
    </row>
    <row r="1014" spans="1:2" x14ac:dyDescent="0.2">
      <c r="A1014" s="26"/>
      <c r="B1014" s="7"/>
    </row>
    <row r="1015" spans="1:2" x14ac:dyDescent="0.2">
      <c r="A1015" s="26"/>
      <c r="B1015" s="7"/>
    </row>
    <row r="1016" spans="1:2" x14ac:dyDescent="0.2">
      <c r="A1016" s="26"/>
      <c r="B1016" s="7"/>
    </row>
    <row r="1017" spans="1:2" x14ac:dyDescent="0.2">
      <c r="A1017" s="26"/>
      <c r="B1017" s="7"/>
    </row>
    <row r="1018" spans="1:2" x14ac:dyDescent="0.2">
      <c r="A1018" s="26"/>
      <c r="B1018" s="7"/>
    </row>
    <row r="1019" spans="1:2" x14ac:dyDescent="0.2">
      <c r="A1019" s="26"/>
      <c r="B1019" s="7"/>
    </row>
    <row r="1020" spans="1:2" x14ac:dyDescent="0.2">
      <c r="A1020" s="26"/>
      <c r="B1020" s="7"/>
    </row>
    <row r="1021" spans="1:2" x14ac:dyDescent="0.2">
      <c r="A1021" s="26"/>
      <c r="B1021" s="7"/>
    </row>
    <row r="1022" spans="1:2" x14ac:dyDescent="0.2">
      <c r="A1022" s="26"/>
      <c r="B1022" s="7"/>
    </row>
    <row r="1023" spans="1:2" x14ac:dyDescent="0.2">
      <c r="A1023" s="26"/>
      <c r="B1023" s="7"/>
    </row>
    <row r="1024" spans="1:2" x14ac:dyDescent="0.2">
      <c r="A1024" s="26"/>
      <c r="B1024" s="7"/>
    </row>
    <row r="1025" spans="1:2" x14ac:dyDescent="0.2">
      <c r="A1025" s="26"/>
      <c r="B1025" s="7"/>
    </row>
    <row r="1026" spans="1:2" x14ac:dyDescent="0.2">
      <c r="A1026" s="26"/>
      <c r="B1026" s="7"/>
    </row>
    <row r="1027" spans="1:2" x14ac:dyDescent="0.2">
      <c r="A1027" s="26"/>
      <c r="B1027" s="7"/>
    </row>
    <row r="1028" spans="1:2" x14ac:dyDescent="0.2">
      <c r="A1028" s="26"/>
      <c r="B1028" s="7"/>
    </row>
    <row r="1029" spans="1:2" x14ac:dyDescent="0.2">
      <c r="A1029" s="26"/>
      <c r="B1029" s="7"/>
    </row>
    <row r="1030" spans="1:2" x14ac:dyDescent="0.2">
      <c r="A1030" s="26"/>
      <c r="B1030" s="7"/>
    </row>
    <row r="1031" spans="1:2" x14ac:dyDescent="0.2">
      <c r="A1031" s="26"/>
      <c r="B1031" s="7"/>
    </row>
    <row r="1032" spans="1:2" x14ac:dyDescent="0.2">
      <c r="A1032" s="26"/>
      <c r="B1032" s="7"/>
    </row>
    <row r="1033" spans="1:2" x14ac:dyDescent="0.2">
      <c r="A1033" s="26"/>
      <c r="B1033" s="7"/>
    </row>
    <row r="1034" spans="1:2" x14ac:dyDescent="0.2">
      <c r="A1034" s="26"/>
      <c r="B1034" s="7"/>
    </row>
    <row r="1035" spans="1:2" x14ac:dyDescent="0.2">
      <c r="A1035" s="26"/>
      <c r="B1035" s="7"/>
    </row>
    <row r="1036" spans="1:2" x14ac:dyDescent="0.2">
      <c r="A1036" s="26"/>
      <c r="B1036" s="7"/>
    </row>
    <row r="1037" spans="1:2" x14ac:dyDescent="0.2">
      <c r="A1037" s="26"/>
      <c r="B1037" s="7"/>
    </row>
    <row r="1038" spans="1:2" x14ac:dyDescent="0.2">
      <c r="A1038" s="26"/>
      <c r="B1038" s="7"/>
    </row>
    <row r="1039" spans="1:2" x14ac:dyDescent="0.2">
      <c r="A1039" s="26"/>
      <c r="B1039" s="7"/>
    </row>
    <row r="1040" spans="1:2" x14ac:dyDescent="0.2">
      <c r="A1040" s="26"/>
      <c r="B1040" s="7"/>
    </row>
    <row r="1041" spans="1:2" x14ac:dyDescent="0.2">
      <c r="A1041" s="26"/>
      <c r="B1041" s="7"/>
    </row>
    <row r="1042" spans="1:2" x14ac:dyDescent="0.2">
      <c r="A1042" s="26"/>
      <c r="B1042" s="7"/>
    </row>
    <row r="1043" spans="1:2" x14ac:dyDescent="0.2">
      <c r="A1043" s="26"/>
      <c r="B1043" s="7"/>
    </row>
    <row r="1044" spans="1:2" x14ac:dyDescent="0.2">
      <c r="A1044" s="26"/>
      <c r="B1044" s="7"/>
    </row>
    <row r="1045" spans="1:2" x14ac:dyDescent="0.2">
      <c r="A1045" s="26"/>
      <c r="B1045" s="7"/>
    </row>
    <row r="1046" spans="1:2" x14ac:dyDescent="0.2">
      <c r="A1046" s="26"/>
      <c r="B1046" s="7"/>
    </row>
    <row r="1047" spans="1:2" x14ac:dyDescent="0.2">
      <c r="A1047" s="26"/>
      <c r="B1047" s="7"/>
    </row>
    <row r="1048" spans="1:2" x14ac:dyDescent="0.2">
      <c r="A1048" s="26"/>
      <c r="B1048" s="7"/>
    </row>
    <row r="1049" spans="1:2" x14ac:dyDescent="0.2">
      <c r="A1049" s="26"/>
      <c r="B1049" s="7"/>
    </row>
    <row r="1050" spans="1:2" x14ac:dyDescent="0.2">
      <c r="A1050" s="26"/>
      <c r="B1050" s="7"/>
    </row>
    <row r="1051" spans="1:2" x14ac:dyDescent="0.2">
      <c r="A1051" s="26"/>
      <c r="B1051" s="7"/>
    </row>
    <row r="1052" spans="1:2" x14ac:dyDescent="0.2">
      <c r="A1052" s="26"/>
      <c r="B1052" s="7"/>
    </row>
    <row r="1053" spans="1:2" x14ac:dyDescent="0.2">
      <c r="A1053" s="26"/>
      <c r="B1053" s="7"/>
    </row>
    <row r="1054" spans="1:2" x14ac:dyDescent="0.2">
      <c r="A1054" s="26"/>
      <c r="B1054" s="7"/>
    </row>
    <row r="1055" spans="1:2" x14ac:dyDescent="0.2">
      <c r="A1055" s="26"/>
      <c r="B1055" s="7"/>
    </row>
    <row r="1056" spans="1:2" x14ac:dyDescent="0.2">
      <c r="A1056" s="26"/>
      <c r="B1056" s="7"/>
    </row>
    <row r="1057" spans="1:2" x14ac:dyDescent="0.2">
      <c r="A1057" s="26"/>
      <c r="B1057" s="7"/>
    </row>
    <row r="1058" spans="1:2" x14ac:dyDescent="0.2">
      <c r="A1058" s="26"/>
      <c r="B1058" s="7"/>
    </row>
    <row r="1059" spans="1:2" x14ac:dyDescent="0.2">
      <c r="A1059" s="26"/>
      <c r="B1059" s="7"/>
    </row>
    <row r="1060" spans="1:2" x14ac:dyDescent="0.2">
      <c r="A1060" s="26"/>
      <c r="B1060" s="7"/>
    </row>
    <row r="1061" spans="1:2" x14ac:dyDescent="0.2">
      <c r="A1061" s="26"/>
      <c r="B1061" s="7"/>
    </row>
    <row r="1062" spans="1:2" x14ac:dyDescent="0.2">
      <c r="A1062" s="26"/>
      <c r="B1062" s="7"/>
    </row>
    <row r="1063" spans="1:2" x14ac:dyDescent="0.2">
      <c r="A1063" s="26"/>
      <c r="B1063" s="7"/>
    </row>
    <row r="1064" spans="1:2" x14ac:dyDescent="0.2">
      <c r="A1064" s="26"/>
      <c r="B1064" s="7"/>
    </row>
    <row r="1065" spans="1:2" x14ac:dyDescent="0.2">
      <c r="A1065" s="26"/>
      <c r="B1065" s="7"/>
    </row>
    <row r="1066" spans="1:2" x14ac:dyDescent="0.2">
      <c r="A1066" s="26"/>
      <c r="B1066" s="7"/>
    </row>
    <row r="1067" spans="1:2" x14ac:dyDescent="0.2">
      <c r="A1067" s="26"/>
      <c r="B1067" s="7"/>
    </row>
    <row r="1068" spans="1:2" x14ac:dyDescent="0.2">
      <c r="A1068" s="26"/>
      <c r="B1068" s="7"/>
    </row>
    <row r="1069" spans="1:2" x14ac:dyDescent="0.2">
      <c r="A1069" s="26"/>
      <c r="B1069" s="7"/>
    </row>
    <row r="1070" spans="1:2" x14ac:dyDescent="0.2">
      <c r="A1070" s="26"/>
      <c r="B1070" s="7"/>
    </row>
    <row r="1071" spans="1:2" x14ac:dyDescent="0.2">
      <c r="A1071" s="26"/>
      <c r="B1071" s="7"/>
    </row>
    <row r="1072" spans="1:2" x14ac:dyDescent="0.2">
      <c r="A1072" s="26"/>
      <c r="B1072" s="7"/>
    </row>
    <row r="1073" spans="1:2" x14ac:dyDescent="0.2">
      <c r="A1073" s="26"/>
      <c r="B1073" s="7"/>
    </row>
    <row r="1074" spans="1:2" x14ac:dyDescent="0.2">
      <c r="A1074" s="26"/>
      <c r="B1074" s="7"/>
    </row>
    <row r="1075" spans="1:2" x14ac:dyDescent="0.2">
      <c r="A1075" s="26"/>
      <c r="B1075" s="7"/>
    </row>
    <row r="1076" spans="1:2" x14ac:dyDescent="0.2">
      <c r="A1076" s="26"/>
      <c r="B1076" s="7"/>
    </row>
    <row r="1077" spans="1:2" x14ac:dyDescent="0.2">
      <c r="A1077" s="26"/>
      <c r="B1077" s="7"/>
    </row>
    <row r="1078" spans="1:2" x14ac:dyDescent="0.2">
      <c r="A1078" s="26"/>
      <c r="B1078" s="7"/>
    </row>
    <row r="1079" spans="1:2" x14ac:dyDescent="0.2">
      <c r="A1079" s="26"/>
      <c r="B1079" s="7"/>
    </row>
    <row r="1080" spans="1:2" x14ac:dyDescent="0.2">
      <c r="A1080" s="26"/>
      <c r="B1080" s="7"/>
    </row>
    <row r="1081" spans="1:2" x14ac:dyDescent="0.2">
      <c r="A1081" s="26"/>
      <c r="B1081" s="7"/>
    </row>
    <row r="1082" spans="1:2" x14ac:dyDescent="0.2">
      <c r="A1082" s="26"/>
      <c r="B1082" s="7"/>
    </row>
    <row r="1083" spans="1:2" x14ac:dyDescent="0.2">
      <c r="A1083" s="26"/>
      <c r="B1083" s="7"/>
    </row>
    <row r="1084" spans="1:2" x14ac:dyDescent="0.2">
      <c r="A1084" s="26"/>
      <c r="B1084" s="7"/>
    </row>
    <row r="1085" spans="1:2" x14ac:dyDescent="0.2">
      <c r="A1085" s="26"/>
      <c r="B1085" s="7"/>
    </row>
    <row r="1086" spans="1:2" x14ac:dyDescent="0.2">
      <c r="A1086" s="26"/>
      <c r="B1086" s="7"/>
    </row>
    <row r="1087" spans="1:2" x14ac:dyDescent="0.2">
      <c r="A1087" s="26"/>
      <c r="B1087" s="7"/>
    </row>
    <row r="1088" spans="1:2" x14ac:dyDescent="0.2">
      <c r="A1088" s="26"/>
      <c r="B1088" s="7"/>
    </row>
    <row r="1089" spans="1:2" x14ac:dyDescent="0.2">
      <c r="A1089" s="26"/>
      <c r="B1089" s="7"/>
    </row>
    <row r="1090" spans="1:2" x14ac:dyDescent="0.2">
      <c r="A1090" s="26"/>
      <c r="B1090" s="7"/>
    </row>
    <row r="1091" spans="1:2" x14ac:dyDescent="0.2">
      <c r="A1091" s="26"/>
      <c r="B1091" s="7"/>
    </row>
    <row r="1092" spans="1:2" x14ac:dyDescent="0.2">
      <c r="A1092" s="26"/>
      <c r="B1092" s="7"/>
    </row>
    <row r="1093" spans="1:2" x14ac:dyDescent="0.2">
      <c r="A1093" s="26"/>
      <c r="B1093" s="7"/>
    </row>
    <row r="1094" spans="1:2" x14ac:dyDescent="0.2">
      <c r="A1094" s="26"/>
      <c r="B1094" s="7"/>
    </row>
    <row r="1095" spans="1:2" x14ac:dyDescent="0.2">
      <c r="A1095" s="26"/>
      <c r="B1095" s="7"/>
    </row>
    <row r="1096" spans="1:2" x14ac:dyDescent="0.2">
      <c r="A1096" s="26"/>
      <c r="B1096" s="7"/>
    </row>
    <row r="1097" spans="1:2" x14ac:dyDescent="0.2">
      <c r="A1097" s="26"/>
      <c r="B1097" s="7"/>
    </row>
    <row r="1098" spans="1:2" x14ac:dyDescent="0.2">
      <c r="A1098" s="26"/>
      <c r="B1098" s="7"/>
    </row>
    <row r="1099" spans="1:2" x14ac:dyDescent="0.2">
      <c r="A1099" s="26"/>
      <c r="B1099" s="7"/>
    </row>
    <row r="1100" spans="1:2" x14ac:dyDescent="0.2">
      <c r="A1100" s="26"/>
      <c r="B1100" s="7"/>
    </row>
    <row r="1101" spans="1:2" x14ac:dyDescent="0.2">
      <c r="A1101" s="26"/>
      <c r="B1101" s="7"/>
    </row>
    <row r="1102" spans="1:2" x14ac:dyDescent="0.2">
      <c r="A1102" s="26"/>
      <c r="B1102" s="7"/>
    </row>
    <row r="1103" spans="1:2" x14ac:dyDescent="0.2">
      <c r="A1103" s="26"/>
      <c r="B1103" s="7"/>
    </row>
    <row r="1104" spans="1:2" x14ac:dyDescent="0.2">
      <c r="A1104" s="26"/>
      <c r="B1104" s="7"/>
    </row>
    <row r="1105" spans="1:2" x14ac:dyDescent="0.2">
      <c r="A1105" s="26"/>
      <c r="B1105" s="7"/>
    </row>
    <row r="1106" spans="1:2" x14ac:dyDescent="0.2">
      <c r="A1106" s="26"/>
      <c r="B1106" s="7"/>
    </row>
    <row r="1107" spans="1:2" x14ac:dyDescent="0.2">
      <c r="A1107" s="26"/>
      <c r="B1107" s="7"/>
    </row>
    <row r="1108" spans="1:2" x14ac:dyDescent="0.2">
      <c r="A1108" s="26"/>
      <c r="B1108" s="7"/>
    </row>
    <row r="1109" spans="1:2" x14ac:dyDescent="0.2">
      <c r="A1109" s="26"/>
      <c r="B1109" s="7"/>
    </row>
    <row r="1110" spans="1:2" x14ac:dyDescent="0.2">
      <c r="A1110" s="26"/>
      <c r="B1110" s="7"/>
    </row>
    <row r="1111" spans="1:2" x14ac:dyDescent="0.2">
      <c r="A1111" s="26"/>
      <c r="B1111" s="7"/>
    </row>
    <row r="1112" spans="1:2" x14ac:dyDescent="0.2">
      <c r="A1112" s="26"/>
      <c r="B1112" s="7"/>
    </row>
    <row r="1113" spans="1:2" x14ac:dyDescent="0.2">
      <c r="A1113" s="26"/>
      <c r="B1113" s="7"/>
    </row>
    <row r="1114" spans="1:2" x14ac:dyDescent="0.2">
      <c r="A1114" s="26"/>
      <c r="B1114" s="7"/>
    </row>
    <row r="1115" spans="1:2" x14ac:dyDescent="0.2">
      <c r="A1115" s="26"/>
      <c r="B1115" s="7"/>
    </row>
    <row r="1116" spans="1:2" x14ac:dyDescent="0.2">
      <c r="A1116" s="26"/>
      <c r="B1116" s="7"/>
    </row>
    <row r="1117" spans="1:2" x14ac:dyDescent="0.2">
      <c r="A1117" s="26"/>
      <c r="B1117" s="7"/>
    </row>
    <row r="1118" spans="1:2" x14ac:dyDescent="0.2">
      <c r="A1118" s="26"/>
      <c r="B1118" s="7"/>
    </row>
    <row r="1119" spans="1:2" x14ac:dyDescent="0.2">
      <c r="A1119" s="26"/>
      <c r="B1119" s="7"/>
    </row>
    <row r="1120" spans="1:2" x14ac:dyDescent="0.2">
      <c r="A1120" s="26"/>
      <c r="B1120" s="7"/>
    </row>
    <row r="1121" spans="1:2" x14ac:dyDescent="0.2">
      <c r="A1121" s="26"/>
      <c r="B1121" s="7"/>
    </row>
    <row r="1122" spans="1:2" x14ac:dyDescent="0.2">
      <c r="A1122" s="26"/>
      <c r="B1122" s="7"/>
    </row>
    <row r="1123" spans="1:2" x14ac:dyDescent="0.2">
      <c r="A1123" s="26"/>
      <c r="B1123" s="7"/>
    </row>
    <row r="1124" spans="1:2" x14ac:dyDescent="0.2">
      <c r="A1124" s="26"/>
      <c r="B1124" s="7"/>
    </row>
    <row r="1125" spans="1:2" x14ac:dyDescent="0.2">
      <c r="A1125" s="26"/>
      <c r="B1125" s="7"/>
    </row>
    <row r="1126" spans="1:2" x14ac:dyDescent="0.2">
      <c r="A1126" s="26"/>
      <c r="B1126" s="7"/>
    </row>
    <row r="1127" spans="1:2" x14ac:dyDescent="0.2">
      <c r="A1127" s="26"/>
      <c r="B1127" s="7"/>
    </row>
    <row r="1128" spans="1:2" x14ac:dyDescent="0.2">
      <c r="A1128" s="26"/>
      <c r="B1128" s="7"/>
    </row>
    <row r="1129" spans="1:2" x14ac:dyDescent="0.2">
      <c r="A1129" s="26"/>
      <c r="B1129" s="7"/>
    </row>
    <row r="1130" spans="1:2" x14ac:dyDescent="0.2">
      <c r="A1130" s="26"/>
      <c r="B1130" s="7"/>
    </row>
    <row r="1131" spans="1:2" x14ac:dyDescent="0.2">
      <c r="A1131" s="26"/>
      <c r="B1131" s="7"/>
    </row>
    <row r="1132" spans="1:2" x14ac:dyDescent="0.2">
      <c r="A1132" s="26"/>
      <c r="B1132" s="7"/>
    </row>
    <row r="1133" spans="1:2" x14ac:dyDescent="0.2">
      <c r="A1133" s="26"/>
      <c r="B1133" s="7"/>
    </row>
    <row r="1134" spans="1:2" x14ac:dyDescent="0.2">
      <c r="A1134" s="26"/>
      <c r="B1134" s="7"/>
    </row>
    <row r="1135" spans="1:2" x14ac:dyDescent="0.2">
      <c r="A1135" s="26"/>
      <c r="B1135" s="7"/>
    </row>
    <row r="1136" spans="1:2" x14ac:dyDescent="0.2">
      <c r="A1136" s="26"/>
      <c r="B1136" s="7"/>
    </row>
    <row r="1137" spans="1:2" x14ac:dyDescent="0.2">
      <c r="A1137" s="26"/>
      <c r="B1137" s="7"/>
    </row>
    <row r="1138" spans="1:2" x14ac:dyDescent="0.2">
      <c r="A1138" s="26"/>
      <c r="B1138" s="7"/>
    </row>
    <row r="1139" spans="1:2" x14ac:dyDescent="0.2">
      <c r="A1139" s="26"/>
      <c r="B1139" s="7"/>
    </row>
    <row r="1140" spans="1:2" x14ac:dyDescent="0.2">
      <c r="A1140" s="26"/>
      <c r="B1140" s="7"/>
    </row>
    <row r="1141" spans="1:2" x14ac:dyDescent="0.2">
      <c r="A1141" s="26"/>
      <c r="B1141" s="7"/>
    </row>
    <row r="1142" spans="1:2" x14ac:dyDescent="0.2">
      <c r="A1142" s="26"/>
      <c r="B1142" s="7"/>
    </row>
    <row r="1143" spans="1:2" x14ac:dyDescent="0.2">
      <c r="A1143" s="26"/>
      <c r="B1143" s="7"/>
    </row>
    <row r="1144" spans="1:2" x14ac:dyDescent="0.2">
      <c r="A1144" s="26"/>
      <c r="B1144" s="7"/>
    </row>
    <row r="1145" spans="1:2" x14ac:dyDescent="0.2">
      <c r="A1145" s="26"/>
      <c r="B1145" s="7"/>
    </row>
    <row r="1146" spans="1:2" x14ac:dyDescent="0.2">
      <c r="A1146" s="26"/>
      <c r="B1146" s="7"/>
    </row>
    <row r="1147" spans="1:2" x14ac:dyDescent="0.2">
      <c r="A1147" s="26"/>
      <c r="B1147" s="7"/>
    </row>
    <row r="1148" spans="1:2" x14ac:dyDescent="0.2">
      <c r="A1148" s="26"/>
      <c r="B1148" s="7"/>
    </row>
    <row r="1149" spans="1:2" x14ac:dyDescent="0.2">
      <c r="A1149" s="26"/>
      <c r="B1149" s="7"/>
    </row>
    <row r="1150" spans="1:2" x14ac:dyDescent="0.2">
      <c r="A1150" s="26"/>
      <c r="B1150" s="7"/>
    </row>
    <row r="1151" spans="1:2" x14ac:dyDescent="0.2">
      <c r="A1151" s="26"/>
      <c r="B1151" s="7"/>
    </row>
    <row r="1152" spans="1:2" x14ac:dyDescent="0.2">
      <c r="A1152" s="26"/>
      <c r="B1152" s="7"/>
    </row>
    <row r="1153" spans="1:2" x14ac:dyDescent="0.2">
      <c r="A1153" s="26"/>
      <c r="B1153" s="7"/>
    </row>
    <row r="1154" spans="1:2" x14ac:dyDescent="0.2">
      <c r="A1154" s="26"/>
      <c r="B1154" s="7"/>
    </row>
    <row r="1155" spans="1:2" x14ac:dyDescent="0.2">
      <c r="A1155" s="26"/>
      <c r="B1155" s="7"/>
    </row>
    <row r="1156" spans="1:2" x14ac:dyDescent="0.2">
      <c r="A1156" s="26"/>
      <c r="B1156" s="7"/>
    </row>
    <row r="1157" spans="1:2" x14ac:dyDescent="0.2">
      <c r="A1157" s="26"/>
      <c r="B1157" s="7"/>
    </row>
    <row r="1158" spans="1:2" x14ac:dyDescent="0.2">
      <c r="A1158" s="26"/>
      <c r="B1158" s="7"/>
    </row>
    <row r="1159" spans="1:2" x14ac:dyDescent="0.2">
      <c r="A1159" s="26"/>
      <c r="B1159" s="7"/>
    </row>
    <row r="1160" spans="1:2" x14ac:dyDescent="0.2">
      <c r="A1160" s="26"/>
      <c r="B1160" s="7"/>
    </row>
    <row r="1161" spans="1:2" x14ac:dyDescent="0.2">
      <c r="A1161" s="26"/>
      <c r="B1161" s="7"/>
    </row>
    <row r="1162" spans="1:2" x14ac:dyDescent="0.2">
      <c r="A1162" s="26"/>
      <c r="B1162" s="7"/>
    </row>
    <row r="1163" spans="1:2" x14ac:dyDescent="0.2">
      <c r="A1163" s="26"/>
      <c r="B1163" s="7"/>
    </row>
    <row r="1164" spans="1:2" x14ac:dyDescent="0.2">
      <c r="A1164" s="26"/>
      <c r="B1164" s="7"/>
    </row>
    <row r="1165" spans="1:2" x14ac:dyDescent="0.2">
      <c r="A1165" s="26"/>
      <c r="B1165" s="7"/>
    </row>
    <row r="1166" spans="1:2" x14ac:dyDescent="0.2">
      <c r="A1166" s="26"/>
      <c r="B1166" s="7"/>
    </row>
    <row r="1167" spans="1:2" x14ac:dyDescent="0.2">
      <c r="A1167" s="26"/>
      <c r="B1167" s="7"/>
    </row>
    <row r="1168" spans="1:2" x14ac:dyDescent="0.2">
      <c r="A1168" s="26"/>
      <c r="B1168" s="7"/>
    </row>
    <row r="1169" spans="1:2" x14ac:dyDescent="0.2">
      <c r="A1169" s="26"/>
      <c r="B1169" s="7"/>
    </row>
    <row r="1170" spans="1:2" x14ac:dyDescent="0.2">
      <c r="A1170" s="26"/>
      <c r="B1170" s="7"/>
    </row>
    <row r="1171" spans="1:2" x14ac:dyDescent="0.2">
      <c r="A1171" s="26"/>
      <c r="B1171" s="7"/>
    </row>
    <row r="1172" spans="1:2" x14ac:dyDescent="0.2">
      <c r="A1172" s="26"/>
      <c r="B1172" s="7"/>
    </row>
    <row r="1173" spans="1:2" x14ac:dyDescent="0.2">
      <c r="A1173" s="26"/>
      <c r="B1173" s="7"/>
    </row>
    <row r="1174" spans="1:2" x14ac:dyDescent="0.2">
      <c r="A1174" s="26"/>
      <c r="B1174" s="7"/>
    </row>
    <row r="1175" spans="1:2" x14ac:dyDescent="0.2">
      <c r="A1175" s="26"/>
      <c r="B1175" s="7"/>
    </row>
    <row r="1176" spans="1:2" x14ac:dyDescent="0.2">
      <c r="A1176" s="26"/>
      <c r="B1176" s="7"/>
    </row>
    <row r="1177" spans="1:2" x14ac:dyDescent="0.2">
      <c r="A1177" s="26"/>
      <c r="B1177" s="7"/>
    </row>
    <row r="1178" spans="1:2" x14ac:dyDescent="0.2">
      <c r="A1178" s="26"/>
      <c r="B1178" s="7"/>
    </row>
    <row r="1179" spans="1:2" x14ac:dyDescent="0.2">
      <c r="A1179" s="26"/>
      <c r="B1179" s="7"/>
    </row>
    <row r="1180" spans="1:2" x14ac:dyDescent="0.2">
      <c r="A1180" s="26"/>
      <c r="B1180" s="7"/>
    </row>
    <row r="1181" spans="1:2" x14ac:dyDescent="0.2">
      <c r="A1181" s="26"/>
      <c r="B1181" s="7"/>
    </row>
    <row r="1182" spans="1:2" x14ac:dyDescent="0.2">
      <c r="A1182" s="26"/>
      <c r="B1182" s="7"/>
    </row>
    <row r="1183" spans="1:2" x14ac:dyDescent="0.2">
      <c r="A1183" s="26"/>
      <c r="B1183" s="7"/>
    </row>
    <row r="1184" spans="1:2" x14ac:dyDescent="0.2">
      <c r="A1184" s="26"/>
      <c r="B1184" s="7"/>
    </row>
    <row r="1185" spans="1:2" x14ac:dyDescent="0.2">
      <c r="A1185" s="26"/>
      <c r="B1185" s="7"/>
    </row>
    <row r="1186" spans="1:2" x14ac:dyDescent="0.2">
      <c r="A1186" s="26"/>
      <c r="B1186" s="7"/>
    </row>
    <row r="1187" spans="1:2" x14ac:dyDescent="0.2">
      <c r="A1187" s="26"/>
      <c r="B1187" s="7"/>
    </row>
    <row r="1188" spans="1:2" x14ac:dyDescent="0.2">
      <c r="A1188" s="26"/>
      <c r="B1188" s="7"/>
    </row>
    <row r="1189" spans="1:2" x14ac:dyDescent="0.2">
      <c r="A1189" s="26"/>
      <c r="B1189" s="7"/>
    </row>
    <row r="1190" spans="1:2" x14ac:dyDescent="0.2">
      <c r="A1190" s="26"/>
      <c r="B1190" s="7"/>
    </row>
    <row r="1191" spans="1:2" x14ac:dyDescent="0.2">
      <c r="A1191" s="26"/>
      <c r="B1191" s="7"/>
    </row>
    <row r="1192" spans="1:2" x14ac:dyDescent="0.2">
      <c r="A1192" s="26"/>
      <c r="B1192" s="7"/>
    </row>
    <row r="1193" spans="1:2" x14ac:dyDescent="0.2">
      <c r="A1193" s="26"/>
      <c r="B1193" s="7"/>
    </row>
    <row r="1194" spans="1:2" x14ac:dyDescent="0.2">
      <c r="A1194" s="26"/>
      <c r="B1194" s="7"/>
    </row>
    <row r="1195" spans="1:2" x14ac:dyDescent="0.2">
      <c r="A1195" s="26"/>
      <c r="B1195" s="7"/>
    </row>
    <row r="1196" spans="1:2" x14ac:dyDescent="0.2">
      <c r="A1196" s="26"/>
      <c r="B1196" s="7"/>
    </row>
    <row r="1197" spans="1:2" x14ac:dyDescent="0.2">
      <c r="A1197" s="26"/>
      <c r="B1197" s="7"/>
    </row>
    <row r="1198" spans="1:2" x14ac:dyDescent="0.2">
      <c r="A1198" s="26"/>
      <c r="B1198" s="7"/>
    </row>
    <row r="1199" spans="1:2" x14ac:dyDescent="0.2">
      <c r="A1199" s="26"/>
      <c r="B1199" s="7"/>
    </row>
    <row r="1200" spans="1:2" x14ac:dyDescent="0.2">
      <c r="A1200" s="26"/>
      <c r="B1200" s="7"/>
    </row>
    <row r="1201" spans="1:2" x14ac:dyDescent="0.2">
      <c r="A1201" s="26"/>
      <c r="B1201" s="7"/>
    </row>
    <row r="1202" spans="1:2" x14ac:dyDescent="0.2">
      <c r="A1202" s="26"/>
      <c r="B1202" s="7"/>
    </row>
    <row r="1203" spans="1:2" x14ac:dyDescent="0.2">
      <c r="A1203" s="26"/>
      <c r="B1203" s="7"/>
    </row>
    <row r="1204" spans="1:2" x14ac:dyDescent="0.2">
      <c r="A1204" s="26"/>
      <c r="B1204" s="7"/>
    </row>
    <row r="1205" spans="1:2" x14ac:dyDescent="0.2">
      <c r="A1205" s="26"/>
      <c r="B1205" s="7"/>
    </row>
    <row r="1206" spans="1:2" x14ac:dyDescent="0.2">
      <c r="A1206" s="26"/>
      <c r="B1206" s="7"/>
    </row>
    <row r="1207" spans="1:2" x14ac:dyDescent="0.2">
      <c r="A1207" s="26"/>
      <c r="B1207" s="7"/>
    </row>
    <row r="1208" spans="1:2" x14ac:dyDescent="0.2">
      <c r="A1208" s="26"/>
      <c r="B1208" s="7"/>
    </row>
    <row r="1209" spans="1:2" x14ac:dyDescent="0.2">
      <c r="A1209" s="26"/>
      <c r="B1209" s="7"/>
    </row>
    <row r="1210" spans="1:2" x14ac:dyDescent="0.2">
      <c r="A1210" s="26"/>
      <c r="B1210" s="7"/>
    </row>
    <row r="1211" spans="1:2" x14ac:dyDescent="0.2">
      <c r="A1211" s="26"/>
      <c r="B1211" s="7"/>
    </row>
    <row r="1212" spans="1:2" x14ac:dyDescent="0.2">
      <c r="A1212" s="26"/>
      <c r="B1212" s="7"/>
    </row>
    <row r="1213" spans="1:2" x14ac:dyDescent="0.2">
      <c r="A1213" s="26"/>
      <c r="B1213" s="7"/>
    </row>
    <row r="1214" spans="1:2" x14ac:dyDescent="0.2">
      <c r="A1214" s="26"/>
      <c r="B1214" s="7"/>
    </row>
    <row r="1215" spans="1:2" x14ac:dyDescent="0.2">
      <c r="A1215" s="26"/>
      <c r="B1215" s="7"/>
    </row>
    <row r="1216" spans="1:2" x14ac:dyDescent="0.2">
      <c r="A1216" s="26"/>
      <c r="B1216" s="7"/>
    </row>
    <row r="1217" spans="1:2" x14ac:dyDescent="0.2">
      <c r="A1217" s="26"/>
      <c r="B1217" s="7"/>
    </row>
    <row r="1218" spans="1:2" x14ac:dyDescent="0.2">
      <c r="A1218" s="26"/>
      <c r="B1218" s="7"/>
    </row>
    <row r="1219" spans="1:2" x14ac:dyDescent="0.2">
      <c r="A1219" s="26"/>
      <c r="B1219" s="7"/>
    </row>
    <row r="1220" spans="1:2" x14ac:dyDescent="0.2">
      <c r="A1220" s="26"/>
      <c r="B1220" s="7"/>
    </row>
    <row r="1221" spans="1:2" x14ac:dyDescent="0.2">
      <c r="A1221" s="26"/>
      <c r="B1221" s="7"/>
    </row>
    <row r="1222" spans="1:2" x14ac:dyDescent="0.2">
      <c r="A1222" s="26"/>
      <c r="B1222" s="7"/>
    </row>
    <row r="1223" spans="1:2" x14ac:dyDescent="0.2">
      <c r="A1223" s="26"/>
      <c r="B1223" s="7"/>
    </row>
    <row r="1224" spans="1:2" x14ac:dyDescent="0.2">
      <c r="A1224" s="26"/>
      <c r="B1224" s="7"/>
    </row>
    <row r="1225" spans="1:2" x14ac:dyDescent="0.2">
      <c r="A1225" s="26"/>
      <c r="B1225" s="7"/>
    </row>
    <row r="1226" spans="1:2" x14ac:dyDescent="0.2">
      <c r="A1226" s="26"/>
      <c r="B1226" s="7"/>
    </row>
    <row r="1227" spans="1:2" x14ac:dyDescent="0.2">
      <c r="A1227" s="26"/>
      <c r="B1227" s="7"/>
    </row>
    <row r="1228" spans="1:2" x14ac:dyDescent="0.2">
      <c r="A1228" s="26"/>
      <c r="B1228" s="7"/>
    </row>
    <row r="1229" spans="1:2" x14ac:dyDescent="0.2">
      <c r="A1229" s="26"/>
      <c r="B1229" s="7"/>
    </row>
    <row r="1230" spans="1:2" x14ac:dyDescent="0.2">
      <c r="A1230" s="26"/>
      <c r="B1230" s="7"/>
    </row>
    <row r="1231" spans="1:2" x14ac:dyDescent="0.2">
      <c r="A1231" s="26"/>
      <c r="B1231" s="7"/>
    </row>
    <row r="1232" spans="1:2" x14ac:dyDescent="0.2">
      <c r="A1232" s="26"/>
      <c r="B1232" s="7"/>
    </row>
    <row r="1233" spans="1:2" x14ac:dyDescent="0.2">
      <c r="A1233" s="26"/>
      <c r="B1233" s="7"/>
    </row>
    <row r="1234" spans="1:2" x14ac:dyDescent="0.2">
      <c r="A1234" s="26"/>
      <c r="B1234" s="7"/>
    </row>
    <row r="1235" spans="1:2" x14ac:dyDescent="0.2">
      <c r="A1235" s="26"/>
      <c r="B1235" s="7"/>
    </row>
    <row r="1236" spans="1:2" x14ac:dyDescent="0.2">
      <c r="A1236" s="26"/>
      <c r="B1236" s="7"/>
    </row>
    <row r="1237" spans="1:2" x14ac:dyDescent="0.2">
      <c r="A1237" s="26"/>
      <c r="B1237" s="7"/>
    </row>
    <row r="1238" spans="1:2" x14ac:dyDescent="0.2">
      <c r="A1238" s="26"/>
      <c r="B1238" s="7"/>
    </row>
    <row r="1239" spans="1:2" x14ac:dyDescent="0.2">
      <c r="A1239" s="26"/>
      <c r="B1239" s="7"/>
    </row>
    <row r="1240" spans="1:2" x14ac:dyDescent="0.2">
      <c r="A1240" s="26"/>
      <c r="B1240" s="7"/>
    </row>
    <row r="1241" spans="1:2" x14ac:dyDescent="0.2">
      <c r="A1241" s="26"/>
      <c r="B1241" s="7"/>
    </row>
    <row r="1242" spans="1:2" x14ac:dyDescent="0.2">
      <c r="A1242" s="26"/>
      <c r="B1242" s="7"/>
    </row>
    <row r="1243" spans="1:2" x14ac:dyDescent="0.2">
      <c r="A1243" s="26"/>
      <c r="B1243" s="7"/>
    </row>
    <row r="1244" spans="1:2" x14ac:dyDescent="0.2">
      <c r="A1244" s="26"/>
      <c r="B1244" s="7"/>
    </row>
    <row r="1245" spans="1:2" x14ac:dyDescent="0.2">
      <c r="A1245" s="26"/>
      <c r="B1245" s="7"/>
    </row>
    <row r="1246" spans="1:2" x14ac:dyDescent="0.2">
      <c r="A1246" s="26"/>
      <c r="B1246" s="7"/>
    </row>
    <row r="1247" spans="1:2" x14ac:dyDescent="0.2">
      <c r="A1247" s="26"/>
      <c r="B1247" s="7"/>
    </row>
    <row r="1248" spans="1:2" x14ac:dyDescent="0.2">
      <c r="A1248" s="26"/>
      <c r="B1248" s="7"/>
    </row>
    <row r="1249" spans="1:2" x14ac:dyDescent="0.2">
      <c r="A1249" s="26"/>
      <c r="B1249" s="7"/>
    </row>
    <row r="1250" spans="1:2" x14ac:dyDescent="0.2">
      <c r="A1250" s="26"/>
      <c r="B1250" s="7"/>
    </row>
    <row r="1251" spans="1:2" x14ac:dyDescent="0.2">
      <c r="A1251" s="26"/>
      <c r="B1251" s="7"/>
    </row>
    <row r="1252" spans="1:2" x14ac:dyDescent="0.2">
      <c r="A1252" s="26"/>
      <c r="B1252" s="7"/>
    </row>
    <row r="1253" spans="1:2" x14ac:dyDescent="0.2">
      <c r="A1253" s="26"/>
      <c r="B1253" s="7"/>
    </row>
    <row r="1254" spans="1:2" x14ac:dyDescent="0.2">
      <c r="A1254" s="26"/>
      <c r="B1254" s="7"/>
    </row>
    <row r="1255" spans="1:2" x14ac:dyDescent="0.2">
      <c r="A1255" s="26"/>
      <c r="B1255" s="7"/>
    </row>
    <row r="1256" spans="1:2" x14ac:dyDescent="0.2">
      <c r="A1256" s="26"/>
      <c r="B1256" s="7"/>
    </row>
    <row r="1257" spans="1:2" x14ac:dyDescent="0.2">
      <c r="A1257" s="26"/>
      <c r="B1257" s="7"/>
    </row>
    <row r="1258" spans="1:2" x14ac:dyDescent="0.2">
      <c r="A1258" s="26"/>
      <c r="B1258" s="7"/>
    </row>
    <row r="1259" spans="1:2" x14ac:dyDescent="0.2">
      <c r="A1259" s="26"/>
      <c r="B1259" s="7"/>
    </row>
    <row r="1260" spans="1:2" x14ac:dyDescent="0.2">
      <c r="A1260" s="26"/>
      <c r="B1260" s="7"/>
    </row>
    <row r="1261" spans="1:2" x14ac:dyDescent="0.2">
      <c r="A1261" s="26"/>
      <c r="B1261" s="7"/>
    </row>
    <row r="1262" spans="1:2" x14ac:dyDescent="0.2">
      <c r="A1262" s="26"/>
      <c r="B1262" s="7"/>
    </row>
    <row r="1263" spans="1:2" x14ac:dyDescent="0.2">
      <c r="A1263" s="26"/>
      <c r="B1263" s="7"/>
    </row>
    <row r="1264" spans="1:2" x14ac:dyDescent="0.2">
      <c r="A1264" s="26"/>
      <c r="B1264" s="7"/>
    </row>
    <row r="1265" spans="1:2" x14ac:dyDescent="0.2">
      <c r="A1265" s="26"/>
      <c r="B1265" s="7"/>
    </row>
    <row r="1266" spans="1:2" x14ac:dyDescent="0.2">
      <c r="A1266" s="26"/>
      <c r="B1266" s="7"/>
    </row>
    <row r="1267" spans="1:2" x14ac:dyDescent="0.2">
      <c r="A1267" s="26"/>
      <c r="B1267" s="7"/>
    </row>
    <row r="1268" spans="1:2" x14ac:dyDescent="0.2">
      <c r="A1268" s="26"/>
      <c r="B1268" s="7"/>
    </row>
    <row r="1269" spans="1:2" x14ac:dyDescent="0.2">
      <c r="A1269" s="26"/>
      <c r="B1269" s="7"/>
    </row>
    <row r="1270" spans="1:2" x14ac:dyDescent="0.2">
      <c r="A1270" s="26"/>
      <c r="B1270" s="7"/>
    </row>
    <row r="1271" spans="1:2" x14ac:dyDescent="0.2">
      <c r="A1271" s="26"/>
      <c r="B1271" s="7"/>
    </row>
    <row r="1272" spans="1:2" x14ac:dyDescent="0.2">
      <c r="A1272" s="26"/>
      <c r="B1272" s="7"/>
    </row>
    <row r="1273" spans="1:2" x14ac:dyDescent="0.2">
      <c r="A1273" s="26"/>
      <c r="B1273" s="7"/>
    </row>
    <row r="1274" spans="1:2" x14ac:dyDescent="0.2">
      <c r="A1274" s="26"/>
      <c r="B1274" s="7"/>
    </row>
    <row r="1275" spans="1:2" x14ac:dyDescent="0.2">
      <c r="A1275" s="26"/>
      <c r="B1275" s="7"/>
    </row>
    <row r="1276" spans="1:2" x14ac:dyDescent="0.2">
      <c r="A1276" s="26"/>
      <c r="B1276" s="7"/>
    </row>
    <row r="1277" spans="1:2" x14ac:dyDescent="0.2">
      <c r="A1277" s="26"/>
      <c r="B1277" s="7"/>
    </row>
    <row r="1278" spans="1:2" x14ac:dyDescent="0.2">
      <c r="A1278" s="26"/>
      <c r="B1278" s="7"/>
    </row>
    <row r="1279" spans="1:2" x14ac:dyDescent="0.2">
      <c r="A1279" s="26"/>
      <c r="B1279" s="7"/>
    </row>
    <row r="1280" spans="1:2" x14ac:dyDescent="0.2">
      <c r="A1280" s="26"/>
      <c r="B1280" s="7"/>
    </row>
    <row r="1281" spans="1:2" x14ac:dyDescent="0.2">
      <c r="A1281" s="26"/>
      <c r="B1281" s="7"/>
    </row>
    <row r="1282" spans="1:2" x14ac:dyDescent="0.2">
      <c r="A1282" s="26"/>
      <c r="B1282" s="7"/>
    </row>
    <row r="1283" spans="1:2" x14ac:dyDescent="0.2">
      <c r="A1283" s="26"/>
      <c r="B1283" s="7"/>
    </row>
    <row r="1284" spans="1:2" x14ac:dyDescent="0.2">
      <c r="A1284" s="26"/>
      <c r="B1284" s="7"/>
    </row>
    <row r="1285" spans="1:2" x14ac:dyDescent="0.2">
      <c r="A1285" s="26"/>
      <c r="B1285" s="7"/>
    </row>
    <row r="1286" spans="1:2" x14ac:dyDescent="0.2">
      <c r="A1286" s="26"/>
      <c r="B1286" s="7"/>
    </row>
    <row r="1287" spans="1:2" x14ac:dyDescent="0.2">
      <c r="A1287" s="26"/>
      <c r="B1287" s="7"/>
    </row>
    <row r="1288" spans="1:2" x14ac:dyDescent="0.2">
      <c r="A1288" s="26"/>
      <c r="B1288" s="7"/>
    </row>
    <row r="1289" spans="1:2" x14ac:dyDescent="0.2">
      <c r="A1289" s="26"/>
      <c r="B1289" s="7"/>
    </row>
    <row r="1290" spans="1:2" x14ac:dyDescent="0.2">
      <c r="A1290" s="26"/>
      <c r="B1290" s="7"/>
    </row>
    <row r="1291" spans="1:2" x14ac:dyDescent="0.2">
      <c r="A1291" s="26"/>
      <c r="B1291" s="7"/>
    </row>
    <row r="1292" spans="1:2" x14ac:dyDescent="0.2">
      <c r="A1292" s="26"/>
      <c r="B1292" s="7"/>
    </row>
    <row r="1293" spans="1:2" x14ac:dyDescent="0.2">
      <c r="A1293" s="26"/>
      <c r="B1293" s="7"/>
    </row>
    <row r="1294" spans="1:2" x14ac:dyDescent="0.2">
      <c r="A1294" s="26"/>
      <c r="B1294" s="7"/>
    </row>
    <row r="1295" spans="1:2" x14ac:dyDescent="0.2">
      <c r="A1295" s="26"/>
      <c r="B1295" s="7"/>
    </row>
    <row r="1296" spans="1:2" x14ac:dyDescent="0.2">
      <c r="A1296" s="26"/>
      <c r="B1296" s="7"/>
    </row>
    <row r="1297" spans="1:2" x14ac:dyDescent="0.2">
      <c r="A1297" s="26"/>
      <c r="B1297" s="7"/>
    </row>
    <row r="1298" spans="1:2" x14ac:dyDescent="0.2">
      <c r="A1298" s="26"/>
      <c r="B1298" s="7"/>
    </row>
    <row r="1299" spans="1:2" x14ac:dyDescent="0.2">
      <c r="A1299" s="26"/>
      <c r="B1299" s="7"/>
    </row>
    <row r="1300" spans="1:2" x14ac:dyDescent="0.2">
      <c r="A1300" s="26"/>
      <c r="B1300" s="7"/>
    </row>
    <row r="1301" spans="1:2" x14ac:dyDescent="0.2">
      <c r="A1301" s="26"/>
      <c r="B1301" s="7"/>
    </row>
    <row r="1302" spans="1:2" x14ac:dyDescent="0.2">
      <c r="A1302" s="26"/>
      <c r="B1302" s="7"/>
    </row>
    <row r="1303" spans="1:2" x14ac:dyDescent="0.2">
      <c r="A1303" s="26"/>
      <c r="B1303" s="7"/>
    </row>
    <row r="1304" spans="1:2" x14ac:dyDescent="0.2">
      <c r="A1304" s="26"/>
      <c r="B1304" s="7"/>
    </row>
    <row r="1305" spans="1:2" x14ac:dyDescent="0.2">
      <c r="A1305" s="26"/>
      <c r="B1305" s="7"/>
    </row>
    <row r="1306" spans="1:2" x14ac:dyDescent="0.2">
      <c r="A1306" s="26"/>
      <c r="B1306" s="7"/>
    </row>
    <row r="1307" spans="1:2" x14ac:dyDescent="0.2">
      <c r="A1307" s="26"/>
      <c r="B1307" s="7"/>
    </row>
    <row r="1308" spans="1:2" x14ac:dyDescent="0.2">
      <c r="A1308" s="26"/>
      <c r="B1308" s="7"/>
    </row>
    <row r="1309" spans="1:2" x14ac:dyDescent="0.2">
      <c r="A1309" s="26"/>
      <c r="B1309" s="7"/>
    </row>
    <row r="1310" spans="1:2" x14ac:dyDescent="0.2">
      <c r="A1310" s="26"/>
      <c r="B1310" s="7"/>
    </row>
    <row r="1311" spans="1:2" x14ac:dyDescent="0.2">
      <c r="A1311" s="26"/>
      <c r="B1311" s="7"/>
    </row>
    <row r="1312" spans="1:2" x14ac:dyDescent="0.2">
      <c r="A1312" s="26"/>
      <c r="B1312" s="7"/>
    </row>
    <row r="1313" spans="1:2" x14ac:dyDescent="0.2">
      <c r="A1313" s="26"/>
      <c r="B1313" s="7"/>
    </row>
    <row r="1314" spans="1:2" x14ac:dyDescent="0.2">
      <c r="A1314" s="26"/>
      <c r="B1314" s="7"/>
    </row>
    <row r="1315" spans="1:2" x14ac:dyDescent="0.2">
      <c r="A1315" s="26"/>
      <c r="B1315" s="7"/>
    </row>
    <row r="1316" spans="1:2" x14ac:dyDescent="0.2">
      <c r="A1316" s="26"/>
      <c r="B1316" s="7"/>
    </row>
    <row r="1317" spans="1:2" x14ac:dyDescent="0.2">
      <c r="A1317" s="26"/>
      <c r="B1317" s="7"/>
    </row>
    <row r="1318" spans="1:2" x14ac:dyDescent="0.2">
      <c r="A1318" s="26"/>
      <c r="B1318" s="7"/>
    </row>
    <row r="1319" spans="1:2" x14ac:dyDescent="0.2">
      <c r="A1319" s="26"/>
      <c r="B1319" s="7"/>
    </row>
    <row r="1320" spans="1:2" x14ac:dyDescent="0.2">
      <c r="A1320" s="26"/>
      <c r="B1320" s="7"/>
    </row>
    <row r="1321" spans="1:2" x14ac:dyDescent="0.2">
      <c r="A1321" s="26"/>
      <c r="B1321" s="7"/>
    </row>
    <row r="1322" spans="1:2" x14ac:dyDescent="0.2">
      <c r="A1322" s="26"/>
      <c r="B1322" s="7"/>
    </row>
    <row r="1323" spans="1:2" x14ac:dyDescent="0.2">
      <c r="A1323" s="26"/>
      <c r="B1323" s="7"/>
    </row>
    <row r="1324" spans="1:2" x14ac:dyDescent="0.2">
      <c r="A1324" s="26"/>
      <c r="B1324" s="7"/>
    </row>
    <row r="1325" spans="1:2" x14ac:dyDescent="0.2">
      <c r="A1325" s="26"/>
      <c r="B1325" s="7"/>
    </row>
    <row r="1326" spans="1:2" x14ac:dyDescent="0.2">
      <c r="A1326" s="26"/>
      <c r="B1326" s="7"/>
    </row>
    <row r="1327" spans="1:2" x14ac:dyDescent="0.2">
      <c r="A1327" s="26"/>
      <c r="B1327" s="7"/>
    </row>
    <row r="1328" spans="1:2" x14ac:dyDescent="0.2">
      <c r="A1328" s="26"/>
      <c r="B1328" s="7"/>
    </row>
    <row r="1329" spans="1:2" x14ac:dyDescent="0.2">
      <c r="A1329" s="26"/>
      <c r="B1329" s="7"/>
    </row>
    <row r="1330" spans="1:2" x14ac:dyDescent="0.2">
      <c r="A1330" s="26"/>
      <c r="B1330" s="7"/>
    </row>
    <row r="1331" spans="1:2" x14ac:dyDescent="0.2">
      <c r="A1331" s="26"/>
      <c r="B1331" s="7"/>
    </row>
    <row r="1332" spans="1:2" x14ac:dyDescent="0.2">
      <c r="A1332" s="26"/>
      <c r="B1332" s="7"/>
    </row>
    <row r="1333" spans="1:2" x14ac:dyDescent="0.2">
      <c r="A1333" s="26"/>
      <c r="B1333" s="7"/>
    </row>
    <row r="1334" spans="1:2" x14ac:dyDescent="0.2">
      <c r="A1334" s="26"/>
      <c r="B1334" s="7"/>
    </row>
    <row r="1335" spans="1:2" x14ac:dyDescent="0.2">
      <c r="A1335" s="26"/>
      <c r="B1335" s="7"/>
    </row>
    <row r="1336" spans="1:2" x14ac:dyDescent="0.2">
      <c r="A1336" s="26"/>
      <c r="B1336" s="7"/>
    </row>
    <row r="1337" spans="1:2" x14ac:dyDescent="0.2">
      <c r="A1337" s="26"/>
      <c r="B1337" s="7"/>
    </row>
    <row r="1338" spans="1:2" x14ac:dyDescent="0.2">
      <c r="A1338" s="26"/>
      <c r="B1338" s="7"/>
    </row>
    <row r="1339" spans="1:2" x14ac:dyDescent="0.2">
      <c r="A1339" s="26"/>
      <c r="B1339" s="7"/>
    </row>
    <row r="1340" spans="1:2" x14ac:dyDescent="0.2">
      <c r="A1340" s="26"/>
      <c r="B1340" s="7"/>
    </row>
    <row r="1341" spans="1:2" x14ac:dyDescent="0.2">
      <c r="A1341" s="26"/>
      <c r="B1341" s="7"/>
    </row>
    <row r="1342" spans="1:2" x14ac:dyDescent="0.2">
      <c r="A1342" s="26"/>
      <c r="B1342" s="7"/>
    </row>
    <row r="1343" spans="1:2" x14ac:dyDescent="0.2">
      <c r="A1343" s="26"/>
      <c r="B1343" s="7"/>
    </row>
    <row r="1344" spans="1:2" x14ac:dyDescent="0.2">
      <c r="A1344" s="26"/>
      <c r="B1344" s="7"/>
    </row>
    <row r="1345" spans="1:2" x14ac:dyDescent="0.2">
      <c r="A1345" s="26"/>
      <c r="B1345" s="7"/>
    </row>
    <row r="1346" spans="1:2" x14ac:dyDescent="0.2">
      <c r="A1346" s="26"/>
      <c r="B1346" s="7"/>
    </row>
    <row r="1347" spans="1:2" x14ac:dyDescent="0.2">
      <c r="A1347" s="26"/>
      <c r="B1347" s="7"/>
    </row>
    <row r="1348" spans="1:2" x14ac:dyDescent="0.2">
      <c r="A1348" s="26"/>
      <c r="B1348" s="7"/>
    </row>
    <row r="1349" spans="1:2" x14ac:dyDescent="0.2">
      <c r="A1349" s="26"/>
      <c r="B1349" s="7"/>
    </row>
    <row r="1350" spans="1:2" x14ac:dyDescent="0.2">
      <c r="A1350" s="26"/>
      <c r="B1350" s="7"/>
    </row>
    <row r="1351" spans="1:2" x14ac:dyDescent="0.2">
      <c r="A1351" s="26"/>
      <c r="B1351" s="7"/>
    </row>
    <row r="1352" spans="1:2" x14ac:dyDescent="0.2">
      <c r="A1352" s="26"/>
      <c r="B1352" s="7"/>
    </row>
    <row r="1353" spans="1:2" x14ac:dyDescent="0.2">
      <c r="A1353" s="26"/>
      <c r="B1353" s="7"/>
    </row>
    <row r="1354" spans="1:2" x14ac:dyDescent="0.2">
      <c r="A1354" s="26"/>
      <c r="B1354" s="7"/>
    </row>
    <row r="1355" spans="1:2" x14ac:dyDescent="0.2">
      <c r="A1355" s="26"/>
      <c r="B1355" s="7"/>
    </row>
    <row r="1356" spans="1:2" x14ac:dyDescent="0.2">
      <c r="A1356" s="26"/>
      <c r="B1356" s="7"/>
    </row>
    <row r="1357" spans="1:2" x14ac:dyDescent="0.2">
      <c r="A1357" s="26"/>
      <c r="B1357" s="7"/>
    </row>
    <row r="1358" spans="1:2" x14ac:dyDescent="0.2">
      <c r="A1358" s="26"/>
      <c r="B1358" s="7"/>
    </row>
    <row r="1359" spans="1:2" x14ac:dyDescent="0.2">
      <c r="A1359" s="26"/>
      <c r="B1359" s="7"/>
    </row>
    <row r="1360" spans="1:2" x14ac:dyDescent="0.2">
      <c r="A1360" s="26"/>
      <c r="B1360" s="7"/>
    </row>
    <row r="1361" spans="1:2" x14ac:dyDescent="0.2">
      <c r="A1361" s="26"/>
      <c r="B1361" s="7"/>
    </row>
    <row r="1362" spans="1:2" x14ac:dyDescent="0.2">
      <c r="A1362" s="26"/>
      <c r="B1362" s="7"/>
    </row>
    <row r="1363" spans="1:2" x14ac:dyDescent="0.2">
      <c r="A1363" s="26"/>
      <c r="B1363" s="7"/>
    </row>
    <row r="1364" spans="1:2" x14ac:dyDescent="0.2">
      <c r="A1364" s="26"/>
      <c r="B1364" s="7"/>
    </row>
    <row r="1365" spans="1:2" x14ac:dyDescent="0.2">
      <c r="A1365" s="26"/>
      <c r="B1365" s="7"/>
    </row>
    <row r="1366" spans="1:2" x14ac:dyDescent="0.2">
      <c r="A1366" s="26"/>
      <c r="B1366" s="7"/>
    </row>
    <row r="1367" spans="1:2" x14ac:dyDescent="0.2">
      <c r="A1367" s="26"/>
      <c r="B1367" s="7"/>
    </row>
    <row r="1368" spans="1:2" x14ac:dyDescent="0.2">
      <c r="A1368" s="26"/>
      <c r="B1368" s="7"/>
    </row>
    <row r="1369" spans="1:2" x14ac:dyDescent="0.2">
      <c r="A1369" s="26"/>
      <c r="B1369" s="7"/>
    </row>
    <row r="1370" spans="1:2" x14ac:dyDescent="0.2">
      <c r="A1370" s="26"/>
      <c r="B1370" s="7"/>
    </row>
    <row r="1371" spans="1:2" x14ac:dyDescent="0.2">
      <c r="A1371" s="26"/>
      <c r="B1371" s="7"/>
    </row>
    <row r="1372" spans="1:2" x14ac:dyDescent="0.2">
      <c r="A1372" s="26"/>
      <c r="B1372" s="7"/>
    </row>
    <row r="1373" spans="1:2" x14ac:dyDescent="0.2">
      <c r="A1373" s="26"/>
      <c r="B1373" s="7"/>
    </row>
    <row r="1374" spans="1:2" x14ac:dyDescent="0.2">
      <c r="A1374" s="26"/>
      <c r="B1374" s="7"/>
    </row>
    <row r="1375" spans="1:2" x14ac:dyDescent="0.2">
      <c r="A1375" s="26"/>
      <c r="B1375" s="7"/>
    </row>
    <row r="1376" spans="1:2" x14ac:dyDescent="0.2">
      <c r="A1376" s="26"/>
      <c r="B1376" s="7"/>
    </row>
    <row r="1377" spans="1:2" x14ac:dyDescent="0.2">
      <c r="A1377" s="26"/>
      <c r="B1377" s="7"/>
    </row>
    <row r="1378" spans="1:2" x14ac:dyDescent="0.2">
      <c r="A1378" s="26"/>
      <c r="B1378" s="7"/>
    </row>
    <row r="1379" spans="1:2" x14ac:dyDescent="0.2">
      <c r="A1379" s="26"/>
      <c r="B1379" s="7"/>
    </row>
    <row r="1380" spans="1:2" x14ac:dyDescent="0.2">
      <c r="A1380" s="26"/>
      <c r="B1380" s="7"/>
    </row>
    <row r="1381" spans="1:2" x14ac:dyDescent="0.2">
      <c r="A1381" s="26"/>
      <c r="B1381" s="7"/>
    </row>
    <row r="1382" spans="1:2" x14ac:dyDescent="0.2">
      <c r="A1382" s="26"/>
      <c r="B1382" s="7"/>
    </row>
    <row r="1383" spans="1:2" x14ac:dyDescent="0.2">
      <c r="A1383" s="26"/>
      <c r="B1383" s="7"/>
    </row>
    <row r="1384" spans="1:2" x14ac:dyDescent="0.2">
      <c r="A1384" s="26"/>
      <c r="B1384" s="7"/>
    </row>
    <row r="1385" spans="1:2" x14ac:dyDescent="0.2">
      <c r="A1385" s="26"/>
      <c r="B1385" s="7"/>
    </row>
    <row r="1386" spans="1:2" x14ac:dyDescent="0.2">
      <c r="A1386" s="26"/>
      <c r="B1386" s="7"/>
    </row>
    <row r="1387" spans="1:2" x14ac:dyDescent="0.2">
      <c r="A1387" s="26"/>
      <c r="B1387" s="7"/>
    </row>
    <row r="1388" spans="1:2" x14ac:dyDescent="0.2">
      <c r="A1388" s="26"/>
      <c r="B1388" s="7"/>
    </row>
    <row r="1389" spans="1:2" x14ac:dyDescent="0.2">
      <c r="A1389" s="26"/>
      <c r="B1389" s="7"/>
    </row>
    <row r="1390" spans="1:2" x14ac:dyDescent="0.2">
      <c r="A1390" s="26"/>
      <c r="B1390" s="7"/>
    </row>
    <row r="1391" spans="1:2" x14ac:dyDescent="0.2">
      <c r="A1391" s="26"/>
      <c r="B1391" s="7"/>
    </row>
    <row r="1392" spans="1:2" x14ac:dyDescent="0.2">
      <c r="A1392" s="26"/>
      <c r="B1392" s="7"/>
    </row>
    <row r="1393" spans="1:2" x14ac:dyDescent="0.2">
      <c r="A1393" s="26"/>
      <c r="B1393" s="7"/>
    </row>
    <row r="1394" spans="1:2" x14ac:dyDescent="0.2">
      <c r="A1394" s="26"/>
      <c r="B1394" s="7"/>
    </row>
    <row r="1395" spans="1:2" x14ac:dyDescent="0.2">
      <c r="A1395" s="26"/>
      <c r="B1395" s="7"/>
    </row>
    <row r="1396" spans="1:2" x14ac:dyDescent="0.2">
      <c r="A1396" s="26"/>
      <c r="B1396" s="7"/>
    </row>
    <row r="1397" spans="1:2" x14ac:dyDescent="0.2">
      <c r="A1397" s="26"/>
      <c r="B1397" s="7"/>
    </row>
    <row r="1398" spans="1:2" x14ac:dyDescent="0.2">
      <c r="A1398" s="26"/>
      <c r="B1398" s="7"/>
    </row>
    <row r="1399" spans="1:2" x14ac:dyDescent="0.2">
      <c r="A1399" s="26"/>
      <c r="B1399" s="7"/>
    </row>
    <row r="1400" spans="1:2" x14ac:dyDescent="0.2">
      <c r="A1400" s="26"/>
      <c r="B1400" s="7"/>
    </row>
    <row r="1401" spans="1:2" x14ac:dyDescent="0.2">
      <c r="A1401" s="26"/>
      <c r="B1401" s="7"/>
    </row>
    <row r="1402" spans="1:2" x14ac:dyDescent="0.2">
      <c r="A1402" s="26"/>
      <c r="B1402" s="7"/>
    </row>
    <row r="1403" spans="1:2" x14ac:dyDescent="0.2">
      <c r="A1403" s="26"/>
      <c r="B1403" s="7"/>
    </row>
    <row r="1404" spans="1:2" x14ac:dyDescent="0.2">
      <c r="A1404" s="26"/>
      <c r="B1404" s="7"/>
    </row>
    <row r="1405" spans="1:2" x14ac:dyDescent="0.2">
      <c r="A1405" s="26"/>
      <c r="B1405" s="7"/>
    </row>
    <row r="1406" spans="1:2" x14ac:dyDescent="0.2">
      <c r="A1406" s="26"/>
      <c r="B1406" s="7"/>
    </row>
    <row r="1407" spans="1:2" x14ac:dyDescent="0.2">
      <c r="A1407" s="26"/>
      <c r="B1407" s="7"/>
    </row>
    <row r="1408" spans="1:2" x14ac:dyDescent="0.2">
      <c r="A1408" s="26"/>
      <c r="B1408" s="7"/>
    </row>
    <row r="1409" spans="1:2" x14ac:dyDescent="0.2">
      <c r="A1409" s="26"/>
      <c r="B1409" s="7"/>
    </row>
    <row r="1410" spans="1:2" x14ac:dyDescent="0.2">
      <c r="A1410" s="26"/>
      <c r="B1410" s="7"/>
    </row>
    <row r="1411" spans="1:2" x14ac:dyDescent="0.2">
      <c r="A1411" s="26"/>
      <c r="B1411" s="7"/>
    </row>
    <row r="1412" spans="1:2" x14ac:dyDescent="0.2">
      <c r="A1412" s="26"/>
      <c r="B1412" s="7"/>
    </row>
    <row r="1413" spans="1:2" x14ac:dyDescent="0.2">
      <c r="A1413" s="26"/>
      <c r="B1413" s="7"/>
    </row>
    <row r="1414" spans="1:2" x14ac:dyDescent="0.2">
      <c r="A1414" s="26"/>
      <c r="B1414" s="7"/>
    </row>
    <row r="1415" spans="1:2" x14ac:dyDescent="0.2">
      <c r="A1415" s="26"/>
      <c r="B1415" s="7"/>
    </row>
    <row r="1416" spans="1:2" x14ac:dyDescent="0.2">
      <c r="A1416" s="26"/>
      <c r="B1416" s="7"/>
    </row>
    <row r="1417" spans="1:2" x14ac:dyDescent="0.2">
      <c r="A1417" s="26"/>
      <c r="B1417" s="7"/>
    </row>
    <row r="1418" spans="1:2" x14ac:dyDescent="0.2">
      <c r="A1418" s="26"/>
      <c r="B1418" s="7"/>
    </row>
    <row r="1419" spans="1:2" x14ac:dyDescent="0.2">
      <c r="A1419" s="26"/>
      <c r="B1419" s="7"/>
    </row>
    <row r="1420" spans="1:2" x14ac:dyDescent="0.2">
      <c r="A1420" s="26"/>
      <c r="B1420" s="7"/>
    </row>
    <row r="1421" spans="1:2" x14ac:dyDescent="0.2">
      <c r="A1421" s="26"/>
      <c r="B1421" s="7"/>
    </row>
    <row r="1422" spans="1:2" x14ac:dyDescent="0.2">
      <c r="A1422" s="26"/>
      <c r="B1422" s="7"/>
    </row>
    <row r="1423" spans="1:2" x14ac:dyDescent="0.2">
      <c r="A1423" s="26"/>
      <c r="B1423" s="7"/>
    </row>
    <row r="1424" spans="1:2" x14ac:dyDescent="0.2">
      <c r="A1424" s="26"/>
      <c r="B1424" s="7"/>
    </row>
    <row r="1425" spans="1:2" x14ac:dyDescent="0.2">
      <c r="A1425" s="26"/>
      <c r="B1425" s="7"/>
    </row>
    <row r="1426" spans="1:2" x14ac:dyDescent="0.2">
      <c r="A1426" s="26"/>
      <c r="B1426" s="7"/>
    </row>
    <row r="1427" spans="1:2" x14ac:dyDescent="0.2">
      <c r="A1427" s="26"/>
      <c r="B1427" s="7"/>
    </row>
    <row r="1428" spans="1:2" x14ac:dyDescent="0.2">
      <c r="A1428" s="26"/>
      <c r="B1428" s="7"/>
    </row>
    <row r="1429" spans="1:2" x14ac:dyDescent="0.2">
      <c r="A1429" s="26"/>
      <c r="B1429" s="7"/>
    </row>
    <row r="1430" spans="1:2" x14ac:dyDescent="0.2">
      <c r="A1430" s="26"/>
      <c r="B1430" s="7"/>
    </row>
    <row r="1431" spans="1:2" x14ac:dyDescent="0.2">
      <c r="A1431" s="26"/>
      <c r="B1431" s="7"/>
    </row>
    <row r="1432" spans="1:2" x14ac:dyDescent="0.2">
      <c r="A1432" s="26"/>
      <c r="B1432" s="7"/>
    </row>
    <row r="1433" spans="1:2" x14ac:dyDescent="0.2">
      <c r="A1433" s="26"/>
      <c r="B1433" s="7"/>
    </row>
    <row r="1434" spans="1:2" x14ac:dyDescent="0.2">
      <c r="A1434" s="26"/>
      <c r="B1434" s="7"/>
    </row>
    <row r="1435" spans="1:2" x14ac:dyDescent="0.2">
      <c r="A1435" s="26"/>
      <c r="B1435" s="7"/>
    </row>
    <row r="1436" spans="1:2" x14ac:dyDescent="0.2">
      <c r="A1436" s="26"/>
      <c r="B1436" s="7"/>
    </row>
    <row r="1437" spans="1:2" x14ac:dyDescent="0.2">
      <c r="A1437" s="26"/>
      <c r="B1437" s="7"/>
    </row>
    <row r="1438" spans="1:2" x14ac:dyDescent="0.2">
      <c r="A1438" s="26"/>
      <c r="B1438" s="7"/>
    </row>
    <row r="1439" spans="1:2" x14ac:dyDescent="0.2">
      <c r="A1439" s="26"/>
      <c r="B1439" s="7"/>
    </row>
    <row r="1440" spans="1:2" x14ac:dyDescent="0.2">
      <c r="A1440" s="26"/>
      <c r="B1440" s="7"/>
    </row>
    <row r="1441" spans="1:2" x14ac:dyDescent="0.2">
      <c r="A1441" s="26"/>
      <c r="B1441" s="7"/>
    </row>
    <row r="1442" spans="1:2" x14ac:dyDescent="0.2">
      <c r="A1442" s="26"/>
      <c r="B1442" s="7"/>
    </row>
    <row r="1443" spans="1:2" x14ac:dyDescent="0.2">
      <c r="A1443" s="26"/>
      <c r="B1443" s="7"/>
    </row>
    <row r="1444" spans="1:2" x14ac:dyDescent="0.2">
      <c r="A1444" s="26"/>
      <c r="B1444" s="7"/>
    </row>
    <row r="1445" spans="1:2" x14ac:dyDescent="0.2">
      <c r="A1445" s="26"/>
      <c r="B1445" s="7"/>
    </row>
    <row r="1446" spans="1:2" x14ac:dyDescent="0.2">
      <c r="A1446" s="26"/>
      <c r="B1446" s="7"/>
    </row>
    <row r="1447" spans="1:2" x14ac:dyDescent="0.2">
      <c r="A1447" s="26"/>
      <c r="B1447" s="7"/>
    </row>
    <row r="1448" spans="1:2" x14ac:dyDescent="0.2">
      <c r="A1448" s="26"/>
      <c r="B1448" s="7"/>
    </row>
    <row r="1449" spans="1:2" x14ac:dyDescent="0.2">
      <c r="A1449" s="26"/>
      <c r="B1449" s="7"/>
    </row>
    <row r="1450" spans="1:2" x14ac:dyDescent="0.2">
      <c r="A1450" s="26"/>
      <c r="B1450" s="7"/>
    </row>
    <row r="1451" spans="1:2" x14ac:dyDescent="0.2">
      <c r="A1451" s="26"/>
      <c r="B1451" s="7"/>
    </row>
    <row r="1452" spans="1:2" x14ac:dyDescent="0.2">
      <c r="A1452" s="26"/>
      <c r="B1452" s="7"/>
    </row>
    <row r="1453" spans="1:2" x14ac:dyDescent="0.2">
      <c r="A1453" s="26"/>
      <c r="B1453" s="7"/>
    </row>
    <row r="1454" spans="1:2" x14ac:dyDescent="0.2">
      <c r="A1454" s="26"/>
      <c r="B1454" s="7"/>
    </row>
    <row r="1455" spans="1:2" x14ac:dyDescent="0.2">
      <c r="A1455" s="26"/>
      <c r="B1455" s="7"/>
    </row>
    <row r="1456" spans="1:2" x14ac:dyDescent="0.2">
      <c r="A1456" s="26"/>
      <c r="B1456" s="7"/>
    </row>
    <row r="1457" spans="1:2" x14ac:dyDescent="0.2">
      <c r="A1457" s="26"/>
      <c r="B1457" s="7"/>
    </row>
    <row r="1458" spans="1:2" x14ac:dyDescent="0.2">
      <c r="A1458" s="26"/>
      <c r="B1458" s="7"/>
    </row>
    <row r="1459" spans="1:2" x14ac:dyDescent="0.2">
      <c r="A1459" s="26"/>
      <c r="B1459" s="7"/>
    </row>
    <row r="1460" spans="1:2" x14ac:dyDescent="0.2">
      <c r="A1460" s="26"/>
      <c r="B1460" s="7"/>
    </row>
    <row r="1461" spans="1:2" x14ac:dyDescent="0.2">
      <c r="A1461" s="26"/>
      <c r="B1461" s="7"/>
    </row>
    <row r="1462" spans="1:2" x14ac:dyDescent="0.2">
      <c r="A1462" s="26"/>
      <c r="B1462" s="7"/>
    </row>
    <row r="1463" spans="1:2" x14ac:dyDescent="0.2">
      <c r="A1463" s="26"/>
      <c r="B1463" s="7"/>
    </row>
    <row r="1464" spans="1:2" x14ac:dyDescent="0.2">
      <c r="A1464" s="26"/>
      <c r="B1464" s="7"/>
    </row>
    <row r="1465" spans="1:2" x14ac:dyDescent="0.2">
      <c r="A1465" s="26"/>
      <c r="B1465" s="7"/>
    </row>
    <row r="1466" spans="1:2" x14ac:dyDescent="0.2">
      <c r="A1466" s="26"/>
      <c r="B1466" s="7"/>
    </row>
    <row r="1467" spans="1:2" x14ac:dyDescent="0.2">
      <c r="A1467" s="26"/>
      <c r="B1467" s="7"/>
    </row>
    <row r="1468" spans="1:2" x14ac:dyDescent="0.2">
      <c r="A1468" s="26"/>
      <c r="B1468" s="7"/>
    </row>
    <row r="1469" spans="1:2" x14ac:dyDescent="0.2">
      <c r="A1469" s="26"/>
      <c r="B1469" s="7"/>
    </row>
    <row r="1470" spans="1:2" x14ac:dyDescent="0.2">
      <c r="A1470" s="26"/>
      <c r="B1470" s="7"/>
    </row>
    <row r="1471" spans="1:2" x14ac:dyDescent="0.2">
      <c r="A1471" s="26"/>
      <c r="B1471" s="7"/>
    </row>
    <row r="1472" spans="1:2" x14ac:dyDescent="0.2">
      <c r="A1472" s="26"/>
      <c r="B1472" s="7"/>
    </row>
    <row r="1473" spans="1:2" x14ac:dyDescent="0.2">
      <c r="A1473" s="26"/>
      <c r="B1473" s="7"/>
    </row>
    <row r="1474" spans="1:2" x14ac:dyDescent="0.2">
      <c r="A1474" s="26"/>
      <c r="B1474" s="7"/>
    </row>
    <row r="1475" spans="1:2" x14ac:dyDescent="0.2">
      <c r="A1475" s="26"/>
      <c r="B1475" s="7"/>
    </row>
    <row r="1476" spans="1:2" x14ac:dyDescent="0.2">
      <c r="A1476" s="26"/>
      <c r="B1476" s="7"/>
    </row>
    <row r="1477" spans="1:2" x14ac:dyDescent="0.2">
      <c r="A1477" s="26"/>
      <c r="B1477" s="7"/>
    </row>
    <row r="1478" spans="1:2" x14ac:dyDescent="0.2">
      <c r="A1478" s="26"/>
      <c r="B1478" s="7"/>
    </row>
    <row r="1479" spans="1:2" x14ac:dyDescent="0.2">
      <c r="A1479" s="26"/>
      <c r="B1479" s="7"/>
    </row>
    <row r="1480" spans="1:2" x14ac:dyDescent="0.2">
      <c r="A1480" s="26"/>
      <c r="B1480" s="7"/>
    </row>
    <row r="1481" spans="1:2" x14ac:dyDescent="0.2">
      <c r="A1481" s="26"/>
      <c r="B1481" s="7"/>
    </row>
    <row r="1482" spans="1:2" x14ac:dyDescent="0.2">
      <c r="A1482" s="26"/>
      <c r="B1482" s="7"/>
    </row>
    <row r="1483" spans="1:2" x14ac:dyDescent="0.2">
      <c r="A1483" s="26"/>
      <c r="B1483" s="7"/>
    </row>
    <row r="1484" spans="1:2" x14ac:dyDescent="0.2">
      <c r="A1484" s="26"/>
      <c r="B1484" s="7"/>
    </row>
    <row r="1485" spans="1:2" x14ac:dyDescent="0.2">
      <c r="A1485" s="26"/>
      <c r="B1485" s="7"/>
    </row>
    <row r="1486" spans="1:2" x14ac:dyDescent="0.2">
      <c r="A1486" s="26"/>
      <c r="B1486" s="7"/>
    </row>
    <row r="1487" spans="1:2" x14ac:dyDescent="0.2">
      <c r="A1487" s="26"/>
      <c r="B1487" s="7"/>
    </row>
    <row r="1488" spans="1:2" x14ac:dyDescent="0.2">
      <c r="A1488" s="26"/>
      <c r="B1488" s="7"/>
    </row>
    <row r="1489" spans="1:2" x14ac:dyDescent="0.2">
      <c r="A1489" s="26"/>
      <c r="B1489" s="7"/>
    </row>
    <row r="1490" spans="1:2" x14ac:dyDescent="0.2">
      <c r="A1490" s="26"/>
      <c r="B1490" s="7"/>
    </row>
    <row r="1491" spans="1:2" x14ac:dyDescent="0.2">
      <c r="A1491" s="26"/>
      <c r="B1491" s="7"/>
    </row>
    <row r="1492" spans="1:2" x14ac:dyDescent="0.2">
      <c r="A1492" s="26"/>
      <c r="B1492" s="7"/>
    </row>
    <row r="1493" spans="1:2" x14ac:dyDescent="0.2">
      <c r="A1493" s="26"/>
      <c r="B1493" s="7"/>
    </row>
    <row r="1494" spans="1:2" x14ac:dyDescent="0.2">
      <c r="A1494" s="26"/>
      <c r="B1494" s="7"/>
    </row>
    <row r="1495" spans="1:2" x14ac:dyDescent="0.2">
      <c r="A1495" s="26"/>
      <c r="B1495" s="7"/>
    </row>
    <row r="1496" spans="1:2" x14ac:dyDescent="0.2">
      <c r="A1496" s="26"/>
      <c r="B1496" s="7"/>
    </row>
    <row r="1497" spans="1:2" x14ac:dyDescent="0.2">
      <c r="A1497" s="26"/>
      <c r="B1497" s="7"/>
    </row>
    <row r="1498" spans="1:2" x14ac:dyDescent="0.2">
      <c r="A1498" s="26"/>
      <c r="B1498" s="7"/>
    </row>
    <row r="1499" spans="1:2" x14ac:dyDescent="0.2">
      <c r="A1499" s="26"/>
      <c r="B1499" s="7"/>
    </row>
    <row r="1500" spans="1:2" x14ac:dyDescent="0.2">
      <c r="A1500" s="26"/>
      <c r="B1500" s="7"/>
    </row>
    <row r="1501" spans="1:2" x14ac:dyDescent="0.2">
      <c r="A1501" s="26"/>
      <c r="B1501" s="7"/>
    </row>
    <row r="1502" spans="1:2" x14ac:dyDescent="0.2">
      <c r="A1502" s="26"/>
      <c r="B1502" s="7"/>
    </row>
    <row r="1503" spans="1:2" x14ac:dyDescent="0.2">
      <c r="A1503" s="26"/>
      <c r="B1503" s="7"/>
    </row>
    <row r="1504" spans="1:2" x14ac:dyDescent="0.2">
      <c r="A1504" s="26"/>
      <c r="B1504" s="7"/>
    </row>
    <row r="1505" spans="1:2" x14ac:dyDescent="0.2">
      <c r="A1505" s="26"/>
      <c r="B1505" s="7"/>
    </row>
    <row r="1506" spans="1:2" x14ac:dyDescent="0.2">
      <c r="A1506" s="26"/>
      <c r="B1506" s="7"/>
    </row>
    <row r="1507" spans="1:2" x14ac:dyDescent="0.2">
      <c r="A1507" s="26"/>
      <c r="B1507" s="7"/>
    </row>
    <row r="1508" spans="1:2" x14ac:dyDescent="0.2">
      <c r="A1508" s="26"/>
      <c r="B1508" s="7"/>
    </row>
    <row r="1509" spans="1:2" x14ac:dyDescent="0.2">
      <c r="A1509" s="26"/>
      <c r="B1509" s="7"/>
    </row>
    <row r="1510" spans="1:2" x14ac:dyDescent="0.2">
      <c r="A1510" s="26"/>
      <c r="B1510" s="7"/>
    </row>
    <row r="1511" spans="1:2" x14ac:dyDescent="0.2">
      <c r="A1511" s="26"/>
      <c r="B1511" s="7"/>
    </row>
    <row r="1512" spans="1:2" x14ac:dyDescent="0.2">
      <c r="A1512" s="26"/>
      <c r="B1512" s="7"/>
    </row>
    <row r="1513" spans="1:2" x14ac:dyDescent="0.2">
      <c r="A1513" s="26"/>
      <c r="B1513" s="7"/>
    </row>
    <row r="1514" spans="1:2" x14ac:dyDescent="0.2">
      <c r="A1514" s="26"/>
      <c r="B1514" s="7"/>
    </row>
    <row r="1515" spans="1:2" x14ac:dyDescent="0.2">
      <c r="A1515" s="26"/>
      <c r="B1515" s="7"/>
    </row>
    <row r="1516" spans="1:2" x14ac:dyDescent="0.2">
      <c r="A1516" s="26"/>
      <c r="B1516" s="7"/>
    </row>
    <row r="1517" spans="1:2" x14ac:dyDescent="0.2">
      <c r="A1517" s="26"/>
      <c r="B1517" s="7"/>
    </row>
    <row r="1518" spans="1:2" x14ac:dyDescent="0.2">
      <c r="A1518" s="26"/>
      <c r="B1518" s="7"/>
    </row>
    <row r="1519" spans="1:2" x14ac:dyDescent="0.2">
      <c r="A1519" s="26"/>
      <c r="B1519" s="7"/>
    </row>
    <row r="1520" spans="1:2" x14ac:dyDescent="0.2">
      <c r="A1520" s="26"/>
      <c r="B1520" s="7"/>
    </row>
    <row r="1521" spans="1:2" x14ac:dyDescent="0.2">
      <c r="A1521" s="26"/>
      <c r="B1521" s="7"/>
    </row>
    <row r="1522" spans="1:2" x14ac:dyDescent="0.2">
      <c r="A1522" s="26"/>
      <c r="B1522" s="7"/>
    </row>
    <row r="1523" spans="1:2" x14ac:dyDescent="0.2">
      <c r="A1523" s="26"/>
      <c r="B1523" s="7"/>
    </row>
    <row r="1524" spans="1:2" x14ac:dyDescent="0.2">
      <c r="A1524" s="26"/>
      <c r="B1524" s="7"/>
    </row>
    <row r="1525" spans="1:2" x14ac:dyDescent="0.2">
      <c r="A1525" s="26"/>
      <c r="B1525" s="7"/>
    </row>
    <row r="1526" spans="1:2" x14ac:dyDescent="0.2">
      <c r="A1526" s="26"/>
      <c r="B1526" s="7"/>
    </row>
    <row r="1527" spans="1:2" x14ac:dyDescent="0.2">
      <c r="A1527" s="26"/>
      <c r="B1527" s="7"/>
    </row>
    <row r="1528" spans="1:2" x14ac:dyDescent="0.2">
      <c r="A1528" s="26"/>
      <c r="B1528" s="7"/>
    </row>
    <row r="1529" spans="1:2" x14ac:dyDescent="0.2">
      <c r="A1529" s="26"/>
      <c r="B1529" s="7"/>
    </row>
    <row r="1530" spans="1:2" x14ac:dyDescent="0.2">
      <c r="A1530" s="26"/>
      <c r="B1530" s="7"/>
    </row>
    <row r="1531" spans="1:2" x14ac:dyDescent="0.2">
      <c r="A1531" s="26"/>
      <c r="B1531" s="7"/>
    </row>
    <row r="1532" spans="1:2" x14ac:dyDescent="0.2">
      <c r="A1532" s="26"/>
      <c r="B1532" s="7"/>
    </row>
    <row r="1533" spans="1:2" x14ac:dyDescent="0.2">
      <c r="A1533" s="26"/>
      <c r="B1533" s="7"/>
    </row>
    <row r="1534" spans="1:2" x14ac:dyDescent="0.2">
      <c r="A1534" s="26"/>
      <c r="B1534" s="7"/>
    </row>
    <row r="1535" spans="1:2" x14ac:dyDescent="0.2">
      <c r="A1535" s="26"/>
      <c r="B1535" s="7"/>
    </row>
    <row r="1536" spans="1:2" x14ac:dyDescent="0.2">
      <c r="A1536" s="26"/>
      <c r="B1536" s="7"/>
    </row>
    <row r="1537" spans="1:2" x14ac:dyDescent="0.2">
      <c r="A1537" s="26"/>
      <c r="B1537" s="7"/>
    </row>
    <row r="1538" spans="1:2" x14ac:dyDescent="0.2">
      <c r="A1538" s="26"/>
      <c r="B1538" s="7"/>
    </row>
    <row r="1539" spans="1:2" x14ac:dyDescent="0.2">
      <c r="A1539" s="26"/>
      <c r="B1539" s="7"/>
    </row>
    <row r="1540" spans="1:2" x14ac:dyDescent="0.2">
      <c r="A1540" s="26"/>
      <c r="B1540" s="7"/>
    </row>
    <row r="1541" spans="1:2" x14ac:dyDescent="0.2">
      <c r="A1541" s="26"/>
      <c r="B1541" s="7"/>
    </row>
    <row r="1542" spans="1:2" x14ac:dyDescent="0.2">
      <c r="A1542" s="26"/>
      <c r="B1542" s="7"/>
    </row>
    <row r="1543" spans="1:2" x14ac:dyDescent="0.2">
      <c r="A1543" s="26"/>
      <c r="B1543" s="7"/>
    </row>
    <row r="1544" spans="1:2" x14ac:dyDescent="0.2">
      <c r="A1544" s="26"/>
      <c r="B1544" s="7"/>
    </row>
    <row r="1545" spans="1:2" x14ac:dyDescent="0.2">
      <c r="A1545" s="26"/>
      <c r="B1545" s="7"/>
    </row>
    <row r="1546" spans="1:2" x14ac:dyDescent="0.2">
      <c r="A1546" s="26"/>
      <c r="B1546" s="7"/>
    </row>
    <row r="1547" spans="1:2" x14ac:dyDescent="0.2">
      <c r="A1547" s="26"/>
      <c r="B1547" s="7"/>
    </row>
    <row r="1548" spans="1:2" x14ac:dyDescent="0.2">
      <c r="A1548" s="26"/>
      <c r="B1548" s="7"/>
    </row>
    <row r="1549" spans="1:2" x14ac:dyDescent="0.2">
      <c r="A1549" s="26"/>
      <c r="B1549" s="7"/>
    </row>
    <row r="1550" spans="1:2" x14ac:dyDescent="0.2">
      <c r="A1550" s="26"/>
      <c r="B1550" s="7"/>
    </row>
    <row r="1551" spans="1:2" x14ac:dyDescent="0.2">
      <c r="A1551" s="26"/>
      <c r="B1551" s="7"/>
    </row>
    <row r="1552" spans="1:2" x14ac:dyDescent="0.2">
      <c r="A1552" s="26"/>
      <c r="B1552" s="7"/>
    </row>
    <row r="1553" spans="1:2" x14ac:dyDescent="0.2">
      <c r="A1553" s="26"/>
      <c r="B1553" s="7"/>
    </row>
    <row r="1554" spans="1:2" x14ac:dyDescent="0.2">
      <c r="A1554" s="26"/>
      <c r="B1554" s="7"/>
    </row>
    <row r="1555" spans="1:2" x14ac:dyDescent="0.2">
      <c r="A1555" s="26"/>
      <c r="B1555" s="7"/>
    </row>
    <row r="1556" spans="1:2" x14ac:dyDescent="0.2">
      <c r="A1556" s="26"/>
      <c r="B1556" s="7"/>
    </row>
    <row r="1557" spans="1:2" x14ac:dyDescent="0.2">
      <c r="A1557" s="26"/>
      <c r="B1557" s="7"/>
    </row>
    <row r="1558" spans="1:2" x14ac:dyDescent="0.2">
      <c r="A1558" s="26"/>
      <c r="B1558" s="7"/>
    </row>
    <row r="1559" spans="1:2" x14ac:dyDescent="0.2">
      <c r="A1559" s="26"/>
      <c r="B1559" s="7"/>
    </row>
    <row r="1560" spans="1:2" x14ac:dyDescent="0.2">
      <c r="A1560" s="26"/>
      <c r="B1560" s="7"/>
    </row>
    <row r="1561" spans="1:2" x14ac:dyDescent="0.2">
      <c r="A1561" s="26"/>
      <c r="B1561" s="7"/>
    </row>
    <row r="1562" spans="1:2" x14ac:dyDescent="0.2">
      <c r="A1562" s="26"/>
      <c r="B1562" s="7"/>
    </row>
    <row r="1563" spans="1:2" x14ac:dyDescent="0.2">
      <c r="A1563" s="26"/>
      <c r="B1563" s="7"/>
    </row>
    <row r="1564" spans="1:2" x14ac:dyDescent="0.2">
      <c r="A1564" s="26"/>
      <c r="B1564" s="7"/>
    </row>
    <row r="1565" spans="1:2" x14ac:dyDescent="0.2">
      <c r="A1565" s="26"/>
      <c r="B1565" s="7"/>
    </row>
    <row r="1566" spans="1:2" x14ac:dyDescent="0.2">
      <c r="A1566" s="26"/>
      <c r="B1566" s="7"/>
    </row>
    <row r="1567" spans="1:2" x14ac:dyDescent="0.2">
      <c r="A1567" s="26"/>
      <c r="B1567" s="7"/>
    </row>
    <row r="1568" spans="1:2" x14ac:dyDescent="0.2">
      <c r="A1568" s="26"/>
      <c r="B1568" s="7"/>
    </row>
    <row r="1569" spans="1:2" x14ac:dyDescent="0.2">
      <c r="A1569" s="26"/>
      <c r="B1569" s="7"/>
    </row>
    <row r="1570" spans="1:2" x14ac:dyDescent="0.2">
      <c r="A1570" s="26"/>
      <c r="B1570" s="7"/>
    </row>
    <row r="1571" spans="1:2" x14ac:dyDescent="0.2">
      <c r="A1571" s="26"/>
      <c r="B1571" s="7"/>
    </row>
    <row r="1572" spans="1:2" x14ac:dyDescent="0.2">
      <c r="A1572" s="26"/>
      <c r="B1572" s="7"/>
    </row>
    <row r="1573" spans="1:2" x14ac:dyDescent="0.2">
      <c r="A1573" s="26"/>
      <c r="B1573" s="7"/>
    </row>
    <row r="1574" spans="1:2" x14ac:dyDescent="0.2">
      <c r="A1574" s="26"/>
      <c r="B1574" s="7"/>
    </row>
    <row r="1575" spans="1:2" x14ac:dyDescent="0.2">
      <c r="A1575" s="26"/>
      <c r="B1575" s="7"/>
    </row>
    <row r="1576" spans="1:2" x14ac:dyDescent="0.2">
      <c r="A1576" s="26"/>
      <c r="B1576" s="7"/>
    </row>
    <row r="1577" spans="1:2" x14ac:dyDescent="0.2">
      <c r="A1577" s="26"/>
      <c r="B1577" s="7"/>
    </row>
    <row r="1578" spans="1:2" x14ac:dyDescent="0.2">
      <c r="A1578" s="26"/>
      <c r="B1578" s="7"/>
    </row>
    <row r="1579" spans="1:2" x14ac:dyDescent="0.2">
      <c r="A1579" s="26"/>
      <c r="B1579" s="7"/>
    </row>
    <row r="1580" spans="1:2" x14ac:dyDescent="0.2">
      <c r="A1580" s="26"/>
      <c r="B1580" s="7"/>
    </row>
    <row r="1581" spans="1:2" x14ac:dyDescent="0.2">
      <c r="A1581" s="26"/>
      <c r="B1581" s="7"/>
    </row>
    <row r="1582" spans="1:2" x14ac:dyDescent="0.2">
      <c r="A1582" s="26"/>
      <c r="B1582" s="7"/>
    </row>
    <row r="1583" spans="1:2" x14ac:dyDescent="0.2">
      <c r="A1583" s="26"/>
      <c r="B1583" s="7"/>
    </row>
    <row r="1584" spans="1:2" x14ac:dyDescent="0.2">
      <c r="A1584" s="26"/>
      <c r="B1584" s="7"/>
    </row>
    <row r="1585" spans="1:2" x14ac:dyDescent="0.2">
      <c r="A1585" s="26"/>
      <c r="B1585" s="7"/>
    </row>
    <row r="1586" spans="1:2" x14ac:dyDescent="0.2">
      <c r="A1586" s="26"/>
      <c r="B1586" s="7"/>
    </row>
    <row r="1587" spans="1:2" x14ac:dyDescent="0.2">
      <c r="A1587" s="26"/>
      <c r="B1587" s="7"/>
    </row>
    <row r="1588" spans="1:2" x14ac:dyDescent="0.2">
      <c r="A1588" s="26"/>
      <c r="B1588" s="7"/>
    </row>
    <row r="1589" spans="1:2" x14ac:dyDescent="0.2">
      <c r="A1589" s="26"/>
      <c r="B1589" s="7"/>
    </row>
    <row r="1590" spans="1:2" x14ac:dyDescent="0.2">
      <c r="A1590" s="26"/>
      <c r="B1590" s="7"/>
    </row>
    <row r="1591" spans="1:2" x14ac:dyDescent="0.2">
      <c r="A1591" s="26"/>
      <c r="B1591" s="7"/>
    </row>
    <row r="1592" spans="1:2" x14ac:dyDescent="0.2">
      <c r="A1592" s="26"/>
      <c r="B1592" s="7"/>
    </row>
    <row r="1593" spans="1:2" x14ac:dyDescent="0.2">
      <c r="A1593" s="26"/>
      <c r="B1593" s="7"/>
    </row>
    <row r="1594" spans="1:2" x14ac:dyDescent="0.2">
      <c r="A1594" s="26"/>
      <c r="B1594" s="7"/>
    </row>
    <row r="1595" spans="1:2" x14ac:dyDescent="0.2">
      <c r="A1595" s="26"/>
      <c r="B1595" s="7"/>
    </row>
    <row r="1596" spans="1:2" x14ac:dyDescent="0.2">
      <c r="A1596" s="26"/>
      <c r="B1596" s="7"/>
    </row>
    <row r="1597" spans="1:2" x14ac:dyDescent="0.2">
      <c r="A1597" s="26"/>
      <c r="B1597" s="7"/>
    </row>
    <row r="1598" spans="1:2" x14ac:dyDescent="0.2">
      <c r="A1598" s="26"/>
      <c r="B1598" s="7"/>
    </row>
    <row r="1599" spans="1:2" x14ac:dyDescent="0.2">
      <c r="A1599" s="26"/>
      <c r="B1599" s="7"/>
    </row>
    <row r="1600" spans="1:2" x14ac:dyDescent="0.2">
      <c r="A1600" s="26"/>
      <c r="B1600" s="7"/>
    </row>
    <row r="1601" spans="1:2" x14ac:dyDescent="0.2">
      <c r="A1601" s="26"/>
      <c r="B1601" s="7"/>
    </row>
    <row r="1602" spans="1:2" x14ac:dyDescent="0.2">
      <c r="A1602" s="26"/>
      <c r="B1602" s="7"/>
    </row>
    <row r="1603" spans="1:2" x14ac:dyDescent="0.2">
      <c r="A1603" s="26"/>
      <c r="B1603" s="7"/>
    </row>
    <row r="1604" spans="1:2" x14ac:dyDescent="0.2">
      <c r="A1604" s="26"/>
      <c r="B1604" s="7"/>
    </row>
    <row r="1605" spans="1:2" x14ac:dyDescent="0.2">
      <c r="A1605" s="26"/>
      <c r="B1605" s="7"/>
    </row>
    <row r="1606" spans="1:2" x14ac:dyDescent="0.2">
      <c r="A1606" s="26"/>
      <c r="B1606" s="7"/>
    </row>
    <row r="1607" spans="1:2" x14ac:dyDescent="0.2">
      <c r="A1607" s="26"/>
      <c r="B1607" s="7"/>
    </row>
    <row r="1608" spans="1:2" x14ac:dyDescent="0.2">
      <c r="A1608" s="26"/>
      <c r="B1608" s="7"/>
    </row>
    <row r="1609" spans="1:2" x14ac:dyDescent="0.2">
      <c r="A1609" s="26"/>
      <c r="B1609" s="7"/>
    </row>
    <row r="1610" spans="1:2" x14ac:dyDescent="0.2">
      <c r="A1610" s="26"/>
      <c r="B1610" s="7"/>
    </row>
    <row r="1611" spans="1:2" x14ac:dyDescent="0.2">
      <c r="A1611" s="26"/>
      <c r="B1611" s="7"/>
    </row>
    <row r="1612" spans="1:2" x14ac:dyDescent="0.2">
      <c r="A1612" s="26"/>
      <c r="B1612" s="7"/>
    </row>
    <row r="1613" spans="1:2" x14ac:dyDescent="0.2">
      <c r="A1613" s="26"/>
      <c r="B1613" s="7"/>
    </row>
    <row r="1614" spans="1:2" x14ac:dyDescent="0.2">
      <c r="A1614" s="26"/>
      <c r="B1614" s="7"/>
    </row>
    <row r="1615" spans="1:2" x14ac:dyDescent="0.2">
      <c r="A1615" s="26"/>
      <c r="B1615" s="7"/>
    </row>
    <row r="1616" spans="1:2" x14ac:dyDescent="0.2">
      <c r="A1616" s="26"/>
      <c r="B1616" s="7"/>
    </row>
    <row r="1617" spans="1:2" x14ac:dyDescent="0.2">
      <c r="A1617" s="26"/>
      <c r="B1617" s="7"/>
    </row>
    <row r="1618" spans="1:2" x14ac:dyDescent="0.2">
      <c r="A1618" s="26"/>
      <c r="B1618" s="7"/>
    </row>
    <row r="1619" spans="1:2" x14ac:dyDescent="0.2">
      <c r="A1619" s="26"/>
      <c r="B1619" s="7"/>
    </row>
    <row r="1620" spans="1:2" x14ac:dyDescent="0.2">
      <c r="A1620" s="26"/>
      <c r="B1620" s="7"/>
    </row>
    <row r="1621" spans="1:2" x14ac:dyDescent="0.2">
      <c r="A1621" s="26"/>
      <c r="B1621" s="7"/>
    </row>
    <row r="1622" spans="1:2" x14ac:dyDescent="0.2">
      <c r="A1622" s="26"/>
      <c r="B1622" s="7"/>
    </row>
    <row r="1623" spans="1:2" x14ac:dyDescent="0.2">
      <c r="A1623" s="26"/>
      <c r="B1623" s="7"/>
    </row>
    <row r="1624" spans="1:2" x14ac:dyDescent="0.2">
      <c r="A1624" s="26"/>
      <c r="B1624" s="7"/>
    </row>
    <row r="1625" spans="1:2" x14ac:dyDescent="0.2">
      <c r="A1625" s="26"/>
      <c r="B1625" s="7"/>
    </row>
    <row r="1626" spans="1:2" x14ac:dyDescent="0.2">
      <c r="A1626" s="26"/>
      <c r="B1626" s="7"/>
    </row>
    <row r="1627" spans="1:2" x14ac:dyDescent="0.2">
      <c r="A1627" s="26"/>
      <c r="B1627" s="7"/>
    </row>
    <row r="1628" spans="1:2" x14ac:dyDescent="0.2">
      <c r="A1628" s="26"/>
      <c r="B1628" s="7"/>
    </row>
    <row r="1629" spans="1:2" x14ac:dyDescent="0.2">
      <c r="A1629" s="26"/>
      <c r="B1629" s="7"/>
    </row>
    <row r="1630" spans="1:2" x14ac:dyDescent="0.2">
      <c r="A1630" s="26"/>
      <c r="B1630" s="7"/>
    </row>
    <row r="1631" spans="1:2" x14ac:dyDescent="0.2">
      <c r="A1631" s="26"/>
      <c r="B1631" s="7"/>
    </row>
    <row r="1632" spans="1:2" x14ac:dyDescent="0.2">
      <c r="A1632" s="26"/>
      <c r="B1632" s="7"/>
    </row>
    <row r="1633" spans="1:2" x14ac:dyDescent="0.2">
      <c r="A1633" s="26"/>
      <c r="B1633" s="7"/>
    </row>
    <row r="1634" spans="1:2" x14ac:dyDescent="0.2">
      <c r="A1634" s="26"/>
      <c r="B1634" s="7"/>
    </row>
    <row r="1635" spans="1:2" x14ac:dyDescent="0.2">
      <c r="A1635" s="26"/>
      <c r="B1635" s="7"/>
    </row>
    <row r="1636" spans="1:2" x14ac:dyDescent="0.2">
      <c r="A1636" s="26"/>
      <c r="B1636" s="7"/>
    </row>
    <row r="1637" spans="1:2" x14ac:dyDescent="0.2">
      <c r="A1637" s="26"/>
      <c r="B1637" s="7"/>
    </row>
    <row r="1638" spans="1:2" x14ac:dyDescent="0.2">
      <c r="A1638" s="26"/>
      <c r="B1638" s="7"/>
    </row>
    <row r="1639" spans="1:2" x14ac:dyDescent="0.2">
      <c r="A1639" s="26"/>
      <c r="B1639" s="7"/>
    </row>
    <row r="1640" spans="1:2" x14ac:dyDescent="0.2">
      <c r="A1640" s="26"/>
      <c r="B1640" s="7"/>
    </row>
    <row r="1641" spans="1:2" x14ac:dyDescent="0.2">
      <c r="A1641" s="26"/>
      <c r="B1641" s="7"/>
    </row>
    <row r="1642" spans="1:2" x14ac:dyDescent="0.2">
      <c r="A1642" s="26"/>
      <c r="B1642" s="7"/>
    </row>
    <row r="1643" spans="1:2" x14ac:dyDescent="0.2">
      <c r="A1643" s="26"/>
      <c r="B1643" s="7"/>
    </row>
    <row r="1644" spans="1:2" x14ac:dyDescent="0.2">
      <c r="A1644" s="26"/>
      <c r="B1644" s="7"/>
    </row>
    <row r="1645" spans="1:2" x14ac:dyDescent="0.2">
      <c r="A1645" s="26"/>
      <c r="B1645" s="7"/>
    </row>
    <row r="1646" spans="1:2" x14ac:dyDescent="0.2">
      <c r="A1646" s="26"/>
      <c r="B1646" s="7"/>
    </row>
    <row r="1647" spans="1:2" x14ac:dyDescent="0.2">
      <c r="A1647" s="26"/>
      <c r="B1647" s="7"/>
    </row>
    <row r="1648" spans="1:2" x14ac:dyDescent="0.2">
      <c r="A1648" s="26"/>
      <c r="B1648" s="7"/>
    </row>
    <row r="1649" spans="1:2" x14ac:dyDescent="0.2">
      <c r="A1649" s="26"/>
      <c r="B1649" s="7"/>
    </row>
    <row r="1650" spans="1:2" x14ac:dyDescent="0.2">
      <c r="A1650" s="26"/>
      <c r="B1650" s="7"/>
    </row>
    <row r="1651" spans="1:2" x14ac:dyDescent="0.2">
      <c r="A1651" s="26"/>
      <c r="B1651" s="7"/>
    </row>
    <row r="1652" spans="1:2" x14ac:dyDescent="0.2">
      <c r="A1652" s="26"/>
      <c r="B1652" s="7"/>
    </row>
    <row r="1653" spans="1:2" x14ac:dyDescent="0.2">
      <c r="A1653" s="26"/>
      <c r="B1653" s="7"/>
    </row>
    <row r="1654" spans="1:2" x14ac:dyDescent="0.2">
      <c r="A1654" s="26"/>
      <c r="B1654" s="7"/>
    </row>
    <row r="1655" spans="1:2" x14ac:dyDescent="0.2">
      <c r="A1655" s="26"/>
      <c r="B1655" s="7"/>
    </row>
    <row r="1656" spans="1:2" x14ac:dyDescent="0.2">
      <c r="A1656" s="26"/>
      <c r="B1656" s="7"/>
    </row>
    <row r="1657" spans="1:2" x14ac:dyDescent="0.2">
      <c r="A1657" s="26"/>
      <c r="B1657" s="7"/>
    </row>
    <row r="1658" spans="1:2" x14ac:dyDescent="0.2">
      <c r="A1658" s="26"/>
      <c r="B1658" s="7"/>
    </row>
    <row r="1659" spans="1:2" x14ac:dyDescent="0.2">
      <c r="A1659" s="26"/>
      <c r="B1659" s="7"/>
    </row>
    <row r="1660" spans="1:2" x14ac:dyDescent="0.2">
      <c r="A1660" s="26"/>
      <c r="B1660" s="7"/>
    </row>
    <row r="1661" spans="1:2" x14ac:dyDescent="0.2">
      <c r="A1661" s="26"/>
      <c r="B1661" s="7"/>
    </row>
    <row r="1662" spans="1:2" x14ac:dyDescent="0.2">
      <c r="A1662" s="26"/>
      <c r="B1662" s="7"/>
    </row>
    <row r="1663" spans="1:2" x14ac:dyDescent="0.2">
      <c r="A1663" s="26"/>
      <c r="B1663" s="7"/>
    </row>
    <row r="1664" spans="1:2" x14ac:dyDescent="0.2">
      <c r="A1664" s="26"/>
      <c r="B1664" s="7"/>
    </row>
    <row r="1665" spans="1:2" x14ac:dyDescent="0.2">
      <c r="A1665" s="26"/>
      <c r="B1665" s="7"/>
    </row>
    <row r="1666" spans="1:2" x14ac:dyDescent="0.2">
      <c r="A1666" s="26"/>
      <c r="B1666" s="7"/>
    </row>
    <row r="1667" spans="1:2" x14ac:dyDescent="0.2">
      <c r="A1667" s="26"/>
      <c r="B1667" s="7"/>
    </row>
    <row r="1668" spans="1:2" x14ac:dyDescent="0.2">
      <c r="A1668" s="26"/>
      <c r="B1668" s="7"/>
    </row>
    <row r="1669" spans="1:2" x14ac:dyDescent="0.2">
      <c r="A1669" s="26"/>
      <c r="B1669" s="7"/>
    </row>
    <row r="1670" spans="1:2" x14ac:dyDescent="0.2">
      <c r="A1670" s="26"/>
      <c r="B1670" s="7"/>
    </row>
    <row r="1671" spans="1:2" x14ac:dyDescent="0.2">
      <c r="A1671" s="26"/>
      <c r="B1671" s="7"/>
    </row>
    <row r="1672" spans="1:2" x14ac:dyDescent="0.2">
      <c r="A1672" s="26"/>
      <c r="B1672" s="7"/>
    </row>
    <row r="1673" spans="1:2" x14ac:dyDescent="0.2">
      <c r="A1673" s="26"/>
      <c r="B1673" s="7"/>
    </row>
    <row r="1674" spans="1:2" x14ac:dyDescent="0.2">
      <c r="A1674" s="26"/>
      <c r="B1674" s="7"/>
    </row>
    <row r="1675" spans="1:2" x14ac:dyDescent="0.2">
      <c r="A1675" s="26"/>
      <c r="B1675" s="7"/>
    </row>
    <row r="1676" spans="1:2" x14ac:dyDescent="0.2">
      <c r="A1676" s="26"/>
      <c r="B1676" s="7"/>
    </row>
    <row r="1677" spans="1:2" x14ac:dyDescent="0.2">
      <c r="A1677" s="26"/>
      <c r="B1677" s="7"/>
    </row>
    <row r="1678" spans="1:2" x14ac:dyDescent="0.2">
      <c r="A1678" s="26"/>
      <c r="B1678" s="7"/>
    </row>
    <row r="1679" spans="1:2" x14ac:dyDescent="0.2">
      <c r="A1679" s="26"/>
      <c r="B1679" s="7"/>
    </row>
    <row r="1680" spans="1:2" x14ac:dyDescent="0.2">
      <c r="A1680" s="26"/>
      <c r="B1680" s="7"/>
    </row>
    <row r="1681" spans="1:2" x14ac:dyDescent="0.2">
      <c r="A1681" s="26"/>
      <c r="B1681" s="7"/>
    </row>
    <row r="1682" spans="1:2" x14ac:dyDescent="0.2">
      <c r="A1682" s="26"/>
      <c r="B1682" s="7"/>
    </row>
    <row r="1683" spans="1:2" x14ac:dyDescent="0.2">
      <c r="A1683" s="26"/>
      <c r="B1683" s="7"/>
    </row>
    <row r="1684" spans="1:2" x14ac:dyDescent="0.2">
      <c r="A1684" s="26"/>
      <c r="B1684" s="7"/>
    </row>
    <row r="1685" spans="1:2" x14ac:dyDescent="0.2">
      <c r="A1685" s="26"/>
      <c r="B1685" s="7"/>
    </row>
    <row r="1686" spans="1:2" x14ac:dyDescent="0.2">
      <c r="A1686" s="26"/>
      <c r="B1686" s="7"/>
    </row>
    <row r="1687" spans="1:2" x14ac:dyDescent="0.2">
      <c r="A1687" s="26"/>
      <c r="B1687" s="7"/>
    </row>
    <row r="1688" spans="1:2" x14ac:dyDescent="0.2">
      <c r="A1688" s="26"/>
      <c r="B1688" s="7"/>
    </row>
    <row r="1689" spans="1:2" x14ac:dyDescent="0.2">
      <c r="A1689" s="26"/>
      <c r="B1689" s="7"/>
    </row>
    <row r="1690" spans="1:2" x14ac:dyDescent="0.2">
      <c r="A1690" s="26"/>
      <c r="B1690" s="7"/>
    </row>
    <row r="1691" spans="1:2" x14ac:dyDescent="0.2">
      <c r="A1691" s="26"/>
      <c r="B1691" s="7"/>
    </row>
    <row r="1692" spans="1:2" x14ac:dyDescent="0.2">
      <c r="A1692" s="26"/>
      <c r="B1692" s="7"/>
    </row>
    <row r="1693" spans="1:2" x14ac:dyDescent="0.2">
      <c r="A1693" s="26"/>
      <c r="B1693" s="7"/>
    </row>
    <row r="1694" spans="1:2" x14ac:dyDescent="0.2">
      <c r="A1694" s="26"/>
      <c r="B1694" s="7"/>
    </row>
    <row r="1695" spans="1:2" x14ac:dyDescent="0.2">
      <c r="A1695" s="26"/>
      <c r="B1695" s="7"/>
    </row>
    <row r="1696" spans="1:2" x14ac:dyDescent="0.2">
      <c r="A1696" s="26"/>
      <c r="B1696" s="7"/>
    </row>
    <row r="1697" spans="1:2" x14ac:dyDescent="0.2">
      <c r="A1697" s="26"/>
      <c r="B1697" s="7"/>
    </row>
    <row r="1698" spans="1:2" x14ac:dyDescent="0.2">
      <c r="A1698" s="26"/>
      <c r="B1698" s="7"/>
    </row>
    <row r="1699" spans="1:2" x14ac:dyDescent="0.2">
      <c r="A1699" s="26"/>
      <c r="B1699" s="7"/>
    </row>
    <row r="1700" spans="1:2" x14ac:dyDescent="0.2">
      <c r="A1700" s="26"/>
      <c r="B1700" s="7"/>
    </row>
    <row r="1701" spans="1:2" x14ac:dyDescent="0.2">
      <c r="A1701" s="26"/>
      <c r="B1701" s="7"/>
    </row>
    <row r="1702" spans="1:2" x14ac:dyDescent="0.2">
      <c r="A1702" s="26"/>
      <c r="B1702" s="7"/>
    </row>
    <row r="1703" spans="1:2" x14ac:dyDescent="0.2">
      <c r="A1703" s="26"/>
      <c r="B1703" s="7"/>
    </row>
    <row r="1704" spans="1:2" x14ac:dyDescent="0.2">
      <c r="A1704" s="26"/>
      <c r="B1704" s="7"/>
    </row>
    <row r="1705" spans="1:2" x14ac:dyDescent="0.2">
      <c r="A1705" s="26"/>
      <c r="B1705" s="7"/>
    </row>
    <row r="1706" spans="1:2" x14ac:dyDescent="0.2">
      <c r="A1706" s="26"/>
      <c r="B1706" s="7"/>
    </row>
    <row r="1707" spans="1:2" x14ac:dyDescent="0.2">
      <c r="A1707" s="26"/>
      <c r="B1707" s="7"/>
    </row>
    <row r="1708" spans="1:2" x14ac:dyDescent="0.2">
      <c r="A1708" s="26"/>
      <c r="B1708" s="7"/>
    </row>
    <row r="1709" spans="1:2" x14ac:dyDescent="0.2">
      <c r="A1709" s="26"/>
      <c r="B1709" s="7"/>
    </row>
    <row r="1710" spans="1:2" x14ac:dyDescent="0.2">
      <c r="A1710" s="26"/>
      <c r="B1710" s="7"/>
    </row>
    <row r="1711" spans="1:2" x14ac:dyDescent="0.2">
      <c r="A1711" s="26"/>
      <c r="B1711" s="7"/>
    </row>
    <row r="1712" spans="1:2" x14ac:dyDescent="0.2">
      <c r="A1712" s="26"/>
      <c r="B1712" s="7"/>
    </row>
    <row r="1713" spans="1:2" x14ac:dyDescent="0.2">
      <c r="A1713" s="26"/>
      <c r="B1713" s="7"/>
    </row>
    <row r="1714" spans="1:2" x14ac:dyDescent="0.2">
      <c r="A1714" s="26"/>
      <c r="B1714" s="7"/>
    </row>
    <row r="1715" spans="1:2" x14ac:dyDescent="0.2">
      <c r="A1715" s="26"/>
      <c r="B1715" s="7"/>
    </row>
    <row r="1716" spans="1:2" x14ac:dyDescent="0.2">
      <c r="A1716" s="26"/>
      <c r="B1716" s="7"/>
    </row>
    <row r="1717" spans="1:2" x14ac:dyDescent="0.2">
      <c r="A1717" s="26"/>
      <c r="B1717" s="7"/>
    </row>
    <row r="1718" spans="1:2" x14ac:dyDescent="0.2">
      <c r="A1718" s="26"/>
      <c r="B1718" s="7"/>
    </row>
    <row r="1719" spans="1:2" x14ac:dyDescent="0.2">
      <c r="A1719" s="26"/>
      <c r="B1719" s="7"/>
    </row>
    <row r="1720" spans="1:2" x14ac:dyDescent="0.2">
      <c r="A1720" s="26"/>
      <c r="B1720" s="7"/>
    </row>
    <row r="1721" spans="1:2" x14ac:dyDescent="0.2">
      <c r="A1721" s="26"/>
      <c r="B1721" s="7"/>
    </row>
    <row r="1722" spans="1:2" x14ac:dyDescent="0.2">
      <c r="A1722" s="26"/>
      <c r="B1722" s="7"/>
    </row>
    <row r="1723" spans="1:2" x14ac:dyDescent="0.2">
      <c r="A1723" s="26"/>
      <c r="B1723" s="7"/>
    </row>
    <row r="1724" spans="1:2" x14ac:dyDescent="0.2">
      <c r="A1724" s="26"/>
      <c r="B1724" s="7"/>
    </row>
    <row r="1725" spans="1:2" x14ac:dyDescent="0.2">
      <c r="A1725" s="26"/>
      <c r="B1725" s="7"/>
    </row>
    <row r="1726" spans="1:2" x14ac:dyDescent="0.2">
      <c r="A1726" s="26"/>
      <c r="B1726" s="7"/>
    </row>
    <row r="1727" spans="1:2" x14ac:dyDescent="0.2">
      <c r="A1727" s="26"/>
      <c r="B1727" s="7"/>
    </row>
    <row r="1728" spans="1:2" x14ac:dyDescent="0.2">
      <c r="A1728" s="26"/>
      <c r="B1728" s="7"/>
    </row>
    <row r="1729" spans="1:2" x14ac:dyDescent="0.2">
      <c r="A1729" s="26"/>
      <c r="B1729" s="7"/>
    </row>
    <row r="1730" spans="1:2" x14ac:dyDescent="0.2">
      <c r="A1730" s="26"/>
      <c r="B1730" s="7"/>
    </row>
    <row r="1731" spans="1:2" x14ac:dyDescent="0.2">
      <c r="A1731" s="26"/>
      <c r="B1731" s="7"/>
    </row>
    <row r="1732" spans="1:2" x14ac:dyDescent="0.2">
      <c r="A1732" s="26"/>
      <c r="B1732" s="7"/>
    </row>
    <row r="1733" spans="1:2" x14ac:dyDescent="0.2">
      <c r="A1733" s="26"/>
      <c r="B1733" s="7"/>
    </row>
    <row r="1734" spans="1:2" x14ac:dyDescent="0.2">
      <c r="A1734" s="26"/>
      <c r="B1734" s="7"/>
    </row>
    <row r="1735" spans="1:2" x14ac:dyDescent="0.2">
      <c r="A1735" s="26"/>
      <c r="B1735" s="7"/>
    </row>
    <row r="1736" spans="1:2" x14ac:dyDescent="0.2">
      <c r="A1736" s="26"/>
      <c r="B1736" s="7"/>
    </row>
    <row r="1737" spans="1:2" x14ac:dyDescent="0.2">
      <c r="A1737" s="26"/>
      <c r="B1737" s="7"/>
    </row>
    <row r="1738" spans="1:2" x14ac:dyDescent="0.2">
      <c r="A1738" s="26"/>
      <c r="B1738" s="7"/>
    </row>
    <row r="1739" spans="1:2" x14ac:dyDescent="0.2">
      <c r="A1739" s="26"/>
      <c r="B1739" s="7"/>
    </row>
    <row r="1740" spans="1:2" x14ac:dyDescent="0.2">
      <c r="A1740" s="26"/>
      <c r="B1740" s="7"/>
    </row>
    <row r="1741" spans="1:2" x14ac:dyDescent="0.2">
      <c r="A1741" s="26"/>
      <c r="B1741" s="7"/>
    </row>
    <row r="1742" spans="1:2" x14ac:dyDescent="0.2">
      <c r="A1742" s="26"/>
      <c r="B1742" s="7"/>
    </row>
    <row r="1743" spans="1:2" x14ac:dyDescent="0.2">
      <c r="A1743" s="26"/>
      <c r="B1743" s="7"/>
    </row>
    <row r="1744" spans="1:2" x14ac:dyDescent="0.2">
      <c r="A1744" s="26"/>
      <c r="B1744" s="7"/>
    </row>
    <row r="1745" spans="1:2" x14ac:dyDescent="0.2">
      <c r="A1745" s="26"/>
      <c r="B1745" s="7"/>
    </row>
    <row r="1746" spans="1:2" x14ac:dyDescent="0.2">
      <c r="A1746" s="26"/>
      <c r="B1746" s="7"/>
    </row>
    <row r="1747" spans="1:2" x14ac:dyDescent="0.2">
      <c r="A1747" s="26"/>
      <c r="B1747" s="7"/>
    </row>
    <row r="1748" spans="1:2" x14ac:dyDescent="0.2">
      <c r="A1748" s="26"/>
      <c r="B1748" s="7"/>
    </row>
    <row r="1749" spans="1:2" x14ac:dyDescent="0.2">
      <c r="A1749" s="26"/>
      <c r="B1749" s="7"/>
    </row>
    <row r="1750" spans="1:2" x14ac:dyDescent="0.2">
      <c r="A1750" s="26"/>
      <c r="B1750" s="7"/>
    </row>
    <row r="1751" spans="1:2" x14ac:dyDescent="0.2">
      <c r="A1751" s="26"/>
      <c r="B1751" s="7"/>
    </row>
    <row r="1752" spans="1:2" x14ac:dyDescent="0.2">
      <c r="A1752" s="26"/>
      <c r="B1752" s="7"/>
    </row>
    <row r="1753" spans="1:2" x14ac:dyDescent="0.2">
      <c r="A1753" s="26"/>
      <c r="B1753" s="7"/>
    </row>
    <row r="1754" spans="1:2" x14ac:dyDescent="0.2">
      <c r="A1754" s="26"/>
      <c r="B1754" s="7"/>
    </row>
    <row r="1755" spans="1:2" x14ac:dyDescent="0.2">
      <c r="A1755" s="26"/>
      <c r="B1755" s="7"/>
    </row>
    <row r="1756" spans="1:2" x14ac:dyDescent="0.2">
      <c r="A1756" s="26"/>
      <c r="B1756" s="7"/>
    </row>
    <row r="1757" spans="1:2" x14ac:dyDescent="0.2">
      <c r="A1757" s="26"/>
      <c r="B1757" s="7"/>
    </row>
    <row r="1758" spans="1:2" x14ac:dyDescent="0.2">
      <c r="A1758" s="26"/>
      <c r="B1758" s="7"/>
    </row>
    <row r="1759" spans="1:2" x14ac:dyDescent="0.2">
      <c r="A1759" s="26"/>
      <c r="B1759" s="7"/>
    </row>
    <row r="1760" spans="1:2" x14ac:dyDescent="0.2">
      <c r="A1760" s="26"/>
      <c r="B1760" s="7"/>
    </row>
    <row r="1761" spans="1:2" x14ac:dyDescent="0.2">
      <c r="A1761" s="26"/>
      <c r="B1761" s="7"/>
    </row>
    <row r="1762" spans="1:2" x14ac:dyDescent="0.2">
      <c r="A1762" s="26"/>
      <c r="B1762" s="7"/>
    </row>
    <row r="1763" spans="1:2" x14ac:dyDescent="0.2">
      <c r="A1763" s="26"/>
      <c r="B1763" s="7"/>
    </row>
    <row r="1764" spans="1:2" x14ac:dyDescent="0.2">
      <c r="A1764" s="26"/>
      <c r="B1764" s="7"/>
    </row>
    <row r="1765" spans="1:2" x14ac:dyDescent="0.2">
      <c r="A1765" s="26"/>
      <c r="B1765" s="7"/>
    </row>
    <row r="1766" spans="1:2" x14ac:dyDescent="0.2">
      <c r="A1766" s="26"/>
      <c r="B1766" s="7"/>
    </row>
    <row r="1767" spans="1:2" x14ac:dyDescent="0.2">
      <c r="A1767" s="26"/>
      <c r="B1767" s="7"/>
    </row>
    <row r="1768" spans="1:2" x14ac:dyDescent="0.2">
      <c r="A1768" s="26"/>
      <c r="B1768" s="7"/>
    </row>
    <row r="1769" spans="1:2" x14ac:dyDescent="0.2">
      <c r="A1769" s="26"/>
      <c r="B1769" s="7"/>
    </row>
    <row r="1770" spans="1:2" x14ac:dyDescent="0.2">
      <c r="A1770" s="26"/>
      <c r="B1770" s="7"/>
    </row>
    <row r="1771" spans="1:2" x14ac:dyDescent="0.2">
      <c r="A1771" s="26"/>
      <c r="B1771" s="7"/>
    </row>
    <row r="1772" spans="1:2" x14ac:dyDescent="0.2">
      <c r="A1772" s="26"/>
      <c r="B1772" s="7"/>
    </row>
    <row r="1773" spans="1:2" x14ac:dyDescent="0.2">
      <c r="A1773" s="26"/>
      <c r="B1773" s="7"/>
    </row>
    <row r="1774" spans="1:2" x14ac:dyDescent="0.2">
      <c r="A1774" s="26"/>
      <c r="B1774" s="7"/>
    </row>
    <row r="1775" spans="1:2" x14ac:dyDescent="0.2">
      <c r="A1775" s="26"/>
      <c r="B1775" s="7"/>
    </row>
    <row r="1776" spans="1:2" x14ac:dyDescent="0.2">
      <c r="A1776" s="26"/>
      <c r="B1776" s="7"/>
    </row>
    <row r="1777" spans="1:2" x14ac:dyDescent="0.2">
      <c r="A1777" s="26"/>
      <c r="B1777" s="7"/>
    </row>
    <row r="1778" spans="1:2" x14ac:dyDescent="0.2">
      <c r="A1778" s="26"/>
      <c r="B1778" s="7"/>
    </row>
    <row r="1779" spans="1:2" x14ac:dyDescent="0.2">
      <c r="A1779" s="26"/>
      <c r="B1779" s="7"/>
    </row>
    <row r="1780" spans="1:2" x14ac:dyDescent="0.2">
      <c r="A1780" s="26"/>
      <c r="B1780" s="7"/>
    </row>
    <row r="1781" spans="1:2" x14ac:dyDescent="0.2">
      <c r="A1781" s="26"/>
      <c r="B1781" s="7"/>
    </row>
    <row r="1782" spans="1:2" x14ac:dyDescent="0.2">
      <c r="A1782" s="26"/>
      <c r="B1782" s="7"/>
    </row>
    <row r="1783" spans="1:2" x14ac:dyDescent="0.2">
      <c r="A1783" s="26"/>
      <c r="B1783" s="7"/>
    </row>
    <row r="1784" spans="1:2" x14ac:dyDescent="0.2">
      <c r="A1784" s="26"/>
      <c r="B1784" s="7"/>
    </row>
    <row r="1785" spans="1:2" x14ac:dyDescent="0.2">
      <c r="A1785" s="26"/>
      <c r="B1785" s="7"/>
    </row>
    <row r="1786" spans="1:2" x14ac:dyDescent="0.2">
      <c r="A1786" s="26"/>
      <c r="B1786" s="7"/>
    </row>
    <row r="1787" spans="1:2" x14ac:dyDescent="0.2">
      <c r="A1787" s="26"/>
      <c r="B1787" s="7"/>
    </row>
    <row r="1788" spans="1:2" x14ac:dyDescent="0.2">
      <c r="A1788" s="26"/>
      <c r="B1788" s="7"/>
    </row>
    <row r="1789" spans="1:2" x14ac:dyDescent="0.2">
      <c r="A1789" s="26"/>
      <c r="B1789" s="7"/>
    </row>
    <row r="1790" spans="1:2" x14ac:dyDescent="0.2">
      <c r="A1790" s="26"/>
      <c r="B1790" s="7"/>
    </row>
    <row r="1791" spans="1:2" x14ac:dyDescent="0.2">
      <c r="A1791" s="26"/>
      <c r="B1791" s="7"/>
    </row>
    <row r="1792" spans="1:2" x14ac:dyDescent="0.2">
      <c r="A1792" s="26"/>
      <c r="B1792" s="7"/>
    </row>
    <row r="1793" spans="1:2" x14ac:dyDescent="0.2">
      <c r="A1793" s="26"/>
      <c r="B1793" s="7"/>
    </row>
    <row r="1794" spans="1:2" x14ac:dyDescent="0.2">
      <c r="A1794" s="26"/>
      <c r="B1794" s="7"/>
    </row>
    <row r="1795" spans="1:2" x14ac:dyDescent="0.2">
      <c r="A1795" s="26"/>
      <c r="B1795" s="7"/>
    </row>
    <row r="1796" spans="1:2" x14ac:dyDescent="0.2">
      <c r="A1796" s="26"/>
      <c r="B1796" s="7"/>
    </row>
    <row r="1797" spans="1:2" x14ac:dyDescent="0.2">
      <c r="A1797" s="26"/>
      <c r="B1797" s="7"/>
    </row>
    <row r="1798" spans="1:2" x14ac:dyDescent="0.2">
      <c r="A1798" s="26"/>
      <c r="B1798" s="7"/>
    </row>
    <row r="1799" spans="1:2" x14ac:dyDescent="0.2">
      <c r="A1799" s="26"/>
      <c r="B1799" s="7"/>
    </row>
    <row r="1800" spans="1:2" x14ac:dyDescent="0.2">
      <c r="A1800" s="26"/>
      <c r="B1800" s="7"/>
    </row>
    <row r="1801" spans="1:2" x14ac:dyDescent="0.2">
      <c r="A1801" s="26"/>
      <c r="B1801" s="7"/>
    </row>
    <row r="1802" spans="1:2" x14ac:dyDescent="0.2">
      <c r="A1802" s="26"/>
      <c r="B1802" s="7"/>
    </row>
    <row r="1803" spans="1:2" x14ac:dyDescent="0.2">
      <c r="A1803" s="26"/>
      <c r="B1803" s="7"/>
    </row>
    <row r="1804" spans="1:2" x14ac:dyDescent="0.2">
      <c r="A1804" s="26"/>
      <c r="B1804" s="7"/>
    </row>
    <row r="1805" spans="1:2" x14ac:dyDescent="0.2">
      <c r="A1805" s="26"/>
      <c r="B1805" s="7"/>
    </row>
    <row r="1806" spans="1:2" x14ac:dyDescent="0.2">
      <c r="A1806" s="26"/>
      <c r="B1806" s="7"/>
    </row>
    <row r="1807" spans="1:2" x14ac:dyDescent="0.2">
      <c r="A1807" s="26"/>
      <c r="B1807" s="7"/>
    </row>
    <row r="1808" spans="1:2" x14ac:dyDescent="0.2">
      <c r="A1808" s="26"/>
      <c r="B1808" s="7"/>
    </row>
    <row r="1809" spans="1:2" x14ac:dyDescent="0.2">
      <c r="A1809" s="26"/>
      <c r="B1809" s="7"/>
    </row>
    <row r="1810" spans="1:2" x14ac:dyDescent="0.2">
      <c r="A1810" s="26"/>
      <c r="B1810" s="7"/>
    </row>
    <row r="1811" spans="1:2" x14ac:dyDescent="0.2">
      <c r="A1811" s="26"/>
      <c r="B1811" s="7"/>
    </row>
    <row r="1812" spans="1:2" x14ac:dyDescent="0.2">
      <c r="A1812" s="26"/>
      <c r="B1812" s="7"/>
    </row>
    <row r="1813" spans="1:2" x14ac:dyDescent="0.2">
      <c r="A1813" s="26"/>
      <c r="B1813" s="7"/>
    </row>
    <row r="1814" spans="1:2" x14ac:dyDescent="0.2">
      <c r="A1814" s="26"/>
      <c r="B1814" s="7"/>
    </row>
    <row r="1815" spans="1:2" x14ac:dyDescent="0.2">
      <c r="A1815" s="26"/>
      <c r="B1815" s="7"/>
    </row>
    <row r="1816" spans="1:2" x14ac:dyDescent="0.2">
      <c r="A1816" s="26"/>
      <c r="B1816" s="7"/>
    </row>
    <row r="1817" spans="1:2" x14ac:dyDescent="0.2">
      <c r="A1817" s="26"/>
      <c r="B1817" s="7"/>
    </row>
    <row r="1818" spans="1:2" x14ac:dyDescent="0.2">
      <c r="A1818" s="26"/>
      <c r="B1818" s="7"/>
    </row>
    <row r="1819" spans="1:2" x14ac:dyDescent="0.2">
      <c r="A1819" s="26"/>
      <c r="B1819" s="7"/>
    </row>
    <row r="1820" spans="1:2" x14ac:dyDescent="0.2">
      <c r="A1820" s="26"/>
      <c r="B1820" s="7"/>
    </row>
    <row r="1821" spans="1:2" x14ac:dyDescent="0.2">
      <c r="A1821" s="26"/>
      <c r="B1821" s="7"/>
    </row>
    <row r="1822" spans="1:2" x14ac:dyDescent="0.2">
      <c r="A1822" s="26"/>
      <c r="B1822" s="7"/>
    </row>
    <row r="1823" spans="1:2" x14ac:dyDescent="0.2">
      <c r="A1823" s="26"/>
      <c r="B1823" s="7"/>
    </row>
    <row r="1824" spans="1:2" x14ac:dyDescent="0.2">
      <c r="A1824" s="26"/>
      <c r="B1824" s="7"/>
    </row>
    <row r="1825" spans="1:2" x14ac:dyDescent="0.2">
      <c r="A1825" s="26"/>
      <c r="B1825" s="7"/>
    </row>
    <row r="1826" spans="1:2" x14ac:dyDescent="0.2">
      <c r="A1826" s="26"/>
      <c r="B1826" s="7"/>
    </row>
    <row r="1827" spans="1:2" x14ac:dyDescent="0.2">
      <c r="A1827" s="26"/>
      <c r="B1827" s="7"/>
    </row>
    <row r="1828" spans="1:2" x14ac:dyDescent="0.2">
      <c r="A1828" s="26"/>
      <c r="B1828" s="7"/>
    </row>
    <row r="1829" spans="1:2" x14ac:dyDescent="0.2">
      <c r="A1829" s="26"/>
      <c r="B1829" s="7"/>
    </row>
    <row r="1830" spans="1:2" x14ac:dyDescent="0.2">
      <c r="A1830" s="26"/>
      <c r="B1830" s="7"/>
    </row>
    <row r="1831" spans="1:2" x14ac:dyDescent="0.2">
      <c r="A1831" s="26"/>
      <c r="B1831" s="7"/>
    </row>
    <row r="1832" spans="1:2" x14ac:dyDescent="0.2">
      <c r="A1832" s="26"/>
      <c r="B1832" s="7"/>
    </row>
    <row r="1833" spans="1:2" x14ac:dyDescent="0.2">
      <c r="A1833" s="26"/>
      <c r="B1833" s="7"/>
    </row>
    <row r="1834" spans="1:2" x14ac:dyDescent="0.2">
      <c r="A1834" s="26"/>
      <c r="B1834" s="7"/>
    </row>
    <row r="1835" spans="1:2" x14ac:dyDescent="0.2">
      <c r="A1835" s="26"/>
      <c r="B1835" s="7"/>
    </row>
    <row r="1836" spans="1:2" x14ac:dyDescent="0.2">
      <c r="A1836" s="26"/>
      <c r="B1836" s="7"/>
    </row>
    <row r="1837" spans="1:2" x14ac:dyDescent="0.2">
      <c r="A1837" s="26"/>
      <c r="B1837" s="7"/>
    </row>
    <row r="1838" spans="1:2" x14ac:dyDescent="0.2">
      <c r="A1838" s="26"/>
      <c r="B1838" s="7"/>
    </row>
    <row r="1839" spans="1:2" x14ac:dyDescent="0.2">
      <c r="A1839" s="26"/>
      <c r="B1839" s="7"/>
    </row>
    <row r="1840" spans="1:2" x14ac:dyDescent="0.2">
      <c r="A1840" s="26"/>
      <c r="B1840" s="7"/>
    </row>
    <row r="1841" spans="1:2" x14ac:dyDescent="0.2">
      <c r="A1841" s="26"/>
      <c r="B1841" s="7"/>
    </row>
    <row r="1842" spans="1:2" x14ac:dyDescent="0.2">
      <c r="A1842" s="26"/>
      <c r="B1842" s="7"/>
    </row>
    <row r="1843" spans="1:2" x14ac:dyDescent="0.2">
      <c r="A1843" s="26"/>
      <c r="B1843" s="7"/>
    </row>
    <row r="1844" spans="1:2" x14ac:dyDescent="0.2">
      <c r="A1844" s="26"/>
      <c r="B1844" s="7"/>
    </row>
    <row r="1845" spans="1:2" x14ac:dyDescent="0.2">
      <c r="A1845" s="26"/>
      <c r="B1845" s="7"/>
    </row>
    <row r="1846" spans="1:2" x14ac:dyDescent="0.2">
      <c r="A1846" s="26"/>
      <c r="B1846" s="7"/>
    </row>
    <row r="1847" spans="1:2" x14ac:dyDescent="0.2">
      <c r="A1847" s="26"/>
      <c r="B1847" s="7"/>
    </row>
    <row r="1848" spans="1:2" x14ac:dyDescent="0.2">
      <c r="A1848" s="26"/>
      <c r="B1848" s="7"/>
    </row>
    <row r="1849" spans="1:2" x14ac:dyDescent="0.2">
      <c r="A1849" s="26"/>
      <c r="B1849" s="7"/>
    </row>
    <row r="1850" spans="1:2" x14ac:dyDescent="0.2">
      <c r="A1850" s="26"/>
      <c r="B1850" s="7"/>
    </row>
    <row r="1851" spans="1:2" x14ac:dyDescent="0.2">
      <c r="A1851" s="26"/>
      <c r="B1851" s="7"/>
    </row>
    <row r="1852" spans="1:2" x14ac:dyDescent="0.2">
      <c r="A1852" s="26"/>
      <c r="B1852" s="7"/>
    </row>
    <row r="1853" spans="1:2" x14ac:dyDescent="0.2">
      <c r="A1853" s="26"/>
      <c r="B1853" s="7"/>
    </row>
    <row r="1854" spans="1:2" x14ac:dyDescent="0.2">
      <c r="A1854" s="26"/>
      <c r="B1854" s="7"/>
    </row>
    <row r="1855" spans="1:2" x14ac:dyDescent="0.2">
      <c r="A1855" s="26"/>
      <c r="B1855" s="7"/>
    </row>
    <row r="1856" spans="1:2" x14ac:dyDescent="0.2">
      <c r="A1856" s="26"/>
      <c r="B1856" s="7"/>
    </row>
    <row r="1857" spans="1:2" x14ac:dyDescent="0.2">
      <c r="A1857" s="26"/>
      <c r="B1857" s="7"/>
    </row>
    <row r="1858" spans="1:2" x14ac:dyDescent="0.2">
      <c r="A1858" s="26"/>
      <c r="B1858" s="7"/>
    </row>
    <row r="1859" spans="1:2" x14ac:dyDescent="0.2">
      <c r="A1859" s="26"/>
      <c r="B1859" s="7"/>
    </row>
    <row r="1860" spans="1:2" x14ac:dyDescent="0.2">
      <c r="A1860" s="26"/>
      <c r="B1860" s="7"/>
    </row>
    <row r="1861" spans="1:2" x14ac:dyDescent="0.2">
      <c r="A1861" s="26"/>
      <c r="B1861" s="7"/>
    </row>
    <row r="1862" spans="1:2" x14ac:dyDescent="0.2">
      <c r="A1862" s="26"/>
      <c r="B1862" s="7"/>
    </row>
    <row r="1863" spans="1:2" x14ac:dyDescent="0.2">
      <c r="A1863" s="26"/>
      <c r="B1863" s="7"/>
    </row>
    <row r="1864" spans="1:2" x14ac:dyDescent="0.2">
      <c r="A1864" s="26"/>
      <c r="B1864" s="7"/>
    </row>
    <row r="1865" spans="1:2" x14ac:dyDescent="0.2">
      <c r="A1865" s="26"/>
      <c r="B1865" s="7"/>
    </row>
    <row r="1866" spans="1:2" x14ac:dyDescent="0.2">
      <c r="A1866" s="26"/>
      <c r="B1866" s="7"/>
    </row>
    <row r="1867" spans="1:2" x14ac:dyDescent="0.2">
      <c r="A1867" s="26"/>
      <c r="B1867" s="7"/>
    </row>
    <row r="1868" spans="1:2" x14ac:dyDescent="0.2">
      <c r="A1868" s="26"/>
      <c r="B1868" s="7"/>
    </row>
    <row r="1869" spans="1:2" x14ac:dyDescent="0.2">
      <c r="A1869" s="26"/>
      <c r="B1869" s="7"/>
    </row>
    <row r="1870" spans="1:2" x14ac:dyDescent="0.2">
      <c r="A1870" s="26"/>
      <c r="B1870" s="7"/>
    </row>
    <row r="1871" spans="1:2" x14ac:dyDescent="0.2">
      <c r="A1871" s="26"/>
      <c r="B1871" s="7"/>
    </row>
    <row r="1872" spans="1:2" x14ac:dyDescent="0.2">
      <c r="A1872" s="26"/>
      <c r="B1872" s="7"/>
    </row>
    <row r="1873" spans="1:2" x14ac:dyDescent="0.2">
      <c r="A1873" s="26"/>
      <c r="B1873" s="7"/>
    </row>
    <row r="1874" spans="1:2" x14ac:dyDescent="0.2">
      <c r="A1874" s="26"/>
      <c r="B1874" s="7"/>
    </row>
    <row r="1875" spans="1:2" x14ac:dyDescent="0.2">
      <c r="A1875" s="26"/>
      <c r="B1875" s="7"/>
    </row>
    <row r="1876" spans="1:2" x14ac:dyDescent="0.2">
      <c r="A1876" s="26"/>
      <c r="B1876" s="7"/>
    </row>
    <row r="1877" spans="1:2" x14ac:dyDescent="0.2">
      <c r="A1877" s="26"/>
      <c r="B1877" s="7"/>
    </row>
    <row r="1878" spans="1:2" x14ac:dyDescent="0.2">
      <c r="A1878" s="26"/>
      <c r="B1878" s="7"/>
    </row>
    <row r="1879" spans="1:2" x14ac:dyDescent="0.2">
      <c r="A1879" s="26"/>
      <c r="B1879" s="7"/>
    </row>
    <row r="1880" spans="1:2" x14ac:dyDescent="0.2">
      <c r="A1880" s="26"/>
      <c r="B1880" s="7"/>
    </row>
    <row r="1881" spans="1:2" x14ac:dyDescent="0.2">
      <c r="A1881" s="26"/>
      <c r="B1881" s="7"/>
    </row>
    <row r="1882" spans="1:2" x14ac:dyDescent="0.2">
      <c r="A1882" s="26"/>
      <c r="B1882" s="7"/>
    </row>
    <row r="1883" spans="1:2" x14ac:dyDescent="0.2">
      <c r="A1883" s="26"/>
      <c r="B1883" s="7"/>
    </row>
    <row r="1884" spans="1:2" x14ac:dyDescent="0.2">
      <c r="A1884" s="26"/>
      <c r="B1884" s="7"/>
    </row>
    <row r="1885" spans="1:2" x14ac:dyDescent="0.2">
      <c r="A1885" s="26"/>
      <c r="B1885" s="7"/>
    </row>
    <row r="1886" spans="1:2" x14ac:dyDescent="0.2">
      <c r="A1886" s="26"/>
      <c r="B1886" s="7"/>
    </row>
    <row r="1887" spans="1:2" x14ac:dyDescent="0.2">
      <c r="A1887" s="26"/>
      <c r="B1887" s="7"/>
    </row>
    <row r="1888" spans="1:2" x14ac:dyDescent="0.2">
      <c r="A1888" s="26"/>
      <c r="B1888" s="7"/>
    </row>
    <row r="1889" spans="1:2" x14ac:dyDescent="0.2">
      <c r="A1889" s="26"/>
      <c r="B1889" s="7"/>
    </row>
    <row r="1890" spans="1:2" x14ac:dyDescent="0.2">
      <c r="A1890" s="26"/>
      <c r="B1890" s="7"/>
    </row>
    <row r="1891" spans="1:2" x14ac:dyDescent="0.2">
      <c r="A1891" s="26"/>
      <c r="B1891" s="7"/>
    </row>
    <row r="1892" spans="1:2" x14ac:dyDescent="0.2">
      <c r="A1892" s="26"/>
      <c r="B1892" s="7"/>
    </row>
    <row r="1893" spans="1:2" x14ac:dyDescent="0.2">
      <c r="A1893" s="26"/>
      <c r="B1893" s="7"/>
    </row>
    <row r="1894" spans="1:2" x14ac:dyDescent="0.2">
      <c r="A1894" s="26"/>
      <c r="B1894" s="7"/>
    </row>
    <row r="1895" spans="1:2" x14ac:dyDescent="0.2">
      <c r="A1895" s="26"/>
      <c r="B1895" s="7"/>
    </row>
    <row r="1896" spans="1:2" x14ac:dyDescent="0.2">
      <c r="A1896" s="26"/>
      <c r="B1896" s="7"/>
    </row>
    <row r="1897" spans="1:2" x14ac:dyDescent="0.2">
      <c r="A1897" s="26"/>
      <c r="B1897" s="7"/>
    </row>
    <row r="1898" spans="1:2" x14ac:dyDescent="0.2">
      <c r="A1898" s="26"/>
      <c r="B1898" s="7"/>
    </row>
    <row r="1899" spans="1:2" x14ac:dyDescent="0.2">
      <c r="A1899" s="26"/>
      <c r="B1899" s="7"/>
    </row>
    <row r="1900" spans="1:2" x14ac:dyDescent="0.2">
      <c r="A1900" s="26"/>
      <c r="B1900" s="7"/>
    </row>
    <row r="1901" spans="1:2" x14ac:dyDescent="0.2">
      <c r="A1901" s="26"/>
      <c r="B1901" s="7"/>
    </row>
    <row r="1902" spans="1:2" x14ac:dyDescent="0.2">
      <c r="A1902" s="26"/>
      <c r="B1902" s="7"/>
    </row>
    <row r="1903" spans="1:2" x14ac:dyDescent="0.2">
      <c r="A1903" s="26"/>
      <c r="B1903" s="7"/>
    </row>
    <row r="1904" spans="1:2" x14ac:dyDescent="0.2">
      <c r="A1904" s="26"/>
      <c r="B1904" s="7"/>
    </row>
    <row r="1905" spans="1:2" x14ac:dyDescent="0.2">
      <c r="A1905" s="26"/>
      <c r="B1905" s="7"/>
    </row>
    <row r="1906" spans="1:2" x14ac:dyDescent="0.2">
      <c r="A1906" s="26"/>
      <c r="B1906" s="7"/>
    </row>
    <row r="1907" spans="1:2" x14ac:dyDescent="0.2">
      <c r="A1907" s="26"/>
      <c r="B1907" s="7"/>
    </row>
    <row r="1908" spans="1:2" x14ac:dyDescent="0.2">
      <c r="A1908" s="26"/>
      <c r="B1908" s="7"/>
    </row>
    <row r="1909" spans="1:2" x14ac:dyDescent="0.2">
      <c r="A1909" s="26"/>
      <c r="B1909" s="7"/>
    </row>
    <row r="1910" spans="1:2" x14ac:dyDescent="0.2">
      <c r="A1910" s="26"/>
      <c r="B1910" s="7"/>
    </row>
    <row r="1911" spans="1:2" x14ac:dyDescent="0.2">
      <c r="A1911" s="26"/>
      <c r="B1911" s="7"/>
    </row>
    <row r="1912" spans="1:2" x14ac:dyDescent="0.2">
      <c r="A1912" s="26"/>
      <c r="B1912" s="7"/>
    </row>
    <row r="1913" spans="1:2" x14ac:dyDescent="0.2">
      <c r="A1913" s="26"/>
      <c r="B1913" s="7"/>
    </row>
    <row r="1914" spans="1:2" x14ac:dyDescent="0.2">
      <c r="A1914" s="26"/>
      <c r="B1914" s="7"/>
    </row>
    <row r="1915" spans="1:2" x14ac:dyDescent="0.2">
      <c r="A1915" s="26"/>
      <c r="B1915" s="7"/>
    </row>
    <row r="1916" spans="1:2" x14ac:dyDescent="0.2">
      <c r="A1916" s="26"/>
      <c r="B1916" s="7"/>
    </row>
    <row r="1917" spans="1:2" x14ac:dyDescent="0.2">
      <c r="A1917" s="26"/>
      <c r="B1917" s="7"/>
    </row>
    <row r="1918" spans="1:2" x14ac:dyDescent="0.2">
      <c r="A1918" s="26"/>
      <c r="B1918" s="7"/>
    </row>
    <row r="1919" spans="1:2" x14ac:dyDescent="0.2">
      <c r="A1919" s="26"/>
      <c r="B1919" s="7"/>
    </row>
    <row r="1920" spans="1:2" x14ac:dyDescent="0.2">
      <c r="A1920" s="26"/>
      <c r="B1920" s="7"/>
    </row>
    <row r="1921" spans="1:2" x14ac:dyDescent="0.2">
      <c r="A1921" s="26"/>
      <c r="B1921" s="7"/>
    </row>
    <row r="1922" spans="1:2" x14ac:dyDescent="0.2">
      <c r="A1922" s="26"/>
      <c r="B1922" s="7"/>
    </row>
    <row r="1923" spans="1:2" x14ac:dyDescent="0.2">
      <c r="A1923" s="26"/>
      <c r="B1923" s="7"/>
    </row>
    <row r="1924" spans="1:2" x14ac:dyDescent="0.2">
      <c r="A1924" s="26"/>
      <c r="B1924" s="7"/>
    </row>
    <row r="1925" spans="1:2" x14ac:dyDescent="0.2">
      <c r="A1925" s="26"/>
      <c r="B1925" s="7"/>
    </row>
    <row r="1926" spans="1:2" x14ac:dyDescent="0.2">
      <c r="A1926" s="26"/>
      <c r="B1926" s="7"/>
    </row>
    <row r="1927" spans="1:2" x14ac:dyDescent="0.2">
      <c r="A1927" s="26"/>
      <c r="B1927" s="7"/>
    </row>
    <row r="1928" spans="1:2" x14ac:dyDescent="0.2">
      <c r="A1928" s="26"/>
      <c r="B1928" s="7"/>
    </row>
    <row r="1929" spans="1:2" x14ac:dyDescent="0.2">
      <c r="A1929" s="26"/>
      <c r="B1929" s="7"/>
    </row>
    <row r="1930" spans="1:2" x14ac:dyDescent="0.2">
      <c r="A1930" s="26"/>
      <c r="B1930" s="7"/>
    </row>
    <row r="1931" spans="1:2" x14ac:dyDescent="0.2">
      <c r="A1931" s="26"/>
      <c r="B1931" s="7"/>
    </row>
    <row r="1932" spans="1:2" x14ac:dyDescent="0.2">
      <c r="A1932" s="26"/>
      <c r="B1932" s="7"/>
    </row>
    <row r="1933" spans="1:2" x14ac:dyDescent="0.2">
      <c r="A1933" s="26"/>
      <c r="B1933" s="7"/>
    </row>
    <row r="1934" spans="1:2" x14ac:dyDescent="0.2">
      <c r="A1934" s="26"/>
      <c r="B1934" s="7"/>
    </row>
    <row r="1935" spans="1:2" x14ac:dyDescent="0.2">
      <c r="A1935" s="26"/>
      <c r="B1935" s="7"/>
    </row>
    <row r="1936" spans="1:2" x14ac:dyDescent="0.2">
      <c r="A1936" s="26"/>
      <c r="B1936" s="7"/>
    </row>
    <row r="1937" spans="1:2" x14ac:dyDescent="0.2">
      <c r="A1937" s="26"/>
      <c r="B1937" s="7"/>
    </row>
    <row r="1938" spans="1:2" x14ac:dyDescent="0.2">
      <c r="A1938" s="26"/>
      <c r="B1938" s="7"/>
    </row>
    <row r="1939" spans="1:2" x14ac:dyDescent="0.2">
      <c r="A1939" s="26"/>
      <c r="B1939" s="7"/>
    </row>
    <row r="1940" spans="1:2" x14ac:dyDescent="0.2">
      <c r="A1940" s="26"/>
      <c r="B1940" s="7"/>
    </row>
    <row r="1941" spans="1:2" x14ac:dyDescent="0.2">
      <c r="A1941" s="26"/>
      <c r="B1941" s="7"/>
    </row>
    <row r="1942" spans="1:2" x14ac:dyDescent="0.2">
      <c r="A1942" s="26"/>
      <c r="B1942" s="7"/>
    </row>
    <row r="1943" spans="1:2" x14ac:dyDescent="0.2">
      <c r="A1943" s="26"/>
      <c r="B1943" s="7"/>
    </row>
    <row r="1944" spans="1:2" x14ac:dyDescent="0.2">
      <c r="A1944" s="26"/>
      <c r="B1944" s="7"/>
    </row>
    <row r="1945" spans="1:2" x14ac:dyDescent="0.2">
      <c r="A1945" s="26"/>
      <c r="B1945" s="7"/>
    </row>
    <row r="1946" spans="1:2" x14ac:dyDescent="0.2">
      <c r="A1946" s="26"/>
      <c r="B1946" s="7"/>
    </row>
    <row r="1947" spans="1:2" x14ac:dyDescent="0.2">
      <c r="A1947" s="26"/>
      <c r="B1947" s="7"/>
    </row>
    <row r="1948" spans="1:2" x14ac:dyDescent="0.2">
      <c r="A1948" s="26"/>
      <c r="B1948" s="7"/>
    </row>
    <row r="1949" spans="1:2" x14ac:dyDescent="0.2">
      <c r="A1949" s="26"/>
      <c r="B1949" s="7"/>
    </row>
    <row r="1950" spans="1:2" x14ac:dyDescent="0.2">
      <c r="A1950" s="26"/>
      <c r="B1950" s="7"/>
    </row>
    <row r="1951" spans="1:2" x14ac:dyDescent="0.2">
      <c r="A1951" s="26"/>
      <c r="B1951" s="7"/>
    </row>
    <row r="1952" spans="1:2" x14ac:dyDescent="0.2">
      <c r="A1952" s="26"/>
      <c r="B1952" s="7"/>
    </row>
    <row r="1953" spans="1:2" x14ac:dyDescent="0.2">
      <c r="A1953" s="26"/>
      <c r="B1953" s="7"/>
    </row>
    <row r="1954" spans="1:2" x14ac:dyDescent="0.2">
      <c r="A1954" s="26"/>
      <c r="B1954" s="7"/>
    </row>
    <row r="1955" spans="1:2" x14ac:dyDescent="0.2">
      <c r="A1955" s="26"/>
      <c r="B1955" s="7"/>
    </row>
    <row r="1956" spans="1:2" x14ac:dyDescent="0.2">
      <c r="A1956" s="26"/>
      <c r="B1956" s="7"/>
    </row>
    <row r="1957" spans="1:2" x14ac:dyDescent="0.2">
      <c r="A1957" s="26"/>
      <c r="B1957" s="7"/>
    </row>
    <row r="1958" spans="1:2" x14ac:dyDescent="0.2">
      <c r="A1958" s="26"/>
      <c r="B1958" s="7"/>
    </row>
    <row r="1959" spans="1:2" x14ac:dyDescent="0.2">
      <c r="A1959" s="26"/>
      <c r="B1959" s="7"/>
    </row>
    <row r="1960" spans="1:2" x14ac:dyDescent="0.2">
      <c r="B1960" s="7"/>
    </row>
    <row r="1961" spans="1:2" x14ac:dyDescent="0.2">
      <c r="B1961" s="7"/>
    </row>
    <row r="1962" spans="1:2" x14ac:dyDescent="0.2">
      <c r="B1962" s="7"/>
    </row>
    <row r="1963" spans="1:2" x14ac:dyDescent="0.2">
      <c r="B1963" s="7"/>
    </row>
    <row r="1964" spans="1:2" x14ac:dyDescent="0.2">
      <c r="B1964" s="7"/>
    </row>
    <row r="1965" spans="1:2" x14ac:dyDescent="0.2">
      <c r="B1965" s="7"/>
    </row>
    <row r="1966" spans="1:2" x14ac:dyDescent="0.2">
      <c r="B1966" s="7"/>
    </row>
    <row r="1967" spans="1:2" x14ac:dyDescent="0.2">
      <c r="B1967" s="7"/>
    </row>
    <row r="1968" spans="1:2" x14ac:dyDescent="0.2">
      <c r="B1968" s="7"/>
    </row>
    <row r="1969" spans="2:2" x14ac:dyDescent="0.2">
      <c r="B1969" s="7"/>
    </row>
    <row r="1970" spans="2:2" x14ac:dyDescent="0.2">
      <c r="B1970" s="7"/>
    </row>
    <row r="1971" spans="2:2" x14ac:dyDescent="0.2">
      <c r="B1971" s="7"/>
    </row>
    <row r="1972" spans="2:2" x14ac:dyDescent="0.2">
      <c r="B1972" s="7"/>
    </row>
    <row r="1973" spans="2:2" x14ac:dyDescent="0.2">
      <c r="B1973" s="7"/>
    </row>
    <row r="1974" spans="2:2" x14ac:dyDescent="0.2">
      <c r="B1974" s="7"/>
    </row>
    <row r="1975" spans="2:2" x14ac:dyDescent="0.2">
      <c r="B1975" s="7"/>
    </row>
    <row r="1976" spans="2:2" x14ac:dyDescent="0.2">
      <c r="B1976" s="7"/>
    </row>
    <row r="1977" spans="2:2" x14ac:dyDescent="0.2">
      <c r="B1977" s="7"/>
    </row>
    <row r="1978" spans="2:2" x14ac:dyDescent="0.2">
      <c r="B1978" s="7"/>
    </row>
    <row r="1979" spans="2:2" x14ac:dyDescent="0.2">
      <c r="B1979" s="7"/>
    </row>
    <row r="1980" spans="2:2" x14ac:dyDescent="0.2">
      <c r="B1980" s="7"/>
    </row>
    <row r="1981" spans="2:2" x14ac:dyDescent="0.2">
      <c r="B1981" s="7"/>
    </row>
    <row r="1982" spans="2:2" x14ac:dyDescent="0.2">
      <c r="B1982" s="7"/>
    </row>
    <row r="1983" spans="2:2" x14ac:dyDescent="0.2">
      <c r="B1983" s="7"/>
    </row>
    <row r="1984" spans="2:2" x14ac:dyDescent="0.2">
      <c r="B1984" s="7"/>
    </row>
    <row r="1985" spans="2:2" x14ac:dyDescent="0.2">
      <c r="B1985" s="7"/>
    </row>
    <row r="1986" spans="2:2" x14ac:dyDescent="0.2">
      <c r="B1986" s="7"/>
    </row>
    <row r="1987" spans="2:2" x14ac:dyDescent="0.2">
      <c r="B1987" s="7"/>
    </row>
    <row r="1988" spans="2:2" x14ac:dyDescent="0.2">
      <c r="B1988" s="7"/>
    </row>
    <row r="1989" spans="2:2" x14ac:dyDescent="0.2">
      <c r="B1989" s="7"/>
    </row>
    <row r="1990" spans="2:2" x14ac:dyDescent="0.2">
      <c r="B1990" s="7"/>
    </row>
    <row r="1991" spans="2:2" x14ac:dyDescent="0.2">
      <c r="B1991" s="7"/>
    </row>
    <row r="1992" spans="2:2" x14ac:dyDescent="0.2">
      <c r="B1992" s="7"/>
    </row>
    <row r="1993" spans="2:2" x14ac:dyDescent="0.2">
      <c r="B1993" s="7"/>
    </row>
    <row r="1994" spans="2:2" x14ac:dyDescent="0.2">
      <c r="B1994" s="7"/>
    </row>
    <row r="1995" spans="2:2" x14ac:dyDescent="0.2">
      <c r="B1995" s="7"/>
    </row>
    <row r="1996" spans="2:2" x14ac:dyDescent="0.2">
      <c r="B1996" s="7"/>
    </row>
    <row r="1997" spans="2:2" x14ac:dyDescent="0.2">
      <c r="B1997" s="7"/>
    </row>
    <row r="1998" spans="2:2" x14ac:dyDescent="0.2">
      <c r="B1998" s="7"/>
    </row>
    <row r="1999" spans="2:2" x14ac:dyDescent="0.2">
      <c r="B1999" s="7"/>
    </row>
    <row r="2000" spans="2:2" x14ac:dyDescent="0.2">
      <c r="B2000" s="7"/>
    </row>
    <row r="2001" spans="2:2" x14ac:dyDescent="0.2">
      <c r="B2001" s="7"/>
    </row>
    <row r="2002" spans="2:2" x14ac:dyDescent="0.2">
      <c r="B2002" s="7"/>
    </row>
    <row r="2003" spans="2:2" x14ac:dyDescent="0.2">
      <c r="B2003" s="7"/>
    </row>
    <row r="2004" spans="2:2" x14ac:dyDescent="0.2">
      <c r="B2004" s="7"/>
    </row>
    <row r="2005" spans="2:2" x14ac:dyDescent="0.2">
      <c r="B2005" s="7"/>
    </row>
    <row r="2006" spans="2:2" x14ac:dyDescent="0.2">
      <c r="B2006" s="7"/>
    </row>
    <row r="2007" spans="2:2" x14ac:dyDescent="0.2">
      <c r="B2007" s="7"/>
    </row>
    <row r="2008" spans="2:2" x14ac:dyDescent="0.2">
      <c r="B2008" s="7"/>
    </row>
    <row r="2009" spans="2:2" x14ac:dyDescent="0.2">
      <c r="B2009" s="7"/>
    </row>
    <row r="2010" spans="2:2" x14ac:dyDescent="0.2">
      <c r="B2010" s="7"/>
    </row>
    <row r="2011" spans="2:2" x14ac:dyDescent="0.2">
      <c r="B2011" s="7"/>
    </row>
    <row r="2012" spans="2:2" x14ac:dyDescent="0.2">
      <c r="B2012" s="7"/>
    </row>
    <row r="2013" spans="2:2" x14ac:dyDescent="0.2">
      <c r="B2013" s="7"/>
    </row>
    <row r="2014" spans="2:2" x14ac:dyDescent="0.2">
      <c r="B2014" s="7"/>
    </row>
    <row r="2015" spans="2:2" x14ac:dyDescent="0.2">
      <c r="B2015" s="7"/>
    </row>
    <row r="2016" spans="2:2" x14ac:dyDescent="0.2">
      <c r="B2016" s="7"/>
    </row>
    <row r="2017" spans="2:2" x14ac:dyDescent="0.2">
      <c r="B2017" s="7"/>
    </row>
    <row r="2018" spans="2:2" x14ac:dyDescent="0.2">
      <c r="B2018" s="7"/>
    </row>
    <row r="2019" spans="2:2" x14ac:dyDescent="0.2">
      <c r="B2019" s="7"/>
    </row>
    <row r="2020" spans="2:2" x14ac:dyDescent="0.2">
      <c r="B2020" s="7"/>
    </row>
    <row r="2021" spans="2:2" x14ac:dyDescent="0.2">
      <c r="B2021" s="7"/>
    </row>
    <row r="2022" spans="2:2" x14ac:dyDescent="0.2">
      <c r="B2022" s="7"/>
    </row>
    <row r="2023" spans="2:2" x14ac:dyDescent="0.2">
      <c r="B2023" s="7"/>
    </row>
    <row r="2024" spans="2:2" x14ac:dyDescent="0.2">
      <c r="B2024" s="7"/>
    </row>
    <row r="2025" spans="2:2" x14ac:dyDescent="0.2">
      <c r="B2025" s="7"/>
    </row>
    <row r="2026" spans="2:2" x14ac:dyDescent="0.2">
      <c r="B2026" s="7"/>
    </row>
    <row r="2027" spans="2:2" x14ac:dyDescent="0.2">
      <c r="B2027" s="7"/>
    </row>
    <row r="2028" spans="2:2" x14ac:dyDescent="0.2">
      <c r="B2028" s="7"/>
    </row>
    <row r="2029" spans="2:2" x14ac:dyDescent="0.2">
      <c r="B2029" s="7"/>
    </row>
    <row r="2030" spans="2:2" x14ac:dyDescent="0.2">
      <c r="B2030" s="7"/>
    </row>
    <row r="2031" spans="2:2" x14ac:dyDescent="0.2">
      <c r="B2031" s="7"/>
    </row>
    <row r="2032" spans="2:2" x14ac:dyDescent="0.2">
      <c r="B2032" s="7"/>
    </row>
    <row r="2033" spans="2:2" x14ac:dyDescent="0.2">
      <c r="B2033" s="7"/>
    </row>
    <row r="2034" spans="2:2" x14ac:dyDescent="0.2">
      <c r="B2034" s="7"/>
    </row>
    <row r="2035" spans="2:2" x14ac:dyDescent="0.2">
      <c r="B2035" s="7"/>
    </row>
    <row r="2036" spans="2:2" x14ac:dyDescent="0.2">
      <c r="B2036" s="7"/>
    </row>
    <row r="2037" spans="2:2" x14ac:dyDescent="0.2">
      <c r="B2037" s="7"/>
    </row>
    <row r="2038" spans="2:2" x14ac:dyDescent="0.2">
      <c r="B2038" s="7"/>
    </row>
    <row r="2039" spans="2:2" x14ac:dyDescent="0.2">
      <c r="B2039" s="7"/>
    </row>
    <row r="2040" spans="2:2" x14ac:dyDescent="0.2">
      <c r="B2040" s="7"/>
    </row>
    <row r="2041" spans="2:2" x14ac:dyDescent="0.2">
      <c r="B2041" s="7"/>
    </row>
    <row r="2042" spans="2:2" x14ac:dyDescent="0.2">
      <c r="B2042" s="7"/>
    </row>
    <row r="2043" spans="2:2" x14ac:dyDescent="0.2">
      <c r="B2043" s="7"/>
    </row>
    <row r="2044" spans="2:2" x14ac:dyDescent="0.2">
      <c r="B2044" s="7"/>
    </row>
    <row r="2045" spans="2:2" x14ac:dyDescent="0.2">
      <c r="B2045" s="7"/>
    </row>
    <row r="2046" spans="2:2" x14ac:dyDescent="0.2">
      <c r="B2046" s="7"/>
    </row>
    <row r="2047" spans="2:2" x14ac:dyDescent="0.2">
      <c r="B2047" s="7"/>
    </row>
    <row r="2048" spans="2:2" x14ac:dyDescent="0.2">
      <c r="B2048" s="7"/>
    </row>
    <row r="2049" spans="2:2" x14ac:dyDescent="0.2">
      <c r="B2049" s="7"/>
    </row>
    <row r="2050" spans="2:2" x14ac:dyDescent="0.2">
      <c r="B2050" s="7"/>
    </row>
    <row r="2051" spans="2:2" x14ac:dyDescent="0.2">
      <c r="B2051" s="7"/>
    </row>
    <row r="2052" spans="2:2" x14ac:dyDescent="0.2">
      <c r="B2052" s="7"/>
    </row>
    <row r="2053" spans="2:2" x14ac:dyDescent="0.2">
      <c r="B2053" s="7"/>
    </row>
    <row r="2054" spans="2:2" x14ac:dyDescent="0.2">
      <c r="B2054" s="7"/>
    </row>
    <row r="2055" spans="2:2" x14ac:dyDescent="0.2">
      <c r="B2055" s="7"/>
    </row>
    <row r="2056" spans="2:2" x14ac:dyDescent="0.2">
      <c r="B2056" s="7"/>
    </row>
    <row r="2057" spans="2:2" x14ac:dyDescent="0.2">
      <c r="B2057" s="7"/>
    </row>
    <row r="2058" spans="2:2" x14ac:dyDescent="0.2">
      <c r="B2058" s="7"/>
    </row>
    <row r="2059" spans="2:2" x14ac:dyDescent="0.2">
      <c r="B2059" s="7"/>
    </row>
    <row r="2060" spans="2:2" x14ac:dyDescent="0.2">
      <c r="B2060" s="7"/>
    </row>
    <row r="2061" spans="2:2" x14ac:dyDescent="0.2">
      <c r="B2061" s="7"/>
    </row>
    <row r="2062" spans="2:2" x14ac:dyDescent="0.2">
      <c r="B2062" s="7"/>
    </row>
    <row r="2063" spans="2:2" x14ac:dyDescent="0.2">
      <c r="B2063" s="7"/>
    </row>
    <row r="2064" spans="2:2" x14ac:dyDescent="0.2">
      <c r="B2064" s="7"/>
    </row>
    <row r="2065" spans="2:2" x14ac:dyDescent="0.2">
      <c r="B2065" s="7"/>
    </row>
    <row r="2066" spans="2:2" x14ac:dyDescent="0.2">
      <c r="B2066" s="7"/>
    </row>
    <row r="2067" spans="2:2" x14ac:dyDescent="0.2">
      <c r="B2067" s="7"/>
    </row>
    <row r="2068" spans="2:2" x14ac:dyDescent="0.2">
      <c r="B2068" s="7"/>
    </row>
    <row r="2069" spans="2:2" x14ac:dyDescent="0.2">
      <c r="B2069" s="7"/>
    </row>
    <row r="2070" spans="2:2" x14ac:dyDescent="0.2">
      <c r="B2070" s="7"/>
    </row>
    <row r="2071" spans="2:2" x14ac:dyDescent="0.2">
      <c r="B2071" s="7"/>
    </row>
    <row r="2072" spans="2:2" x14ac:dyDescent="0.2">
      <c r="B2072" s="7"/>
    </row>
    <row r="2073" spans="2:2" x14ac:dyDescent="0.2">
      <c r="B2073" s="7"/>
    </row>
    <row r="2074" spans="2:2" x14ac:dyDescent="0.2">
      <c r="B2074" s="7"/>
    </row>
    <row r="2075" spans="2:2" x14ac:dyDescent="0.2">
      <c r="B2075" s="7"/>
    </row>
    <row r="2076" spans="2:2" x14ac:dyDescent="0.2">
      <c r="B2076" s="7"/>
    </row>
    <row r="2077" spans="2:2" x14ac:dyDescent="0.2">
      <c r="B2077" s="7"/>
    </row>
    <row r="2078" spans="2:2" x14ac:dyDescent="0.2">
      <c r="B2078" s="7"/>
    </row>
    <row r="2079" spans="2:2" x14ac:dyDescent="0.2">
      <c r="B2079" s="7"/>
    </row>
    <row r="2080" spans="2:2" x14ac:dyDescent="0.2">
      <c r="B2080" s="7"/>
    </row>
    <row r="2081" spans="2:2" x14ac:dyDescent="0.2">
      <c r="B2081" s="7"/>
    </row>
    <row r="2082" spans="2:2" x14ac:dyDescent="0.2">
      <c r="B2082" s="7"/>
    </row>
    <row r="2083" spans="2:2" x14ac:dyDescent="0.2">
      <c r="B2083" s="7"/>
    </row>
    <row r="2084" spans="2:2" x14ac:dyDescent="0.2">
      <c r="B2084" s="7"/>
    </row>
    <row r="2085" spans="2:2" x14ac:dyDescent="0.2">
      <c r="B2085" s="7"/>
    </row>
    <row r="2086" spans="2:2" x14ac:dyDescent="0.2">
      <c r="B2086" s="7"/>
    </row>
    <row r="2087" spans="2:2" x14ac:dyDescent="0.2">
      <c r="B2087" s="7"/>
    </row>
    <row r="2088" spans="2:2" x14ac:dyDescent="0.2">
      <c r="B2088" s="7"/>
    </row>
    <row r="2089" spans="2:2" x14ac:dyDescent="0.2">
      <c r="B2089" s="7"/>
    </row>
    <row r="2090" spans="2:2" x14ac:dyDescent="0.2">
      <c r="B2090" s="7"/>
    </row>
    <row r="2091" spans="2:2" x14ac:dyDescent="0.2">
      <c r="B2091" s="7"/>
    </row>
    <row r="2092" spans="2:2" x14ac:dyDescent="0.2">
      <c r="B2092" s="7"/>
    </row>
    <row r="2093" spans="2:2" x14ac:dyDescent="0.2">
      <c r="B2093" s="7"/>
    </row>
    <row r="2094" spans="2:2" x14ac:dyDescent="0.2">
      <c r="B2094" s="7"/>
    </row>
    <row r="2095" spans="2:2" x14ac:dyDescent="0.2">
      <c r="B2095" s="7"/>
    </row>
    <row r="2096" spans="2:2" x14ac:dyDescent="0.2">
      <c r="B2096" s="7"/>
    </row>
    <row r="2097" spans="2:2" x14ac:dyDescent="0.2">
      <c r="B2097" s="7"/>
    </row>
    <row r="2098" spans="2:2" x14ac:dyDescent="0.2">
      <c r="B2098" s="7"/>
    </row>
    <row r="2099" spans="2:2" x14ac:dyDescent="0.2">
      <c r="B2099" s="7"/>
    </row>
    <row r="2100" spans="2:2" x14ac:dyDescent="0.2">
      <c r="B2100" s="7"/>
    </row>
    <row r="2101" spans="2:2" x14ac:dyDescent="0.2">
      <c r="B2101" s="7"/>
    </row>
    <row r="2102" spans="2:2" x14ac:dyDescent="0.2">
      <c r="B2102" s="7"/>
    </row>
    <row r="2103" spans="2:2" x14ac:dyDescent="0.2">
      <c r="B2103" s="7"/>
    </row>
    <row r="2104" spans="2:2" x14ac:dyDescent="0.2">
      <c r="B2104" s="7"/>
    </row>
    <row r="2105" spans="2:2" x14ac:dyDescent="0.2">
      <c r="B2105" s="7"/>
    </row>
    <row r="2106" spans="2:2" x14ac:dyDescent="0.2">
      <c r="B2106" s="7"/>
    </row>
    <row r="2107" spans="2:2" x14ac:dyDescent="0.2">
      <c r="B2107" s="7"/>
    </row>
    <row r="2108" spans="2:2" x14ac:dyDescent="0.2">
      <c r="B2108" s="7"/>
    </row>
    <row r="2109" spans="2:2" x14ac:dyDescent="0.2">
      <c r="B2109" s="7"/>
    </row>
    <row r="2110" spans="2:2" x14ac:dyDescent="0.2">
      <c r="B2110" s="7"/>
    </row>
    <row r="2111" spans="2:2" x14ac:dyDescent="0.2">
      <c r="B2111" s="7"/>
    </row>
    <row r="2112" spans="2:2" x14ac:dyDescent="0.2">
      <c r="B2112" s="7"/>
    </row>
    <row r="2113" spans="2:2" x14ac:dyDescent="0.2">
      <c r="B2113" s="7"/>
    </row>
    <row r="2114" spans="2:2" x14ac:dyDescent="0.2">
      <c r="B2114" s="7"/>
    </row>
    <row r="2115" spans="2:2" x14ac:dyDescent="0.2">
      <c r="B2115" s="7"/>
    </row>
    <row r="2116" spans="2:2" x14ac:dyDescent="0.2">
      <c r="B2116" s="7"/>
    </row>
    <row r="2117" spans="2:2" x14ac:dyDescent="0.2">
      <c r="B2117" s="7"/>
    </row>
    <row r="2118" spans="2:2" x14ac:dyDescent="0.2">
      <c r="B2118" s="7"/>
    </row>
    <row r="2119" spans="2:2" x14ac:dyDescent="0.2">
      <c r="B2119" s="7"/>
    </row>
    <row r="2120" spans="2:2" x14ac:dyDescent="0.2">
      <c r="B2120" s="7"/>
    </row>
    <row r="2121" spans="2:2" x14ac:dyDescent="0.2">
      <c r="B2121" s="7"/>
    </row>
    <row r="2122" spans="2:2" x14ac:dyDescent="0.2">
      <c r="B2122" s="7"/>
    </row>
    <row r="2123" spans="2:2" x14ac:dyDescent="0.2">
      <c r="B2123" s="7"/>
    </row>
    <row r="2124" spans="2:2" x14ac:dyDescent="0.2">
      <c r="B2124" s="7"/>
    </row>
    <row r="2125" spans="2:2" x14ac:dyDescent="0.2">
      <c r="B2125" s="7"/>
    </row>
    <row r="2126" spans="2:2" x14ac:dyDescent="0.2">
      <c r="B2126" s="7"/>
    </row>
    <row r="2127" spans="2:2" x14ac:dyDescent="0.2">
      <c r="B2127" s="7"/>
    </row>
    <row r="2128" spans="2:2" x14ac:dyDescent="0.2">
      <c r="B2128" s="7"/>
    </row>
    <row r="2129" spans="2:2" x14ac:dyDescent="0.2">
      <c r="B2129" s="7"/>
    </row>
    <row r="2130" spans="2:2" x14ac:dyDescent="0.2">
      <c r="B2130" s="7"/>
    </row>
    <row r="2131" spans="2:2" x14ac:dyDescent="0.2">
      <c r="B2131" s="7"/>
    </row>
    <row r="2132" spans="2:2" x14ac:dyDescent="0.2">
      <c r="B2132" s="7"/>
    </row>
    <row r="2133" spans="2:2" x14ac:dyDescent="0.2">
      <c r="B2133" s="7"/>
    </row>
    <row r="2134" spans="2:2" x14ac:dyDescent="0.2">
      <c r="B2134" s="7"/>
    </row>
    <row r="2135" spans="2:2" x14ac:dyDescent="0.2">
      <c r="B2135" s="7"/>
    </row>
    <row r="2136" spans="2:2" x14ac:dyDescent="0.2">
      <c r="B2136" s="7"/>
    </row>
    <row r="2137" spans="2:2" x14ac:dyDescent="0.2">
      <c r="B2137" s="7"/>
    </row>
    <row r="2138" spans="2:2" x14ac:dyDescent="0.2">
      <c r="B2138" s="7"/>
    </row>
    <row r="2139" spans="2:2" x14ac:dyDescent="0.2">
      <c r="B2139" s="7"/>
    </row>
    <row r="2140" spans="2:2" x14ac:dyDescent="0.2">
      <c r="B2140" s="7"/>
    </row>
    <row r="2141" spans="2:2" x14ac:dyDescent="0.2">
      <c r="B2141" s="7"/>
    </row>
    <row r="2142" spans="2:2" x14ac:dyDescent="0.2">
      <c r="B2142" s="7"/>
    </row>
    <row r="2143" spans="2:2" x14ac:dyDescent="0.2">
      <c r="B2143" s="7"/>
    </row>
    <row r="2144" spans="2:2" x14ac:dyDescent="0.2">
      <c r="B2144" s="7"/>
    </row>
    <row r="2145" spans="2:2" x14ac:dyDescent="0.2">
      <c r="B2145" s="7"/>
    </row>
    <row r="2146" spans="2:2" x14ac:dyDescent="0.2">
      <c r="B2146" s="7"/>
    </row>
    <row r="2147" spans="2:2" x14ac:dyDescent="0.2">
      <c r="B2147" s="7"/>
    </row>
    <row r="2148" spans="2:2" x14ac:dyDescent="0.2">
      <c r="B2148" s="7"/>
    </row>
    <row r="2149" spans="2:2" x14ac:dyDescent="0.2">
      <c r="B2149" s="7"/>
    </row>
    <row r="2150" spans="2:2" x14ac:dyDescent="0.2">
      <c r="B2150" s="7"/>
    </row>
    <row r="2151" spans="2:2" x14ac:dyDescent="0.2">
      <c r="B2151" s="7"/>
    </row>
    <row r="2152" spans="2:2" x14ac:dyDescent="0.2">
      <c r="B2152" s="7"/>
    </row>
    <row r="2153" spans="2:2" x14ac:dyDescent="0.2">
      <c r="B2153" s="7"/>
    </row>
    <row r="2154" spans="2:2" x14ac:dyDescent="0.2">
      <c r="B2154" s="7"/>
    </row>
    <row r="2155" spans="2:2" x14ac:dyDescent="0.2">
      <c r="B2155" s="7"/>
    </row>
    <row r="2156" spans="2:2" x14ac:dyDescent="0.2">
      <c r="B2156" s="7"/>
    </row>
    <row r="2157" spans="2:2" x14ac:dyDescent="0.2">
      <c r="B2157" s="7"/>
    </row>
    <row r="2158" spans="2:2" x14ac:dyDescent="0.2">
      <c r="B2158" s="7"/>
    </row>
    <row r="2159" spans="2:2" x14ac:dyDescent="0.2">
      <c r="B2159" s="7"/>
    </row>
    <row r="2160" spans="2:2" x14ac:dyDescent="0.2">
      <c r="B2160" s="7"/>
    </row>
    <row r="2161" spans="2:2" x14ac:dyDescent="0.2">
      <c r="B2161" s="7"/>
    </row>
    <row r="2162" spans="2:2" x14ac:dyDescent="0.2">
      <c r="B2162" s="7"/>
    </row>
    <row r="2163" spans="2:2" x14ac:dyDescent="0.2">
      <c r="B2163" s="7"/>
    </row>
    <row r="2164" spans="2:2" x14ac:dyDescent="0.2">
      <c r="B2164" s="7"/>
    </row>
    <row r="2165" spans="2:2" x14ac:dyDescent="0.2">
      <c r="B2165" s="7"/>
    </row>
    <row r="2166" spans="2:2" x14ac:dyDescent="0.2">
      <c r="B2166" s="7"/>
    </row>
    <row r="2167" spans="2:2" x14ac:dyDescent="0.2">
      <c r="B2167" s="7"/>
    </row>
    <row r="2168" spans="2:2" x14ac:dyDescent="0.2">
      <c r="B2168" s="7"/>
    </row>
    <row r="2169" spans="2:2" x14ac:dyDescent="0.2">
      <c r="B2169" s="7"/>
    </row>
    <row r="2170" spans="2:2" x14ac:dyDescent="0.2">
      <c r="B2170" s="7"/>
    </row>
    <row r="2171" spans="2:2" x14ac:dyDescent="0.2">
      <c r="B2171" s="7"/>
    </row>
    <row r="2172" spans="2:2" x14ac:dyDescent="0.2">
      <c r="B2172" s="7"/>
    </row>
    <row r="2173" spans="2:2" x14ac:dyDescent="0.2">
      <c r="B2173" s="7"/>
    </row>
    <row r="2174" spans="2:2" x14ac:dyDescent="0.2">
      <c r="B2174" s="7"/>
    </row>
    <row r="2175" spans="2:2" x14ac:dyDescent="0.2">
      <c r="B2175" s="7"/>
    </row>
    <row r="2176" spans="2:2" x14ac:dyDescent="0.2">
      <c r="B2176" s="7"/>
    </row>
    <row r="2177" spans="2:2" x14ac:dyDescent="0.2">
      <c r="B2177" s="7"/>
    </row>
    <row r="2178" spans="2:2" x14ac:dyDescent="0.2">
      <c r="B2178" s="7"/>
    </row>
    <row r="2179" spans="2:2" x14ac:dyDescent="0.2">
      <c r="B2179" s="7"/>
    </row>
    <row r="2180" spans="2:2" x14ac:dyDescent="0.2">
      <c r="B2180" s="7"/>
    </row>
    <row r="2181" spans="2:2" x14ac:dyDescent="0.2">
      <c r="B2181" s="7"/>
    </row>
    <row r="2182" spans="2:2" x14ac:dyDescent="0.2">
      <c r="B2182" s="7"/>
    </row>
    <row r="2183" spans="2:2" x14ac:dyDescent="0.2">
      <c r="B2183" s="7"/>
    </row>
    <row r="2184" spans="2:2" x14ac:dyDescent="0.2">
      <c r="B2184" s="7"/>
    </row>
    <row r="2185" spans="2:2" x14ac:dyDescent="0.2">
      <c r="B2185" s="7"/>
    </row>
    <row r="2186" spans="2:2" x14ac:dyDescent="0.2">
      <c r="B2186" s="7"/>
    </row>
    <row r="2187" spans="2:2" x14ac:dyDescent="0.2">
      <c r="B2187" s="7"/>
    </row>
    <row r="2188" spans="2:2" x14ac:dyDescent="0.2">
      <c r="B2188" s="7"/>
    </row>
    <row r="2189" spans="2:2" x14ac:dyDescent="0.2">
      <c r="B2189" s="7"/>
    </row>
    <row r="2190" spans="2:2" x14ac:dyDescent="0.2">
      <c r="B2190" s="7"/>
    </row>
    <row r="2191" spans="2:2" x14ac:dyDescent="0.2">
      <c r="B2191" s="7"/>
    </row>
    <row r="2192" spans="2:2" x14ac:dyDescent="0.2">
      <c r="B2192" s="7"/>
    </row>
    <row r="2193" spans="2:2" x14ac:dyDescent="0.2">
      <c r="B2193" s="7"/>
    </row>
    <row r="2194" spans="2:2" x14ac:dyDescent="0.2">
      <c r="B2194" s="7"/>
    </row>
    <row r="2195" spans="2:2" x14ac:dyDescent="0.2">
      <c r="B2195" s="7"/>
    </row>
    <row r="2196" spans="2:2" x14ac:dyDescent="0.2">
      <c r="B2196" s="7"/>
    </row>
    <row r="2197" spans="2:2" x14ac:dyDescent="0.2">
      <c r="B2197" s="7"/>
    </row>
    <row r="2198" spans="2:2" x14ac:dyDescent="0.2">
      <c r="B2198" s="7"/>
    </row>
    <row r="2199" spans="2:2" x14ac:dyDescent="0.2">
      <c r="B2199" s="7"/>
    </row>
    <row r="2200" spans="2:2" x14ac:dyDescent="0.2">
      <c r="B2200" s="7"/>
    </row>
    <row r="2201" spans="2:2" x14ac:dyDescent="0.2">
      <c r="B2201" s="7"/>
    </row>
    <row r="2202" spans="2:2" x14ac:dyDescent="0.2">
      <c r="B2202" s="7"/>
    </row>
    <row r="2203" spans="2:2" x14ac:dyDescent="0.2">
      <c r="B2203" s="7"/>
    </row>
    <row r="2204" spans="2:2" x14ac:dyDescent="0.2">
      <c r="B2204" s="7"/>
    </row>
    <row r="2205" spans="2:2" x14ac:dyDescent="0.2">
      <c r="B2205" s="7"/>
    </row>
    <row r="2206" spans="2:2" x14ac:dyDescent="0.2">
      <c r="B2206" s="7"/>
    </row>
    <row r="2207" spans="2:2" x14ac:dyDescent="0.2">
      <c r="B2207" s="7"/>
    </row>
    <row r="2208" spans="2:2" x14ac:dyDescent="0.2">
      <c r="B2208" s="7"/>
    </row>
    <row r="2209" spans="2:2" x14ac:dyDescent="0.2">
      <c r="B2209" s="7"/>
    </row>
    <row r="2210" spans="2:2" x14ac:dyDescent="0.2">
      <c r="B2210" s="7"/>
    </row>
    <row r="2211" spans="2:2" x14ac:dyDescent="0.2">
      <c r="B2211" s="7"/>
    </row>
    <row r="2212" spans="2:2" x14ac:dyDescent="0.2">
      <c r="B2212" s="7"/>
    </row>
    <row r="2213" spans="2:2" x14ac:dyDescent="0.2">
      <c r="B2213" s="7"/>
    </row>
    <row r="2214" spans="2:2" x14ac:dyDescent="0.2">
      <c r="B2214" s="7"/>
    </row>
    <row r="2215" spans="2:2" x14ac:dyDescent="0.2">
      <c r="B2215" s="7"/>
    </row>
    <row r="2216" spans="2:2" x14ac:dyDescent="0.2">
      <c r="B2216" s="7"/>
    </row>
    <row r="2217" spans="2:2" x14ac:dyDescent="0.2">
      <c r="B2217" s="7"/>
    </row>
    <row r="2218" spans="2:2" x14ac:dyDescent="0.2">
      <c r="B2218" s="7"/>
    </row>
    <row r="2219" spans="2:2" x14ac:dyDescent="0.2">
      <c r="B2219" s="7"/>
    </row>
    <row r="2220" spans="2:2" x14ac:dyDescent="0.2">
      <c r="B2220" s="7"/>
    </row>
    <row r="2221" spans="2:2" x14ac:dyDescent="0.2">
      <c r="B2221" s="7"/>
    </row>
    <row r="2222" spans="2:2" x14ac:dyDescent="0.2">
      <c r="B2222" s="7"/>
    </row>
    <row r="2223" spans="2:2" x14ac:dyDescent="0.2">
      <c r="B2223" s="7"/>
    </row>
    <row r="2224" spans="2:2" x14ac:dyDescent="0.2">
      <c r="B2224" s="7"/>
    </row>
    <row r="2225" spans="2:2" x14ac:dyDescent="0.2">
      <c r="B2225" s="7"/>
    </row>
    <row r="2226" spans="2:2" x14ac:dyDescent="0.2">
      <c r="B2226" s="7"/>
    </row>
    <row r="2227" spans="2:2" x14ac:dyDescent="0.2">
      <c r="B2227" s="7"/>
    </row>
    <row r="2228" spans="2:2" x14ac:dyDescent="0.2">
      <c r="B2228" s="7"/>
    </row>
    <row r="2229" spans="2:2" x14ac:dyDescent="0.2">
      <c r="B2229" s="7"/>
    </row>
    <row r="2230" spans="2:2" x14ac:dyDescent="0.2">
      <c r="B2230" s="7"/>
    </row>
    <row r="2231" spans="2:2" x14ac:dyDescent="0.2">
      <c r="B2231" s="7"/>
    </row>
    <row r="2232" spans="2:2" x14ac:dyDescent="0.2">
      <c r="B2232" s="7"/>
    </row>
    <row r="2233" spans="2:2" x14ac:dyDescent="0.2">
      <c r="B2233" s="7"/>
    </row>
    <row r="2234" spans="2:2" x14ac:dyDescent="0.2">
      <c r="B2234" s="7"/>
    </row>
    <row r="2235" spans="2:2" x14ac:dyDescent="0.2">
      <c r="B2235" s="7"/>
    </row>
    <row r="2236" spans="2:2" x14ac:dyDescent="0.2">
      <c r="B2236" s="7"/>
    </row>
    <row r="2237" spans="2:2" x14ac:dyDescent="0.2">
      <c r="B2237" s="7"/>
    </row>
    <row r="2238" spans="2:2" x14ac:dyDescent="0.2">
      <c r="B2238" s="7"/>
    </row>
    <row r="2239" spans="2:2" x14ac:dyDescent="0.2">
      <c r="B2239" s="7"/>
    </row>
    <row r="2240" spans="2:2" x14ac:dyDescent="0.2">
      <c r="B2240" s="7"/>
    </row>
    <row r="2241" spans="2:2" x14ac:dyDescent="0.2">
      <c r="B2241" s="7"/>
    </row>
    <row r="2242" spans="2:2" x14ac:dyDescent="0.2">
      <c r="B2242" s="7"/>
    </row>
    <row r="2243" spans="2:2" x14ac:dyDescent="0.2">
      <c r="B2243" s="7"/>
    </row>
    <row r="2244" spans="2:2" x14ac:dyDescent="0.2">
      <c r="B2244" s="7"/>
    </row>
    <row r="2245" spans="2:2" x14ac:dyDescent="0.2">
      <c r="B2245" s="7"/>
    </row>
    <row r="2246" spans="2:2" x14ac:dyDescent="0.2">
      <c r="B2246" s="7"/>
    </row>
    <row r="2247" spans="2:2" x14ac:dyDescent="0.2">
      <c r="B2247" s="7"/>
    </row>
    <row r="2248" spans="2:2" x14ac:dyDescent="0.2">
      <c r="B2248" s="7"/>
    </row>
    <row r="2249" spans="2:2" x14ac:dyDescent="0.2">
      <c r="B2249" s="7"/>
    </row>
    <row r="2250" spans="2:2" x14ac:dyDescent="0.2">
      <c r="B2250" s="7"/>
    </row>
    <row r="2251" spans="2:2" x14ac:dyDescent="0.2">
      <c r="B2251" s="7"/>
    </row>
    <row r="2252" spans="2:2" x14ac:dyDescent="0.2">
      <c r="B2252" s="7"/>
    </row>
    <row r="2253" spans="2:2" x14ac:dyDescent="0.2">
      <c r="B2253" s="7"/>
    </row>
    <row r="2254" spans="2:2" x14ac:dyDescent="0.2">
      <c r="B2254" s="7"/>
    </row>
    <row r="2255" spans="2:2" x14ac:dyDescent="0.2">
      <c r="B2255" s="7"/>
    </row>
    <row r="2256" spans="2:2" x14ac:dyDescent="0.2">
      <c r="B2256" s="7"/>
    </row>
    <row r="2257" spans="2:2" x14ac:dyDescent="0.2">
      <c r="B2257" s="7"/>
    </row>
    <row r="2258" spans="2:2" x14ac:dyDescent="0.2">
      <c r="B2258" s="7"/>
    </row>
    <row r="2259" spans="2:2" x14ac:dyDescent="0.2">
      <c r="B2259" s="7"/>
    </row>
    <row r="2260" spans="2:2" x14ac:dyDescent="0.2">
      <c r="B2260" s="7"/>
    </row>
    <row r="2261" spans="2:2" x14ac:dyDescent="0.2">
      <c r="B2261" s="7"/>
    </row>
    <row r="2262" spans="2:2" x14ac:dyDescent="0.2">
      <c r="B2262" s="7"/>
    </row>
    <row r="2263" spans="2:2" x14ac:dyDescent="0.2">
      <c r="B2263" s="7"/>
    </row>
    <row r="2264" spans="2:2" x14ac:dyDescent="0.2">
      <c r="B2264" s="7"/>
    </row>
    <row r="2265" spans="2:2" x14ac:dyDescent="0.2">
      <c r="B2265" s="7"/>
    </row>
    <row r="2266" spans="2:2" x14ac:dyDescent="0.2">
      <c r="B2266" s="7"/>
    </row>
    <row r="2267" spans="2:2" x14ac:dyDescent="0.2">
      <c r="B2267" s="7"/>
    </row>
    <row r="2268" spans="2:2" x14ac:dyDescent="0.2">
      <c r="B2268" s="7"/>
    </row>
    <row r="2269" spans="2:2" x14ac:dyDescent="0.2">
      <c r="B2269" s="7"/>
    </row>
    <row r="2270" spans="2:2" x14ac:dyDescent="0.2">
      <c r="B2270" s="7"/>
    </row>
    <row r="2271" spans="2:2" x14ac:dyDescent="0.2">
      <c r="B2271" s="7"/>
    </row>
    <row r="2272" spans="2:2" x14ac:dyDescent="0.2">
      <c r="B2272" s="7"/>
    </row>
    <row r="2273" spans="2:2" x14ac:dyDescent="0.2">
      <c r="B2273" s="7"/>
    </row>
    <row r="2274" spans="2:2" x14ac:dyDescent="0.2">
      <c r="B2274" s="7"/>
    </row>
    <row r="2275" spans="2:2" x14ac:dyDescent="0.2">
      <c r="B2275" s="7"/>
    </row>
    <row r="2276" spans="2:2" x14ac:dyDescent="0.2">
      <c r="B2276" s="7"/>
    </row>
    <row r="2277" spans="2:2" x14ac:dyDescent="0.2">
      <c r="B2277" s="7"/>
    </row>
    <row r="2278" spans="2:2" x14ac:dyDescent="0.2">
      <c r="B2278" s="7"/>
    </row>
    <row r="2279" spans="2:2" x14ac:dyDescent="0.2">
      <c r="B2279" s="7"/>
    </row>
    <row r="2280" spans="2:2" x14ac:dyDescent="0.2">
      <c r="B2280" s="7"/>
    </row>
    <row r="2281" spans="2:2" x14ac:dyDescent="0.2">
      <c r="B2281" s="7"/>
    </row>
    <row r="2282" spans="2:2" x14ac:dyDescent="0.2">
      <c r="B2282" s="7"/>
    </row>
    <row r="2283" spans="2:2" x14ac:dyDescent="0.2">
      <c r="B2283" s="7"/>
    </row>
    <row r="2284" spans="2:2" x14ac:dyDescent="0.2">
      <c r="B2284" s="7"/>
    </row>
    <row r="2285" spans="2:2" x14ac:dyDescent="0.2">
      <c r="B2285" s="7"/>
    </row>
    <row r="2286" spans="2:2" x14ac:dyDescent="0.2">
      <c r="B2286" s="7"/>
    </row>
    <row r="2287" spans="2:2" x14ac:dyDescent="0.2">
      <c r="B2287" s="7"/>
    </row>
    <row r="2288" spans="2:2" x14ac:dyDescent="0.2">
      <c r="B2288" s="7"/>
    </row>
    <row r="2289" spans="2:2" x14ac:dyDescent="0.2">
      <c r="B2289" s="7"/>
    </row>
    <row r="2290" spans="2:2" x14ac:dyDescent="0.2">
      <c r="B2290" s="7"/>
    </row>
    <row r="2291" spans="2:2" x14ac:dyDescent="0.2">
      <c r="B2291" s="7"/>
    </row>
    <row r="2292" spans="2:2" x14ac:dyDescent="0.2">
      <c r="B2292" s="7"/>
    </row>
    <row r="2293" spans="2:2" x14ac:dyDescent="0.2">
      <c r="B2293" s="7"/>
    </row>
    <row r="2294" spans="2:2" x14ac:dyDescent="0.2">
      <c r="B2294" s="7"/>
    </row>
    <row r="2295" spans="2:2" x14ac:dyDescent="0.2">
      <c r="B2295" s="7"/>
    </row>
    <row r="2296" spans="2:2" x14ac:dyDescent="0.2">
      <c r="B2296" s="7"/>
    </row>
    <row r="2297" spans="2:2" x14ac:dyDescent="0.2">
      <c r="B2297" s="7"/>
    </row>
    <row r="2298" spans="2:2" x14ac:dyDescent="0.2">
      <c r="B2298" s="7"/>
    </row>
    <row r="2299" spans="2:2" x14ac:dyDescent="0.2">
      <c r="B2299" s="7"/>
    </row>
    <row r="2300" spans="2:2" x14ac:dyDescent="0.2">
      <c r="B2300" s="7"/>
    </row>
    <row r="2301" spans="2:2" x14ac:dyDescent="0.2">
      <c r="B2301" s="7"/>
    </row>
    <row r="2302" spans="2:2" x14ac:dyDescent="0.2">
      <c r="B2302" s="7"/>
    </row>
    <row r="2303" spans="2:2" x14ac:dyDescent="0.2">
      <c r="B2303" s="7"/>
    </row>
    <row r="2304" spans="2:2" x14ac:dyDescent="0.2">
      <c r="B2304" s="7"/>
    </row>
    <row r="2305" spans="2:2" x14ac:dyDescent="0.2">
      <c r="B2305" s="7"/>
    </row>
    <row r="2306" spans="2:2" x14ac:dyDescent="0.2">
      <c r="B2306" s="7"/>
    </row>
    <row r="2307" spans="2:2" x14ac:dyDescent="0.2">
      <c r="B2307" s="7"/>
    </row>
    <row r="2308" spans="2:2" x14ac:dyDescent="0.2">
      <c r="B2308" s="7"/>
    </row>
    <row r="2309" spans="2:2" x14ac:dyDescent="0.2">
      <c r="B2309" s="7"/>
    </row>
    <row r="2310" spans="2:2" x14ac:dyDescent="0.2">
      <c r="B2310" s="7"/>
    </row>
    <row r="2311" spans="2:2" x14ac:dyDescent="0.2">
      <c r="B2311" s="7"/>
    </row>
    <row r="2312" spans="2:2" x14ac:dyDescent="0.2">
      <c r="B2312" s="7"/>
    </row>
    <row r="2313" spans="2:2" x14ac:dyDescent="0.2">
      <c r="B2313" s="7"/>
    </row>
    <row r="2314" spans="2:2" x14ac:dyDescent="0.2">
      <c r="B2314" s="7"/>
    </row>
    <row r="2315" spans="2:2" x14ac:dyDescent="0.2">
      <c r="B2315" s="7"/>
    </row>
    <row r="2316" spans="2:2" x14ac:dyDescent="0.2">
      <c r="B2316" s="7"/>
    </row>
    <row r="2317" spans="2:2" x14ac:dyDescent="0.2">
      <c r="B2317" s="7"/>
    </row>
    <row r="2318" spans="2:2" x14ac:dyDescent="0.2">
      <c r="B2318" s="7"/>
    </row>
    <row r="2319" spans="2:2" x14ac:dyDescent="0.2">
      <c r="B2319" s="7"/>
    </row>
    <row r="2320" spans="2:2" x14ac:dyDescent="0.2">
      <c r="B2320" s="7"/>
    </row>
    <row r="2321" spans="2:2" x14ac:dyDescent="0.2">
      <c r="B2321" s="7"/>
    </row>
    <row r="2322" spans="2:2" x14ac:dyDescent="0.2">
      <c r="B2322" s="7"/>
    </row>
    <row r="2323" spans="2:2" x14ac:dyDescent="0.2">
      <c r="B2323" s="7"/>
    </row>
    <row r="2324" spans="2:2" x14ac:dyDescent="0.2">
      <c r="B2324" s="7"/>
    </row>
    <row r="2325" spans="2:2" x14ac:dyDescent="0.2">
      <c r="B2325" s="7"/>
    </row>
    <row r="2326" spans="2:2" x14ac:dyDescent="0.2">
      <c r="B2326" s="7"/>
    </row>
    <row r="2327" spans="2:2" x14ac:dyDescent="0.2">
      <c r="B2327" s="7"/>
    </row>
    <row r="2328" spans="2:2" x14ac:dyDescent="0.2">
      <c r="B2328" s="7"/>
    </row>
    <row r="2329" spans="2:2" x14ac:dyDescent="0.2">
      <c r="B2329" s="7"/>
    </row>
    <row r="2330" spans="2:2" x14ac:dyDescent="0.2">
      <c r="B2330" s="7"/>
    </row>
    <row r="2331" spans="2:2" x14ac:dyDescent="0.2">
      <c r="B2331" s="7"/>
    </row>
    <row r="2332" spans="2:2" x14ac:dyDescent="0.2">
      <c r="B2332" s="7"/>
    </row>
    <row r="2333" spans="2:2" x14ac:dyDescent="0.2">
      <c r="B2333" s="7"/>
    </row>
    <row r="2334" spans="2:2" x14ac:dyDescent="0.2">
      <c r="B2334" s="7"/>
    </row>
    <row r="2335" spans="2:2" x14ac:dyDescent="0.2">
      <c r="B2335" s="7"/>
    </row>
    <row r="2336" spans="2:2" x14ac:dyDescent="0.2">
      <c r="B2336" s="7"/>
    </row>
    <row r="2337" spans="2:2" x14ac:dyDescent="0.2">
      <c r="B2337" s="7"/>
    </row>
    <row r="2338" spans="2:2" x14ac:dyDescent="0.2">
      <c r="B2338" s="7"/>
    </row>
    <row r="2339" spans="2:2" x14ac:dyDescent="0.2">
      <c r="B2339" s="7"/>
    </row>
    <row r="2340" spans="2:2" x14ac:dyDescent="0.2">
      <c r="B2340" s="7"/>
    </row>
    <row r="2341" spans="2:2" x14ac:dyDescent="0.2">
      <c r="B2341" s="7"/>
    </row>
    <row r="2342" spans="2:2" x14ac:dyDescent="0.2">
      <c r="B2342" s="7"/>
    </row>
    <row r="2343" spans="2:2" x14ac:dyDescent="0.2">
      <c r="B2343" s="7"/>
    </row>
    <row r="2344" spans="2:2" x14ac:dyDescent="0.2">
      <c r="B2344" s="7"/>
    </row>
    <row r="2345" spans="2:2" x14ac:dyDescent="0.2">
      <c r="B2345" s="7"/>
    </row>
    <row r="2346" spans="2:2" x14ac:dyDescent="0.2">
      <c r="B2346" s="7"/>
    </row>
    <row r="2347" spans="2:2" x14ac:dyDescent="0.2">
      <c r="B2347" s="7"/>
    </row>
    <row r="2348" spans="2:2" x14ac:dyDescent="0.2">
      <c r="B2348" s="7"/>
    </row>
    <row r="2349" spans="2:2" x14ac:dyDescent="0.2">
      <c r="B2349" s="7"/>
    </row>
    <row r="2350" spans="2:2" x14ac:dyDescent="0.2">
      <c r="B2350" s="7"/>
    </row>
    <row r="2351" spans="2:2" x14ac:dyDescent="0.2">
      <c r="B2351" s="7"/>
    </row>
    <row r="2352" spans="2:2" x14ac:dyDescent="0.2">
      <c r="B2352" s="7"/>
    </row>
    <row r="2353" spans="2:2" x14ac:dyDescent="0.2">
      <c r="B2353" s="7"/>
    </row>
    <row r="2354" spans="2:2" x14ac:dyDescent="0.2">
      <c r="B2354" s="7"/>
    </row>
    <row r="2355" spans="2:2" x14ac:dyDescent="0.2">
      <c r="B2355" s="7"/>
    </row>
    <row r="2356" spans="2:2" x14ac:dyDescent="0.2">
      <c r="B2356" s="7"/>
    </row>
    <row r="2357" spans="2:2" x14ac:dyDescent="0.2">
      <c r="B2357" s="7"/>
    </row>
    <row r="2358" spans="2:2" x14ac:dyDescent="0.2">
      <c r="B2358" s="7"/>
    </row>
    <row r="2359" spans="2:2" x14ac:dyDescent="0.2">
      <c r="B2359" s="7"/>
    </row>
    <row r="2360" spans="2:2" x14ac:dyDescent="0.2">
      <c r="B2360" s="7"/>
    </row>
    <row r="2361" spans="2:2" x14ac:dyDescent="0.2">
      <c r="B2361" s="7"/>
    </row>
    <row r="2362" spans="2:2" x14ac:dyDescent="0.2">
      <c r="B2362" s="7"/>
    </row>
    <row r="2363" spans="2:2" x14ac:dyDescent="0.2">
      <c r="B2363" s="7"/>
    </row>
    <row r="2364" spans="2:2" x14ac:dyDescent="0.2">
      <c r="B2364" s="7"/>
    </row>
    <row r="2365" spans="2:2" x14ac:dyDescent="0.2">
      <c r="B2365" s="7"/>
    </row>
    <row r="2366" spans="2:2" x14ac:dyDescent="0.2">
      <c r="B2366" s="7"/>
    </row>
    <row r="2367" spans="2:2" x14ac:dyDescent="0.2">
      <c r="B2367" s="7"/>
    </row>
    <row r="2368" spans="2:2" x14ac:dyDescent="0.2">
      <c r="B2368" s="7"/>
    </row>
    <row r="2369" spans="2:2" x14ac:dyDescent="0.2">
      <c r="B2369" s="7"/>
    </row>
    <row r="2370" spans="2:2" x14ac:dyDescent="0.2">
      <c r="B2370" s="7"/>
    </row>
    <row r="2371" spans="2:2" x14ac:dyDescent="0.2">
      <c r="B2371" s="7"/>
    </row>
    <row r="2372" spans="2:2" x14ac:dyDescent="0.2">
      <c r="B2372" s="7"/>
    </row>
    <row r="2373" spans="2:2" x14ac:dyDescent="0.2">
      <c r="B2373" s="7"/>
    </row>
    <row r="2374" spans="2:2" x14ac:dyDescent="0.2">
      <c r="B2374" s="7"/>
    </row>
    <row r="2375" spans="2:2" x14ac:dyDescent="0.2">
      <c r="B2375" s="7"/>
    </row>
    <row r="2376" spans="2:2" x14ac:dyDescent="0.2">
      <c r="B2376" s="7"/>
    </row>
    <row r="2377" spans="2:2" x14ac:dyDescent="0.2">
      <c r="B2377" s="7"/>
    </row>
    <row r="2378" spans="2:2" x14ac:dyDescent="0.2">
      <c r="B2378" s="7"/>
    </row>
    <row r="2379" spans="2:2" x14ac:dyDescent="0.2">
      <c r="B2379" s="7"/>
    </row>
    <row r="2380" spans="2:2" x14ac:dyDescent="0.2">
      <c r="B2380" s="7"/>
    </row>
    <row r="2381" spans="2:2" x14ac:dyDescent="0.2">
      <c r="B2381" s="7"/>
    </row>
    <row r="2382" spans="2:2" x14ac:dyDescent="0.2">
      <c r="B2382" s="7"/>
    </row>
    <row r="2383" spans="2:2" x14ac:dyDescent="0.2">
      <c r="B2383" s="7"/>
    </row>
    <row r="2384" spans="2:2" x14ac:dyDescent="0.2">
      <c r="B2384" s="7"/>
    </row>
    <row r="2385" spans="2:2" x14ac:dyDescent="0.2">
      <c r="B2385" s="7"/>
    </row>
    <row r="2386" spans="2:2" x14ac:dyDescent="0.2">
      <c r="B2386" s="7"/>
    </row>
    <row r="2387" spans="2:2" x14ac:dyDescent="0.2">
      <c r="B2387" s="7"/>
    </row>
    <row r="2388" spans="2:2" x14ac:dyDescent="0.2">
      <c r="B2388" s="7"/>
    </row>
    <row r="2389" spans="2:2" x14ac:dyDescent="0.2">
      <c r="B2389" s="7"/>
    </row>
    <row r="2390" spans="2:2" x14ac:dyDescent="0.2">
      <c r="B2390" s="7"/>
    </row>
    <row r="2391" spans="2:2" x14ac:dyDescent="0.2">
      <c r="B2391" s="7"/>
    </row>
    <row r="2392" spans="2:2" x14ac:dyDescent="0.2">
      <c r="B2392" s="7"/>
    </row>
    <row r="2393" spans="2:2" x14ac:dyDescent="0.2">
      <c r="B2393" s="7"/>
    </row>
    <row r="2394" spans="2:2" x14ac:dyDescent="0.2">
      <c r="B2394" s="7"/>
    </row>
    <row r="2395" spans="2:2" x14ac:dyDescent="0.2">
      <c r="B2395" s="7"/>
    </row>
    <row r="2396" spans="2:2" x14ac:dyDescent="0.2">
      <c r="B2396" s="7"/>
    </row>
    <row r="2397" spans="2:2" x14ac:dyDescent="0.2">
      <c r="B2397" s="7"/>
    </row>
    <row r="2398" spans="2:2" x14ac:dyDescent="0.2">
      <c r="B2398" s="7"/>
    </row>
    <row r="2399" spans="2:2" x14ac:dyDescent="0.2">
      <c r="B2399" s="7"/>
    </row>
    <row r="2400" spans="2:2" x14ac:dyDescent="0.2">
      <c r="B2400" s="7"/>
    </row>
    <row r="2401" spans="2:2" x14ac:dyDescent="0.2">
      <c r="B2401" s="7"/>
    </row>
    <row r="2402" spans="2:2" x14ac:dyDescent="0.2">
      <c r="B2402" s="7"/>
    </row>
    <row r="2403" spans="2:2" x14ac:dyDescent="0.2">
      <c r="B2403" s="7"/>
    </row>
    <row r="2404" spans="2:2" x14ac:dyDescent="0.2">
      <c r="B2404" s="7"/>
    </row>
    <row r="2405" spans="2:2" x14ac:dyDescent="0.2">
      <c r="B2405" s="7"/>
    </row>
    <row r="2406" spans="2:2" x14ac:dyDescent="0.2">
      <c r="B2406" s="7"/>
    </row>
    <row r="2407" spans="2:2" x14ac:dyDescent="0.2">
      <c r="B2407" s="7"/>
    </row>
    <row r="2408" spans="2:2" x14ac:dyDescent="0.2">
      <c r="B2408" s="7"/>
    </row>
    <row r="2409" spans="2:2" x14ac:dyDescent="0.2">
      <c r="B2409" s="7"/>
    </row>
    <row r="2410" spans="2:2" x14ac:dyDescent="0.2">
      <c r="B2410" s="7"/>
    </row>
    <row r="2411" spans="2:2" x14ac:dyDescent="0.2">
      <c r="B2411" s="7"/>
    </row>
    <row r="2412" spans="2:2" x14ac:dyDescent="0.2">
      <c r="B2412" s="7"/>
    </row>
    <row r="2413" spans="2:2" x14ac:dyDescent="0.2">
      <c r="B2413" s="7"/>
    </row>
    <row r="2414" spans="2:2" x14ac:dyDescent="0.2">
      <c r="B2414" s="7"/>
    </row>
    <row r="2415" spans="2:2" x14ac:dyDescent="0.2">
      <c r="B2415" s="7"/>
    </row>
    <row r="2416" spans="2:2" x14ac:dyDescent="0.2">
      <c r="B2416" s="7"/>
    </row>
    <row r="2417" spans="2:2" x14ac:dyDescent="0.2">
      <c r="B2417" s="7"/>
    </row>
    <row r="2418" spans="2:2" x14ac:dyDescent="0.2">
      <c r="B2418" s="7"/>
    </row>
    <row r="2419" spans="2:2" x14ac:dyDescent="0.2">
      <c r="B2419" s="7"/>
    </row>
    <row r="2420" spans="2:2" x14ac:dyDescent="0.2">
      <c r="B2420" s="7"/>
    </row>
    <row r="2421" spans="2:2" x14ac:dyDescent="0.2">
      <c r="B2421" s="7"/>
    </row>
    <row r="2422" spans="2:2" x14ac:dyDescent="0.2">
      <c r="B2422" s="7"/>
    </row>
    <row r="2423" spans="2:2" x14ac:dyDescent="0.2">
      <c r="B2423" s="7"/>
    </row>
    <row r="2424" spans="2:2" x14ac:dyDescent="0.2">
      <c r="B2424" s="7"/>
    </row>
    <row r="2425" spans="2:2" x14ac:dyDescent="0.2">
      <c r="B2425" s="7"/>
    </row>
    <row r="2426" spans="2:2" x14ac:dyDescent="0.2">
      <c r="B2426" s="7"/>
    </row>
    <row r="2427" spans="2:2" x14ac:dyDescent="0.2">
      <c r="B2427" s="7"/>
    </row>
    <row r="2428" spans="2:2" x14ac:dyDescent="0.2">
      <c r="B2428" s="7"/>
    </row>
    <row r="2429" spans="2:2" x14ac:dyDescent="0.2">
      <c r="B2429" s="7"/>
    </row>
    <row r="2430" spans="2:2" x14ac:dyDescent="0.2">
      <c r="B2430" s="7"/>
    </row>
    <row r="2431" spans="2:2" x14ac:dyDescent="0.2">
      <c r="B2431" s="7"/>
    </row>
    <row r="2432" spans="2:2" x14ac:dyDescent="0.2">
      <c r="B2432" s="7"/>
    </row>
    <row r="2433" spans="2:2" x14ac:dyDescent="0.2">
      <c r="B2433" s="7"/>
    </row>
    <row r="2434" spans="2:2" x14ac:dyDescent="0.2">
      <c r="B2434" s="7"/>
    </row>
    <row r="2435" spans="2:2" x14ac:dyDescent="0.2">
      <c r="B2435" s="7"/>
    </row>
    <row r="2436" spans="2:2" x14ac:dyDescent="0.2">
      <c r="B2436" s="7"/>
    </row>
    <row r="2437" spans="2:2" x14ac:dyDescent="0.2">
      <c r="B2437" s="7"/>
    </row>
    <row r="2438" spans="2:2" x14ac:dyDescent="0.2">
      <c r="B2438" s="7"/>
    </row>
    <row r="2439" spans="2:2" x14ac:dyDescent="0.2">
      <c r="B2439" s="7"/>
    </row>
    <row r="2440" spans="2:2" x14ac:dyDescent="0.2">
      <c r="B2440" s="7"/>
    </row>
    <row r="2441" spans="2:2" x14ac:dyDescent="0.2">
      <c r="B2441" s="7"/>
    </row>
    <row r="2442" spans="2:2" x14ac:dyDescent="0.2">
      <c r="B2442" s="7"/>
    </row>
    <row r="2443" spans="2:2" x14ac:dyDescent="0.2">
      <c r="B2443" s="7"/>
    </row>
    <row r="2444" spans="2:2" x14ac:dyDescent="0.2">
      <c r="B2444" s="7"/>
    </row>
    <row r="2445" spans="2:2" x14ac:dyDescent="0.2">
      <c r="B2445" s="7"/>
    </row>
    <row r="2446" spans="2:2" x14ac:dyDescent="0.2">
      <c r="B2446" s="7"/>
    </row>
    <row r="2447" spans="2:2" x14ac:dyDescent="0.2">
      <c r="B2447" s="7"/>
    </row>
    <row r="2448" spans="2:2" x14ac:dyDescent="0.2">
      <c r="B2448" s="7"/>
    </row>
    <row r="2449" spans="2:2" x14ac:dyDescent="0.2">
      <c r="B2449" s="7"/>
    </row>
    <row r="2450" spans="2:2" x14ac:dyDescent="0.2">
      <c r="B2450" s="7"/>
    </row>
    <row r="2451" spans="2:2" x14ac:dyDescent="0.2">
      <c r="B2451" s="7"/>
    </row>
    <row r="2452" spans="2:2" x14ac:dyDescent="0.2">
      <c r="B2452" s="7"/>
    </row>
    <row r="2453" spans="2:2" x14ac:dyDescent="0.2">
      <c r="B2453" s="7"/>
    </row>
    <row r="2454" spans="2:2" x14ac:dyDescent="0.2">
      <c r="B2454" s="7"/>
    </row>
    <row r="2455" spans="2:2" x14ac:dyDescent="0.2">
      <c r="B2455" s="7"/>
    </row>
    <row r="2456" spans="2:2" x14ac:dyDescent="0.2">
      <c r="B2456" s="7"/>
    </row>
    <row r="2457" spans="2:2" x14ac:dyDescent="0.2">
      <c r="B2457" s="7"/>
    </row>
    <row r="2458" spans="2:2" x14ac:dyDescent="0.2">
      <c r="B2458" s="7"/>
    </row>
    <row r="2459" spans="2:2" x14ac:dyDescent="0.2">
      <c r="B2459" s="7"/>
    </row>
    <row r="2460" spans="2:2" x14ac:dyDescent="0.2">
      <c r="B2460" s="7"/>
    </row>
    <row r="2461" spans="2:2" x14ac:dyDescent="0.2">
      <c r="B2461" s="7"/>
    </row>
    <row r="2462" spans="2:2" x14ac:dyDescent="0.2">
      <c r="B2462" s="7"/>
    </row>
    <row r="2463" spans="2:2" x14ac:dyDescent="0.2">
      <c r="B2463" s="7"/>
    </row>
    <row r="2464" spans="2:2" x14ac:dyDescent="0.2">
      <c r="B2464" s="7"/>
    </row>
    <row r="2465" spans="2:2" x14ac:dyDescent="0.2">
      <c r="B2465" s="7"/>
    </row>
    <row r="2466" spans="2:2" x14ac:dyDescent="0.2">
      <c r="B2466" s="7"/>
    </row>
    <row r="2467" spans="2:2" x14ac:dyDescent="0.2">
      <c r="B2467" s="7"/>
    </row>
    <row r="2468" spans="2:2" x14ac:dyDescent="0.2">
      <c r="B2468" s="7"/>
    </row>
    <row r="2469" spans="2:2" x14ac:dyDescent="0.2">
      <c r="B2469" s="7"/>
    </row>
    <row r="2470" spans="2:2" x14ac:dyDescent="0.2">
      <c r="B2470" s="7"/>
    </row>
    <row r="2471" spans="2:2" x14ac:dyDescent="0.2">
      <c r="B2471" s="7"/>
    </row>
    <row r="2472" spans="2:2" x14ac:dyDescent="0.2">
      <c r="B2472" s="7"/>
    </row>
    <row r="2473" spans="2:2" x14ac:dyDescent="0.2">
      <c r="B2473" s="7"/>
    </row>
    <row r="2474" spans="2:2" x14ac:dyDescent="0.2">
      <c r="B2474" s="7"/>
    </row>
    <row r="2475" spans="2:2" x14ac:dyDescent="0.2">
      <c r="B2475" s="7"/>
    </row>
    <row r="2476" spans="2:2" x14ac:dyDescent="0.2">
      <c r="B2476" s="7"/>
    </row>
    <row r="2477" spans="2:2" x14ac:dyDescent="0.2">
      <c r="B2477" s="7"/>
    </row>
    <row r="2478" spans="2:2" x14ac:dyDescent="0.2">
      <c r="B2478" s="7"/>
    </row>
    <row r="2479" spans="2:2" x14ac:dyDescent="0.2">
      <c r="B2479" s="7"/>
    </row>
    <row r="2480" spans="2:2" x14ac:dyDescent="0.2">
      <c r="B2480" s="7"/>
    </row>
    <row r="2481" spans="2:2" x14ac:dyDescent="0.2">
      <c r="B2481" s="7"/>
    </row>
    <row r="2482" spans="2:2" x14ac:dyDescent="0.2">
      <c r="B2482" s="7"/>
    </row>
    <row r="2483" spans="2:2" x14ac:dyDescent="0.2">
      <c r="B2483" s="7"/>
    </row>
    <row r="2484" spans="2:2" x14ac:dyDescent="0.2">
      <c r="B2484" s="7"/>
    </row>
    <row r="2485" spans="2:2" x14ac:dyDescent="0.2">
      <c r="B2485" s="7"/>
    </row>
    <row r="2486" spans="2:2" x14ac:dyDescent="0.2">
      <c r="B2486" s="7"/>
    </row>
    <row r="2487" spans="2:2" x14ac:dyDescent="0.2">
      <c r="B2487" s="7"/>
    </row>
    <row r="2488" spans="2:2" x14ac:dyDescent="0.2">
      <c r="B2488" s="7"/>
    </row>
    <row r="2489" spans="2:2" x14ac:dyDescent="0.2">
      <c r="B2489" s="7"/>
    </row>
    <row r="2490" spans="2:2" x14ac:dyDescent="0.2">
      <c r="B2490" s="7"/>
    </row>
    <row r="2491" spans="2:2" x14ac:dyDescent="0.2">
      <c r="B2491" s="7"/>
    </row>
    <row r="2492" spans="2:2" x14ac:dyDescent="0.2">
      <c r="B2492" s="7"/>
    </row>
    <row r="2493" spans="2:2" x14ac:dyDescent="0.2">
      <c r="B2493" s="7"/>
    </row>
    <row r="2494" spans="2:2" x14ac:dyDescent="0.2">
      <c r="B2494" s="7"/>
    </row>
    <row r="2495" spans="2:2" x14ac:dyDescent="0.2">
      <c r="B2495" s="7"/>
    </row>
    <row r="2496" spans="2:2" x14ac:dyDescent="0.2">
      <c r="B2496" s="7"/>
    </row>
    <row r="2497" spans="2:2" x14ac:dyDescent="0.2">
      <c r="B2497" s="7"/>
    </row>
    <row r="2498" spans="2:2" x14ac:dyDescent="0.2">
      <c r="B2498" s="7"/>
    </row>
    <row r="2499" spans="2:2" x14ac:dyDescent="0.2">
      <c r="B2499" s="7"/>
    </row>
    <row r="2500" spans="2:2" x14ac:dyDescent="0.2">
      <c r="B2500" s="7"/>
    </row>
    <row r="2501" spans="2:2" x14ac:dyDescent="0.2">
      <c r="B2501" s="7"/>
    </row>
    <row r="2502" spans="2:2" x14ac:dyDescent="0.2">
      <c r="B2502" s="7"/>
    </row>
    <row r="2503" spans="2:2" x14ac:dyDescent="0.2">
      <c r="B2503" s="7"/>
    </row>
    <row r="2504" spans="2:2" x14ac:dyDescent="0.2">
      <c r="B2504" s="7"/>
    </row>
    <row r="2505" spans="2:2" x14ac:dyDescent="0.2">
      <c r="B2505" s="7"/>
    </row>
    <row r="2506" spans="2:2" x14ac:dyDescent="0.2">
      <c r="B2506" s="7"/>
    </row>
    <row r="2507" spans="2:2" x14ac:dyDescent="0.2">
      <c r="B2507" s="7"/>
    </row>
    <row r="2508" spans="2:2" x14ac:dyDescent="0.2">
      <c r="B2508" s="7"/>
    </row>
    <row r="2509" spans="2:2" x14ac:dyDescent="0.2">
      <c r="B2509" s="7"/>
    </row>
    <row r="2510" spans="2:2" x14ac:dyDescent="0.2">
      <c r="B2510" s="7"/>
    </row>
    <row r="2511" spans="2:2" x14ac:dyDescent="0.2">
      <c r="B2511" s="7"/>
    </row>
    <row r="2512" spans="2:2" x14ac:dyDescent="0.2">
      <c r="B2512" s="7"/>
    </row>
    <row r="2513" spans="2:2" x14ac:dyDescent="0.2">
      <c r="B2513" s="7"/>
    </row>
    <row r="2514" spans="2:2" x14ac:dyDescent="0.2">
      <c r="B2514" s="7"/>
    </row>
    <row r="2515" spans="2:2" x14ac:dyDescent="0.2">
      <c r="B2515" s="7"/>
    </row>
    <row r="2516" spans="2:2" x14ac:dyDescent="0.2">
      <c r="B2516" s="7"/>
    </row>
    <row r="2517" spans="2:2" x14ac:dyDescent="0.2">
      <c r="B2517" s="7"/>
    </row>
    <row r="2518" spans="2:2" x14ac:dyDescent="0.2">
      <c r="B2518" s="7"/>
    </row>
    <row r="2519" spans="2:2" x14ac:dyDescent="0.2">
      <c r="B2519" s="7"/>
    </row>
    <row r="2520" spans="2:2" x14ac:dyDescent="0.2">
      <c r="B2520" s="7"/>
    </row>
    <row r="2521" spans="2:2" x14ac:dyDescent="0.2">
      <c r="B2521" s="7"/>
    </row>
    <row r="2522" spans="2:2" x14ac:dyDescent="0.2">
      <c r="B2522" s="7"/>
    </row>
    <row r="2523" spans="2:2" x14ac:dyDescent="0.2">
      <c r="B2523" s="7"/>
    </row>
    <row r="2524" spans="2:2" x14ac:dyDescent="0.2">
      <c r="B2524" s="7"/>
    </row>
    <row r="2525" spans="2:2" x14ac:dyDescent="0.2">
      <c r="B2525" s="7"/>
    </row>
    <row r="2526" spans="2:2" x14ac:dyDescent="0.2">
      <c r="B2526" s="7"/>
    </row>
    <row r="2527" spans="2:2" x14ac:dyDescent="0.2">
      <c r="B2527" s="7"/>
    </row>
    <row r="2528" spans="2:2" x14ac:dyDescent="0.2">
      <c r="B2528" s="7"/>
    </row>
    <row r="2529" spans="2:2" x14ac:dyDescent="0.2">
      <c r="B2529" s="7"/>
    </row>
    <row r="2530" spans="2:2" x14ac:dyDescent="0.2">
      <c r="B2530" s="7"/>
    </row>
    <row r="2531" spans="2:2" x14ac:dyDescent="0.2">
      <c r="B2531" s="7"/>
    </row>
    <row r="2532" spans="2:2" x14ac:dyDescent="0.2">
      <c r="B2532" s="7"/>
    </row>
    <row r="2533" spans="2:2" x14ac:dyDescent="0.2">
      <c r="B2533" s="7"/>
    </row>
    <row r="2534" spans="2:2" x14ac:dyDescent="0.2">
      <c r="B2534" s="7"/>
    </row>
    <row r="2535" spans="2:2" x14ac:dyDescent="0.2">
      <c r="B2535" s="7"/>
    </row>
    <row r="2536" spans="2:2" x14ac:dyDescent="0.2">
      <c r="B2536" s="7"/>
    </row>
    <row r="2537" spans="2:2" x14ac:dyDescent="0.2">
      <c r="B2537" s="7"/>
    </row>
    <row r="2538" spans="2:2" x14ac:dyDescent="0.2">
      <c r="B2538" s="7"/>
    </row>
    <row r="2539" spans="2:2" x14ac:dyDescent="0.2">
      <c r="B2539" s="7"/>
    </row>
    <row r="2540" spans="2:2" x14ac:dyDescent="0.2">
      <c r="B2540" s="7"/>
    </row>
    <row r="2541" spans="2:2" x14ac:dyDescent="0.2">
      <c r="B2541" s="7"/>
    </row>
    <row r="2542" spans="2:2" x14ac:dyDescent="0.2">
      <c r="B2542" s="7"/>
    </row>
    <row r="2543" spans="2:2" x14ac:dyDescent="0.2">
      <c r="B2543" s="7"/>
    </row>
    <row r="2544" spans="2:2" x14ac:dyDescent="0.2">
      <c r="B2544" s="7"/>
    </row>
    <row r="2545" spans="2:2" x14ac:dyDescent="0.2">
      <c r="B2545" s="7"/>
    </row>
    <row r="2546" spans="2:2" x14ac:dyDescent="0.2">
      <c r="B2546" s="7"/>
    </row>
    <row r="2547" spans="2:2" x14ac:dyDescent="0.2">
      <c r="B2547" s="7"/>
    </row>
    <row r="2548" spans="2:2" x14ac:dyDescent="0.2">
      <c r="B2548" s="7"/>
    </row>
    <row r="2549" spans="2:2" x14ac:dyDescent="0.2">
      <c r="B2549" s="7"/>
    </row>
    <row r="2550" spans="2:2" x14ac:dyDescent="0.2">
      <c r="B2550" s="7"/>
    </row>
    <row r="2551" spans="2:2" x14ac:dyDescent="0.2">
      <c r="B2551" s="7"/>
    </row>
    <row r="2552" spans="2:2" x14ac:dyDescent="0.2">
      <c r="B2552" s="7"/>
    </row>
    <row r="2553" spans="2:2" x14ac:dyDescent="0.2">
      <c r="B2553" s="7"/>
    </row>
    <row r="2554" spans="2:2" x14ac:dyDescent="0.2">
      <c r="B2554" s="7"/>
    </row>
    <row r="2555" spans="2:2" x14ac:dyDescent="0.2">
      <c r="B2555" s="7"/>
    </row>
    <row r="2556" spans="2:2" x14ac:dyDescent="0.2">
      <c r="B2556" s="7"/>
    </row>
    <row r="2557" spans="2:2" x14ac:dyDescent="0.2">
      <c r="B2557" s="7"/>
    </row>
    <row r="2558" spans="2:2" x14ac:dyDescent="0.2">
      <c r="B2558" s="7"/>
    </row>
    <row r="2559" spans="2:2" x14ac:dyDescent="0.2">
      <c r="B2559" s="7"/>
    </row>
    <row r="2560" spans="2:2" x14ac:dyDescent="0.2">
      <c r="B2560" s="7"/>
    </row>
    <row r="2561" spans="2:2" x14ac:dyDescent="0.2">
      <c r="B2561" s="7"/>
    </row>
    <row r="2562" spans="2:2" x14ac:dyDescent="0.2">
      <c r="B2562" s="7"/>
    </row>
    <row r="2563" spans="2:2" x14ac:dyDescent="0.2">
      <c r="B2563" s="7"/>
    </row>
    <row r="2564" spans="2:2" x14ac:dyDescent="0.2">
      <c r="B2564" s="7"/>
    </row>
    <row r="2565" spans="2:2" x14ac:dyDescent="0.2">
      <c r="B2565" s="7"/>
    </row>
    <row r="2566" spans="2:2" x14ac:dyDescent="0.2">
      <c r="B2566" s="7"/>
    </row>
    <row r="2567" spans="2:2" x14ac:dyDescent="0.2">
      <c r="B2567" s="7"/>
    </row>
    <row r="2568" spans="2:2" x14ac:dyDescent="0.2">
      <c r="B2568" s="7"/>
    </row>
    <row r="2569" spans="2:2" x14ac:dyDescent="0.2">
      <c r="B2569" s="7"/>
    </row>
    <row r="2570" spans="2:2" x14ac:dyDescent="0.2">
      <c r="B2570" s="7"/>
    </row>
    <row r="2571" spans="2:2" x14ac:dyDescent="0.2">
      <c r="B2571" s="7"/>
    </row>
    <row r="2572" spans="2:2" x14ac:dyDescent="0.2">
      <c r="B2572" s="7"/>
    </row>
    <row r="2573" spans="2:2" x14ac:dyDescent="0.2">
      <c r="B2573" s="7"/>
    </row>
    <row r="2574" spans="2:2" x14ac:dyDescent="0.2">
      <c r="B2574" s="7"/>
    </row>
    <row r="2575" spans="2:2" x14ac:dyDescent="0.2">
      <c r="B2575" s="7"/>
    </row>
    <row r="2576" spans="2:2" x14ac:dyDescent="0.2">
      <c r="B2576" s="7"/>
    </row>
    <row r="2577" spans="2:2" x14ac:dyDescent="0.2">
      <c r="B2577" s="7"/>
    </row>
    <row r="2578" spans="2:2" x14ac:dyDescent="0.2">
      <c r="B2578" s="7"/>
    </row>
    <row r="2579" spans="2:2" x14ac:dyDescent="0.2">
      <c r="B2579" s="7"/>
    </row>
    <row r="2580" spans="2:2" x14ac:dyDescent="0.2">
      <c r="B2580" s="7"/>
    </row>
    <row r="2581" spans="2:2" x14ac:dyDescent="0.2">
      <c r="B2581" s="7"/>
    </row>
    <row r="2582" spans="2:2" x14ac:dyDescent="0.2">
      <c r="B2582" s="7"/>
    </row>
    <row r="2583" spans="2:2" x14ac:dyDescent="0.2">
      <c r="B2583" s="7"/>
    </row>
    <row r="2584" spans="2:2" x14ac:dyDescent="0.2">
      <c r="B2584" s="7"/>
    </row>
    <row r="2585" spans="2:2" x14ac:dyDescent="0.2">
      <c r="B2585" s="7"/>
    </row>
    <row r="2586" spans="2:2" x14ac:dyDescent="0.2">
      <c r="B2586" s="7"/>
    </row>
    <row r="2587" spans="2:2" x14ac:dyDescent="0.2">
      <c r="B2587" s="7"/>
    </row>
    <row r="2588" spans="2:2" x14ac:dyDescent="0.2">
      <c r="B2588" s="7"/>
    </row>
    <row r="2589" spans="2:2" x14ac:dyDescent="0.2">
      <c r="B2589" s="7"/>
    </row>
    <row r="2590" spans="2:2" x14ac:dyDescent="0.2">
      <c r="B2590" s="7"/>
    </row>
    <row r="2591" spans="2:2" x14ac:dyDescent="0.2">
      <c r="B2591" s="7"/>
    </row>
    <row r="2592" spans="2:2" x14ac:dyDescent="0.2">
      <c r="B2592" s="7"/>
    </row>
    <row r="2593" spans="2:2" x14ac:dyDescent="0.2">
      <c r="B2593" s="7"/>
    </row>
    <row r="2594" spans="2:2" x14ac:dyDescent="0.2">
      <c r="B2594" s="7"/>
    </row>
    <row r="2595" spans="2:2" x14ac:dyDescent="0.2">
      <c r="B2595" s="7"/>
    </row>
    <row r="2596" spans="2:2" x14ac:dyDescent="0.2">
      <c r="B2596" s="7"/>
    </row>
    <row r="2597" spans="2:2" x14ac:dyDescent="0.2">
      <c r="B2597" s="7"/>
    </row>
    <row r="2598" spans="2:2" x14ac:dyDescent="0.2">
      <c r="B2598" s="7"/>
    </row>
    <row r="2599" spans="2:2" x14ac:dyDescent="0.2">
      <c r="B2599" s="7"/>
    </row>
    <row r="2600" spans="2:2" x14ac:dyDescent="0.2">
      <c r="B2600" s="7"/>
    </row>
    <row r="2601" spans="2:2" x14ac:dyDescent="0.2">
      <c r="B2601" s="7"/>
    </row>
    <row r="2602" spans="2:2" x14ac:dyDescent="0.2">
      <c r="B2602" s="7"/>
    </row>
    <row r="2603" spans="2:2" x14ac:dyDescent="0.2">
      <c r="B2603" s="7"/>
    </row>
    <row r="2604" spans="2:2" x14ac:dyDescent="0.2">
      <c r="B2604" s="7"/>
    </row>
    <row r="2605" spans="2:2" x14ac:dyDescent="0.2">
      <c r="B2605" s="7"/>
    </row>
    <row r="2606" spans="2:2" x14ac:dyDescent="0.2">
      <c r="B2606" s="7"/>
    </row>
    <row r="2607" spans="2:2" x14ac:dyDescent="0.2">
      <c r="B2607" s="7"/>
    </row>
    <row r="2608" spans="2:2" x14ac:dyDescent="0.2">
      <c r="B2608" s="7"/>
    </row>
    <row r="2609" spans="2:2" x14ac:dyDescent="0.2">
      <c r="B2609" s="7"/>
    </row>
    <row r="2610" spans="2:2" x14ac:dyDescent="0.2">
      <c r="B2610" s="7"/>
    </row>
    <row r="2611" spans="2:2" x14ac:dyDescent="0.2">
      <c r="B2611" s="7"/>
    </row>
    <row r="2612" spans="2:2" x14ac:dyDescent="0.2">
      <c r="B2612" s="7"/>
    </row>
    <row r="2613" spans="2:2" x14ac:dyDescent="0.2">
      <c r="B2613" s="7"/>
    </row>
    <row r="2614" spans="2:2" x14ac:dyDescent="0.2">
      <c r="B2614" s="7"/>
    </row>
    <row r="2615" spans="2:2" x14ac:dyDescent="0.2">
      <c r="B2615" s="7"/>
    </row>
    <row r="2616" spans="2:2" x14ac:dyDescent="0.2">
      <c r="B2616" s="7"/>
    </row>
    <row r="2617" spans="2:2" x14ac:dyDescent="0.2">
      <c r="B2617" s="7"/>
    </row>
    <row r="2618" spans="2:2" x14ac:dyDescent="0.2">
      <c r="B2618" s="7"/>
    </row>
    <row r="2619" spans="2:2" x14ac:dyDescent="0.2">
      <c r="B2619" s="7"/>
    </row>
    <row r="2620" spans="2:2" x14ac:dyDescent="0.2">
      <c r="B2620" s="7"/>
    </row>
    <row r="2621" spans="2:2" x14ac:dyDescent="0.2">
      <c r="B2621" s="7"/>
    </row>
    <row r="2622" spans="2:2" x14ac:dyDescent="0.2">
      <c r="B2622" s="7"/>
    </row>
    <row r="2623" spans="2:2" x14ac:dyDescent="0.2">
      <c r="B2623" s="7"/>
    </row>
    <row r="2624" spans="2:2" x14ac:dyDescent="0.2">
      <c r="B2624" s="7"/>
    </row>
    <row r="2625" spans="2:2" x14ac:dyDescent="0.2">
      <c r="B2625" s="7"/>
    </row>
    <row r="2626" spans="2:2" x14ac:dyDescent="0.2">
      <c r="B2626" s="7"/>
    </row>
    <row r="2627" spans="2:2" x14ac:dyDescent="0.2">
      <c r="B2627" s="7"/>
    </row>
    <row r="2628" spans="2:2" x14ac:dyDescent="0.2">
      <c r="B2628" s="7"/>
    </row>
    <row r="2629" spans="2:2" x14ac:dyDescent="0.2">
      <c r="B2629" s="7"/>
    </row>
    <row r="2630" spans="2:2" x14ac:dyDescent="0.2">
      <c r="B2630" s="7"/>
    </row>
    <row r="2631" spans="2:2" x14ac:dyDescent="0.2">
      <c r="B2631" s="7"/>
    </row>
    <row r="2632" spans="2:2" x14ac:dyDescent="0.2">
      <c r="B2632" s="7"/>
    </row>
    <row r="2633" spans="2:2" x14ac:dyDescent="0.2">
      <c r="B2633" s="7"/>
    </row>
    <row r="2634" spans="2:2" x14ac:dyDescent="0.2">
      <c r="B2634" s="7"/>
    </row>
    <row r="2635" spans="2:2" x14ac:dyDescent="0.2">
      <c r="B2635" s="7"/>
    </row>
    <row r="2636" spans="2:2" x14ac:dyDescent="0.2">
      <c r="B2636" s="7"/>
    </row>
    <row r="2637" spans="2:2" x14ac:dyDescent="0.2">
      <c r="B2637" s="7"/>
    </row>
    <row r="2638" spans="2:2" x14ac:dyDescent="0.2">
      <c r="B2638" s="7"/>
    </row>
    <row r="2639" spans="2:2" x14ac:dyDescent="0.2">
      <c r="B2639" s="7"/>
    </row>
    <row r="2640" spans="2:2" x14ac:dyDescent="0.2">
      <c r="B2640" s="7"/>
    </row>
    <row r="2641" spans="2:2" x14ac:dyDescent="0.2">
      <c r="B2641" s="7"/>
    </row>
    <row r="2642" spans="2:2" x14ac:dyDescent="0.2">
      <c r="B2642" s="7"/>
    </row>
    <row r="2643" spans="2:2" x14ac:dyDescent="0.2">
      <c r="B2643" s="7"/>
    </row>
    <row r="2644" spans="2:2" x14ac:dyDescent="0.2">
      <c r="B2644" s="7"/>
    </row>
    <row r="2645" spans="2:2" x14ac:dyDescent="0.2">
      <c r="B2645" s="7"/>
    </row>
    <row r="2646" spans="2:2" x14ac:dyDescent="0.2">
      <c r="B2646" s="7"/>
    </row>
    <row r="2647" spans="2:2" x14ac:dyDescent="0.2">
      <c r="B2647" s="7"/>
    </row>
    <row r="2648" spans="2:2" x14ac:dyDescent="0.2">
      <c r="B2648" s="7"/>
    </row>
    <row r="2649" spans="2:2" x14ac:dyDescent="0.2">
      <c r="B2649" s="7"/>
    </row>
    <row r="2650" spans="2:2" x14ac:dyDescent="0.2">
      <c r="B2650" s="7"/>
    </row>
    <row r="2651" spans="2:2" x14ac:dyDescent="0.2">
      <c r="B2651" s="7"/>
    </row>
    <row r="2652" spans="2:2" x14ac:dyDescent="0.2">
      <c r="B2652" s="7"/>
    </row>
    <row r="2653" spans="2:2" x14ac:dyDescent="0.2">
      <c r="B2653" s="7"/>
    </row>
    <row r="2654" spans="2:2" x14ac:dyDescent="0.2">
      <c r="B2654" s="7"/>
    </row>
    <row r="2655" spans="2:2" x14ac:dyDescent="0.2">
      <c r="B2655" s="7"/>
    </row>
    <row r="2656" spans="2:2" x14ac:dyDescent="0.2">
      <c r="B2656" s="7"/>
    </row>
    <row r="2657" spans="2:2" x14ac:dyDescent="0.2">
      <c r="B2657" s="7"/>
    </row>
    <row r="2658" spans="2:2" x14ac:dyDescent="0.2">
      <c r="B2658" s="7"/>
    </row>
    <row r="2659" spans="2:2" x14ac:dyDescent="0.2">
      <c r="B2659" s="7"/>
    </row>
    <row r="2660" spans="2:2" x14ac:dyDescent="0.2">
      <c r="B2660" s="7"/>
    </row>
    <row r="2661" spans="2:2" x14ac:dyDescent="0.2">
      <c r="B2661" s="7"/>
    </row>
    <row r="2662" spans="2:2" x14ac:dyDescent="0.2">
      <c r="B2662" s="7"/>
    </row>
    <row r="2663" spans="2:2" x14ac:dyDescent="0.2">
      <c r="B2663" s="7"/>
    </row>
    <row r="2664" spans="2:2" x14ac:dyDescent="0.2">
      <c r="B2664" s="7"/>
    </row>
    <row r="2665" spans="2:2" x14ac:dyDescent="0.2">
      <c r="B2665" s="7"/>
    </row>
    <row r="2666" spans="2:2" x14ac:dyDescent="0.2">
      <c r="B2666" s="7"/>
    </row>
    <row r="2667" spans="2:2" x14ac:dyDescent="0.2">
      <c r="B2667" s="7"/>
    </row>
    <row r="2668" spans="2:2" x14ac:dyDescent="0.2">
      <c r="B2668" s="7"/>
    </row>
    <row r="2669" spans="2:2" x14ac:dyDescent="0.2">
      <c r="B2669" s="7"/>
    </row>
    <row r="2670" spans="2:2" x14ac:dyDescent="0.2">
      <c r="B2670" s="7"/>
    </row>
    <row r="2671" spans="2:2" x14ac:dyDescent="0.2">
      <c r="B2671" s="7"/>
    </row>
    <row r="2672" spans="2:2" x14ac:dyDescent="0.2">
      <c r="B2672" s="7"/>
    </row>
    <row r="2673" spans="2:2" x14ac:dyDescent="0.2">
      <c r="B2673" s="7"/>
    </row>
    <row r="2674" spans="2:2" x14ac:dyDescent="0.2">
      <c r="B2674" s="7"/>
    </row>
    <row r="2675" spans="2:2" x14ac:dyDescent="0.2">
      <c r="B2675" s="7"/>
    </row>
    <row r="2676" spans="2:2" x14ac:dyDescent="0.2">
      <c r="B2676" s="7"/>
    </row>
    <row r="2677" spans="2:2" x14ac:dyDescent="0.2">
      <c r="B2677" s="7"/>
    </row>
    <row r="2678" spans="2:2" x14ac:dyDescent="0.2">
      <c r="B2678" s="7"/>
    </row>
    <row r="2679" spans="2:2" x14ac:dyDescent="0.2">
      <c r="B2679" s="7"/>
    </row>
    <row r="2680" spans="2:2" x14ac:dyDescent="0.2">
      <c r="B2680" s="7"/>
    </row>
    <row r="2681" spans="2:2" x14ac:dyDescent="0.2">
      <c r="B2681" s="7"/>
    </row>
    <row r="2682" spans="2:2" x14ac:dyDescent="0.2">
      <c r="B2682" s="7"/>
    </row>
    <row r="2683" spans="2:2" x14ac:dyDescent="0.2">
      <c r="B2683" s="7"/>
    </row>
    <row r="2684" spans="2:2" x14ac:dyDescent="0.2">
      <c r="B2684" s="7"/>
    </row>
    <row r="2685" spans="2:2" x14ac:dyDescent="0.2">
      <c r="B2685" s="7"/>
    </row>
    <row r="2686" spans="2:2" x14ac:dyDescent="0.2">
      <c r="B2686" s="7"/>
    </row>
    <row r="2687" spans="2:2" x14ac:dyDescent="0.2">
      <c r="B2687" s="7"/>
    </row>
    <row r="2688" spans="2:2" x14ac:dyDescent="0.2">
      <c r="B2688" s="7"/>
    </row>
    <row r="2689" spans="2:2" x14ac:dyDescent="0.2">
      <c r="B2689" s="7"/>
    </row>
    <row r="2690" spans="2:2" x14ac:dyDescent="0.2">
      <c r="B2690" s="7"/>
    </row>
    <row r="2691" spans="2:2" x14ac:dyDescent="0.2">
      <c r="B2691" s="7"/>
    </row>
    <row r="2692" spans="2:2" x14ac:dyDescent="0.2">
      <c r="B2692" s="7"/>
    </row>
    <row r="2693" spans="2:2" x14ac:dyDescent="0.2">
      <c r="B2693" s="7"/>
    </row>
    <row r="2694" spans="2:2" x14ac:dyDescent="0.2">
      <c r="B2694" s="7"/>
    </row>
    <row r="2695" spans="2:2" x14ac:dyDescent="0.2">
      <c r="B2695" s="7"/>
    </row>
    <row r="2696" spans="2:2" x14ac:dyDescent="0.2">
      <c r="B2696" s="7"/>
    </row>
    <row r="2697" spans="2:2" x14ac:dyDescent="0.2">
      <c r="B2697" s="7"/>
    </row>
    <row r="2698" spans="2:2" x14ac:dyDescent="0.2">
      <c r="B2698" s="7"/>
    </row>
    <row r="2699" spans="2:2" x14ac:dyDescent="0.2">
      <c r="B2699" s="7"/>
    </row>
    <row r="2700" spans="2:2" x14ac:dyDescent="0.2">
      <c r="B2700" s="7"/>
    </row>
    <row r="2701" spans="2:2" x14ac:dyDescent="0.2">
      <c r="B2701" s="7"/>
    </row>
    <row r="2702" spans="2:2" x14ac:dyDescent="0.2">
      <c r="B2702" s="7"/>
    </row>
    <row r="2703" spans="2:2" x14ac:dyDescent="0.2">
      <c r="B2703" s="7"/>
    </row>
    <row r="2704" spans="2:2" x14ac:dyDescent="0.2">
      <c r="B2704" s="7"/>
    </row>
    <row r="2705" spans="2:2" x14ac:dyDescent="0.2">
      <c r="B2705" s="7"/>
    </row>
    <row r="2706" spans="2:2" x14ac:dyDescent="0.2">
      <c r="B2706" s="7"/>
    </row>
    <row r="2707" spans="2:2" x14ac:dyDescent="0.2">
      <c r="B2707" s="7"/>
    </row>
    <row r="2708" spans="2:2" x14ac:dyDescent="0.2">
      <c r="B2708" s="7"/>
    </row>
    <row r="2709" spans="2:2" x14ac:dyDescent="0.2">
      <c r="B2709" s="7"/>
    </row>
    <row r="2710" spans="2:2" x14ac:dyDescent="0.2">
      <c r="B2710" s="7"/>
    </row>
    <row r="2711" spans="2:2" x14ac:dyDescent="0.2">
      <c r="B2711" s="7"/>
    </row>
    <row r="2712" spans="2:2" x14ac:dyDescent="0.2">
      <c r="B2712" s="7"/>
    </row>
    <row r="2713" spans="2:2" x14ac:dyDescent="0.2">
      <c r="B2713" s="7"/>
    </row>
    <row r="2714" spans="2:2" x14ac:dyDescent="0.2">
      <c r="B2714" s="7"/>
    </row>
    <row r="2715" spans="2:2" x14ac:dyDescent="0.2">
      <c r="B2715" s="7"/>
    </row>
    <row r="2716" spans="2:2" x14ac:dyDescent="0.2">
      <c r="B2716" s="7"/>
    </row>
    <row r="2717" spans="2:2" x14ac:dyDescent="0.2">
      <c r="B2717" s="7"/>
    </row>
    <row r="2718" spans="2:2" x14ac:dyDescent="0.2">
      <c r="B2718" s="7"/>
    </row>
    <row r="2719" spans="2:2" x14ac:dyDescent="0.2">
      <c r="B2719" s="7"/>
    </row>
    <row r="2720" spans="2:2" x14ac:dyDescent="0.2">
      <c r="B2720" s="7"/>
    </row>
    <row r="2721" spans="2:2" x14ac:dyDescent="0.2">
      <c r="B2721" s="7"/>
    </row>
    <row r="2722" spans="2:2" x14ac:dyDescent="0.2">
      <c r="B2722" s="7"/>
    </row>
    <row r="2723" spans="2:2" x14ac:dyDescent="0.2">
      <c r="B2723" s="7"/>
    </row>
    <row r="2724" spans="2:2" x14ac:dyDescent="0.2">
      <c r="B2724" s="7"/>
    </row>
    <row r="2725" spans="2:2" x14ac:dyDescent="0.2">
      <c r="B2725" s="7"/>
    </row>
    <row r="2726" spans="2:2" x14ac:dyDescent="0.2">
      <c r="B2726" s="7"/>
    </row>
    <row r="2727" spans="2:2" x14ac:dyDescent="0.2">
      <c r="B2727" s="7"/>
    </row>
    <row r="2728" spans="2:2" x14ac:dyDescent="0.2">
      <c r="B2728" s="7"/>
    </row>
    <row r="2729" spans="2:2" x14ac:dyDescent="0.2">
      <c r="B2729" s="7"/>
    </row>
    <row r="2730" spans="2:2" x14ac:dyDescent="0.2">
      <c r="B2730" s="7"/>
    </row>
    <row r="2731" spans="2:2" x14ac:dyDescent="0.2">
      <c r="B2731" s="7"/>
    </row>
    <row r="2732" spans="2:2" x14ac:dyDescent="0.2">
      <c r="B2732" s="7"/>
    </row>
    <row r="2733" spans="2:2" x14ac:dyDescent="0.2">
      <c r="B2733" s="7"/>
    </row>
    <row r="2734" spans="2:2" x14ac:dyDescent="0.2">
      <c r="B2734" s="7"/>
    </row>
    <row r="2735" spans="2:2" x14ac:dyDescent="0.2">
      <c r="B2735" s="7"/>
    </row>
    <row r="2736" spans="2:2" x14ac:dyDescent="0.2">
      <c r="B2736" s="7"/>
    </row>
    <row r="2737" spans="2:2" x14ac:dyDescent="0.2">
      <c r="B2737" s="7"/>
    </row>
    <row r="2738" spans="2:2" x14ac:dyDescent="0.2">
      <c r="B2738" s="7"/>
    </row>
    <row r="2739" spans="2:2" x14ac:dyDescent="0.2">
      <c r="B2739" s="7"/>
    </row>
    <row r="2740" spans="2:2" x14ac:dyDescent="0.2">
      <c r="B2740" s="7"/>
    </row>
    <row r="2741" spans="2:2" x14ac:dyDescent="0.2">
      <c r="B2741" s="7"/>
    </row>
    <row r="2742" spans="2:2" x14ac:dyDescent="0.2">
      <c r="B2742" s="7"/>
    </row>
    <row r="2743" spans="2:2" x14ac:dyDescent="0.2">
      <c r="B2743" s="7"/>
    </row>
    <row r="2744" spans="2:2" x14ac:dyDescent="0.2">
      <c r="B2744" s="7"/>
    </row>
    <row r="2745" spans="2:2" x14ac:dyDescent="0.2">
      <c r="B2745" s="7"/>
    </row>
    <row r="2746" spans="2:2" x14ac:dyDescent="0.2">
      <c r="B2746" s="7"/>
    </row>
    <row r="2747" spans="2:2" x14ac:dyDescent="0.2">
      <c r="B2747" s="7"/>
    </row>
    <row r="2748" spans="2:2" x14ac:dyDescent="0.2">
      <c r="B2748" s="7"/>
    </row>
    <row r="2749" spans="2:2" x14ac:dyDescent="0.2">
      <c r="B2749" s="7"/>
    </row>
    <row r="2750" spans="2:2" x14ac:dyDescent="0.2">
      <c r="B2750" s="7"/>
    </row>
    <row r="2751" spans="2:2" x14ac:dyDescent="0.2">
      <c r="B2751" s="7"/>
    </row>
    <row r="2752" spans="2:2" x14ac:dyDescent="0.2">
      <c r="B2752" s="7"/>
    </row>
    <row r="2753" spans="2:2" x14ac:dyDescent="0.2">
      <c r="B2753" s="7"/>
    </row>
    <row r="2754" spans="2:2" x14ac:dyDescent="0.2">
      <c r="B2754" s="7"/>
    </row>
    <row r="2755" spans="2:2" x14ac:dyDescent="0.2">
      <c r="B2755" s="7"/>
    </row>
    <row r="2756" spans="2:2" x14ac:dyDescent="0.2">
      <c r="B2756" s="7"/>
    </row>
    <row r="2757" spans="2:2" x14ac:dyDescent="0.2">
      <c r="B2757" s="7"/>
    </row>
    <row r="2758" spans="2:2" x14ac:dyDescent="0.2">
      <c r="B2758" s="7"/>
    </row>
    <row r="2759" spans="2:2" x14ac:dyDescent="0.2">
      <c r="B2759" s="7"/>
    </row>
    <row r="2760" spans="2:2" x14ac:dyDescent="0.2">
      <c r="B2760" s="7"/>
    </row>
    <row r="2761" spans="2:2" x14ac:dyDescent="0.2">
      <c r="B2761" s="7"/>
    </row>
    <row r="2762" spans="2:2" x14ac:dyDescent="0.2">
      <c r="B2762" s="7"/>
    </row>
    <row r="2763" spans="2:2" x14ac:dyDescent="0.2">
      <c r="B2763" s="7"/>
    </row>
    <row r="2764" spans="2:2" x14ac:dyDescent="0.2">
      <c r="B2764" s="7"/>
    </row>
    <row r="2765" spans="2:2" x14ac:dyDescent="0.2">
      <c r="B2765" s="7"/>
    </row>
    <row r="2766" spans="2:2" x14ac:dyDescent="0.2">
      <c r="B2766" s="7"/>
    </row>
    <row r="2767" spans="2:2" x14ac:dyDescent="0.2">
      <c r="B2767" s="7"/>
    </row>
    <row r="2768" spans="2:2" x14ac:dyDescent="0.2">
      <c r="B2768" s="7"/>
    </row>
    <row r="2769" spans="2:2" x14ac:dyDescent="0.2">
      <c r="B2769" s="7"/>
    </row>
    <row r="2770" spans="2:2" x14ac:dyDescent="0.2">
      <c r="B2770" s="7"/>
    </row>
    <row r="2771" spans="2:2" x14ac:dyDescent="0.2">
      <c r="B2771" s="7"/>
    </row>
    <row r="2772" spans="2:2" x14ac:dyDescent="0.2">
      <c r="B2772" s="7"/>
    </row>
    <row r="2773" spans="2:2" x14ac:dyDescent="0.2">
      <c r="B2773" s="7"/>
    </row>
    <row r="2774" spans="2:2" x14ac:dyDescent="0.2">
      <c r="B2774" s="7"/>
    </row>
    <row r="2775" spans="2:2" x14ac:dyDescent="0.2">
      <c r="B2775" s="7"/>
    </row>
    <row r="2776" spans="2:2" x14ac:dyDescent="0.2">
      <c r="B2776" s="7"/>
    </row>
    <row r="2777" spans="2:2" x14ac:dyDescent="0.2">
      <c r="B2777" s="7"/>
    </row>
    <row r="2778" spans="2:2" x14ac:dyDescent="0.2">
      <c r="B2778" s="7"/>
    </row>
    <row r="2779" spans="2:2" x14ac:dyDescent="0.2">
      <c r="B2779" s="7"/>
    </row>
    <row r="2780" spans="2:2" x14ac:dyDescent="0.2">
      <c r="B2780" s="7"/>
    </row>
    <row r="2781" spans="2:2" x14ac:dyDescent="0.2">
      <c r="B2781" s="7"/>
    </row>
    <row r="2782" spans="2:2" x14ac:dyDescent="0.2">
      <c r="B2782" s="7"/>
    </row>
    <row r="2783" spans="2:2" x14ac:dyDescent="0.2">
      <c r="B2783" s="7"/>
    </row>
    <row r="2784" spans="2:2" x14ac:dyDescent="0.2">
      <c r="B2784" s="7"/>
    </row>
    <row r="2785" spans="2:2" x14ac:dyDescent="0.2">
      <c r="B2785" s="7"/>
    </row>
    <row r="2786" spans="2:2" x14ac:dyDescent="0.2">
      <c r="B2786" s="7"/>
    </row>
    <row r="2787" spans="2:2" x14ac:dyDescent="0.2">
      <c r="B2787" s="7"/>
    </row>
    <row r="2788" spans="2:2" x14ac:dyDescent="0.2">
      <c r="B2788" s="7"/>
    </row>
    <row r="2789" spans="2:2" x14ac:dyDescent="0.2">
      <c r="B2789" s="7"/>
    </row>
    <row r="2790" spans="2:2" x14ac:dyDescent="0.2">
      <c r="B2790" s="7"/>
    </row>
    <row r="2791" spans="2:2" x14ac:dyDescent="0.2">
      <c r="B2791" s="7"/>
    </row>
    <row r="2792" spans="2:2" x14ac:dyDescent="0.2">
      <c r="B2792" s="7"/>
    </row>
    <row r="2793" spans="2:2" x14ac:dyDescent="0.2">
      <c r="B2793" s="7"/>
    </row>
    <row r="2794" spans="2:2" x14ac:dyDescent="0.2">
      <c r="B2794" s="7"/>
    </row>
    <row r="2795" spans="2:2" x14ac:dyDescent="0.2">
      <c r="B2795" s="7"/>
    </row>
    <row r="2796" spans="2:2" x14ac:dyDescent="0.2">
      <c r="B2796" s="7"/>
    </row>
    <row r="2797" spans="2:2" x14ac:dyDescent="0.2">
      <c r="B2797" s="7"/>
    </row>
    <row r="2798" spans="2:2" x14ac:dyDescent="0.2">
      <c r="B2798" s="7"/>
    </row>
    <row r="2799" spans="2:2" x14ac:dyDescent="0.2">
      <c r="B2799" s="7"/>
    </row>
    <row r="2800" spans="2:2" x14ac:dyDescent="0.2">
      <c r="B2800" s="7"/>
    </row>
    <row r="2801" spans="2:2" x14ac:dyDescent="0.2">
      <c r="B2801" s="7"/>
    </row>
    <row r="2802" spans="2:2" x14ac:dyDescent="0.2">
      <c r="B2802" s="7"/>
    </row>
    <row r="2803" spans="2:2" x14ac:dyDescent="0.2">
      <c r="B2803" s="7"/>
    </row>
    <row r="2804" spans="2:2" x14ac:dyDescent="0.2">
      <c r="B2804" s="7"/>
    </row>
    <row r="2805" spans="2:2" x14ac:dyDescent="0.2">
      <c r="B2805" s="7"/>
    </row>
    <row r="2806" spans="2:2" x14ac:dyDescent="0.2">
      <c r="B2806" s="7"/>
    </row>
    <row r="2807" spans="2:2" x14ac:dyDescent="0.2">
      <c r="B2807" s="7"/>
    </row>
    <row r="2808" spans="2:2" x14ac:dyDescent="0.2">
      <c r="B2808" s="7"/>
    </row>
    <row r="2809" spans="2:2" x14ac:dyDescent="0.2">
      <c r="B2809" s="7"/>
    </row>
    <row r="2810" spans="2:2" x14ac:dyDescent="0.2">
      <c r="B2810" s="7"/>
    </row>
    <row r="2811" spans="2:2" x14ac:dyDescent="0.2">
      <c r="B2811" s="7"/>
    </row>
    <row r="2812" spans="2:2" x14ac:dyDescent="0.2">
      <c r="B2812" s="7"/>
    </row>
    <row r="2813" spans="2:2" x14ac:dyDescent="0.2">
      <c r="B2813" s="7"/>
    </row>
    <row r="2814" spans="2:2" x14ac:dyDescent="0.2">
      <c r="B2814" s="7"/>
    </row>
    <row r="2815" spans="2:2" x14ac:dyDescent="0.2">
      <c r="B2815" s="7"/>
    </row>
    <row r="2816" spans="2:2" x14ac:dyDescent="0.2">
      <c r="B2816" s="7"/>
    </row>
    <row r="2817" spans="2:2" x14ac:dyDescent="0.2">
      <c r="B2817" s="7"/>
    </row>
    <row r="2818" spans="2:2" x14ac:dyDescent="0.2">
      <c r="B2818" s="7"/>
    </row>
    <row r="2819" spans="2:2" x14ac:dyDescent="0.2">
      <c r="B2819" s="7"/>
    </row>
    <row r="2820" spans="2:2" x14ac:dyDescent="0.2">
      <c r="B2820" s="7"/>
    </row>
    <row r="2821" spans="2:2" x14ac:dyDescent="0.2">
      <c r="B2821" s="7"/>
    </row>
    <row r="2822" spans="2:2" x14ac:dyDescent="0.2">
      <c r="B2822" s="7"/>
    </row>
    <row r="2823" spans="2:2" x14ac:dyDescent="0.2">
      <c r="B2823" s="7"/>
    </row>
    <row r="2824" spans="2:2" x14ac:dyDescent="0.2">
      <c r="B2824" s="7"/>
    </row>
    <row r="2825" spans="2:2" x14ac:dyDescent="0.2">
      <c r="B2825" s="7"/>
    </row>
    <row r="2826" spans="2:2" x14ac:dyDescent="0.2">
      <c r="B2826" s="7"/>
    </row>
    <row r="2827" spans="2:2" x14ac:dyDescent="0.2">
      <c r="B2827" s="7"/>
    </row>
    <row r="2828" spans="2:2" x14ac:dyDescent="0.2">
      <c r="B2828" s="7"/>
    </row>
    <row r="2829" spans="2:2" x14ac:dyDescent="0.2">
      <c r="B2829" s="7"/>
    </row>
    <row r="2830" spans="2:2" x14ac:dyDescent="0.2">
      <c r="B2830" s="7"/>
    </row>
    <row r="2831" spans="2:2" x14ac:dyDescent="0.2">
      <c r="B2831" s="7"/>
    </row>
    <row r="2832" spans="2:2" x14ac:dyDescent="0.2">
      <c r="B2832" s="7"/>
    </row>
    <row r="2833" spans="2:2" x14ac:dyDescent="0.2">
      <c r="B2833" s="7"/>
    </row>
    <row r="2834" spans="2:2" x14ac:dyDescent="0.2">
      <c r="B2834" s="7"/>
    </row>
    <row r="2835" spans="2:2" x14ac:dyDescent="0.2">
      <c r="B2835" s="7"/>
    </row>
    <row r="2836" spans="2:2" x14ac:dyDescent="0.2">
      <c r="B2836" s="7"/>
    </row>
    <row r="2837" spans="2:2" x14ac:dyDescent="0.2">
      <c r="B2837" s="7"/>
    </row>
    <row r="2838" spans="2:2" x14ac:dyDescent="0.2">
      <c r="B2838" s="7"/>
    </row>
    <row r="2839" spans="2:2" x14ac:dyDescent="0.2">
      <c r="B2839" s="7"/>
    </row>
    <row r="2840" spans="2:2" x14ac:dyDescent="0.2">
      <c r="B2840" s="7"/>
    </row>
    <row r="2841" spans="2:2" x14ac:dyDescent="0.2">
      <c r="B2841" s="7"/>
    </row>
    <row r="2842" spans="2:2" x14ac:dyDescent="0.2">
      <c r="B2842" s="7"/>
    </row>
    <row r="2843" spans="2:2" x14ac:dyDescent="0.2">
      <c r="B2843" s="7"/>
    </row>
    <row r="2844" spans="2:2" x14ac:dyDescent="0.2">
      <c r="B2844" s="7"/>
    </row>
    <row r="2845" spans="2:2" x14ac:dyDescent="0.2">
      <c r="B2845" s="7"/>
    </row>
    <row r="2846" spans="2:2" x14ac:dyDescent="0.2">
      <c r="B2846" s="7"/>
    </row>
    <row r="2847" spans="2:2" x14ac:dyDescent="0.2">
      <c r="B2847" s="7"/>
    </row>
    <row r="2848" spans="2:2" x14ac:dyDescent="0.2">
      <c r="B2848" s="7"/>
    </row>
    <row r="2849" spans="2:2" x14ac:dyDescent="0.2">
      <c r="B2849" s="7"/>
    </row>
    <row r="2850" spans="2:2" x14ac:dyDescent="0.2">
      <c r="B2850" s="7"/>
    </row>
    <row r="2851" spans="2:2" x14ac:dyDescent="0.2">
      <c r="B2851" s="7"/>
    </row>
    <row r="2852" spans="2:2" x14ac:dyDescent="0.2">
      <c r="B2852" s="7"/>
    </row>
    <row r="2853" spans="2:2" x14ac:dyDescent="0.2">
      <c r="B2853" s="7"/>
    </row>
    <row r="2854" spans="2:2" x14ac:dyDescent="0.2">
      <c r="B2854" s="7"/>
    </row>
    <row r="2855" spans="2:2" x14ac:dyDescent="0.2">
      <c r="B2855" s="7"/>
    </row>
    <row r="2856" spans="2:2" x14ac:dyDescent="0.2">
      <c r="B2856" s="7"/>
    </row>
    <row r="2857" spans="2:2" x14ac:dyDescent="0.2">
      <c r="B2857" s="7"/>
    </row>
    <row r="2858" spans="2:2" x14ac:dyDescent="0.2">
      <c r="B2858" s="7"/>
    </row>
    <row r="2859" spans="2:2" x14ac:dyDescent="0.2">
      <c r="B2859" s="7"/>
    </row>
    <row r="2860" spans="2:2" x14ac:dyDescent="0.2">
      <c r="B2860" s="7"/>
    </row>
    <row r="2861" spans="2:2" x14ac:dyDescent="0.2">
      <c r="B2861" s="7"/>
    </row>
    <row r="2862" spans="2:2" x14ac:dyDescent="0.2">
      <c r="B2862" s="7"/>
    </row>
    <row r="2863" spans="2:2" x14ac:dyDescent="0.2">
      <c r="B2863" s="7"/>
    </row>
    <row r="2864" spans="2:2" x14ac:dyDescent="0.2">
      <c r="B2864" s="7"/>
    </row>
    <row r="2865" spans="2:2" x14ac:dyDescent="0.2">
      <c r="B2865" s="7"/>
    </row>
    <row r="2866" spans="2:2" x14ac:dyDescent="0.2">
      <c r="B2866" s="7"/>
    </row>
    <row r="2867" spans="2:2" x14ac:dyDescent="0.2">
      <c r="B2867" s="7"/>
    </row>
    <row r="2868" spans="2:2" x14ac:dyDescent="0.2">
      <c r="B2868" s="7"/>
    </row>
    <row r="2869" spans="2:2" x14ac:dyDescent="0.2">
      <c r="B2869" s="7"/>
    </row>
    <row r="2870" spans="2:2" x14ac:dyDescent="0.2">
      <c r="B2870" s="7"/>
    </row>
    <row r="2871" spans="2:2" x14ac:dyDescent="0.2">
      <c r="B2871" s="7"/>
    </row>
    <row r="2872" spans="2:2" x14ac:dyDescent="0.2">
      <c r="B2872" s="7"/>
    </row>
    <row r="2873" spans="2:2" x14ac:dyDescent="0.2">
      <c r="B2873" s="7"/>
    </row>
    <row r="2874" spans="2:2" x14ac:dyDescent="0.2">
      <c r="B2874" s="7"/>
    </row>
    <row r="2875" spans="2:2" x14ac:dyDescent="0.2">
      <c r="B2875" s="7"/>
    </row>
    <row r="2876" spans="2:2" x14ac:dyDescent="0.2">
      <c r="B2876" s="7"/>
    </row>
    <row r="2877" spans="2:2" x14ac:dyDescent="0.2">
      <c r="B2877" s="7"/>
    </row>
    <row r="2878" spans="2:2" x14ac:dyDescent="0.2">
      <c r="B2878" s="7"/>
    </row>
    <row r="2879" spans="2:2" x14ac:dyDescent="0.2">
      <c r="B2879" s="7"/>
    </row>
    <row r="2880" spans="2:2" x14ac:dyDescent="0.2">
      <c r="B2880" s="7"/>
    </row>
    <row r="2881" spans="2:2" x14ac:dyDescent="0.2">
      <c r="B2881" s="7"/>
    </row>
    <row r="2882" spans="2:2" x14ac:dyDescent="0.2">
      <c r="B2882" s="7"/>
    </row>
    <row r="2883" spans="2:2" x14ac:dyDescent="0.2">
      <c r="B2883" s="7"/>
    </row>
    <row r="2884" spans="2:2" x14ac:dyDescent="0.2">
      <c r="B2884" s="7"/>
    </row>
    <row r="2885" spans="2:2" x14ac:dyDescent="0.2">
      <c r="B2885" s="7"/>
    </row>
    <row r="2886" spans="2:2" x14ac:dyDescent="0.2">
      <c r="B2886" s="7"/>
    </row>
    <row r="2887" spans="2:2" x14ac:dyDescent="0.2">
      <c r="B2887" s="7"/>
    </row>
    <row r="2888" spans="2:2" x14ac:dyDescent="0.2">
      <c r="B2888" s="7"/>
    </row>
    <row r="2889" spans="2:2" x14ac:dyDescent="0.2">
      <c r="B2889" s="7"/>
    </row>
    <row r="2890" spans="2:2" x14ac:dyDescent="0.2">
      <c r="B2890" s="7"/>
    </row>
    <row r="2891" spans="2:2" x14ac:dyDescent="0.2">
      <c r="B2891" s="7"/>
    </row>
    <row r="2892" spans="2:2" x14ac:dyDescent="0.2">
      <c r="B2892" s="7"/>
    </row>
    <row r="2893" spans="2:2" x14ac:dyDescent="0.2">
      <c r="B2893" s="7"/>
    </row>
    <row r="2894" spans="2:2" x14ac:dyDescent="0.2">
      <c r="B2894" s="7"/>
    </row>
    <row r="2895" spans="2:2" x14ac:dyDescent="0.2">
      <c r="B2895" s="7"/>
    </row>
    <row r="2896" spans="2:2" x14ac:dyDescent="0.2">
      <c r="B2896" s="7"/>
    </row>
    <row r="2897" spans="2:2" x14ac:dyDescent="0.2">
      <c r="B2897" s="7"/>
    </row>
    <row r="2898" spans="2:2" x14ac:dyDescent="0.2">
      <c r="B2898" s="7"/>
    </row>
    <row r="2899" spans="2:2" x14ac:dyDescent="0.2">
      <c r="B2899" s="7"/>
    </row>
    <row r="2900" spans="2:2" x14ac:dyDescent="0.2">
      <c r="B2900" s="7"/>
    </row>
    <row r="2901" spans="2:2" x14ac:dyDescent="0.2">
      <c r="B2901" s="7"/>
    </row>
    <row r="2902" spans="2:2" x14ac:dyDescent="0.2">
      <c r="B2902" s="7"/>
    </row>
    <row r="2903" spans="2:2" x14ac:dyDescent="0.2">
      <c r="B2903" s="7"/>
    </row>
    <row r="2904" spans="2:2" x14ac:dyDescent="0.2">
      <c r="B2904" s="7"/>
    </row>
    <row r="2905" spans="2:2" x14ac:dyDescent="0.2">
      <c r="B2905" s="7"/>
    </row>
    <row r="2906" spans="2:2" x14ac:dyDescent="0.2">
      <c r="B2906" s="7"/>
    </row>
    <row r="2907" spans="2:2" x14ac:dyDescent="0.2">
      <c r="B2907" s="7"/>
    </row>
    <row r="2908" spans="2:2" x14ac:dyDescent="0.2">
      <c r="B2908" s="7"/>
    </row>
    <row r="2909" spans="2:2" x14ac:dyDescent="0.2">
      <c r="B2909" s="7"/>
    </row>
    <row r="2910" spans="2:2" x14ac:dyDescent="0.2">
      <c r="B2910" s="7"/>
    </row>
    <row r="2911" spans="2:2" x14ac:dyDescent="0.2">
      <c r="B2911" s="7"/>
    </row>
    <row r="2912" spans="2:2" x14ac:dyDescent="0.2">
      <c r="B2912" s="7"/>
    </row>
    <row r="2913" spans="2:2" x14ac:dyDescent="0.2">
      <c r="B2913" s="7"/>
    </row>
    <row r="2914" spans="2:2" x14ac:dyDescent="0.2">
      <c r="B2914" s="7"/>
    </row>
    <row r="2915" spans="2:2" x14ac:dyDescent="0.2">
      <c r="B2915" s="7"/>
    </row>
    <row r="2916" spans="2:2" x14ac:dyDescent="0.2">
      <c r="B2916" s="7"/>
    </row>
    <row r="2917" spans="2:2" x14ac:dyDescent="0.2">
      <c r="B2917" s="7"/>
    </row>
    <row r="2918" spans="2:2" x14ac:dyDescent="0.2">
      <c r="B2918" s="7"/>
    </row>
    <row r="2919" spans="2:2" x14ac:dyDescent="0.2">
      <c r="B2919" s="7"/>
    </row>
    <row r="2920" spans="2:2" x14ac:dyDescent="0.2">
      <c r="B2920" s="7"/>
    </row>
    <row r="2921" spans="2:2" x14ac:dyDescent="0.2">
      <c r="B2921" s="7"/>
    </row>
    <row r="2922" spans="2:2" x14ac:dyDescent="0.2">
      <c r="B2922" s="7"/>
    </row>
    <row r="2923" spans="2:2" x14ac:dyDescent="0.2">
      <c r="B2923" s="7"/>
    </row>
    <row r="2924" spans="2:2" x14ac:dyDescent="0.2">
      <c r="B2924" s="7"/>
    </row>
    <row r="2925" spans="2:2" x14ac:dyDescent="0.2">
      <c r="B2925" s="7"/>
    </row>
    <row r="2926" spans="2:2" x14ac:dyDescent="0.2">
      <c r="B2926" s="7"/>
    </row>
    <row r="2927" spans="2:2" x14ac:dyDescent="0.2">
      <c r="B2927" s="7"/>
    </row>
    <row r="2928" spans="2:2" x14ac:dyDescent="0.2">
      <c r="B2928" s="7"/>
    </row>
    <row r="2929" spans="2:2" x14ac:dyDescent="0.2">
      <c r="B2929" s="7"/>
    </row>
    <row r="2930" spans="2:2" x14ac:dyDescent="0.2">
      <c r="B2930" s="7"/>
    </row>
    <row r="2931" spans="2:2" x14ac:dyDescent="0.2">
      <c r="B2931" s="7"/>
    </row>
    <row r="2932" spans="2:2" x14ac:dyDescent="0.2">
      <c r="B2932" s="7"/>
    </row>
    <row r="2933" spans="2:2" x14ac:dyDescent="0.2">
      <c r="B2933" s="7"/>
    </row>
    <row r="2934" spans="2:2" x14ac:dyDescent="0.2">
      <c r="B2934" s="7"/>
    </row>
    <row r="2935" spans="2:2" x14ac:dyDescent="0.2">
      <c r="B2935" s="7"/>
    </row>
    <row r="2936" spans="2:2" x14ac:dyDescent="0.2">
      <c r="B2936" s="7"/>
    </row>
    <row r="2937" spans="2:2" x14ac:dyDescent="0.2">
      <c r="B2937" s="7"/>
    </row>
    <row r="2938" spans="2:2" x14ac:dyDescent="0.2">
      <c r="B2938" s="7"/>
    </row>
    <row r="2939" spans="2:2" x14ac:dyDescent="0.2">
      <c r="B2939" s="7"/>
    </row>
    <row r="2940" spans="2:2" x14ac:dyDescent="0.2">
      <c r="B2940" s="7"/>
    </row>
    <row r="2941" spans="2:2" x14ac:dyDescent="0.2">
      <c r="B2941" s="7"/>
    </row>
    <row r="2942" spans="2:2" x14ac:dyDescent="0.2">
      <c r="B2942" s="7"/>
    </row>
    <row r="2943" spans="2:2" x14ac:dyDescent="0.2">
      <c r="B2943" s="7"/>
    </row>
    <row r="2944" spans="2:2" x14ac:dyDescent="0.2">
      <c r="B2944" s="7"/>
    </row>
    <row r="2945" spans="2:2" x14ac:dyDescent="0.2">
      <c r="B2945" s="7"/>
    </row>
    <row r="2946" spans="2:2" x14ac:dyDescent="0.2">
      <c r="B2946" s="7"/>
    </row>
    <row r="2947" spans="2:2" x14ac:dyDescent="0.2">
      <c r="B2947" s="7"/>
    </row>
    <row r="2948" spans="2:2" x14ac:dyDescent="0.2">
      <c r="B2948" s="7"/>
    </row>
    <row r="2949" spans="2:2" x14ac:dyDescent="0.2">
      <c r="B2949" s="7"/>
    </row>
    <row r="2950" spans="2:2" x14ac:dyDescent="0.2">
      <c r="B2950" s="7"/>
    </row>
    <row r="2951" spans="2:2" x14ac:dyDescent="0.2">
      <c r="B2951" s="7"/>
    </row>
    <row r="2952" spans="2:2" x14ac:dyDescent="0.2">
      <c r="B2952" s="7"/>
    </row>
    <row r="2953" spans="2:2" x14ac:dyDescent="0.2">
      <c r="B2953" s="7"/>
    </row>
    <row r="2954" spans="2:2" x14ac:dyDescent="0.2">
      <c r="B2954" s="7"/>
    </row>
    <row r="2955" spans="2:2" x14ac:dyDescent="0.2">
      <c r="B2955" s="7"/>
    </row>
    <row r="2956" spans="2:2" x14ac:dyDescent="0.2">
      <c r="B2956" s="7"/>
    </row>
    <row r="2957" spans="2:2" x14ac:dyDescent="0.2">
      <c r="B2957" s="7"/>
    </row>
    <row r="2958" spans="2:2" x14ac:dyDescent="0.2">
      <c r="B2958" s="7"/>
    </row>
    <row r="2959" spans="2:2" x14ac:dyDescent="0.2">
      <c r="B2959" s="7"/>
    </row>
    <row r="2960" spans="2:2" x14ac:dyDescent="0.2">
      <c r="B2960" s="7"/>
    </row>
    <row r="2961" spans="2:2" x14ac:dyDescent="0.2">
      <c r="B2961" s="7"/>
    </row>
    <row r="2962" spans="2:2" x14ac:dyDescent="0.2">
      <c r="B2962" s="7"/>
    </row>
    <row r="2963" spans="2:2" x14ac:dyDescent="0.2">
      <c r="B2963" s="7"/>
    </row>
    <row r="2964" spans="2:2" x14ac:dyDescent="0.2">
      <c r="B2964" s="7"/>
    </row>
    <row r="2965" spans="2:2" x14ac:dyDescent="0.2">
      <c r="B2965" s="7"/>
    </row>
    <row r="2966" spans="2:2" x14ac:dyDescent="0.2">
      <c r="B2966" s="7"/>
    </row>
    <row r="2967" spans="2:2" x14ac:dyDescent="0.2">
      <c r="B2967" s="7"/>
    </row>
    <row r="2968" spans="2:2" x14ac:dyDescent="0.2">
      <c r="B2968" s="7"/>
    </row>
    <row r="2969" spans="2:2" x14ac:dyDescent="0.2">
      <c r="B2969" s="7"/>
    </row>
    <row r="2970" spans="2:2" x14ac:dyDescent="0.2">
      <c r="B2970" s="7"/>
    </row>
    <row r="2971" spans="2:2" x14ac:dyDescent="0.2">
      <c r="B2971" s="7"/>
    </row>
    <row r="2972" spans="2:2" x14ac:dyDescent="0.2">
      <c r="B2972" s="7"/>
    </row>
    <row r="2973" spans="2:2" x14ac:dyDescent="0.2">
      <c r="B2973" s="7"/>
    </row>
    <row r="2974" spans="2:2" x14ac:dyDescent="0.2">
      <c r="B2974" s="7"/>
    </row>
    <row r="2975" spans="2:2" x14ac:dyDescent="0.2">
      <c r="B2975" s="7"/>
    </row>
    <row r="2976" spans="2:2" x14ac:dyDescent="0.2">
      <c r="B2976" s="7"/>
    </row>
    <row r="2977" spans="2:2" x14ac:dyDescent="0.2">
      <c r="B2977" s="7"/>
    </row>
    <row r="2978" spans="2:2" x14ac:dyDescent="0.2">
      <c r="B2978" s="7"/>
    </row>
    <row r="2979" spans="2:2" x14ac:dyDescent="0.2">
      <c r="B2979" s="7"/>
    </row>
    <row r="2980" spans="2:2" x14ac:dyDescent="0.2">
      <c r="B2980" s="7"/>
    </row>
    <row r="2981" spans="2:2" x14ac:dyDescent="0.2">
      <c r="B2981" s="7"/>
    </row>
    <row r="2982" spans="2:2" x14ac:dyDescent="0.2">
      <c r="B2982" s="7"/>
    </row>
    <row r="2983" spans="2:2" x14ac:dyDescent="0.2">
      <c r="B2983" s="7"/>
    </row>
    <row r="2984" spans="2:2" x14ac:dyDescent="0.2">
      <c r="B2984" s="7"/>
    </row>
    <row r="2985" spans="2:2" x14ac:dyDescent="0.2">
      <c r="B2985" s="7"/>
    </row>
    <row r="2986" spans="2:2" x14ac:dyDescent="0.2">
      <c r="B2986" s="7"/>
    </row>
    <row r="2987" spans="2:2" x14ac:dyDescent="0.2">
      <c r="B2987" s="7"/>
    </row>
    <row r="2988" spans="2:2" x14ac:dyDescent="0.2">
      <c r="B2988" s="7"/>
    </row>
    <row r="2989" spans="2:2" x14ac:dyDescent="0.2">
      <c r="B2989" s="7"/>
    </row>
    <row r="2990" spans="2:2" x14ac:dyDescent="0.2">
      <c r="B2990" s="7"/>
    </row>
    <row r="2991" spans="2:2" x14ac:dyDescent="0.2">
      <c r="B2991" s="7"/>
    </row>
    <row r="2992" spans="2:2" x14ac:dyDescent="0.2">
      <c r="B2992" s="7"/>
    </row>
    <row r="2993" spans="2:2" x14ac:dyDescent="0.2">
      <c r="B2993" s="7"/>
    </row>
    <row r="2994" spans="2:2" x14ac:dyDescent="0.2">
      <c r="B2994" s="7"/>
    </row>
    <row r="2995" spans="2:2" x14ac:dyDescent="0.2">
      <c r="B2995" s="7"/>
    </row>
    <row r="2996" spans="2:2" x14ac:dyDescent="0.2">
      <c r="B2996" s="7"/>
    </row>
    <row r="2997" spans="2:2" x14ac:dyDescent="0.2">
      <c r="B2997" s="7"/>
    </row>
    <row r="2998" spans="2:2" x14ac:dyDescent="0.2">
      <c r="B2998" s="7"/>
    </row>
    <row r="2999" spans="2:2" x14ac:dyDescent="0.2">
      <c r="B2999" s="7"/>
    </row>
    <row r="3000" spans="2:2" x14ac:dyDescent="0.2">
      <c r="B3000" s="7"/>
    </row>
    <row r="3001" spans="2:2" x14ac:dyDescent="0.2">
      <c r="B3001" s="7"/>
    </row>
    <row r="3002" spans="2:2" x14ac:dyDescent="0.2">
      <c r="B3002" s="7"/>
    </row>
    <row r="3003" spans="2:2" x14ac:dyDescent="0.2">
      <c r="B3003" s="7"/>
    </row>
    <row r="3004" spans="2:2" x14ac:dyDescent="0.2">
      <c r="B3004" s="7"/>
    </row>
    <row r="3005" spans="2:2" x14ac:dyDescent="0.2">
      <c r="B3005" s="7"/>
    </row>
    <row r="3006" spans="2:2" x14ac:dyDescent="0.2">
      <c r="B3006" s="7"/>
    </row>
    <row r="3007" spans="2:2" x14ac:dyDescent="0.2">
      <c r="B3007" s="7"/>
    </row>
    <row r="3008" spans="2:2" x14ac:dyDescent="0.2">
      <c r="B3008" s="7"/>
    </row>
    <row r="3009" spans="2:2" x14ac:dyDescent="0.2">
      <c r="B3009" s="7"/>
    </row>
    <row r="3010" spans="2:2" x14ac:dyDescent="0.2">
      <c r="B3010" s="7"/>
    </row>
    <row r="3011" spans="2:2" x14ac:dyDescent="0.2">
      <c r="B3011" s="7"/>
    </row>
    <row r="3012" spans="2:2" x14ac:dyDescent="0.2">
      <c r="B3012" s="7"/>
    </row>
    <row r="3013" spans="2:2" x14ac:dyDescent="0.2">
      <c r="B3013" s="7"/>
    </row>
    <row r="3014" spans="2:2" x14ac:dyDescent="0.2">
      <c r="B3014" s="7"/>
    </row>
    <row r="3015" spans="2:2" x14ac:dyDescent="0.2">
      <c r="B3015" s="7"/>
    </row>
    <row r="3016" spans="2:2" x14ac:dyDescent="0.2">
      <c r="B3016" s="7"/>
    </row>
    <row r="3017" spans="2:2" x14ac:dyDescent="0.2">
      <c r="B3017" s="7"/>
    </row>
    <row r="3018" spans="2:2" x14ac:dyDescent="0.2">
      <c r="B3018" s="7"/>
    </row>
    <row r="3019" spans="2:2" x14ac:dyDescent="0.2">
      <c r="B3019" s="7"/>
    </row>
    <row r="3020" spans="2:2" x14ac:dyDescent="0.2">
      <c r="B3020" s="7"/>
    </row>
    <row r="3021" spans="2:2" x14ac:dyDescent="0.2">
      <c r="B3021" s="7"/>
    </row>
    <row r="3022" spans="2:2" x14ac:dyDescent="0.2">
      <c r="B3022" s="7"/>
    </row>
    <row r="3023" spans="2:2" x14ac:dyDescent="0.2">
      <c r="B3023" s="7"/>
    </row>
    <row r="3024" spans="2:2" x14ac:dyDescent="0.2">
      <c r="B3024" s="7"/>
    </row>
    <row r="3025" spans="2:2" x14ac:dyDescent="0.2">
      <c r="B3025" s="7"/>
    </row>
    <row r="3026" spans="2:2" x14ac:dyDescent="0.2">
      <c r="B3026" s="7"/>
    </row>
    <row r="3027" spans="2:2" x14ac:dyDescent="0.2">
      <c r="B3027" s="7"/>
    </row>
    <row r="3028" spans="2:2" x14ac:dyDescent="0.2">
      <c r="B3028" s="7"/>
    </row>
    <row r="3029" spans="2:2" x14ac:dyDescent="0.2">
      <c r="B3029" s="7"/>
    </row>
    <row r="3030" spans="2:2" x14ac:dyDescent="0.2">
      <c r="B3030" s="7"/>
    </row>
    <row r="3031" spans="2:2" x14ac:dyDescent="0.2">
      <c r="B3031" s="7"/>
    </row>
    <row r="3032" spans="2:2" x14ac:dyDescent="0.2">
      <c r="B3032" s="7"/>
    </row>
    <row r="3033" spans="2:2" x14ac:dyDescent="0.2">
      <c r="B3033" s="7"/>
    </row>
    <row r="3034" spans="2:2" x14ac:dyDescent="0.2">
      <c r="B3034" s="7"/>
    </row>
    <row r="3035" spans="2:2" x14ac:dyDescent="0.2">
      <c r="B3035" s="7"/>
    </row>
    <row r="3036" spans="2:2" x14ac:dyDescent="0.2">
      <c r="B3036" s="7"/>
    </row>
    <row r="3037" spans="2:2" x14ac:dyDescent="0.2">
      <c r="B3037" s="7"/>
    </row>
    <row r="3038" spans="2:2" x14ac:dyDescent="0.2">
      <c r="B3038" s="7"/>
    </row>
    <row r="3039" spans="2:2" x14ac:dyDescent="0.2">
      <c r="B3039" s="7"/>
    </row>
    <row r="3040" spans="2:2" x14ac:dyDescent="0.2">
      <c r="B3040" s="7"/>
    </row>
    <row r="3041" spans="2:2" x14ac:dyDescent="0.2">
      <c r="B3041" s="7"/>
    </row>
    <row r="3042" spans="2:2" x14ac:dyDescent="0.2">
      <c r="B3042" s="7"/>
    </row>
    <row r="3043" spans="2:2" x14ac:dyDescent="0.2">
      <c r="B3043" s="7"/>
    </row>
    <row r="3044" spans="2:2" x14ac:dyDescent="0.2">
      <c r="B3044" s="7"/>
    </row>
    <row r="3045" spans="2:2" x14ac:dyDescent="0.2">
      <c r="B3045" s="7"/>
    </row>
    <row r="3046" spans="2:2" x14ac:dyDescent="0.2">
      <c r="B3046" s="7"/>
    </row>
    <row r="3047" spans="2:2" x14ac:dyDescent="0.2">
      <c r="B3047" s="7"/>
    </row>
    <row r="3048" spans="2:2" x14ac:dyDescent="0.2">
      <c r="B3048" s="7"/>
    </row>
    <row r="3049" spans="2:2" x14ac:dyDescent="0.2">
      <c r="B3049" s="7"/>
    </row>
    <row r="3050" spans="2:2" x14ac:dyDescent="0.2">
      <c r="B3050" s="7"/>
    </row>
    <row r="3051" spans="2:2" x14ac:dyDescent="0.2">
      <c r="B3051" s="7"/>
    </row>
    <row r="3052" spans="2:2" x14ac:dyDescent="0.2">
      <c r="B3052" s="7"/>
    </row>
    <row r="3053" spans="2:2" x14ac:dyDescent="0.2">
      <c r="B3053" s="7"/>
    </row>
    <row r="3054" spans="2:2" x14ac:dyDescent="0.2">
      <c r="B3054" s="7"/>
    </row>
    <row r="3055" spans="2:2" x14ac:dyDescent="0.2">
      <c r="B3055" s="7"/>
    </row>
    <row r="3056" spans="2:2" x14ac:dyDescent="0.2">
      <c r="B3056" s="7"/>
    </row>
    <row r="3057" spans="2:2" x14ac:dyDescent="0.2">
      <c r="B3057" s="7"/>
    </row>
    <row r="3058" spans="2:2" x14ac:dyDescent="0.2">
      <c r="B3058" s="7"/>
    </row>
    <row r="3059" spans="2:2" x14ac:dyDescent="0.2">
      <c r="B3059" s="7"/>
    </row>
    <row r="3060" spans="2:2" x14ac:dyDescent="0.2">
      <c r="B3060" s="7"/>
    </row>
    <row r="3061" spans="2:2" x14ac:dyDescent="0.2">
      <c r="B3061" s="7"/>
    </row>
    <row r="3062" spans="2:2" x14ac:dyDescent="0.2">
      <c r="B3062" s="7"/>
    </row>
    <row r="3063" spans="2:2" x14ac:dyDescent="0.2">
      <c r="B3063" s="7"/>
    </row>
    <row r="3064" spans="2:2" x14ac:dyDescent="0.2">
      <c r="B3064" s="7"/>
    </row>
    <row r="3065" spans="2:2" x14ac:dyDescent="0.2">
      <c r="B3065" s="7"/>
    </row>
    <row r="3066" spans="2:2" x14ac:dyDescent="0.2">
      <c r="B3066" s="7"/>
    </row>
    <row r="3067" spans="2:2" x14ac:dyDescent="0.2">
      <c r="B3067" s="7"/>
    </row>
    <row r="3068" spans="2:2" x14ac:dyDescent="0.2">
      <c r="B3068" s="7"/>
    </row>
    <row r="3069" spans="2:2" x14ac:dyDescent="0.2">
      <c r="B3069" s="7"/>
    </row>
    <row r="3070" spans="2:2" x14ac:dyDescent="0.2">
      <c r="B3070" s="7"/>
    </row>
    <row r="3071" spans="2:2" x14ac:dyDescent="0.2">
      <c r="B3071" s="7"/>
    </row>
    <row r="3072" spans="2:2" x14ac:dyDescent="0.2">
      <c r="B3072" s="7"/>
    </row>
    <row r="3073" spans="2:2" x14ac:dyDescent="0.2">
      <c r="B3073" s="7"/>
    </row>
    <row r="3074" spans="2:2" x14ac:dyDescent="0.2">
      <c r="B3074" s="7"/>
    </row>
    <row r="3075" spans="2:2" x14ac:dyDescent="0.2">
      <c r="B3075" s="7"/>
    </row>
    <row r="3076" spans="2:2" x14ac:dyDescent="0.2">
      <c r="B3076" s="7"/>
    </row>
    <row r="3077" spans="2:2" x14ac:dyDescent="0.2">
      <c r="B3077" s="7"/>
    </row>
    <row r="3078" spans="2:2" x14ac:dyDescent="0.2">
      <c r="B3078" s="7"/>
    </row>
    <row r="3079" spans="2:2" x14ac:dyDescent="0.2">
      <c r="B3079" s="7"/>
    </row>
    <row r="3080" spans="2:2" x14ac:dyDescent="0.2">
      <c r="B3080" s="7"/>
    </row>
    <row r="3081" spans="2:2" x14ac:dyDescent="0.2">
      <c r="B3081" s="7"/>
    </row>
    <row r="3082" spans="2:2" x14ac:dyDescent="0.2">
      <c r="B3082" s="7"/>
    </row>
    <row r="3083" spans="2:2" x14ac:dyDescent="0.2">
      <c r="B3083" s="7"/>
    </row>
    <row r="3084" spans="2:2" x14ac:dyDescent="0.2">
      <c r="B3084" s="7"/>
    </row>
    <row r="3085" spans="2:2" x14ac:dyDescent="0.2">
      <c r="B3085" s="7"/>
    </row>
    <row r="3086" spans="2:2" x14ac:dyDescent="0.2">
      <c r="B3086" s="7"/>
    </row>
    <row r="3087" spans="2:2" x14ac:dyDescent="0.2">
      <c r="B3087" s="7"/>
    </row>
    <row r="3088" spans="2:2" x14ac:dyDescent="0.2">
      <c r="B3088" s="7"/>
    </row>
    <row r="3089" spans="2:2" x14ac:dyDescent="0.2">
      <c r="B3089" s="7"/>
    </row>
    <row r="3090" spans="2:2" x14ac:dyDescent="0.2">
      <c r="B3090" s="7"/>
    </row>
    <row r="3091" spans="2:2" x14ac:dyDescent="0.2">
      <c r="B3091" s="7"/>
    </row>
    <row r="3092" spans="2:2" x14ac:dyDescent="0.2">
      <c r="B3092" s="7"/>
    </row>
    <row r="3093" spans="2:2" x14ac:dyDescent="0.2">
      <c r="B3093" s="7"/>
    </row>
    <row r="3094" spans="2:2" x14ac:dyDescent="0.2">
      <c r="B3094" s="7"/>
    </row>
    <row r="3095" spans="2:2" x14ac:dyDescent="0.2">
      <c r="B3095" s="7"/>
    </row>
    <row r="3096" spans="2:2" x14ac:dyDescent="0.2">
      <c r="B3096" s="7"/>
    </row>
    <row r="3097" spans="2:2" x14ac:dyDescent="0.2">
      <c r="B3097" s="7"/>
    </row>
    <row r="3098" spans="2:2" x14ac:dyDescent="0.2">
      <c r="B3098" s="7"/>
    </row>
    <row r="3099" spans="2:2" x14ac:dyDescent="0.2">
      <c r="B3099" s="7"/>
    </row>
    <row r="3100" spans="2:2" x14ac:dyDescent="0.2">
      <c r="B3100" s="7"/>
    </row>
    <row r="3101" spans="2:2" x14ac:dyDescent="0.2">
      <c r="B3101" s="7"/>
    </row>
    <row r="3102" spans="2:2" x14ac:dyDescent="0.2">
      <c r="B3102" s="7"/>
    </row>
    <row r="3103" spans="2:2" x14ac:dyDescent="0.2">
      <c r="B3103" s="7"/>
    </row>
    <row r="3104" spans="2:2" x14ac:dyDescent="0.2">
      <c r="B3104" s="7"/>
    </row>
    <row r="3105" spans="2:2" x14ac:dyDescent="0.2">
      <c r="B3105" s="7"/>
    </row>
    <row r="3106" spans="2:2" x14ac:dyDescent="0.2">
      <c r="B3106" s="7"/>
    </row>
    <row r="3107" spans="2:2" x14ac:dyDescent="0.2">
      <c r="B3107" s="7"/>
    </row>
    <row r="3108" spans="2:2" x14ac:dyDescent="0.2">
      <c r="B3108" s="7"/>
    </row>
    <row r="3109" spans="2:2" x14ac:dyDescent="0.2">
      <c r="B3109" s="7"/>
    </row>
    <row r="3110" spans="2:2" x14ac:dyDescent="0.2">
      <c r="B3110" s="7"/>
    </row>
    <row r="3111" spans="2:2" x14ac:dyDescent="0.2">
      <c r="B3111" s="7"/>
    </row>
    <row r="3112" spans="2:2" x14ac:dyDescent="0.2">
      <c r="B3112" s="7"/>
    </row>
    <row r="3113" spans="2:2" x14ac:dyDescent="0.2">
      <c r="B3113" s="7"/>
    </row>
    <row r="3114" spans="2:2" x14ac:dyDescent="0.2">
      <c r="B3114" s="7"/>
    </row>
    <row r="3115" spans="2:2" x14ac:dyDescent="0.2">
      <c r="B3115" s="7"/>
    </row>
    <row r="3116" spans="2:2" x14ac:dyDescent="0.2">
      <c r="B3116" s="7"/>
    </row>
    <row r="3117" spans="2:2" x14ac:dyDescent="0.2">
      <c r="B3117" s="7"/>
    </row>
    <row r="3118" spans="2:2" x14ac:dyDescent="0.2">
      <c r="B3118" s="7"/>
    </row>
    <row r="3119" spans="2:2" x14ac:dyDescent="0.2">
      <c r="B3119" s="7"/>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139"/>
  <sheetViews>
    <sheetView topLeftCell="A31" zoomScale="10" zoomScaleNormal="10" workbookViewId="0">
      <selection activeCell="B269" sqref="B269"/>
    </sheetView>
  </sheetViews>
  <sheetFormatPr defaultRowHeight="12.75" x14ac:dyDescent="0.2"/>
  <cols>
    <col min="1" max="1" width="5.7109375" customWidth="1"/>
    <col min="2" max="2" width="72.85546875" customWidth="1"/>
    <col min="3" max="3" width="45.7109375" customWidth="1"/>
    <col min="4" max="4" width="55.7109375" customWidth="1"/>
    <col min="5" max="5" width="37.7109375" customWidth="1"/>
    <col min="6" max="6" width="22.7109375" style="12" customWidth="1"/>
    <col min="7" max="7" width="10.7109375" customWidth="1"/>
    <col min="8" max="8" width="5.7109375" customWidth="1"/>
    <col min="9" max="9" width="66.7109375" customWidth="1"/>
    <col min="10" max="10" width="5.7109375" customWidth="1"/>
    <col min="11" max="11" width="32.5703125" customWidth="1"/>
    <col min="12" max="12" width="5.7109375" customWidth="1"/>
  </cols>
  <sheetData>
    <row r="3" spans="1:12" ht="12.75" customHeight="1" x14ac:dyDescent="0.2">
      <c r="A3" s="26" t="str">
        <f>IF(Totals!$AS3="Y","&lt;TR&gt;","")</f>
        <v>&lt;TR&gt;</v>
      </c>
      <c r="B3" s="7" t="str">
        <f>IF(Totals!$AS3="Y",CONCATENATE("&lt;TD VALIGN = TOP  ALIGN = CENTER&gt;&lt;A HREF=""maint_",Master!A3,".pdf""&gt;",Master!A3,"&lt;/A&gt;&lt;/TD&gt;"),"")</f>
        <v>&lt;TD VALIGN = TOP  ALIGN = CENTER&gt;&lt;A HREF="maint_0003.pdf"&gt;0003&lt;/A&gt;&lt;/TD&gt;</v>
      </c>
      <c r="C3" s="7" t="str">
        <f>IF(Totals!$AS3="Y",CONCATENATE("&lt;TD VALIGN = TOP  ALIGN = CENTER&gt;",Totals!L3,"&lt;/TD&gt;"),"")</f>
        <v>&lt;TD VALIGN = TOP  ALIGN = CENTER&gt;P&lt;/TD&gt;</v>
      </c>
      <c r="D3" s="7" t="str">
        <f>IF(Totals!$AS3="Y",CONCATENATE("&lt;TD VALIGN = TOP  ALIGN = CENTER&gt;",Master!C3,"&lt;/TD&gt;"),"")</f>
        <v>&lt;TD VALIGN = TOP  ALIGN = CENTER&gt;802.1Q-2011&lt;/TD&gt;</v>
      </c>
      <c r="E3" s="7" t="str">
        <f>IF(Totals!$AS3="Y",CONCATENATE("&lt;TD VALIGN = TOP&gt;",Master!D3,"&lt;/TD&gt;"),"")</f>
        <v>&lt;TD VALIGN = TOP&gt;20.2.2, 20.28.2, 12.14&lt;/TD&gt;</v>
      </c>
      <c r="F3" s="13" t="str">
        <f>IF(Totals!$AS3="Y","&lt;TD VALIGN = TOP&gt;","")</f>
        <v>&lt;TD VALIGN = TOP&gt;</v>
      </c>
      <c r="G3" s="13" t="str">
        <f>IF(Totals!$AS3="Y",Master!B3,"")</f>
        <v>26-Mar-11</v>
      </c>
      <c r="H3" s="7" t="str">
        <f>IF(Totals!$AS3="Y","&lt;/TD&gt;","")</f>
        <v>&lt;/TD&gt;</v>
      </c>
      <c r="I3" s="7" t="str">
        <f>IF(Totals!$AS3="Y",CONCATENATE("&lt;TD VALIGN = TOP&gt;",Master!E3,"&lt;/TD&gt;"),"")</f>
        <v>&lt;TD VALIGN = TOP&gt;Inconsistent VID for Loopback Reply (LBR) frames&lt;/TD&gt;</v>
      </c>
      <c r="J3" s="7" t="str">
        <f>IF(Totals!$AS3="Y","&lt;/TD&gt;","")</f>
        <v>&lt;/TD&gt;</v>
      </c>
      <c r="K3" s="7" t="str">
        <f>(IF((Totals!$AS3="Y"),(CONCATENATE("&lt;TD VALIGN = MIDDLE&gt;",(IF((Master!$F3=""),("&amp;nbsp;"),(Master!$F3)))," &lt;/TD&gt;")),("")))</f>
        <v>&lt;TD VALIGN = MIDDLE&gt;802.1aq-d4-6 &lt;/TD&gt;</v>
      </c>
      <c r="L3" s="7" t="str">
        <f>IF(Totals!$AS3="Y","&lt;/TR&gt;","")</f>
        <v>&lt;/TR&gt;</v>
      </c>
    </row>
    <row r="4" spans="1:12" ht="12.75" customHeight="1" x14ac:dyDescent="0.2">
      <c r="A4" s="26" t="str">
        <f>IF(Totals!$AS4="Y","&lt;TR&gt;","")</f>
        <v>&lt;TR&gt;</v>
      </c>
      <c r="B4" s="7" t="str">
        <f>IF(Totals!$AS4="Y",CONCATENATE("&lt;TD VALIGN = TOP  ALIGN = CENTER&gt;&lt;A HREF=""maint_",Master!A4,".pdf""&gt;",Master!A4,"&lt;/A&gt;&lt;/TD&gt;"),"")</f>
        <v>&lt;TD VALIGN = TOP  ALIGN = CENTER&gt;&lt;A HREF="maint_0004.pdf"&gt;0004&lt;/A&gt;&lt;/TD&gt;</v>
      </c>
      <c r="C4" s="7" t="str">
        <f>IF(Totals!$AS4="Y",CONCATENATE("&lt;TD VALIGN = TOP  ALIGN = CENTER&gt;",Totals!L4,"&lt;/TD&gt;"),"")</f>
        <v>&lt;TD VALIGN = TOP  ALIGN = CENTER&gt;J&lt;/TD&gt;</v>
      </c>
      <c r="D4" s="7" t="str">
        <f>IF(Totals!$AS4="Y",CONCATENATE("&lt;TD VALIGN = TOP  ALIGN = CENTER&gt;",Master!C4,"&lt;/TD&gt;"),"")</f>
        <v>&lt;TD VALIGN = TOP  ALIGN = CENTER&gt;802.1Q-2005&lt;/TD&gt;</v>
      </c>
      <c r="E4" s="7" t="str">
        <f>IF(Totals!$AS4="Y",CONCATENATE("&lt;TD VALIGN = TOP&gt;",Master!D4,"&lt;/TD&gt;"),"")</f>
        <v>&lt;TD VALIGN = TOP&gt;13.37.1&lt;/TD&gt;</v>
      </c>
      <c r="F4" s="13" t="str">
        <f>IF(Totals!$AS4="Y","&lt;TD VALIGN = TOP&gt;","")</f>
        <v>&lt;TD VALIGN = TOP&gt;</v>
      </c>
      <c r="G4" s="13" t="str">
        <f>IF(Totals!$AS4="Y",Master!B4,"")</f>
        <v>07-Apr-11</v>
      </c>
      <c r="H4" s="7" t="str">
        <f>IF(Totals!$AS4="Y","&lt;/TD&gt;","")</f>
        <v>&lt;/TD&gt;</v>
      </c>
      <c r="I4" s="7" t="str">
        <f>IF(Totals!$AS4="Y",CONCATENATE("&lt;TD VALIGN = TOP&gt;",Master!E4,"&lt;/TD&gt;"),"")</f>
        <v>&lt;TD VALIGN = TOP&gt;No path cost for 40Gbps links&lt;/TD&gt;</v>
      </c>
      <c r="J4" s="7" t="str">
        <f>IF(Totals!$AS4="Y","&lt;/TD&gt;","")</f>
        <v>&lt;/TD&gt;</v>
      </c>
      <c r="K4" s="7" t="str">
        <f>(IF((Totals!$AS4="Y"),(CONCATENATE("&lt;TD VALIGN = MIDDLE&gt;",(IF((Master!$F4=""),("&amp;nbsp;"),(Master!$F4)))," &lt;/TD&gt;")),("")))</f>
        <v>&lt;TD VALIGN = MIDDLE&gt;&amp;nbsp; &lt;/TD&gt;</v>
      </c>
      <c r="L4" s="7" t="str">
        <f>IF(Totals!$AS4="Y","&lt;/TR&gt;","")</f>
        <v>&lt;/TR&gt;</v>
      </c>
    </row>
    <row r="5" spans="1:12" ht="12.75" customHeight="1" x14ac:dyDescent="0.2">
      <c r="A5" s="26" t="str">
        <f>IF(Totals!$AS5="Y","&lt;TR&gt;","")</f>
        <v/>
      </c>
      <c r="B5" s="7" t="str">
        <f>IF(Totals!$AS5="Y",CONCATENATE("&lt;TD VALIGN = TOP  ALIGN = CENTER&gt;&lt;A HREF=""maint_",Master!A5,".pdf""&gt;",Master!A5,"&lt;/A&gt;&lt;/TD&gt;"),"")</f>
        <v/>
      </c>
      <c r="C5" s="7" t="str">
        <f>IF(Totals!$AS5="Y",CONCATENATE("&lt;TD VALIGN = TOP  ALIGN = CENTER&gt;",Totals!L5,"&lt;/TD&gt;"),"")</f>
        <v/>
      </c>
      <c r="D5" s="7" t="str">
        <f>IF(Totals!$AS5="Y",CONCATENATE("&lt;TD VALIGN = TOP  ALIGN = CENTER&gt;",Master!C5,"&lt;/TD&gt;"),"")</f>
        <v/>
      </c>
      <c r="E5" s="7" t="str">
        <f>IF(Totals!$AS5="Y",CONCATENATE("&lt;TD VALIGN = TOP&gt;",Master!D5,"&lt;/TD&gt;"),"")</f>
        <v/>
      </c>
      <c r="F5" s="13" t="str">
        <f>IF(Totals!$AS5="Y","&lt;TD VALIGN = TOP&gt;","")</f>
        <v/>
      </c>
      <c r="G5" s="13" t="str">
        <f>IF(Totals!$AS5="Y",Master!B5,"")</f>
        <v/>
      </c>
      <c r="H5" s="7" t="str">
        <f>IF(Totals!$AS5="Y","&lt;/TD&gt;","")</f>
        <v/>
      </c>
      <c r="I5" s="7" t="str">
        <f>IF(Totals!$AS5="Y",CONCATENATE("&lt;TD VALIGN = TOP&gt;",Master!E5,"&lt;/TD&gt;"),"")</f>
        <v/>
      </c>
      <c r="J5" s="7" t="str">
        <f>IF(Totals!$AS5="Y","&lt;/TD&gt;","")</f>
        <v/>
      </c>
      <c r="K5" s="7" t="str">
        <f>(IF((Totals!$AS5="Y"),(CONCATENATE("&lt;TD VALIGN = MIDDLE&gt;",(IF((Master!$F5=""),("&amp;nbsp;"),(Master!$F5)))," &lt;/TD&gt;")),("")))</f>
        <v/>
      </c>
      <c r="L5" s="7" t="str">
        <f>IF(Totals!$AS5="Y","&lt;/TR&gt;","")</f>
        <v/>
      </c>
    </row>
    <row r="6" spans="1:12" ht="12.75" customHeight="1" x14ac:dyDescent="0.2">
      <c r="A6" s="26" t="str">
        <f>IF(Totals!$AS6="Y","&lt;TR&gt;","")</f>
        <v>&lt;TR&gt;</v>
      </c>
      <c r="B6" s="7" t="str">
        <f>IF(Totals!$AS6="Y",CONCATENATE("&lt;TD VALIGN = TOP  ALIGN = CENTER&gt;&lt;A HREF=""maint_",Master!A6,".pdf""&gt;",Master!A6,"&lt;/A&gt;&lt;/TD&gt;"),"")</f>
        <v>&lt;TD VALIGN = TOP  ALIGN = CENTER&gt;&lt;A HREF="maint_0006.pdf"&gt;0006&lt;/A&gt;&lt;/TD&gt;</v>
      </c>
      <c r="C6" s="7" t="str">
        <f>IF(Totals!$AS6="Y",CONCATENATE("&lt;TD VALIGN = TOP  ALIGN = CENTER&gt;",Totals!L6,"&lt;/TD&gt;"),"")</f>
        <v>&lt;TD VALIGN = TOP  ALIGN = CENTER&gt;P&lt;/TD&gt;</v>
      </c>
      <c r="D6" s="7" t="str">
        <f>IF(Totals!$AS6="Y",CONCATENATE("&lt;TD VALIGN = TOP  ALIGN = CENTER&gt;",Master!C6,"&lt;/TD&gt;"),"")</f>
        <v>&lt;TD VALIGN = TOP  ALIGN = CENTER&gt;802.1AS-2011&lt;/TD&gt;</v>
      </c>
      <c r="E6" s="7" t="str">
        <f>IF(Totals!$AS6="Y",CONCATENATE("&lt;TD VALIGN = TOP&gt;",Master!D6,"&lt;/TD&gt;"),"")</f>
        <v>&lt;TD VALIGN = TOP&gt;various&lt;/TD&gt;</v>
      </c>
      <c r="F6" s="13" t="str">
        <f>IF(Totals!$AS6="Y","&lt;TD VALIGN = TOP&gt;","")</f>
        <v>&lt;TD VALIGN = TOP&gt;</v>
      </c>
      <c r="G6" s="13" t="str">
        <f>IF(Totals!$AS6="Y",Master!B6,"")</f>
        <v>23-Jun-11</v>
      </c>
      <c r="H6" s="7" t="str">
        <f>IF(Totals!$AS6="Y","&lt;/TD&gt;","")</f>
        <v>&lt;/TD&gt;</v>
      </c>
      <c r="I6" s="7" t="str">
        <f>IF(Totals!$AS6="Y",CONCATENATE("&lt;TD VALIGN = TOP&gt;",Master!E6,"&lt;/TD&gt;"),"")</f>
        <v>&lt;TD VALIGN = TOP&gt;Corrigendum items agreed to in AVB TG&lt;/TD&gt;</v>
      </c>
      <c r="J6" s="7" t="str">
        <f>IF(Totals!$AS6="Y","&lt;/TD&gt;","")</f>
        <v>&lt;/TD&gt;</v>
      </c>
      <c r="K6" s="7" t="str">
        <f>(IF((Totals!$AS6="Y"),(CONCATENATE("&lt;TD VALIGN = MIDDLE&gt;",(IF((Master!$F6=""),("&amp;nbsp;"),(Master!$F6)))," &lt;/TD&gt;")),("")))</f>
        <v>&lt;TD VALIGN = MIDDLE&gt;802.1AS-cor-1 &lt;/TD&gt;</v>
      </c>
      <c r="L6" s="7" t="str">
        <f>IF(Totals!$AS6="Y","&lt;/TR&gt;","")</f>
        <v>&lt;/TR&gt;</v>
      </c>
    </row>
    <row r="7" spans="1:12" ht="12.75" customHeight="1" x14ac:dyDescent="0.2">
      <c r="A7" s="26" t="str">
        <f>IF(Totals!$AS7="Y","&lt;TR&gt;","")</f>
        <v>&lt;TR&gt;</v>
      </c>
      <c r="B7" s="7" t="str">
        <f>IF(Totals!$AS7="Y",CONCATENATE("&lt;TD VALIGN = TOP  ALIGN = CENTER&gt;&lt;A HREF=""maint_",Master!A7,".pdf""&gt;",Master!A7,"&lt;/A&gt;&lt;/TD&gt;"),"")</f>
        <v>&lt;TD VALIGN = TOP  ALIGN = CENTER&gt;&lt;A HREF="maint_0007.pdf"&gt;0007&lt;/A&gt;&lt;/TD&gt;</v>
      </c>
      <c r="C7" s="7" t="str">
        <f>IF(Totals!$AS7="Y",CONCATENATE("&lt;TD VALIGN = TOP  ALIGN = CENTER&gt;",Totals!L7,"&lt;/TD&gt;"),"")</f>
        <v>&lt;TD VALIGN = TOP  ALIGN = CENTER&gt;P&lt;/TD&gt;</v>
      </c>
      <c r="D7" s="7" t="str">
        <f>IF(Totals!$AS7="Y",CONCATENATE("&lt;TD VALIGN = TOP  ALIGN = CENTER&gt;",Master!C7,"&lt;/TD&gt;"),"")</f>
        <v>&lt;TD VALIGN = TOP  ALIGN = CENTER&gt;802.1Q/D1.5&lt;/TD&gt;</v>
      </c>
      <c r="E7" s="7" t="str">
        <f>IF(Totals!$AS7="Y",CONCATENATE("&lt;TD VALIGN = TOP&gt;",Master!D7,"&lt;/TD&gt;"),"")</f>
        <v>&lt;TD VALIGN = TOP&gt;10.6&lt;/TD&gt;</v>
      </c>
      <c r="F7" s="13" t="str">
        <f>IF(Totals!$AS7="Y","&lt;TD VALIGN = TOP&gt;","")</f>
        <v>&lt;TD VALIGN = TOP&gt;</v>
      </c>
      <c r="G7" s="13" t="str">
        <f>IF(Totals!$AS7="Y",Master!B7,"")</f>
        <v>01-Aug-11</v>
      </c>
      <c r="H7" s="7" t="str">
        <f>IF(Totals!$AS7="Y","&lt;/TD&gt;","")</f>
        <v>&lt;/TD&gt;</v>
      </c>
      <c r="I7" s="7" t="str">
        <f>IF(Totals!$AS7="Y",CONCATENATE("&lt;TD VALIGN = TOP&gt;",Master!E7,"&lt;/TD&gt;"),"")</f>
        <v>&lt;TD VALIGN = TOP&gt;incorrect operPointToPointMAC references&lt;/TD&gt;</v>
      </c>
      <c r="J7" s="7" t="str">
        <f>IF(Totals!$AS7="Y","&lt;/TD&gt;","")</f>
        <v>&lt;/TD&gt;</v>
      </c>
      <c r="K7" s="7" t="str">
        <f>(IF((Totals!$AS7="Y"),(CONCATENATE("&lt;TD VALIGN = MIDDLE&gt;",(IF((Master!$F7=""),("&amp;nbsp;"),(Master!$F7)))," &lt;/TD&gt;")),("")))</f>
        <v>&lt;TD VALIGN = MIDDLE&gt;802.1Qbg-d2-2 &lt;/TD&gt;</v>
      </c>
      <c r="L7" s="7" t="str">
        <f>IF(Totals!$AS7="Y","&lt;/TR&gt;","")</f>
        <v>&lt;/TR&gt;</v>
      </c>
    </row>
    <row r="8" spans="1:12" ht="12.75" customHeight="1" x14ac:dyDescent="0.2">
      <c r="A8" s="26" t="str">
        <f>IF(Totals!$AS8="Y","&lt;TR&gt;","")</f>
        <v/>
      </c>
      <c r="B8" s="7" t="str">
        <f>IF(Totals!$AS8="Y",CONCATENATE("&lt;TD VALIGN = TOP  ALIGN = CENTER&gt;&lt;A HREF=""maint_",Master!A8,".pdf""&gt;",Master!A8,"&lt;/A&gt;&lt;/TD&gt;"),"")</f>
        <v/>
      </c>
      <c r="C8" s="7" t="str">
        <f>IF(Totals!$AS8="Y",CONCATENATE("&lt;TD VALIGN = TOP  ALIGN = CENTER&gt;",Totals!L8,"&lt;/TD&gt;"),"")</f>
        <v/>
      </c>
      <c r="D8" s="7" t="str">
        <f>IF(Totals!$AS8="Y",CONCATENATE("&lt;TD VALIGN = TOP  ALIGN = CENTER&gt;",Master!C8,"&lt;/TD&gt;"),"")</f>
        <v/>
      </c>
      <c r="E8" s="7" t="str">
        <f>IF(Totals!$AS8="Y",CONCATENATE("&lt;TD VALIGN = TOP&gt;",Master!D8,"&lt;/TD&gt;"),"")</f>
        <v/>
      </c>
      <c r="F8" s="13" t="str">
        <f>IF(Totals!$AS8="Y","&lt;TD VALIGN = TOP&gt;","")</f>
        <v/>
      </c>
      <c r="G8" s="13" t="str">
        <f>IF(Totals!$AS8="Y",Master!B8,"")</f>
        <v/>
      </c>
      <c r="H8" s="7" t="str">
        <f>IF(Totals!$AS8="Y","&lt;/TD&gt;","")</f>
        <v/>
      </c>
      <c r="I8" s="7" t="str">
        <f>IF(Totals!$AS8="Y",CONCATENATE("&lt;TD VALIGN = TOP&gt;",Master!E8,"&lt;/TD&gt;"),"")</f>
        <v/>
      </c>
      <c r="J8" s="7" t="str">
        <f>IF(Totals!$AS8="Y","&lt;/TD&gt;","")</f>
        <v/>
      </c>
      <c r="K8" s="7" t="str">
        <f>(IF((Totals!$AS8="Y"),(CONCATENATE("&lt;TD VALIGN = MIDDLE&gt;",(IF((Master!$F8=""),("&amp;nbsp;"),(Master!$F8)))," &lt;/TD&gt;")),("")))</f>
        <v/>
      </c>
      <c r="L8" s="7" t="str">
        <f>IF(Totals!$AS8="Y","&lt;/TR&gt;","")</f>
        <v/>
      </c>
    </row>
    <row r="9" spans="1:12" ht="12.75" customHeight="1" x14ac:dyDescent="0.2">
      <c r="A9" s="26" t="str">
        <f>IF(Totals!$AS9="Y","&lt;TR&gt;","")</f>
        <v/>
      </c>
      <c r="B9" s="7" t="str">
        <f>IF(Totals!$AS9="Y",CONCATENATE("&lt;TD VALIGN = TOP  ALIGN = CENTER&gt;&lt;A HREF=""maint_",Master!A9,".pdf""&gt;",Master!A9,"&lt;/A&gt;&lt;/TD&gt;"),"")</f>
        <v/>
      </c>
      <c r="C9" s="7" t="str">
        <f>IF(Totals!$AS9="Y",CONCATENATE("&lt;TD VALIGN = TOP  ALIGN = CENTER&gt;",Totals!L9,"&lt;/TD&gt;"),"")</f>
        <v/>
      </c>
      <c r="D9" s="7" t="str">
        <f>IF(Totals!$AS9="Y",CONCATENATE("&lt;TD VALIGN = TOP  ALIGN = CENTER&gt;",Master!C9,"&lt;/TD&gt;"),"")</f>
        <v/>
      </c>
      <c r="E9" s="7" t="str">
        <f>IF(Totals!$AS9="Y",CONCATENATE("&lt;TD VALIGN = TOP&gt;",Master!D9,"&lt;/TD&gt;"),"")</f>
        <v/>
      </c>
      <c r="F9" s="13" t="str">
        <f>IF(Totals!$AS9="Y","&lt;TD VALIGN = TOP&gt;","")</f>
        <v/>
      </c>
      <c r="G9" s="13" t="str">
        <f>IF(Totals!$AS9="Y",Master!B9,"")</f>
        <v/>
      </c>
      <c r="H9" s="7" t="str">
        <f>IF(Totals!$AS9="Y","&lt;/TD&gt;","")</f>
        <v/>
      </c>
      <c r="I9" s="7" t="str">
        <f>IF(Totals!$AS9="Y",CONCATENATE("&lt;TD VALIGN = TOP&gt;",Master!E9,"&lt;/TD&gt;"),"")</f>
        <v/>
      </c>
      <c r="J9" s="7" t="str">
        <f>IF(Totals!$AS9="Y","&lt;/TD&gt;","")</f>
        <v/>
      </c>
      <c r="K9" s="7" t="str">
        <f>(IF((Totals!$AS9="Y"),(CONCATENATE("&lt;TD VALIGN = MIDDLE&gt;",(IF((Master!$F9=""),("&amp;nbsp;"),(Master!$F9)))," &lt;/TD&gt;")),("")))</f>
        <v/>
      </c>
      <c r="L9" s="7" t="str">
        <f>IF(Totals!$AS9="Y","&lt;/TR&gt;","")</f>
        <v/>
      </c>
    </row>
    <row r="10" spans="1:12" ht="12.75" customHeight="1" x14ac:dyDescent="0.2">
      <c r="A10" s="26" t="str">
        <f>IF(Totals!$AS10="Y","&lt;TR&gt;","")</f>
        <v>&lt;TR&gt;</v>
      </c>
      <c r="B10" s="7" t="str">
        <f>IF(Totals!$AS10="Y",CONCATENATE("&lt;TD VALIGN = TOP  ALIGN = CENTER&gt;&lt;A HREF=""maint_",Master!A10,".pdf""&gt;",Master!A10,"&lt;/A&gt;&lt;/TD&gt;"),"")</f>
        <v>&lt;TD VALIGN = TOP  ALIGN = CENTER&gt;&lt;A HREF="maint_0010.pdf"&gt;0010&lt;/A&gt;&lt;/TD&gt;</v>
      </c>
      <c r="C10" s="7" t="str">
        <f>IF(Totals!$AS10="Y",CONCATENATE("&lt;TD VALIGN = TOP  ALIGN = CENTER&gt;",Totals!L10,"&lt;/TD&gt;"),"")</f>
        <v>&lt;TD VALIGN = TOP  ALIGN = CENTER&gt;P&lt;/TD&gt;</v>
      </c>
      <c r="D10" s="7" t="str">
        <f>IF(Totals!$AS10="Y",CONCATENATE("&lt;TD VALIGN = TOP  ALIGN = CENTER&gt;",Master!C10,"&lt;/TD&gt;"),"")</f>
        <v>&lt;TD VALIGN = TOP  ALIGN = CENTER&gt;802.1Q-2011&lt;/TD&gt;</v>
      </c>
      <c r="E10" s="7" t="str">
        <f>IF(Totals!$AS10="Y",CONCATENATE("&lt;TD VALIGN = TOP&gt;",Master!D10,"&lt;/TD&gt;"),"")</f>
        <v>&lt;TD VALIGN = TOP&gt;6.11.4&lt;/TD&gt;</v>
      </c>
      <c r="F10" s="13" t="str">
        <f>IF(Totals!$AS10="Y","&lt;TD VALIGN = TOP&gt;","")</f>
        <v>&lt;TD VALIGN = TOP&gt;</v>
      </c>
      <c r="G10" s="13" t="str">
        <f>IF(Totals!$AS10="Y",Master!B10,"")</f>
        <v>13-Sep-11</v>
      </c>
      <c r="H10" s="7" t="str">
        <f>IF(Totals!$AS10="Y","&lt;/TD&gt;","")</f>
        <v>&lt;/TD&gt;</v>
      </c>
      <c r="I10" s="7" t="str">
        <f>IF(Totals!$AS10="Y",CONCATENATE("&lt;TD VALIGN = TOP&gt;",Master!E10,"&lt;/TD&gt;"),"")</f>
        <v>&lt;TD VALIGN = TOP&gt;Incorrect Annex reference&lt;/TD&gt;</v>
      </c>
      <c r="J10" s="7" t="str">
        <f>IF(Totals!$AS10="Y","&lt;/TD&gt;","")</f>
        <v>&lt;/TD&gt;</v>
      </c>
      <c r="K10" s="7" t="str">
        <f>(IF((Totals!$AS10="Y"),(CONCATENATE("&lt;TD VALIGN = MIDDLE&gt;",(IF((Master!$F10=""),("&amp;nbsp;"),(Master!$F10)))," &lt;/TD&gt;")),("")))</f>
        <v>&lt;TD VALIGN = MIDDLE&gt;802.1Qbg-d2-2 &lt;/TD&gt;</v>
      </c>
      <c r="L10" s="7" t="str">
        <f>IF(Totals!$AS10="Y","&lt;/TR&gt;","")</f>
        <v>&lt;/TR&gt;</v>
      </c>
    </row>
    <row r="11" spans="1:12" ht="12.75" customHeight="1" x14ac:dyDescent="0.2">
      <c r="A11" s="26" t="str">
        <f>IF(Totals!$AS11="Y","&lt;TR&gt;","")</f>
        <v>&lt;TR&gt;</v>
      </c>
      <c r="B11" s="7" t="str">
        <f>IF(Totals!$AS11="Y",CONCATENATE("&lt;TD VALIGN = TOP  ALIGN = CENTER&gt;&lt;A HREF=""maint_",Master!A11,".pdf""&gt;",Master!A11,"&lt;/A&gt;&lt;/TD&gt;"),"")</f>
        <v>&lt;TD VALIGN = TOP  ALIGN = CENTER&gt;&lt;A HREF="maint_0011.pdf"&gt;0011&lt;/A&gt;&lt;/TD&gt;</v>
      </c>
      <c r="C11" s="7" t="str">
        <f>IF(Totals!$AS11="Y",CONCATENATE("&lt;TD VALIGN = TOP  ALIGN = CENTER&gt;",Totals!L11,"&lt;/TD&gt;"),"")</f>
        <v>&lt;TD VALIGN = TOP  ALIGN = CENTER&gt;P&lt;/TD&gt;</v>
      </c>
      <c r="D11" s="7" t="str">
        <f>IF(Totals!$AS11="Y",CONCATENATE("&lt;TD VALIGN = TOP  ALIGN = CENTER&gt;",Master!C11,"&lt;/TD&gt;"),"")</f>
        <v>&lt;TD VALIGN = TOP  ALIGN = CENTER&gt;802.1Q-2011&lt;/TD&gt;</v>
      </c>
      <c r="E11" s="7" t="str">
        <f>IF(Totals!$AS11="Y",CONCATENATE("&lt;TD VALIGN = TOP&gt;",Master!D11,"&lt;/TD&gt;"),"")</f>
        <v>&lt;TD VALIGN = TOP&gt;I.5&lt;/TD&gt;</v>
      </c>
      <c r="F11" s="13" t="str">
        <f>IF(Totals!$AS11="Y","&lt;TD VALIGN = TOP&gt;","")</f>
        <v>&lt;TD VALIGN = TOP&gt;</v>
      </c>
      <c r="G11" s="13" t="str">
        <f>IF(Totals!$AS11="Y",Master!B11,"")</f>
        <v>14-Sep-11</v>
      </c>
      <c r="H11" s="7" t="str">
        <f>IF(Totals!$AS11="Y","&lt;/TD&gt;","")</f>
        <v>&lt;/TD&gt;</v>
      </c>
      <c r="I11" s="7" t="str">
        <f>IF(Totals!$AS11="Y",CONCATENATE("&lt;TD VALIGN = TOP&gt;",Master!E11,"&lt;/TD&gt;"),"")</f>
        <v>&lt;TD VALIGN = TOP&gt;No recommended priority to traffic class mappings for credit-based shaper in table 8-4&lt;/TD&gt;</v>
      </c>
      <c r="J11" s="7" t="str">
        <f>IF(Totals!$AS11="Y","&lt;/TD&gt;","")</f>
        <v>&lt;/TD&gt;</v>
      </c>
      <c r="K11" s="7" t="str">
        <f>(IF((Totals!$AS11="Y"),(CONCATENATE("&lt;TD VALIGN = MIDDLE&gt;",(IF((Master!$F11=""),("&amp;nbsp;"),(Master!$F11)))," &lt;/TD&gt;")),("")))</f>
        <v>&lt;TD VALIGN = MIDDLE&gt;802.1Q-cor-2-d2-0 &lt;/TD&gt;</v>
      </c>
      <c r="L11" s="7" t="str">
        <f>IF(Totals!$AS11="Y","&lt;/TR&gt;","")</f>
        <v>&lt;/TR&gt;</v>
      </c>
    </row>
    <row r="12" spans="1:12" ht="12.75" customHeight="1" x14ac:dyDescent="0.2">
      <c r="A12" s="26" t="str">
        <f>IF(Totals!$AS12="Y","&lt;TR&gt;","")</f>
        <v>&lt;TR&gt;</v>
      </c>
      <c r="B12" s="7" t="str">
        <f>IF(Totals!$AS12="Y",CONCATENATE("&lt;TD VALIGN = TOP  ALIGN = CENTER&gt;&lt;A HREF=""maint_",Master!A12,".pdf""&gt;",Master!A12,"&lt;/A&gt;&lt;/TD&gt;"),"")</f>
        <v>&lt;TD VALIGN = TOP  ALIGN = CENTER&gt;&lt;A HREF="maint_0012.pdf"&gt;0012&lt;/A&gt;&lt;/TD&gt;</v>
      </c>
      <c r="C12" s="7" t="str">
        <f>IF(Totals!$AS12="Y",CONCATENATE("&lt;TD VALIGN = TOP  ALIGN = CENTER&gt;",Totals!L12,"&lt;/TD&gt;"),"")</f>
        <v>&lt;TD VALIGN = TOP  ALIGN = CENTER&gt;P&lt;/TD&gt;</v>
      </c>
      <c r="D12" s="7" t="str">
        <f>IF(Totals!$AS12="Y",CONCATENATE("&lt;TD VALIGN = TOP  ALIGN = CENTER&gt;",Master!C12,"&lt;/TD&gt;"),"")</f>
        <v>&lt;TD VALIGN = TOP  ALIGN = CENTER&gt;802.1Q-2011&lt;/TD&gt;</v>
      </c>
      <c r="E12" s="7" t="str">
        <f>IF(Totals!$AS12="Y",CONCATENATE("&lt;TD VALIGN = TOP&gt;",Master!D12,"&lt;/TD&gt;"),"")</f>
        <v>&lt;TD VALIGN = TOP&gt;26.8&lt;/TD&gt;</v>
      </c>
      <c r="F12" s="13" t="str">
        <f>IF(Totals!$AS12="Y","&lt;TD VALIGN = TOP&gt;","")</f>
        <v>&lt;TD VALIGN = TOP&gt;</v>
      </c>
      <c r="G12" s="13" t="str">
        <f>IF(Totals!$AS12="Y",Master!B12,"")</f>
        <v>29-Sep-11</v>
      </c>
      <c r="H12" s="7" t="str">
        <f>IF(Totals!$AS12="Y","&lt;/TD&gt;","")</f>
        <v>&lt;/TD&gt;</v>
      </c>
      <c r="I12" s="7" t="str">
        <f>IF(Totals!$AS12="Y",CONCATENATE("&lt;TD VALIGN = TOP&gt;",Master!E12,"&lt;/TD&gt;"),"")</f>
        <v>&lt;TD VALIGN = TOP&gt;Missing  MEP/MHF icons in fig 26-2&lt;/TD&gt;</v>
      </c>
      <c r="J12" s="7" t="str">
        <f>IF(Totals!$AS12="Y","&lt;/TD&gt;","")</f>
        <v>&lt;/TD&gt;</v>
      </c>
      <c r="K12" s="7" t="str">
        <f>(IF((Totals!$AS12="Y"),(CONCATENATE("&lt;TD VALIGN = MIDDLE&gt;",(IF((Master!$F12=""),("&amp;nbsp;"),(Master!$F12)))," &lt;/TD&gt;")),("")))</f>
        <v>&lt;TD VALIGN = MIDDLE&gt;802.1Q-cor-2-d2-0 &lt;/TD&gt;</v>
      </c>
      <c r="L12" s="7" t="str">
        <f>IF(Totals!$AS12="Y","&lt;/TR&gt;","")</f>
        <v>&lt;/TR&gt;</v>
      </c>
    </row>
    <row r="13" spans="1:12" ht="12.75" customHeight="1" x14ac:dyDescent="0.2">
      <c r="A13" s="26" t="str">
        <f>IF(Totals!$AS13="Y","&lt;TR&gt;","")</f>
        <v>&lt;TR&gt;</v>
      </c>
      <c r="B13" s="7" t="str">
        <f>IF(Totals!$AS13="Y",CONCATENATE("&lt;TD VALIGN = TOP  ALIGN = CENTER&gt;&lt;A HREF=""maint_",Master!A13,".pdf""&gt;",Master!A13,"&lt;/A&gt;&lt;/TD&gt;"),"")</f>
        <v>&lt;TD VALIGN = TOP  ALIGN = CENTER&gt;&lt;A HREF="maint_0013.pdf"&gt;0013&lt;/A&gt;&lt;/TD&gt;</v>
      </c>
      <c r="C13" s="7" t="str">
        <f>IF(Totals!$AS13="Y",CONCATENATE("&lt;TD VALIGN = TOP  ALIGN = CENTER&gt;",Totals!L13,"&lt;/TD&gt;"),"")</f>
        <v>&lt;TD VALIGN = TOP  ALIGN = CENTER&gt;P&lt;/TD&gt;</v>
      </c>
      <c r="D13" s="7" t="str">
        <f>IF(Totals!$AS13="Y",CONCATENATE("&lt;TD VALIGN = TOP  ALIGN = CENTER&gt;",Master!C13,"&lt;/TD&gt;"),"")</f>
        <v>&lt;TD VALIGN = TOP  ALIGN = CENTER&gt;802.1Q-2011&lt;/TD&gt;</v>
      </c>
      <c r="E13" s="7" t="str">
        <f>IF(Totals!$AS13="Y",CONCATENATE("&lt;TD VALIGN = TOP&gt;",Master!D13,"&lt;/TD&gt;"),"")</f>
        <v>&lt;TD VALIGN = TOP&gt;5.4.4, 5.16.3&lt;/TD&gt;</v>
      </c>
      <c r="F13" s="13" t="str">
        <f>IF(Totals!$AS13="Y","&lt;TD VALIGN = TOP&gt;","")</f>
        <v>&lt;TD VALIGN = TOP&gt;</v>
      </c>
      <c r="G13" s="13" t="str">
        <f>IF(Totals!$AS13="Y",Master!B13,"")</f>
        <v>27-Oct-11</v>
      </c>
      <c r="H13" s="7" t="str">
        <f>IF(Totals!$AS13="Y","&lt;/TD&gt;","")</f>
        <v>&lt;/TD&gt;</v>
      </c>
      <c r="I13" s="7" t="str">
        <f>IF(Totals!$AS13="Y",CONCATENATE("&lt;TD VALIGN = TOP&gt;",Master!E13,"&lt;/TD&gt;"),"")</f>
        <v>&lt;TD VALIGN = TOP&gt;MRP address for MSRP does not exist&lt;/TD&gt;</v>
      </c>
      <c r="J13" s="7" t="str">
        <f>IF(Totals!$AS13="Y","&lt;/TD&gt;","")</f>
        <v>&lt;/TD&gt;</v>
      </c>
      <c r="K13" s="7" t="str">
        <f>(IF((Totals!$AS13="Y"),(CONCATENATE("&lt;TD VALIGN = MIDDLE&gt;",(IF((Master!$F13=""),("&amp;nbsp;"),(Master!$F13)))," &lt;/TD&gt;")),("")))</f>
        <v>&lt;TD VALIGN = MIDDLE&gt;802.1Q-cor-2-d2-0 &lt;/TD&gt;</v>
      </c>
      <c r="L13" s="7" t="str">
        <f>IF(Totals!$AS13="Y","&lt;/TR&gt;","")</f>
        <v>&lt;/TR&gt;</v>
      </c>
    </row>
    <row r="14" spans="1:12" ht="12.75" customHeight="1" x14ac:dyDescent="0.2">
      <c r="A14" s="26" t="str">
        <f>IF(Totals!$AS14="Y","&lt;TR&gt;","")</f>
        <v>&lt;TR&gt;</v>
      </c>
      <c r="B14" s="7" t="str">
        <f>IF(Totals!$AS14="Y",CONCATENATE("&lt;TD VALIGN = TOP  ALIGN = CENTER&gt;&lt;A HREF=""maint_",Master!A14,".pdf""&gt;",Master!A14,"&lt;/A&gt;&lt;/TD&gt;"),"")</f>
        <v>&lt;TD VALIGN = TOP  ALIGN = CENTER&gt;&lt;A HREF="maint_0014.pdf"&gt;0014&lt;/A&gt;&lt;/TD&gt;</v>
      </c>
      <c r="C14" s="7" t="str">
        <f>IF(Totals!$AS14="Y",CONCATENATE("&lt;TD VALIGN = TOP  ALIGN = CENTER&gt;",Totals!L14,"&lt;/TD&gt;"),"")</f>
        <v>&lt;TD VALIGN = TOP  ALIGN = CENTER&gt;P&lt;/TD&gt;</v>
      </c>
      <c r="D14" s="7" t="str">
        <f>IF(Totals!$AS14="Y",CONCATENATE("&lt;TD VALIGN = TOP  ALIGN = CENTER&gt;",Master!C14,"&lt;/TD&gt;"),"")</f>
        <v>&lt;TD VALIGN = TOP  ALIGN = CENTER&gt;802.1AB-2009&lt;/TD&gt;</v>
      </c>
      <c r="E14" s="7" t="str">
        <f>IF(Totals!$AS14="Y",CONCATENATE("&lt;TD VALIGN = TOP&gt;",Master!D14,"&lt;/TD&gt;"),"")</f>
        <v>&lt;TD VALIGN = TOP&gt;6.6.1, 9.2.7.7.2, 10.5.2&lt;/TD&gt;</v>
      </c>
      <c r="F14" s="13" t="str">
        <f>IF(Totals!$AS14="Y","&lt;TD VALIGN = TOP&gt;","")</f>
        <v>&lt;TD VALIGN = TOP&gt;</v>
      </c>
      <c r="G14" s="13" t="str">
        <f>IF(Totals!$AS14="Y",Master!B14,"")</f>
        <v>7-Nov-11</v>
      </c>
      <c r="H14" s="7" t="str">
        <f>IF(Totals!$AS14="Y","&lt;/TD&gt;","")</f>
        <v>&lt;/TD&gt;</v>
      </c>
      <c r="I14" s="7" t="str">
        <f>IF(Totals!$AS14="Y",CONCATENATE("&lt;TD VALIGN = TOP&gt;",Master!E14,"&lt;/TD&gt;"),"")</f>
        <v>&lt;TD VALIGN = TOP&gt;LLDP TLV error processing&lt;/TD&gt;</v>
      </c>
      <c r="J14" s="7" t="str">
        <f>IF(Totals!$AS14="Y","&lt;/TD&gt;","")</f>
        <v>&lt;/TD&gt;</v>
      </c>
      <c r="K14" s="7" t="str">
        <f>(IF((Totals!$AS14="Y"),(CONCATENATE("&lt;TD VALIGN = MIDDLE&gt;",(IF((Master!$F14=""),("&amp;nbsp;"),(Master!$F14)))," &lt;/TD&gt;")),("")))</f>
        <v>&lt;TD VALIGN = MIDDLE&gt;802.1AB-cor-1 &lt;/TD&gt;</v>
      </c>
      <c r="L14" s="7" t="str">
        <f>IF(Totals!$AS14="Y","&lt;/TR&gt;","")</f>
        <v>&lt;/TR&gt;</v>
      </c>
    </row>
    <row r="15" spans="1:12" ht="12.75" customHeight="1" x14ac:dyDescent="0.2">
      <c r="A15" s="26" t="str">
        <f>IF(Totals!$AS15="Y","&lt;TR&gt;","")</f>
        <v>&lt;TR&gt;</v>
      </c>
      <c r="B15" s="7" t="str">
        <f>IF(Totals!$AS15="Y",CONCATENATE("&lt;TD VALIGN = TOP  ALIGN = CENTER&gt;&lt;A HREF=""maint_",Master!A15,".pdf""&gt;",Master!A15,"&lt;/A&gt;&lt;/TD&gt;"),"")</f>
        <v>&lt;TD VALIGN = TOP  ALIGN = CENTER&gt;&lt;A HREF="maint_0015.pdf"&gt;0015&lt;/A&gt;&lt;/TD&gt;</v>
      </c>
      <c r="C15" s="7" t="str">
        <f>IF(Totals!$AS15="Y",CONCATENATE("&lt;TD VALIGN = TOP  ALIGN = CENTER&gt;",Totals!L15,"&lt;/TD&gt;"),"")</f>
        <v>&lt;TD VALIGN = TOP  ALIGN = CENTER&gt;P&lt;/TD&gt;</v>
      </c>
      <c r="D15" s="7" t="str">
        <f>IF(Totals!$AS15="Y",CONCATENATE("&lt;TD VALIGN = TOP  ALIGN = CENTER&gt;",Master!C15,"&lt;/TD&gt;"),"")</f>
        <v>&lt;TD VALIGN = TOP  ALIGN = CENTER&gt;802.1Q-2011&lt;/TD&gt;</v>
      </c>
      <c r="E15" s="7" t="str">
        <f>IF(Totals!$AS15="Y",CONCATENATE("&lt;TD VALIGN = TOP&gt;",Master!D15,"&lt;/TD&gt;"),"")</f>
        <v>&lt;TD VALIGN = TOP&gt;A.31&lt;/TD&gt;</v>
      </c>
      <c r="F15" s="13" t="str">
        <f>IF(Totals!$AS15="Y","&lt;TD VALIGN = TOP&gt;","")</f>
        <v>&lt;TD VALIGN = TOP&gt;</v>
      </c>
      <c r="G15" s="13" t="str">
        <f>IF(Totals!$AS15="Y",Master!B15,"")</f>
        <v>8-Nov-11</v>
      </c>
      <c r="H15" s="7" t="str">
        <f>IF(Totals!$AS15="Y","&lt;/TD&gt;","")</f>
        <v>&lt;/TD&gt;</v>
      </c>
      <c r="I15" s="7" t="str">
        <f>IF(Totals!$AS15="Y",CONCATENATE("&lt;TD VALIGN = TOP&gt;",Master!E15,"&lt;/TD&gt;"),"")</f>
        <v>&lt;TD VALIGN = TOP&gt;Clause number issue impacts PICS&lt;/TD&gt;</v>
      </c>
      <c r="J15" s="7" t="str">
        <f>IF(Totals!$AS15="Y","&lt;/TD&gt;","")</f>
        <v>&lt;/TD&gt;</v>
      </c>
      <c r="K15" s="7" t="str">
        <f>(IF((Totals!$AS15="Y"),(CONCATENATE("&lt;TD VALIGN = MIDDLE&gt;",(IF((Master!$F15=""),("&amp;nbsp;"),(Master!$F15)))," &lt;/TD&gt;")),("")))</f>
        <v>&lt;TD VALIGN = MIDDLE&gt;802.1Q-cor-2-d2-0 &lt;/TD&gt;</v>
      </c>
      <c r="L15" s="7" t="str">
        <f>IF(Totals!$AS15="Y","&lt;/TR&gt;","")</f>
        <v>&lt;/TR&gt;</v>
      </c>
    </row>
    <row r="16" spans="1:12" ht="12.75" customHeight="1" x14ac:dyDescent="0.2">
      <c r="A16" s="26" t="str">
        <f>IF(Totals!$AS16="Y","&lt;TR&gt;","")</f>
        <v>&lt;TR&gt;</v>
      </c>
      <c r="B16" s="7" t="str">
        <f>IF(Totals!$AS16="Y",CONCATENATE("&lt;TD VALIGN = TOP  ALIGN = CENTER&gt;&lt;A HREF=""maint_",Master!A16,".pdf""&gt;",Master!A16,"&lt;/A&gt;&lt;/TD&gt;"),"")</f>
        <v>&lt;TD VALIGN = TOP  ALIGN = CENTER&gt;&lt;A HREF="maint_0017.pdf"&gt;0017&lt;/A&gt;&lt;/TD&gt;</v>
      </c>
      <c r="C16" s="7" t="str">
        <f>IF(Totals!$AS16="Y",CONCATENATE("&lt;TD VALIGN = TOP  ALIGN = CENTER&gt;",Totals!L16,"&lt;/TD&gt;"),"")</f>
        <v>&lt;TD VALIGN = TOP  ALIGN = CENTER&gt;P&lt;/TD&gt;</v>
      </c>
      <c r="D16" s="7" t="str">
        <f>IF(Totals!$AS16="Y",CONCATENATE("&lt;TD VALIGN = TOP  ALIGN = CENTER&gt;",Master!C16,"&lt;/TD&gt;"),"")</f>
        <v>&lt;TD VALIGN = TOP  ALIGN = CENTER&gt;802.1Q-2011&lt;/TD&gt;</v>
      </c>
      <c r="E16" s="7" t="str">
        <f>IF(Totals!$AS16="Y",CONCATENATE("&lt;TD VALIGN = TOP&gt;",Master!D16,"&lt;/TD&gt;"),"")</f>
        <v>&lt;TD VALIGN = TOP&gt;B.10&lt;/TD&gt;</v>
      </c>
      <c r="F16" s="13" t="str">
        <f>IF(Totals!$AS16="Y","&lt;TD VALIGN = TOP&gt;","")</f>
        <v>&lt;TD VALIGN = TOP&gt;</v>
      </c>
      <c r="G16" s="13" t="str">
        <f>IF(Totals!$AS16="Y",Master!B16,"")</f>
        <v>8-Nov-11</v>
      </c>
      <c r="H16" s="7" t="str">
        <f>IF(Totals!$AS16="Y","&lt;/TD&gt;","")</f>
        <v>&lt;/TD&gt;</v>
      </c>
      <c r="I16" s="7" t="str">
        <f>IF(Totals!$AS16="Y",CONCATENATE("&lt;TD VALIGN = TOP&gt;",Master!E16,"&lt;/TD&gt;"),"")</f>
        <v>&lt;TD VALIGN = TOP&gt;Typos in PICS&lt;/TD&gt;</v>
      </c>
      <c r="J16" s="7" t="str">
        <f>IF(Totals!$AS16="Y","&lt;/TD&gt;","")</f>
        <v>&lt;/TD&gt;</v>
      </c>
      <c r="K16" s="7" t="str">
        <f>(IF((Totals!$AS16="Y"),(CONCATENATE("&lt;TD VALIGN = MIDDLE&gt;",(IF((Master!$F16=""),("&amp;nbsp;"),(Master!$F16)))," &lt;/TD&gt;")),("")))</f>
        <v>&lt;TD VALIGN = MIDDLE&gt;802.1Q-cor-2-d2-0 &lt;/TD&gt;</v>
      </c>
      <c r="L16" s="7" t="str">
        <f>IF(Totals!$AS16="Y","&lt;/TR&gt;","")</f>
        <v>&lt;/TR&gt;</v>
      </c>
    </row>
    <row r="17" spans="1:12" ht="12.75" customHeight="1" x14ac:dyDescent="0.2">
      <c r="A17" s="26" t="str">
        <f>IF(Totals!$AS17="Y","&lt;TR&gt;","")</f>
        <v>&lt;TR&gt;</v>
      </c>
      <c r="B17" s="7" t="str">
        <f>IF(Totals!$AS17="Y",CONCATENATE("&lt;TD VALIGN = TOP  ALIGN = CENTER&gt;&lt;A HREF=""maint_",Master!A17,".pdf""&gt;",Master!A17,"&lt;/A&gt;&lt;/TD&gt;"),"")</f>
        <v>&lt;TD VALIGN = TOP  ALIGN = CENTER&gt;&lt;A HREF="maint_0018.pdf"&gt;0018&lt;/A&gt;&lt;/TD&gt;</v>
      </c>
      <c r="C17" s="7" t="str">
        <f>IF(Totals!$AS17="Y",CONCATENATE("&lt;TD VALIGN = TOP  ALIGN = CENTER&gt;",Totals!L17,"&lt;/TD&gt;"),"")</f>
        <v>&lt;TD VALIGN = TOP  ALIGN = CENTER&gt;P&lt;/TD&gt;</v>
      </c>
      <c r="D17" s="7" t="str">
        <f>IF(Totals!$AS17="Y",CONCATENATE("&lt;TD VALIGN = TOP  ALIGN = CENTER&gt;",Master!C17,"&lt;/TD&gt;"),"")</f>
        <v>&lt;TD VALIGN = TOP  ALIGN = CENTER&gt;802.1Q-2011&lt;/TD&gt;</v>
      </c>
      <c r="E17" s="7" t="str">
        <f>IF(Totals!$AS17="Y",CONCATENATE("&lt;TD VALIGN = TOP&gt;",Master!D17,"&lt;/TD&gt;"),"")</f>
        <v>&lt;TD VALIGN = TOP&gt;6.10&lt;/TD&gt;</v>
      </c>
      <c r="F17" s="13" t="str">
        <f>IF(Totals!$AS17="Y","&lt;TD VALIGN = TOP&gt;","")</f>
        <v>&lt;TD VALIGN = TOP&gt;</v>
      </c>
      <c r="G17" s="13" t="str">
        <f>IF(Totals!$AS17="Y",Master!B17,"")</f>
        <v>17-Nov-11</v>
      </c>
      <c r="H17" s="7" t="str">
        <f>IF(Totals!$AS17="Y","&lt;/TD&gt;","")</f>
        <v>&lt;/TD&gt;</v>
      </c>
      <c r="I17" s="7" t="str">
        <f>IF(Totals!$AS17="Y",CONCATENATE("&lt;TD VALIGN = TOP&gt;",Master!E17,"&lt;/TD&gt;"),"")</f>
        <v>&lt;TD VALIGN = TOP&gt;Incorrect figure reference&lt;/TD&gt;</v>
      </c>
      <c r="J17" s="7" t="str">
        <f>IF(Totals!$AS17="Y","&lt;/TD&gt;","")</f>
        <v>&lt;/TD&gt;</v>
      </c>
      <c r="K17" s="7" t="str">
        <f>(IF((Totals!$AS17="Y"),(CONCATENATE("&lt;TD VALIGN = MIDDLE&gt;",(IF((Master!$F17=""),("&amp;nbsp;"),(Master!$F17)))," &lt;/TD&gt;")),("")))</f>
        <v>&lt;TD VALIGN = MIDDLE&gt;802.1Q-cor-2-d2-0 &lt;/TD&gt;</v>
      </c>
      <c r="L17" s="7" t="str">
        <f>IF(Totals!$AS17="Y","&lt;/TR&gt;","")</f>
        <v>&lt;/TR&gt;</v>
      </c>
    </row>
    <row r="18" spans="1:12" ht="12.75" customHeight="1" x14ac:dyDescent="0.2">
      <c r="A18" s="26" t="str">
        <f>IF(Totals!$AS18="Y","&lt;TR&gt;","")</f>
        <v>&lt;TR&gt;</v>
      </c>
      <c r="B18" s="7" t="str">
        <f>IF(Totals!$AS18="Y",CONCATENATE("&lt;TD VALIGN = TOP  ALIGN = CENTER&gt;&lt;A HREF=""maint_",Master!A18,".pdf""&gt;",Master!A18,"&lt;/A&gt;&lt;/TD&gt;"),"")</f>
        <v>&lt;TD VALIGN = TOP  ALIGN = CENTER&gt;&lt;A HREF="maint_0019.pdf"&gt;0019&lt;/A&gt;&lt;/TD&gt;</v>
      </c>
      <c r="C18" s="7" t="str">
        <f>IF(Totals!$AS18="Y",CONCATENATE("&lt;TD VALIGN = TOP  ALIGN = CENTER&gt;",Totals!L18,"&lt;/TD&gt;"),"")</f>
        <v>&lt;TD VALIGN = TOP  ALIGN = CENTER&gt;P&lt;/TD&gt;</v>
      </c>
      <c r="D18" s="7" t="str">
        <f>IF(Totals!$AS18="Y",CONCATENATE("&lt;TD VALIGN = TOP  ALIGN = CENTER&gt;",Master!C18,"&lt;/TD&gt;"),"")</f>
        <v>&lt;TD VALIGN = TOP  ALIGN = CENTER&gt;802.1Q-2011&lt;/TD&gt;</v>
      </c>
      <c r="E18" s="7" t="str">
        <f>IF(Totals!$AS18="Y",CONCATENATE("&lt;TD VALIGN = TOP&gt;",Master!D18,"&lt;/TD&gt;"),"")</f>
        <v>&lt;TD VALIGN = TOP&gt;6.1&lt;/TD&gt;</v>
      </c>
      <c r="F18" s="13" t="str">
        <f>IF(Totals!$AS18="Y","&lt;TD VALIGN = TOP&gt;","")</f>
        <v>&lt;TD VALIGN = TOP&gt;</v>
      </c>
      <c r="G18" s="13" t="str">
        <f>IF(Totals!$AS18="Y",Master!B18,"")</f>
        <v>17-Nov-11</v>
      </c>
      <c r="H18" s="7" t="str">
        <f>IF(Totals!$AS18="Y","&lt;/TD&gt;","")</f>
        <v>&lt;/TD&gt;</v>
      </c>
      <c r="I18" s="7" t="str">
        <f>IF(Totals!$AS18="Y",CONCATENATE("&lt;TD VALIGN = TOP&gt;",Master!E18,"&lt;/TD&gt;"),"")</f>
        <v>&lt;TD VALIGN = TOP&gt;Incorrect Link Aggregation figure for bridges&lt;/TD&gt;</v>
      </c>
      <c r="J18" s="7" t="str">
        <f>IF(Totals!$AS18="Y","&lt;/TD&gt;","")</f>
        <v>&lt;/TD&gt;</v>
      </c>
      <c r="K18" s="7" t="str">
        <f>(IF((Totals!$AS18="Y"),(CONCATENATE("&lt;TD VALIGN = MIDDLE&gt;",(IF((Master!$F18=""),("&amp;nbsp;"),(Master!$F18)))," &lt;/TD&gt;")),("")))</f>
        <v>&lt;TD VALIGN = MIDDLE&gt;802.1Q-cor-2-d2-0 &lt;/TD&gt;</v>
      </c>
      <c r="L18" s="7" t="str">
        <f>IF(Totals!$AS18="Y","&lt;/TR&gt;","")</f>
        <v>&lt;/TR&gt;</v>
      </c>
    </row>
    <row r="19" spans="1:12" ht="12.75" customHeight="1" x14ac:dyDescent="0.2">
      <c r="A19" s="26" t="str">
        <f>IF(Totals!$AS19="Y","&lt;TR&gt;","")</f>
        <v>&lt;TR&gt;</v>
      </c>
      <c r="B19" s="7" t="str">
        <f>IF(Totals!$AS19="Y",CONCATENATE("&lt;TD VALIGN = TOP  ALIGN = CENTER&gt;&lt;A HREF=""maint_",Master!A19,".pdf""&gt;",Master!A19,"&lt;/A&gt;&lt;/TD&gt;"),"")</f>
        <v>&lt;TD VALIGN = TOP  ALIGN = CENTER&gt;&lt;A HREF="maint_0020.pdf"&gt;0020&lt;/A&gt;&lt;/TD&gt;</v>
      </c>
      <c r="C19" s="7" t="str">
        <f>IF(Totals!$AS19="Y",CONCATENATE("&lt;TD VALIGN = TOP  ALIGN = CENTER&gt;",Totals!L19,"&lt;/TD&gt;"),"")</f>
        <v>&lt;TD VALIGN = TOP  ALIGN = CENTER&gt;P&lt;/TD&gt;</v>
      </c>
      <c r="D19" s="7" t="str">
        <f>IF(Totals!$AS19="Y",CONCATENATE("&lt;TD VALIGN = TOP  ALIGN = CENTER&gt;",Master!C19,"&lt;/TD&gt;"),"")</f>
        <v>&lt;TD VALIGN = TOP  ALIGN = CENTER&gt;802.1Q-2011&lt;/TD&gt;</v>
      </c>
      <c r="E19" s="7" t="str">
        <f>IF(Totals!$AS19="Y",CONCATENATE("&lt;TD VALIGN = TOP&gt;",Master!D19,"&lt;/TD&gt;"),"")</f>
        <v>&lt;TD VALIGN = TOP&gt;10.8.1.2, 10.8.2.8&lt;/TD&gt;</v>
      </c>
      <c r="F19" s="13" t="str">
        <f>IF(Totals!$AS19="Y","&lt;TD VALIGN = TOP&gt;","")</f>
        <v>&lt;TD VALIGN = TOP&gt;</v>
      </c>
      <c r="G19" s="13" t="str">
        <f>IF(Totals!$AS19="Y",Master!B19,"")</f>
        <v>21-Dec-11</v>
      </c>
      <c r="H19" s="7" t="str">
        <f>IF(Totals!$AS19="Y","&lt;/TD&gt;","")</f>
        <v>&lt;/TD&gt;</v>
      </c>
      <c r="I19" s="7" t="str">
        <f>IF(Totals!$AS19="Y",CONCATENATE("&lt;TD VALIGN = TOP&gt;",Master!E19,"&lt;/TD&gt;"),"")</f>
        <v>&lt;TD VALIGN = TOP&gt;Inconsistent text when NumberOfValues is zero&lt;/TD&gt;</v>
      </c>
      <c r="J19" s="7" t="str">
        <f>IF(Totals!$AS19="Y","&lt;/TD&gt;","")</f>
        <v>&lt;/TD&gt;</v>
      </c>
      <c r="K19" s="7" t="str">
        <f>(IF((Totals!$AS19="Y"),(CONCATENATE("&lt;TD VALIGN = MIDDLE&gt;",(IF((Master!$F19=""),("&amp;nbsp;"),(Master!$F19)))," &lt;/TD&gt;")),("")))</f>
        <v>&lt;TD VALIGN = MIDDLE&gt;802.1Q-cor-2-d2-0 &lt;/TD&gt;</v>
      </c>
      <c r="L19" s="7" t="str">
        <f>IF(Totals!$AS19="Y","&lt;/TR&gt;","")</f>
        <v>&lt;/TR&gt;</v>
      </c>
    </row>
    <row r="20" spans="1:12" ht="12.75" customHeight="1" x14ac:dyDescent="0.2">
      <c r="A20" s="26" t="str">
        <f>IF(Totals!$AS20="Y","&lt;TR&gt;","")</f>
        <v>&lt;TR&gt;</v>
      </c>
      <c r="B20" s="7" t="str">
        <f>IF(Totals!$AS20="Y",CONCATENATE("&lt;TD VALIGN = TOP  ALIGN = CENTER&gt;&lt;A HREF=""maint_",Master!A20,".pdf""&gt;",Master!A20,"&lt;/A&gt;&lt;/TD&gt;"),"")</f>
        <v>&lt;TD VALIGN = TOP  ALIGN = CENTER&gt;&lt;A HREF="maint_0021.pdf"&gt;0021&lt;/A&gt;&lt;/TD&gt;</v>
      </c>
      <c r="C20" s="7" t="str">
        <f>IF(Totals!$AS20="Y",CONCATENATE("&lt;TD VALIGN = TOP  ALIGN = CENTER&gt;",Totals!L20,"&lt;/TD&gt;"),"")</f>
        <v>&lt;TD VALIGN = TOP  ALIGN = CENTER&gt;P&lt;/TD&gt;</v>
      </c>
      <c r="D20" s="7" t="str">
        <f>IF(Totals!$AS20="Y",CONCATENATE("&lt;TD VALIGN = TOP  ALIGN = CENTER&gt;",Master!C20,"&lt;/TD&gt;"),"")</f>
        <v>&lt;TD VALIGN = TOP  ALIGN = CENTER&gt;802.1Qaz&lt;/TD&gt;</v>
      </c>
      <c r="E20" s="7" t="str">
        <f>IF(Totals!$AS20="Y",CONCATENATE("&lt;TD VALIGN = TOP&gt;",Master!D20,"&lt;/TD&gt;"),"")</f>
        <v>&lt;TD VALIGN = TOP&gt;D2.9.7&lt;/TD&gt;</v>
      </c>
      <c r="F20" s="13" t="str">
        <f>IF(Totals!$AS20="Y","&lt;TD VALIGN = TOP&gt;","")</f>
        <v>&lt;TD VALIGN = TOP&gt;</v>
      </c>
      <c r="G20" s="13" t="str">
        <f>IF(Totals!$AS20="Y",Master!B20,"")</f>
        <v>06-Jan-12</v>
      </c>
      <c r="H20" s="7" t="str">
        <f>IF(Totals!$AS20="Y","&lt;/TD&gt;","")</f>
        <v>&lt;/TD&gt;</v>
      </c>
      <c r="I20" s="7" t="str">
        <f>IF(Totals!$AS20="Y",CONCATENATE("&lt;TD VALIGN = TOP&gt;",Master!E20,"&lt;/TD&gt;"),"")</f>
        <v>&lt;TD VALIGN = TOP&gt;TC must be configured for ETS to specify bandwidth&lt;/TD&gt;</v>
      </c>
      <c r="J20" s="7" t="str">
        <f>IF(Totals!$AS20="Y","&lt;/TD&gt;","")</f>
        <v>&lt;/TD&gt;</v>
      </c>
      <c r="K20" s="7" t="str">
        <f>(IF((Totals!$AS20="Y"),(CONCATENATE("&lt;TD VALIGN = MIDDLE&gt;",(IF((Master!$F20=""),("&amp;nbsp;"),(Master!$F20)))," &lt;/TD&gt;")),("")))</f>
        <v>&lt;TD VALIGN = MIDDLE&gt;802.1Q-cor-2-d2-0 &lt;/TD&gt;</v>
      </c>
      <c r="L20" s="7" t="str">
        <f>IF(Totals!$AS20="Y","&lt;/TR&gt;","")</f>
        <v>&lt;/TR&gt;</v>
      </c>
    </row>
    <row r="21" spans="1:12" ht="12.75" customHeight="1" x14ac:dyDescent="0.2">
      <c r="A21" s="26" t="str">
        <f>IF(Totals!$AS21="Y","&lt;TR&gt;","")</f>
        <v>&lt;TR&gt;</v>
      </c>
      <c r="B21" s="7" t="str">
        <f>IF(Totals!$AS21="Y",CONCATENATE("&lt;TD VALIGN = TOP  ALIGN = CENTER&gt;&lt;A HREF=""maint_",Master!A21,".pdf""&gt;",Master!A21,"&lt;/A&gt;&lt;/TD&gt;"),"")</f>
        <v>&lt;TD VALIGN = TOP  ALIGN = CENTER&gt;&lt;A HREF="maint_0022.pdf"&gt;0022&lt;/A&gt;&lt;/TD&gt;</v>
      </c>
      <c r="C21" s="7" t="str">
        <f>IF(Totals!$AS21="Y",CONCATENATE("&lt;TD VALIGN = TOP  ALIGN = CENTER&gt;",Totals!L21,"&lt;/TD&gt;"),"")</f>
        <v>&lt;TD VALIGN = TOP  ALIGN = CENTER&gt;P&lt;/TD&gt;</v>
      </c>
      <c r="D21" s="7" t="str">
        <f>IF(Totals!$AS21="Y",CONCATENATE("&lt;TD VALIGN = TOP  ALIGN = CENTER&gt;",Master!C21,"&lt;/TD&gt;"),"")</f>
        <v>&lt;TD VALIGN = TOP  ALIGN = CENTER&gt;802.1Q-2011&lt;/TD&gt;</v>
      </c>
      <c r="E21" s="7" t="str">
        <f>IF(Totals!$AS21="Y",CONCATENATE("&lt;TD VALIGN = TOP&gt;",Master!D21,"&lt;/TD&gt;"),"")</f>
        <v>&lt;TD VALIGN = TOP&gt;17.7.6&lt;/TD&gt;</v>
      </c>
      <c r="F21" s="13" t="str">
        <f>IF(Totals!$AS21="Y","&lt;TD VALIGN = TOP&gt;","")</f>
        <v>&lt;TD VALIGN = TOP&gt;</v>
      </c>
      <c r="G21" s="13" t="str">
        <f>IF(Totals!$AS21="Y",Master!B21,"")</f>
        <v>11-Jan-12</v>
      </c>
      <c r="H21" s="7" t="str">
        <f>IF(Totals!$AS21="Y","&lt;/TD&gt;","")</f>
        <v>&lt;/TD&gt;</v>
      </c>
      <c r="I21" s="7" t="str">
        <f>IF(Totals!$AS21="Y",CONCATENATE("&lt;TD VALIGN = TOP&gt;",Master!E21,"&lt;/TD&gt;"),"")</f>
        <v>&lt;TD VALIGN = TOP&gt;MSTP MIB issues&lt;/TD&gt;</v>
      </c>
      <c r="J21" s="7" t="str">
        <f>IF(Totals!$AS21="Y","&lt;/TD&gt;","")</f>
        <v>&lt;/TD&gt;</v>
      </c>
      <c r="K21" s="7" t="str">
        <f>(IF((Totals!$AS21="Y"),(CONCATENATE("&lt;TD VALIGN = MIDDLE&gt;",(IF((Master!$F21=""),("&amp;nbsp;"),(Master!$F21)))," &lt;/TD&gt;")),("")))</f>
        <v>&lt;TD VALIGN = MIDDLE&gt;802.1Q-cor-2-d2-0 &lt;/TD&gt;</v>
      </c>
      <c r="L21" s="7" t="str">
        <f>IF(Totals!$AS21="Y","&lt;/TR&gt;","")</f>
        <v>&lt;/TR&gt;</v>
      </c>
    </row>
    <row r="22" spans="1:12" ht="12.75" customHeight="1" x14ac:dyDescent="0.2">
      <c r="A22" s="26" t="str">
        <f>IF(Totals!$AS22="Y","&lt;TR&gt;","")</f>
        <v>&lt;TR&gt;</v>
      </c>
      <c r="B22" s="7" t="str">
        <f>IF(Totals!$AS22="Y",CONCATENATE("&lt;TD VALIGN = TOP  ALIGN = CENTER&gt;&lt;A HREF=""maint_",Master!A22,".pdf""&gt;",Master!A22,"&lt;/A&gt;&lt;/TD&gt;"),"")</f>
        <v>&lt;TD VALIGN = TOP  ALIGN = CENTER&gt;&lt;A HREF="maint_0023.pdf"&gt;0023&lt;/A&gt;&lt;/TD&gt;</v>
      </c>
      <c r="C22" s="7" t="str">
        <f>IF(Totals!$AS22="Y",CONCATENATE("&lt;TD VALIGN = TOP  ALIGN = CENTER&gt;",Totals!L22,"&lt;/TD&gt;"),"")</f>
        <v>&lt;TD VALIGN = TOP  ALIGN = CENTER&gt;J&lt;/TD&gt;</v>
      </c>
      <c r="D22" s="7" t="str">
        <f>IF(Totals!$AS22="Y",CONCATENATE("&lt;TD VALIGN = TOP  ALIGN = CENTER&gt;",Master!C22,"&lt;/TD&gt;"),"")</f>
        <v>&lt;TD VALIGN = TOP  ALIGN = CENTER&gt;802.1Q-2011&lt;/TD&gt;</v>
      </c>
      <c r="E22" s="7" t="str">
        <f>IF(Totals!$AS22="Y",CONCATENATE("&lt;TD VALIGN = TOP&gt;",Master!D22,"&lt;/TD&gt;"),"")</f>
        <v>&lt;TD VALIGN = TOP&gt;6.11.2&lt;/TD&gt;</v>
      </c>
      <c r="F22" s="13" t="str">
        <f>IF(Totals!$AS22="Y","&lt;TD VALIGN = TOP&gt;","")</f>
        <v>&lt;TD VALIGN = TOP&gt;</v>
      </c>
      <c r="G22" s="13" t="str">
        <f>IF(Totals!$AS22="Y",Master!B22,"")</f>
        <v>16-Jan-12</v>
      </c>
      <c r="H22" s="7" t="str">
        <f>IF(Totals!$AS22="Y","&lt;/TD&gt;","")</f>
        <v>&lt;/TD&gt;</v>
      </c>
      <c r="I22" s="7" t="str">
        <f>IF(Totals!$AS22="Y",CONCATENATE("&lt;TD VALIGN = TOP&gt;",Master!E22,"&lt;/TD&gt;"),"")</f>
        <v>&lt;TD VALIGN = TOP&gt;Priority and Drop_eligible parameters from BSI MEP/MIP&lt;/TD&gt;</v>
      </c>
      <c r="J22" s="7" t="str">
        <f>IF(Totals!$AS22="Y","&lt;/TD&gt;","")</f>
        <v>&lt;/TD&gt;</v>
      </c>
      <c r="K22" s="7" t="str">
        <f>(IF((Totals!$AS22="Y"),(CONCATENATE("&lt;TD VALIGN = MIDDLE&gt;",(IF((Master!$F22=""),("&amp;nbsp;"),(Master!$F22)))," &lt;/TD&gt;")),("")))</f>
        <v>&lt;TD VALIGN = MIDDLE&gt;&amp;nbsp; &lt;/TD&gt;</v>
      </c>
      <c r="L22" s="7" t="str">
        <f>IF(Totals!$AS22="Y","&lt;/TR&gt;","")</f>
        <v>&lt;/TR&gt;</v>
      </c>
    </row>
    <row r="23" spans="1:12" ht="12.75" customHeight="1" x14ac:dyDescent="0.2">
      <c r="A23" s="26" t="str">
        <f>IF(Totals!$AS23="Y","&lt;TR&gt;","")</f>
        <v>&lt;TR&gt;</v>
      </c>
      <c r="B23" s="7" t="str">
        <f>IF(Totals!$AS23="Y",CONCATENATE("&lt;TD VALIGN = TOP  ALIGN = CENTER&gt;&lt;A HREF=""maint_",Master!A23,".pdf""&gt;",Master!A23,"&lt;/A&gt;&lt;/TD&gt;"),"")</f>
        <v>&lt;TD VALIGN = TOP  ALIGN = CENTER&gt;&lt;A HREF="maint_0024.pdf"&gt;0024&lt;/A&gt;&lt;/TD&gt;</v>
      </c>
      <c r="C23" s="7" t="str">
        <f>IF(Totals!$AS23="Y",CONCATENATE("&lt;TD VALIGN = TOP  ALIGN = CENTER&gt;",Totals!L23,"&lt;/TD&gt;"),"")</f>
        <v>&lt;TD VALIGN = TOP  ALIGN = CENTER&gt;P&lt;/TD&gt;</v>
      </c>
      <c r="D23" s="7" t="str">
        <f>IF(Totals!$AS23="Y",CONCATENATE("&lt;TD VALIGN = TOP  ALIGN = CENTER&gt;",Master!C23,"&lt;/TD&gt;"),"")</f>
        <v>&lt;TD VALIGN = TOP  ALIGN = CENTER&gt;802.1Q-2011&lt;/TD&gt;</v>
      </c>
      <c r="E23" s="7" t="str">
        <f>IF(Totals!$AS23="Y",CONCATENATE("&lt;TD VALIGN = TOP&gt;",Master!D23,"&lt;/TD&gt;"),"")</f>
        <v>&lt;TD VALIGN = TOP&gt;6.1&lt;/TD&gt;</v>
      </c>
      <c r="F23" s="13" t="str">
        <f>IF(Totals!$AS23="Y","&lt;TD VALIGN = TOP&gt;","")</f>
        <v>&lt;TD VALIGN = TOP&gt;</v>
      </c>
      <c r="G23" s="13" t="str">
        <f>IF(Totals!$AS23="Y",Master!B23,"")</f>
        <v>17-Jan-12</v>
      </c>
      <c r="H23" s="7" t="str">
        <f>IF(Totals!$AS23="Y","&lt;/TD&gt;","")</f>
        <v>&lt;/TD&gt;</v>
      </c>
      <c r="I23" s="7" t="str">
        <f>IF(Totals!$AS23="Y",CONCATENATE("&lt;TD VALIGN = TOP&gt;",Master!E23,"&lt;/TD&gt;"),"")</f>
        <v>&lt;TD VALIGN = TOP&gt;Typos in 6.1.4 and 6.1.6&lt;/TD&gt;</v>
      </c>
      <c r="J23" s="7" t="str">
        <f>IF(Totals!$AS23="Y","&lt;/TD&gt;","")</f>
        <v>&lt;/TD&gt;</v>
      </c>
      <c r="K23" s="7" t="str">
        <f>(IF((Totals!$AS23="Y"),(CONCATENATE("&lt;TD VALIGN = MIDDLE&gt;",(IF((Master!$F23=""),("&amp;nbsp;"),(Master!$F23)))," &lt;/TD&gt;")),("")))</f>
        <v>&lt;TD VALIGN = MIDDLE&gt;802.1Q-cor-2-d2-0 &lt;/TD&gt;</v>
      </c>
      <c r="L23" s="7" t="str">
        <f>IF(Totals!$AS23="Y","&lt;/TR&gt;","")</f>
        <v>&lt;/TR&gt;</v>
      </c>
    </row>
    <row r="24" spans="1:12" ht="12.75" customHeight="1" x14ac:dyDescent="0.2">
      <c r="A24" s="26" t="str">
        <f>IF(Totals!$AS24="Y","&lt;TR&gt;","")</f>
        <v>&lt;TR&gt;</v>
      </c>
      <c r="B24" s="7" t="str">
        <f>IF(Totals!$AS24="Y",CONCATENATE("&lt;TD VALIGN = TOP  ALIGN = CENTER&gt;&lt;A HREF=""maint_",Master!A24,".pdf""&gt;",Master!A24,"&lt;/A&gt;&lt;/TD&gt;"),"")</f>
        <v>&lt;TD VALIGN = TOP  ALIGN = CENTER&gt;&lt;A HREF="maint_0025.pdf"&gt;0025&lt;/A&gt;&lt;/TD&gt;</v>
      </c>
      <c r="C24" s="7" t="str">
        <f>IF(Totals!$AS24="Y",CONCATENATE("&lt;TD VALIGN = TOP  ALIGN = CENTER&gt;",Totals!L24,"&lt;/TD&gt;"),"")</f>
        <v>&lt;TD VALIGN = TOP  ALIGN = CENTER&gt;P&lt;/TD&gt;</v>
      </c>
      <c r="D24" s="7" t="str">
        <f>IF(Totals!$AS24="Y",CONCATENATE("&lt;TD VALIGN = TOP  ALIGN = CENTER&gt;",Master!C24,"&lt;/TD&gt;"),"")</f>
        <v>&lt;TD VALIGN = TOP  ALIGN = CENTER&gt;802.1Q-2011&lt;/TD&gt;</v>
      </c>
      <c r="E24" s="7" t="str">
        <f>IF(Totals!$AS24="Y",CONCATENATE("&lt;TD VALIGN = TOP&gt;",Master!D24,"&lt;/TD&gt;"),"")</f>
        <v>&lt;TD VALIGN = TOP&gt;6.10&lt;/TD&gt;</v>
      </c>
      <c r="F24" s="13" t="str">
        <f>IF(Totals!$AS24="Y","&lt;TD VALIGN = TOP&gt;","")</f>
        <v>&lt;TD VALIGN = TOP&gt;</v>
      </c>
      <c r="G24" s="13" t="str">
        <f>IF(Totals!$AS24="Y",Master!B24,"")</f>
        <v>6-Feb-12</v>
      </c>
      <c r="H24" s="7" t="str">
        <f>IF(Totals!$AS24="Y","&lt;/TD&gt;","")</f>
        <v>&lt;/TD&gt;</v>
      </c>
      <c r="I24" s="7" t="str">
        <f>IF(Totals!$AS24="Y",CONCATENATE("&lt;TD VALIGN = TOP&gt;",Master!E24,"&lt;/TD&gt;"),"")</f>
        <v>&lt;TD VALIGN = TOP&gt;Table for learned B-MAC addresses in PIP&lt;/TD&gt;</v>
      </c>
      <c r="J24" s="7" t="str">
        <f>IF(Totals!$AS24="Y","&lt;/TD&gt;","")</f>
        <v>&lt;/TD&gt;</v>
      </c>
      <c r="K24" s="7" t="str">
        <f>(IF((Totals!$AS24="Y"),(CONCATENATE("&lt;TD VALIGN = MIDDLE&gt;",(IF((Master!$F24=""),("&amp;nbsp;"),(Master!$F24)))," &lt;/TD&gt;")),("")))</f>
        <v>&lt;TD VALIGN = MIDDLE&gt;802.1Q-cor-2-d2-0 &lt;/TD&gt;</v>
      </c>
      <c r="L24" s="7" t="str">
        <f>IF(Totals!$AS24="Y","&lt;/TR&gt;","")</f>
        <v>&lt;/TR&gt;</v>
      </c>
    </row>
    <row r="25" spans="1:12" ht="12.75" customHeight="1" x14ac:dyDescent="0.2">
      <c r="A25" s="26" t="str">
        <f>IF(Totals!$AS25="Y","&lt;TR&gt;","")</f>
        <v>&lt;TR&gt;</v>
      </c>
      <c r="B25" s="7" t="str">
        <f>IF(Totals!$AS25="Y",CONCATENATE("&lt;TD VALIGN = TOP  ALIGN = CENTER&gt;&lt;A HREF=""maint_",Master!A25,".pdf""&gt;",Master!A25,"&lt;/A&gt;&lt;/TD&gt;"),"")</f>
        <v>&lt;TD VALIGN = TOP  ALIGN = CENTER&gt;&lt;A HREF="maint_0026.pdf"&gt;0026&lt;/A&gt;&lt;/TD&gt;</v>
      </c>
      <c r="C25" s="7" t="str">
        <f>IF(Totals!$AS25="Y",CONCATENATE("&lt;TD VALIGN = TOP  ALIGN = CENTER&gt;",Totals!L25,"&lt;/TD&gt;"),"")</f>
        <v>&lt;TD VALIGN = TOP  ALIGN = CENTER&gt;J&lt;/TD&gt;</v>
      </c>
      <c r="D25" s="7" t="str">
        <f>IF(Totals!$AS25="Y",CONCATENATE("&lt;TD VALIGN = TOP  ALIGN = CENTER&gt;",Master!C25,"&lt;/TD&gt;"),"")</f>
        <v>&lt;TD VALIGN = TOP  ALIGN = CENTER&gt;802.1Q-2011&lt;/TD&gt;</v>
      </c>
      <c r="E25" s="7" t="str">
        <f>IF(Totals!$AS25="Y",CONCATENATE("&lt;TD VALIGN = TOP&gt;",Master!D25,"&lt;/TD&gt;"),"")</f>
        <v>&lt;TD VALIGN = TOP&gt;22.1,22.5&lt;/TD&gt;</v>
      </c>
      <c r="F25" s="13" t="str">
        <f>IF(Totals!$AS25="Y","&lt;TD VALIGN = TOP&gt;","")</f>
        <v>&lt;TD VALIGN = TOP&gt;</v>
      </c>
      <c r="G25" s="13" t="str">
        <f>IF(Totals!$AS25="Y",Master!B25,"")</f>
        <v>6-Feb-12</v>
      </c>
      <c r="H25" s="7" t="str">
        <f>IF(Totals!$AS25="Y","&lt;/TD&gt;","")</f>
        <v>&lt;/TD&gt;</v>
      </c>
      <c r="I25" s="7" t="str">
        <f>IF(Totals!$AS25="Y",CONCATENATE("&lt;TD VALIGN = TOP&gt;",Master!E25,"&lt;/TD&gt;"),"")</f>
        <v>&lt;TD VALIGN = TOP&gt;Flow Classification and Queuing for CBP&lt;/TD&gt;</v>
      </c>
      <c r="J25" s="7" t="str">
        <f>IF(Totals!$AS25="Y","&lt;/TD&gt;","")</f>
        <v>&lt;/TD&gt;</v>
      </c>
      <c r="K25" s="7" t="str">
        <f>(IF((Totals!$AS25="Y"),(CONCATENATE("&lt;TD VALIGN = MIDDLE&gt;",(IF((Master!$F25=""),("&amp;nbsp;"),(Master!$F25)))," &lt;/TD&gt;")),("")))</f>
        <v>&lt;TD VALIGN = MIDDLE&gt;&amp;nbsp; &lt;/TD&gt;</v>
      </c>
      <c r="L25" s="7" t="str">
        <f>IF(Totals!$AS25="Y","&lt;/TR&gt;","")</f>
        <v>&lt;/TR&gt;</v>
      </c>
    </row>
    <row r="26" spans="1:12" ht="12.75" customHeight="1" x14ac:dyDescent="0.2">
      <c r="A26" s="26" t="str">
        <f>IF(Totals!$AS26="Y","&lt;TR&gt;","")</f>
        <v>&lt;TR&gt;</v>
      </c>
      <c r="B26" s="7" t="str">
        <f>IF(Totals!$AS26="Y",CONCATENATE("&lt;TD VALIGN = TOP  ALIGN = CENTER&gt;&lt;A HREF=""maint_",Master!A26,".pdf""&gt;",Master!A26,"&lt;/A&gt;&lt;/TD&gt;"),"")</f>
        <v>&lt;TD VALIGN = TOP  ALIGN = CENTER&gt;&lt;A HREF="maint_0027.pdf"&gt;0027&lt;/A&gt;&lt;/TD&gt;</v>
      </c>
      <c r="C26" s="7" t="str">
        <f>IF(Totals!$AS26="Y",CONCATENATE("&lt;TD VALIGN = TOP  ALIGN = CENTER&gt;",Totals!L26,"&lt;/TD&gt;"),"")</f>
        <v>&lt;TD VALIGN = TOP  ALIGN = CENTER&gt;P&lt;/TD&gt;</v>
      </c>
      <c r="D26" s="7" t="str">
        <f>IF(Totals!$AS26="Y",CONCATENATE("&lt;TD VALIGN = TOP  ALIGN = CENTER&gt;",Master!C26,"&lt;/TD&gt;"),"")</f>
        <v>&lt;TD VALIGN = TOP  ALIGN = CENTER&gt;802.1AB-2009&lt;/TD&gt;</v>
      </c>
      <c r="E26" s="7" t="str">
        <f>IF(Totals!$AS26="Y",CONCATENATE("&lt;TD VALIGN = TOP&gt;",Master!D26,"&lt;/TD&gt;"),"")</f>
        <v>&lt;TD VALIGN = TOP&gt;6.6.1, 8.2&lt;/TD&gt;</v>
      </c>
      <c r="F26" s="13" t="str">
        <f>IF(Totals!$AS26="Y","&lt;TD VALIGN = TOP&gt;","")</f>
        <v>&lt;TD VALIGN = TOP&gt;</v>
      </c>
      <c r="G26" s="13" t="str">
        <f>IF(Totals!$AS26="Y",Master!B26,"")</f>
        <v>6-Feb-12</v>
      </c>
      <c r="H26" s="7" t="str">
        <f>IF(Totals!$AS26="Y","&lt;/TD&gt;","")</f>
        <v>&lt;/TD&gt;</v>
      </c>
      <c r="I26" s="7" t="str">
        <f>IF(Totals!$AS26="Y",CONCATENATE("&lt;TD VALIGN = TOP&gt;",Master!E26,"&lt;/TD&gt;"),"")</f>
        <v>&lt;TD VALIGN = TOP&gt;End of LLDPDU TLV error handling&lt;/TD&gt;</v>
      </c>
      <c r="J26" s="7" t="str">
        <f>IF(Totals!$AS26="Y","&lt;/TD&gt;","")</f>
        <v>&lt;/TD&gt;</v>
      </c>
      <c r="K26" s="7" t="str">
        <f>(IF((Totals!$AS26="Y"),(CONCATENATE("&lt;TD VALIGN = MIDDLE&gt;",(IF((Master!$F26=""),("&amp;nbsp;"),(Master!$F26)))," &lt;/TD&gt;")),("")))</f>
        <v>&lt;TD VALIGN = MIDDLE&gt;802.1AB-cor-1 &lt;/TD&gt;</v>
      </c>
      <c r="L26" s="7" t="str">
        <f>IF(Totals!$AS26="Y","&lt;/TR&gt;","")</f>
        <v>&lt;/TR&gt;</v>
      </c>
    </row>
    <row r="27" spans="1:12" ht="12.75" customHeight="1" x14ac:dyDescent="0.2">
      <c r="A27" s="26" t="str">
        <f>IF(Totals!$AS27="Y","&lt;TR&gt;","")</f>
        <v>&lt;TR&gt;</v>
      </c>
      <c r="B27" s="7" t="str">
        <f>IF(Totals!$AS27="Y",CONCATENATE("&lt;TD VALIGN = TOP  ALIGN = CENTER&gt;&lt;A HREF=""maint_",Master!A27,".pdf""&gt;",Master!A27,"&lt;/A&gt;&lt;/TD&gt;"),"")</f>
        <v>&lt;TD VALIGN = TOP  ALIGN = CENTER&gt;&lt;A HREF="maint_0029.pdf"&gt;0029&lt;/A&gt;&lt;/TD&gt;</v>
      </c>
      <c r="C27" s="7" t="str">
        <f>IF(Totals!$AS27="Y",CONCATENATE("&lt;TD VALIGN = TOP  ALIGN = CENTER&gt;",Totals!L27,"&lt;/TD&gt;"),"")</f>
        <v>&lt;TD VALIGN = TOP  ALIGN = CENTER&gt;P&lt;/TD&gt;</v>
      </c>
      <c r="D27" s="7" t="str">
        <f>IF(Totals!$AS27="Y",CONCATENATE("&lt;TD VALIGN = TOP  ALIGN = CENTER&gt;",Master!C27,"&lt;/TD&gt;"),"")</f>
        <v>&lt;TD VALIGN = TOP  ALIGN = CENTER&gt;802.1Q-2011&lt;/TD&gt;</v>
      </c>
      <c r="E27" s="7" t="str">
        <f>IF(Totals!$AS27="Y",CONCATENATE("&lt;TD VALIGN = TOP&gt;",Master!D27,"&lt;/TD&gt;"),"")</f>
        <v>&lt;TD VALIGN = TOP&gt;17.5.2, IEEE8021-BRIDGE-MIB&lt;/TD&gt;</v>
      </c>
      <c r="F27" s="13" t="str">
        <f>IF(Totals!$AS27="Y","&lt;TD VALIGN = TOP&gt;","")</f>
        <v>&lt;TD VALIGN = TOP&gt;</v>
      </c>
      <c r="G27" s="13" t="str">
        <f>IF(Totals!$AS27="Y",Master!B27,"")</f>
        <v>14-Feb-12</v>
      </c>
      <c r="H27" s="7" t="str">
        <f>IF(Totals!$AS27="Y","&lt;/TD&gt;","")</f>
        <v>&lt;/TD&gt;</v>
      </c>
      <c r="I27" s="7" t="str">
        <f>IF(Totals!$AS27="Y",CONCATENATE("&lt;TD VALIGN = TOP&gt;",Master!E27,"&lt;/TD&gt;"),"")</f>
        <v>&lt;TD VALIGN = TOP&gt;Missing T-Component creation text and ennumeration&lt;/TD&gt;</v>
      </c>
      <c r="J27" s="7" t="str">
        <f>IF(Totals!$AS27="Y","&lt;/TD&gt;","")</f>
        <v>&lt;/TD&gt;</v>
      </c>
      <c r="K27" s="7" t="str">
        <f>(IF((Totals!$AS27="Y"),(CONCATENATE("&lt;TD VALIGN = MIDDLE&gt;",(IF((Master!$F27=""),("&amp;nbsp;"),(Master!$F27)))," &lt;/TD&gt;")),("")))</f>
        <v>&lt;TD VALIGN = MIDDLE&gt;802.1Q-cor-2-d2-0 &lt;/TD&gt;</v>
      </c>
      <c r="L27" s="7" t="str">
        <f>IF(Totals!$AS27="Y","&lt;/TR&gt;","")</f>
        <v>&lt;/TR&gt;</v>
      </c>
    </row>
    <row r="28" spans="1:12" ht="12.75" customHeight="1" x14ac:dyDescent="0.2">
      <c r="A28" s="26" t="str">
        <f>IF(Totals!$AS28="Y","&lt;TR&gt;","")</f>
        <v>&lt;TR&gt;</v>
      </c>
      <c r="B28" s="7" t="str">
        <f>IF(Totals!$AS28="Y",CONCATENATE("&lt;TD VALIGN = TOP  ALIGN = CENTER&gt;&lt;A HREF=""maint_",Master!A28,".pdf""&gt;",Master!A28,"&lt;/A&gt;&lt;/TD&gt;"),"")</f>
        <v>&lt;TD VALIGN = TOP  ALIGN = CENTER&gt;&lt;A HREF="maint_0031.pdf"&gt;0031&lt;/A&gt;&lt;/TD&gt;</v>
      </c>
      <c r="C28" s="7" t="str">
        <f>IF(Totals!$AS28="Y",CONCATENATE("&lt;TD VALIGN = TOP  ALIGN = CENTER&gt;",Totals!L28,"&lt;/TD&gt;"),"")</f>
        <v>&lt;TD VALIGN = TOP  ALIGN = CENTER&gt;P&lt;/TD&gt;</v>
      </c>
      <c r="D28" s="7" t="str">
        <f>IF(Totals!$AS28="Y",CONCATENATE("&lt;TD VALIGN = TOP  ALIGN = CENTER&gt;",Master!C28,"&lt;/TD&gt;"),"")</f>
        <v>&lt;TD VALIGN = TOP  ALIGN = CENTER&gt;802.1Q-2011&lt;/TD&gt;</v>
      </c>
      <c r="E28" s="7" t="str">
        <f>IF(Totals!$AS28="Y",CONCATENATE("&lt;TD VALIGN = TOP&gt;",Master!D28,"&lt;/TD&gt;"),"")</f>
        <v>&lt;TD VALIGN = TOP&gt;6.1.1&lt;/TD&gt;</v>
      </c>
      <c r="F28" s="13" t="str">
        <f>IF(Totals!$AS28="Y","&lt;TD VALIGN = TOP&gt;","")</f>
        <v>&lt;TD VALIGN = TOP&gt;</v>
      </c>
      <c r="G28" s="13" t="str">
        <f>IF(Totals!$AS28="Y",Master!B28,"")</f>
        <v>12-Mar-12</v>
      </c>
      <c r="H28" s="7" t="str">
        <f>IF(Totals!$AS28="Y","&lt;/TD&gt;","")</f>
        <v>&lt;/TD&gt;</v>
      </c>
      <c r="I28" s="7" t="str">
        <f>IF(Totals!$AS28="Y",CONCATENATE("&lt;TD VALIGN = TOP&gt;",Master!E28,"&lt;/TD&gt;"),"")</f>
        <v>&lt;TD VALIGN = TOP&gt;Typo in fig 6-2 with MA_UNITDATA.x&lt;/TD&gt;</v>
      </c>
      <c r="J28" s="7" t="str">
        <f>IF(Totals!$AS28="Y","&lt;/TD&gt;","")</f>
        <v>&lt;/TD&gt;</v>
      </c>
      <c r="K28" s="7" t="str">
        <f>(IF((Totals!$AS28="Y"),(CONCATENATE("&lt;TD VALIGN = MIDDLE&gt;",(IF((Master!$F28=""),("&amp;nbsp;"),(Master!$F28)))," &lt;/TD&gt;")),("")))</f>
        <v>&lt;TD VALIGN = MIDDLE&gt;802.1Q-cor-2-d2-0 &lt;/TD&gt;</v>
      </c>
      <c r="L28" s="7" t="str">
        <f>IF(Totals!$AS28="Y","&lt;/TR&gt;","")</f>
        <v>&lt;/TR&gt;</v>
      </c>
    </row>
    <row r="29" spans="1:12" ht="12.75" customHeight="1" x14ac:dyDescent="0.2">
      <c r="A29" s="26" t="str">
        <f>IF(Totals!$AS29="Y","&lt;TR&gt;","")</f>
        <v>&lt;TR&gt;</v>
      </c>
      <c r="B29" s="7" t="str">
        <f>IF(Totals!$AS29="Y",CONCATENATE("&lt;TD VALIGN = TOP  ALIGN = CENTER&gt;&lt;A HREF=""maint_",Master!A29,".pdf""&gt;",Master!A29,"&lt;/A&gt;&lt;/TD&gt;"),"")</f>
        <v>&lt;TD VALIGN = TOP  ALIGN = CENTER&gt;&lt;A HREF="maint_0032.pdf"&gt;0032&lt;/A&gt;&lt;/TD&gt;</v>
      </c>
      <c r="C29" s="7" t="str">
        <f>IF(Totals!$AS29="Y",CONCATENATE("&lt;TD VALIGN = TOP  ALIGN = CENTER&gt;",Totals!L29,"&lt;/TD&gt;"),"")</f>
        <v>&lt;TD VALIGN = TOP  ALIGN = CENTER&gt;P&lt;/TD&gt;</v>
      </c>
      <c r="D29" s="7" t="str">
        <f>IF(Totals!$AS29="Y",CONCATENATE("&lt;TD VALIGN = TOP  ALIGN = CENTER&gt;",Master!C29,"&lt;/TD&gt;"),"")</f>
        <v>&lt;TD VALIGN = TOP  ALIGN = CENTER&gt;802.1AB-2009&lt;/TD&gt;</v>
      </c>
      <c r="E29" s="7" t="str">
        <f>IF(Totals!$AS29="Y",CONCATENATE("&lt;TD VALIGN = TOP&gt;",Master!D29,"&lt;/TD&gt;"),"")</f>
        <v>&lt;TD VALIGN = TOP&gt;8.5.8&lt;/TD&gt;</v>
      </c>
      <c r="F29" s="13" t="str">
        <f>IF(Totals!$AS29="Y","&lt;TD VALIGN = TOP&gt;","")</f>
        <v>&lt;TD VALIGN = TOP&gt;</v>
      </c>
      <c r="G29" s="13" t="str">
        <f>IF(Totals!$AS29="Y",Master!B29,"")</f>
        <v>20-Mar-12</v>
      </c>
      <c r="H29" s="7" t="str">
        <f>IF(Totals!$AS29="Y","&lt;/TD&gt;","")</f>
        <v>&lt;/TD&gt;</v>
      </c>
      <c r="I29" s="7" t="str">
        <f>IF(Totals!$AS29="Y",CONCATENATE("&lt;TD VALIGN = TOP&gt;",Master!E29,"&lt;/TD&gt;"),"")</f>
        <v>&lt;TD VALIGN = TOP&gt;System Capabilities TLV inconsistent text and figure&lt;/TD&gt;</v>
      </c>
      <c r="J29" s="7" t="str">
        <f>IF(Totals!$AS29="Y","&lt;/TD&gt;","")</f>
        <v>&lt;/TD&gt;</v>
      </c>
      <c r="K29" s="7" t="str">
        <f>(IF((Totals!$AS29="Y"),(CONCATENATE("&lt;TD VALIGN = MIDDLE&gt;",(IF((Master!$F29=""),("&amp;nbsp;"),(Master!$F29)))," &lt;/TD&gt;")),("")))</f>
        <v>&lt;TD VALIGN = MIDDLE&gt;802.1AB-cor-1 &lt;/TD&gt;</v>
      </c>
      <c r="L29" s="7" t="str">
        <f>IF(Totals!$AS29="Y","&lt;/TR&gt;","")</f>
        <v>&lt;/TR&gt;</v>
      </c>
    </row>
    <row r="30" spans="1:12" ht="12.75" customHeight="1" x14ac:dyDescent="0.2">
      <c r="A30" s="26" t="str">
        <f>IF(Totals!$AS30="Y","&lt;TR&gt;","")</f>
        <v>&lt;TR&gt;</v>
      </c>
      <c r="B30" s="7" t="str">
        <f>IF(Totals!$AS30="Y",CONCATENATE("&lt;TD VALIGN = TOP  ALIGN = CENTER&gt;&lt;A HREF=""maint_",Master!A30,".pdf""&gt;",Master!A30,"&lt;/A&gt;&lt;/TD&gt;"),"")</f>
        <v>&lt;TD VALIGN = TOP  ALIGN = CENTER&gt;&lt;A HREF="maint_0033.pdf"&gt;0033&lt;/A&gt;&lt;/TD&gt;</v>
      </c>
      <c r="C30" s="7" t="str">
        <f>IF(Totals!$AS30="Y",CONCATENATE("&lt;TD VALIGN = TOP  ALIGN = CENTER&gt;",Totals!L30,"&lt;/TD&gt;"),"")</f>
        <v>&lt;TD VALIGN = TOP  ALIGN = CENTER&gt;P&lt;/TD&gt;</v>
      </c>
      <c r="D30" s="7" t="str">
        <f>IF(Totals!$AS30="Y",CONCATENATE("&lt;TD VALIGN = TOP  ALIGN = CENTER&gt;",Master!C30,"&lt;/TD&gt;"),"")</f>
        <v>&lt;TD VALIGN = TOP  ALIGN = CENTER&gt;802.1aq-2012&lt;/TD&gt;</v>
      </c>
      <c r="E30" s="7" t="str">
        <f>IF(Totals!$AS30="Y",CONCATENATE("&lt;TD VALIGN = TOP&gt;",Master!D30,"&lt;/TD&gt;"),"")</f>
        <v>&lt;TD VALIGN = TOP&gt;13.29.32&lt;/TD&gt;</v>
      </c>
      <c r="F30" s="13" t="str">
        <f>IF(Totals!$AS30="Y","&lt;TD VALIGN = TOP&gt;","")</f>
        <v>&lt;TD VALIGN = TOP&gt;</v>
      </c>
      <c r="G30" s="13" t="str">
        <f>IF(Totals!$AS30="Y",Master!B30,"")</f>
        <v>20-Apr-12</v>
      </c>
      <c r="H30" s="7" t="str">
        <f>IF(Totals!$AS30="Y","&lt;/TD&gt;","")</f>
        <v>&lt;/TD&gt;</v>
      </c>
      <c r="I30" s="7" t="str">
        <f>IF(Totals!$AS30="Y",CONCATENATE("&lt;TD VALIGN = TOP&gt;",Master!E30,"&lt;/TD&gt;"),"")</f>
        <v>&lt;TD VALIGN = TOP&gt;Inconsistency of text for updtDigest()&lt;/TD&gt;</v>
      </c>
      <c r="J30" s="7" t="str">
        <f>IF(Totals!$AS30="Y","&lt;/TD&gt;","")</f>
        <v>&lt;/TD&gt;</v>
      </c>
      <c r="K30" s="7" t="str">
        <f>(IF((Totals!$AS30="Y"),(CONCATENATE("&lt;TD VALIGN = MIDDLE&gt;",(IF((Master!$F30=""),("&amp;nbsp;"),(Master!$F30)))," &lt;/TD&gt;")),("")))</f>
        <v>&lt;TD VALIGN = MIDDLE&gt;802.1Q-cor-2 &lt;/TD&gt;</v>
      </c>
      <c r="L30" s="7" t="str">
        <f>IF(Totals!$AS30="Y","&lt;/TR&gt;","")</f>
        <v>&lt;/TR&gt;</v>
      </c>
    </row>
    <row r="31" spans="1:12" ht="12.75" customHeight="1" x14ac:dyDescent="0.2">
      <c r="A31" s="26" t="str">
        <f>IF(Totals!$AS31="Y","&lt;TR&gt;","")</f>
        <v>&lt;TR&gt;</v>
      </c>
      <c r="B31" s="7" t="str">
        <f>IF(Totals!$AS31="Y",CONCATENATE("&lt;TD VALIGN = TOP  ALIGN = CENTER&gt;&lt;A HREF=""maint_",Master!A31,".pdf""&gt;",Master!A31,"&lt;/A&gt;&lt;/TD&gt;"),"")</f>
        <v>&lt;TD VALIGN = TOP  ALIGN = CENTER&gt;&lt;A HREF="maint_0034.pdf"&gt;0034&lt;/A&gt;&lt;/TD&gt;</v>
      </c>
      <c r="C31" s="7" t="str">
        <f>IF(Totals!$AS31="Y",CONCATENATE("&lt;TD VALIGN = TOP  ALIGN = CENTER&gt;",Totals!L31,"&lt;/TD&gt;"),"")</f>
        <v>&lt;TD VALIGN = TOP  ALIGN = CENTER&gt;P&lt;/TD&gt;</v>
      </c>
      <c r="D31" s="7" t="str">
        <f>IF(Totals!$AS31="Y",CONCATENATE("&lt;TD VALIGN = TOP  ALIGN = CENTER&gt;",Master!C31,"&lt;/TD&gt;"),"")</f>
        <v>&lt;TD VALIGN = TOP  ALIGN = CENTER&gt;802.1AB-2009&lt;/TD&gt;</v>
      </c>
      <c r="E31" s="7" t="str">
        <f>IF(Totals!$AS31="Y",CONCATENATE("&lt;TD VALIGN = TOP&gt;",Master!D31,"&lt;/TD&gt;"),"")</f>
        <v>&lt;TD VALIGN = TOP&gt;8.5.8&lt;/TD&gt;</v>
      </c>
      <c r="F31" s="13" t="str">
        <f>IF(Totals!$AS31="Y","&lt;TD VALIGN = TOP&gt;","")</f>
        <v>&lt;TD VALIGN = TOP&gt;</v>
      </c>
      <c r="G31" s="13" t="str">
        <f>IF(Totals!$AS31="Y",Master!B31,"")</f>
        <v>21-Jun-12</v>
      </c>
      <c r="H31" s="7" t="str">
        <f>IF(Totals!$AS31="Y","&lt;/TD&gt;","")</f>
        <v>&lt;/TD&gt;</v>
      </c>
      <c r="I31" s="7" t="str">
        <f>IF(Totals!$AS31="Y",CONCATENATE("&lt;TD VALIGN = TOP&gt;",Master!E31,"&lt;/TD&gt;"),"")</f>
        <v>&lt;TD VALIGN = TOP&gt;System Capabilities TLV incorrectly includes chassis ID&lt;/TD&gt;</v>
      </c>
      <c r="J31" s="7" t="str">
        <f>IF(Totals!$AS31="Y","&lt;/TD&gt;","")</f>
        <v>&lt;/TD&gt;</v>
      </c>
      <c r="K31" s="7" t="str">
        <f>(IF((Totals!$AS31="Y"),(CONCATENATE("&lt;TD VALIGN = MIDDLE&gt;",(IF((Master!$F31=""),("&amp;nbsp;"),(Master!$F31)))," &lt;/TD&gt;")),("")))</f>
        <v>&lt;TD VALIGN = MIDDLE&gt;802.1AB-cor-1 &lt;/TD&gt;</v>
      </c>
      <c r="L31" s="7" t="str">
        <f>IF(Totals!$AS31="Y","&lt;/TR&gt;","")</f>
        <v>&lt;/TR&gt;</v>
      </c>
    </row>
    <row r="32" spans="1:12" ht="12.75" customHeight="1" x14ac:dyDescent="0.2">
      <c r="A32" s="26" t="str">
        <f>IF(Totals!$AS32="Y","&lt;TR&gt;","")</f>
        <v/>
      </c>
      <c r="B32" s="7" t="str">
        <f>IF(Totals!$AS32="Y",CONCATENATE("&lt;TD VALIGN = TOP  ALIGN = CENTER&gt;&lt;A HREF=""maint_",Master!A32,".pdf""&gt;",Master!A32,"&lt;/A&gt;&lt;/TD&gt;"),"")</f>
        <v/>
      </c>
      <c r="C32" s="7" t="str">
        <f>IF(Totals!$AS32="Y",CONCATENATE("&lt;TD VALIGN = TOP  ALIGN = CENTER&gt;",Totals!L32,"&lt;/TD&gt;"),"")</f>
        <v/>
      </c>
      <c r="D32" s="7" t="str">
        <f>IF(Totals!$AS32="Y",CONCATENATE("&lt;TD VALIGN = TOP  ALIGN = CENTER&gt;",Master!C32,"&lt;/TD&gt;"),"")</f>
        <v/>
      </c>
      <c r="E32" s="7" t="str">
        <f>IF(Totals!$AS32="Y",CONCATENATE("&lt;TD VALIGN = TOP&gt;",Master!D32,"&lt;/TD&gt;"),"")</f>
        <v/>
      </c>
      <c r="F32" s="13" t="str">
        <f>IF(Totals!$AS32="Y","&lt;TD VALIGN = TOP&gt;","")</f>
        <v/>
      </c>
      <c r="G32" s="13" t="str">
        <f>IF(Totals!$AS32="Y",Master!B32,"")</f>
        <v/>
      </c>
      <c r="H32" s="7" t="str">
        <f>IF(Totals!$AS32="Y","&lt;/TD&gt;","")</f>
        <v/>
      </c>
      <c r="I32" s="7" t="str">
        <f>IF(Totals!$AS32="Y",CONCATENATE("&lt;TD VALIGN = TOP&gt;",Master!E32,"&lt;/TD&gt;"),"")</f>
        <v/>
      </c>
      <c r="J32" s="7" t="str">
        <f>IF(Totals!$AS32="Y","&lt;/TD&gt;","")</f>
        <v/>
      </c>
      <c r="K32" s="7" t="str">
        <f>(IF((Totals!$AS32="Y"),(CONCATENATE("&lt;TD VALIGN = MIDDLE&gt;",(IF((Master!$F32=""),("&amp;nbsp;"),(Master!$F32)))," &lt;/TD&gt;")),("")))</f>
        <v/>
      </c>
      <c r="L32" s="7" t="str">
        <f>IF(Totals!$AS32="Y","&lt;/TR&gt;","")</f>
        <v/>
      </c>
    </row>
    <row r="33" spans="1:12" ht="12.75" customHeight="1" x14ac:dyDescent="0.2">
      <c r="A33" s="26" t="str">
        <f>IF(Totals!$AS33="Y","&lt;TR&gt;","")</f>
        <v>&lt;TR&gt;</v>
      </c>
      <c r="B33" s="7" t="str">
        <f>IF(Totals!$AS33="Y",CONCATENATE("&lt;TD VALIGN = TOP  ALIGN = CENTER&gt;&lt;A HREF=""maint_",Master!A33,".pdf""&gt;",Master!A33,"&lt;/A&gt;&lt;/TD&gt;"),"")</f>
        <v>&lt;TD VALIGN = TOP  ALIGN = CENTER&gt;&lt;A HREF="maint_0037.pdf"&gt;0037&lt;/A&gt;&lt;/TD&gt;</v>
      </c>
      <c r="C33" s="7" t="str">
        <f>IF(Totals!$AS33="Y",CONCATENATE("&lt;TD VALIGN = TOP  ALIGN = CENTER&gt;",Totals!L33,"&lt;/TD&gt;"),"")</f>
        <v>&lt;TD VALIGN = TOP  ALIGN = CENTER&gt;J&lt;/TD&gt;</v>
      </c>
      <c r="D33" s="7" t="str">
        <f>IF(Totals!$AS33="Y",CONCATENATE("&lt;TD VALIGN = TOP  ALIGN = CENTER&gt;",Master!C33,"&lt;/TD&gt;"),"")</f>
        <v>&lt;TD VALIGN = TOP  ALIGN = CENTER&gt;802.1Q-2011&lt;/TD&gt;</v>
      </c>
      <c r="E33" s="7" t="str">
        <f>IF(Totals!$AS33="Y",CONCATENATE("&lt;TD VALIGN = TOP&gt;",Master!D33,"&lt;/TD&gt;"),"")</f>
        <v>&lt;TD VALIGN = TOP&gt;20.9&lt;/TD&gt;</v>
      </c>
      <c r="F33" s="13" t="str">
        <f>IF(Totals!$AS33="Y","&lt;TD VALIGN = TOP&gt;","")</f>
        <v>&lt;TD VALIGN = TOP&gt;</v>
      </c>
      <c r="G33" s="13" t="str">
        <f>IF(Totals!$AS33="Y",Master!B33,"")</f>
        <v>21-Jun-12</v>
      </c>
      <c r="H33" s="7" t="str">
        <f>IF(Totals!$AS33="Y","&lt;/TD&gt;","")</f>
        <v>&lt;/TD&gt;</v>
      </c>
      <c r="I33" s="7" t="str">
        <f>IF(Totals!$AS33="Y",CONCATENATE("&lt;TD VALIGN = TOP&gt;",Master!E33,"&lt;/TD&gt;"),"")</f>
        <v>&lt;TD VALIGN = TOP&gt;New MEPoperational is operational status&lt;/TD&gt;</v>
      </c>
      <c r="J33" s="7" t="str">
        <f>IF(Totals!$AS33="Y","&lt;/TD&gt;","")</f>
        <v>&lt;/TD&gt;</v>
      </c>
      <c r="K33" s="7" t="str">
        <f>(IF((Totals!$AS33="Y"),(CONCATENATE("&lt;TD VALIGN = MIDDLE&gt;",(IF((Master!$F33=""),("&amp;nbsp;"),(Master!$F33)))," &lt;/TD&gt;")),("")))</f>
        <v>&lt;TD VALIGN = MIDDLE&gt;&amp;nbsp; &lt;/TD&gt;</v>
      </c>
      <c r="L33" s="7" t="str">
        <f>IF(Totals!$AS33="Y","&lt;/TR&gt;","")</f>
        <v>&lt;/TR&gt;</v>
      </c>
    </row>
    <row r="34" spans="1:12" ht="12.75" customHeight="1" x14ac:dyDescent="0.2">
      <c r="A34" s="26" t="str">
        <f>IF(Totals!$AS34="Y","&lt;TR&gt;","")</f>
        <v/>
      </c>
      <c r="B34" s="7" t="str">
        <f>IF(Totals!$AS34="Y",CONCATENATE("&lt;TD VALIGN = TOP  ALIGN = CENTER&gt;&lt;A HREF=""maint_",Master!A34,".pdf""&gt;",Master!A34,"&lt;/A&gt;&lt;/TD&gt;"),"")</f>
        <v/>
      </c>
      <c r="C34" s="7" t="str">
        <f>IF(Totals!$AS34="Y",CONCATENATE("&lt;TD VALIGN = TOP  ALIGN = CENTER&gt;",Totals!L34,"&lt;/TD&gt;"),"")</f>
        <v/>
      </c>
      <c r="D34" s="7" t="str">
        <f>IF(Totals!$AS34="Y",CONCATENATE("&lt;TD VALIGN = TOP  ALIGN = CENTER&gt;",Master!C34,"&lt;/TD&gt;"),"")</f>
        <v/>
      </c>
      <c r="E34" s="7" t="str">
        <f>IF(Totals!$AS34="Y",CONCATENATE("&lt;TD VALIGN = TOP&gt;",Master!D34,"&lt;/TD&gt;"),"")</f>
        <v/>
      </c>
      <c r="F34" s="13" t="str">
        <f>IF(Totals!$AS34="Y","&lt;TD VALIGN = TOP&gt;","")</f>
        <v/>
      </c>
      <c r="G34" s="13" t="str">
        <f>IF(Totals!$AS34="Y",Master!B34,"")</f>
        <v/>
      </c>
      <c r="H34" s="7" t="str">
        <f>IF(Totals!$AS34="Y","&lt;/TD&gt;","")</f>
        <v/>
      </c>
      <c r="I34" s="7" t="str">
        <f>IF(Totals!$AS34="Y",CONCATENATE("&lt;TD VALIGN = TOP&gt;",Master!E34,"&lt;/TD&gt;"),"")</f>
        <v/>
      </c>
      <c r="J34" s="7" t="str">
        <f>IF(Totals!$AS34="Y","&lt;/TD&gt;","")</f>
        <v/>
      </c>
      <c r="K34" s="7" t="str">
        <f>(IF((Totals!$AS34="Y"),(CONCATENATE("&lt;TD VALIGN = MIDDLE&gt;",(IF((Master!$F34=""),("&amp;nbsp;"),(Master!$F34)))," &lt;/TD&gt;")),("")))</f>
        <v/>
      </c>
      <c r="L34" s="7" t="str">
        <f>IF(Totals!$AS34="Y","&lt;/TR&gt;","")</f>
        <v/>
      </c>
    </row>
    <row r="35" spans="1:12" ht="12.75" customHeight="1" x14ac:dyDescent="0.2">
      <c r="A35" s="26" t="str">
        <f>IF(Totals!$AS35="Y","&lt;TR&gt;","")</f>
        <v>&lt;TR&gt;</v>
      </c>
      <c r="B35" s="7" t="str">
        <f>IF(Totals!$AS35="Y",CONCATENATE("&lt;TD VALIGN = TOP  ALIGN = CENTER&gt;&lt;A HREF=""maint_",Master!A35,".pdf""&gt;",Master!A35,"&lt;/A&gt;&lt;/TD&gt;"),"")</f>
        <v>&lt;TD VALIGN = TOP  ALIGN = CENTER&gt;&lt;A HREF="maint_0039.pdf"&gt;0039&lt;/A&gt;&lt;/TD&gt;</v>
      </c>
      <c r="C35" s="7" t="str">
        <f>IF(Totals!$AS35="Y",CONCATENATE("&lt;TD VALIGN = TOP  ALIGN = CENTER&gt;",Totals!L35,"&lt;/TD&gt;"),"")</f>
        <v>&lt;TD VALIGN = TOP  ALIGN = CENTER&gt;J&lt;/TD&gt;</v>
      </c>
      <c r="D35" s="7" t="str">
        <f>IF(Totals!$AS35="Y",CONCATENATE("&lt;TD VALIGN = TOP  ALIGN = CENTER&gt;",Master!C35,"&lt;/TD&gt;"),"")</f>
        <v>&lt;TD VALIGN = TOP  ALIGN = CENTER&gt;802.1AB-2009&lt;/TD&gt;</v>
      </c>
      <c r="E35" s="7" t="str">
        <f>IF(Totals!$AS35="Y",CONCATENATE("&lt;TD VALIGN = TOP&gt;",Master!D35,"&lt;/TD&gt;"),"")</f>
        <v>&lt;TD VALIGN = TOP&gt;E.8&lt;/TD&gt;</v>
      </c>
      <c r="F35" s="13" t="str">
        <f>IF(Totals!$AS35="Y","&lt;TD VALIGN = TOP&gt;","")</f>
        <v>&lt;TD VALIGN = TOP&gt;</v>
      </c>
      <c r="G35" s="13" t="str">
        <f>IF(Totals!$AS35="Y",Master!B35,"")</f>
        <v>13-Aug-12</v>
      </c>
      <c r="H35" s="7" t="str">
        <f>IF(Totals!$AS35="Y","&lt;/TD&gt;","")</f>
        <v>&lt;/TD&gt;</v>
      </c>
      <c r="I35" s="7" t="str">
        <f>IF(Totals!$AS35="Y",CONCATENATE("&lt;TD VALIGN = TOP&gt;",Master!E35,"&lt;/TD&gt;"),"")</f>
        <v>&lt;TD VALIGN = TOP&gt;remove clause - Link Aggregation TLV&lt;/TD&gt;</v>
      </c>
      <c r="J35" s="7" t="str">
        <f>IF(Totals!$AS35="Y","&lt;/TD&gt;","")</f>
        <v>&lt;/TD&gt;</v>
      </c>
      <c r="K35" s="7" t="str">
        <f>(IF((Totals!$AS35="Y"),(CONCATENATE("&lt;TD VALIGN = MIDDLE&gt;",(IF((Master!$F35=""),("&amp;nbsp;"),(Master!$F35)))," &lt;/TD&gt;")),("")))</f>
        <v>&lt;TD VALIGN = MIDDLE&gt;&amp;nbsp; &lt;/TD&gt;</v>
      </c>
      <c r="L35" s="7" t="str">
        <f>IF(Totals!$AS35="Y","&lt;/TR&gt;","")</f>
        <v>&lt;/TR&gt;</v>
      </c>
    </row>
    <row r="36" spans="1:12" ht="12.75" customHeight="1" x14ac:dyDescent="0.2">
      <c r="A36" s="26" t="str">
        <f>IF(Totals!$AS36="Y","&lt;TR&gt;","")</f>
        <v/>
      </c>
      <c r="B36" s="7" t="str">
        <f>IF(Totals!$AS36="Y",CONCATENATE("&lt;TD VALIGN = TOP  ALIGN = CENTER&gt;&lt;A HREF=""maint_",Master!A36,".pdf""&gt;",Master!A36,"&lt;/A&gt;&lt;/TD&gt;"),"")</f>
        <v/>
      </c>
      <c r="C36" s="7" t="str">
        <f>IF(Totals!$AS36="Y",CONCATENATE("&lt;TD VALIGN = TOP  ALIGN = CENTER&gt;",Totals!L36,"&lt;/TD&gt;"),"")</f>
        <v/>
      </c>
      <c r="D36" s="7" t="str">
        <f>IF(Totals!$AS36="Y",CONCATENATE("&lt;TD VALIGN = TOP  ALIGN = CENTER&gt;",Master!C36,"&lt;/TD&gt;"),"")</f>
        <v/>
      </c>
      <c r="E36" s="7" t="str">
        <f>IF(Totals!$AS36="Y",CONCATENATE("&lt;TD VALIGN = TOP&gt;",Master!D36,"&lt;/TD&gt;"),"")</f>
        <v/>
      </c>
      <c r="F36" s="13" t="str">
        <f>IF(Totals!$AS36="Y","&lt;TD VALIGN = TOP&gt;","")</f>
        <v/>
      </c>
      <c r="G36" s="13" t="str">
        <f>IF(Totals!$AS36="Y",Master!B36,"")</f>
        <v/>
      </c>
      <c r="H36" s="7" t="str">
        <f>IF(Totals!$AS36="Y","&lt;/TD&gt;","")</f>
        <v/>
      </c>
      <c r="I36" s="7" t="str">
        <f>IF(Totals!$AS36="Y",CONCATENATE("&lt;TD VALIGN = TOP&gt;",Master!E36,"&lt;/TD&gt;"),"")</f>
        <v/>
      </c>
      <c r="J36" s="7" t="str">
        <f>IF(Totals!$AS36="Y","&lt;/TD&gt;","")</f>
        <v/>
      </c>
      <c r="K36" s="7" t="str">
        <f>(IF((Totals!$AS36="Y"),(CONCATENATE("&lt;TD VALIGN = MIDDLE&gt;",(IF((Master!$F36=""),("&amp;nbsp;"),(Master!$F36)))," &lt;/TD&gt;")),("")))</f>
        <v/>
      </c>
      <c r="L36" s="7" t="str">
        <f>IF(Totals!$AS36="Y","&lt;/TR&gt;","")</f>
        <v/>
      </c>
    </row>
    <row r="37" spans="1:12" ht="12.75" customHeight="1" x14ac:dyDescent="0.2">
      <c r="A37" s="26" t="str">
        <f>IF(Totals!$AS37="Y","&lt;TR&gt;","")</f>
        <v/>
      </c>
      <c r="B37" s="7" t="str">
        <f>IF(Totals!$AS37="Y",CONCATENATE("&lt;TD VALIGN = TOP  ALIGN = CENTER&gt;&lt;A HREF=""maint_",Master!A37,".pdf""&gt;",Master!A37,"&lt;/A&gt;&lt;/TD&gt;"),"")</f>
        <v/>
      </c>
      <c r="C37" s="7" t="str">
        <f>IF(Totals!$AS37="Y",CONCATENATE("&lt;TD VALIGN = TOP  ALIGN = CENTER&gt;",Totals!L37,"&lt;/TD&gt;"),"")</f>
        <v/>
      </c>
      <c r="D37" s="7" t="str">
        <f>IF(Totals!$AS37="Y",CONCATENATE("&lt;TD VALIGN = TOP  ALIGN = CENTER&gt;",Master!C37,"&lt;/TD&gt;"),"")</f>
        <v/>
      </c>
      <c r="E37" s="7" t="str">
        <f>IF(Totals!$AS37="Y",CONCATENATE("&lt;TD VALIGN = TOP&gt;",Master!D37,"&lt;/TD&gt;"),"")</f>
        <v/>
      </c>
      <c r="F37" s="13" t="str">
        <f>IF(Totals!$AS37="Y","&lt;TD VALIGN = TOP&gt;","")</f>
        <v/>
      </c>
      <c r="G37" s="13" t="str">
        <f>IF(Totals!$AS37="Y",Master!B37,"")</f>
        <v/>
      </c>
      <c r="H37" s="7" t="str">
        <f>IF(Totals!$AS37="Y","&lt;/TD&gt;","")</f>
        <v/>
      </c>
      <c r="I37" s="7" t="str">
        <f>IF(Totals!$AS37="Y",CONCATENATE("&lt;TD VALIGN = TOP&gt;",Master!E37,"&lt;/TD&gt;"),"")</f>
        <v/>
      </c>
      <c r="J37" s="7" t="str">
        <f>IF(Totals!$AS37="Y","&lt;/TD&gt;","")</f>
        <v/>
      </c>
      <c r="K37" s="7" t="str">
        <f>(IF((Totals!$AS37="Y"),(CONCATENATE("&lt;TD VALIGN = MIDDLE&gt;",(IF((Master!$F37=""),("&amp;nbsp;"),(Master!$F37)))," &lt;/TD&gt;")),("")))</f>
        <v/>
      </c>
      <c r="L37" s="7" t="str">
        <f>IF(Totals!$AS37="Y","&lt;/TR&gt;","")</f>
        <v/>
      </c>
    </row>
    <row r="38" spans="1:12" ht="12.75" customHeight="1" x14ac:dyDescent="0.2">
      <c r="A38" s="26" t="str">
        <f>IF(Totals!$AS38="Y","&lt;TR&gt;","")</f>
        <v/>
      </c>
      <c r="B38" s="7" t="str">
        <f>IF(Totals!$AS38="Y",CONCATENATE("&lt;TD VALIGN = TOP  ALIGN = CENTER&gt;&lt;A HREF=""maint_",Master!A38,".pdf""&gt;",Master!A38,"&lt;/A&gt;&lt;/TD&gt;"),"")</f>
        <v/>
      </c>
      <c r="C38" s="7" t="str">
        <f>IF(Totals!$AS38="Y",CONCATENATE("&lt;TD VALIGN = TOP  ALIGN = CENTER&gt;",Totals!L38,"&lt;/TD&gt;"),"")</f>
        <v/>
      </c>
      <c r="D38" s="7" t="str">
        <f>IF(Totals!$AS38="Y",CONCATENATE("&lt;TD VALIGN = TOP  ALIGN = CENTER&gt;",Master!C38,"&lt;/TD&gt;"),"")</f>
        <v/>
      </c>
      <c r="E38" s="7" t="str">
        <f>IF(Totals!$AS38="Y",CONCATENATE("&lt;TD VALIGN = TOP&gt;",Master!D38,"&lt;/TD&gt;"),"")</f>
        <v/>
      </c>
      <c r="F38" s="13" t="str">
        <f>IF(Totals!$AS38="Y","&lt;TD VALIGN = TOP&gt;","")</f>
        <v/>
      </c>
      <c r="G38" s="13" t="str">
        <f>IF(Totals!$AS38="Y",Master!B38,"")</f>
        <v/>
      </c>
      <c r="H38" s="7" t="str">
        <f>IF(Totals!$AS38="Y","&lt;/TD&gt;","")</f>
        <v/>
      </c>
      <c r="I38" s="7" t="str">
        <f>IF(Totals!$AS38="Y",CONCATENATE("&lt;TD VALIGN = TOP&gt;",Master!E38,"&lt;/TD&gt;"),"")</f>
        <v/>
      </c>
      <c r="J38" s="7" t="str">
        <f>IF(Totals!$AS38="Y","&lt;/TD&gt;","")</f>
        <v/>
      </c>
      <c r="K38" s="7" t="str">
        <f>(IF((Totals!$AS38="Y"),(CONCATENATE("&lt;TD VALIGN = MIDDLE&gt;",(IF((Master!$F38=""),("&amp;nbsp;"),(Master!$F38)))," &lt;/TD&gt;")),("")))</f>
        <v/>
      </c>
      <c r="L38" s="7" t="str">
        <f>IF(Totals!$AS38="Y","&lt;/TR&gt;","")</f>
        <v/>
      </c>
    </row>
    <row r="39" spans="1:12" ht="12.75" customHeight="1" x14ac:dyDescent="0.2">
      <c r="A39" s="26" t="str">
        <f>IF(Totals!$AS39="Y","&lt;TR&gt;","")</f>
        <v>&lt;TR&gt;</v>
      </c>
      <c r="B39" s="7" t="str">
        <f>IF(Totals!$AS39="Y",CONCATENATE("&lt;TD VALIGN = TOP  ALIGN = CENTER&gt;&lt;A HREF=""maint_",Master!A39,".pdf""&gt;",Master!A39,"&lt;/A&gt;&lt;/TD&gt;"),"")</f>
        <v>&lt;TD VALIGN = TOP  ALIGN = CENTER&gt;&lt;A HREF="maint_0044.pdf"&gt;0044&lt;/A&gt;&lt;/TD&gt;</v>
      </c>
      <c r="C39" s="7" t="str">
        <f>IF(Totals!$AS39="Y",CONCATENATE("&lt;TD VALIGN = TOP  ALIGN = CENTER&gt;",Totals!L39,"&lt;/TD&gt;"),"")</f>
        <v>&lt;TD VALIGN = TOP  ALIGN = CENTER&gt;J&lt;/TD&gt;</v>
      </c>
      <c r="D39" s="7" t="str">
        <f>IF(Totals!$AS39="Y",CONCATENATE("&lt;TD VALIGN = TOP  ALIGN = CENTER&gt;",Master!C39,"&lt;/TD&gt;"),"")</f>
        <v>&lt;TD VALIGN = TOP  ALIGN = CENTER&gt;802.1Q-2011&lt;/TD&gt;</v>
      </c>
      <c r="E39" s="7" t="str">
        <f>IF(Totals!$AS39="Y",CONCATENATE("&lt;TD VALIGN = TOP&gt;",Master!D39,"&lt;/TD&gt;"),"")</f>
        <v>&lt;TD VALIGN = TOP&gt;10.7.7&lt;/TD&gt;</v>
      </c>
      <c r="F39" s="13" t="str">
        <f>IF(Totals!$AS39="Y","&lt;TD VALIGN = TOP&gt;","")</f>
        <v>&lt;TD VALIGN = TOP&gt;</v>
      </c>
      <c r="G39" s="13" t="str">
        <f>IF(Totals!$AS39="Y",Master!B39,"")</f>
        <v>06-Sep-12</v>
      </c>
      <c r="H39" s="7" t="str">
        <f>IF(Totals!$AS39="Y","&lt;/TD&gt;","")</f>
        <v>&lt;/TD&gt;</v>
      </c>
      <c r="I39" s="7" t="str">
        <f>IF(Totals!$AS39="Y",CONCATENATE("&lt;TD VALIGN = TOP&gt;",Master!E39,"&lt;/TD&gt;"),"")</f>
        <v>&lt;TD VALIGN = TOP&gt;Applicant State Machine&lt;/TD&gt;</v>
      </c>
      <c r="J39" s="7" t="str">
        <f>IF(Totals!$AS39="Y","&lt;/TD&gt;","")</f>
        <v>&lt;/TD&gt;</v>
      </c>
      <c r="K39" s="7" t="str">
        <f>(IF((Totals!$AS39="Y"),(CONCATENATE("&lt;TD VALIGN = MIDDLE&gt;",(IF((Master!$F39=""),("&amp;nbsp;"),(Master!$F39)))," &lt;/TD&gt;")),("")))</f>
        <v>&lt;TD VALIGN = MIDDLE&gt;&amp;nbsp; &lt;/TD&gt;</v>
      </c>
      <c r="L39" s="7" t="str">
        <f>IF(Totals!$AS39="Y","&lt;/TR&gt;","")</f>
        <v>&lt;/TR&gt;</v>
      </c>
    </row>
    <row r="40" spans="1:12" ht="12.75" customHeight="1" x14ac:dyDescent="0.2">
      <c r="A40" s="26" t="str">
        <f>IF(Totals!$AS40="Y","&lt;TR&gt;","")</f>
        <v/>
      </c>
      <c r="B40" s="7" t="str">
        <f>IF(Totals!$AS40="Y",CONCATENATE("&lt;TD VALIGN = TOP  ALIGN = CENTER&gt;&lt;A HREF=""maint_",Master!A40,".pdf""&gt;",Master!A40,"&lt;/A&gt;&lt;/TD&gt;"),"")</f>
        <v/>
      </c>
      <c r="C40" s="7" t="str">
        <f>IF(Totals!$AS40="Y",CONCATENATE("&lt;TD VALIGN = TOP  ALIGN = CENTER&gt;",Totals!L40,"&lt;/TD&gt;"),"")</f>
        <v/>
      </c>
      <c r="D40" s="7" t="str">
        <f>IF(Totals!$AS40="Y",CONCATENATE("&lt;TD VALIGN = TOP  ALIGN = CENTER&gt;",Master!C40,"&lt;/TD&gt;"),"")</f>
        <v/>
      </c>
      <c r="E40" s="7" t="str">
        <f>IF(Totals!$AS40="Y",CONCATENATE("&lt;TD VALIGN = TOP&gt;",Master!D40,"&lt;/TD&gt;"),"")</f>
        <v/>
      </c>
      <c r="F40" s="13" t="str">
        <f>IF(Totals!$AS40="Y","&lt;TD VALIGN = TOP&gt;","")</f>
        <v/>
      </c>
      <c r="G40" s="13" t="str">
        <f>IF(Totals!$AS40="Y",Master!B40,"")</f>
        <v/>
      </c>
      <c r="H40" s="7" t="str">
        <f>IF(Totals!$AS40="Y","&lt;/TD&gt;","")</f>
        <v/>
      </c>
      <c r="I40" s="7" t="str">
        <f>IF(Totals!$AS40="Y",CONCATENATE("&lt;TD VALIGN = TOP&gt;",Master!E40,"&lt;/TD&gt;"),"")</f>
        <v/>
      </c>
      <c r="J40" s="7" t="str">
        <f>IF(Totals!$AS40="Y","&lt;/TD&gt;","")</f>
        <v/>
      </c>
      <c r="K40" s="7" t="str">
        <f>(IF((Totals!$AS40="Y"),(CONCATENATE("&lt;TD VALIGN = MIDDLE&gt;",(IF((Master!$F40=""),("&amp;nbsp;"),(Master!$F40)))," &lt;/TD&gt;")),("")))</f>
        <v/>
      </c>
      <c r="L40" s="7" t="str">
        <f>IF(Totals!$AS40="Y","&lt;/TR&gt;","")</f>
        <v/>
      </c>
    </row>
    <row r="41" spans="1:12" ht="12.75" customHeight="1" x14ac:dyDescent="0.2">
      <c r="A41" s="26" t="str">
        <f>IF(Totals!$AS41="Y","&lt;TR&gt;","")</f>
        <v/>
      </c>
      <c r="B41" s="7" t="str">
        <f>IF(Totals!$AS41="Y",CONCATENATE("&lt;TD VALIGN = TOP  ALIGN = CENTER&gt;&lt;A HREF=""maint_",Master!A41,".pdf""&gt;",Master!A41,"&lt;/A&gt;&lt;/TD&gt;"),"")</f>
        <v/>
      </c>
      <c r="C41" s="7" t="str">
        <f>IF(Totals!$AS41="Y",CONCATENATE("&lt;TD VALIGN = TOP  ALIGN = CENTER&gt;",Totals!L41,"&lt;/TD&gt;"),"")</f>
        <v/>
      </c>
      <c r="D41" s="7" t="str">
        <f>IF(Totals!$AS41="Y",CONCATENATE("&lt;TD VALIGN = TOP  ALIGN = CENTER&gt;",Master!C41,"&lt;/TD&gt;"),"")</f>
        <v/>
      </c>
      <c r="E41" s="7" t="str">
        <f>IF(Totals!$AS41="Y",CONCATENATE("&lt;TD VALIGN = TOP&gt;",Master!D41,"&lt;/TD&gt;"),"")</f>
        <v/>
      </c>
      <c r="F41" s="13" t="str">
        <f>IF(Totals!$AS41="Y","&lt;TD VALIGN = TOP&gt;","")</f>
        <v/>
      </c>
      <c r="G41" s="13" t="str">
        <f>IF(Totals!$AS41="Y",Master!B41,"")</f>
        <v/>
      </c>
      <c r="H41" s="7" t="str">
        <f>IF(Totals!$AS41="Y","&lt;/TD&gt;","")</f>
        <v/>
      </c>
      <c r="I41" s="7" t="str">
        <f>IF(Totals!$AS41="Y",CONCATENATE("&lt;TD VALIGN = TOP&gt;",Master!E41,"&lt;/TD&gt;"),"")</f>
        <v/>
      </c>
      <c r="J41" s="7" t="str">
        <f>IF(Totals!$AS41="Y","&lt;/TD&gt;","")</f>
        <v/>
      </c>
      <c r="K41" s="7" t="str">
        <f>(IF((Totals!$AS41="Y"),(CONCATENATE("&lt;TD VALIGN = MIDDLE&gt;",(IF((Master!$F41=""),("&amp;nbsp;"),(Master!$F41)))," &lt;/TD&gt;")),("")))</f>
        <v/>
      </c>
      <c r="L41" s="7" t="str">
        <f>IF(Totals!$AS41="Y","&lt;/TR&gt;","")</f>
        <v/>
      </c>
    </row>
    <row r="42" spans="1:12" ht="12.75" customHeight="1" x14ac:dyDescent="0.2">
      <c r="A42" s="26" t="str">
        <f>IF(Totals!$AS42="Y","&lt;TR&gt;","")</f>
        <v/>
      </c>
      <c r="B42" s="7" t="str">
        <f>IF(Totals!$AS42="Y",CONCATENATE("&lt;TD VALIGN = TOP  ALIGN = CENTER&gt;&lt;A HREF=""maint_",Master!A42,".pdf""&gt;",Master!A42,"&lt;/A&gt;&lt;/TD&gt;"),"")</f>
        <v/>
      </c>
      <c r="C42" s="7" t="str">
        <f>IF(Totals!$AS42="Y",CONCATENATE("&lt;TD VALIGN = TOP  ALIGN = CENTER&gt;",Totals!L42,"&lt;/TD&gt;"),"")</f>
        <v/>
      </c>
      <c r="D42" s="7" t="str">
        <f>IF(Totals!$AS42="Y",CONCATENATE("&lt;TD VALIGN = TOP  ALIGN = CENTER&gt;",Master!C42,"&lt;/TD&gt;"),"")</f>
        <v/>
      </c>
      <c r="E42" s="7" t="str">
        <f>IF(Totals!$AS42="Y",CONCATENATE("&lt;TD VALIGN = TOP&gt;",Master!D42,"&lt;/TD&gt;"),"")</f>
        <v/>
      </c>
      <c r="F42" s="13" t="str">
        <f>IF(Totals!$AS42="Y","&lt;TD VALIGN = TOP&gt;","")</f>
        <v/>
      </c>
      <c r="G42" s="13" t="str">
        <f>IF(Totals!$AS42="Y",Master!B42,"")</f>
        <v/>
      </c>
      <c r="H42" s="7" t="str">
        <f>IF(Totals!$AS42="Y","&lt;/TD&gt;","")</f>
        <v/>
      </c>
      <c r="I42" s="7" t="str">
        <f>IF(Totals!$AS42="Y",CONCATENATE("&lt;TD VALIGN = TOP&gt;",Master!E42,"&lt;/TD&gt;"),"")</f>
        <v/>
      </c>
      <c r="J42" s="7" t="str">
        <f>IF(Totals!$AS42="Y","&lt;/TD&gt;","")</f>
        <v/>
      </c>
      <c r="K42" s="7" t="str">
        <f>(IF((Totals!$AS42="Y"),(CONCATENATE("&lt;TD VALIGN = MIDDLE&gt;",(IF((Master!$F42=""),("&amp;nbsp;"),(Master!$F42)))," &lt;/TD&gt;")),("")))</f>
        <v/>
      </c>
      <c r="L42" s="7" t="str">
        <f>IF(Totals!$AS42="Y","&lt;/TR&gt;","")</f>
        <v/>
      </c>
    </row>
    <row r="43" spans="1:12" ht="12.75" customHeight="1" x14ac:dyDescent="0.2">
      <c r="A43" s="26" t="str">
        <f>IF(Totals!$AS43="Y","&lt;TR&gt;","")</f>
        <v/>
      </c>
      <c r="B43" s="7" t="str">
        <f>IF(Totals!$AS43="Y",CONCATENATE("&lt;TD VALIGN = TOP  ALIGN = CENTER&gt;&lt;A HREF=""maint_",Master!A43,".pdf""&gt;",Master!A43,"&lt;/A&gt;&lt;/TD&gt;"),"")</f>
        <v/>
      </c>
      <c r="C43" s="7" t="str">
        <f>IF(Totals!$AS43="Y",CONCATENATE("&lt;TD VALIGN = TOP  ALIGN = CENTER&gt;",Totals!L43,"&lt;/TD&gt;"),"")</f>
        <v/>
      </c>
      <c r="D43" s="7" t="str">
        <f>IF(Totals!$AS43="Y",CONCATENATE("&lt;TD VALIGN = TOP  ALIGN = CENTER&gt;",Master!C43,"&lt;/TD&gt;"),"")</f>
        <v/>
      </c>
      <c r="E43" s="7" t="str">
        <f>IF(Totals!$AS43="Y",CONCATENATE("&lt;TD VALIGN = TOP&gt;",Master!D43,"&lt;/TD&gt;"),"")</f>
        <v/>
      </c>
      <c r="F43" s="13" t="str">
        <f>IF(Totals!$AS43="Y","&lt;TD VALIGN = TOP&gt;","")</f>
        <v/>
      </c>
      <c r="G43" s="13" t="str">
        <f>IF(Totals!$AS43="Y",Master!B43,"")</f>
        <v/>
      </c>
      <c r="H43" s="7" t="str">
        <f>IF(Totals!$AS43="Y","&lt;/TD&gt;","")</f>
        <v/>
      </c>
      <c r="I43" s="7" t="str">
        <f>IF(Totals!$AS43="Y",CONCATENATE("&lt;TD VALIGN = TOP&gt;",Master!E43,"&lt;/TD&gt;"),"")</f>
        <v/>
      </c>
      <c r="J43" s="7" t="str">
        <f>IF(Totals!$AS43="Y","&lt;/TD&gt;","")</f>
        <v/>
      </c>
      <c r="K43" s="7" t="str">
        <f>(IF((Totals!$AS43="Y"),(CONCATENATE("&lt;TD VALIGN = MIDDLE&gt;",(IF((Master!$F43=""),("&amp;nbsp;"),(Master!$F43)))," &lt;/TD&gt;")),("")))</f>
        <v/>
      </c>
      <c r="L43" s="7" t="str">
        <f>IF(Totals!$AS43="Y","&lt;/TR&gt;","")</f>
        <v/>
      </c>
    </row>
    <row r="44" spans="1:12" ht="12.75" customHeight="1" x14ac:dyDescent="0.2">
      <c r="A44" s="26" t="str">
        <f>IF(Totals!$AS44="Y","&lt;TR&gt;","")</f>
        <v/>
      </c>
      <c r="B44" s="7" t="str">
        <f>IF(Totals!$AS44="Y",CONCATENATE("&lt;TD VALIGN = TOP  ALIGN = CENTER&gt;&lt;A HREF=""maint_",Master!A44,".pdf""&gt;",Master!A44,"&lt;/A&gt;&lt;/TD&gt;"),"")</f>
        <v/>
      </c>
      <c r="C44" s="7" t="str">
        <f>IF(Totals!$AS44="Y",CONCATENATE("&lt;TD VALIGN = TOP  ALIGN = CENTER&gt;",Totals!L44,"&lt;/TD&gt;"),"")</f>
        <v/>
      </c>
      <c r="D44" s="7" t="str">
        <f>IF(Totals!$AS44="Y",CONCATENATE("&lt;TD VALIGN = TOP  ALIGN = CENTER&gt;",Master!C44,"&lt;/TD&gt;"),"")</f>
        <v/>
      </c>
      <c r="E44" s="7" t="str">
        <f>IF(Totals!$AS44="Y",CONCATENATE("&lt;TD VALIGN = TOP&gt;",Master!D44,"&lt;/TD&gt;"),"")</f>
        <v/>
      </c>
      <c r="F44" s="13" t="str">
        <f>IF(Totals!$AS44="Y","&lt;TD VALIGN = TOP&gt;","")</f>
        <v/>
      </c>
      <c r="G44" s="13" t="str">
        <f>IF(Totals!$AS44="Y",Master!B44,"")</f>
        <v/>
      </c>
      <c r="H44" s="7" t="str">
        <f>IF(Totals!$AS44="Y","&lt;/TD&gt;","")</f>
        <v/>
      </c>
      <c r="I44" s="7" t="str">
        <f>IF(Totals!$AS44="Y",CONCATENATE("&lt;TD VALIGN = TOP&gt;",Master!E44,"&lt;/TD&gt;"),"")</f>
        <v/>
      </c>
      <c r="J44" s="7" t="str">
        <f>IF(Totals!$AS44="Y","&lt;/TD&gt;","")</f>
        <v/>
      </c>
      <c r="K44" s="7" t="str">
        <f>(IF((Totals!$AS44="Y"),(CONCATENATE("&lt;TD VALIGN = MIDDLE&gt;",(IF((Master!$F44=""),("&amp;nbsp;"),(Master!$F44)))," &lt;/TD&gt;")),("")))</f>
        <v/>
      </c>
      <c r="L44" s="7" t="str">
        <f>IF(Totals!$AS44="Y","&lt;/TR&gt;","")</f>
        <v/>
      </c>
    </row>
    <row r="45" spans="1:12" ht="12.75" customHeight="1" x14ac:dyDescent="0.2">
      <c r="A45" s="26" t="str">
        <f>IF(Totals!$AS45="Y","&lt;TR&gt;","")</f>
        <v/>
      </c>
      <c r="B45" s="7" t="str">
        <f>IF(Totals!$AS45="Y",CONCATENATE("&lt;TD VALIGN = TOP  ALIGN = CENTER&gt;&lt;A HREF=""maint_",Master!A45,".pdf""&gt;",Master!A45,"&lt;/A&gt;&lt;/TD&gt;"),"")</f>
        <v/>
      </c>
      <c r="C45" s="7" t="str">
        <f>IF(Totals!$AS45="Y",CONCATENATE("&lt;TD VALIGN = TOP  ALIGN = CENTER&gt;",Totals!L45,"&lt;/TD&gt;"),"")</f>
        <v/>
      </c>
      <c r="D45" s="7" t="str">
        <f>IF(Totals!$AS45="Y",CONCATENATE("&lt;TD VALIGN = TOP  ALIGN = CENTER&gt;",Master!C45,"&lt;/TD&gt;"),"")</f>
        <v/>
      </c>
      <c r="E45" s="7" t="str">
        <f>IF(Totals!$AS45="Y",CONCATENATE("&lt;TD VALIGN = TOP&gt;",Master!D45,"&lt;/TD&gt;"),"")</f>
        <v/>
      </c>
      <c r="F45" s="13" t="str">
        <f>IF(Totals!$AS45="Y","&lt;TD VALIGN = TOP&gt;","")</f>
        <v/>
      </c>
      <c r="G45" s="13" t="str">
        <f>IF(Totals!$AS45="Y",Master!B45,"")</f>
        <v/>
      </c>
      <c r="H45" s="7" t="str">
        <f>IF(Totals!$AS45="Y","&lt;/TD&gt;","")</f>
        <v/>
      </c>
      <c r="I45" s="7" t="str">
        <f>IF(Totals!$AS45="Y",CONCATENATE("&lt;TD VALIGN = TOP&gt;",Master!E45,"&lt;/TD&gt;"),"")</f>
        <v/>
      </c>
      <c r="J45" s="7" t="str">
        <f>IF(Totals!$AS45="Y","&lt;/TD&gt;","")</f>
        <v/>
      </c>
      <c r="K45" s="7" t="str">
        <f>(IF((Totals!$AS45="Y"),(CONCATENATE("&lt;TD VALIGN = MIDDLE&gt;",(IF((Master!$F45=""),("&amp;nbsp;"),(Master!$F45)))," &lt;/TD&gt;")),("")))</f>
        <v/>
      </c>
      <c r="L45" s="7" t="str">
        <f>IF(Totals!$AS45="Y","&lt;/TR&gt;","")</f>
        <v/>
      </c>
    </row>
    <row r="46" spans="1:12" ht="12.75" customHeight="1" x14ac:dyDescent="0.2">
      <c r="A46" s="26" t="str">
        <f>IF(Totals!$AS46="Y","&lt;TR&gt;","")</f>
        <v/>
      </c>
      <c r="B46" s="7" t="str">
        <f>IF(Totals!$AS46="Y",CONCATENATE("&lt;TD VALIGN = TOP  ALIGN = CENTER&gt;&lt;A HREF=""maint_",Master!A46,".pdf""&gt;",Master!A46,"&lt;/A&gt;&lt;/TD&gt;"),"")</f>
        <v/>
      </c>
      <c r="C46" s="7" t="str">
        <f>IF(Totals!$AS46="Y",CONCATENATE("&lt;TD VALIGN = TOP  ALIGN = CENTER&gt;",Totals!L46,"&lt;/TD&gt;"),"")</f>
        <v/>
      </c>
      <c r="D46" s="7" t="str">
        <f>IF(Totals!$AS46="Y",CONCATENATE("&lt;TD VALIGN = TOP  ALIGN = CENTER&gt;",Master!C46,"&lt;/TD&gt;"),"")</f>
        <v/>
      </c>
      <c r="E46" s="7" t="str">
        <f>IF(Totals!$AS46="Y",CONCATENATE("&lt;TD VALIGN = TOP&gt;",Master!D46,"&lt;/TD&gt;"),"")</f>
        <v/>
      </c>
      <c r="F46" s="13" t="str">
        <f>IF(Totals!$AS46="Y","&lt;TD VALIGN = TOP&gt;","")</f>
        <v/>
      </c>
      <c r="G46" s="13" t="str">
        <f>IF(Totals!$AS46="Y",Master!B46,"")</f>
        <v/>
      </c>
      <c r="H46" s="7" t="str">
        <f>IF(Totals!$AS46="Y","&lt;/TD&gt;","")</f>
        <v/>
      </c>
      <c r="I46" s="7" t="str">
        <f>IF(Totals!$AS46="Y",CONCATENATE("&lt;TD VALIGN = TOP&gt;",Master!E46,"&lt;/TD&gt;"),"")</f>
        <v/>
      </c>
      <c r="J46" s="7" t="str">
        <f>IF(Totals!$AS46="Y","&lt;/TD&gt;","")</f>
        <v/>
      </c>
      <c r="K46" s="7" t="str">
        <f>(IF((Totals!$AS46="Y"),(CONCATENATE("&lt;TD VALIGN = MIDDLE&gt;",(IF((Master!$F46=""),("&amp;nbsp;"),(Master!$F46)))," &lt;/TD&gt;")),("")))</f>
        <v/>
      </c>
      <c r="L46" s="7" t="str">
        <f>IF(Totals!$AS46="Y","&lt;/TR&gt;","")</f>
        <v/>
      </c>
    </row>
    <row r="47" spans="1:12" ht="12.75" customHeight="1" x14ac:dyDescent="0.2">
      <c r="A47" s="26" t="str">
        <f>IF(Totals!$AS47="Y","&lt;TR&gt;","")</f>
        <v/>
      </c>
      <c r="B47" s="7" t="str">
        <f>IF(Totals!$AS47="Y",CONCATENATE("&lt;TD VALIGN = TOP  ALIGN = CENTER&gt;&lt;A HREF=""maint_",Master!A47,".pdf""&gt;",Master!A47,"&lt;/A&gt;&lt;/TD&gt;"),"")</f>
        <v/>
      </c>
      <c r="C47" s="7" t="str">
        <f>IF(Totals!$AS47="Y",CONCATENATE("&lt;TD VALIGN = TOP  ALIGN = CENTER&gt;",Totals!L47,"&lt;/TD&gt;"),"")</f>
        <v/>
      </c>
      <c r="D47" s="7" t="str">
        <f>IF(Totals!$AS47="Y",CONCATENATE("&lt;TD VALIGN = TOP  ALIGN = CENTER&gt;",Master!C47,"&lt;/TD&gt;"),"")</f>
        <v/>
      </c>
      <c r="E47" s="7" t="str">
        <f>IF(Totals!$AS47="Y",CONCATENATE("&lt;TD VALIGN = TOP&gt;",Master!D47,"&lt;/TD&gt;"),"")</f>
        <v/>
      </c>
      <c r="F47" s="13" t="str">
        <f>IF(Totals!$AS47="Y","&lt;TD VALIGN = TOP&gt;","")</f>
        <v/>
      </c>
      <c r="G47" s="13" t="str">
        <f>IF(Totals!$AS47="Y",Master!B47,"")</f>
        <v/>
      </c>
      <c r="H47" s="7" t="str">
        <f>IF(Totals!$AS47="Y","&lt;/TD&gt;","")</f>
        <v/>
      </c>
      <c r="I47" s="7" t="str">
        <f>IF(Totals!$AS47="Y",CONCATENATE("&lt;TD VALIGN = TOP&gt;",Master!E47,"&lt;/TD&gt;"),"")</f>
        <v/>
      </c>
      <c r="J47" s="7" t="str">
        <f>IF(Totals!$AS47="Y","&lt;/TD&gt;","")</f>
        <v/>
      </c>
      <c r="K47" s="7" t="str">
        <f>(IF((Totals!$AS47="Y"),(CONCATENATE("&lt;TD VALIGN = MIDDLE&gt;",(IF((Master!$F47=""),("&amp;nbsp;"),(Master!$F47)))," &lt;/TD&gt;")),("")))</f>
        <v/>
      </c>
      <c r="L47" s="7" t="str">
        <f>IF(Totals!$AS47="Y","&lt;/TR&gt;","")</f>
        <v/>
      </c>
    </row>
    <row r="48" spans="1:12" ht="12.75" customHeight="1" x14ac:dyDescent="0.2">
      <c r="A48" s="26" t="str">
        <f>IF(Totals!$AS48="Y","&lt;TR&gt;","")</f>
        <v/>
      </c>
      <c r="B48" s="7" t="str">
        <f>IF(Totals!$AS48="Y",CONCATENATE("&lt;TD VALIGN = TOP  ALIGN = CENTER&gt;&lt;A HREF=""maint_",Master!A48,".pdf""&gt;",Master!A48,"&lt;/A&gt;&lt;/TD&gt;"),"")</f>
        <v/>
      </c>
      <c r="C48" s="7" t="str">
        <f>IF(Totals!$AS48="Y",CONCATENATE("&lt;TD VALIGN = TOP  ALIGN = CENTER&gt;",Totals!L48,"&lt;/TD&gt;"),"")</f>
        <v/>
      </c>
      <c r="D48" s="7" t="str">
        <f>IF(Totals!$AS48="Y",CONCATENATE("&lt;TD VALIGN = TOP  ALIGN = CENTER&gt;",Master!C48,"&lt;/TD&gt;"),"")</f>
        <v/>
      </c>
      <c r="E48" s="7" t="str">
        <f>IF(Totals!$AS48="Y",CONCATENATE("&lt;TD VALIGN = TOP&gt;",Master!D48,"&lt;/TD&gt;"),"")</f>
        <v/>
      </c>
      <c r="F48" s="13" t="str">
        <f>IF(Totals!$AS48="Y","&lt;TD VALIGN = TOP&gt;","")</f>
        <v/>
      </c>
      <c r="G48" s="13" t="str">
        <f>IF(Totals!$AS48="Y",Master!B48,"")</f>
        <v/>
      </c>
      <c r="H48" s="7" t="str">
        <f>IF(Totals!$AS48="Y","&lt;/TD&gt;","")</f>
        <v/>
      </c>
      <c r="I48" s="7" t="str">
        <f>IF(Totals!$AS48="Y",CONCATENATE("&lt;TD VALIGN = TOP&gt;",Master!E48,"&lt;/TD&gt;"),"")</f>
        <v/>
      </c>
      <c r="J48" s="7" t="str">
        <f>IF(Totals!$AS48="Y","&lt;/TD&gt;","")</f>
        <v/>
      </c>
      <c r="K48" s="7" t="str">
        <f>(IF((Totals!$AS48="Y"),(CONCATENATE("&lt;TD VALIGN = MIDDLE&gt;",(IF((Master!$F48=""),("&amp;nbsp;"),(Master!$F48)))," &lt;/TD&gt;")),("")))</f>
        <v/>
      </c>
      <c r="L48" s="7" t="str">
        <f>IF(Totals!$AS48="Y","&lt;/TR&gt;","")</f>
        <v/>
      </c>
    </row>
    <row r="49" spans="1:12" ht="12.75" customHeight="1" x14ac:dyDescent="0.2">
      <c r="A49" s="26" t="str">
        <f>IF(Totals!$AS49="Y","&lt;TR&gt;","")</f>
        <v/>
      </c>
      <c r="B49" s="7" t="str">
        <f>IF(Totals!$AS49="Y",CONCATENATE("&lt;TD VALIGN = TOP  ALIGN = CENTER&gt;&lt;A HREF=""maint_",Master!A49,".pdf""&gt;",Master!A49,"&lt;/A&gt;&lt;/TD&gt;"),"")</f>
        <v/>
      </c>
      <c r="C49" s="7" t="str">
        <f>IF(Totals!$AS49="Y",CONCATENATE("&lt;TD VALIGN = TOP  ALIGN = CENTER&gt;",Totals!L49,"&lt;/TD&gt;"),"")</f>
        <v/>
      </c>
      <c r="D49" s="7" t="str">
        <f>IF(Totals!$AS49="Y",CONCATENATE("&lt;TD VALIGN = TOP  ALIGN = CENTER&gt;",Master!C49,"&lt;/TD&gt;"),"")</f>
        <v/>
      </c>
      <c r="E49" s="7" t="str">
        <f>IF(Totals!$AS49="Y",CONCATENATE("&lt;TD VALIGN = TOP&gt;",Master!D49,"&lt;/TD&gt;"),"")</f>
        <v/>
      </c>
      <c r="F49" s="13" t="str">
        <f>IF(Totals!$AS49="Y","&lt;TD VALIGN = TOP&gt;","")</f>
        <v/>
      </c>
      <c r="G49" s="13" t="str">
        <f>IF(Totals!$AS49="Y",Master!B49,"")</f>
        <v/>
      </c>
      <c r="H49" s="7" t="str">
        <f>IF(Totals!$AS49="Y","&lt;/TD&gt;","")</f>
        <v/>
      </c>
      <c r="I49" s="7" t="str">
        <f>IF(Totals!$AS49="Y",CONCATENATE("&lt;TD VALIGN = TOP&gt;",Master!E49,"&lt;/TD&gt;"),"")</f>
        <v/>
      </c>
      <c r="J49" s="7" t="str">
        <f>IF(Totals!$AS49="Y","&lt;/TD&gt;","")</f>
        <v/>
      </c>
      <c r="K49" s="7" t="str">
        <f>(IF((Totals!$AS49="Y"),(CONCATENATE("&lt;TD VALIGN = MIDDLE&gt;",(IF((Master!$F49=""),("&amp;nbsp;"),(Master!$F49)))," &lt;/TD&gt;")),("")))</f>
        <v/>
      </c>
      <c r="L49" s="7" t="str">
        <f>IF(Totals!$AS49="Y","&lt;/TR&gt;","")</f>
        <v/>
      </c>
    </row>
    <row r="50" spans="1:12" ht="12.75" customHeight="1" x14ac:dyDescent="0.2">
      <c r="A50" s="26" t="str">
        <f>IF(Totals!$AS50="Y","&lt;TR&gt;","")</f>
        <v/>
      </c>
      <c r="B50" s="7" t="str">
        <f>IF(Totals!$AS50="Y",CONCATENATE("&lt;TD VALIGN = TOP  ALIGN = CENTER&gt;&lt;A HREF=""maint_",Master!A50,".pdf""&gt;",Master!A50,"&lt;/A&gt;&lt;/TD&gt;"),"")</f>
        <v/>
      </c>
      <c r="C50" s="7" t="str">
        <f>IF(Totals!$AS50="Y",CONCATENATE("&lt;TD VALIGN = TOP  ALIGN = CENTER&gt;",Totals!L50,"&lt;/TD&gt;"),"")</f>
        <v/>
      </c>
      <c r="D50" s="7" t="str">
        <f>IF(Totals!$AS50="Y",CONCATENATE("&lt;TD VALIGN = TOP  ALIGN = CENTER&gt;",Master!C50,"&lt;/TD&gt;"),"")</f>
        <v/>
      </c>
      <c r="E50" s="7" t="str">
        <f>IF(Totals!$AS50="Y",CONCATENATE("&lt;TD VALIGN = TOP&gt;",Master!D50,"&lt;/TD&gt;"),"")</f>
        <v/>
      </c>
      <c r="F50" s="13" t="str">
        <f>IF(Totals!$AS50="Y","&lt;TD VALIGN = TOP&gt;","")</f>
        <v/>
      </c>
      <c r="G50" s="13" t="str">
        <f>IF(Totals!$AS50="Y",Master!B50,"")</f>
        <v/>
      </c>
      <c r="H50" s="7" t="str">
        <f>IF(Totals!$AS50="Y","&lt;/TD&gt;","")</f>
        <v/>
      </c>
      <c r="I50" s="7" t="str">
        <f>IF(Totals!$AS50="Y",CONCATENATE("&lt;TD VALIGN = TOP&gt;",Master!E50,"&lt;/TD&gt;"),"")</f>
        <v/>
      </c>
      <c r="J50" s="7" t="str">
        <f>IF(Totals!$AS50="Y","&lt;/TD&gt;","")</f>
        <v/>
      </c>
      <c r="K50" s="7" t="str">
        <f>(IF((Totals!$AS50="Y"),(CONCATENATE("&lt;TD VALIGN = MIDDLE&gt;",(IF((Master!$F50=""),("&amp;nbsp;"),(Master!$F50)))," &lt;/TD&gt;")),("")))</f>
        <v/>
      </c>
      <c r="L50" s="7" t="str">
        <f>IF(Totals!$AS50="Y","&lt;/TR&gt;","")</f>
        <v/>
      </c>
    </row>
    <row r="51" spans="1:12" ht="12.75" customHeight="1" x14ac:dyDescent="0.2">
      <c r="A51" s="26" t="str">
        <f>IF(Totals!$AS51="Y","&lt;TR&gt;","")</f>
        <v/>
      </c>
      <c r="B51" s="7" t="str">
        <f>IF(Totals!$AS51="Y",CONCATENATE("&lt;TD VALIGN = TOP  ALIGN = CENTER&gt;&lt;A HREF=""maint_",Master!A51,".pdf""&gt;",Master!A51,"&lt;/A&gt;&lt;/TD&gt;"),"")</f>
        <v/>
      </c>
      <c r="C51" s="7" t="str">
        <f>IF(Totals!$AS51="Y",CONCATENATE("&lt;TD VALIGN = TOP  ALIGN = CENTER&gt;",Totals!L51,"&lt;/TD&gt;"),"")</f>
        <v/>
      </c>
      <c r="D51" s="7" t="str">
        <f>IF(Totals!$AS51="Y",CONCATENATE("&lt;TD VALIGN = TOP  ALIGN = CENTER&gt;",Master!C51,"&lt;/TD&gt;"),"")</f>
        <v/>
      </c>
      <c r="E51" s="7" t="str">
        <f>IF(Totals!$AS51="Y",CONCATENATE("&lt;TD VALIGN = TOP&gt;",Master!D51,"&lt;/TD&gt;"),"")</f>
        <v/>
      </c>
      <c r="F51" s="13" t="str">
        <f>IF(Totals!$AS51="Y","&lt;TD VALIGN = TOP&gt;","")</f>
        <v/>
      </c>
      <c r="G51" s="13" t="str">
        <f>IF(Totals!$AS51="Y",Master!B51,"")</f>
        <v/>
      </c>
      <c r="H51" s="7" t="str">
        <f>IF(Totals!$AS51="Y","&lt;/TD&gt;","")</f>
        <v/>
      </c>
      <c r="I51" s="7" t="str">
        <f>IF(Totals!$AS51="Y",CONCATENATE("&lt;TD VALIGN = TOP&gt;",Master!E51,"&lt;/TD&gt;"),"")</f>
        <v/>
      </c>
      <c r="J51" s="7" t="str">
        <f>IF(Totals!$AS51="Y","&lt;/TD&gt;","")</f>
        <v/>
      </c>
      <c r="K51" s="7" t="str">
        <f>(IF((Totals!$AS51="Y"),(CONCATENATE("&lt;TD VALIGN = MIDDLE&gt;",(IF((Master!$F51=""),("&amp;nbsp;"),(Master!$F51)))," &lt;/TD&gt;")),("")))</f>
        <v/>
      </c>
      <c r="L51" s="7" t="str">
        <f>IF(Totals!$AS51="Y","&lt;/TR&gt;","")</f>
        <v/>
      </c>
    </row>
    <row r="52" spans="1:12" ht="12.75" customHeight="1" x14ac:dyDescent="0.2">
      <c r="A52" s="26" t="str">
        <f>IF(Totals!$AS52="Y","&lt;TR&gt;","")</f>
        <v/>
      </c>
      <c r="B52" s="7" t="str">
        <f>IF(Totals!$AS52="Y",CONCATENATE("&lt;TD VALIGN = TOP  ALIGN = CENTER&gt;&lt;A HREF=""maint_",Master!A52,".pdf""&gt;",Master!A52,"&lt;/A&gt;&lt;/TD&gt;"),"")</f>
        <v/>
      </c>
      <c r="C52" s="7" t="str">
        <f>IF(Totals!$AS52="Y",CONCATENATE("&lt;TD VALIGN = TOP  ALIGN = CENTER&gt;",Totals!L52,"&lt;/TD&gt;"),"")</f>
        <v/>
      </c>
      <c r="D52" s="7" t="str">
        <f>IF(Totals!$AS52="Y",CONCATENATE("&lt;TD VALIGN = TOP  ALIGN = CENTER&gt;",Master!C52,"&lt;/TD&gt;"),"")</f>
        <v/>
      </c>
      <c r="E52" s="7" t="str">
        <f>IF(Totals!$AS52="Y",CONCATENATE("&lt;TD VALIGN = TOP&gt;",Master!D52,"&lt;/TD&gt;"),"")</f>
        <v/>
      </c>
      <c r="F52" s="13" t="str">
        <f>IF(Totals!$AS52="Y","&lt;TD VALIGN = TOP&gt;","")</f>
        <v/>
      </c>
      <c r="G52" s="13" t="str">
        <f>IF(Totals!$AS52="Y",Master!B52,"")</f>
        <v/>
      </c>
      <c r="H52" s="7" t="str">
        <f>IF(Totals!$AS52="Y","&lt;/TD&gt;","")</f>
        <v/>
      </c>
      <c r="I52" s="7" t="str">
        <f>IF(Totals!$AS52="Y",CONCATENATE("&lt;TD VALIGN = TOP&gt;",Master!E52,"&lt;/TD&gt;"),"")</f>
        <v/>
      </c>
      <c r="J52" s="7" t="str">
        <f>IF(Totals!$AS52="Y","&lt;/TD&gt;","")</f>
        <v/>
      </c>
      <c r="K52" s="7" t="str">
        <f>(IF((Totals!$AS52="Y"),(CONCATENATE("&lt;TD VALIGN = MIDDLE&gt;",(IF((Master!$F52=""),("&amp;nbsp;"),(Master!$F52)))," &lt;/TD&gt;")),("")))</f>
        <v/>
      </c>
      <c r="L52" s="7" t="str">
        <f>IF(Totals!$AS52="Y","&lt;/TR&gt;","")</f>
        <v/>
      </c>
    </row>
    <row r="53" spans="1:12" ht="12.75" customHeight="1" x14ac:dyDescent="0.2">
      <c r="A53" s="26" t="str">
        <f>IF(Totals!$AS53="Y","&lt;TR&gt;","")</f>
        <v>&lt;TR&gt;</v>
      </c>
      <c r="B53" s="7" t="str">
        <f>IF(Totals!$AS53="Y",CONCATENATE("&lt;TD VALIGN = TOP  ALIGN = CENTER&gt;&lt;A HREF=""maint_",Master!A53,".pdf""&gt;",Master!A53,"&lt;/A&gt;&lt;/TD&gt;"),"")</f>
        <v>&lt;TD VALIGN = TOP  ALIGN = CENTER&gt;&lt;A HREF="maint_0058.pdf"&gt;0058&lt;/A&gt;&lt;/TD&gt;</v>
      </c>
      <c r="C53" s="7" t="str">
        <f>IF(Totals!$AS53="Y",CONCATENATE("&lt;TD VALIGN = TOP  ALIGN = CENTER&gt;",Totals!L53,"&lt;/TD&gt;"),"")</f>
        <v>&lt;TD VALIGN = TOP  ALIGN = CENTER&gt;P&lt;/TD&gt;</v>
      </c>
      <c r="D53" s="7" t="str">
        <f>IF(Totals!$AS53="Y",CONCATENATE("&lt;TD VALIGN = TOP  ALIGN = CENTER&gt;",Master!C53,"&lt;/TD&gt;"),"")</f>
        <v>&lt;TD VALIGN = TOP  ALIGN = CENTER&gt;802.1AS-2011&lt;/TD&gt;</v>
      </c>
      <c r="E53" s="7" t="str">
        <f>IF(Totals!$AS53="Y",CONCATENATE("&lt;TD VALIGN = TOP&gt;",Master!D53,"&lt;/TD&gt;"),"")</f>
        <v>&lt;TD VALIGN = TOP&gt;6.3.3.8&lt;/TD&gt;</v>
      </c>
      <c r="F53" s="13" t="str">
        <f>IF(Totals!$AS53="Y","&lt;TD VALIGN = TOP&gt;","")</f>
        <v>&lt;TD VALIGN = TOP&gt;</v>
      </c>
      <c r="G53" s="13" t="str">
        <f>IF(Totals!$AS53="Y",Master!B53,"")</f>
        <v>01-Nov-12</v>
      </c>
      <c r="H53" s="7" t="str">
        <f>IF(Totals!$AS53="Y","&lt;/TD&gt;","")</f>
        <v>&lt;/TD&gt;</v>
      </c>
      <c r="I53" s="7" t="str">
        <f>IF(Totals!$AS53="Y",CONCATENATE("&lt;TD VALIGN = TOP&gt;",Master!E53,"&lt;/TD&gt;"),"")</f>
        <v>&lt;TD VALIGN = TOP&gt;req58&lt;/TD&gt;</v>
      </c>
      <c r="J53" s="7" t="str">
        <f>IF(Totals!$AS53="Y","&lt;/TD&gt;","")</f>
        <v>&lt;/TD&gt;</v>
      </c>
      <c r="K53" s="7" t="str">
        <f>(IF((Totals!$AS53="Y"),(CONCATENATE("&lt;TD VALIGN = MIDDLE&gt;",(IF((Master!$F53=""),("&amp;nbsp;"),(Master!$F53)))," &lt;/TD&gt;")),("")))</f>
        <v>&lt;TD VALIGN = MIDDLE&gt;802.1AS-cor-1 &lt;/TD&gt;</v>
      </c>
      <c r="L53" s="7" t="str">
        <f>IF(Totals!$AS53="Y","&lt;/TR&gt;","")</f>
        <v>&lt;/TR&gt;</v>
      </c>
    </row>
    <row r="54" spans="1:12" ht="12.75" customHeight="1" x14ac:dyDescent="0.2">
      <c r="A54" s="26" t="str">
        <f>IF(Totals!$AS54="Y","&lt;TR&gt;","")</f>
        <v>&lt;TR&gt;</v>
      </c>
      <c r="B54" s="7" t="str">
        <f>IF(Totals!$AS54="Y",CONCATENATE("&lt;TD VALIGN = TOP  ALIGN = CENTER&gt;&lt;A HREF=""maint_",Master!A54,".pdf""&gt;",Master!A54,"&lt;/A&gt;&lt;/TD&gt;"),"")</f>
        <v>&lt;TD VALIGN = TOP  ALIGN = CENTER&gt;&lt;A HREF="maint_0059.pdf"&gt;0059&lt;/A&gt;&lt;/TD&gt;</v>
      </c>
      <c r="C54" s="7" t="str">
        <f>IF(Totals!$AS54="Y",CONCATENATE("&lt;TD VALIGN = TOP  ALIGN = CENTER&gt;",Totals!L54,"&lt;/TD&gt;"),"")</f>
        <v>&lt;TD VALIGN = TOP  ALIGN = CENTER&gt;P&lt;/TD&gt;</v>
      </c>
      <c r="D54" s="7" t="str">
        <f>IF(Totals!$AS54="Y",CONCATENATE("&lt;TD VALIGN = TOP  ALIGN = CENTER&gt;",Master!C54,"&lt;/TD&gt;"),"")</f>
        <v>&lt;TD VALIGN = TOP  ALIGN = CENTER&gt;802.1AS-2011&lt;/TD&gt;</v>
      </c>
      <c r="E54" s="7" t="str">
        <f>IF(Totals!$AS54="Y",CONCATENATE("&lt;TD VALIGN = TOP&gt;",Master!D54,"&lt;/TD&gt;"),"")</f>
        <v>&lt;TD VALIGN = TOP&gt;10.2.2.2.1&lt;/TD&gt;</v>
      </c>
      <c r="F54" s="13" t="str">
        <f>IF(Totals!$AS54="Y","&lt;TD VALIGN = TOP&gt;","")</f>
        <v>&lt;TD VALIGN = TOP&gt;</v>
      </c>
      <c r="G54" s="13" t="str">
        <f>IF(Totals!$AS54="Y",Master!B54,"")</f>
        <v>01-Nov-12</v>
      </c>
      <c r="H54" s="7" t="str">
        <f>IF(Totals!$AS54="Y","&lt;/TD&gt;","")</f>
        <v>&lt;/TD&gt;</v>
      </c>
      <c r="I54" s="7" t="str">
        <f>IF(Totals!$AS54="Y",CONCATENATE("&lt;TD VALIGN = TOP&gt;",Master!E54,"&lt;/TD&gt;"),"")</f>
        <v>&lt;TD VALIGN = TOP&gt;req59&lt;/TD&gt;</v>
      </c>
      <c r="J54" s="7" t="str">
        <f>IF(Totals!$AS54="Y","&lt;/TD&gt;","")</f>
        <v>&lt;/TD&gt;</v>
      </c>
      <c r="K54" s="7" t="str">
        <f>(IF((Totals!$AS54="Y"),(CONCATENATE("&lt;TD VALIGN = MIDDLE&gt;",(IF((Master!$F54=""),("&amp;nbsp;"),(Master!$F54)))," &lt;/TD&gt;")),("")))</f>
        <v>&lt;TD VALIGN = MIDDLE&gt;802.1AS-cor-1 &lt;/TD&gt;</v>
      </c>
      <c r="L54" s="7" t="str">
        <f>IF(Totals!$AS54="Y","&lt;/TR&gt;","")</f>
        <v>&lt;/TR&gt;</v>
      </c>
    </row>
    <row r="55" spans="1:12" ht="12.75" customHeight="1" x14ac:dyDescent="0.2">
      <c r="A55" s="26" t="str">
        <f>IF(Totals!$AS55="Y","&lt;TR&gt;","")</f>
        <v>&lt;TR&gt;</v>
      </c>
      <c r="B55" s="7" t="str">
        <f>IF(Totals!$AS55="Y",CONCATENATE("&lt;TD VALIGN = TOP  ALIGN = CENTER&gt;&lt;A HREF=""maint_",Master!A55,".pdf""&gt;",Master!A55,"&lt;/A&gt;&lt;/TD&gt;"),"")</f>
        <v>&lt;TD VALIGN = TOP  ALIGN = CENTER&gt;&lt;A HREF="maint_0060.pdf"&gt;0060&lt;/A&gt;&lt;/TD&gt;</v>
      </c>
      <c r="C55" s="7" t="str">
        <f>IF(Totals!$AS55="Y",CONCATENATE("&lt;TD VALIGN = TOP  ALIGN = CENTER&gt;",Totals!L55,"&lt;/TD&gt;"),"")</f>
        <v>&lt;TD VALIGN = TOP  ALIGN = CENTER&gt;J&lt;/TD&gt;</v>
      </c>
      <c r="D55" s="7" t="str">
        <f>IF(Totals!$AS55="Y",CONCATENATE("&lt;TD VALIGN = TOP  ALIGN = CENTER&gt;",Master!C55,"&lt;/TD&gt;"),"")</f>
        <v>&lt;TD VALIGN = TOP  ALIGN = CENTER&gt;802.1AS-2011&lt;/TD&gt;</v>
      </c>
      <c r="E55" s="7" t="str">
        <f>IF(Totals!$AS55="Y",CONCATENATE("&lt;TD VALIGN = TOP&gt;",Master!D55,"&lt;/TD&gt;"),"")</f>
        <v>&lt;TD VALIGN = TOP&gt;10.2.4.6&lt;/TD&gt;</v>
      </c>
      <c r="F55" s="13" t="str">
        <f>IF(Totals!$AS55="Y","&lt;TD VALIGN = TOP&gt;","")</f>
        <v>&lt;TD VALIGN = TOP&gt;</v>
      </c>
      <c r="G55" s="13" t="str">
        <f>IF(Totals!$AS55="Y",Master!B55,"")</f>
        <v>01-Nov-12</v>
      </c>
      <c r="H55" s="7" t="str">
        <f>IF(Totals!$AS55="Y","&lt;/TD&gt;","")</f>
        <v>&lt;/TD&gt;</v>
      </c>
      <c r="I55" s="7" t="str">
        <f>IF(Totals!$AS55="Y",CONCATENATE("&lt;TD VALIGN = TOP&gt;",Master!E55,"&lt;/TD&gt;"),"")</f>
        <v>&lt;TD VALIGN = TOP&gt;req60&lt;/TD&gt;</v>
      </c>
      <c r="J55" s="7" t="str">
        <f>IF(Totals!$AS55="Y","&lt;/TD&gt;","")</f>
        <v>&lt;/TD&gt;</v>
      </c>
      <c r="K55" s="7" t="str">
        <f>(IF((Totals!$AS55="Y"),(CONCATENATE("&lt;TD VALIGN = MIDDLE&gt;",(IF((Master!$F55=""),("&amp;nbsp;"),(Master!$F55)))," &lt;/TD&gt;")),("")))</f>
        <v>&lt;TD VALIGN = MIDDLE&gt;&amp;nbsp; &lt;/TD&gt;</v>
      </c>
      <c r="L55" s="7" t="str">
        <f>IF(Totals!$AS55="Y","&lt;/TR&gt;","")</f>
        <v>&lt;/TR&gt;</v>
      </c>
    </row>
    <row r="56" spans="1:12" ht="12.75" customHeight="1" x14ac:dyDescent="0.2">
      <c r="A56" s="26" t="str">
        <f>IF(Totals!$AS56="Y","&lt;TR&gt;","")</f>
        <v/>
      </c>
      <c r="B56" s="7" t="str">
        <f>IF(Totals!$AS56="Y",CONCATENATE("&lt;TD VALIGN = TOP  ALIGN = CENTER&gt;&lt;A HREF=""maint_",Master!A56,".pdf""&gt;",Master!A56,"&lt;/A&gt;&lt;/TD&gt;"),"")</f>
        <v/>
      </c>
      <c r="C56" s="7" t="str">
        <f>IF(Totals!$AS56="Y",CONCATENATE("&lt;TD VALIGN = TOP  ALIGN = CENTER&gt;",Totals!L56,"&lt;/TD&gt;"),"")</f>
        <v/>
      </c>
      <c r="D56" s="7" t="str">
        <f>IF(Totals!$AS56="Y",CONCATENATE("&lt;TD VALIGN = TOP  ALIGN = CENTER&gt;",Master!C56,"&lt;/TD&gt;"),"")</f>
        <v/>
      </c>
      <c r="E56" s="7" t="str">
        <f>IF(Totals!$AS56="Y",CONCATENATE("&lt;TD VALIGN = TOP&gt;",Master!D56,"&lt;/TD&gt;"),"")</f>
        <v/>
      </c>
      <c r="F56" s="13" t="str">
        <f>IF(Totals!$AS56="Y","&lt;TD VALIGN = TOP&gt;","")</f>
        <v/>
      </c>
      <c r="G56" s="13" t="str">
        <f>IF(Totals!$AS56="Y",Master!B56,"")</f>
        <v/>
      </c>
      <c r="H56" s="7" t="str">
        <f>IF(Totals!$AS56="Y","&lt;/TD&gt;","")</f>
        <v/>
      </c>
      <c r="I56" s="7" t="str">
        <f>IF(Totals!$AS56="Y",CONCATENATE("&lt;TD VALIGN = TOP&gt;",Master!E56,"&lt;/TD&gt;"),"")</f>
        <v/>
      </c>
      <c r="J56" s="7" t="str">
        <f>IF(Totals!$AS56="Y","&lt;/TD&gt;","")</f>
        <v/>
      </c>
      <c r="K56" s="7" t="str">
        <f>(IF((Totals!$AS56="Y"),(CONCATENATE("&lt;TD VALIGN = MIDDLE&gt;",(IF((Master!$F56=""),("&amp;nbsp;"),(Master!$F56)))," &lt;/TD&gt;")),("")))</f>
        <v/>
      </c>
      <c r="L56" s="7" t="str">
        <f>IF(Totals!$AS56="Y","&lt;/TR&gt;","")</f>
        <v/>
      </c>
    </row>
    <row r="57" spans="1:12" ht="12.75" customHeight="1" x14ac:dyDescent="0.2">
      <c r="A57" s="26" t="str">
        <f>IF(Totals!$AS57="Y","&lt;TR&gt;","")</f>
        <v>&lt;TR&gt;</v>
      </c>
      <c r="B57" s="7" t="str">
        <f>IF(Totals!$AS57="Y",CONCATENATE("&lt;TD VALIGN = TOP  ALIGN = CENTER&gt;&lt;A HREF=""maint_",Master!A57,".pdf""&gt;",Master!A57,"&lt;/A&gt;&lt;/TD&gt;"),"")</f>
        <v>&lt;TD VALIGN = TOP  ALIGN = CENTER&gt;&lt;A HREF="maint_0062.pdf"&gt;0062&lt;/A&gt;&lt;/TD&gt;</v>
      </c>
      <c r="C57" s="7" t="str">
        <f>IF(Totals!$AS57="Y",CONCATENATE("&lt;TD VALIGN = TOP  ALIGN = CENTER&gt;",Totals!L57,"&lt;/TD&gt;"),"")</f>
        <v>&lt;TD VALIGN = TOP  ALIGN = CENTER&gt;P&lt;/TD&gt;</v>
      </c>
      <c r="D57" s="7" t="str">
        <f>IF(Totals!$AS57="Y",CONCATENATE("&lt;TD VALIGN = TOP  ALIGN = CENTER&gt;",Master!C57,"&lt;/TD&gt;"),"")</f>
        <v>&lt;TD VALIGN = TOP  ALIGN = CENTER&gt;802.1AS-2011&lt;/TD&gt;</v>
      </c>
      <c r="E57" s="7" t="str">
        <f>IF(Totals!$AS57="Y",CONCATENATE("&lt;TD VALIGN = TOP&gt;",Master!D57,"&lt;/TD&gt;"),"")</f>
        <v>&lt;TD VALIGN = TOP&gt;10.3.11.2.1&lt;/TD&gt;</v>
      </c>
      <c r="F57" s="13" t="str">
        <f>IF(Totals!$AS57="Y","&lt;TD VALIGN = TOP&gt;","")</f>
        <v>&lt;TD VALIGN = TOP&gt;</v>
      </c>
      <c r="G57" s="13" t="str">
        <f>IF(Totals!$AS57="Y",Master!B57,"")</f>
        <v>01-Nov-12</v>
      </c>
      <c r="H57" s="7" t="str">
        <f>IF(Totals!$AS57="Y","&lt;/TD&gt;","")</f>
        <v>&lt;/TD&gt;</v>
      </c>
      <c r="I57" s="7" t="str">
        <f>IF(Totals!$AS57="Y",CONCATENATE("&lt;TD VALIGN = TOP&gt;",Master!E57,"&lt;/TD&gt;"),"")</f>
        <v>&lt;TD VALIGN = TOP&gt;req62&lt;/TD&gt;</v>
      </c>
      <c r="J57" s="7" t="str">
        <f>IF(Totals!$AS57="Y","&lt;/TD&gt;","")</f>
        <v>&lt;/TD&gt;</v>
      </c>
      <c r="K57" s="7" t="str">
        <f>(IF((Totals!$AS57="Y"),(CONCATENATE("&lt;TD VALIGN = MIDDLE&gt;",(IF((Master!$F57=""),("&amp;nbsp;"),(Master!$F57)))," &lt;/TD&gt;")),("")))</f>
        <v>&lt;TD VALIGN = MIDDLE&gt;802.1AS-cor-1 &lt;/TD&gt;</v>
      </c>
      <c r="L57" s="7" t="str">
        <f>IF(Totals!$AS57="Y","&lt;/TR&gt;","")</f>
        <v>&lt;/TR&gt;</v>
      </c>
    </row>
    <row r="58" spans="1:12" ht="12.75" customHeight="1" x14ac:dyDescent="0.2">
      <c r="A58" s="26" t="str">
        <f>IF(Totals!$AS58="Y","&lt;TR&gt;","")</f>
        <v>&lt;TR&gt;</v>
      </c>
      <c r="B58" s="7" t="str">
        <f>IF(Totals!$AS58="Y",CONCATENATE("&lt;TD VALIGN = TOP  ALIGN = CENTER&gt;&lt;A HREF=""maint_",Master!A58,".pdf""&gt;",Master!A58,"&lt;/A&gt;&lt;/TD&gt;"),"")</f>
        <v>&lt;TD VALIGN = TOP  ALIGN = CENTER&gt;&lt;A HREF="maint_0063.pdf"&gt;0063&lt;/A&gt;&lt;/TD&gt;</v>
      </c>
      <c r="C58" s="7" t="str">
        <f>IF(Totals!$AS58="Y",CONCATENATE("&lt;TD VALIGN = TOP  ALIGN = CENTER&gt;",Totals!L58,"&lt;/TD&gt;"),"")</f>
        <v>&lt;TD VALIGN = TOP  ALIGN = CENTER&gt;J&lt;/TD&gt;</v>
      </c>
      <c r="D58" s="7" t="str">
        <f>IF(Totals!$AS58="Y",CONCATENATE("&lt;TD VALIGN = TOP  ALIGN = CENTER&gt;",Master!C58,"&lt;/TD&gt;"),"")</f>
        <v>&lt;TD VALIGN = TOP  ALIGN = CENTER&gt;802.1AS-2011&lt;/TD&gt;</v>
      </c>
      <c r="E58" s="7" t="str">
        <f>IF(Totals!$AS58="Y",CONCATENATE("&lt;TD VALIGN = TOP&gt;",Master!D58,"&lt;/TD&gt;"),"")</f>
        <v>&lt;TD VALIGN = TOP&gt;10.3.5&lt;/TD&gt;</v>
      </c>
      <c r="F58" s="13" t="str">
        <f>IF(Totals!$AS58="Y","&lt;TD VALIGN = TOP&gt;","")</f>
        <v>&lt;TD VALIGN = TOP&gt;</v>
      </c>
      <c r="G58" s="13" t="str">
        <f>IF(Totals!$AS58="Y",Master!B58,"")</f>
        <v>01-Nov-12</v>
      </c>
      <c r="H58" s="7" t="str">
        <f>IF(Totals!$AS58="Y","&lt;/TD&gt;","")</f>
        <v>&lt;/TD&gt;</v>
      </c>
      <c r="I58" s="7" t="str">
        <f>IF(Totals!$AS58="Y",CONCATENATE("&lt;TD VALIGN = TOP&gt;",Master!E58,"&lt;/TD&gt;"),"")</f>
        <v>&lt;TD VALIGN = TOP&gt;req63&lt;/TD&gt;</v>
      </c>
      <c r="J58" s="7" t="str">
        <f>IF(Totals!$AS58="Y","&lt;/TD&gt;","")</f>
        <v>&lt;/TD&gt;</v>
      </c>
      <c r="K58" s="7" t="str">
        <f>(IF((Totals!$AS58="Y"),(CONCATENATE("&lt;TD VALIGN = MIDDLE&gt;",(IF((Master!$F58=""),("&amp;nbsp;"),(Master!$F58)))," &lt;/TD&gt;")),("")))</f>
        <v>&lt;TD VALIGN = MIDDLE&gt;&amp;nbsp; &lt;/TD&gt;</v>
      </c>
      <c r="L58" s="7" t="str">
        <f>IF(Totals!$AS58="Y","&lt;/TR&gt;","")</f>
        <v>&lt;/TR&gt;</v>
      </c>
    </row>
    <row r="59" spans="1:12" ht="12.75" customHeight="1" x14ac:dyDescent="0.2">
      <c r="A59" s="26" t="str">
        <f>IF(Totals!$AS59="Y","&lt;TR&gt;","")</f>
        <v>&lt;TR&gt;</v>
      </c>
      <c r="B59" s="7" t="str">
        <f>IF(Totals!$AS59="Y",CONCATENATE("&lt;TD VALIGN = TOP  ALIGN = CENTER&gt;&lt;A HREF=""maint_",Master!A59,".pdf""&gt;",Master!A59,"&lt;/A&gt;&lt;/TD&gt;"),"")</f>
        <v>&lt;TD VALIGN = TOP  ALIGN = CENTER&gt;&lt;A HREF="maint_0064.pdf"&gt;0064&lt;/A&gt;&lt;/TD&gt;</v>
      </c>
      <c r="C59" s="7" t="str">
        <f>IF(Totals!$AS59="Y",CONCATENATE("&lt;TD VALIGN = TOP  ALIGN = CENTER&gt;",Totals!L59,"&lt;/TD&gt;"),"")</f>
        <v>&lt;TD VALIGN = TOP  ALIGN = CENTER&gt;P&lt;/TD&gt;</v>
      </c>
      <c r="D59" s="7" t="str">
        <f>IF(Totals!$AS59="Y",CONCATENATE("&lt;TD VALIGN = TOP  ALIGN = CENTER&gt;",Master!C59,"&lt;/TD&gt;"),"")</f>
        <v>&lt;TD VALIGN = TOP  ALIGN = CENTER&gt;802.1AS-2011&lt;/TD&gt;</v>
      </c>
      <c r="E59" s="7" t="str">
        <f>IF(Totals!$AS59="Y",CONCATENATE("&lt;TD VALIGN = TOP&gt;",Master!D59,"&lt;/TD&gt;"),"")</f>
        <v>&lt;TD VALIGN = TOP&gt;10.3.11.3&lt;/TD&gt;</v>
      </c>
      <c r="F59" s="13" t="str">
        <f>IF(Totals!$AS59="Y","&lt;TD VALIGN = TOP&gt;","")</f>
        <v>&lt;TD VALIGN = TOP&gt;</v>
      </c>
      <c r="G59" s="13" t="str">
        <f>IF(Totals!$AS59="Y",Master!B59,"")</f>
        <v>01-Nov-12</v>
      </c>
      <c r="H59" s="7" t="str">
        <f>IF(Totals!$AS59="Y","&lt;/TD&gt;","")</f>
        <v>&lt;/TD&gt;</v>
      </c>
      <c r="I59" s="7" t="str">
        <f>IF(Totals!$AS59="Y",CONCATENATE("&lt;TD VALIGN = TOP&gt;",Master!E59,"&lt;/TD&gt;"),"")</f>
        <v>&lt;TD VALIGN = TOP&gt;req64&lt;/TD&gt;</v>
      </c>
      <c r="J59" s="7" t="str">
        <f>IF(Totals!$AS59="Y","&lt;/TD&gt;","")</f>
        <v>&lt;/TD&gt;</v>
      </c>
      <c r="K59" s="7" t="str">
        <f>(IF((Totals!$AS59="Y"),(CONCATENATE("&lt;TD VALIGN = MIDDLE&gt;",(IF((Master!$F59=""),("&amp;nbsp;"),(Master!$F59)))," &lt;/TD&gt;")),("")))</f>
        <v>&lt;TD VALIGN = MIDDLE&gt;802.1AS-cor-1 &lt;/TD&gt;</v>
      </c>
      <c r="L59" s="7" t="str">
        <f>IF(Totals!$AS59="Y","&lt;/TR&gt;","")</f>
        <v>&lt;/TR&gt;</v>
      </c>
    </row>
    <row r="60" spans="1:12" ht="12.75" customHeight="1" x14ac:dyDescent="0.2">
      <c r="A60" s="26" t="str">
        <f>IF(Totals!$AS60="Y","&lt;TR&gt;","")</f>
        <v>&lt;TR&gt;</v>
      </c>
      <c r="B60" s="7" t="str">
        <f>IF(Totals!$AS60="Y",CONCATENATE("&lt;TD VALIGN = TOP  ALIGN = CENTER&gt;&lt;A HREF=""maint_",Master!A60,".pdf""&gt;",Master!A60,"&lt;/A&gt;&lt;/TD&gt;"),"")</f>
        <v>&lt;TD VALIGN = TOP  ALIGN = CENTER&gt;&lt;A HREF="maint_0065.pdf"&gt;0065&lt;/A&gt;&lt;/TD&gt;</v>
      </c>
      <c r="C60" s="7" t="str">
        <f>IF(Totals!$AS60="Y",CONCATENATE("&lt;TD VALIGN = TOP  ALIGN = CENTER&gt;",Totals!L60,"&lt;/TD&gt;"),"")</f>
        <v>&lt;TD VALIGN = TOP  ALIGN = CENTER&gt;J&lt;/TD&gt;</v>
      </c>
      <c r="D60" s="7" t="str">
        <f>IF(Totals!$AS60="Y",CONCATENATE("&lt;TD VALIGN = TOP  ALIGN = CENTER&gt;",Master!C60,"&lt;/TD&gt;"),"")</f>
        <v>&lt;TD VALIGN = TOP  ALIGN = CENTER&gt;802.1AS-2011&lt;/TD&gt;</v>
      </c>
      <c r="E60" s="7" t="str">
        <f>IF(Totals!$AS60="Y",CONCATENATE("&lt;TD VALIGN = TOP&gt;",Master!D60,"&lt;/TD&gt;"),"")</f>
        <v>&lt;TD VALIGN = TOP&gt;10.2.6.3&lt;/TD&gt;</v>
      </c>
      <c r="F60" s="13" t="str">
        <f>IF(Totals!$AS60="Y","&lt;TD VALIGN = TOP&gt;","")</f>
        <v>&lt;TD VALIGN = TOP&gt;</v>
      </c>
      <c r="G60" s="13" t="str">
        <f>IF(Totals!$AS60="Y",Master!B60,"")</f>
        <v>01-Nov-12</v>
      </c>
      <c r="H60" s="7" t="str">
        <f>IF(Totals!$AS60="Y","&lt;/TD&gt;","")</f>
        <v>&lt;/TD&gt;</v>
      </c>
      <c r="I60" s="7" t="str">
        <f>IF(Totals!$AS60="Y",CONCATENATE("&lt;TD VALIGN = TOP&gt;",Master!E60,"&lt;/TD&gt;"),"")</f>
        <v>&lt;TD VALIGN = TOP&gt;req65&lt;/TD&gt;</v>
      </c>
      <c r="J60" s="7" t="str">
        <f>IF(Totals!$AS60="Y","&lt;/TD&gt;","")</f>
        <v>&lt;/TD&gt;</v>
      </c>
      <c r="K60" s="7" t="str">
        <f>(IF((Totals!$AS60="Y"),(CONCATENATE("&lt;TD VALIGN = MIDDLE&gt;",(IF((Master!$F60=""),("&amp;nbsp;"),(Master!$F60)))," &lt;/TD&gt;")),("")))</f>
        <v>&lt;TD VALIGN = MIDDLE&gt;&amp;nbsp; &lt;/TD&gt;</v>
      </c>
      <c r="L60" s="7" t="str">
        <f>IF(Totals!$AS60="Y","&lt;/TR&gt;","")</f>
        <v>&lt;/TR&gt;</v>
      </c>
    </row>
    <row r="61" spans="1:12" ht="12.75" customHeight="1" x14ac:dyDescent="0.2">
      <c r="A61" s="26" t="str">
        <f>IF(Totals!$AS61="Y","&lt;TR&gt;","")</f>
        <v>&lt;TR&gt;</v>
      </c>
      <c r="B61" s="7" t="str">
        <f>IF(Totals!$AS61="Y",CONCATENATE("&lt;TD VALIGN = TOP  ALIGN = CENTER&gt;&lt;A HREF=""maint_",Master!A61,".pdf""&gt;",Master!A61,"&lt;/A&gt;&lt;/TD&gt;"),"")</f>
        <v>&lt;TD VALIGN = TOP  ALIGN = CENTER&gt;&lt;A HREF="maint_0066.pdf"&gt;0066&lt;/A&gt;&lt;/TD&gt;</v>
      </c>
      <c r="C61" s="7" t="str">
        <f>IF(Totals!$AS61="Y",CONCATENATE("&lt;TD VALIGN = TOP  ALIGN = CENTER&gt;",Totals!L61,"&lt;/TD&gt;"),"")</f>
        <v>&lt;TD VALIGN = TOP  ALIGN = CENTER&gt;P&lt;/TD&gt;</v>
      </c>
      <c r="D61" s="7" t="str">
        <f>IF(Totals!$AS61="Y",CONCATENATE("&lt;TD VALIGN = TOP  ALIGN = CENTER&gt;",Master!C61,"&lt;/TD&gt;"),"")</f>
        <v>&lt;TD VALIGN = TOP  ALIGN = CENTER&gt;802.1AS-2011&lt;/TD&gt;</v>
      </c>
      <c r="E61" s="7" t="str">
        <f>IF(Totals!$AS61="Y",CONCATENATE("&lt;TD VALIGN = TOP&gt;",Master!D61,"&lt;/TD&gt;"),"")</f>
        <v>&lt;TD VALIGN = TOP&gt;10.3.11.3&lt;/TD&gt;</v>
      </c>
      <c r="F61" s="13" t="str">
        <f>IF(Totals!$AS61="Y","&lt;TD VALIGN = TOP&gt;","")</f>
        <v>&lt;TD VALIGN = TOP&gt;</v>
      </c>
      <c r="G61" s="13" t="str">
        <f>IF(Totals!$AS61="Y",Master!B61,"")</f>
        <v>01-Nov-12</v>
      </c>
      <c r="H61" s="7" t="str">
        <f>IF(Totals!$AS61="Y","&lt;/TD&gt;","")</f>
        <v>&lt;/TD&gt;</v>
      </c>
      <c r="I61" s="7" t="str">
        <f>IF(Totals!$AS61="Y",CONCATENATE("&lt;TD VALIGN = TOP&gt;",Master!E61,"&lt;/TD&gt;"),"")</f>
        <v>&lt;TD VALIGN = TOP&gt;req66&lt;/TD&gt;</v>
      </c>
      <c r="J61" s="7" t="str">
        <f>IF(Totals!$AS61="Y","&lt;/TD&gt;","")</f>
        <v>&lt;/TD&gt;</v>
      </c>
      <c r="K61" s="7" t="str">
        <f>(IF((Totals!$AS61="Y"),(CONCATENATE("&lt;TD VALIGN = MIDDLE&gt;",(IF((Master!$F61=""),("&amp;nbsp;"),(Master!$F61)))," &lt;/TD&gt;")),("")))</f>
        <v>&lt;TD VALIGN = MIDDLE&gt;802.1AS-cor-1 &lt;/TD&gt;</v>
      </c>
      <c r="L61" s="7" t="str">
        <f>IF(Totals!$AS61="Y","&lt;/TR&gt;","")</f>
        <v>&lt;/TR&gt;</v>
      </c>
    </row>
    <row r="62" spans="1:12" ht="12.75" customHeight="1" x14ac:dyDescent="0.2">
      <c r="A62" s="26" t="str">
        <f>IF(Totals!$AS62="Y","&lt;TR&gt;","")</f>
        <v>&lt;TR&gt;</v>
      </c>
      <c r="B62" s="7" t="str">
        <f>IF(Totals!$AS62="Y",CONCATENATE("&lt;TD VALIGN = TOP  ALIGN = CENTER&gt;&lt;A HREF=""maint_",Master!A62,".pdf""&gt;",Master!A62,"&lt;/A&gt;&lt;/TD&gt;"),"")</f>
        <v>&lt;TD VALIGN = TOP  ALIGN = CENTER&gt;&lt;A HREF="maint_0067.pdf"&gt;0067&lt;/A&gt;&lt;/TD&gt;</v>
      </c>
      <c r="C62" s="7" t="str">
        <f>IF(Totals!$AS62="Y",CONCATENATE("&lt;TD VALIGN = TOP  ALIGN = CENTER&gt;",Totals!L62,"&lt;/TD&gt;"),"")</f>
        <v>&lt;TD VALIGN = TOP  ALIGN = CENTER&gt;J&lt;/TD&gt;</v>
      </c>
      <c r="D62" s="7" t="str">
        <f>IF(Totals!$AS62="Y",CONCATENATE("&lt;TD VALIGN = TOP  ALIGN = CENTER&gt;",Master!C62,"&lt;/TD&gt;"),"")</f>
        <v>&lt;TD VALIGN = TOP  ALIGN = CENTER&gt;802.1AS-2011&lt;/TD&gt;</v>
      </c>
      <c r="E62" s="7" t="str">
        <f>IF(Totals!$AS62="Y",CONCATENATE("&lt;TD VALIGN = TOP&gt;",Master!D62,"&lt;/TD&gt;"),"")</f>
        <v>&lt;TD VALIGN = TOP&gt;10.3.12.1.4&lt;/TD&gt;</v>
      </c>
      <c r="F62" s="13" t="str">
        <f>IF(Totals!$AS62="Y","&lt;TD VALIGN = TOP&gt;","")</f>
        <v>&lt;TD VALIGN = TOP&gt;</v>
      </c>
      <c r="G62" s="13" t="str">
        <f>IF(Totals!$AS62="Y",Master!B62,"")</f>
        <v>01-Nov-12</v>
      </c>
      <c r="H62" s="7" t="str">
        <f>IF(Totals!$AS62="Y","&lt;/TD&gt;","")</f>
        <v>&lt;/TD&gt;</v>
      </c>
      <c r="I62" s="7" t="str">
        <f>IF(Totals!$AS62="Y",CONCATENATE("&lt;TD VALIGN = TOP&gt;",Master!E62,"&lt;/TD&gt;"),"")</f>
        <v>&lt;TD VALIGN = TOP&gt;req67&lt;/TD&gt;</v>
      </c>
      <c r="J62" s="7" t="str">
        <f>IF(Totals!$AS62="Y","&lt;/TD&gt;","")</f>
        <v>&lt;/TD&gt;</v>
      </c>
      <c r="K62" s="7" t="str">
        <f>(IF((Totals!$AS62="Y"),(CONCATENATE("&lt;TD VALIGN = MIDDLE&gt;",(IF((Master!$F62=""),("&amp;nbsp;"),(Master!$F62)))," &lt;/TD&gt;")),("")))</f>
        <v>&lt;TD VALIGN = MIDDLE&gt;&amp;nbsp; &lt;/TD&gt;</v>
      </c>
      <c r="L62" s="7" t="str">
        <f>IF(Totals!$AS62="Y","&lt;/TR&gt;","")</f>
        <v>&lt;/TR&gt;</v>
      </c>
    </row>
    <row r="63" spans="1:12" ht="12.75" customHeight="1" x14ac:dyDescent="0.2">
      <c r="A63" s="26" t="str">
        <f>IF(Totals!$AS63="Y","&lt;TR&gt;","")</f>
        <v>&lt;TR&gt;</v>
      </c>
      <c r="B63" s="7" t="str">
        <f>IF(Totals!$AS63="Y",CONCATENATE("&lt;TD VALIGN = TOP  ALIGN = CENTER&gt;&lt;A HREF=""maint_",Master!A63,".pdf""&gt;",Master!A63,"&lt;/A&gt;&lt;/TD&gt;"),"")</f>
        <v>&lt;TD VALIGN = TOP  ALIGN = CENTER&gt;&lt;A HREF="maint_0068.pdf"&gt;0068&lt;/A&gt;&lt;/TD&gt;</v>
      </c>
      <c r="C63" s="7" t="str">
        <f>IF(Totals!$AS63="Y",CONCATENATE("&lt;TD VALIGN = TOP  ALIGN = CENTER&gt;",Totals!L63,"&lt;/TD&gt;"),"")</f>
        <v>&lt;TD VALIGN = TOP  ALIGN = CENTER&gt;P&lt;/TD&gt;</v>
      </c>
      <c r="D63" s="7" t="str">
        <f>IF(Totals!$AS63="Y",CONCATENATE("&lt;TD VALIGN = TOP  ALIGN = CENTER&gt;",Master!C63,"&lt;/TD&gt;"),"")</f>
        <v>&lt;TD VALIGN = TOP  ALIGN = CENTER&gt;802.1AS-2011&lt;/TD&gt;</v>
      </c>
      <c r="E63" s="7" t="str">
        <f>IF(Totals!$AS63="Y",CONCATENATE("&lt;TD VALIGN = TOP&gt;",Master!D63,"&lt;/TD&gt;"),"")</f>
        <v>&lt;TD VALIGN = TOP&gt;8.5.2.2.1&lt;/TD&gt;</v>
      </c>
      <c r="F63" s="13" t="str">
        <f>IF(Totals!$AS63="Y","&lt;TD VALIGN = TOP&gt;","")</f>
        <v>&lt;TD VALIGN = TOP&gt;</v>
      </c>
      <c r="G63" s="13" t="str">
        <f>IF(Totals!$AS63="Y",Master!B63,"")</f>
        <v>01-Nov-12</v>
      </c>
      <c r="H63" s="7" t="str">
        <f>IF(Totals!$AS63="Y","&lt;/TD&gt;","")</f>
        <v>&lt;/TD&gt;</v>
      </c>
      <c r="I63" s="7" t="str">
        <f>IF(Totals!$AS63="Y",CONCATENATE("&lt;TD VALIGN = TOP&gt;",Master!E63,"&lt;/TD&gt;"),"")</f>
        <v>&lt;TD VALIGN = TOP&gt;req68&lt;/TD&gt;</v>
      </c>
      <c r="J63" s="7" t="str">
        <f>IF(Totals!$AS63="Y","&lt;/TD&gt;","")</f>
        <v>&lt;/TD&gt;</v>
      </c>
      <c r="K63" s="7" t="str">
        <f>(IF((Totals!$AS63="Y"),(CONCATENATE("&lt;TD VALIGN = MIDDLE&gt;",(IF((Master!$F63=""),("&amp;nbsp;"),(Master!$F63)))," &lt;/TD&gt;")),("")))</f>
        <v>&lt;TD VALIGN = MIDDLE&gt;802.1AS-cor-1 &lt;/TD&gt;</v>
      </c>
      <c r="L63" s="7" t="str">
        <f>IF(Totals!$AS63="Y","&lt;/TR&gt;","")</f>
        <v>&lt;/TR&gt;</v>
      </c>
    </row>
    <row r="64" spans="1:12" ht="12.75" customHeight="1" x14ac:dyDescent="0.2">
      <c r="A64" s="26" t="str">
        <f>IF(Totals!$AS64="Y","&lt;TR&gt;","")</f>
        <v>&lt;TR&gt;</v>
      </c>
      <c r="B64" s="7" t="str">
        <f>IF(Totals!$AS64="Y",CONCATENATE("&lt;TD VALIGN = TOP  ALIGN = CENTER&gt;&lt;A HREF=""maint_",Master!A64,".pdf""&gt;",Master!A64,"&lt;/A&gt;&lt;/TD&gt;"),"")</f>
        <v>&lt;TD VALIGN = TOP  ALIGN = CENTER&gt;&lt;A HREF="maint_0069.pdf"&gt;0069&lt;/A&gt;&lt;/TD&gt;</v>
      </c>
      <c r="C64" s="7" t="str">
        <f>IF(Totals!$AS64="Y",CONCATENATE("&lt;TD VALIGN = TOP  ALIGN = CENTER&gt;",Totals!L64,"&lt;/TD&gt;"),"")</f>
        <v>&lt;TD VALIGN = TOP  ALIGN = CENTER&gt;P&lt;/TD&gt;</v>
      </c>
      <c r="D64" s="7" t="str">
        <f>IF(Totals!$AS64="Y",CONCATENATE("&lt;TD VALIGN = TOP  ALIGN = CENTER&gt;",Master!C64,"&lt;/TD&gt;"),"")</f>
        <v>&lt;TD VALIGN = TOP  ALIGN = CENTER&gt;802.1AS-2011&lt;/TD&gt;</v>
      </c>
      <c r="E64" s="7" t="str">
        <f>IF(Totals!$AS64="Y",CONCATENATE("&lt;TD VALIGN = TOP&gt;",Master!D64,"&lt;/TD&gt;"),"")</f>
        <v>&lt;TD VALIGN = TOP&gt;10.3.12.1.4&lt;/TD&gt;</v>
      </c>
      <c r="F64" s="13" t="str">
        <f>IF(Totals!$AS64="Y","&lt;TD VALIGN = TOP&gt;","")</f>
        <v>&lt;TD VALIGN = TOP&gt;</v>
      </c>
      <c r="G64" s="13" t="str">
        <f>IF(Totals!$AS64="Y",Master!B64,"")</f>
        <v>01-Nov-12</v>
      </c>
      <c r="H64" s="7" t="str">
        <f>IF(Totals!$AS64="Y","&lt;/TD&gt;","")</f>
        <v>&lt;/TD&gt;</v>
      </c>
      <c r="I64" s="7" t="str">
        <f>IF(Totals!$AS64="Y",CONCATENATE("&lt;TD VALIGN = TOP&gt;",Master!E64,"&lt;/TD&gt;"),"")</f>
        <v>&lt;TD VALIGN = TOP&gt;req69&lt;/TD&gt;</v>
      </c>
      <c r="J64" s="7" t="str">
        <f>IF(Totals!$AS64="Y","&lt;/TD&gt;","")</f>
        <v>&lt;/TD&gt;</v>
      </c>
      <c r="K64" s="7" t="str">
        <f>(IF((Totals!$AS64="Y"),(CONCATENATE("&lt;TD VALIGN = MIDDLE&gt;",(IF((Master!$F64=""),("&amp;nbsp;"),(Master!$F64)))," &lt;/TD&gt;")),("")))</f>
        <v>&lt;TD VALIGN = MIDDLE&gt;802.1AS-cor-1 &lt;/TD&gt;</v>
      </c>
      <c r="L64" s="7" t="str">
        <f>IF(Totals!$AS64="Y","&lt;/TR&gt;","")</f>
        <v>&lt;/TR&gt;</v>
      </c>
    </row>
    <row r="65" spans="1:12" ht="12.75" customHeight="1" x14ac:dyDescent="0.2">
      <c r="A65" s="26" t="str">
        <f>IF(Totals!$AS65="Y","&lt;TR&gt;","")</f>
        <v>&lt;TR&gt;</v>
      </c>
      <c r="B65" s="7" t="str">
        <f>IF(Totals!$AS65="Y",CONCATENATE("&lt;TD VALIGN = TOP  ALIGN = CENTER&gt;&lt;A HREF=""maint_",Master!A65,".pdf""&gt;",Master!A65,"&lt;/A&gt;&lt;/TD&gt;"),"")</f>
        <v>&lt;TD VALIGN = TOP  ALIGN = CENTER&gt;&lt;A HREF="maint_0070.pdf"&gt;0070&lt;/A&gt;&lt;/TD&gt;</v>
      </c>
      <c r="C65" s="7" t="str">
        <f>IF(Totals!$AS65="Y",CONCATENATE("&lt;TD VALIGN = TOP  ALIGN = CENTER&gt;",Totals!L65,"&lt;/TD&gt;"),"")</f>
        <v>&lt;TD VALIGN = TOP  ALIGN = CENTER&gt;P&lt;/TD&gt;</v>
      </c>
      <c r="D65" s="7" t="str">
        <f>IF(Totals!$AS65="Y",CONCATENATE("&lt;TD VALIGN = TOP  ALIGN = CENTER&gt;",Master!C65,"&lt;/TD&gt;"),"")</f>
        <v>&lt;TD VALIGN = TOP  ALIGN = CENTER&gt;802.1AS-2011&lt;/TD&gt;</v>
      </c>
      <c r="E65" s="7" t="str">
        <f>IF(Totals!$AS65="Y",CONCATENATE("&lt;TD VALIGN = TOP&gt;",Master!D65,"&lt;/TD&gt;"),"")</f>
        <v>&lt;TD VALIGN = TOP&gt;10.3.12.1.4&lt;/TD&gt;</v>
      </c>
      <c r="F65" s="13" t="str">
        <f>IF(Totals!$AS65="Y","&lt;TD VALIGN = TOP&gt;","")</f>
        <v>&lt;TD VALIGN = TOP&gt;</v>
      </c>
      <c r="G65" s="13" t="str">
        <f>IF(Totals!$AS65="Y",Master!B65,"")</f>
        <v>01-Nov-12</v>
      </c>
      <c r="H65" s="7" t="str">
        <f>IF(Totals!$AS65="Y","&lt;/TD&gt;","")</f>
        <v>&lt;/TD&gt;</v>
      </c>
      <c r="I65" s="7" t="str">
        <f>IF(Totals!$AS65="Y",CONCATENATE("&lt;TD VALIGN = TOP&gt;",Master!E65,"&lt;/TD&gt;"),"")</f>
        <v>&lt;TD VALIGN = TOP&gt;req70&lt;/TD&gt;</v>
      </c>
      <c r="J65" s="7" t="str">
        <f>IF(Totals!$AS65="Y","&lt;/TD&gt;","")</f>
        <v>&lt;/TD&gt;</v>
      </c>
      <c r="K65" s="7" t="str">
        <f>(IF((Totals!$AS65="Y"),(CONCATENATE("&lt;TD VALIGN = MIDDLE&gt;",(IF((Master!$F65=""),("&amp;nbsp;"),(Master!$F65)))," &lt;/TD&gt;")),("")))</f>
        <v>&lt;TD VALIGN = MIDDLE&gt;802.1AS-cor-1 &lt;/TD&gt;</v>
      </c>
      <c r="L65" s="7" t="str">
        <f>IF(Totals!$AS65="Y","&lt;/TR&gt;","")</f>
        <v>&lt;/TR&gt;</v>
      </c>
    </row>
    <row r="66" spans="1:12" ht="12.75" customHeight="1" x14ac:dyDescent="0.2">
      <c r="A66" s="26" t="str">
        <f>IF(Totals!$AS66="Y","&lt;TR&gt;","")</f>
        <v>&lt;TR&gt;</v>
      </c>
      <c r="B66" s="7" t="str">
        <f>IF(Totals!$AS66="Y",CONCATENATE("&lt;TD VALIGN = TOP  ALIGN = CENTER&gt;&lt;A HREF=""maint_",Master!A66,".pdf""&gt;",Master!A66,"&lt;/A&gt;&lt;/TD&gt;"),"")</f>
        <v>&lt;TD VALIGN = TOP  ALIGN = CENTER&gt;&lt;A HREF="maint_0071.pdf"&gt;0071&lt;/A&gt;&lt;/TD&gt;</v>
      </c>
      <c r="C66" s="7" t="str">
        <f>IF(Totals!$AS66="Y",CONCATENATE("&lt;TD VALIGN = TOP  ALIGN = CENTER&gt;",Totals!L66,"&lt;/TD&gt;"),"")</f>
        <v>&lt;TD VALIGN = TOP  ALIGN = CENTER&gt;P&lt;/TD&gt;</v>
      </c>
      <c r="D66" s="7" t="str">
        <f>IF(Totals!$AS66="Y",CONCATENATE("&lt;TD VALIGN = TOP  ALIGN = CENTER&gt;",Master!C66,"&lt;/TD&gt;"),"")</f>
        <v>&lt;TD VALIGN = TOP  ALIGN = CENTER&gt;802.1AS-2011&lt;/TD&gt;</v>
      </c>
      <c r="E66" s="7" t="str">
        <f>IF(Totals!$AS66="Y",CONCATENATE("&lt;TD VALIGN = TOP&gt;",Master!D66,"&lt;/TD&gt;"),"")</f>
        <v>&lt;TD VALIGN = TOP&gt;10.2.6.2.1&lt;/TD&gt;</v>
      </c>
      <c r="F66" s="13" t="str">
        <f>IF(Totals!$AS66="Y","&lt;TD VALIGN = TOP&gt;","")</f>
        <v>&lt;TD VALIGN = TOP&gt;</v>
      </c>
      <c r="G66" s="13" t="str">
        <f>IF(Totals!$AS66="Y",Master!B66,"")</f>
        <v>01-Nov-12</v>
      </c>
      <c r="H66" s="7" t="str">
        <f>IF(Totals!$AS66="Y","&lt;/TD&gt;","")</f>
        <v>&lt;/TD&gt;</v>
      </c>
      <c r="I66" s="7" t="str">
        <f>IF(Totals!$AS66="Y",CONCATENATE("&lt;TD VALIGN = TOP&gt;",Master!E66,"&lt;/TD&gt;"),"")</f>
        <v>&lt;TD VALIGN = TOP&gt;req71&lt;/TD&gt;</v>
      </c>
      <c r="J66" s="7" t="str">
        <f>IF(Totals!$AS66="Y","&lt;/TD&gt;","")</f>
        <v>&lt;/TD&gt;</v>
      </c>
      <c r="K66" s="7" t="str">
        <f>(IF((Totals!$AS66="Y"),(CONCATENATE("&lt;TD VALIGN = MIDDLE&gt;",(IF((Master!$F66=""),("&amp;nbsp;"),(Master!$F66)))," &lt;/TD&gt;")),("")))</f>
        <v>&lt;TD VALIGN = MIDDLE&gt;802.1AS-cor-1 &lt;/TD&gt;</v>
      </c>
      <c r="L66" s="7" t="str">
        <f>IF(Totals!$AS66="Y","&lt;/TR&gt;","")</f>
        <v>&lt;/TR&gt;</v>
      </c>
    </row>
    <row r="67" spans="1:12" ht="12.75" customHeight="1" x14ac:dyDescent="0.2">
      <c r="A67" s="26" t="str">
        <f>IF(Totals!$AS67="Y","&lt;TR&gt;","")</f>
        <v>&lt;TR&gt;</v>
      </c>
      <c r="B67" s="7" t="str">
        <f>IF(Totals!$AS67="Y",CONCATENATE("&lt;TD VALIGN = TOP  ALIGN = CENTER&gt;&lt;A HREF=""maint_",Master!A67,".pdf""&gt;",Master!A67,"&lt;/A&gt;&lt;/TD&gt;"),"")</f>
        <v>&lt;TD VALIGN = TOP  ALIGN = CENTER&gt;&lt;A HREF="maint_0072.pdf"&gt;0072&lt;/A&gt;&lt;/TD&gt;</v>
      </c>
      <c r="C67" s="7" t="str">
        <f>IF(Totals!$AS67="Y",CONCATENATE("&lt;TD VALIGN = TOP  ALIGN = CENTER&gt;",Totals!L67,"&lt;/TD&gt;"),"")</f>
        <v>&lt;TD VALIGN = TOP  ALIGN = CENTER&gt;P&lt;/TD&gt;</v>
      </c>
      <c r="D67" s="7" t="str">
        <f>IF(Totals!$AS67="Y",CONCATENATE("&lt;TD VALIGN = TOP  ALIGN = CENTER&gt;",Master!C67,"&lt;/TD&gt;"),"")</f>
        <v>&lt;TD VALIGN = TOP  ALIGN = CENTER&gt;802.1AS-2011&lt;/TD&gt;</v>
      </c>
      <c r="E67" s="7" t="str">
        <f>IF(Totals!$AS67="Y",CONCATENATE("&lt;TD VALIGN = TOP&gt;",Master!D67,"&lt;/TD&gt;"),"")</f>
        <v>&lt;TD VALIGN = TOP&gt;11.1.3&lt;/TD&gt;</v>
      </c>
      <c r="F67" s="13" t="str">
        <f>IF(Totals!$AS67="Y","&lt;TD VALIGN = TOP&gt;","")</f>
        <v>&lt;TD VALIGN = TOP&gt;</v>
      </c>
      <c r="G67" s="13" t="str">
        <f>IF(Totals!$AS67="Y",Master!B67,"")</f>
        <v>01-Nov-12</v>
      </c>
      <c r="H67" s="7" t="str">
        <f>IF(Totals!$AS67="Y","&lt;/TD&gt;","")</f>
        <v>&lt;/TD&gt;</v>
      </c>
      <c r="I67" s="7" t="str">
        <f>IF(Totals!$AS67="Y",CONCATENATE("&lt;TD VALIGN = TOP&gt;",Master!E67,"&lt;/TD&gt;"),"")</f>
        <v>&lt;TD VALIGN = TOP&gt;req72&lt;/TD&gt;</v>
      </c>
      <c r="J67" s="7" t="str">
        <f>IF(Totals!$AS67="Y","&lt;/TD&gt;","")</f>
        <v>&lt;/TD&gt;</v>
      </c>
      <c r="K67" s="7" t="str">
        <f>(IF((Totals!$AS67="Y"),(CONCATENATE("&lt;TD VALIGN = MIDDLE&gt;",(IF((Master!$F67=""),("&amp;nbsp;"),(Master!$F67)))," &lt;/TD&gt;")),("")))</f>
        <v>&lt;TD VALIGN = MIDDLE&gt;802.1AS-cor-1 &lt;/TD&gt;</v>
      </c>
      <c r="L67" s="7" t="str">
        <f>IF(Totals!$AS67="Y","&lt;/TR&gt;","")</f>
        <v>&lt;/TR&gt;</v>
      </c>
    </row>
    <row r="68" spans="1:12" ht="12.75" customHeight="1" x14ac:dyDescent="0.2">
      <c r="A68" s="26" t="str">
        <f>IF(Totals!$AS68="Y","&lt;TR&gt;","")</f>
        <v>&lt;TR&gt;</v>
      </c>
      <c r="B68" s="7" t="str">
        <f>IF(Totals!$AS68="Y",CONCATENATE("&lt;TD VALIGN = TOP  ALIGN = CENTER&gt;&lt;A HREF=""maint_",Master!A68,".pdf""&gt;",Master!A68,"&lt;/A&gt;&lt;/TD&gt;"),"")</f>
        <v>&lt;TD VALIGN = TOP  ALIGN = CENTER&gt;&lt;A HREF="maint_0073.pdf"&gt;0073&lt;/A&gt;&lt;/TD&gt;</v>
      </c>
      <c r="C68" s="7" t="str">
        <f>IF(Totals!$AS68="Y",CONCATENATE("&lt;TD VALIGN = TOP  ALIGN = CENTER&gt;",Totals!L68,"&lt;/TD&gt;"),"")</f>
        <v>&lt;TD VALIGN = TOP  ALIGN = CENTER&gt;P&lt;/TD&gt;</v>
      </c>
      <c r="D68" s="7" t="str">
        <f>IF(Totals!$AS68="Y",CONCATENATE("&lt;TD VALIGN = TOP  ALIGN = CENTER&gt;",Master!C68,"&lt;/TD&gt;"),"")</f>
        <v>&lt;TD VALIGN = TOP  ALIGN = CENTER&gt;802.1AS-2011&lt;/TD&gt;</v>
      </c>
      <c r="E68" s="7" t="str">
        <f>IF(Totals!$AS68="Y",CONCATENATE("&lt;TD VALIGN = TOP&gt;",Master!D68,"&lt;/TD&gt;"),"")</f>
        <v>&lt;TD VALIGN = TOP&gt;11.1.3&lt;/TD&gt;</v>
      </c>
      <c r="F68" s="13" t="str">
        <f>IF(Totals!$AS68="Y","&lt;TD VALIGN = TOP&gt;","")</f>
        <v>&lt;TD VALIGN = TOP&gt;</v>
      </c>
      <c r="G68" s="13" t="str">
        <f>IF(Totals!$AS68="Y",Master!B68,"")</f>
        <v>01-Nov-12</v>
      </c>
      <c r="H68" s="7" t="str">
        <f>IF(Totals!$AS68="Y","&lt;/TD&gt;","")</f>
        <v>&lt;/TD&gt;</v>
      </c>
      <c r="I68" s="7" t="str">
        <f>IF(Totals!$AS68="Y",CONCATENATE("&lt;TD VALIGN = TOP&gt;",Master!E68,"&lt;/TD&gt;"),"")</f>
        <v>&lt;TD VALIGN = TOP&gt;req73&lt;/TD&gt;</v>
      </c>
      <c r="J68" s="7" t="str">
        <f>IF(Totals!$AS68="Y","&lt;/TD&gt;","")</f>
        <v>&lt;/TD&gt;</v>
      </c>
      <c r="K68" s="7" t="str">
        <f>(IF((Totals!$AS68="Y"),(CONCATENATE("&lt;TD VALIGN = MIDDLE&gt;",(IF((Master!$F68=""),("&amp;nbsp;"),(Master!$F68)))," &lt;/TD&gt;")),("")))</f>
        <v>&lt;TD VALIGN = MIDDLE&gt;802.1AS-cor-1 &lt;/TD&gt;</v>
      </c>
      <c r="L68" s="7" t="str">
        <f>IF(Totals!$AS68="Y","&lt;/TR&gt;","")</f>
        <v>&lt;/TR&gt;</v>
      </c>
    </row>
    <row r="69" spans="1:12" ht="12.75" customHeight="1" x14ac:dyDescent="0.2">
      <c r="A69" s="26" t="str">
        <f>IF(Totals!$AS69="Y","&lt;TR&gt;","")</f>
        <v>&lt;TR&gt;</v>
      </c>
      <c r="B69" s="7" t="str">
        <f>IF(Totals!$AS69="Y",CONCATENATE("&lt;TD VALIGN = TOP  ALIGN = CENTER&gt;&lt;A HREF=""maint_",Master!A69,".pdf""&gt;",Master!A69,"&lt;/A&gt;&lt;/TD&gt;"),"")</f>
        <v>&lt;TD VALIGN = TOP  ALIGN = CENTER&gt;&lt;A HREF="maint_0074.pdf"&gt;0074&lt;/A&gt;&lt;/TD&gt;</v>
      </c>
      <c r="C69" s="7" t="str">
        <f>IF(Totals!$AS69="Y",CONCATENATE("&lt;TD VALIGN = TOP  ALIGN = CENTER&gt;",Totals!L69,"&lt;/TD&gt;"),"")</f>
        <v>&lt;TD VALIGN = TOP  ALIGN = CENTER&gt;P&lt;/TD&gt;</v>
      </c>
      <c r="D69" s="7" t="str">
        <f>IF(Totals!$AS69="Y",CONCATENATE("&lt;TD VALIGN = TOP  ALIGN = CENTER&gt;",Master!C69,"&lt;/TD&gt;"),"")</f>
        <v>&lt;TD VALIGN = TOP  ALIGN = CENTER&gt;802.1AS-2011&lt;/TD&gt;</v>
      </c>
      <c r="E69" s="7" t="str">
        <f>IF(Totals!$AS69="Y",CONCATENATE("&lt;TD VALIGN = TOP&gt;",Master!D69,"&lt;/TD&gt;"),"")</f>
        <v>&lt;TD VALIGN = TOP&gt;11.2.13.2.1&lt;/TD&gt;</v>
      </c>
      <c r="F69" s="13" t="str">
        <f>IF(Totals!$AS69="Y","&lt;TD VALIGN = TOP&gt;","")</f>
        <v>&lt;TD VALIGN = TOP&gt;</v>
      </c>
      <c r="G69" s="13" t="str">
        <f>IF(Totals!$AS69="Y",Master!B69,"")</f>
        <v>01-Nov-12</v>
      </c>
      <c r="H69" s="7" t="str">
        <f>IF(Totals!$AS69="Y","&lt;/TD&gt;","")</f>
        <v>&lt;/TD&gt;</v>
      </c>
      <c r="I69" s="7" t="str">
        <f>IF(Totals!$AS69="Y",CONCATENATE("&lt;TD VALIGN = TOP&gt;",Master!E69,"&lt;/TD&gt;"),"")</f>
        <v>&lt;TD VALIGN = TOP&gt;req74&lt;/TD&gt;</v>
      </c>
      <c r="J69" s="7" t="str">
        <f>IF(Totals!$AS69="Y","&lt;/TD&gt;","")</f>
        <v>&lt;/TD&gt;</v>
      </c>
      <c r="K69" s="7" t="str">
        <f>(IF((Totals!$AS69="Y"),(CONCATENATE("&lt;TD VALIGN = MIDDLE&gt;",(IF((Master!$F69=""),("&amp;nbsp;"),(Master!$F69)))," &lt;/TD&gt;")),("")))</f>
        <v>&lt;TD VALIGN = MIDDLE&gt;802.1AS-cor-1 &lt;/TD&gt;</v>
      </c>
      <c r="L69" s="7" t="str">
        <f>IF(Totals!$AS69="Y","&lt;/TR&gt;","")</f>
        <v>&lt;/TR&gt;</v>
      </c>
    </row>
    <row r="70" spans="1:12" ht="12.75" customHeight="1" x14ac:dyDescent="0.2">
      <c r="A70" s="26" t="str">
        <f>IF(Totals!$AS70="Y","&lt;TR&gt;","")</f>
        <v>&lt;TR&gt;</v>
      </c>
      <c r="B70" s="7" t="str">
        <f>IF(Totals!$AS70="Y",CONCATENATE("&lt;TD VALIGN = TOP  ALIGN = CENTER&gt;&lt;A HREF=""maint_",Master!A70,".pdf""&gt;",Master!A70,"&lt;/A&gt;&lt;/TD&gt;"),"")</f>
        <v>&lt;TD VALIGN = TOP  ALIGN = CENTER&gt;&lt;A HREF="maint_0075.pdf"&gt;0075&lt;/A&gt;&lt;/TD&gt;</v>
      </c>
      <c r="C70" s="7" t="str">
        <f>IF(Totals!$AS70="Y",CONCATENATE("&lt;TD VALIGN = TOP  ALIGN = CENTER&gt;",Totals!L70,"&lt;/TD&gt;"),"")</f>
        <v>&lt;TD VALIGN = TOP  ALIGN = CENTER&gt;J&lt;/TD&gt;</v>
      </c>
      <c r="D70" s="7" t="str">
        <f>IF(Totals!$AS70="Y",CONCATENATE("&lt;TD VALIGN = TOP  ALIGN = CENTER&gt;",Master!C70,"&lt;/TD&gt;"),"")</f>
        <v>&lt;TD VALIGN = TOP  ALIGN = CENTER&gt;802.1AS-2011&lt;/TD&gt;</v>
      </c>
      <c r="E70" s="7" t="str">
        <f>IF(Totals!$AS70="Y",CONCATENATE("&lt;TD VALIGN = TOP&gt;",Master!D70,"&lt;/TD&gt;"),"")</f>
        <v>&lt;TD VALIGN = TOP&gt;11.2.14.1.3&lt;/TD&gt;</v>
      </c>
      <c r="F70" s="13" t="str">
        <f>IF(Totals!$AS70="Y","&lt;TD VALIGN = TOP&gt;","")</f>
        <v>&lt;TD VALIGN = TOP&gt;</v>
      </c>
      <c r="G70" s="13" t="str">
        <f>IF(Totals!$AS70="Y",Master!B70,"")</f>
        <v>01-Nov-12</v>
      </c>
      <c r="H70" s="7" t="str">
        <f>IF(Totals!$AS70="Y","&lt;/TD&gt;","")</f>
        <v>&lt;/TD&gt;</v>
      </c>
      <c r="I70" s="7" t="str">
        <f>IF(Totals!$AS70="Y",CONCATENATE("&lt;TD VALIGN = TOP&gt;",Master!E70,"&lt;/TD&gt;"),"")</f>
        <v>&lt;TD VALIGN = TOP&gt;req75&lt;/TD&gt;</v>
      </c>
      <c r="J70" s="7" t="str">
        <f>IF(Totals!$AS70="Y","&lt;/TD&gt;","")</f>
        <v>&lt;/TD&gt;</v>
      </c>
      <c r="K70" s="7" t="str">
        <f>(IF((Totals!$AS70="Y"),(CONCATENATE("&lt;TD VALIGN = MIDDLE&gt;",(IF((Master!$F70=""),("&amp;nbsp;"),(Master!$F70)))," &lt;/TD&gt;")),("")))</f>
        <v>&lt;TD VALIGN = MIDDLE&gt;&amp;nbsp; &lt;/TD&gt;</v>
      </c>
      <c r="L70" s="7" t="str">
        <f>IF(Totals!$AS70="Y","&lt;/TR&gt;","")</f>
        <v>&lt;/TR&gt;</v>
      </c>
    </row>
    <row r="71" spans="1:12" ht="12.75" customHeight="1" x14ac:dyDescent="0.2">
      <c r="A71" s="26" t="str">
        <f>IF(Totals!$AS71="Y","&lt;TR&gt;","")</f>
        <v>&lt;TR&gt;</v>
      </c>
      <c r="B71" s="7" t="str">
        <f>IF(Totals!$AS71="Y",CONCATENATE("&lt;TD VALIGN = TOP  ALIGN = CENTER&gt;&lt;A HREF=""maint_",Master!A71,".pdf""&gt;",Master!A71,"&lt;/A&gt;&lt;/TD&gt;"),"")</f>
        <v>&lt;TD VALIGN = TOP  ALIGN = CENTER&gt;&lt;A HREF="maint_0076.pdf"&gt;0076&lt;/A&gt;&lt;/TD&gt;</v>
      </c>
      <c r="C71" s="7" t="str">
        <f>IF(Totals!$AS71="Y",CONCATENATE("&lt;TD VALIGN = TOP  ALIGN = CENTER&gt;",Totals!L71,"&lt;/TD&gt;"),"")</f>
        <v>&lt;TD VALIGN = TOP  ALIGN = CENTER&gt;P&lt;/TD&gt;</v>
      </c>
      <c r="D71" s="7" t="str">
        <f>IF(Totals!$AS71="Y",CONCATENATE("&lt;TD VALIGN = TOP  ALIGN = CENTER&gt;",Master!C71,"&lt;/TD&gt;"),"")</f>
        <v>&lt;TD VALIGN = TOP  ALIGN = CENTER&gt;802.1AS-2011&lt;/TD&gt;</v>
      </c>
      <c r="E71" s="7" t="str">
        <f>IF(Totals!$AS71="Y",CONCATENATE("&lt;TD VALIGN = TOP&gt;",Master!D71,"&lt;/TD&gt;"),"")</f>
        <v>&lt;TD VALIGN = TOP&gt;11.2.15.2.3&lt;/TD&gt;</v>
      </c>
      <c r="F71" s="13" t="str">
        <f>IF(Totals!$AS71="Y","&lt;TD VALIGN = TOP&gt;","")</f>
        <v>&lt;TD VALIGN = TOP&gt;</v>
      </c>
      <c r="G71" s="13" t="str">
        <f>IF(Totals!$AS71="Y",Master!B71,"")</f>
        <v>01-Nov-12</v>
      </c>
      <c r="H71" s="7" t="str">
        <f>IF(Totals!$AS71="Y","&lt;/TD&gt;","")</f>
        <v>&lt;/TD&gt;</v>
      </c>
      <c r="I71" s="7" t="str">
        <f>IF(Totals!$AS71="Y",CONCATENATE("&lt;TD VALIGN = TOP&gt;",Master!E71,"&lt;/TD&gt;"),"")</f>
        <v>&lt;TD VALIGN = TOP&gt;req76&lt;/TD&gt;</v>
      </c>
      <c r="J71" s="7" t="str">
        <f>IF(Totals!$AS71="Y","&lt;/TD&gt;","")</f>
        <v>&lt;/TD&gt;</v>
      </c>
      <c r="K71" s="7" t="str">
        <f>(IF((Totals!$AS71="Y"),(CONCATENATE("&lt;TD VALIGN = MIDDLE&gt;",(IF((Master!$F71=""),("&amp;nbsp;"),(Master!$F71)))," &lt;/TD&gt;")),("")))</f>
        <v>&lt;TD VALIGN = MIDDLE&gt;802.1AS-cor-1 &lt;/TD&gt;</v>
      </c>
      <c r="L71" s="7" t="str">
        <f>IF(Totals!$AS71="Y","&lt;/TR&gt;","")</f>
        <v>&lt;/TR&gt;</v>
      </c>
    </row>
    <row r="72" spans="1:12" ht="12.75" customHeight="1" x14ac:dyDescent="0.2">
      <c r="A72" s="26" t="str">
        <f>IF(Totals!$AS72="Y","&lt;TR&gt;","")</f>
        <v>&lt;TR&gt;</v>
      </c>
      <c r="B72" s="7" t="str">
        <f>IF(Totals!$AS72="Y",CONCATENATE("&lt;TD VALIGN = TOP  ALIGN = CENTER&gt;&lt;A HREF=""maint_",Master!A72,".pdf""&gt;",Master!A72,"&lt;/A&gt;&lt;/TD&gt;"),"")</f>
        <v>&lt;TD VALIGN = TOP  ALIGN = CENTER&gt;&lt;A HREF="maint_0077.pdf"&gt;0077&lt;/A&gt;&lt;/TD&gt;</v>
      </c>
      <c r="C72" s="7" t="str">
        <f>IF(Totals!$AS72="Y",CONCATENATE("&lt;TD VALIGN = TOP  ALIGN = CENTER&gt;",Totals!L72,"&lt;/TD&gt;"),"")</f>
        <v>&lt;TD VALIGN = TOP  ALIGN = CENTER&gt;P&lt;/TD&gt;</v>
      </c>
      <c r="D72" s="7" t="str">
        <f>IF(Totals!$AS72="Y",CONCATENATE("&lt;TD VALIGN = TOP  ALIGN = CENTER&gt;",Master!C72,"&lt;/TD&gt;"),"")</f>
        <v>&lt;TD VALIGN = TOP  ALIGN = CENTER&gt;802.1AS-2011&lt;/TD&gt;</v>
      </c>
      <c r="E72" s="7" t="str">
        <f>IF(Totals!$AS72="Y",CONCATENATE("&lt;TD VALIGN = TOP&gt;",Master!D72,"&lt;/TD&gt;"),"")</f>
        <v>&lt;TD VALIGN = TOP&gt;11.2.13.3&lt;/TD&gt;</v>
      </c>
      <c r="F72" s="13" t="str">
        <f>IF(Totals!$AS72="Y","&lt;TD VALIGN = TOP&gt;","")</f>
        <v>&lt;TD VALIGN = TOP&gt;</v>
      </c>
      <c r="G72" s="13" t="str">
        <f>IF(Totals!$AS72="Y",Master!B72,"")</f>
        <v>01-Nov-12</v>
      </c>
      <c r="H72" s="7" t="str">
        <f>IF(Totals!$AS72="Y","&lt;/TD&gt;","")</f>
        <v>&lt;/TD&gt;</v>
      </c>
      <c r="I72" s="7" t="str">
        <f>IF(Totals!$AS72="Y",CONCATENATE("&lt;TD VALIGN = TOP&gt;",Master!E72,"&lt;/TD&gt;"),"")</f>
        <v>&lt;TD VALIGN = TOP&gt;req77&lt;/TD&gt;</v>
      </c>
      <c r="J72" s="7" t="str">
        <f>IF(Totals!$AS72="Y","&lt;/TD&gt;","")</f>
        <v>&lt;/TD&gt;</v>
      </c>
      <c r="K72" s="7" t="str">
        <f>(IF((Totals!$AS72="Y"),(CONCATENATE("&lt;TD VALIGN = MIDDLE&gt;",(IF((Master!$F72=""),("&amp;nbsp;"),(Master!$F72)))," &lt;/TD&gt;")),("")))</f>
        <v>&lt;TD VALIGN = MIDDLE&gt;802.1AS-cor-1 &lt;/TD&gt;</v>
      </c>
      <c r="L72" s="7" t="str">
        <f>IF(Totals!$AS72="Y","&lt;/TR&gt;","")</f>
        <v>&lt;/TR&gt;</v>
      </c>
    </row>
    <row r="73" spans="1:12" ht="12.75" customHeight="1" x14ac:dyDescent="0.2">
      <c r="A73" s="26" t="str">
        <f>IF(Totals!$AS73="Y","&lt;TR&gt;","")</f>
        <v>&lt;TR&gt;</v>
      </c>
      <c r="B73" s="7" t="str">
        <f>IF(Totals!$AS73="Y",CONCATENATE("&lt;TD VALIGN = TOP  ALIGN = CENTER&gt;&lt;A HREF=""maint_",Master!A73,".pdf""&gt;",Master!A73,"&lt;/A&gt;&lt;/TD&gt;"),"")</f>
        <v>&lt;TD VALIGN = TOP  ALIGN = CENTER&gt;&lt;A HREF="maint_0078.pdf"&gt;0078&lt;/A&gt;&lt;/TD&gt;</v>
      </c>
      <c r="C73" s="7" t="str">
        <f>IF(Totals!$AS73="Y",CONCATENATE("&lt;TD VALIGN = TOP  ALIGN = CENTER&gt;",Totals!L73,"&lt;/TD&gt;"),"")</f>
        <v>&lt;TD VALIGN = TOP  ALIGN = CENTER&gt;P&lt;/TD&gt;</v>
      </c>
      <c r="D73" s="7" t="str">
        <f>IF(Totals!$AS73="Y",CONCATENATE("&lt;TD VALIGN = TOP  ALIGN = CENTER&gt;",Master!C73,"&lt;/TD&gt;"),"")</f>
        <v>&lt;TD VALIGN = TOP  ALIGN = CENTER&gt;802.1AS-2011&lt;/TD&gt;</v>
      </c>
      <c r="E73" s="7" t="str">
        <f>IF(Totals!$AS73="Y",CONCATENATE("&lt;TD VALIGN = TOP&gt;",Master!D73,"&lt;/TD&gt;"),"")</f>
        <v>&lt;TD VALIGN = TOP&gt;11.2.15.3&lt;/TD&gt;</v>
      </c>
      <c r="F73" s="13" t="str">
        <f>IF(Totals!$AS73="Y","&lt;TD VALIGN = TOP&gt;","")</f>
        <v>&lt;TD VALIGN = TOP&gt;</v>
      </c>
      <c r="G73" s="13" t="str">
        <f>IF(Totals!$AS73="Y",Master!B73,"")</f>
        <v>01-Nov-12</v>
      </c>
      <c r="H73" s="7" t="str">
        <f>IF(Totals!$AS73="Y","&lt;/TD&gt;","")</f>
        <v>&lt;/TD&gt;</v>
      </c>
      <c r="I73" s="7" t="str">
        <f>IF(Totals!$AS73="Y",CONCATENATE("&lt;TD VALIGN = TOP&gt;",Master!E73,"&lt;/TD&gt;"),"")</f>
        <v>&lt;TD VALIGN = TOP&gt;req78&lt;/TD&gt;</v>
      </c>
      <c r="J73" s="7" t="str">
        <f>IF(Totals!$AS73="Y","&lt;/TD&gt;","")</f>
        <v>&lt;/TD&gt;</v>
      </c>
      <c r="K73" s="7" t="str">
        <f>(IF((Totals!$AS73="Y"),(CONCATENATE("&lt;TD VALIGN = MIDDLE&gt;",(IF((Master!$F73=""),("&amp;nbsp;"),(Master!$F73)))," &lt;/TD&gt;")),("")))</f>
        <v>&lt;TD VALIGN = MIDDLE&gt;802.1AS-cor-1 &lt;/TD&gt;</v>
      </c>
      <c r="L73" s="7" t="str">
        <f>IF(Totals!$AS73="Y","&lt;/TR&gt;","")</f>
        <v>&lt;/TR&gt;</v>
      </c>
    </row>
    <row r="74" spans="1:12" ht="12.75" customHeight="1" x14ac:dyDescent="0.2">
      <c r="A74" s="26" t="str">
        <f>IF(Totals!$AS74="Y","&lt;TR&gt;","")</f>
        <v>&lt;TR&gt;</v>
      </c>
      <c r="B74" s="7" t="str">
        <f>IF(Totals!$AS74="Y",CONCATENATE("&lt;TD VALIGN = TOP  ALIGN = CENTER&gt;&lt;A HREF=""maint_",Master!A74,".pdf""&gt;",Master!A74,"&lt;/A&gt;&lt;/TD&gt;"),"")</f>
        <v>&lt;TD VALIGN = TOP  ALIGN = CENTER&gt;&lt;A HREF="maint_0079.pdf"&gt;0079&lt;/A&gt;&lt;/TD&gt;</v>
      </c>
      <c r="C74" s="7" t="str">
        <f>IF(Totals!$AS74="Y",CONCATENATE("&lt;TD VALIGN = TOP  ALIGN = CENTER&gt;",Totals!L74,"&lt;/TD&gt;"),"")</f>
        <v>&lt;TD VALIGN = TOP  ALIGN = CENTER&gt;P&lt;/TD&gt;</v>
      </c>
      <c r="D74" s="7" t="str">
        <f>IF(Totals!$AS74="Y",CONCATENATE("&lt;TD VALIGN = TOP  ALIGN = CENTER&gt;",Master!C74,"&lt;/TD&gt;"),"")</f>
        <v>&lt;TD VALIGN = TOP  ALIGN = CENTER&gt;802.1AS-2011&lt;/TD&gt;</v>
      </c>
      <c r="E74" s="7" t="str">
        <f>IF(Totals!$AS74="Y",CONCATENATE("&lt;TD VALIGN = TOP&gt;",Master!D74,"&lt;/TD&gt;"),"")</f>
        <v>&lt;TD VALIGN = TOP&gt;11.2.16.1&lt;/TD&gt;</v>
      </c>
      <c r="F74" s="13" t="str">
        <f>IF(Totals!$AS74="Y","&lt;TD VALIGN = TOP&gt;","")</f>
        <v>&lt;TD VALIGN = TOP&gt;</v>
      </c>
      <c r="G74" s="13" t="str">
        <f>IF(Totals!$AS74="Y",Master!B74,"")</f>
        <v>01-Nov-12</v>
      </c>
      <c r="H74" s="7" t="str">
        <f>IF(Totals!$AS74="Y","&lt;/TD&gt;","")</f>
        <v>&lt;/TD&gt;</v>
      </c>
      <c r="I74" s="7" t="str">
        <f>IF(Totals!$AS74="Y",CONCATENATE("&lt;TD VALIGN = TOP&gt;",Master!E74,"&lt;/TD&gt;"),"")</f>
        <v>&lt;TD VALIGN = TOP&gt;req79&lt;/TD&gt;</v>
      </c>
      <c r="J74" s="7" t="str">
        <f>IF(Totals!$AS74="Y","&lt;/TD&gt;","")</f>
        <v>&lt;/TD&gt;</v>
      </c>
      <c r="K74" s="7" t="str">
        <f>(IF((Totals!$AS74="Y"),(CONCATENATE("&lt;TD VALIGN = MIDDLE&gt;",(IF((Master!$F74=""),("&amp;nbsp;"),(Master!$F74)))," &lt;/TD&gt;")),("")))</f>
        <v>&lt;TD VALIGN = MIDDLE&gt;802.1AS-cor-1 &lt;/TD&gt;</v>
      </c>
      <c r="L74" s="7" t="str">
        <f>IF(Totals!$AS74="Y","&lt;/TR&gt;","")</f>
        <v>&lt;/TR&gt;</v>
      </c>
    </row>
    <row r="75" spans="1:12" ht="12.75" customHeight="1" x14ac:dyDescent="0.2">
      <c r="A75" s="26" t="str">
        <f>IF(Totals!$AS75="Y","&lt;TR&gt;","")</f>
        <v>&lt;TR&gt;</v>
      </c>
      <c r="B75" s="7" t="str">
        <f>IF(Totals!$AS75="Y",CONCATENATE("&lt;TD VALIGN = TOP  ALIGN = CENTER&gt;&lt;A HREF=""maint_",Master!A75,".pdf""&gt;",Master!A75,"&lt;/A&gt;&lt;/TD&gt;"),"")</f>
        <v>&lt;TD VALIGN = TOP  ALIGN = CENTER&gt;&lt;A HREF="maint_0080.pdf"&gt;0080&lt;/A&gt;&lt;/TD&gt;</v>
      </c>
      <c r="C75" s="7" t="str">
        <f>IF(Totals!$AS75="Y",CONCATENATE("&lt;TD VALIGN = TOP  ALIGN = CENTER&gt;",Totals!L75,"&lt;/TD&gt;"),"")</f>
        <v>&lt;TD VALIGN = TOP  ALIGN = CENTER&gt;P&lt;/TD&gt;</v>
      </c>
      <c r="D75" s="7" t="str">
        <f>IF(Totals!$AS75="Y",CONCATENATE("&lt;TD VALIGN = TOP  ALIGN = CENTER&gt;",Master!C75,"&lt;/TD&gt;"),"")</f>
        <v>&lt;TD VALIGN = TOP  ALIGN = CENTER&gt;802.1AS-2011&lt;/TD&gt;</v>
      </c>
      <c r="E75" s="7" t="str">
        <f>IF(Totals!$AS75="Y",CONCATENATE("&lt;TD VALIGN = TOP&gt;",Master!D75,"&lt;/TD&gt;"),"")</f>
        <v>&lt;TD VALIGN = TOP&gt;11.4.2.3&lt;/TD&gt;</v>
      </c>
      <c r="F75" s="13" t="str">
        <f>IF(Totals!$AS75="Y","&lt;TD VALIGN = TOP&gt;","")</f>
        <v>&lt;TD VALIGN = TOP&gt;</v>
      </c>
      <c r="G75" s="13" t="str">
        <f>IF(Totals!$AS75="Y",Master!B75,"")</f>
        <v>01-Nov-12</v>
      </c>
      <c r="H75" s="7" t="str">
        <f>IF(Totals!$AS75="Y","&lt;/TD&gt;","")</f>
        <v>&lt;/TD&gt;</v>
      </c>
      <c r="I75" s="7" t="str">
        <f>IF(Totals!$AS75="Y",CONCATENATE("&lt;TD VALIGN = TOP&gt;",Master!E75,"&lt;/TD&gt;"),"")</f>
        <v>&lt;TD VALIGN = TOP&gt;req80&lt;/TD&gt;</v>
      </c>
      <c r="J75" s="7" t="str">
        <f>IF(Totals!$AS75="Y","&lt;/TD&gt;","")</f>
        <v>&lt;/TD&gt;</v>
      </c>
      <c r="K75" s="7" t="str">
        <f>(IF((Totals!$AS75="Y"),(CONCATENATE("&lt;TD VALIGN = MIDDLE&gt;",(IF((Master!$F75=""),("&amp;nbsp;"),(Master!$F75)))," &lt;/TD&gt;")),("")))</f>
        <v>&lt;TD VALIGN = MIDDLE&gt;802.1AS-cor-1 &lt;/TD&gt;</v>
      </c>
      <c r="L75" s="7" t="str">
        <f>IF(Totals!$AS75="Y","&lt;/TR&gt;","")</f>
        <v>&lt;/TR&gt;</v>
      </c>
    </row>
    <row r="76" spans="1:12" ht="12.75" customHeight="1" x14ac:dyDescent="0.2">
      <c r="A76" s="26" t="str">
        <f>IF(Totals!$AS76="Y","&lt;TR&gt;","")</f>
        <v>&lt;TR&gt;</v>
      </c>
      <c r="B76" s="7" t="str">
        <f>IF(Totals!$AS76="Y",CONCATENATE("&lt;TD VALIGN = TOP  ALIGN = CENTER&gt;&lt;A HREF=""maint_",Master!A76,".pdf""&gt;",Master!A76,"&lt;/A&gt;&lt;/TD&gt;"),"")</f>
        <v>&lt;TD VALIGN = TOP  ALIGN = CENTER&gt;&lt;A HREF="maint_0081.pdf"&gt;0081&lt;/A&gt;&lt;/TD&gt;</v>
      </c>
      <c r="C76" s="7" t="str">
        <f>IF(Totals!$AS76="Y",CONCATENATE("&lt;TD VALIGN = TOP  ALIGN = CENTER&gt;",Totals!L76,"&lt;/TD&gt;"),"")</f>
        <v>&lt;TD VALIGN = TOP  ALIGN = CENTER&gt;P&lt;/TD&gt;</v>
      </c>
      <c r="D76" s="7" t="str">
        <f>IF(Totals!$AS76="Y",CONCATENATE("&lt;TD VALIGN = TOP  ALIGN = CENTER&gt;",Master!C76,"&lt;/TD&gt;"),"")</f>
        <v>&lt;TD VALIGN = TOP  ALIGN = CENTER&gt;802.1AS-2011&lt;/TD&gt;</v>
      </c>
      <c r="E76" s="7" t="str">
        <f>IF(Totals!$AS76="Y",CONCATENATE("&lt;TD VALIGN = TOP&gt;",Master!D76,"&lt;/TD&gt;"),"")</f>
        <v>&lt;TD VALIGN = TOP&gt;14.6.25&lt;/TD&gt;</v>
      </c>
      <c r="F76" s="13" t="str">
        <f>IF(Totals!$AS76="Y","&lt;TD VALIGN = TOP&gt;","")</f>
        <v>&lt;TD VALIGN = TOP&gt;</v>
      </c>
      <c r="G76" s="13" t="str">
        <f>IF(Totals!$AS76="Y",Master!B76,"")</f>
        <v>01-Nov-12</v>
      </c>
      <c r="H76" s="7" t="str">
        <f>IF(Totals!$AS76="Y","&lt;/TD&gt;","")</f>
        <v>&lt;/TD&gt;</v>
      </c>
      <c r="I76" s="7" t="str">
        <f>IF(Totals!$AS76="Y",CONCATENATE("&lt;TD VALIGN = TOP&gt;",Master!E76,"&lt;/TD&gt;"),"")</f>
        <v>&lt;TD VALIGN = TOP&gt;req81&lt;/TD&gt;</v>
      </c>
      <c r="J76" s="7" t="str">
        <f>IF(Totals!$AS76="Y","&lt;/TD&gt;","")</f>
        <v>&lt;/TD&gt;</v>
      </c>
      <c r="K76" s="7" t="str">
        <f>(IF((Totals!$AS76="Y"),(CONCATENATE("&lt;TD VALIGN = MIDDLE&gt;",(IF((Master!$F76=""),("&amp;nbsp;"),(Master!$F76)))," &lt;/TD&gt;")),("")))</f>
        <v>&lt;TD VALIGN = MIDDLE&gt;802.1AS-cor-1 &lt;/TD&gt;</v>
      </c>
      <c r="L76" s="7" t="str">
        <f>IF(Totals!$AS76="Y","&lt;/TR&gt;","")</f>
        <v>&lt;/TR&gt;</v>
      </c>
    </row>
    <row r="77" spans="1:12" ht="12.75" customHeight="1" x14ac:dyDescent="0.2">
      <c r="A77" s="26" t="str">
        <f>IF(Totals!$AS77="Y","&lt;TR&gt;","")</f>
        <v>&lt;TR&gt;</v>
      </c>
      <c r="B77" s="7" t="str">
        <f>IF(Totals!$AS77="Y",CONCATENATE("&lt;TD VALIGN = TOP  ALIGN = CENTER&gt;&lt;A HREF=""maint_",Master!A77,".pdf""&gt;",Master!A77,"&lt;/A&gt;&lt;/TD&gt;"),"")</f>
        <v>&lt;TD VALIGN = TOP  ALIGN = CENTER&gt;&lt;A HREF="maint_0082.pdf"&gt;0082&lt;/A&gt;&lt;/TD&gt;</v>
      </c>
      <c r="C77" s="7" t="str">
        <f>IF(Totals!$AS77="Y",CONCATENATE("&lt;TD VALIGN = TOP  ALIGN = CENTER&gt;",Totals!L77,"&lt;/TD&gt;"),"")</f>
        <v>&lt;TD VALIGN = TOP  ALIGN = CENTER&gt;P&lt;/TD&gt;</v>
      </c>
      <c r="D77" s="7" t="str">
        <f>IF(Totals!$AS77="Y",CONCATENATE("&lt;TD VALIGN = TOP  ALIGN = CENTER&gt;",Master!C77,"&lt;/TD&gt;"),"")</f>
        <v>&lt;TD VALIGN = TOP  ALIGN = CENTER&gt;802.1AS-2011&lt;/TD&gt;</v>
      </c>
      <c r="E77" s="7" t="str">
        <f>IF(Totals!$AS77="Y",CONCATENATE("&lt;TD VALIGN = TOP&gt;",Master!D77,"&lt;/TD&gt;"),"")</f>
        <v>&lt;TD VALIGN = TOP&gt;14.7.9&lt;/TD&gt;</v>
      </c>
      <c r="F77" s="13" t="str">
        <f>IF(Totals!$AS77="Y","&lt;TD VALIGN = TOP&gt;","")</f>
        <v>&lt;TD VALIGN = TOP&gt;</v>
      </c>
      <c r="G77" s="13" t="str">
        <f>IF(Totals!$AS77="Y",Master!B77,"")</f>
        <v>01-Nov-12</v>
      </c>
      <c r="H77" s="7" t="str">
        <f>IF(Totals!$AS77="Y","&lt;/TD&gt;","")</f>
        <v>&lt;/TD&gt;</v>
      </c>
      <c r="I77" s="7" t="str">
        <f>IF(Totals!$AS77="Y",CONCATENATE("&lt;TD VALIGN = TOP&gt;",Master!E77,"&lt;/TD&gt;"),"")</f>
        <v>&lt;TD VALIGN = TOP&gt;req82&lt;/TD&gt;</v>
      </c>
      <c r="J77" s="7" t="str">
        <f>IF(Totals!$AS77="Y","&lt;/TD&gt;","")</f>
        <v>&lt;/TD&gt;</v>
      </c>
      <c r="K77" s="7" t="str">
        <f>(IF((Totals!$AS77="Y"),(CONCATENATE("&lt;TD VALIGN = MIDDLE&gt;",(IF((Master!$F77=""),("&amp;nbsp;"),(Master!$F77)))," &lt;/TD&gt;")),("")))</f>
        <v>&lt;TD VALIGN = MIDDLE&gt;802.1AS-cor-1 &lt;/TD&gt;</v>
      </c>
      <c r="L77" s="7" t="str">
        <f>IF(Totals!$AS77="Y","&lt;/TR&gt;","")</f>
        <v>&lt;/TR&gt;</v>
      </c>
    </row>
    <row r="78" spans="1:12" ht="12.75" customHeight="1" x14ac:dyDescent="0.2">
      <c r="A78" s="26" t="str">
        <f>IF(Totals!$AS78="Y","&lt;TR&gt;","")</f>
        <v>&lt;TR&gt;</v>
      </c>
      <c r="B78" s="7" t="str">
        <f>IF(Totals!$AS78="Y",CONCATENATE("&lt;TD VALIGN = TOP  ALIGN = CENTER&gt;&lt;A HREF=""maint_",Master!A78,".pdf""&gt;",Master!A78,"&lt;/A&gt;&lt;/TD&gt;"),"")</f>
        <v>&lt;TD VALIGN = TOP  ALIGN = CENTER&gt;&lt;A HREF="maint_0083.pdf"&gt;0083&lt;/A&gt;&lt;/TD&gt;</v>
      </c>
      <c r="C78" s="7" t="str">
        <f>IF(Totals!$AS78="Y",CONCATENATE("&lt;TD VALIGN = TOP  ALIGN = CENTER&gt;",Totals!L78,"&lt;/TD&gt;"),"")</f>
        <v>&lt;TD VALIGN = TOP  ALIGN = CENTER&gt;J&lt;/TD&gt;</v>
      </c>
      <c r="D78" s="7" t="str">
        <f>IF(Totals!$AS78="Y",CONCATENATE("&lt;TD VALIGN = TOP  ALIGN = CENTER&gt;",Master!C78,"&lt;/TD&gt;"),"")</f>
        <v>&lt;TD VALIGN = TOP  ALIGN = CENTER&gt;802.1AS-2011&lt;/TD&gt;</v>
      </c>
      <c r="E78" s="7" t="str">
        <f>IF(Totals!$AS78="Y",CONCATENATE("&lt;TD VALIGN = TOP&gt;",Master!D78,"&lt;/TD&gt;"),"")</f>
        <v>&lt;TD VALIGN = TOP&gt;A.5&lt;/TD&gt;</v>
      </c>
      <c r="F78" s="13" t="str">
        <f>IF(Totals!$AS78="Y","&lt;TD VALIGN = TOP&gt;","")</f>
        <v>&lt;TD VALIGN = TOP&gt;</v>
      </c>
      <c r="G78" s="13" t="str">
        <f>IF(Totals!$AS78="Y",Master!B78,"")</f>
        <v>01-Nov-12</v>
      </c>
      <c r="H78" s="7" t="str">
        <f>IF(Totals!$AS78="Y","&lt;/TD&gt;","")</f>
        <v>&lt;/TD&gt;</v>
      </c>
      <c r="I78" s="7" t="str">
        <f>IF(Totals!$AS78="Y",CONCATENATE("&lt;TD VALIGN = TOP&gt;",Master!E78,"&lt;/TD&gt;"),"")</f>
        <v>&lt;TD VALIGN = TOP&gt;req83&lt;/TD&gt;</v>
      </c>
      <c r="J78" s="7" t="str">
        <f>IF(Totals!$AS78="Y","&lt;/TD&gt;","")</f>
        <v>&lt;/TD&gt;</v>
      </c>
      <c r="K78" s="7" t="str">
        <f>(IF((Totals!$AS78="Y"),(CONCATENATE("&lt;TD VALIGN = MIDDLE&gt;",(IF((Master!$F78=""),("&amp;nbsp;"),(Master!$F78)))," &lt;/TD&gt;")),("")))</f>
        <v>&lt;TD VALIGN = MIDDLE&gt;&amp;nbsp; &lt;/TD&gt;</v>
      </c>
      <c r="L78" s="7" t="str">
        <f>IF(Totals!$AS78="Y","&lt;/TR&gt;","")</f>
        <v>&lt;/TR&gt;</v>
      </c>
    </row>
    <row r="79" spans="1:12" ht="12.75" customHeight="1" x14ac:dyDescent="0.2">
      <c r="A79" s="26" t="str">
        <f>IF(Totals!$AS79="Y","&lt;TR&gt;","")</f>
        <v>&lt;TR&gt;</v>
      </c>
      <c r="B79" s="7" t="str">
        <f>IF(Totals!$AS79="Y",CONCATENATE("&lt;TD VALIGN = TOP  ALIGN = CENTER&gt;&lt;A HREF=""maint_",Master!A79,".pdf""&gt;",Master!A79,"&lt;/A&gt;&lt;/TD&gt;"),"")</f>
        <v>&lt;TD VALIGN = TOP  ALIGN = CENTER&gt;&lt;A HREF="maint_0084.pdf"&gt;0084&lt;/A&gt;&lt;/TD&gt;</v>
      </c>
      <c r="C79" s="7" t="str">
        <f>IF(Totals!$AS79="Y",CONCATENATE("&lt;TD VALIGN = TOP  ALIGN = CENTER&gt;",Totals!L79,"&lt;/TD&gt;"),"")</f>
        <v>&lt;TD VALIGN = TOP  ALIGN = CENTER&gt;J&lt;/TD&gt;</v>
      </c>
      <c r="D79" s="7" t="str">
        <f>IF(Totals!$AS79="Y",CONCATENATE("&lt;TD VALIGN = TOP  ALIGN = CENTER&gt;",Master!C79,"&lt;/TD&gt;"),"")</f>
        <v>&lt;TD VALIGN = TOP  ALIGN = CENTER&gt;802.1AS-2011&lt;/TD&gt;</v>
      </c>
      <c r="E79" s="7" t="str">
        <f>IF(Totals!$AS79="Y",CONCATENATE("&lt;TD VALIGN = TOP&gt;",Master!D79,"&lt;/TD&gt;"),"")</f>
        <v>&lt;TD VALIGN = TOP&gt;General&lt;/TD&gt;</v>
      </c>
      <c r="F79" s="13" t="str">
        <f>IF(Totals!$AS79="Y","&lt;TD VALIGN = TOP&gt;","")</f>
        <v>&lt;TD VALIGN = TOP&gt;</v>
      </c>
      <c r="G79" s="13" t="str">
        <f>IF(Totals!$AS79="Y",Master!B79,"")</f>
        <v>01-Nov-12</v>
      </c>
      <c r="H79" s="7" t="str">
        <f>IF(Totals!$AS79="Y","&lt;/TD&gt;","")</f>
        <v>&lt;/TD&gt;</v>
      </c>
      <c r="I79" s="7" t="str">
        <f>IF(Totals!$AS79="Y",CONCATENATE("&lt;TD VALIGN = TOP&gt;",Master!E79,"&lt;/TD&gt;"),"")</f>
        <v>&lt;TD VALIGN = TOP&gt;req84&lt;/TD&gt;</v>
      </c>
      <c r="J79" s="7" t="str">
        <f>IF(Totals!$AS79="Y","&lt;/TD&gt;","")</f>
        <v>&lt;/TD&gt;</v>
      </c>
      <c r="K79" s="7" t="str">
        <f>(IF((Totals!$AS79="Y"),(CONCATENATE("&lt;TD VALIGN = MIDDLE&gt;",(IF((Master!$F79=""),("&amp;nbsp;"),(Master!$F79)))," &lt;/TD&gt;")),("")))</f>
        <v>&lt;TD VALIGN = MIDDLE&gt;&amp;nbsp; &lt;/TD&gt;</v>
      </c>
      <c r="L79" s="7" t="str">
        <f>IF(Totals!$AS79="Y","&lt;/TR&gt;","")</f>
        <v>&lt;/TR&gt;</v>
      </c>
    </row>
    <row r="80" spans="1:12" ht="12.75" customHeight="1" x14ac:dyDescent="0.2">
      <c r="A80" s="26" t="str">
        <f>IF(Totals!$AS80="Y","&lt;TR&gt;","")</f>
        <v>&lt;TR&gt;</v>
      </c>
      <c r="B80" s="7" t="str">
        <f>IF(Totals!$AS80="Y",CONCATENATE("&lt;TD VALIGN = TOP  ALIGN = CENTER&gt;&lt;A HREF=""maint_",Master!A80,".pdf""&gt;",Master!A80,"&lt;/A&gt;&lt;/TD&gt;"),"")</f>
        <v>&lt;TD VALIGN = TOP  ALIGN = CENTER&gt;&lt;A HREF="maint_0085.pdf"&gt;0085&lt;/A&gt;&lt;/TD&gt;</v>
      </c>
      <c r="C80" s="7" t="str">
        <f>IF(Totals!$AS80="Y",CONCATENATE("&lt;TD VALIGN = TOP  ALIGN = CENTER&gt;",Totals!L80,"&lt;/TD&gt;"),"")</f>
        <v>&lt;TD VALIGN = TOP  ALIGN = CENTER&gt;J&lt;/TD&gt;</v>
      </c>
      <c r="D80" s="7" t="str">
        <f>IF(Totals!$AS80="Y",CONCATENATE("&lt;TD VALIGN = TOP  ALIGN = CENTER&gt;",Master!C80,"&lt;/TD&gt;"),"")</f>
        <v>&lt;TD VALIGN = TOP  ALIGN = CENTER&gt;802.1AS-2011&lt;/TD&gt;</v>
      </c>
      <c r="E80" s="7" t="str">
        <f>IF(Totals!$AS80="Y",CONCATENATE("&lt;TD VALIGN = TOP&gt;",Master!D80,"&lt;/TD&gt;"),"")</f>
        <v>&lt;TD VALIGN = TOP&gt;General&lt;/TD&gt;</v>
      </c>
      <c r="F80" s="13" t="str">
        <f>IF(Totals!$AS80="Y","&lt;TD VALIGN = TOP&gt;","")</f>
        <v>&lt;TD VALIGN = TOP&gt;</v>
      </c>
      <c r="G80" s="13" t="str">
        <f>IF(Totals!$AS80="Y",Master!B80,"")</f>
        <v>01-Nov-12</v>
      </c>
      <c r="H80" s="7" t="str">
        <f>IF(Totals!$AS80="Y","&lt;/TD&gt;","")</f>
        <v>&lt;/TD&gt;</v>
      </c>
      <c r="I80" s="7" t="str">
        <f>IF(Totals!$AS80="Y",CONCATENATE("&lt;TD VALIGN = TOP&gt;",Master!E80,"&lt;/TD&gt;"),"")</f>
        <v>&lt;TD VALIGN = TOP&gt;req85&lt;/TD&gt;</v>
      </c>
      <c r="J80" s="7" t="str">
        <f>IF(Totals!$AS80="Y","&lt;/TD&gt;","")</f>
        <v>&lt;/TD&gt;</v>
      </c>
      <c r="K80" s="7" t="str">
        <f>(IF((Totals!$AS80="Y"),(CONCATENATE("&lt;TD VALIGN = MIDDLE&gt;",(IF((Master!$F80=""),("&amp;nbsp;"),(Master!$F80)))," &lt;/TD&gt;")),("")))</f>
        <v>&lt;TD VALIGN = MIDDLE&gt;&amp;nbsp; &lt;/TD&gt;</v>
      </c>
      <c r="L80" s="7" t="str">
        <f>IF(Totals!$AS80="Y","&lt;/TR&gt;","")</f>
        <v>&lt;/TR&gt;</v>
      </c>
    </row>
    <row r="81" spans="1:12" ht="12.75" customHeight="1" x14ac:dyDescent="0.2">
      <c r="A81" s="26" t="str">
        <f>IF(Totals!$AS81="Y","&lt;TR&gt;","")</f>
        <v/>
      </c>
      <c r="B81" s="7" t="str">
        <f>IF(Totals!$AS81="Y",CONCATENATE("&lt;TD VALIGN = TOP  ALIGN = CENTER&gt;&lt;A HREF=""maint_",Master!A81,".pdf""&gt;",Master!A81,"&lt;/A&gt;&lt;/TD&gt;"),"")</f>
        <v/>
      </c>
      <c r="C81" s="7" t="str">
        <f>IF(Totals!$AS81="Y",CONCATENATE("&lt;TD VALIGN = TOP  ALIGN = CENTER&gt;",Totals!L81,"&lt;/TD&gt;"),"")</f>
        <v/>
      </c>
      <c r="D81" s="7" t="str">
        <f>IF(Totals!$AS81="Y",CONCATENATE("&lt;TD VALIGN = TOP  ALIGN = CENTER&gt;",Master!C81,"&lt;/TD&gt;"),"")</f>
        <v/>
      </c>
      <c r="E81" s="7" t="str">
        <f>IF(Totals!$AS81="Y",CONCATENATE("&lt;TD VALIGN = TOP&gt;",Master!D81,"&lt;/TD&gt;"),"")</f>
        <v/>
      </c>
      <c r="F81" s="13" t="str">
        <f>IF(Totals!$AS81="Y","&lt;TD VALIGN = TOP&gt;","")</f>
        <v/>
      </c>
      <c r="G81" s="13" t="str">
        <f>IF(Totals!$AS81="Y",Master!B81,"")</f>
        <v/>
      </c>
      <c r="H81" s="7" t="str">
        <f>IF(Totals!$AS81="Y","&lt;/TD&gt;","")</f>
        <v/>
      </c>
      <c r="I81" s="7" t="str">
        <f>IF(Totals!$AS81="Y",CONCATENATE("&lt;TD VALIGN = TOP&gt;",Master!E81,"&lt;/TD&gt;"),"")</f>
        <v/>
      </c>
      <c r="J81" s="7" t="str">
        <f>IF(Totals!$AS81="Y","&lt;/TD&gt;","")</f>
        <v/>
      </c>
      <c r="K81" s="7" t="str">
        <f>(IF((Totals!$AS81="Y"),(CONCATENATE("&lt;TD VALIGN = MIDDLE&gt;",(IF((Master!$F81=""),("&amp;nbsp;"),(Master!$F81)))," &lt;/TD&gt;")),("")))</f>
        <v/>
      </c>
      <c r="L81" s="7" t="str">
        <f>IF(Totals!$AS81="Y","&lt;/TR&gt;","")</f>
        <v/>
      </c>
    </row>
    <row r="82" spans="1:12" ht="12.75" customHeight="1" x14ac:dyDescent="0.2">
      <c r="A82" s="26" t="str">
        <f>IF(Totals!$AS82="Y","&lt;TR&gt;","")</f>
        <v/>
      </c>
      <c r="B82" s="7" t="str">
        <f>IF(Totals!$AS82="Y",CONCATENATE("&lt;TD VALIGN = TOP  ALIGN = CENTER&gt;&lt;A HREF=""maint_",Master!A82,".pdf""&gt;",Master!A82,"&lt;/A&gt;&lt;/TD&gt;"),"")</f>
        <v/>
      </c>
      <c r="C82" s="7" t="str">
        <f>IF(Totals!$AS82="Y",CONCATENATE("&lt;TD VALIGN = TOP  ALIGN = CENTER&gt;",Totals!L187,"&lt;/TD&gt;"),"")</f>
        <v/>
      </c>
      <c r="D82" s="7" t="str">
        <f>IF(Totals!$AS82="Y",CONCATENATE("&lt;TD VALIGN = TOP  ALIGN = CENTER&gt;",Master!C82,"&lt;/TD&gt;"),"")</f>
        <v/>
      </c>
      <c r="E82" s="7" t="str">
        <f>IF(Totals!$AS82="Y",CONCATENATE("&lt;TD VALIGN = TOP&gt;",Master!D82,"&lt;/TD&gt;"),"")</f>
        <v/>
      </c>
      <c r="F82" s="13" t="str">
        <f>IF(Totals!$AS82="Y","&lt;TD VALIGN = TOP&gt;","")</f>
        <v/>
      </c>
      <c r="G82" s="13" t="str">
        <f>IF(Totals!$AS82="Y",Master!B82,"")</f>
        <v/>
      </c>
      <c r="H82" s="7" t="str">
        <f>IF(Totals!$AS82="Y","&lt;/TD&gt;","")</f>
        <v/>
      </c>
      <c r="I82" s="7" t="str">
        <f>IF(Totals!$AS82="Y",CONCATENATE("&lt;TD VALIGN = TOP&gt;",Master!E82,"&lt;/TD&gt;"),"")</f>
        <v/>
      </c>
      <c r="J82" s="7" t="str">
        <f>IF(Totals!$AS82="Y","&lt;/TD&gt;","")</f>
        <v/>
      </c>
      <c r="K82" s="7" t="str">
        <f>(IF((Totals!$AS82="Y"),(CONCATENATE("&lt;TD VALIGN = MIDDLE&gt;",(IF((Master!$F82=""),("&amp;nbsp;"),(Master!$F82)))," &lt;/TD&gt;")),("")))</f>
        <v/>
      </c>
      <c r="L82" s="7" t="str">
        <f>IF(Totals!$AS82="Y","&lt;/TR&gt;","")</f>
        <v/>
      </c>
    </row>
    <row r="83" spans="1:12" ht="12.75" customHeight="1" x14ac:dyDescent="0.2">
      <c r="A83" s="26" t="str">
        <f>IF(Totals!$AS83="Y","&lt;TR&gt;","")</f>
        <v/>
      </c>
      <c r="B83" s="7" t="str">
        <f>IF(Totals!$AS83="Y",CONCATENATE("&lt;TD VALIGN = TOP  ALIGN = CENTER&gt;&lt;A HREF=""maint_",Master!A83,".pdf""&gt;",Master!A83,"&lt;/A&gt;&lt;/TD&gt;"),"")</f>
        <v/>
      </c>
      <c r="C83" s="7" t="str">
        <f>IF(Totals!$AS83="Y",CONCATENATE("&lt;TD VALIGN = TOP  ALIGN = CENTER&gt;",Totals!L83,"&lt;/TD&gt;"),"")</f>
        <v/>
      </c>
      <c r="D83" s="7" t="str">
        <f>IF(Totals!$AS83="Y",CONCATENATE("&lt;TD VALIGN = TOP  ALIGN = CENTER&gt;",Master!C83,"&lt;/TD&gt;"),"")</f>
        <v/>
      </c>
      <c r="E83" s="7" t="str">
        <f>IF(Totals!$AS83="Y",CONCATENATE("&lt;TD VALIGN = TOP&gt;",Master!D83,"&lt;/TD&gt;"),"")</f>
        <v/>
      </c>
      <c r="F83" s="13" t="str">
        <f>IF(Totals!$AS83="Y","&lt;TD VALIGN = TOP&gt;","")</f>
        <v/>
      </c>
      <c r="G83" s="13" t="str">
        <f>IF(Totals!$AS83="Y",Master!B83,"")</f>
        <v/>
      </c>
      <c r="H83" s="7" t="str">
        <f>IF(Totals!$AS83="Y","&lt;/TD&gt;","")</f>
        <v/>
      </c>
      <c r="I83" s="7" t="str">
        <f>IF(Totals!$AS83="Y",CONCATENATE("&lt;TD VALIGN = TOP&gt;",Master!E83,"&lt;/TD&gt;"),"")</f>
        <v/>
      </c>
      <c r="J83" s="7" t="str">
        <f>IF(Totals!$AS83="Y","&lt;/TD&gt;","")</f>
        <v/>
      </c>
      <c r="K83" s="7" t="str">
        <f>(IF((Totals!$AS83="Y"),(CONCATENATE("&lt;TD VALIGN = MIDDLE&gt;",(IF((Master!$F83=""),("&amp;nbsp;"),(Master!$F83)))," &lt;/TD&gt;")),("")))</f>
        <v/>
      </c>
      <c r="L83" s="7" t="str">
        <f>IF(Totals!$AS83="Y","&lt;/TR&gt;","")</f>
        <v/>
      </c>
    </row>
    <row r="84" spans="1:12" ht="12.75" customHeight="1" x14ac:dyDescent="0.2">
      <c r="A84" s="26" t="str">
        <f>IF(Totals!$AS84="Y","&lt;TR&gt;","")</f>
        <v/>
      </c>
      <c r="B84" s="7" t="str">
        <f>IF(Totals!$AS84="Y",CONCATENATE("&lt;TD VALIGN = TOP  ALIGN = CENTER&gt;&lt;A HREF=""maint_",Master!A84,".pdf""&gt;",Master!A84,"&lt;/A&gt;&lt;/TD&gt;"),"")</f>
        <v/>
      </c>
      <c r="C84" s="7" t="str">
        <f>IF(Totals!$AS84="Y",CONCATENATE("&lt;TD VALIGN = TOP  ALIGN = CENTER&gt;",Totals!L84,"&lt;/TD&gt;"),"")</f>
        <v/>
      </c>
      <c r="D84" s="7" t="str">
        <f>IF(Totals!$AS84="Y",CONCATENATE("&lt;TD VALIGN = TOP  ALIGN = CENTER&gt;",Master!C84,"&lt;/TD&gt;"),"")</f>
        <v/>
      </c>
      <c r="E84" s="7" t="str">
        <f>IF(Totals!$AS84="Y",CONCATENATE("&lt;TD VALIGN = TOP&gt;",Master!D84,"&lt;/TD&gt;"),"")</f>
        <v/>
      </c>
      <c r="F84" s="13" t="str">
        <f>IF(Totals!$AS84="Y","&lt;TD VALIGN = TOP&gt;","")</f>
        <v/>
      </c>
      <c r="G84" s="13" t="str">
        <f>IF(Totals!$AS84="Y",Master!B84,"")</f>
        <v/>
      </c>
      <c r="H84" s="7" t="str">
        <f>IF(Totals!$AS84="Y","&lt;/TD&gt;","")</f>
        <v/>
      </c>
      <c r="I84" s="7" t="str">
        <f>IF(Totals!$AS84="Y",CONCATENATE("&lt;TD VALIGN = TOP&gt;",Master!E84,"&lt;/TD&gt;"),"")</f>
        <v/>
      </c>
      <c r="J84" s="7" t="str">
        <f>IF(Totals!$AS84="Y","&lt;/TD&gt;","")</f>
        <v/>
      </c>
      <c r="K84" s="7" t="str">
        <f>(IF((Totals!$AS84="Y"),(CONCATENATE("&lt;TD VALIGN = MIDDLE&gt;",(IF((Master!$F84=""),("&amp;nbsp;"),(Master!$F84)))," &lt;/TD&gt;")),("")))</f>
        <v/>
      </c>
      <c r="L84" s="7" t="str">
        <f>IF(Totals!$AS84="Y","&lt;/TR&gt;","")</f>
        <v/>
      </c>
    </row>
    <row r="85" spans="1:12" ht="12.75" customHeight="1" x14ac:dyDescent="0.2">
      <c r="A85" s="26" t="str">
        <f>IF(Totals!$AS85="Y","&lt;TR&gt;","")</f>
        <v/>
      </c>
      <c r="B85" s="7" t="str">
        <f>IF(Totals!$AS85="Y",CONCATENATE("&lt;TD VALIGN = TOP  ALIGN = CENTER&gt;&lt;A HREF=""maint_",Master!A85,".pdf""&gt;",Master!A85,"&lt;/A&gt;&lt;/TD&gt;"),"")</f>
        <v/>
      </c>
      <c r="C85" s="7" t="str">
        <f>IF(Totals!$AS85="Y",CONCATENATE("&lt;TD VALIGN = TOP  ALIGN = CENTER&gt;",Totals!L85,"&lt;/TD&gt;"),"")</f>
        <v/>
      </c>
      <c r="D85" s="7" t="str">
        <f>IF(Totals!$AS85="Y",CONCATENATE("&lt;TD VALIGN = TOP  ALIGN = CENTER&gt;",Master!C85,"&lt;/TD&gt;"),"")</f>
        <v/>
      </c>
      <c r="E85" s="7" t="str">
        <f>IF(Totals!$AS85="Y",CONCATENATE("&lt;TD VALIGN = TOP&gt;",Master!D85,"&lt;/TD&gt;"),"")</f>
        <v/>
      </c>
      <c r="F85" s="13" t="str">
        <f>IF(Totals!$AS85="Y","&lt;TD VALIGN = TOP&gt;","")</f>
        <v/>
      </c>
      <c r="G85" s="13" t="str">
        <f>IF(Totals!$AS85="Y",Master!B85,"")</f>
        <v/>
      </c>
      <c r="H85" s="7" t="str">
        <f>IF(Totals!$AS85="Y","&lt;/TD&gt;","")</f>
        <v/>
      </c>
      <c r="I85" s="7" t="str">
        <f>IF(Totals!$AS85="Y",CONCATENATE("&lt;TD VALIGN = TOP&gt;",Master!E85,"&lt;/TD&gt;"),"")</f>
        <v/>
      </c>
      <c r="J85" s="7" t="str">
        <f>IF(Totals!$AS85="Y","&lt;/TD&gt;","")</f>
        <v/>
      </c>
      <c r="K85" s="7" t="str">
        <f>(IF((Totals!$AS85="Y"),(CONCATENATE("&lt;TD VALIGN = MIDDLE&gt;",(IF((Master!$F85=""),("&amp;nbsp;"),(Master!$F85)))," &lt;/TD&gt;")),("")))</f>
        <v/>
      </c>
      <c r="L85" s="7" t="str">
        <f>IF(Totals!$AS85="Y","&lt;/TR&gt;","")</f>
        <v/>
      </c>
    </row>
    <row r="86" spans="1:12" ht="12.75" customHeight="1" x14ac:dyDescent="0.2">
      <c r="A86" s="26" t="str">
        <f>IF(Totals!$AS86="Y","&lt;TR&gt;","")</f>
        <v/>
      </c>
      <c r="B86" s="7" t="str">
        <f>IF(Totals!$AS86="Y",CONCATENATE("&lt;TD VALIGN = TOP  ALIGN = CENTER&gt;&lt;A HREF=""maint_",Master!A86,".pdf""&gt;",Master!A86,"&lt;/A&gt;&lt;/TD&gt;"),"")</f>
        <v/>
      </c>
      <c r="C86" s="7" t="str">
        <f>IF(Totals!$AS86="Y",CONCATENATE("&lt;TD VALIGN = TOP  ALIGN = CENTER&gt;",Totals!L86,"&lt;/TD&gt;"),"")</f>
        <v/>
      </c>
      <c r="D86" s="7" t="str">
        <f>IF(Totals!$AS86="Y",CONCATENATE("&lt;TD VALIGN = TOP  ALIGN = CENTER&gt;",Master!C86,"&lt;/TD&gt;"),"")</f>
        <v/>
      </c>
      <c r="E86" s="7" t="str">
        <f>IF(Totals!$AS86="Y",CONCATENATE("&lt;TD VALIGN = TOP&gt;",Master!D86,"&lt;/TD&gt;"),"")</f>
        <v/>
      </c>
      <c r="F86" s="13" t="str">
        <f>IF(Totals!$AS86="Y","&lt;TD VALIGN = TOP&gt;","")</f>
        <v/>
      </c>
      <c r="G86" s="13" t="str">
        <f>IF(Totals!$AS86="Y",Master!B86,"")</f>
        <v/>
      </c>
      <c r="H86" s="7" t="str">
        <f>IF(Totals!$AS86="Y","&lt;/TD&gt;","")</f>
        <v/>
      </c>
      <c r="I86" s="7" t="str">
        <f>IF(Totals!$AS86="Y",CONCATENATE("&lt;TD VALIGN = TOP&gt;",Master!E86,"&lt;/TD&gt;"),"")</f>
        <v/>
      </c>
      <c r="J86" s="7" t="str">
        <f>IF(Totals!$AS86="Y","&lt;/TD&gt;","")</f>
        <v/>
      </c>
      <c r="K86" s="7" t="str">
        <f>(IF((Totals!$AS86="Y"),(CONCATENATE("&lt;TD VALIGN = MIDDLE&gt;",(IF((Master!$F86=""),("&amp;nbsp;"),(Master!$F86)))," &lt;/TD&gt;")),("")))</f>
        <v/>
      </c>
      <c r="L86" s="7" t="str">
        <f>IF(Totals!$AS86="Y","&lt;/TR&gt;","")</f>
        <v/>
      </c>
    </row>
    <row r="87" spans="1:12" ht="12.75" customHeight="1" x14ac:dyDescent="0.2">
      <c r="A87" s="26" t="str">
        <f>IF(Totals!$AS87="Y","&lt;TR&gt;","")</f>
        <v/>
      </c>
      <c r="B87" s="7" t="str">
        <f>IF(Totals!$AS87="Y",CONCATENATE("&lt;TD VALIGN = TOP  ALIGN = CENTER&gt;&lt;A HREF=""maint_",Master!A87,".pdf""&gt;",Master!A87,"&lt;/A&gt;&lt;/TD&gt;"),"")</f>
        <v/>
      </c>
      <c r="C87" s="7" t="str">
        <f>IF(Totals!$AS87="Y",CONCATENATE("&lt;TD VALIGN = TOP  ALIGN = CENTER&gt;",Totals!L87,"&lt;/TD&gt;"),"")</f>
        <v/>
      </c>
      <c r="D87" s="7" t="str">
        <f>IF(Totals!$AS87="Y",CONCATENATE("&lt;TD VALIGN = TOP  ALIGN = CENTER&gt;",Master!C87,"&lt;/TD&gt;"),"")</f>
        <v/>
      </c>
      <c r="E87" s="7" t="str">
        <f>IF(Totals!$AS87="Y",CONCATENATE("&lt;TD VALIGN = TOP&gt;",Master!D87,"&lt;/TD&gt;"),"")</f>
        <v/>
      </c>
      <c r="F87" s="13" t="str">
        <f>IF(Totals!$AS87="Y","&lt;TD VALIGN = TOP&gt;","")</f>
        <v/>
      </c>
      <c r="G87" s="13" t="str">
        <f>IF(Totals!$AS87="Y",Master!B87,"")</f>
        <v/>
      </c>
      <c r="H87" s="7" t="str">
        <f>IF(Totals!$AS87="Y","&lt;/TD&gt;","")</f>
        <v/>
      </c>
      <c r="I87" s="7" t="str">
        <f>IF(Totals!$AS87="Y",CONCATENATE("&lt;TD VALIGN = TOP&gt;",Master!E87,"&lt;/TD&gt;"),"")</f>
        <v/>
      </c>
      <c r="J87" s="7" t="str">
        <f>IF(Totals!$AS87="Y","&lt;/TD&gt;","")</f>
        <v/>
      </c>
      <c r="K87" s="7" t="str">
        <f>(IF((Totals!$AS87="Y"),(CONCATENATE("&lt;TD VALIGN = MIDDLE&gt;",(IF((Master!$F87=""),("&amp;nbsp;"),(Master!$F87)))," &lt;/TD&gt;")),("")))</f>
        <v/>
      </c>
      <c r="L87" s="7" t="str">
        <f>IF(Totals!$AS87="Y","&lt;/TR&gt;","")</f>
        <v/>
      </c>
    </row>
    <row r="88" spans="1:12" ht="12.75" customHeight="1" x14ac:dyDescent="0.2">
      <c r="A88" s="26" t="str">
        <f>IF(Totals!$AS88="Y","&lt;TR&gt;","")</f>
        <v/>
      </c>
      <c r="B88" s="7" t="str">
        <f>IF(Totals!$AS88="Y",CONCATENATE("&lt;TD VALIGN = TOP  ALIGN = CENTER&gt;&lt;A HREF=""maint_",Master!A88,".pdf""&gt;",Master!A88,"&lt;/A&gt;&lt;/TD&gt;"),"")</f>
        <v/>
      </c>
      <c r="C88" s="7" t="str">
        <f>IF(Totals!$AS88="Y",CONCATENATE("&lt;TD VALIGN = TOP  ALIGN = CENTER&gt;",Totals!L88,"&lt;/TD&gt;"),"")</f>
        <v/>
      </c>
      <c r="D88" s="7" t="str">
        <f>IF(Totals!$AS88="Y",CONCATENATE("&lt;TD VALIGN = TOP  ALIGN = CENTER&gt;",Master!C88,"&lt;/TD&gt;"),"")</f>
        <v/>
      </c>
      <c r="E88" s="7" t="str">
        <f>IF(Totals!$AS88="Y",CONCATENATE("&lt;TD VALIGN = TOP&gt;",Master!D88,"&lt;/TD&gt;"),"")</f>
        <v/>
      </c>
      <c r="F88" s="13" t="str">
        <f>IF(Totals!$AS88="Y","&lt;TD VALIGN = TOP&gt;","")</f>
        <v/>
      </c>
      <c r="G88" s="13" t="str">
        <f>IF(Totals!$AS88="Y",Master!B88,"")</f>
        <v/>
      </c>
      <c r="H88" s="7" t="str">
        <f>IF(Totals!$AS88="Y","&lt;/TD&gt;","")</f>
        <v/>
      </c>
      <c r="I88" s="7" t="str">
        <f>IF(Totals!$AS88="Y",CONCATENATE("&lt;TD VALIGN = TOP&gt;",Master!E88,"&lt;/TD&gt;"),"")</f>
        <v/>
      </c>
      <c r="J88" s="7" t="str">
        <f>IF(Totals!$AS88="Y","&lt;/TD&gt;","")</f>
        <v/>
      </c>
      <c r="K88" s="7" t="str">
        <f>(IF((Totals!$AS88="Y"),(CONCATENATE("&lt;TD VALIGN = MIDDLE&gt;",(IF((Master!$F88=""),("&amp;nbsp;"),(Master!$F88)))," &lt;/TD&gt;")),("")))</f>
        <v/>
      </c>
      <c r="L88" s="7" t="str">
        <f>IF(Totals!$AS88="Y","&lt;/TR&gt;","")</f>
        <v/>
      </c>
    </row>
    <row r="89" spans="1:12" ht="12.75" customHeight="1" x14ac:dyDescent="0.2">
      <c r="A89" s="26" t="str">
        <f>IF(Totals!$AS89="Y","&lt;TR&gt;","")</f>
        <v/>
      </c>
      <c r="B89" s="7" t="str">
        <f>IF(Totals!$AS89="Y",CONCATENATE("&lt;TD VALIGN = TOP  ALIGN = CENTER&gt;&lt;A HREF=""maint_",Master!A89,".pdf""&gt;",Master!A89,"&lt;/A&gt;&lt;/TD&gt;"),"")</f>
        <v/>
      </c>
      <c r="C89" s="7" t="str">
        <f>IF(Totals!$AS89="Y",CONCATENATE("&lt;TD VALIGN = TOP  ALIGN = CENTER&gt;",Totals!L89,"&lt;/TD&gt;"),"")</f>
        <v/>
      </c>
      <c r="D89" s="7" t="str">
        <f>IF(Totals!$AS89="Y",CONCATENATE("&lt;TD VALIGN = TOP  ALIGN = CENTER&gt;",Master!C89,"&lt;/TD&gt;"),"")</f>
        <v/>
      </c>
      <c r="E89" s="7" t="str">
        <f>IF(Totals!$AS89="Y",CONCATENATE("&lt;TD VALIGN = TOP&gt;",Master!D89,"&lt;/TD&gt;"),"")</f>
        <v/>
      </c>
      <c r="F89" s="13" t="str">
        <f>IF(Totals!$AS89="Y","&lt;TD VALIGN = TOP&gt;","")</f>
        <v/>
      </c>
      <c r="G89" s="13" t="str">
        <f>IF(Totals!$AS89="Y",Master!B89,"")</f>
        <v/>
      </c>
      <c r="H89" s="7" t="str">
        <f>IF(Totals!$AS89="Y","&lt;/TD&gt;","")</f>
        <v/>
      </c>
      <c r="I89" s="7" t="str">
        <f>IF(Totals!$AS89="Y",CONCATENATE("&lt;TD VALIGN = TOP&gt;",Master!E89,"&lt;/TD&gt;"),"")</f>
        <v/>
      </c>
      <c r="J89" s="7" t="str">
        <f>IF(Totals!$AS89="Y","&lt;/TD&gt;","")</f>
        <v/>
      </c>
      <c r="K89" s="7" t="str">
        <f>(IF((Totals!$AS89="Y"),(CONCATENATE("&lt;TD VALIGN = MIDDLE&gt;",(IF((Master!$F89=""),("&amp;nbsp;"),(Master!$F89)))," &lt;/TD&gt;")),("")))</f>
        <v/>
      </c>
      <c r="L89" s="7" t="str">
        <f>IF(Totals!$AS89="Y","&lt;/TR&gt;","")</f>
        <v/>
      </c>
    </row>
    <row r="90" spans="1:12" ht="12.75" customHeight="1" x14ac:dyDescent="0.2">
      <c r="A90" s="26" t="str">
        <f>IF(Totals!$AS90="Y","&lt;TR&gt;","")</f>
        <v/>
      </c>
      <c r="B90" s="7" t="str">
        <f>IF(Totals!$AS90="Y",CONCATENATE("&lt;TD VALIGN = TOP  ALIGN = CENTER&gt;&lt;A HREF=""maint_",Master!A90,".pdf""&gt;",Master!A90,"&lt;/A&gt;&lt;/TD&gt;"),"")</f>
        <v/>
      </c>
      <c r="C90" s="7" t="str">
        <f>IF(Totals!$AS90="Y",CONCATENATE("&lt;TD VALIGN = TOP  ALIGN = CENTER&gt;",Totals!L90,"&lt;/TD&gt;"),"")</f>
        <v/>
      </c>
      <c r="D90" s="7" t="str">
        <f>IF(Totals!$AS90="Y",CONCATENATE("&lt;TD VALIGN = TOP  ALIGN = CENTER&gt;",Master!C90,"&lt;/TD&gt;"),"")</f>
        <v/>
      </c>
      <c r="E90" s="7" t="str">
        <f>IF(Totals!$AS90="Y",CONCATENATE("&lt;TD VALIGN = TOP&gt;",Master!D90,"&lt;/TD&gt;"),"")</f>
        <v/>
      </c>
      <c r="F90" s="13" t="str">
        <f>IF(Totals!$AS90="Y","&lt;TD VALIGN = TOP&gt;","")</f>
        <v/>
      </c>
      <c r="G90" s="13" t="str">
        <f>IF(Totals!$AS90="Y",Master!B90,"")</f>
        <v/>
      </c>
      <c r="H90" s="7" t="str">
        <f>IF(Totals!$AS90="Y","&lt;/TD&gt;","")</f>
        <v/>
      </c>
      <c r="I90" s="7" t="str">
        <f>IF(Totals!$AS90="Y",CONCATENATE("&lt;TD VALIGN = TOP&gt;",Master!E90,"&lt;/TD&gt;"),"")</f>
        <v/>
      </c>
      <c r="J90" s="7" t="str">
        <f>IF(Totals!$AS90="Y","&lt;/TD&gt;","")</f>
        <v/>
      </c>
      <c r="K90" s="7" t="str">
        <f>(IF((Totals!$AS90="Y"),(CONCATENATE("&lt;TD VALIGN = MIDDLE&gt;",(IF((Master!$F90=""),("&amp;nbsp;"),(Master!$F90)))," &lt;/TD&gt;")),("")))</f>
        <v/>
      </c>
      <c r="L90" s="7" t="str">
        <f>IF(Totals!$AS90="Y","&lt;/TR&gt;","")</f>
        <v/>
      </c>
    </row>
    <row r="91" spans="1:12" ht="12.75" customHeight="1" x14ac:dyDescent="0.2">
      <c r="A91" s="26" t="str">
        <f>IF(Totals!$AS91="Y","&lt;TR&gt;","")</f>
        <v/>
      </c>
      <c r="B91" s="7" t="str">
        <f>IF(Totals!$AS91="Y",CONCATENATE("&lt;TD VALIGN = TOP  ALIGN = CENTER&gt;&lt;A HREF=""maint_",Master!A91,".pdf""&gt;",Master!A91,"&lt;/A&gt;&lt;/TD&gt;"),"")</f>
        <v/>
      </c>
      <c r="C91" s="7" t="str">
        <f>IF(Totals!$AS91="Y",CONCATENATE("&lt;TD VALIGN = TOP  ALIGN = CENTER&gt;",Totals!L91,"&lt;/TD&gt;"),"")</f>
        <v/>
      </c>
      <c r="D91" s="7" t="str">
        <f>IF(Totals!$AS91="Y",CONCATENATE("&lt;TD VALIGN = TOP  ALIGN = CENTER&gt;",Master!C91,"&lt;/TD&gt;"),"")</f>
        <v/>
      </c>
      <c r="E91" s="7" t="str">
        <f>IF(Totals!$AS91="Y",CONCATENATE("&lt;TD VALIGN = TOP&gt;",Master!D91,"&lt;/TD&gt;"),"")</f>
        <v/>
      </c>
      <c r="F91" s="13" t="str">
        <f>IF(Totals!$AS91="Y","&lt;TD VALIGN = TOP&gt;","")</f>
        <v/>
      </c>
      <c r="G91" s="13" t="str">
        <f>IF(Totals!$AS91="Y",Master!B91,"")</f>
        <v/>
      </c>
      <c r="H91" s="7" t="str">
        <f>IF(Totals!$AS91="Y","&lt;/TD&gt;","")</f>
        <v/>
      </c>
      <c r="I91" s="7" t="str">
        <f>IF(Totals!$AS91="Y",CONCATENATE("&lt;TD VALIGN = TOP&gt;",Master!E91,"&lt;/TD&gt;"),"")</f>
        <v/>
      </c>
      <c r="J91" s="7" t="str">
        <f>IF(Totals!$AS91="Y","&lt;/TD&gt;","")</f>
        <v/>
      </c>
      <c r="K91" s="7" t="str">
        <f>(IF((Totals!$AS91="Y"),(CONCATENATE("&lt;TD VALIGN = MIDDLE&gt;",(IF((Master!$F91=""),("&amp;nbsp;"),(Master!$F91)))," &lt;/TD&gt;")),("")))</f>
        <v/>
      </c>
      <c r="L91" s="7" t="str">
        <f>IF(Totals!$AS91="Y","&lt;/TR&gt;","")</f>
        <v/>
      </c>
    </row>
    <row r="92" spans="1:12" ht="12.75" customHeight="1" x14ac:dyDescent="0.2">
      <c r="A92" s="26" t="str">
        <f>IF(Totals!$AS92="Y","&lt;TR&gt;","")</f>
        <v/>
      </c>
      <c r="B92" s="7" t="str">
        <f>IF(Totals!$AS92="Y",CONCATENATE("&lt;TD VALIGN = TOP  ALIGN = CENTER&gt;&lt;A HREF=""maint_",Master!A92,".pdf""&gt;",Master!A92,"&lt;/A&gt;&lt;/TD&gt;"),"")</f>
        <v/>
      </c>
      <c r="C92" s="7" t="str">
        <f>IF(Totals!$AS92="Y",CONCATENATE("&lt;TD VALIGN = TOP  ALIGN = CENTER&gt;",Totals!L92,"&lt;/TD&gt;"),"")</f>
        <v/>
      </c>
      <c r="D92" s="7" t="str">
        <f>IF(Totals!$AS92="Y",CONCATENATE("&lt;TD VALIGN = TOP  ALIGN = CENTER&gt;",Master!C92,"&lt;/TD&gt;"),"")</f>
        <v/>
      </c>
      <c r="E92" s="7" t="str">
        <f>IF(Totals!$AS92="Y",CONCATENATE("&lt;TD VALIGN = TOP&gt;",Master!D92,"&lt;/TD&gt;"),"")</f>
        <v/>
      </c>
      <c r="F92" s="13" t="str">
        <f>IF(Totals!$AS92="Y","&lt;TD VALIGN = TOP&gt;","")</f>
        <v/>
      </c>
      <c r="G92" s="13" t="str">
        <f>IF(Totals!$AS92="Y",Master!B92,"")</f>
        <v/>
      </c>
      <c r="H92" s="7" t="str">
        <f>IF(Totals!$AS92="Y","&lt;/TD&gt;","")</f>
        <v/>
      </c>
      <c r="I92" s="7" t="str">
        <f>IF(Totals!$AS92="Y",CONCATENATE("&lt;TD VALIGN = TOP&gt;",Master!E92,"&lt;/TD&gt;"),"")</f>
        <v/>
      </c>
      <c r="J92" s="7" t="str">
        <f>IF(Totals!$AS92="Y","&lt;/TD&gt;","")</f>
        <v/>
      </c>
      <c r="K92" s="7" t="str">
        <f>(IF((Totals!$AS92="Y"),(CONCATENATE("&lt;TD VALIGN = MIDDLE&gt;",(IF((Master!$F92=""),("&amp;nbsp;"),(Master!$F92)))," &lt;/TD&gt;")),("")))</f>
        <v/>
      </c>
      <c r="L92" s="7" t="str">
        <f>IF(Totals!$AS92="Y","&lt;/TR&gt;","")</f>
        <v/>
      </c>
    </row>
    <row r="93" spans="1:12" ht="12.75" customHeight="1" x14ac:dyDescent="0.2">
      <c r="A93" s="26" t="str">
        <f>IF(Totals!$AS93="Y","&lt;TR&gt;","")</f>
        <v/>
      </c>
      <c r="B93" s="7" t="str">
        <f>IF(Totals!$AS93="Y",CONCATENATE("&lt;TD VALIGN = TOP  ALIGN = CENTER&gt;&lt;A HREF=""maint_",Master!A93,".pdf""&gt;",Master!A93,"&lt;/A&gt;&lt;/TD&gt;"),"")</f>
        <v/>
      </c>
      <c r="C93" s="7" t="str">
        <f>IF(Totals!$AS93="Y",CONCATENATE("&lt;TD VALIGN = TOP  ALIGN = CENTER&gt;",Totals!L93,"&lt;/TD&gt;"),"")</f>
        <v/>
      </c>
      <c r="D93" s="7" t="str">
        <f>IF(Totals!$AS93="Y",CONCATENATE("&lt;TD VALIGN = TOP  ALIGN = CENTER&gt;",Master!C93,"&lt;/TD&gt;"),"")</f>
        <v/>
      </c>
      <c r="E93" s="7" t="str">
        <f>IF(Totals!$AS93="Y",CONCATENATE("&lt;TD VALIGN = TOP&gt;",Master!D93,"&lt;/TD&gt;"),"")</f>
        <v/>
      </c>
      <c r="F93" s="13" t="str">
        <f>IF(Totals!$AS93="Y","&lt;TD VALIGN = TOP&gt;","")</f>
        <v/>
      </c>
      <c r="G93" s="13" t="str">
        <f>IF(Totals!$AS93="Y",Master!B93,"")</f>
        <v/>
      </c>
      <c r="H93" s="7" t="str">
        <f>IF(Totals!$AS93="Y","&lt;/TD&gt;","")</f>
        <v/>
      </c>
      <c r="I93" s="7" t="str">
        <f>IF(Totals!$AS93="Y",CONCATENATE("&lt;TD VALIGN = TOP&gt;",Master!E93,"&lt;/TD&gt;"),"")</f>
        <v/>
      </c>
      <c r="J93" s="7" t="str">
        <f>IF(Totals!$AS93="Y","&lt;/TD&gt;","")</f>
        <v/>
      </c>
      <c r="K93" s="7" t="str">
        <f>(IF((Totals!$AS93="Y"),(CONCATENATE("&lt;TD VALIGN = MIDDLE&gt;",(IF((Master!$F93=""),("&amp;nbsp;"),(Master!$F93)))," &lt;/TD&gt;")),("")))</f>
        <v/>
      </c>
      <c r="L93" s="7" t="str">
        <f>IF(Totals!$AS93="Y","&lt;/TR&gt;","")</f>
        <v/>
      </c>
    </row>
    <row r="94" spans="1:12" ht="12.75" customHeight="1" x14ac:dyDescent="0.2">
      <c r="A94" s="26" t="str">
        <f>IF(Totals!$AS94="Y","&lt;TR&gt;","")</f>
        <v/>
      </c>
      <c r="B94" s="7" t="str">
        <f>IF(Totals!$AS94="Y",CONCATENATE("&lt;TD VALIGN = TOP  ALIGN = CENTER&gt;&lt;A HREF=""maint_",Master!A94,".pdf""&gt;",Master!A94,"&lt;/A&gt;&lt;/TD&gt;"),"")</f>
        <v/>
      </c>
      <c r="C94" s="7" t="str">
        <f>IF(Totals!$AS94="Y",CONCATENATE("&lt;TD VALIGN = TOP  ALIGN = CENTER&gt;",Totals!L94,"&lt;/TD&gt;"),"")</f>
        <v/>
      </c>
      <c r="D94" s="7" t="str">
        <f>IF(Totals!$AS94="Y",CONCATENATE("&lt;TD VALIGN = TOP  ALIGN = CENTER&gt;",Master!C94,"&lt;/TD&gt;"),"")</f>
        <v/>
      </c>
      <c r="E94" s="7" t="str">
        <f>IF(Totals!$AS94="Y",CONCATENATE("&lt;TD VALIGN = TOP&gt;",Master!D94,"&lt;/TD&gt;"),"")</f>
        <v/>
      </c>
      <c r="F94" s="13" t="str">
        <f>IF(Totals!$AS94="Y","&lt;TD VALIGN = TOP&gt;","")</f>
        <v/>
      </c>
      <c r="G94" s="13" t="str">
        <f>IF(Totals!$AS94="Y",Master!B94,"")</f>
        <v/>
      </c>
      <c r="H94" s="7" t="str">
        <f>IF(Totals!$AS94="Y","&lt;/TD&gt;","")</f>
        <v/>
      </c>
      <c r="I94" s="7" t="str">
        <f>IF(Totals!$AS94="Y",CONCATENATE("&lt;TD VALIGN = TOP&gt;",Master!E94,"&lt;/TD&gt;"),"")</f>
        <v/>
      </c>
      <c r="J94" s="7" t="str">
        <f>IF(Totals!$AS94="Y","&lt;/TD&gt;","")</f>
        <v/>
      </c>
      <c r="K94" s="7" t="str">
        <f>(IF((Totals!$AS94="Y"),(CONCATENATE("&lt;TD VALIGN = MIDDLE&gt;",(IF((Master!$F94=""),("&amp;nbsp;"),(Master!$F94)))," &lt;/TD&gt;")),("")))</f>
        <v/>
      </c>
      <c r="L94" s="7" t="str">
        <f>IF(Totals!$AS94="Y","&lt;/TR&gt;","")</f>
        <v/>
      </c>
    </row>
    <row r="95" spans="1:12" ht="12.75" customHeight="1" x14ac:dyDescent="0.2">
      <c r="A95" s="26" t="str">
        <f>IF(Totals!$AS95="Y","&lt;TR&gt;","")</f>
        <v/>
      </c>
      <c r="B95" s="7" t="str">
        <f>IF(Totals!$AS95="Y",CONCATENATE("&lt;TD VALIGN = TOP  ALIGN = CENTER&gt;&lt;A HREF=""maint_",Master!A95,".pdf""&gt;",Master!A95,"&lt;/A&gt;&lt;/TD&gt;"),"")</f>
        <v/>
      </c>
      <c r="C95" s="7" t="str">
        <f>IF(Totals!$AS95="Y",CONCATENATE("&lt;TD VALIGN = TOP  ALIGN = CENTER&gt;",Totals!L95,"&lt;/TD&gt;"),"")</f>
        <v/>
      </c>
      <c r="D95" s="7" t="str">
        <f>IF(Totals!$AS95="Y",CONCATENATE("&lt;TD VALIGN = TOP  ALIGN = CENTER&gt;",Master!C95,"&lt;/TD&gt;"),"")</f>
        <v/>
      </c>
      <c r="E95" s="7" t="str">
        <f>IF(Totals!$AS95="Y",CONCATENATE("&lt;TD VALIGN = TOP&gt;",Master!D95,"&lt;/TD&gt;"),"")</f>
        <v/>
      </c>
      <c r="F95" s="13" t="str">
        <f>IF(Totals!$AS95="Y","&lt;TD VALIGN = TOP&gt;","")</f>
        <v/>
      </c>
      <c r="G95" s="13" t="str">
        <f>IF(Totals!$AS95="Y",Master!B95,"")</f>
        <v/>
      </c>
      <c r="H95" s="7" t="str">
        <f>IF(Totals!$AS95="Y","&lt;/TD&gt;","")</f>
        <v/>
      </c>
      <c r="I95" s="7" t="str">
        <f>IF(Totals!$AS95="Y",CONCATENATE("&lt;TD VALIGN = TOP&gt;",Master!E95,"&lt;/TD&gt;"),"")</f>
        <v/>
      </c>
      <c r="J95" s="7" t="str">
        <f>IF(Totals!$AS95="Y","&lt;/TD&gt;","")</f>
        <v/>
      </c>
      <c r="K95" s="7" t="str">
        <f>(IF((Totals!$AS95="Y"),(CONCATENATE("&lt;TD VALIGN = MIDDLE&gt;",(IF((Master!$F95=""),("&amp;nbsp;"),(Master!$F95)))," &lt;/TD&gt;")),("")))</f>
        <v/>
      </c>
      <c r="L95" s="7" t="str">
        <f>IF(Totals!$AS95="Y","&lt;/TR&gt;","")</f>
        <v/>
      </c>
    </row>
    <row r="96" spans="1:12" ht="12.75" customHeight="1" x14ac:dyDescent="0.2">
      <c r="A96" s="26" t="str">
        <f>IF(Totals!$AS96="Y","&lt;TR&gt;","")</f>
        <v/>
      </c>
      <c r="B96" s="7" t="str">
        <f>IF(Totals!$AS96="Y",CONCATENATE("&lt;TD VALIGN = TOP  ALIGN = CENTER&gt;&lt;A HREF=""maint_",Master!A96,".pdf""&gt;",Master!A96,"&lt;/A&gt;&lt;/TD&gt;"),"")</f>
        <v/>
      </c>
      <c r="C96" s="7" t="str">
        <f>IF(Totals!$AS96="Y",CONCATENATE("&lt;TD VALIGN = TOP  ALIGN = CENTER&gt;",Totals!L96,"&lt;/TD&gt;"),"")</f>
        <v/>
      </c>
      <c r="D96" s="7" t="str">
        <f>IF(Totals!$AS96="Y",CONCATENATE("&lt;TD VALIGN = TOP  ALIGN = CENTER&gt;",Master!C96,"&lt;/TD&gt;"),"")</f>
        <v/>
      </c>
      <c r="E96" s="7" t="str">
        <f>IF(Totals!$AS96="Y",CONCATENATE("&lt;TD VALIGN = TOP&gt;",Master!D96,"&lt;/TD&gt;"),"")</f>
        <v/>
      </c>
      <c r="F96" s="13" t="str">
        <f>IF(Totals!$AS96="Y","&lt;TD VALIGN = TOP&gt;","")</f>
        <v/>
      </c>
      <c r="G96" s="13" t="str">
        <f>IF(Totals!$AS96="Y",Master!B96,"")</f>
        <v/>
      </c>
      <c r="H96" s="7" t="str">
        <f>IF(Totals!$AS96="Y","&lt;/TD&gt;","")</f>
        <v/>
      </c>
      <c r="I96" s="7" t="str">
        <f>IF(Totals!$AS96="Y",CONCATENATE("&lt;TD VALIGN = TOP&gt;",Master!E96,"&lt;/TD&gt;"),"")</f>
        <v/>
      </c>
      <c r="J96" s="7" t="str">
        <f>IF(Totals!$AS96="Y","&lt;/TD&gt;","")</f>
        <v/>
      </c>
      <c r="K96" s="7" t="str">
        <f>(IF((Totals!$AS96="Y"),(CONCATENATE("&lt;TD VALIGN = MIDDLE&gt;",(IF((Master!$F96=""),("&amp;nbsp;"),(Master!$F96)))," &lt;/TD&gt;")),("")))</f>
        <v/>
      </c>
      <c r="L96" s="7" t="str">
        <f>IF(Totals!$AS96="Y","&lt;/TR&gt;","")</f>
        <v/>
      </c>
    </row>
    <row r="97" spans="1:12" ht="12.75" customHeight="1" x14ac:dyDescent="0.2">
      <c r="A97" s="26" t="str">
        <f>IF(Totals!$AS97="Y","&lt;TR&gt;","")</f>
        <v/>
      </c>
      <c r="B97" s="7" t="str">
        <f>IF(Totals!$AS97="Y",CONCATENATE("&lt;TD VALIGN = TOP  ALIGN = CENTER&gt;&lt;A HREF=""maint_",Master!A97,".pdf""&gt;",Master!A97,"&lt;/A&gt;&lt;/TD&gt;"),"")</f>
        <v/>
      </c>
      <c r="C97" s="7" t="str">
        <f>IF(Totals!$AS97="Y",CONCATENATE("&lt;TD VALIGN = TOP  ALIGN = CENTER&gt;",Totals!L97,"&lt;/TD&gt;"),"")</f>
        <v/>
      </c>
      <c r="D97" s="7" t="str">
        <f>IF(Totals!$AS97="Y",CONCATENATE("&lt;TD VALIGN = TOP  ALIGN = CENTER&gt;",Master!C97,"&lt;/TD&gt;"),"")</f>
        <v/>
      </c>
      <c r="E97" s="7" t="str">
        <f>IF(Totals!$AS97="Y",CONCATENATE("&lt;TD VALIGN = TOP&gt;",Master!D97,"&lt;/TD&gt;"),"")</f>
        <v/>
      </c>
      <c r="F97" s="13" t="str">
        <f>IF(Totals!$AS97="Y","&lt;TD VALIGN = TOP&gt;","")</f>
        <v/>
      </c>
      <c r="G97" s="13" t="str">
        <f>IF(Totals!$AS97="Y",Master!B97,"")</f>
        <v/>
      </c>
      <c r="H97" s="7" t="str">
        <f>IF(Totals!$AS97="Y","&lt;/TD&gt;","")</f>
        <v/>
      </c>
      <c r="I97" s="7" t="str">
        <f>IF(Totals!$AS97="Y",CONCATENATE("&lt;TD VALIGN = TOP&gt;",Master!E97,"&lt;/TD&gt;"),"")</f>
        <v/>
      </c>
      <c r="J97" s="7" t="str">
        <f>IF(Totals!$AS97="Y","&lt;/TD&gt;","")</f>
        <v/>
      </c>
      <c r="K97" s="7" t="str">
        <f>(IF((Totals!$AS97="Y"),(CONCATENATE("&lt;TD VALIGN = MIDDLE&gt;",(IF((Master!$F97=""),("&amp;nbsp;"),(Master!$F97)))," &lt;/TD&gt;")),("")))</f>
        <v/>
      </c>
      <c r="L97" s="7" t="str">
        <f>IF(Totals!$AS97="Y","&lt;/TR&gt;","")</f>
        <v/>
      </c>
    </row>
    <row r="98" spans="1:12" ht="12.75" customHeight="1" x14ac:dyDescent="0.2">
      <c r="A98" s="26" t="str">
        <f>IF(Totals!$AS98="Y","&lt;TR&gt;","")</f>
        <v/>
      </c>
      <c r="B98" s="7" t="str">
        <f>IF(Totals!$AS98="Y",CONCATENATE("&lt;TD VALIGN = TOP  ALIGN = CENTER&gt;&lt;A HREF=""maint_",Master!A98,".pdf""&gt;",Master!A98,"&lt;/A&gt;&lt;/TD&gt;"),"")</f>
        <v/>
      </c>
      <c r="C98" s="7" t="str">
        <f>IF(Totals!$AS98="Y",CONCATENATE("&lt;TD VALIGN = TOP  ALIGN = CENTER&gt;",Totals!L98,"&lt;/TD&gt;"),"")</f>
        <v/>
      </c>
      <c r="D98" s="7" t="str">
        <f>IF(Totals!$AS98="Y",CONCATENATE("&lt;TD VALIGN = TOP  ALIGN = CENTER&gt;",Master!C98,"&lt;/TD&gt;"),"")</f>
        <v/>
      </c>
      <c r="E98" s="7" t="str">
        <f>IF(Totals!$AS98="Y",CONCATENATE("&lt;TD VALIGN = TOP&gt;",Master!D98,"&lt;/TD&gt;"),"")</f>
        <v/>
      </c>
      <c r="F98" s="13" t="str">
        <f>IF(Totals!$AS98="Y","&lt;TD VALIGN = TOP&gt;","")</f>
        <v/>
      </c>
      <c r="G98" s="13" t="str">
        <f>IF(Totals!$AS98="Y",Master!B98,"")</f>
        <v/>
      </c>
      <c r="H98" s="7" t="str">
        <f>IF(Totals!$AS98="Y","&lt;/TD&gt;","")</f>
        <v/>
      </c>
      <c r="I98" s="7" t="str">
        <f>IF(Totals!$AS98="Y",CONCATENATE("&lt;TD VALIGN = TOP&gt;",Master!E98,"&lt;/TD&gt;"),"")</f>
        <v/>
      </c>
      <c r="J98" s="7" t="str">
        <f>IF(Totals!$AS98="Y","&lt;/TD&gt;","")</f>
        <v/>
      </c>
      <c r="K98" s="7" t="str">
        <f>(IF((Totals!$AS98="Y"),(CONCATENATE("&lt;TD VALIGN = MIDDLE&gt;",(IF((Master!$F98=""),("&amp;nbsp;"),(Master!$F98)))," &lt;/TD&gt;")),("")))</f>
        <v/>
      </c>
      <c r="L98" s="7" t="str">
        <f>IF(Totals!$AS98="Y","&lt;/TR&gt;","")</f>
        <v/>
      </c>
    </row>
    <row r="99" spans="1:12" ht="12.75" customHeight="1" x14ac:dyDescent="0.2">
      <c r="A99" s="26" t="str">
        <f>IF(Totals!$AS99="Y","&lt;TR&gt;","")</f>
        <v/>
      </c>
      <c r="B99" s="7" t="str">
        <f>IF(Totals!$AS99="Y",CONCATENATE("&lt;TD VALIGN = TOP  ALIGN = CENTER&gt;&lt;A HREF=""maint_",Master!A99,".pdf""&gt;",Master!A99,"&lt;/A&gt;&lt;/TD&gt;"),"")</f>
        <v/>
      </c>
      <c r="C99" s="7" t="str">
        <f>IF(Totals!$AS99="Y",CONCATENATE("&lt;TD VALIGN = TOP  ALIGN = CENTER&gt;",Totals!L99,"&lt;/TD&gt;"),"")</f>
        <v/>
      </c>
      <c r="D99" s="7" t="str">
        <f>IF(Totals!$AS99="Y",CONCATENATE("&lt;TD VALIGN = TOP  ALIGN = CENTER&gt;",Master!C99,"&lt;/TD&gt;"),"")</f>
        <v/>
      </c>
      <c r="E99" s="7" t="str">
        <f>IF(Totals!$AS99="Y",CONCATENATE("&lt;TD VALIGN = TOP&gt;",Master!D99,"&lt;/TD&gt;"),"")</f>
        <v/>
      </c>
      <c r="F99" s="13" t="str">
        <f>IF(Totals!$AS99="Y","&lt;TD VALIGN = TOP&gt;","")</f>
        <v/>
      </c>
      <c r="G99" s="13" t="str">
        <f>IF(Totals!$AS99="Y",Master!B99,"")</f>
        <v/>
      </c>
      <c r="H99" s="7" t="str">
        <f>IF(Totals!$AS99="Y","&lt;/TD&gt;","")</f>
        <v/>
      </c>
      <c r="I99" s="7" t="str">
        <f>IF(Totals!$AS99="Y",CONCATENATE("&lt;TD VALIGN = TOP&gt;",Master!E99,"&lt;/TD&gt;"),"")</f>
        <v/>
      </c>
      <c r="J99" s="7" t="str">
        <f>IF(Totals!$AS99="Y","&lt;/TD&gt;","")</f>
        <v/>
      </c>
      <c r="K99" s="7" t="str">
        <f>(IF((Totals!$AS99="Y"),(CONCATENATE("&lt;TD VALIGN = MIDDLE&gt;",(IF((Master!$F99=""),("&amp;nbsp;"),(Master!$F99)))," &lt;/TD&gt;")),("")))</f>
        <v/>
      </c>
      <c r="L99" s="7" t="str">
        <f>IF(Totals!$AS99="Y","&lt;/TR&gt;","")</f>
        <v/>
      </c>
    </row>
    <row r="100" spans="1:12" ht="12.75" customHeight="1" x14ac:dyDescent="0.2">
      <c r="A100" s="26" t="str">
        <f>IF(Totals!$AS100="Y","&lt;TR&gt;","")</f>
        <v/>
      </c>
      <c r="B100" s="7" t="str">
        <f>IF(Totals!$AS100="Y",CONCATENATE("&lt;TD VALIGN = TOP  ALIGN = CENTER&gt;&lt;A HREF=""maint_",Master!A100,".pdf""&gt;",Master!A100,"&lt;/A&gt;&lt;/TD&gt;"),"")</f>
        <v/>
      </c>
      <c r="C100" s="7" t="str">
        <f>IF(Totals!$AS100="Y",CONCATENATE("&lt;TD VALIGN = TOP  ALIGN = CENTER&gt;",Totals!L100,"&lt;/TD&gt;"),"")</f>
        <v/>
      </c>
      <c r="D100" s="7" t="str">
        <f>IF(Totals!$AS100="Y",CONCATENATE("&lt;TD VALIGN = TOP  ALIGN = CENTER&gt;",Master!C100,"&lt;/TD&gt;"),"")</f>
        <v/>
      </c>
      <c r="E100" s="7" t="str">
        <f>IF(Totals!$AS100="Y",CONCATENATE("&lt;TD VALIGN = TOP&gt;",Master!D100,"&lt;/TD&gt;"),"")</f>
        <v/>
      </c>
      <c r="F100" s="13" t="str">
        <f>IF(Totals!$AS100="Y","&lt;TD VALIGN = TOP&gt;","")</f>
        <v/>
      </c>
      <c r="G100" s="13" t="str">
        <f>IF(Totals!$AS100="Y",Master!B100,"")</f>
        <v/>
      </c>
      <c r="H100" s="7" t="str">
        <f>IF(Totals!$AS100="Y","&lt;/TD&gt;","")</f>
        <v/>
      </c>
      <c r="I100" s="7" t="str">
        <f>IF(Totals!$AS100="Y",CONCATENATE("&lt;TD VALIGN = TOP&gt;",Master!E100,"&lt;/TD&gt;"),"")</f>
        <v/>
      </c>
      <c r="J100" s="7" t="str">
        <f>IF(Totals!$AS100="Y","&lt;/TD&gt;","")</f>
        <v/>
      </c>
      <c r="K100" s="7" t="str">
        <f>(IF((Totals!$AS100="Y"),(CONCATENATE("&lt;TD VALIGN = MIDDLE&gt;",(IF((Master!$F100=""),("&amp;nbsp;"),(Master!$F100)))," &lt;/TD&gt;")),("")))</f>
        <v/>
      </c>
      <c r="L100" s="7" t="str">
        <f>IF(Totals!$AS100="Y","&lt;/TR&gt;","")</f>
        <v/>
      </c>
    </row>
    <row r="101" spans="1:12" ht="12.75" customHeight="1" x14ac:dyDescent="0.2">
      <c r="A101" s="26" t="str">
        <f>IF(Totals!$AS101="Y","&lt;TR&gt;","")</f>
        <v/>
      </c>
      <c r="B101" s="7" t="str">
        <f>IF(Totals!$AS101="Y",CONCATENATE("&lt;TD VALIGN = TOP  ALIGN = CENTER&gt;&lt;A HREF=""maint_",Master!A101,".pdf""&gt;",Master!A101,"&lt;/A&gt;&lt;/TD&gt;"),"")</f>
        <v/>
      </c>
      <c r="C101" s="7" t="str">
        <f>IF(Totals!$AS101="Y",CONCATENATE("&lt;TD VALIGN = TOP  ALIGN = CENTER&gt;",Totals!L101,"&lt;/TD&gt;"),"")</f>
        <v/>
      </c>
      <c r="D101" s="7" t="str">
        <f>IF(Totals!$AS101="Y",CONCATENATE("&lt;TD VALIGN = TOP  ALIGN = CENTER&gt;",Master!C101,"&lt;/TD&gt;"),"")</f>
        <v/>
      </c>
      <c r="E101" s="7" t="str">
        <f>IF(Totals!$AS101="Y",CONCATENATE("&lt;TD VALIGN = TOP&gt;",Master!D101,"&lt;/TD&gt;"),"")</f>
        <v/>
      </c>
      <c r="F101" s="13" t="str">
        <f>IF(Totals!$AS101="Y","&lt;TD VALIGN = TOP&gt;","")</f>
        <v/>
      </c>
      <c r="G101" s="13" t="str">
        <f>IF(Totals!$AS101="Y",Master!B101,"")</f>
        <v/>
      </c>
      <c r="H101" s="7" t="str">
        <f>IF(Totals!$AS101="Y","&lt;/TD&gt;","")</f>
        <v/>
      </c>
      <c r="I101" s="7" t="str">
        <f>IF(Totals!$AS101="Y",CONCATENATE("&lt;TD VALIGN = TOP&gt;",Master!E101,"&lt;/TD&gt;"),"")</f>
        <v/>
      </c>
      <c r="J101" s="7" t="str">
        <f>IF(Totals!$AS101="Y","&lt;/TD&gt;","")</f>
        <v/>
      </c>
      <c r="K101" s="7" t="str">
        <f>(IF((Totals!$AS101="Y"),(CONCATENATE("&lt;TD VALIGN = MIDDLE&gt;",(IF((Master!$F101=""),("&amp;nbsp;"),(Master!$F101)))," &lt;/TD&gt;")),("")))</f>
        <v/>
      </c>
      <c r="L101" s="7" t="str">
        <f>IF(Totals!$AS101="Y","&lt;/TR&gt;","")</f>
        <v/>
      </c>
    </row>
    <row r="102" spans="1:12" ht="12.75" customHeight="1" x14ac:dyDescent="0.2">
      <c r="A102" s="26" t="str">
        <f>IF(Totals!$AS102="Y","&lt;TR&gt;","")</f>
        <v/>
      </c>
      <c r="B102" s="7" t="str">
        <f>IF(Totals!$AS102="Y",CONCATENATE("&lt;TD VALIGN = TOP  ALIGN = CENTER&gt;&lt;A HREF=""maint_",Master!A102,".pdf""&gt;",Master!A102,"&lt;/A&gt;&lt;/TD&gt;"),"")</f>
        <v/>
      </c>
      <c r="C102" s="7" t="str">
        <f>IF(Totals!$AS102="Y",CONCATENATE("&lt;TD VALIGN = TOP  ALIGN = CENTER&gt;",Totals!L102,"&lt;/TD&gt;"),"")</f>
        <v/>
      </c>
      <c r="D102" s="7" t="str">
        <f>IF(Totals!$AS102="Y",CONCATENATE("&lt;TD VALIGN = TOP  ALIGN = CENTER&gt;",Master!C102,"&lt;/TD&gt;"),"")</f>
        <v/>
      </c>
      <c r="E102" s="7" t="str">
        <f>IF(Totals!$AS102="Y",CONCATENATE("&lt;TD VALIGN = TOP&gt;",Master!D102,"&lt;/TD&gt;"),"")</f>
        <v/>
      </c>
      <c r="F102" s="13" t="str">
        <f>IF(Totals!$AS102="Y","&lt;TD VALIGN = TOP&gt;","")</f>
        <v/>
      </c>
      <c r="G102" s="13" t="str">
        <f>IF(Totals!$AS102="Y",Master!B102,"")</f>
        <v/>
      </c>
      <c r="H102" s="7" t="str">
        <f>IF(Totals!$AS102="Y","&lt;/TD&gt;","")</f>
        <v/>
      </c>
      <c r="I102" s="7" t="str">
        <f>IF(Totals!$AS102="Y",CONCATENATE("&lt;TD VALIGN = TOP&gt;",Master!E102,"&lt;/TD&gt;"),"")</f>
        <v/>
      </c>
      <c r="J102" s="7" t="str">
        <f>IF(Totals!$AS102="Y","&lt;/TD&gt;","")</f>
        <v/>
      </c>
      <c r="K102" s="7" t="str">
        <f>(IF((Totals!$AS102="Y"),(CONCATENATE("&lt;TD VALIGN = MIDDLE&gt;",(IF((Master!$F102=""),("&amp;nbsp;"),(Master!$F102)))," &lt;/TD&gt;")),("")))</f>
        <v/>
      </c>
      <c r="L102" s="7" t="str">
        <f>IF(Totals!$AS102="Y","&lt;/TR&gt;","")</f>
        <v/>
      </c>
    </row>
    <row r="103" spans="1:12" ht="12.75" customHeight="1" x14ac:dyDescent="0.2">
      <c r="A103" s="26" t="str">
        <f>IF(Totals!$AS103="Y","&lt;TR&gt;","")</f>
        <v/>
      </c>
      <c r="B103" s="7" t="str">
        <f>IF(Totals!$AS103="Y",CONCATENATE("&lt;TD VALIGN = TOP  ALIGN = CENTER&gt;&lt;A HREF=""maint_",Master!A103,".pdf""&gt;",Master!A103,"&lt;/A&gt;&lt;/TD&gt;"),"")</f>
        <v/>
      </c>
      <c r="C103" s="7" t="str">
        <f>IF(Totals!$AS103="Y",CONCATENATE("&lt;TD VALIGN = TOP  ALIGN = CENTER&gt;",Totals!L103,"&lt;/TD&gt;"),"")</f>
        <v/>
      </c>
      <c r="D103" s="7" t="str">
        <f>IF(Totals!$AS103="Y",CONCATENATE("&lt;TD VALIGN = TOP  ALIGN = CENTER&gt;",Master!C103,"&lt;/TD&gt;"),"")</f>
        <v/>
      </c>
      <c r="E103" s="7" t="str">
        <f>IF(Totals!$AS103="Y",CONCATENATE("&lt;TD VALIGN = TOP&gt;",Master!D103,"&lt;/TD&gt;"),"")</f>
        <v/>
      </c>
      <c r="F103" s="13" t="str">
        <f>IF(Totals!$AS103="Y","&lt;TD VALIGN = TOP&gt;","")</f>
        <v/>
      </c>
      <c r="G103" s="13" t="str">
        <f>IF(Totals!$AS103="Y",Master!B103,"")</f>
        <v/>
      </c>
      <c r="H103" s="7" t="str">
        <f>IF(Totals!$AS103="Y","&lt;/TD&gt;","")</f>
        <v/>
      </c>
      <c r="I103" s="7" t="str">
        <f>IF(Totals!$AS103="Y",CONCATENATE("&lt;TD VALIGN = TOP&gt;",Master!E103,"&lt;/TD&gt;"),"")</f>
        <v/>
      </c>
      <c r="J103" s="7" t="str">
        <f>IF(Totals!$AS103="Y","&lt;/TD&gt;","")</f>
        <v/>
      </c>
      <c r="K103" s="7" t="str">
        <f>(IF((Totals!$AS103="Y"),(CONCATENATE("&lt;TD VALIGN = MIDDLE&gt;",(IF((Master!$F103=""),("&amp;nbsp;"),(Master!$F103)))," &lt;/TD&gt;")),("")))</f>
        <v/>
      </c>
      <c r="L103" s="7" t="str">
        <f>IF(Totals!$AS103="Y","&lt;/TR&gt;","")</f>
        <v/>
      </c>
    </row>
    <row r="104" spans="1:12" ht="12.75" customHeight="1" x14ac:dyDescent="0.2">
      <c r="A104" s="26" t="str">
        <f>IF(Totals!$AS104="Y","&lt;TR&gt;","")</f>
        <v/>
      </c>
      <c r="B104" s="7" t="str">
        <f>IF(Totals!$AS104="Y",CONCATENATE("&lt;TD VALIGN = TOP  ALIGN = CENTER&gt;&lt;A HREF=""maint_",Master!A104,".pdf""&gt;",Master!A104,"&lt;/A&gt;&lt;/TD&gt;"),"")</f>
        <v/>
      </c>
      <c r="C104" s="7" t="str">
        <f>IF(Totals!$AS104="Y",CONCATENATE("&lt;TD VALIGN = TOP  ALIGN = CENTER&gt;",Totals!L104,"&lt;/TD&gt;"),"")</f>
        <v/>
      </c>
      <c r="D104" s="7" t="str">
        <f>IF(Totals!$AS104="Y",CONCATENATE("&lt;TD VALIGN = TOP  ALIGN = CENTER&gt;",Master!C104,"&lt;/TD&gt;"),"")</f>
        <v/>
      </c>
      <c r="E104" s="7" t="str">
        <f>IF(Totals!$AS104="Y",CONCATENATE("&lt;TD VALIGN = TOP&gt;",Master!D104,"&lt;/TD&gt;"),"")</f>
        <v/>
      </c>
      <c r="F104" s="13" t="str">
        <f>IF(Totals!$AS104="Y","&lt;TD VALIGN = TOP&gt;","")</f>
        <v/>
      </c>
      <c r="G104" s="13" t="str">
        <f>IF(Totals!$AS104="Y",Master!B104,"")</f>
        <v/>
      </c>
      <c r="H104" s="7" t="str">
        <f>IF(Totals!$AS104="Y","&lt;/TD&gt;","")</f>
        <v/>
      </c>
      <c r="I104" s="7" t="str">
        <f>IF(Totals!$AS104="Y",CONCATENATE("&lt;TD VALIGN = TOP&gt;",Master!E104,"&lt;/TD&gt;"),"")</f>
        <v/>
      </c>
      <c r="J104" s="7" t="str">
        <f>IF(Totals!$AS104="Y","&lt;/TD&gt;","")</f>
        <v/>
      </c>
      <c r="K104" s="7" t="str">
        <f>(IF((Totals!$AS104="Y"),(CONCATENATE("&lt;TD VALIGN = MIDDLE&gt;",(IF((Master!$F104=""),("&amp;nbsp;"),(Master!$F104)))," &lt;/TD&gt;")),("")))</f>
        <v/>
      </c>
      <c r="L104" s="7" t="str">
        <f>IF(Totals!$AS104="Y","&lt;/TR&gt;","")</f>
        <v/>
      </c>
    </row>
    <row r="105" spans="1:12" ht="12.75" customHeight="1" x14ac:dyDescent="0.2">
      <c r="A105" s="26" t="str">
        <f>IF(Totals!$AS105="Y","&lt;TR&gt;","")</f>
        <v/>
      </c>
      <c r="B105" s="7" t="str">
        <f>IF(Totals!$AS105="Y",CONCATENATE("&lt;TD VALIGN = TOP  ALIGN = CENTER&gt;&lt;A HREF=""maint_",Master!A105,".pdf""&gt;",Master!A105,"&lt;/A&gt;&lt;/TD&gt;"),"")</f>
        <v/>
      </c>
      <c r="C105" s="7" t="str">
        <f>IF(Totals!$AS105="Y",CONCATENATE("&lt;TD VALIGN = TOP  ALIGN = CENTER&gt;",Totals!L105,"&lt;/TD&gt;"),"")</f>
        <v/>
      </c>
      <c r="D105" s="7" t="str">
        <f>IF(Totals!$AS105="Y",CONCATENATE("&lt;TD VALIGN = TOP  ALIGN = CENTER&gt;",Master!C105,"&lt;/TD&gt;"),"")</f>
        <v/>
      </c>
      <c r="E105" s="7" t="str">
        <f>IF(Totals!$AS105="Y",CONCATENATE("&lt;TD VALIGN = TOP&gt;",Master!D105,"&lt;/TD&gt;"),"")</f>
        <v/>
      </c>
      <c r="F105" s="13" t="str">
        <f>IF(Totals!$AS105="Y","&lt;TD VALIGN = TOP&gt;","")</f>
        <v/>
      </c>
      <c r="G105" s="13" t="str">
        <f>IF(Totals!$AS105="Y",Master!B105,"")</f>
        <v/>
      </c>
      <c r="H105" s="7" t="str">
        <f>IF(Totals!$AS105="Y","&lt;/TD&gt;","")</f>
        <v/>
      </c>
      <c r="I105" s="7" t="str">
        <f>IF(Totals!$AS105="Y",CONCATENATE("&lt;TD VALIGN = TOP&gt;",Master!E105,"&lt;/TD&gt;"),"")</f>
        <v/>
      </c>
      <c r="J105" s="7" t="str">
        <f>IF(Totals!$AS105="Y","&lt;/TD&gt;","")</f>
        <v/>
      </c>
      <c r="K105" s="7" t="str">
        <f>(IF((Totals!$AS105="Y"),(CONCATENATE("&lt;TD VALIGN = MIDDLE&gt;",(IF((Master!$F105=""),("&amp;nbsp;"),(Master!$F105)))," &lt;/TD&gt;")),("")))</f>
        <v/>
      </c>
      <c r="L105" s="7" t="str">
        <f>IF(Totals!$AS105="Y","&lt;/TR&gt;","")</f>
        <v/>
      </c>
    </row>
    <row r="106" spans="1:12" ht="12.75" customHeight="1" x14ac:dyDescent="0.2">
      <c r="A106" s="26" t="str">
        <f>IF(Totals!$AS106="Y","&lt;TR&gt;","")</f>
        <v/>
      </c>
      <c r="B106" s="7" t="str">
        <f>IF(Totals!$AS106="Y",CONCATENATE("&lt;TD VALIGN = TOP  ALIGN = CENTER&gt;&lt;A HREF=""maint_",Master!A106,".pdf""&gt;",Master!A106,"&lt;/A&gt;&lt;/TD&gt;"),"")</f>
        <v/>
      </c>
      <c r="C106" s="7" t="str">
        <f>IF(Totals!$AS106="Y",CONCATENATE("&lt;TD VALIGN = TOP  ALIGN = CENTER&gt;",Totals!L106,"&lt;/TD&gt;"),"")</f>
        <v/>
      </c>
      <c r="D106" s="7" t="str">
        <f>IF(Totals!$AS106="Y",CONCATENATE("&lt;TD VALIGN = TOP  ALIGN = CENTER&gt;",Master!C106,"&lt;/TD&gt;"),"")</f>
        <v/>
      </c>
      <c r="E106" s="7" t="str">
        <f>IF(Totals!$AS106="Y",CONCATENATE("&lt;TD VALIGN = TOP&gt;",Master!D106,"&lt;/TD&gt;"),"")</f>
        <v/>
      </c>
      <c r="F106" s="13" t="str">
        <f>IF(Totals!$AS106="Y","&lt;TD VALIGN = TOP&gt;","")</f>
        <v/>
      </c>
      <c r="G106" s="13" t="str">
        <f>IF(Totals!$AS106="Y",Master!B106,"")</f>
        <v/>
      </c>
      <c r="H106" s="7" t="str">
        <f>IF(Totals!$AS106="Y","&lt;/TD&gt;","")</f>
        <v/>
      </c>
      <c r="I106" s="7" t="str">
        <f>IF(Totals!$AS106="Y",CONCATENATE("&lt;TD VALIGN = TOP&gt;",Master!E106,"&lt;/TD&gt;"),"")</f>
        <v/>
      </c>
      <c r="J106" s="7" t="str">
        <f>IF(Totals!$AS106="Y","&lt;/TD&gt;","")</f>
        <v/>
      </c>
      <c r="K106" s="7" t="str">
        <f>(IF((Totals!$AS106="Y"),(CONCATENATE("&lt;TD VALIGN = MIDDLE&gt;",(IF((Master!$F106=""),("&amp;nbsp;"),(Master!$F106)))," &lt;/TD&gt;")),("")))</f>
        <v/>
      </c>
      <c r="L106" s="7" t="str">
        <f>IF(Totals!$AS106="Y","&lt;/TR&gt;","")</f>
        <v/>
      </c>
    </row>
    <row r="107" spans="1:12" ht="12.75" customHeight="1" x14ac:dyDescent="0.2">
      <c r="A107" s="26" t="str">
        <f>IF(Totals!$AS107="Y","&lt;TR&gt;","")</f>
        <v/>
      </c>
      <c r="B107" s="7" t="str">
        <f>IF(Totals!$AS107="Y",CONCATENATE("&lt;TD VALIGN = TOP  ALIGN = CENTER&gt;&lt;A HREF=""maint_",Master!A107,".pdf""&gt;",Master!A107,"&lt;/A&gt;&lt;/TD&gt;"),"")</f>
        <v/>
      </c>
      <c r="C107" s="7" t="str">
        <f>IF(Totals!$AS107="Y",CONCATENATE("&lt;TD VALIGN = TOP  ALIGN = CENTER&gt;",Totals!L107,"&lt;/TD&gt;"),"")</f>
        <v/>
      </c>
      <c r="D107" s="7" t="str">
        <f>IF(Totals!$AS107="Y",CONCATENATE("&lt;TD VALIGN = TOP  ALIGN = CENTER&gt;",Master!C107,"&lt;/TD&gt;"),"")</f>
        <v/>
      </c>
      <c r="E107" s="7" t="str">
        <f>IF(Totals!$AS107="Y",CONCATENATE("&lt;TD VALIGN = TOP&gt;",Master!D107,"&lt;/TD&gt;"),"")</f>
        <v/>
      </c>
      <c r="F107" s="13" t="str">
        <f>IF(Totals!$AS107="Y","&lt;TD VALIGN = TOP&gt;","")</f>
        <v/>
      </c>
      <c r="G107" s="13" t="str">
        <f>IF(Totals!$AS107="Y",Master!B107,"")</f>
        <v/>
      </c>
      <c r="H107" s="7" t="str">
        <f>IF(Totals!$AS107="Y","&lt;/TD&gt;","")</f>
        <v/>
      </c>
      <c r="I107" s="7" t="str">
        <f>IF(Totals!$AS107="Y",CONCATENATE("&lt;TD VALIGN = TOP&gt;",Master!E107,"&lt;/TD&gt;"),"")</f>
        <v/>
      </c>
      <c r="J107" s="7" t="str">
        <f>IF(Totals!$AS107="Y","&lt;/TD&gt;","")</f>
        <v/>
      </c>
      <c r="K107" s="7" t="str">
        <f>(IF((Totals!$AS107="Y"),(CONCATENATE("&lt;TD VALIGN = MIDDLE&gt;",(IF((Master!$F107=""),("&amp;nbsp;"),(Master!$F107)))," &lt;/TD&gt;")),("")))</f>
        <v/>
      </c>
      <c r="L107" s="7" t="str">
        <f>IF(Totals!$AS107="Y","&lt;/TR&gt;","")</f>
        <v/>
      </c>
    </row>
    <row r="108" spans="1:12" ht="12.75" customHeight="1" x14ac:dyDescent="0.2">
      <c r="A108" s="26" t="str">
        <f>IF(Totals!$AS108="Y","&lt;TR&gt;","")</f>
        <v/>
      </c>
      <c r="B108" s="7" t="str">
        <f>IF(Totals!$AS108="Y",CONCATENATE("&lt;TD VALIGN = TOP  ALIGN = CENTER&gt;&lt;A HREF=""maint_",Master!A108,".pdf""&gt;",Master!A108,"&lt;/A&gt;&lt;/TD&gt;"),"")</f>
        <v/>
      </c>
      <c r="C108" s="7" t="str">
        <f>IF(Totals!$AS108="Y",CONCATENATE("&lt;TD VALIGN = TOP  ALIGN = CENTER&gt;",Totals!L108,"&lt;/TD&gt;"),"")</f>
        <v/>
      </c>
      <c r="D108" s="7" t="str">
        <f>IF(Totals!$AS108="Y",CONCATENATE("&lt;TD VALIGN = TOP  ALIGN = CENTER&gt;",Master!C108,"&lt;/TD&gt;"),"")</f>
        <v/>
      </c>
      <c r="E108" s="7" t="str">
        <f>IF(Totals!$AS108="Y",CONCATENATE("&lt;TD VALIGN = TOP&gt;",Master!D108,"&lt;/TD&gt;"),"")</f>
        <v/>
      </c>
      <c r="F108" s="13" t="str">
        <f>IF(Totals!$AS108="Y","&lt;TD VALIGN = TOP&gt;","")</f>
        <v/>
      </c>
      <c r="G108" s="13" t="str">
        <f>IF(Totals!$AS108="Y",Master!B108,"")</f>
        <v/>
      </c>
      <c r="H108" s="7" t="str">
        <f>IF(Totals!$AS108="Y","&lt;/TD&gt;","")</f>
        <v/>
      </c>
      <c r="I108" s="7" t="str">
        <f>IF(Totals!$AS108="Y",CONCATENATE("&lt;TD VALIGN = TOP&gt;",Master!E108,"&lt;/TD&gt;"),"")</f>
        <v/>
      </c>
      <c r="J108" s="7" t="str">
        <f>IF(Totals!$AS108="Y","&lt;/TD&gt;","")</f>
        <v/>
      </c>
      <c r="K108" s="7" t="str">
        <f>(IF((Totals!$AS108="Y"),(CONCATENATE("&lt;TD VALIGN = MIDDLE&gt;",(IF((Master!$F108=""),("&amp;nbsp;"),(Master!$F108)))," &lt;/TD&gt;")),("")))</f>
        <v/>
      </c>
      <c r="L108" s="7" t="str">
        <f>IF(Totals!$AS108="Y","&lt;/TR&gt;","")</f>
        <v/>
      </c>
    </row>
    <row r="109" spans="1:12" ht="12.75" customHeight="1" x14ac:dyDescent="0.2">
      <c r="A109" s="26" t="str">
        <f>IF(Totals!$AS109="Y","&lt;TR&gt;","")</f>
        <v/>
      </c>
      <c r="B109" s="7" t="str">
        <f>IF(Totals!$AS109="Y",CONCATENATE("&lt;TD VALIGN = TOP  ALIGN = CENTER&gt;&lt;A HREF=""maint_",Master!A109,".pdf""&gt;",Master!A109,"&lt;/A&gt;&lt;/TD&gt;"),"")</f>
        <v/>
      </c>
      <c r="C109" s="7" t="str">
        <f>IF(Totals!$AS109="Y",CONCATENATE("&lt;TD VALIGN = TOP  ALIGN = CENTER&gt;",Totals!L109,"&lt;/TD&gt;"),"")</f>
        <v/>
      </c>
      <c r="D109" s="7" t="str">
        <f>IF(Totals!$AS109="Y",CONCATENATE("&lt;TD VALIGN = TOP  ALIGN = CENTER&gt;",Master!C109,"&lt;/TD&gt;"),"")</f>
        <v/>
      </c>
      <c r="E109" s="7" t="str">
        <f>IF(Totals!$AS109="Y",CONCATENATE("&lt;TD VALIGN = TOP&gt;",Master!D109,"&lt;/TD&gt;"),"")</f>
        <v/>
      </c>
      <c r="F109" s="13" t="str">
        <f>IF(Totals!$AS109="Y","&lt;TD VALIGN = TOP&gt;","")</f>
        <v/>
      </c>
      <c r="G109" s="13" t="str">
        <f>IF(Totals!$AS109="Y",Master!B109,"")</f>
        <v/>
      </c>
      <c r="H109" s="7" t="str">
        <f>IF(Totals!$AS109="Y","&lt;/TD&gt;","")</f>
        <v/>
      </c>
      <c r="I109" s="7" t="str">
        <f>IF(Totals!$AS109="Y",CONCATENATE("&lt;TD VALIGN = TOP&gt;",Master!E109,"&lt;/TD&gt;"),"")</f>
        <v/>
      </c>
      <c r="J109" s="7" t="str">
        <f>IF(Totals!$AS109="Y","&lt;/TD&gt;","")</f>
        <v/>
      </c>
      <c r="K109" s="7" t="str">
        <f>(IF((Totals!$AS109="Y"),(CONCATENATE("&lt;TD VALIGN = MIDDLE&gt;",(IF((Master!$F109=""),("&amp;nbsp;"),(Master!$F109)))," &lt;/TD&gt;")),("")))</f>
        <v/>
      </c>
      <c r="L109" s="7" t="str">
        <f>IF(Totals!$AS109="Y","&lt;/TR&gt;","")</f>
        <v/>
      </c>
    </row>
    <row r="110" spans="1:12" ht="12.75" customHeight="1" x14ac:dyDescent="0.2">
      <c r="A110" s="26" t="str">
        <f>IF(Totals!$AS110="Y","&lt;TR&gt;","")</f>
        <v/>
      </c>
      <c r="B110" s="7" t="str">
        <f>IF(Totals!$AS110="Y",CONCATENATE("&lt;TD VALIGN = TOP  ALIGN = CENTER&gt;&lt;A HREF=""maint_",Master!A110,".pdf""&gt;",Master!A110,"&lt;/A&gt;&lt;/TD&gt;"),"")</f>
        <v/>
      </c>
      <c r="C110" s="7" t="str">
        <f>IF(Totals!$AS110="Y",CONCATENATE("&lt;TD VALIGN = TOP  ALIGN = CENTER&gt;",Totals!L110,"&lt;/TD&gt;"),"")</f>
        <v/>
      </c>
      <c r="D110" s="7" t="str">
        <f>IF(Totals!$AS110="Y",CONCATENATE("&lt;TD VALIGN = TOP  ALIGN = CENTER&gt;",Master!C110,"&lt;/TD&gt;"),"")</f>
        <v/>
      </c>
      <c r="E110" s="7" t="str">
        <f>IF(Totals!$AS110="Y",CONCATENATE("&lt;TD VALIGN = TOP&gt;",Master!D110,"&lt;/TD&gt;"),"")</f>
        <v/>
      </c>
      <c r="F110" s="13" t="str">
        <f>IF(Totals!$AS110="Y","&lt;TD VALIGN = TOP&gt;","")</f>
        <v/>
      </c>
      <c r="G110" s="13" t="str">
        <f>IF(Totals!$AS110="Y",Master!B110,"")</f>
        <v/>
      </c>
      <c r="H110" s="7" t="str">
        <f>IF(Totals!$AS110="Y","&lt;/TD&gt;","")</f>
        <v/>
      </c>
      <c r="I110" s="7" t="str">
        <f>IF(Totals!$AS110="Y",CONCATENATE("&lt;TD VALIGN = TOP&gt;",Master!E110,"&lt;/TD&gt;"),"")</f>
        <v/>
      </c>
      <c r="J110" s="7" t="str">
        <f>IF(Totals!$AS110="Y","&lt;/TD&gt;","")</f>
        <v/>
      </c>
      <c r="K110" s="7" t="str">
        <f>(IF((Totals!$AS110="Y"),(CONCATENATE("&lt;TD VALIGN = MIDDLE&gt;",(IF((Master!$F110=""),("&amp;nbsp;"),(Master!$F110)))," &lt;/TD&gt;")),("")))</f>
        <v/>
      </c>
      <c r="L110" s="7" t="str">
        <f>IF(Totals!$AS110="Y","&lt;/TR&gt;","")</f>
        <v/>
      </c>
    </row>
    <row r="111" spans="1:12" ht="12.75" customHeight="1" x14ac:dyDescent="0.2">
      <c r="A111" s="26" t="str">
        <f>IF(Totals!$AS111="Y","&lt;TR&gt;","")</f>
        <v/>
      </c>
      <c r="B111" s="7" t="str">
        <f>IF(Totals!$AS111="Y",CONCATENATE("&lt;TD VALIGN = TOP  ALIGN = CENTER&gt;&lt;A HREF=""maint_",Master!A111,".pdf""&gt;",Master!A111,"&lt;/A&gt;&lt;/TD&gt;"),"")</f>
        <v/>
      </c>
      <c r="C111" s="7" t="str">
        <f>IF(Totals!$AS111="Y",CONCATENATE("&lt;TD VALIGN = TOP  ALIGN = CENTER&gt;",Totals!L111,"&lt;/TD&gt;"),"")</f>
        <v/>
      </c>
      <c r="D111" s="7" t="str">
        <f>IF(Totals!$AS111="Y",CONCATENATE("&lt;TD VALIGN = TOP  ALIGN = CENTER&gt;",Master!C111,"&lt;/TD&gt;"),"")</f>
        <v/>
      </c>
      <c r="E111" s="7" t="str">
        <f>IF(Totals!$AS111="Y",CONCATENATE("&lt;TD VALIGN = TOP&gt;",Master!D111,"&lt;/TD&gt;"),"")</f>
        <v/>
      </c>
      <c r="F111" s="13" t="str">
        <f>IF(Totals!$AS111="Y","&lt;TD VALIGN = TOP&gt;","")</f>
        <v/>
      </c>
      <c r="G111" s="13" t="str">
        <f>IF(Totals!$AS111="Y",Master!B111,"")</f>
        <v/>
      </c>
      <c r="H111" s="7" t="str">
        <f>IF(Totals!$AS111="Y","&lt;/TD&gt;","")</f>
        <v/>
      </c>
      <c r="I111" s="7" t="str">
        <f>IF(Totals!$AS111="Y",CONCATENATE("&lt;TD VALIGN = TOP&gt;",Master!E111,"&lt;/TD&gt;"),"")</f>
        <v/>
      </c>
      <c r="J111" s="7" t="str">
        <f>IF(Totals!$AS111="Y","&lt;/TD&gt;","")</f>
        <v/>
      </c>
      <c r="K111" s="7" t="str">
        <f>(IF((Totals!$AS111="Y"),(CONCATENATE("&lt;TD VALIGN = MIDDLE&gt;",(IF((Master!$F111=""),("&amp;nbsp;"),(Master!$F111)))," &lt;/TD&gt;")),("")))</f>
        <v/>
      </c>
      <c r="L111" s="7" t="str">
        <f>IF(Totals!$AS111="Y","&lt;/TR&gt;","")</f>
        <v/>
      </c>
    </row>
    <row r="112" spans="1:12" ht="12.75" customHeight="1" x14ac:dyDescent="0.2">
      <c r="A112" s="26" t="str">
        <f>IF(Totals!$AS112="Y","&lt;TR&gt;","")</f>
        <v/>
      </c>
      <c r="B112" s="7" t="str">
        <f>IF(Totals!$AS112="Y",CONCATENATE("&lt;TD VALIGN = TOP  ALIGN = CENTER&gt;&lt;A HREF=""maint_",Master!A112,".pdf""&gt;",Master!A112,"&lt;/A&gt;&lt;/TD&gt;"),"")</f>
        <v/>
      </c>
      <c r="C112" s="7" t="str">
        <f>IF(Totals!$AS112="Y",CONCATENATE("&lt;TD VALIGN = TOP  ALIGN = CENTER&gt;",Totals!L112,"&lt;/TD&gt;"),"")</f>
        <v/>
      </c>
      <c r="D112" s="7" t="str">
        <f>IF(Totals!$AS112="Y",CONCATENATE("&lt;TD VALIGN = TOP  ALIGN = CENTER&gt;",Master!C112,"&lt;/TD&gt;"),"")</f>
        <v/>
      </c>
      <c r="E112" s="7" t="str">
        <f>IF(Totals!$AS112="Y",CONCATENATE("&lt;TD VALIGN = TOP&gt;",Master!D112,"&lt;/TD&gt;"),"")</f>
        <v/>
      </c>
      <c r="F112" s="13" t="str">
        <f>IF(Totals!$AS112="Y","&lt;TD VALIGN = TOP&gt;","")</f>
        <v/>
      </c>
      <c r="G112" s="13" t="str">
        <f>IF(Totals!$AS112="Y",Master!B112,"")</f>
        <v/>
      </c>
      <c r="H112" s="7" t="str">
        <f>IF(Totals!$AS112="Y","&lt;/TD&gt;","")</f>
        <v/>
      </c>
      <c r="I112" s="7" t="str">
        <f>IF(Totals!$AS112="Y",CONCATENATE("&lt;TD VALIGN = TOP&gt;",Master!E112,"&lt;/TD&gt;"),"")</f>
        <v/>
      </c>
      <c r="J112" s="7" t="str">
        <f>IF(Totals!$AS112="Y","&lt;/TD&gt;","")</f>
        <v/>
      </c>
      <c r="K112" s="7" t="str">
        <f>(IF((Totals!$AS112="Y"),(CONCATENATE("&lt;TD VALIGN = MIDDLE&gt;",(IF((Master!$F112=""),("&amp;nbsp;"),(Master!$F112)))," &lt;/TD&gt;")),("")))</f>
        <v/>
      </c>
      <c r="L112" s="7" t="str">
        <f>IF(Totals!$AS112="Y","&lt;/TR&gt;","")</f>
        <v/>
      </c>
    </row>
    <row r="113" spans="1:12" ht="12.75" customHeight="1" x14ac:dyDescent="0.2">
      <c r="A113" s="26" t="str">
        <f>IF(Totals!$AS113="Y","&lt;TR&gt;","")</f>
        <v/>
      </c>
      <c r="B113" s="7" t="str">
        <f>IF(Totals!$AS113="Y",CONCATENATE("&lt;TD VALIGN = TOP  ALIGN = CENTER&gt;&lt;A HREF=""maint_",Master!A113,".pdf""&gt;",Master!A113,"&lt;/A&gt;&lt;/TD&gt;"),"")</f>
        <v/>
      </c>
      <c r="C113" s="7" t="str">
        <f>IF(Totals!$AS113="Y",CONCATENATE("&lt;TD VALIGN = TOP  ALIGN = CENTER&gt;",Totals!L113,"&lt;/TD&gt;"),"")</f>
        <v/>
      </c>
      <c r="D113" s="7" t="str">
        <f>IF(Totals!$AS113="Y",CONCATENATE("&lt;TD VALIGN = TOP  ALIGN = CENTER&gt;",Master!C113,"&lt;/TD&gt;"),"")</f>
        <v/>
      </c>
      <c r="E113" s="7" t="str">
        <f>IF(Totals!$AS113="Y",CONCATENATE("&lt;TD VALIGN = TOP&gt;",Master!D113,"&lt;/TD&gt;"),"")</f>
        <v/>
      </c>
      <c r="F113" s="13" t="str">
        <f>IF(Totals!$AS113="Y","&lt;TD VALIGN = TOP&gt;","")</f>
        <v/>
      </c>
      <c r="G113" s="13" t="str">
        <f>IF(Totals!$AS113="Y",Master!B113,"")</f>
        <v/>
      </c>
      <c r="H113" s="7" t="str">
        <f>IF(Totals!$AS113="Y","&lt;/TD&gt;","")</f>
        <v/>
      </c>
      <c r="I113" s="7" t="str">
        <f>IF(Totals!$AS113="Y",CONCATENATE("&lt;TD VALIGN = TOP&gt;",Master!E113,"&lt;/TD&gt;"),"")</f>
        <v/>
      </c>
      <c r="J113" s="7" t="str">
        <f>IF(Totals!$AS113="Y","&lt;/TD&gt;","")</f>
        <v/>
      </c>
      <c r="K113" s="7" t="str">
        <f>(IF((Totals!$AS113="Y"),(CONCATENATE("&lt;TD VALIGN = MIDDLE&gt;",(IF((Master!$F113=""),("&amp;nbsp;"),(Master!$F113)))," &lt;/TD&gt;")),("")))</f>
        <v/>
      </c>
      <c r="L113" s="7" t="str">
        <f>IF(Totals!$AS113="Y","&lt;/TR&gt;","")</f>
        <v/>
      </c>
    </row>
    <row r="114" spans="1:12" ht="12.75" customHeight="1" x14ac:dyDescent="0.2">
      <c r="A114" s="26" t="str">
        <f>IF(Totals!$AS114="Y","&lt;TR&gt;","")</f>
        <v/>
      </c>
      <c r="B114" s="7" t="str">
        <f>IF(Totals!$AS114="Y",CONCATENATE("&lt;TD VALIGN = TOP  ALIGN = CENTER&gt;&lt;A HREF=""maint_",Master!A114,".pdf""&gt;",Master!A114,"&lt;/A&gt;&lt;/TD&gt;"),"")</f>
        <v/>
      </c>
      <c r="C114" s="7" t="str">
        <f>IF(Totals!$AS114="Y",CONCATENATE("&lt;TD VALIGN = TOP  ALIGN = CENTER&gt;",Totals!L114,"&lt;/TD&gt;"),"")</f>
        <v/>
      </c>
      <c r="D114" s="7" t="str">
        <f>IF(Totals!$AS114="Y",CONCATENATE("&lt;TD VALIGN = TOP  ALIGN = CENTER&gt;",Master!C114,"&lt;/TD&gt;"),"")</f>
        <v/>
      </c>
      <c r="E114" s="7" t="str">
        <f>IF(Totals!$AS114="Y",CONCATENATE("&lt;TD VALIGN = TOP&gt;",Master!D114,"&lt;/TD&gt;"),"")</f>
        <v/>
      </c>
      <c r="F114" s="13" t="str">
        <f>IF(Totals!$AS114="Y","&lt;TD VALIGN = TOP&gt;","")</f>
        <v/>
      </c>
      <c r="G114" s="13" t="str">
        <f>IF(Totals!$AS114="Y",Master!B114,"")</f>
        <v/>
      </c>
      <c r="H114" s="7" t="str">
        <f>IF(Totals!$AS114="Y","&lt;/TD&gt;","")</f>
        <v/>
      </c>
      <c r="I114" s="7" t="str">
        <f>IF(Totals!$AS114="Y",CONCATENATE("&lt;TD VALIGN = TOP&gt;",Master!E114,"&lt;/TD&gt;"),"")</f>
        <v/>
      </c>
      <c r="J114" s="7" t="str">
        <f>IF(Totals!$AS114="Y","&lt;/TD&gt;","")</f>
        <v/>
      </c>
      <c r="K114" s="7" t="str">
        <f>(IF((Totals!$AS114="Y"),(CONCATENATE("&lt;TD VALIGN = MIDDLE&gt;",(IF((Master!$F114=""),("&amp;nbsp;"),(Master!$F114)))," &lt;/TD&gt;")),("")))</f>
        <v/>
      </c>
      <c r="L114" s="7" t="str">
        <f>IF(Totals!$AS114="Y","&lt;/TR&gt;","")</f>
        <v/>
      </c>
    </row>
    <row r="115" spans="1:12" ht="12.75" customHeight="1" x14ac:dyDescent="0.2">
      <c r="A115" s="26" t="str">
        <f>IF(Totals!$AS115="Y","&lt;TR&gt;","")</f>
        <v/>
      </c>
      <c r="B115" s="7" t="str">
        <f>IF(Totals!$AS115="Y",CONCATENATE("&lt;TD VALIGN = TOP  ALIGN = CENTER&gt;&lt;A HREF=""maint_",Master!#REF!,".pdf""&gt;",Master!#REF!,"&lt;/A&gt;&lt;/TD&gt;"),"")</f>
        <v/>
      </c>
      <c r="C115" s="7" t="str">
        <f>IF(Totals!$AS115="Y",CONCATENATE("&lt;TD VALIGN = TOP  ALIGN = CENTER&gt;",Totals!L115,"&lt;/TD&gt;"),"")</f>
        <v/>
      </c>
      <c r="D115" s="7" t="str">
        <f>IF(Totals!$AS115="Y",CONCATENATE("&lt;TD VALIGN = TOP  ALIGN = CENTER&gt;",Master!#REF!,"&lt;/TD&gt;"),"")</f>
        <v/>
      </c>
      <c r="E115" s="7" t="str">
        <f>IF(Totals!$AS115="Y",CONCATENATE("&lt;TD VALIGN = TOP&gt;",Master!#REF!,"&lt;/TD&gt;"),"")</f>
        <v/>
      </c>
      <c r="F115" s="13" t="str">
        <f>IF(Totals!$AS115="Y","&lt;TD VALIGN = TOP&gt;","")</f>
        <v/>
      </c>
      <c r="G115" s="13" t="str">
        <f>IF(Totals!$AS115="Y",Master!#REF!,"")</f>
        <v/>
      </c>
      <c r="H115" s="7" t="str">
        <f>IF(Totals!$AS115="Y","&lt;/TD&gt;","")</f>
        <v/>
      </c>
      <c r="I115" s="7" t="str">
        <f>IF(Totals!$AS115="Y",CONCATENATE("&lt;TD VALIGN = TOP&gt;",Master!#REF!,"&lt;/TD&gt;"),"")</f>
        <v/>
      </c>
      <c r="J115" s="7" t="str">
        <f>IF(Totals!$AS115="Y","&lt;/TD&gt;","")</f>
        <v/>
      </c>
      <c r="K115" s="7" t="str">
        <f>(IF((Totals!$AS115="Y"),(CONCATENATE("&lt;TD VALIGN = MIDDLE&gt;",(IF((Master!#REF!=""),("&amp;nbsp;"),(Master!#REF!)))," &lt;/TD&gt;")),("")))</f>
        <v/>
      </c>
      <c r="L115" s="7" t="str">
        <f>IF(Totals!$AS115="Y","&lt;/TR&gt;","")</f>
        <v/>
      </c>
    </row>
    <row r="116" spans="1:12" ht="12.75" customHeight="1" x14ac:dyDescent="0.2">
      <c r="A116" s="26" t="str">
        <f>IF(Totals!$AS116="Y","&lt;TR&gt;","")</f>
        <v/>
      </c>
      <c r="B116" s="7" t="str">
        <f>IF(Totals!$AS116="Y",CONCATENATE("&lt;TD VALIGN = TOP  ALIGN = CENTER&gt;&lt;A HREF=""maint_",Master!#REF!,".pdf""&gt;",Master!#REF!,"&lt;/A&gt;&lt;/TD&gt;"),"")</f>
        <v/>
      </c>
      <c r="C116" s="7" t="str">
        <f>IF(Totals!$AS116="Y",CONCATENATE("&lt;TD VALIGN = TOP  ALIGN = CENTER&gt;",Totals!L116,"&lt;/TD&gt;"),"")</f>
        <v/>
      </c>
      <c r="D116" s="7" t="str">
        <f>IF(Totals!$AS116="Y",CONCATENATE("&lt;TD VALIGN = TOP  ALIGN = CENTER&gt;",Master!#REF!,"&lt;/TD&gt;"),"")</f>
        <v/>
      </c>
      <c r="E116" s="7" t="str">
        <f>IF(Totals!$AS116="Y",CONCATENATE("&lt;TD VALIGN = TOP&gt;",Master!#REF!,"&lt;/TD&gt;"),"")</f>
        <v/>
      </c>
      <c r="F116" s="13" t="str">
        <f>IF(Totals!$AS116="Y","&lt;TD VALIGN = TOP&gt;","")</f>
        <v/>
      </c>
      <c r="G116" s="13" t="str">
        <f>IF(Totals!$AS116="Y",Master!#REF!,"")</f>
        <v/>
      </c>
      <c r="H116" s="7" t="str">
        <f>IF(Totals!$AS116="Y","&lt;/TD&gt;","")</f>
        <v/>
      </c>
      <c r="I116" s="7" t="str">
        <f>IF(Totals!$AS116="Y",CONCATENATE("&lt;TD VALIGN = TOP&gt;",Master!#REF!,"&lt;/TD&gt;"),"")</f>
        <v/>
      </c>
      <c r="J116" s="7" t="str">
        <f>IF(Totals!$AS116="Y","&lt;/TD&gt;","")</f>
        <v/>
      </c>
      <c r="K116" s="7" t="str">
        <f>(IF((Totals!$AS116="Y"),(CONCATENATE("&lt;TD VALIGN = MIDDLE&gt;",(IF((Master!#REF!=""),("&amp;nbsp;"),(Master!#REF!)))," &lt;/TD&gt;")),("")))</f>
        <v/>
      </c>
      <c r="L116" s="7" t="str">
        <f>IF(Totals!$AS116="Y","&lt;/TR&gt;","")</f>
        <v/>
      </c>
    </row>
    <row r="117" spans="1:12" ht="12.75" customHeight="1" x14ac:dyDescent="0.2">
      <c r="A117" s="26" t="str">
        <f>IF(Totals!$AS117="Y","&lt;TR&gt;","")</f>
        <v/>
      </c>
      <c r="B117" s="7" t="str">
        <f>IF(Totals!$AS117="Y",CONCATENATE("&lt;TD VALIGN = TOP  ALIGN = CENTER&gt;&lt;A HREF=""maint_",Master!A115,".pdf""&gt;",Master!A115,"&lt;/A&gt;&lt;/TD&gt;"),"")</f>
        <v/>
      </c>
      <c r="C117" s="7" t="str">
        <f>IF(Totals!$AS117="Y",CONCATENATE("&lt;TD VALIGN = TOP  ALIGN = CENTER&gt;",Totals!L117,"&lt;/TD&gt;"),"")</f>
        <v/>
      </c>
      <c r="D117" s="7" t="str">
        <f>IF(Totals!$AS117="Y",CONCATENATE("&lt;TD VALIGN = TOP  ALIGN = CENTER&gt;",Master!C115,"&lt;/TD&gt;"),"")</f>
        <v/>
      </c>
      <c r="E117" s="7" t="str">
        <f>IF(Totals!$AS117="Y",CONCATENATE("&lt;TD VALIGN = TOP&gt;",Master!D115,"&lt;/TD&gt;"),"")</f>
        <v/>
      </c>
      <c r="F117" s="13" t="str">
        <f>IF(Totals!$AS117="Y","&lt;TD VALIGN = TOP&gt;","")</f>
        <v/>
      </c>
      <c r="G117" s="13" t="str">
        <f>IF(Totals!$AS117="Y",Master!B115,"")</f>
        <v/>
      </c>
      <c r="H117" s="7" t="str">
        <f>IF(Totals!$AS117="Y","&lt;/TD&gt;","")</f>
        <v/>
      </c>
      <c r="I117" s="7" t="str">
        <f>IF(Totals!$AS117="Y",CONCATENATE("&lt;TD VALIGN = TOP&gt;",Master!E115,"&lt;/TD&gt;"),"")</f>
        <v/>
      </c>
      <c r="J117" s="7" t="str">
        <f>IF(Totals!$AS117="Y","&lt;/TD&gt;","")</f>
        <v/>
      </c>
      <c r="K117" s="7" t="str">
        <f>(IF((Totals!$AS117="Y"),(CONCATENATE("&lt;TD VALIGN = MIDDLE&gt;",(IF((Master!$F115=""),("&amp;nbsp;"),(Master!$F115)))," &lt;/TD&gt;")),("")))</f>
        <v/>
      </c>
      <c r="L117" s="7" t="str">
        <f>IF(Totals!$AS117="Y","&lt;/TR&gt;","")</f>
        <v/>
      </c>
    </row>
    <row r="118" spans="1:12" ht="12.75" customHeight="1" x14ac:dyDescent="0.2">
      <c r="A118" s="26" t="str">
        <f>IF(Totals!$AS118="Y","&lt;TR&gt;","")</f>
        <v/>
      </c>
      <c r="B118" s="7" t="str">
        <f>IF(Totals!$AS118="Y",CONCATENATE("&lt;TD VALIGN = TOP  ALIGN = CENTER&gt;&lt;A HREF=""maint_",Master!A116,".pdf""&gt;",Master!A116,"&lt;/A&gt;&lt;/TD&gt;"),"")</f>
        <v/>
      </c>
      <c r="C118" s="7" t="str">
        <f>IF(Totals!$AS118="Y",CONCATENATE("&lt;TD VALIGN = TOP  ALIGN = CENTER&gt;",Totals!L118,"&lt;/TD&gt;"),"")</f>
        <v/>
      </c>
      <c r="D118" s="7" t="str">
        <f>IF(Totals!$AS118="Y",CONCATENATE("&lt;TD VALIGN = TOP  ALIGN = CENTER&gt;",Master!C116,"&lt;/TD&gt;"),"")</f>
        <v/>
      </c>
      <c r="E118" s="7" t="str">
        <f>IF(Totals!$AS118="Y",CONCATENATE("&lt;TD VALIGN = TOP&gt;",Master!D116,"&lt;/TD&gt;"),"")</f>
        <v/>
      </c>
      <c r="F118" s="13" t="str">
        <f>IF(Totals!$AS118="Y","&lt;TD VALIGN = TOP&gt;","")</f>
        <v/>
      </c>
      <c r="G118" s="13" t="str">
        <f>IF(Totals!$AS118="Y",Master!B116,"")</f>
        <v/>
      </c>
      <c r="H118" s="7" t="str">
        <f>IF(Totals!$AS118="Y","&lt;/TD&gt;","")</f>
        <v/>
      </c>
      <c r="I118" s="7" t="str">
        <f>IF(Totals!$AS118="Y",CONCATENATE("&lt;TD VALIGN = TOP&gt;",Master!E116,"&lt;/TD&gt;"),"")</f>
        <v/>
      </c>
      <c r="J118" s="7" t="str">
        <f>IF(Totals!$AS118="Y","&lt;/TD&gt;","")</f>
        <v/>
      </c>
      <c r="K118" s="7" t="str">
        <f>(IF((Totals!$AS118="Y"),(CONCATENATE("&lt;TD VALIGN = MIDDLE&gt;",(IF((Master!$F116=""),("&amp;nbsp;"),(Master!$F116)))," &lt;/TD&gt;")),("")))</f>
        <v/>
      </c>
      <c r="L118" s="7" t="str">
        <f>IF(Totals!$AS118="Y","&lt;/TR&gt;","")</f>
        <v/>
      </c>
    </row>
    <row r="119" spans="1:12" ht="12.75" customHeight="1" x14ac:dyDescent="0.2">
      <c r="A119" s="26" t="str">
        <f>IF(Totals!$AS119="Y","&lt;TR&gt;","")</f>
        <v/>
      </c>
      <c r="B119" s="7" t="str">
        <f>IF(Totals!$AS119="Y",CONCATENATE("&lt;TD VALIGN = TOP  ALIGN = CENTER&gt;&lt;A HREF=""maint_",Master!A117,".pdf""&gt;",Master!A117,"&lt;/A&gt;&lt;/TD&gt;"),"")</f>
        <v/>
      </c>
      <c r="C119" s="7" t="str">
        <f>IF(Totals!$AS119="Y",CONCATENATE("&lt;TD VALIGN = TOP  ALIGN = CENTER&gt;",Totals!L119,"&lt;/TD&gt;"),"")</f>
        <v/>
      </c>
      <c r="D119" s="7" t="str">
        <f>IF(Totals!$AS119="Y",CONCATENATE("&lt;TD VALIGN = TOP  ALIGN = CENTER&gt;",Master!C117,"&lt;/TD&gt;"),"")</f>
        <v/>
      </c>
      <c r="E119" s="7" t="str">
        <f>IF(Totals!$AS119="Y",CONCATENATE("&lt;TD VALIGN = TOP&gt;",Master!D117,"&lt;/TD&gt;"),"")</f>
        <v/>
      </c>
      <c r="F119" s="13" t="str">
        <f>IF(Totals!$AS119="Y","&lt;TD VALIGN = TOP&gt;","")</f>
        <v/>
      </c>
      <c r="G119" s="13" t="str">
        <f>IF(Totals!$AS119="Y",Master!B117,"")</f>
        <v/>
      </c>
      <c r="H119" s="7" t="str">
        <f>IF(Totals!$AS119="Y","&lt;/TD&gt;","")</f>
        <v/>
      </c>
      <c r="I119" s="7" t="str">
        <f>IF(Totals!$AS119="Y",CONCATENATE("&lt;TD VALIGN = TOP&gt;",Master!E117,"&lt;/TD&gt;"),"")</f>
        <v/>
      </c>
      <c r="J119" s="7" t="str">
        <f>IF(Totals!$AS119="Y","&lt;/TD&gt;","")</f>
        <v/>
      </c>
      <c r="K119" s="7" t="str">
        <f>(IF((Totals!$AS119="Y"),(CONCATENATE("&lt;TD VALIGN = MIDDLE&gt;",(IF((Master!$F117=""),("&amp;nbsp;"),(Master!$F117)))," &lt;/TD&gt;")),("")))</f>
        <v/>
      </c>
      <c r="L119" s="7" t="str">
        <f>IF(Totals!$AS119="Y","&lt;/TR&gt;","")</f>
        <v/>
      </c>
    </row>
    <row r="120" spans="1:12" ht="12.75" customHeight="1" x14ac:dyDescent="0.2">
      <c r="A120" s="26" t="str">
        <f>IF(Totals!$AS120="Y","&lt;TR&gt;","")</f>
        <v/>
      </c>
      <c r="B120" s="7" t="str">
        <f>IF(Totals!$AS120="Y",CONCATENATE("&lt;TD VALIGN = TOP  ALIGN = CENTER&gt;&lt;A HREF=""maint_",Master!#REF!,".pdf""&gt;",Master!#REF!,"&lt;/A&gt;&lt;/TD&gt;"),"")</f>
        <v/>
      </c>
      <c r="C120" s="7" t="str">
        <f>IF(Totals!$AS120="Y",CONCATENATE("&lt;TD VALIGN = TOP  ALIGN = CENTER&gt;",Totals!L120,"&lt;/TD&gt;"),"")</f>
        <v/>
      </c>
      <c r="D120" s="7" t="str">
        <f>IF(Totals!$AS120="Y",CONCATENATE("&lt;TD VALIGN = TOP  ALIGN = CENTER&gt;",Master!#REF!,"&lt;/TD&gt;"),"")</f>
        <v/>
      </c>
      <c r="E120" s="7" t="str">
        <f>IF(Totals!$AS120="Y",CONCATENATE("&lt;TD VALIGN = TOP&gt;",Master!#REF!,"&lt;/TD&gt;"),"")</f>
        <v/>
      </c>
      <c r="F120" s="13" t="str">
        <f>IF(Totals!$AS120="Y","&lt;TD VALIGN = TOP&gt;","")</f>
        <v/>
      </c>
      <c r="G120" s="13" t="str">
        <f>IF(Totals!$AS120="Y",Master!#REF!,"")</f>
        <v/>
      </c>
      <c r="H120" s="7" t="str">
        <f>IF(Totals!$AS120="Y","&lt;/TD&gt;","")</f>
        <v/>
      </c>
      <c r="I120" s="7" t="str">
        <f>IF(Totals!$AS120="Y",CONCATENATE("&lt;TD VALIGN = TOP&gt;",Master!#REF!,"&lt;/TD&gt;"),"")</f>
        <v/>
      </c>
      <c r="J120" s="7" t="str">
        <f>IF(Totals!$AS120="Y","&lt;/TD&gt;","")</f>
        <v/>
      </c>
      <c r="K120" s="7" t="str">
        <f>(IF((Totals!$AS120="Y"),(CONCATENATE("&lt;TD VALIGN = MIDDLE&gt;",(IF((Master!#REF!=""),("&amp;nbsp;"),(Master!#REF!)))," &lt;/TD&gt;")),("")))</f>
        <v/>
      </c>
      <c r="L120" s="7" t="str">
        <f>IF(Totals!$AS120="Y","&lt;/TR&gt;","")</f>
        <v/>
      </c>
    </row>
    <row r="121" spans="1:12" ht="12.75" customHeight="1" x14ac:dyDescent="0.2">
      <c r="A121" s="26" t="str">
        <f>IF(Totals!$AS121="Y","&lt;TR&gt;","")</f>
        <v/>
      </c>
      <c r="B121" s="7" t="str">
        <f>IF(Totals!$AS121="Y",CONCATENATE("&lt;TD VALIGN = TOP  ALIGN = CENTER&gt;&lt;A HREF=""maint_",Master!A118,".pdf""&gt;",Master!A118,"&lt;/A&gt;&lt;/TD&gt;"),"")</f>
        <v/>
      </c>
      <c r="C121" s="7" t="str">
        <f>IF(Totals!$AS121="Y",CONCATENATE("&lt;TD VALIGN = TOP  ALIGN = CENTER&gt;",Totals!L121,"&lt;/TD&gt;"),"")</f>
        <v/>
      </c>
      <c r="D121" s="7" t="str">
        <f>IF(Totals!$AS121="Y",CONCATENATE("&lt;TD VALIGN = TOP  ALIGN = CENTER&gt;",Master!#REF!,"&lt;/TD&gt;"),"")</f>
        <v/>
      </c>
      <c r="E121" s="7" t="str">
        <f>IF(Totals!$AS121="Y",CONCATENATE("&lt;TD VALIGN = TOP&gt;",Master!#REF!,"&lt;/TD&gt;"),"")</f>
        <v/>
      </c>
      <c r="F121" s="13" t="str">
        <f>IF(Totals!$AS121="Y","&lt;TD VALIGN = TOP&gt;","")</f>
        <v/>
      </c>
      <c r="G121" s="13" t="str">
        <f>IF(Totals!$AS121="Y",Master!#REF!,"")</f>
        <v/>
      </c>
      <c r="H121" s="7" t="str">
        <f>IF(Totals!$AS121="Y","&lt;/TD&gt;","")</f>
        <v/>
      </c>
      <c r="I121" s="7" t="str">
        <f>IF(Totals!$AS121="Y",CONCATENATE("&lt;TD VALIGN = TOP&gt;",Master!#REF!,"&lt;/TD&gt;"),"")</f>
        <v/>
      </c>
      <c r="J121" s="7" t="str">
        <f>IF(Totals!$AS121="Y","&lt;/TD&gt;","")</f>
        <v/>
      </c>
      <c r="K121" s="7" t="str">
        <f>(IF((Totals!$AS121="Y"),(CONCATENATE("&lt;TD VALIGN = MIDDLE&gt;",(IF((Master!#REF!=""),("&amp;nbsp;"),(Master!#REF!)))," &lt;/TD&gt;")),("")))</f>
        <v/>
      </c>
      <c r="L121" s="7" t="str">
        <f>IF(Totals!$AS121="Y","&lt;/TR&gt;","")</f>
        <v/>
      </c>
    </row>
    <row r="122" spans="1:12" ht="12.75" customHeight="1" x14ac:dyDescent="0.2">
      <c r="A122" s="26" t="str">
        <f>IF(Totals!$AS122="Y","&lt;TR&gt;","")</f>
        <v/>
      </c>
      <c r="B122" s="7" t="str">
        <f>IF(Totals!$AS122="Y",CONCATENATE("&lt;TD VALIGN = TOP  ALIGN = CENTER&gt;&lt;A HREF=""maint_",Master!A119,".pdf""&gt;",Master!A119,"&lt;/A&gt;&lt;/TD&gt;"),"")</f>
        <v/>
      </c>
      <c r="C122" s="7" t="str">
        <f>IF(Totals!$AS122="Y",CONCATENATE("&lt;TD VALIGN = TOP  ALIGN = CENTER&gt;",Totals!L122,"&lt;/TD&gt;"),"")</f>
        <v/>
      </c>
      <c r="D122" s="7" t="str">
        <f>IF(Totals!$AS122="Y",CONCATENATE("&lt;TD VALIGN = TOP  ALIGN = CENTER&gt;",Master!C118,"&lt;/TD&gt;"),"")</f>
        <v/>
      </c>
      <c r="E122" s="7" t="str">
        <f>IF(Totals!$AS122="Y",CONCATENATE("&lt;TD VALIGN = TOP&gt;",Master!D118,"&lt;/TD&gt;"),"")</f>
        <v/>
      </c>
      <c r="F122" s="13" t="str">
        <f>IF(Totals!$AS122="Y","&lt;TD VALIGN = TOP&gt;","")</f>
        <v/>
      </c>
      <c r="G122" s="13" t="str">
        <f>IF(Totals!$AS122="Y",Master!B118,"")</f>
        <v/>
      </c>
      <c r="H122" s="7" t="str">
        <f>IF(Totals!$AS122="Y","&lt;/TD&gt;","")</f>
        <v/>
      </c>
      <c r="I122" s="7" t="str">
        <f>IF(Totals!$AS122="Y",CONCATENATE("&lt;TD VALIGN = TOP&gt;",Master!E118,"&lt;/TD&gt;"),"")</f>
        <v/>
      </c>
      <c r="J122" s="7" t="str">
        <f>IF(Totals!$AS122="Y","&lt;/TD&gt;","")</f>
        <v/>
      </c>
      <c r="K122" s="7" t="str">
        <f>(IF((Totals!$AS122="Y"),(CONCATENATE("&lt;TD VALIGN = MIDDLE&gt;",(IF((Master!$F118=""),("&amp;nbsp;"),(Master!$F118)))," &lt;/TD&gt;")),("")))</f>
        <v/>
      </c>
      <c r="L122" s="7" t="str">
        <f>IF(Totals!$AS122="Y","&lt;/TR&gt;","")</f>
        <v/>
      </c>
    </row>
    <row r="123" spans="1:12" ht="12.75" customHeight="1" x14ac:dyDescent="0.2">
      <c r="A123" s="26" t="str">
        <f>IF(Totals!$AS123="Y","&lt;TR&gt;","")</f>
        <v/>
      </c>
      <c r="B123" s="7" t="str">
        <f>IF(Totals!$AS123="Y",CONCATENATE("&lt;TD VALIGN = TOP  ALIGN = CENTER&gt;&lt;A HREF=""maint_",Master!#REF!,".pdf""&gt;",Master!#REF!,"&lt;/A&gt;&lt;/TD&gt;"),"")</f>
        <v/>
      </c>
      <c r="C123" s="7" t="str">
        <f>IF(Totals!$AS123="Y",CONCATENATE("&lt;TD VALIGN = TOP  ALIGN = CENTER&gt;",Totals!L123,"&lt;/TD&gt;"),"")</f>
        <v/>
      </c>
      <c r="D123" s="7" t="str">
        <f>IF(Totals!$AS123="Y",CONCATENATE("&lt;TD VALIGN = TOP  ALIGN = CENTER&gt;",Master!C119,"&lt;/TD&gt;"),"")</f>
        <v/>
      </c>
      <c r="E123" s="7" t="str">
        <f>IF(Totals!$AS123="Y",CONCATENATE("&lt;TD VALIGN = TOP&gt;",Master!D119,"&lt;/TD&gt;"),"")</f>
        <v/>
      </c>
      <c r="F123" s="13" t="str">
        <f>IF(Totals!$AS123="Y","&lt;TD VALIGN = TOP&gt;","")</f>
        <v/>
      </c>
      <c r="G123" s="13" t="str">
        <f>IF(Totals!$AS123="Y",Master!B119,"")</f>
        <v/>
      </c>
      <c r="H123" s="7" t="str">
        <f>IF(Totals!$AS123="Y","&lt;/TD&gt;","")</f>
        <v/>
      </c>
      <c r="I123" s="7" t="str">
        <f>IF(Totals!$AS123="Y",CONCATENATE("&lt;TD VALIGN = TOP&gt;",Master!E119,"&lt;/TD&gt;"),"")</f>
        <v/>
      </c>
      <c r="J123" s="7" t="str">
        <f>IF(Totals!$AS123="Y","&lt;/TD&gt;","")</f>
        <v/>
      </c>
      <c r="K123" s="7" t="str">
        <f>(IF((Totals!$AS123="Y"),(CONCATENATE("&lt;TD VALIGN = MIDDLE&gt;",(IF((Master!$F119=""),("&amp;nbsp;"),(Master!$F119)))," &lt;/TD&gt;")),("")))</f>
        <v/>
      </c>
      <c r="L123" s="7" t="str">
        <f>IF(Totals!$AS123="Y","&lt;/TR&gt;","")</f>
        <v/>
      </c>
    </row>
    <row r="124" spans="1:12" ht="12.75" customHeight="1" x14ac:dyDescent="0.2">
      <c r="A124" s="26" t="str">
        <f>IF(Totals!$AS124="Y","&lt;TR&gt;","")</f>
        <v/>
      </c>
      <c r="B124" s="7" t="str">
        <f>IF(Totals!$AS124="Y",CONCATENATE("&lt;TD VALIGN = TOP  ALIGN = CENTER&gt;&lt;A HREF=""maint_",Master!#REF!,".pdf""&gt;",Master!#REF!,"&lt;/A&gt;&lt;/TD&gt;"),"")</f>
        <v/>
      </c>
      <c r="C124" s="7" t="str">
        <f>IF(Totals!$AS124="Y",CONCATENATE("&lt;TD VALIGN = TOP  ALIGN = CENTER&gt;",Totals!L124,"&lt;/TD&gt;"),"")</f>
        <v/>
      </c>
      <c r="D124" s="7" t="str">
        <f>IF(Totals!$AS124="Y",CONCATENATE("&lt;TD VALIGN = TOP  ALIGN = CENTER&gt;",Master!#REF!,"&lt;/TD&gt;"),"")</f>
        <v/>
      </c>
      <c r="E124" s="7" t="str">
        <f>IF(Totals!$AS124="Y",CONCATENATE("&lt;TD VALIGN = TOP&gt;",Master!#REF!,"&lt;/TD&gt;"),"")</f>
        <v/>
      </c>
      <c r="F124" s="13" t="str">
        <f>IF(Totals!$AS124="Y","&lt;TD VALIGN = TOP&gt;","")</f>
        <v/>
      </c>
      <c r="G124" s="13" t="str">
        <f>IF(Totals!$AS124="Y",Master!#REF!,"")</f>
        <v/>
      </c>
      <c r="H124" s="7" t="str">
        <f>IF(Totals!$AS124="Y","&lt;/TD&gt;","")</f>
        <v/>
      </c>
      <c r="I124" s="7" t="str">
        <f>IF(Totals!$AS124="Y",CONCATENATE("&lt;TD VALIGN = TOP&gt;",Master!#REF!,"&lt;/TD&gt;"),"")</f>
        <v/>
      </c>
      <c r="J124" s="7" t="str">
        <f>IF(Totals!$AS124="Y","&lt;/TD&gt;","")</f>
        <v/>
      </c>
      <c r="K124" s="7" t="str">
        <f>(IF((Totals!$AS124="Y"),(CONCATENATE("&lt;TD VALIGN = MIDDLE&gt;",(IF((Master!#REF!=""),("&amp;nbsp;"),(Master!#REF!)))," &lt;/TD&gt;")),("")))</f>
        <v/>
      </c>
      <c r="L124" s="7" t="str">
        <f>IF(Totals!$AS124="Y","&lt;/TR&gt;","")</f>
        <v/>
      </c>
    </row>
    <row r="125" spans="1:12" ht="12.75" customHeight="1" x14ac:dyDescent="0.2">
      <c r="A125" s="26" t="str">
        <f>IF(Totals!$AS125="Y","&lt;TR&gt;","")</f>
        <v/>
      </c>
      <c r="B125" s="7" t="str">
        <f>IF(Totals!$AS125="Y",CONCATENATE("&lt;TD VALIGN = TOP  ALIGN = CENTER&gt;&lt;A HREF=""maint_",Master!A120,".pdf""&gt;",Master!A120,"&lt;/A&gt;&lt;/TD&gt;"),"")</f>
        <v/>
      </c>
      <c r="C125" s="7" t="str">
        <f>IF(Totals!$AS125="Y",CONCATENATE("&lt;TD VALIGN = TOP  ALIGN = CENTER&gt;",Totals!L125,"&lt;/TD&gt;"),"")</f>
        <v/>
      </c>
      <c r="D125" s="7" t="str">
        <f>IF(Totals!$AS125="Y",CONCATENATE("&lt;TD VALIGN = TOP  ALIGN = CENTER&gt;",Master!#REF!,"&lt;/TD&gt;"),"")</f>
        <v/>
      </c>
      <c r="E125" s="7" t="str">
        <f>IF(Totals!$AS125="Y",CONCATENATE("&lt;TD VALIGN = TOP&gt;",Master!#REF!,"&lt;/TD&gt;"),"")</f>
        <v/>
      </c>
      <c r="F125" s="13" t="str">
        <f>IF(Totals!$AS125="Y","&lt;TD VALIGN = TOP&gt;","")</f>
        <v/>
      </c>
      <c r="G125" s="13" t="str">
        <f>IF(Totals!$AS125="Y",Master!#REF!,"")</f>
        <v/>
      </c>
      <c r="H125" s="7" t="str">
        <f>IF(Totals!$AS125="Y","&lt;/TD&gt;","")</f>
        <v/>
      </c>
      <c r="I125" s="7" t="str">
        <f>IF(Totals!$AS125="Y",CONCATENATE("&lt;TD VALIGN = TOP&gt;",Master!#REF!,"&lt;/TD&gt;"),"")</f>
        <v/>
      </c>
      <c r="J125" s="7" t="str">
        <f>IF(Totals!$AS125="Y","&lt;/TD&gt;","")</f>
        <v/>
      </c>
      <c r="K125" s="7" t="str">
        <f>(IF((Totals!$AS125="Y"),(CONCATENATE("&lt;TD VALIGN = MIDDLE&gt;",(IF((Master!#REF!=""),("&amp;nbsp;"),(Master!#REF!)))," &lt;/TD&gt;")),("")))</f>
        <v/>
      </c>
      <c r="L125" s="7" t="str">
        <f>IF(Totals!$AS125="Y","&lt;/TR&gt;","")</f>
        <v/>
      </c>
    </row>
    <row r="126" spans="1:12" ht="12.75" customHeight="1" x14ac:dyDescent="0.2">
      <c r="A126" s="26" t="str">
        <f>IF(Totals!$AS126="Y","&lt;TR&gt;","")</f>
        <v/>
      </c>
      <c r="B126" s="7" t="str">
        <f>IF(Totals!$AS126="Y",CONCATENATE("&lt;TD VALIGN = TOP  ALIGN = CENTER&gt;&lt;A HREF=""maint_",Master!A121,".pdf""&gt;",Master!A121,"&lt;/A&gt;&lt;/TD&gt;"),"")</f>
        <v/>
      </c>
      <c r="C126" s="7" t="str">
        <f>IF(Totals!$AS126="Y",CONCATENATE("&lt;TD VALIGN = TOP  ALIGN = CENTER&gt;",Totals!L126,"&lt;/TD&gt;"),"")</f>
        <v/>
      </c>
      <c r="D126" s="7" t="str">
        <f>IF(Totals!$AS126="Y",CONCATENATE("&lt;TD VALIGN = TOP  ALIGN = CENTER&gt;",Master!C120,"&lt;/TD&gt;"),"")</f>
        <v/>
      </c>
      <c r="E126" s="7" t="str">
        <f>IF(Totals!$AS126="Y",CONCATENATE("&lt;TD VALIGN = TOP&gt;",Master!D120,"&lt;/TD&gt;"),"")</f>
        <v/>
      </c>
      <c r="F126" s="13" t="str">
        <f>IF(Totals!$AS126="Y","&lt;TD VALIGN = TOP&gt;","")</f>
        <v/>
      </c>
      <c r="G126" s="13" t="str">
        <f>IF(Totals!$AS126="Y",Master!B120,"")</f>
        <v/>
      </c>
      <c r="H126" s="7" t="str">
        <f>IF(Totals!$AS126="Y","&lt;/TD&gt;","")</f>
        <v/>
      </c>
      <c r="I126" s="7" t="str">
        <f>IF(Totals!$AS126="Y",CONCATENATE("&lt;TD VALIGN = TOP&gt;",Master!E120,"&lt;/TD&gt;"),"")</f>
        <v/>
      </c>
      <c r="J126" s="7" t="str">
        <f>IF(Totals!$AS126="Y","&lt;/TD&gt;","")</f>
        <v/>
      </c>
      <c r="K126" s="7" t="str">
        <f>(IF((Totals!$AS126="Y"),(CONCATENATE("&lt;TD VALIGN = MIDDLE&gt;",(IF((Master!$F120=""),("&amp;nbsp;"),(Master!$F120)))," &lt;/TD&gt;")),("")))</f>
        <v/>
      </c>
      <c r="L126" s="7" t="str">
        <f>IF(Totals!$AS126="Y","&lt;/TR&gt;","")</f>
        <v/>
      </c>
    </row>
    <row r="127" spans="1:12" ht="12.75" customHeight="1" x14ac:dyDescent="0.2">
      <c r="A127" s="26" t="str">
        <f>IF(Totals!$AS127="Y","&lt;TR&gt;","")</f>
        <v/>
      </c>
      <c r="B127" s="7" t="str">
        <f>IF(Totals!$AS127="Y",CONCATENATE("&lt;TD VALIGN = TOP  ALIGN = CENTER&gt;&lt;A HREF=""maint_",Master!A122,".pdf""&gt;",Master!A122,"&lt;/A&gt;&lt;/TD&gt;"),"")</f>
        <v/>
      </c>
      <c r="C127" s="7" t="str">
        <f>IF(Totals!$AS127="Y",CONCATENATE("&lt;TD VALIGN = TOP  ALIGN = CENTER&gt;",Totals!L127,"&lt;/TD&gt;"),"")</f>
        <v/>
      </c>
      <c r="D127" s="7" t="str">
        <f>IF(Totals!$AS127="Y",CONCATENATE("&lt;TD VALIGN = TOP  ALIGN = CENTER&gt;",Master!C121,"&lt;/TD&gt;"),"")</f>
        <v/>
      </c>
      <c r="E127" s="7" t="str">
        <f>IF(Totals!$AS127="Y",CONCATENATE("&lt;TD VALIGN = TOP&gt;",Master!D121,"&lt;/TD&gt;"),"")</f>
        <v/>
      </c>
      <c r="F127" s="13" t="str">
        <f>IF(Totals!$AS127="Y","&lt;TD VALIGN = TOP&gt;","")</f>
        <v/>
      </c>
      <c r="G127" s="13" t="str">
        <f>IF(Totals!$AS127="Y",Master!B121,"")</f>
        <v/>
      </c>
      <c r="H127" s="7" t="str">
        <f>IF(Totals!$AS127="Y","&lt;/TD&gt;","")</f>
        <v/>
      </c>
      <c r="I127" s="7" t="str">
        <f>IF(Totals!$AS127="Y",CONCATENATE("&lt;TD VALIGN = TOP&gt;",Master!E121,"&lt;/TD&gt;"),"")</f>
        <v/>
      </c>
      <c r="J127" s="7" t="str">
        <f>IF(Totals!$AS127="Y","&lt;/TD&gt;","")</f>
        <v/>
      </c>
      <c r="K127" s="7" t="str">
        <f>(IF((Totals!$AS127="Y"),(CONCATENATE("&lt;TD VALIGN = MIDDLE&gt;",(IF((Master!$F121=""),("&amp;nbsp;"),(Master!$F121)))," &lt;/TD&gt;")),("")))</f>
        <v/>
      </c>
      <c r="L127" s="7" t="str">
        <f>IF(Totals!$AS127="Y","&lt;/TR&gt;","")</f>
        <v/>
      </c>
    </row>
    <row r="128" spans="1:12" ht="12.75" customHeight="1" x14ac:dyDescent="0.2">
      <c r="A128" s="26" t="str">
        <f>IF(Totals!$AS128="Y","&lt;TR&gt;","")</f>
        <v/>
      </c>
      <c r="B128" s="7" t="str">
        <f>IF(Totals!$AS128="Y",CONCATENATE("&lt;TD VALIGN = TOP  ALIGN = CENTER&gt;&lt;A HREF=""maint_",Master!A123,".pdf""&gt;",Master!A123,"&lt;/A&gt;&lt;/TD&gt;"),"")</f>
        <v/>
      </c>
      <c r="C128" s="7" t="str">
        <f>IF(Totals!$AS128="Y",CONCATENATE("&lt;TD VALIGN = TOP  ALIGN = CENTER&gt;",Totals!L128,"&lt;/TD&gt;"),"")</f>
        <v/>
      </c>
      <c r="D128" s="7" t="str">
        <f>IF(Totals!$AS128="Y",CONCATENATE("&lt;TD VALIGN = TOP  ALIGN = CENTER&gt;",Master!C122,"&lt;/TD&gt;"),"")</f>
        <v/>
      </c>
      <c r="E128" s="7" t="str">
        <f>IF(Totals!$AS128="Y",CONCATENATE("&lt;TD VALIGN = TOP&gt;",Master!D122,"&lt;/TD&gt;"),"")</f>
        <v/>
      </c>
      <c r="F128" s="13" t="str">
        <f>IF(Totals!$AS128="Y","&lt;TD VALIGN = TOP&gt;","")</f>
        <v/>
      </c>
      <c r="G128" s="13" t="str">
        <f>IF(Totals!$AS128="Y",Master!B122,"")</f>
        <v/>
      </c>
      <c r="H128" s="7" t="str">
        <f>IF(Totals!$AS128="Y","&lt;/TD&gt;","")</f>
        <v/>
      </c>
      <c r="I128" s="7" t="str">
        <f>IF(Totals!$AS128="Y",CONCATENATE("&lt;TD VALIGN = TOP&gt;",Master!E122,"&lt;/TD&gt;"),"")</f>
        <v/>
      </c>
      <c r="J128" s="7" t="str">
        <f>IF(Totals!$AS128="Y","&lt;/TD&gt;","")</f>
        <v/>
      </c>
      <c r="K128" s="7" t="str">
        <f>(IF((Totals!$AS128="Y"),(CONCATENATE("&lt;TD VALIGN = MIDDLE&gt;",(IF((Master!$F122=""),("&amp;nbsp;"),(Master!$F122)))," &lt;/TD&gt;")),("")))</f>
        <v/>
      </c>
      <c r="L128" s="7" t="str">
        <f>IF(Totals!$AS128="Y","&lt;/TR&gt;","")</f>
        <v/>
      </c>
    </row>
    <row r="129" spans="1:12" ht="12.75" customHeight="1" x14ac:dyDescent="0.2">
      <c r="A129" s="26" t="str">
        <f>IF(Totals!$AS129="Y","&lt;TR&gt;","")</f>
        <v/>
      </c>
      <c r="B129" s="7" t="str">
        <f>IF(Totals!$AS129="Y",CONCATENATE("&lt;TD VALIGN = TOP  ALIGN = CENTER&gt;&lt;A HREF=""maint_",Master!A124,".pdf""&gt;",Master!A124,"&lt;/A&gt;&lt;/TD&gt;"),"")</f>
        <v/>
      </c>
      <c r="C129" s="7" t="str">
        <f>IF(Totals!$AS129="Y",CONCATENATE("&lt;TD VALIGN = TOP  ALIGN = CENTER&gt;",Totals!L129,"&lt;/TD&gt;"),"")</f>
        <v/>
      </c>
      <c r="D129" s="7" t="str">
        <f>IF(Totals!$AS129="Y",CONCATENATE("&lt;TD VALIGN = TOP  ALIGN = CENTER&gt;",Master!C123,"&lt;/TD&gt;"),"")</f>
        <v/>
      </c>
      <c r="E129" s="7" t="str">
        <f>IF(Totals!$AS129="Y",CONCATENATE("&lt;TD VALIGN = TOP&gt;",Master!D123,"&lt;/TD&gt;"),"")</f>
        <v/>
      </c>
      <c r="F129" s="13" t="str">
        <f>IF(Totals!$AS129="Y","&lt;TD VALIGN = TOP&gt;","")</f>
        <v/>
      </c>
      <c r="G129" s="13" t="str">
        <f>IF(Totals!$AS129="Y",Master!B123,"")</f>
        <v/>
      </c>
      <c r="H129" s="7" t="str">
        <f>IF(Totals!$AS129="Y","&lt;/TD&gt;","")</f>
        <v/>
      </c>
      <c r="I129" s="7" t="str">
        <f>IF(Totals!$AS129="Y",CONCATENATE("&lt;TD VALIGN = TOP&gt;",Master!E123,"&lt;/TD&gt;"),"")</f>
        <v/>
      </c>
      <c r="J129" s="7" t="str">
        <f>IF(Master!$B123="#","","&lt;/TD&gt;")</f>
        <v/>
      </c>
      <c r="K129" s="7"/>
      <c r="L129" s="7" t="str">
        <f>IF(Totals!$AS129="Y","&lt;/TR&gt;","")</f>
        <v/>
      </c>
    </row>
    <row r="130" spans="1:12" ht="12.75" customHeight="1" x14ac:dyDescent="0.2">
      <c r="A130" s="112" t="str">
        <f>IF(Totals!$AS130="Y","&lt;TR&gt;","")</f>
        <v/>
      </c>
      <c r="B130" s="7" t="str">
        <f>IF(Totals!$AS130="Y",CONCATENATE("&lt;TD VALIGN = TOP  ALIGN = CENTER&gt;&lt;A HREF=""maint_",Master!A127,".pdf""&gt;",Master!A127,"&lt;/A&gt;&lt;/TD&gt;"),"")</f>
        <v/>
      </c>
      <c r="C130" s="7" t="str">
        <f>IF(Totals!$AS130="Y",CONCATENATE("&lt;TD VALIGN = TOP  ALIGN = CENTER&gt;",Totals!L130,"&lt;/TD&gt;"),"")</f>
        <v/>
      </c>
      <c r="D130" s="7" t="str">
        <f>IF(Totals!$AS130="Y",CONCATENATE("&lt;TD VALIGN = TOP  ALIGN = CENTER&gt;",Master!C126,"&lt;/TD&gt;"),"")</f>
        <v/>
      </c>
      <c r="E130" s="7" t="str">
        <f>IF(Totals!$AS130="Y",CONCATENATE("&lt;TD VALIGN = TOP&gt;",Master!D126,"&lt;/TD&gt;"),"")</f>
        <v/>
      </c>
      <c r="F130" s="13" t="str">
        <f>IF(Totals!$AS130="Y","&lt;TD VALIGN = TOP&gt;","")</f>
        <v/>
      </c>
      <c r="G130" s="13" t="str">
        <f>IF(Totals!$AS130="Y",Master!B126,"")</f>
        <v/>
      </c>
      <c r="H130" s="7" t="str">
        <f>IF(Totals!$AS130="Y","&lt;/TD&gt;","")</f>
        <v/>
      </c>
      <c r="I130" s="7" t="str">
        <f>IF(Totals!$AS130="Y",CONCATENATE("&lt;TD VALIGN = TOP&gt;",Master!E126,"&lt;/TD&gt;"),"")</f>
        <v/>
      </c>
      <c r="J130" s="7" t="str">
        <f>IF(Totals!$AS130="Y","&lt;/TD&gt;","")</f>
        <v/>
      </c>
      <c r="K130" s="7" t="str">
        <f>(IF((Totals!$AS130="Y"),(CONCATENATE("&lt;TD VALIGN = MIDDLE&gt;",(IF((Master!$F126=""),("&amp;nbsp;"),(Master!$F126)))," &lt;/TD&gt;")),("")))</f>
        <v/>
      </c>
      <c r="L130" s="7" t="str">
        <f>IF(Totals!$AS130="Y","&lt;/TR&gt;","")</f>
        <v/>
      </c>
    </row>
    <row r="131" spans="1:12" ht="12.75" customHeight="1" x14ac:dyDescent="0.2">
      <c r="A131" s="112" t="str">
        <f>IF(Totals!$AS131="Y","&lt;TR&gt;","")</f>
        <v/>
      </c>
      <c r="B131" s="7" t="str">
        <f>IF(Totals!$AS131="Y",CONCATENATE("&lt;TD VALIGN = TOP  ALIGN = CENTER&gt;&lt;A HREF=""maint_",Master!A128,".pdf""&gt;",Master!A128,"&lt;/A&gt;&lt;/TD&gt;"),"")</f>
        <v/>
      </c>
      <c r="C131" s="7" t="str">
        <f>IF(Totals!$AS131="Y",CONCATENATE("&lt;TD VALIGN = TOP  ALIGN = CENTER&gt;",Totals!L131,"&lt;/TD&gt;"),"")</f>
        <v/>
      </c>
      <c r="D131" s="7" t="str">
        <f>IF(Totals!$AS131="Y",CONCATENATE("&lt;TD VALIGN = TOP  ALIGN = CENTER&gt;",Master!C127,"&lt;/TD&gt;"),"")</f>
        <v/>
      </c>
      <c r="E131" s="7" t="str">
        <f>IF(Totals!$AS131="Y",CONCATENATE("&lt;TD VALIGN = TOP&gt;",Master!D127,"&lt;/TD&gt;"),"")</f>
        <v/>
      </c>
      <c r="F131" s="13" t="str">
        <f>IF(Totals!$AS131="Y","&lt;TD VALIGN = TOP&gt;","")</f>
        <v/>
      </c>
      <c r="G131" s="13" t="str">
        <f>IF(Totals!$AS131="Y",Master!B127,"")</f>
        <v/>
      </c>
      <c r="H131" s="7" t="str">
        <f>IF(Totals!$AS131="Y","&lt;/TD&gt;","")</f>
        <v/>
      </c>
      <c r="I131" s="7" t="str">
        <f>IF(Totals!$AS131="Y",CONCATENATE("&lt;TD VALIGN = TOP&gt;",Master!E127,"&lt;/TD&gt;"),"")</f>
        <v/>
      </c>
      <c r="J131" s="7" t="str">
        <f>IF(Totals!$AS131="Y","&lt;/TD&gt;","")</f>
        <v/>
      </c>
      <c r="K131" s="7" t="str">
        <f>(IF((Totals!$AS131="Y"),(CONCATENATE("&lt;TD VALIGN = MIDDLE&gt;",(IF((Master!$F127=""),("&amp;nbsp;"),(Master!$F127)))," &lt;/TD&gt;")),("")))</f>
        <v/>
      </c>
      <c r="L131" s="7" t="str">
        <f>IF(Totals!$AS131="Y","&lt;/TR&gt;","")</f>
        <v/>
      </c>
    </row>
    <row r="132" spans="1:12" ht="12.75" customHeight="1" x14ac:dyDescent="0.2">
      <c r="A132" s="112" t="str">
        <f>IF(Totals!$AS132="Y","&lt;TR&gt;","")</f>
        <v/>
      </c>
      <c r="B132" s="7" t="str">
        <f>IF(Totals!$AS132="Y",CONCATENATE("&lt;TD VALIGN = TOP  ALIGN = CENTER&gt;&lt;A HREF=""maint_",Master!A129,".pdf""&gt;",Master!A129,"&lt;/A&gt;&lt;/TD&gt;"),"")</f>
        <v/>
      </c>
      <c r="C132" s="7" t="str">
        <f>IF(Totals!$AS132="Y",CONCATENATE("&lt;TD VALIGN = TOP  ALIGN = CENTER&gt;",Totals!L132,"&lt;/TD&gt;"),"")</f>
        <v/>
      </c>
      <c r="D132" s="7" t="str">
        <f>IF(Totals!$AS132="Y",CONCATENATE("&lt;TD VALIGN = TOP  ALIGN = CENTER&gt;",Master!C128,"&lt;/TD&gt;"),"")</f>
        <v/>
      </c>
      <c r="E132" s="7" t="str">
        <f>IF(Totals!$AS132="Y",CONCATENATE("&lt;TD VALIGN = TOP&gt;",Master!D128,"&lt;/TD&gt;"),"")</f>
        <v/>
      </c>
      <c r="F132" s="13" t="str">
        <f>IF(Totals!$AS132="Y","&lt;TD VALIGN = TOP&gt;","")</f>
        <v/>
      </c>
      <c r="G132" s="13" t="str">
        <f>IF(Totals!$AS132="Y",Master!B128,"")</f>
        <v/>
      </c>
      <c r="H132" s="7" t="str">
        <f>IF(Totals!$AS132="Y","&lt;/TD&gt;","")</f>
        <v/>
      </c>
      <c r="I132" s="7" t="str">
        <f>IF(Totals!$AS132="Y",CONCATENATE("&lt;TD VALIGN = TOP&gt;",Master!E128,"&lt;/TD&gt;"),"")</f>
        <v/>
      </c>
      <c r="J132" s="7" t="str">
        <f>IF(Totals!$AS132="Y","&lt;/TD&gt;","")</f>
        <v/>
      </c>
      <c r="K132" s="7" t="str">
        <f>(IF((Totals!$AS132="Y"),(CONCATENATE("&lt;TD VALIGN = MIDDLE&gt;",(IF((Master!$F128=""),("&amp;nbsp;"),(Master!$F128)))," &lt;/TD&gt;")),("")))</f>
        <v/>
      </c>
      <c r="L132" s="7" t="str">
        <f>IF(Totals!$AS132="Y","&lt;/TR&gt;","")</f>
        <v/>
      </c>
    </row>
    <row r="133" spans="1:12" ht="12.75" customHeight="1" x14ac:dyDescent="0.2">
      <c r="A133" s="112" t="str">
        <f>IF(Totals!$AS133="Y","&lt;TR&gt;","")</f>
        <v/>
      </c>
      <c r="B133" s="7" t="str">
        <f>IF(Totals!$AS133="Y",CONCATENATE("&lt;TD VALIGN = TOP  ALIGN = CENTER&gt;&lt;A HREF=""maint_",Master!A130,".pdf""&gt;",Master!A130,"&lt;/A&gt;&lt;/TD&gt;"),"")</f>
        <v/>
      </c>
      <c r="C133" s="7" t="str">
        <f>IF(Totals!$AS133="Y",CONCATENATE("&lt;TD VALIGN = TOP  ALIGN = CENTER&gt;",Totals!L133,"&lt;/TD&gt;"),"")</f>
        <v/>
      </c>
      <c r="D133" s="7" t="str">
        <f>IF(Totals!$AS133="Y",CONCATENATE("&lt;TD VALIGN = TOP  ALIGN = CENTER&gt;",Master!C129,"&lt;/TD&gt;"),"")</f>
        <v/>
      </c>
      <c r="E133" s="7" t="str">
        <f>IF(Totals!$AS133="Y",CONCATENATE("&lt;TD VALIGN = TOP&gt;",Master!D129,"&lt;/TD&gt;"),"")</f>
        <v/>
      </c>
      <c r="F133" s="13" t="str">
        <f>IF(Totals!$AS133="Y","&lt;TD VALIGN = TOP&gt;","")</f>
        <v/>
      </c>
      <c r="G133" s="13" t="str">
        <f>IF(Totals!$AS133="Y",Master!B129,"")</f>
        <v/>
      </c>
      <c r="H133" s="7" t="str">
        <f>IF(Totals!$AS133="Y","&lt;/TD&gt;","")</f>
        <v/>
      </c>
      <c r="I133" s="7" t="str">
        <f>IF(Totals!$AS133="Y",CONCATENATE("&lt;TD VALIGN = TOP&gt;",Master!E129,"&lt;/TD&gt;"),"")</f>
        <v/>
      </c>
      <c r="J133" s="7" t="str">
        <f>IF(Totals!$AS133="Y","&lt;/TD&gt;","")</f>
        <v/>
      </c>
      <c r="K133" s="7" t="str">
        <f>(IF((Totals!$AS133="Y"),(CONCATENATE("&lt;TD VALIGN = MIDDLE&gt;",(IF((Master!$F129=""),("&amp;nbsp;"),(Master!$F129)))," &lt;/TD&gt;")),("")))</f>
        <v/>
      </c>
      <c r="L133" s="7" t="str">
        <f>IF(Totals!$AS133="Y","&lt;/TR&gt;","")</f>
        <v/>
      </c>
    </row>
    <row r="134" spans="1:12" ht="12.75" customHeight="1" x14ac:dyDescent="0.2">
      <c r="A134" s="112" t="str">
        <f>IF(Totals!$AS134="Y","&lt;TR&gt;","")</f>
        <v/>
      </c>
      <c r="B134" s="7" t="str">
        <f>IF(Totals!$AS134="Y",CONCATENATE("&lt;TD VALIGN = TOP  ALIGN = CENTER&gt;&lt;A HREF=""maint_",Master!A131,".pdf""&gt;",Master!A131,"&lt;/A&gt;&lt;/TD&gt;"),"")</f>
        <v/>
      </c>
      <c r="C134" s="7" t="str">
        <f>IF(Totals!$AS134="Y",CONCATENATE("&lt;TD VALIGN = TOP  ALIGN = CENTER&gt;",Totals!L134,"&lt;/TD&gt;"),"")</f>
        <v/>
      </c>
      <c r="D134" s="7" t="str">
        <f>IF(Totals!$AS134="Y",CONCATENATE("&lt;TD VALIGN = TOP  ALIGN = CENTER&gt;",Master!C130,"&lt;/TD&gt;"),"")</f>
        <v/>
      </c>
      <c r="E134" s="7" t="str">
        <f>IF(Totals!$AS134="Y",CONCATENATE("&lt;TD VALIGN = TOP&gt;",Master!D130,"&lt;/TD&gt;"),"")</f>
        <v/>
      </c>
      <c r="F134" s="13" t="str">
        <f>IF(Totals!$AS134="Y","&lt;TD VALIGN = TOP&gt;","")</f>
        <v/>
      </c>
      <c r="G134" s="13" t="str">
        <f>IF(Totals!$AS134="Y",Master!B130,"")</f>
        <v/>
      </c>
      <c r="H134" s="7" t="str">
        <f>IF(Totals!$AS134="Y","&lt;/TD&gt;","")</f>
        <v/>
      </c>
      <c r="I134" s="7" t="str">
        <f>IF(Totals!$AS134="Y",CONCATENATE("&lt;TD VALIGN = TOP&gt;",Master!E130,"&lt;/TD&gt;"),"")</f>
        <v/>
      </c>
      <c r="J134" s="7" t="str">
        <f>IF(Totals!$AS134="Y","&lt;/TD&gt;","")</f>
        <v/>
      </c>
      <c r="K134" s="7" t="str">
        <f>(IF((Totals!$AS134="Y"),(CONCATENATE("&lt;TD VALIGN = MIDDLE&gt;",(IF((Master!$F130=""),("&amp;nbsp;"),(Master!$F130)))," &lt;/TD&gt;")),("")))</f>
        <v/>
      </c>
      <c r="L134" s="7" t="str">
        <f>IF(Totals!$AS134="Y","&lt;/TR&gt;","")</f>
        <v/>
      </c>
    </row>
    <row r="135" spans="1:12" ht="12.75" customHeight="1" x14ac:dyDescent="0.2">
      <c r="A135" s="112" t="str">
        <f>IF(Totals!$AS135="Y","&lt;TR&gt;","")</f>
        <v/>
      </c>
      <c r="B135" s="7" t="str">
        <f>IF(Totals!$AS135="Y",CONCATENATE("&lt;TD VALIGN = TOP  ALIGN = CENTER&gt;&lt;A HREF=""maint_",Master!A132,".pdf""&gt;",Master!A132,"&lt;/A&gt;&lt;/TD&gt;"),"")</f>
        <v/>
      </c>
      <c r="C135" s="7" t="str">
        <f>IF(Totals!$AS135="Y",CONCATENATE("&lt;TD VALIGN = TOP  ALIGN = CENTER&gt;",Totals!L135,"&lt;/TD&gt;"),"")</f>
        <v/>
      </c>
      <c r="D135" s="7" t="str">
        <f>IF(Totals!$AS135="Y",CONCATENATE("&lt;TD VALIGN = TOP  ALIGN = CENTER&gt;",Master!C131,"&lt;/TD&gt;"),"")</f>
        <v/>
      </c>
      <c r="E135" s="7" t="str">
        <f>IF(Totals!$AS135="Y",CONCATENATE("&lt;TD VALIGN = TOP&gt;",Master!D131,"&lt;/TD&gt;"),"")</f>
        <v/>
      </c>
      <c r="F135" s="13" t="str">
        <f>IF(Totals!$AS135="Y","&lt;TD VALIGN = TOP&gt;","")</f>
        <v/>
      </c>
      <c r="G135" s="13" t="str">
        <f>IF(Totals!$AS135="Y",Master!B131,"")</f>
        <v/>
      </c>
      <c r="H135" s="7" t="str">
        <f>IF(Totals!$AS135="Y","&lt;/TD&gt;","")</f>
        <v/>
      </c>
      <c r="I135" s="7" t="str">
        <f>IF(Totals!$AS135="Y",CONCATENATE("&lt;TD VALIGN = TOP&gt;",Master!E131,"&lt;/TD&gt;"),"")</f>
        <v/>
      </c>
      <c r="J135" s="7" t="str">
        <f>IF(Totals!$AS135="Y","&lt;/TD&gt;","")</f>
        <v/>
      </c>
      <c r="K135" s="7" t="str">
        <f>(IF((Totals!$AS135="Y"),(CONCATENATE("&lt;TD VALIGN = MIDDLE&gt;",(IF((Master!$F131=""),("&amp;nbsp;"),(Master!$F131)))," &lt;/TD&gt;")),("")))</f>
        <v/>
      </c>
      <c r="L135" s="7" t="str">
        <f>IF(Totals!$AS135="Y","&lt;/TR&gt;","")</f>
        <v/>
      </c>
    </row>
    <row r="136" spans="1:12" ht="12.75" customHeight="1" x14ac:dyDescent="0.2">
      <c r="A136" s="112" t="str">
        <f>IF(Totals!$AS136="Y","&lt;TR&gt;","")</f>
        <v/>
      </c>
      <c r="B136" s="7" t="str">
        <f>IF(Totals!$AS136="Y",CONCATENATE("&lt;TD VALIGN = TOP  ALIGN = CENTER&gt;&lt;A HREF=""maint_",Master!A133,".pdf""&gt;",Master!A133,"&lt;/A&gt;&lt;/TD&gt;"),"")</f>
        <v/>
      </c>
      <c r="C136" s="7" t="str">
        <f>IF(Totals!$AS136="Y",CONCATENATE("&lt;TD VALIGN = TOP  ALIGN = CENTER&gt;",Totals!L136,"&lt;/TD&gt;"),"")</f>
        <v/>
      </c>
      <c r="D136" s="7" t="str">
        <f>IF(Totals!$AS136="Y",CONCATENATE("&lt;TD VALIGN = TOP  ALIGN = CENTER&gt;",Master!C132,"&lt;/TD&gt;"),"")</f>
        <v/>
      </c>
      <c r="E136" s="7" t="str">
        <f>IF(Totals!$AS136="Y",CONCATENATE("&lt;TD VALIGN = TOP&gt;",Master!D132,"&lt;/TD&gt;"),"")</f>
        <v/>
      </c>
      <c r="F136" s="13" t="str">
        <f>IF(Totals!$AS136="Y","&lt;TD VALIGN = TOP&gt;","")</f>
        <v/>
      </c>
      <c r="G136" s="13" t="str">
        <f>IF(Totals!$AS136="Y",Master!B132,"")</f>
        <v/>
      </c>
      <c r="H136" s="7" t="str">
        <f>IF(Totals!$AS136="Y","&lt;/TD&gt;","")</f>
        <v/>
      </c>
      <c r="I136" s="7" t="str">
        <f>IF(Totals!$AS136="Y",CONCATENATE("&lt;TD VALIGN = TOP&gt;",Master!E132,"&lt;/TD&gt;"),"")</f>
        <v/>
      </c>
      <c r="J136" s="7" t="str">
        <f>IF(Totals!$AS136="Y","&lt;/TD&gt;","")</f>
        <v/>
      </c>
      <c r="K136" s="7" t="str">
        <f>(IF((Totals!$AS136="Y"),(CONCATENATE("&lt;TD VALIGN = MIDDLE&gt;",(IF((Master!$F132=""),("&amp;nbsp;"),(Master!$F132)))," &lt;/TD&gt;")),("")))</f>
        <v/>
      </c>
      <c r="L136" s="7" t="str">
        <f>IF(Totals!$AS136="Y","&lt;/TR&gt;","")</f>
        <v/>
      </c>
    </row>
    <row r="137" spans="1:12" ht="12.75" customHeight="1" x14ac:dyDescent="0.2">
      <c r="A137" s="112" t="str">
        <f>IF(Totals!$AS137="Y","&lt;TR&gt;","")</f>
        <v/>
      </c>
      <c r="B137" s="7" t="str">
        <f>IF(Totals!$AS137="Y",CONCATENATE("&lt;TD VALIGN = TOP  ALIGN = CENTER&gt;&lt;A HREF=""maint_",Master!A134,".pdf""&gt;",Master!A134,"&lt;/A&gt;&lt;/TD&gt;"),"")</f>
        <v/>
      </c>
      <c r="C137" s="7" t="str">
        <f>IF(Totals!$AS137="Y",CONCATENATE("&lt;TD VALIGN = TOP  ALIGN = CENTER&gt;",Totals!L137,"&lt;/TD&gt;"),"")</f>
        <v/>
      </c>
      <c r="D137" s="7" t="str">
        <f>IF(Totals!$AS137="Y",CONCATENATE("&lt;TD VALIGN = TOP  ALIGN = CENTER&gt;",Master!C133,"&lt;/TD&gt;"),"")</f>
        <v/>
      </c>
      <c r="E137" s="7" t="str">
        <f>IF(Totals!$AS137="Y",CONCATENATE("&lt;TD VALIGN = TOP&gt;",Master!D133,"&lt;/TD&gt;"),"")</f>
        <v/>
      </c>
      <c r="F137" s="13" t="str">
        <f>IF(Totals!$AS137="Y","&lt;TD VALIGN = TOP&gt;","")</f>
        <v/>
      </c>
      <c r="G137" s="13" t="str">
        <f>IF(Totals!$AS137="Y",Master!B133,"")</f>
        <v/>
      </c>
      <c r="H137" s="7" t="str">
        <f>IF(Totals!$AS137="Y","&lt;/TD&gt;","")</f>
        <v/>
      </c>
      <c r="I137" s="7" t="str">
        <f>IF(Totals!$AS137="Y",CONCATENATE("&lt;TD VALIGN = TOP&gt;",Master!E133,"&lt;/TD&gt;"),"")</f>
        <v/>
      </c>
      <c r="J137" s="7" t="str">
        <f>IF(Totals!$AS137="Y","&lt;/TD&gt;","")</f>
        <v/>
      </c>
      <c r="K137" s="7" t="str">
        <f>(IF((Totals!$AS137="Y"),(CONCATENATE("&lt;TD VALIGN = MIDDLE&gt;",(IF((Master!$F133=""),("&amp;nbsp;"),(Master!$F133)))," &lt;/TD&gt;")),("")))</f>
        <v/>
      </c>
      <c r="L137" s="7" t="str">
        <f>IF(Totals!$AS137="Y","&lt;/TR&gt;","")</f>
        <v/>
      </c>
    </row>
    <row r="138" spans="1:12" ht="12.75" customHeight="1" x14ac:dyDescent="0.2">
      <c r="A138" s="112" t="str">
        <f>IF(Totals!$AS138="Y","&lt;TR&gt;","")</f>
        <v/>
      </c>
      <c r="B138" s="7" t="str">
        <f>IF(Totals!$AS138="Y",CONCATENATE("&lt;TD VALIGN = TOP  ALIGN = CENTER&gt;&lt;A HREF=""maint_",Master!A135,".pdf""&gt;",Master!A135,"&lt;/A&gt;&lt;/TD&gt;"),"")</f>
        <v/>
      </c>
      <c r="C138" s="7" t="str">
        <f>IF(Totals!$AS138="Y",CONCATENATE("&lt;TD VALIGN = TOP  ALIGN = CENTER&gt;",Totals!L138,"&lt;/TD&gt;"),"")</f>
        <v/>
      </c>
      <c r="D138" s="7" t="str">
        <f>IF(Totals!$AS138="Y",CONCATENATE("&lt;TD VALIGN = TOP  ALIGN = CENTER&gt;",Master!C134,"&lt;/TD&gt;"),"")</f>
        <v/>
      </c>
      <c r="E138" s="7" t="str">
        <f>IF(Totals!$AS138="Y",CONCATENATE("&lt;TD VALIGN = TOP&gt;",Master!D134,"&lt;/TD&gt;"),"")</f>
        <v/>
      </c>
      <c r="F138" s="13" t="str">
        <f>IF(Totals!$AS138="Y","&lt;TD VALIGN = TOP&gt;","")</f>
        <v/>
      </c>
      <c r="G138" s="13" t="str">
        <f>IF(Totals!$AS138="Y",Master!B134,"")</f>
        <v/>
      </c>
      <c r="H138" s="7" t="str">
        <f>IF(Totals!$AS138="Y","&lt;/TD&gt;","")</f>
        <v/>
      </c>
      <c r="I138" s="7" t="str">
        <f>IF(Totals!$AS138="Y",CONCATENATE("&lt;TD VALIGN = TOP&gt;",Master!E134,"&lt;/TD&gt;"),"")</f>
        <v/>
      </c>
      <c r="J138" s="7" t="str">
        <f>IF(Totals!$AS138="Y","&lt;/TD&gt;","")</f>
        <v/>
      </c>
      <c r="K138" s="7" t="str">
        <f>(IF((Totals!$AS138="Y"),(CONCATENATE("&lt;TD VALIGN = MIDDLE&gt;",(IF((Master!$F134=""),("&amp;nbsp;"),(Master!$F134)))," &lt;/TD&gt;")),("")))</f>
        <v/>
      </c>
      <c r="L138" s="7" t="str">
        <f>IF(Totals!$AS138="Y","&lt;/TR&gt;","")</f>
        <v/>
      </c>
    </row>
    <row r="139" spans="1:12" ht="12.75" customHeight="1" x14ac:dyDescent="0.2">
      <c r="A139" s="112" t="str">
        <f>IF(Totals!$AS139="Y","&lt;TR&gt;","")</f>
        <v/>
      </c>
      <c r="B139" s="7" t="str">
        <f>IF(Totals!$AS139="Y",CONCATENATE("&lt;TD VALIGN = TOP  ALIGN = CENTER&gt;&lt;A HREF=""maint_",Master!A136,".pdf""&gt;",Master!A136,"&lt;/A&gt;&lt;/TD&gt;"),"")</f>
        <v/>
      </c>
      <c r="C139" s="7" t="str">
        <f>IF(Totals!$AS139="Y",CONCATENATE("&lt;TD VALIGN = TOP  ALIGN = CENTER&gt;",Totals!L139,"&lt;/TD&gt;"),"")</f>
        <v/>
      </c>
      <c r="D139" s="7" t="str">
        <f>IF(Totals!$AS139="Y",CONCATENATE("&lt;TD VALIGN = TOP  ALIGN = CENTER&gt;",Master!C135,"&lt;/TD&gt;"),"")</f>
        <v/>
      </c>
      <c r="E139" s="7" t="str">
        <f>IF(Totals!$AS139="Y",CONCATENATE("&lt;TD VALIGN = TOP&gt;",Master!D135,"&lt;/TD&gt;"),"")</f>
        <v/>
      </c>
      <c r="F139" s="13" t="str">
        <f>IF(Totals!$AS139="Y","&lt;TD VALIGN = TOP&gt;","")</f>
        <v/>
      </c>
      <c r="G139" s="13" t="str">
        <f>IF(Totals!$AS139="Y",Master!B135,"")</f>
        <v/>
      </c>
      <c r="H139" s="7" t="str">
        <f>IF(Totals!$AS139="Y","&lt;/TD&gt;","")</f>
        <v/>
      </c>
      <c r="I139" s="7" t="str">
        <f>IF(Totals!$AS139="Y",CONCATENATE("&lt;TD VALIGN = TOP&gt;",Master!E135,"&lt;/TD&gt;"),"")</f>
        <v/>
      </c>
      <c r="J139" s="7" t="str">
        <f>IF(Totals!$AS139="Y","&lt;/TD&gt;","")</f>
        <v/>
      </c>
      <c r="K139" s="7" t="str">
        <f>(IF((Totals!$AS139="Y"),(CONCATENATE("&lt;TD VALIGN = MIDDLE&gt;",(IF((Master!$F135=""),("&amp;nbsp;"),(Master!$F135)))," &lt;/TD&gt;")),("")))</f>
        <v/>
      </c>
      <c r="L139" s="7" t="str">
        <f>IF(Totals!$AS139="Y","&lt;/TR&gt;","")</f>
        <v/>
      </c>
    </row>
    <row r="140" spans="1:12" ht="12.75" customHeight="1" x14ac:dyDescent="0.2">
      <c r="A140" s="112" t="str">
        <f>IF(Totals!$AS140="Y","&lt;TR&gt;","")</f>
        <v/>
      </c>
      <c r="B140" s="7" t="str">
        <f>IF(Totals!$AS140="Y",CONCATENATE("&lt;TD VALIGN = TOP  ALIGN = CENTER&gt;&lt;A HREF=""maint_",Master!A137,".pdf""&gt;",Master!A137,"&lt;/A&gt;&lt;/TD&gt;"),"")</f>
        <v/>
      </c>
      <c r="C140" s="7" t="str">
        <f>IF(Totals!$AS140="Y",CONCATENATE("&lt;TD VALIGN = TOP  ALIGN = CENTER&gt;",Totals!L140,"&lt;/TD&gt;"),"")</f>
        <v/>
      </c>
      <c r="D140" s="7" t="str">
        <f>IF(Totals!$AS140="Y",CONCATENATE("&lt;TD VALIGN = TOP  ALIGN = CENTER&gt;",Master!C136,"&lt;/TD&gt;"),"")</f>
        <v/>
      </c>
      <c r="E140" s="7" t="str">
        <f>IF(Totals!$AS140="Y",CONCATENATE("&lt;TD VALIGN = TOP&gt;",Master!D136,"&lt;/TD&gt;"),"")</f>
        <v/>
      </c>
      <c r="F140" s="13" t="str">
        <f>IF(Totals!$AS140="Y","&lt;TD VALIGN = TOP&gt;","")</f>
        <v/>
      </c>
      <c r="G140" s="13" t="str">
        <f>IF(Totals!$AS140="Y",Master!B136,"")</f>
        <v/>
      </c>
      <c r="H140" s="7" t="str">
        <f>IF(Totals!$AS140="Y","&lt;/TD&gt;","")</f>
        <v/>
      </c>
      <c r="I140" s="7" t="str">
        <f>IF(Totals!$AS140="Y",CONCATENATE("&lt;TD VALIGN = TOP&gt;",Master!E136,"&lt;/TD&gt;"),"")</f>
        <v/>
      </c>
      <c r="J140" s="7" t="str">
        <f>IF(Totals!$AS140="Y","&lt;/TD&gt;","")</f>
        <v/>
      </c>
      <c r="K140" s="7" t="str">
        <f>(IF((Totals!$AS140="Y"),(CONCATENATE("&lt;TD VALIGN = MIDDLE&gt;",(IF((Master!$F136=""),("&amp;nbsp;"),(Master!$F136)))," &lt;/TD&gt;")),("")))</f>
        <v/>
      </c>
      <c r="L140" s="7" t="str">
        <f>IF(Totals!$AS140="Y","&lt;/TR&gt;","")</f>
        <v/>
      </c>
    </row>
    <row r="141" spans="1:12" ht="12.75" customHeight="1" x14ac:dyDescent="0.2">
      <c r="A141" s="112" t="str">
        <f>IF(Totals!$AS141="Y","&lt;TR&gt;","")</f>
        <v/>
      </c>
      <c r="B141" s="7" t="str">
        <f>IF(Totals!$AS141="Y",CONCATENATE("&lt;TD VALIGN = TOP  ALIGN = CENTER&gt;&lt;A HREF=""maint_",Master!A138,".pdf""&gt;",Master!A138,"&lt;/A&gt;&lt;/TD&gt;"),"")</f>
        <v/>
      </c>
      <c r="C141" s="7" t="str">
        <f>IF(Totals!$AS141="Y",CONCATENATE("&lt;TD VALIGN = TOP  ALIGN = CENTER&gt;",Totals!L141,"&lt;/TD&gt;"),"")</f>
        <v/>
      </c>
      <c r="D141" s="7" t="str">
        <f>IF(Totals!$AS141="Y",CONCATENATE("&lt;TD VALIGN = TOP  ALIGN = CENTER&gt;",Master!C137,"&lt;/TD&gt;"),"")</f>
        <v/>
      </c>
      <c r="E141" s="7" t="str">
        <f>IF(Totals!$AS141="Y",CONCATENATE("&lt;TD VALIGN = TOP&gt;",Master!D137,"&lt;/TD&gt;"),"")</f>
        <v/>
      </c>
      <c r="F141" s="13" t="str">
        <f>IF(Totals!$AS141="Y","&lt;TD VALIGN = TOP&gt;","")</f>
        <v/>
      </c>
      <c r="G141" s="13" t="str">
        <f>IF(Totals!$AS141="Y",Master!B137,"")</f>
        <v/>
      </c>
      <c r="H141" s="7" t="str">
        <f>IF(Totals!$AS141="Y","&lt;/TD&gt;","")</f>
        <v/>
      </c>
      <c r="I141" s="7" t="str">
        <f>IF(Totals!$AS141="Y",CONCATENATE("&lt;TD VALIGN = TOP&gt;",Master!E137,"&lt;/TD&gt;"),"")</f>
        <v/>
      </c>
      <c r="J141" s="7" t="str">
        <f>IF(Totals!$AS141="Y","&lt;/TD&gt;","")</f>
        <v/>
      </c>
      <c r="K141" s="7" t="str">
        <f>(IF((Totals!$AS141="Y"),(CONCATENATE("&lt;TD VALIGN = MIDDLE&gt;",(IF((Master!$F137=""),("&amp;nbsp;"),(Master!$F137)))," &lt;/TD&gt;")),("")))</f>
        <v/>
      </c>
      <c r="L141" s="7" t="str">
        <f>IF(Totals!$AS141="Y","&lt;/TR&gt;","")</f>
        <v/>
      </c>
    </row>
    <row r="142" spans="1:12" ht="12.75" customHeight="1" x14ac:dyDescent="0.2">
      <c r="A142" s="112" t="str">
        <f>IF(Totals!$AS142="Y","&lt;TR&gt;","")</f>
        <v/>
      </c>
      <c r="B142" s="7" t="str">
        <f>IF(Totals!$AS142="Y",CONCATENATE("&lt;TD VALIGN = TOP  ALIGN = CENTER&gt;&lt;A HREF=""maint_",Master!A139,".pdf""&gt;",Master!A139,"&lt;/A&gt;&lt;/TD&gt;"),"")</f>
        <v/>
      </c>
      <c r="C142" s="7" t="str">
        <f>IF(Totals!$AS142="Y",CONCATENATE("&lt;TD VALIGN = TOP  ALIGN = CENTER&gt;",Totals!L142,"&lt;/TD&gt;"),"")</f>
        <v/>
      </c>
      <c r="D142" s="7" t="str">
        <f>IF(Totals!$AS142="Y",CONCATENATE("&lt;TD VALIGN = TOP  ALIGN = CENTER&gt;",Master!C138,"&lt;/TD&gt;"),"")</f>
        <v/>
      </c>
      <c r="E142" s="7" t="str">
        <f>IF(Totals!$AS142="Y",CONCATENATE("&lt;TD VALIGN = TOP&gt;",Master!D138,"&lt;/TD&gt;"),"")</f>
        <v/>
      </c>
      <c r="F142" s="13" t="str">
        <f>IF(Totals!$AS142="Y","&lt;TD VALIGN = TOP&gt;","")</f>
        <v/>
      </c>
      <c r="G142" s="13" t="str">
        <f>IF(Totals!$AS142="Y",Master!B138,"")</f>
        <v/>
      </c>
      <c r="H142" s="7" t="str">
        <f>IF(Totals!$AS142="Y","&lt;/TD&gt;","")</f>
        <v/>
      </c>
      <c r="I142" s="7" t="str">
        <f>IF(Totals!$AS142="Y",CONCATENATE("&lt;TD VALIGN = TOP&gt;",Master!E138,"&lt;/TD&gt;"),"")</f>
        <v/>
      </c>
      <c r="J142" s="7" t="str">
        <f>IF(Totals!$AS142="Y","&lt;/TD&gt;","")</f>
        <v/>
      </c>
      <c r="K142" s="7" t="str">
        <f>(IF((Totals!$AS142="Y"),(CONCATENATE("&lt;TD VALIGN = MIDDLE&gt;",(IF((Master!$F138=""),("&amp;nbsp;"),(Master!$F138)))," &lt;/TD&gt;")),("")))</f>
        <v/>
      </c>
      <c r="L142" s="7" t="str">
        <f>IF(Totals!$AS142="Y","&lt;/TR&gt;","")</f>
        <v/>
      </c>
    </row>
    <row r="143" spans="1:12" ht="12.75" customHeight="1" x14ac:dyDescent="0.2">
      <c r="A143" s="112" t="str">
        <f>IF(Totals!$AS143="Y","&lt;TR&gt;","")</f>
        <v/>
      </c>
      <c r="B143" s="7" t="str">
        <f>IF(Totals!$AS143="Y",CONCATENATE("&lt;TD VALIGN = TOP  ALIGN = CENTER&gt;&lt;A HREF=""maint_",Master!A140,".pdf""&gt;",Master!A140,"&lt;/A&gt;&lt;/TD&gt;"),"")</f>
        <v/>
      </c>
      <c r="C143" s="7" t="str">
        <f>IF(Totals!$AS143="Y",CONCATENATE("&lt;TD VALIGN = TOP  ALIGN = CENTER&gt;",Totals!L143,"&lt;/TD&gt;"),"")</f>
        <v/>
      </c>
      <c r="D143" s="7" t="str">
        <f>IF(Totals!$AS143="Y",CONCATENATE("&lt;TD VALIGN = TOP  ALIGN = CENTER&gt;",Master!C139,"&lt;/TD&gt;"),"")</f>
        <v/>
      </c>
      <c r="E143" s="7" t="str">
        <f>IF(Totals!$AS143="Y",CONCATENATE("&lt;TD VALIGN = TOP&gt;",Master!D139,"&lt;/TD&gt;"),"")</f>
        <v/>
      </c>
      <c r="F143" s="13" t="str">
        <f>IF(Totals!$AS143="Y","&lt;TD VALIGN = TOP&gt;","")</f>
        <v/>
      </c>
      <c r="G143" s="13" t="str">
        <f>IF(Totals!$AS143="Y",Master!B139,"")</f>
        <v/>
      </c>
      <c r="H143" s="7" t="str">
        <f>IF(Totals!$AS143="Y","&lt;/TD&gt;","")</f>
        <v/>
      </c>
      <c r="I143" s="7" t="str">
        <f>IF(Totals!$AS143="Y",CONCATENATE("&lt;TD VALIGN = TOP&gt;",Master!E139,"&lt;/TD&gt;"),"")</f>
        <v/>
      </c>
      <c r="J143" s="7" t="str">
        <f>IF(Totals!$AS143="Y","&lt;/TD&gt;","")</f>
        <v/>
      </c>
      <c r="K143" s="7" t="str">
        <f>(IF((Totals!$AS143="Y"),(CONCATENATE("&lt;TD VALIGN = MIDDLE&gt;",(IF((Master!$F139=""),("&amp;nbsp;"),(Master!$F139)))," &lt;/TD&gt;")),("")))</f>
        <v/>
      </c>
      <c r="L143" s="7" t="str">
        <f>IF(Totals!$AS143="Y","&lt;/TR&gt;","")</f>
        <v/>
      </c>
    </row>
    <row r="144" spans="1:12" ht="12.75" customHeight="1" x14ac:dyDescent="0.2">
      <c r="A144" s="112" t="str">
        <f>IF(Totals!$AS144="Y","&lt;TR&gt;","")</f>
        <v/>
      </c>
      <c r="B144" s="7" t="str">
        <f>IF(Totals!$AS144="Y",CONCATENATE("&lt;TD VALIGN = TOP  ALIGN = CENTER&gt;&lt;A HREF=""maint_",Master!A141,".pdf""&gt;",Master!A141,"&lt;/A&gt;&lt;/TD&gt;"),"")</f>
        <v/>
      </c>
      <c r="C144" s="7" t="str">
        <f>IF(Totals!$AS144="Y",CONCATENATE("&lt;TD VALIGN = TOP  ALIGN = CENTER&gt;",Totals!L144,"&lt;/TD&gt;"),"")</f>
        <v/>
      </c>
      <c r="D144" s="7" t="str">
        <f>IF(Totals!$AS144="Y",CONCATENATE("&lt;TD VALIGN = TOP  ALIGN = CENTER&gt;",Master!C140,"&lt;/TD&gt;"),"")</f>
        <v/>
      </c>
      <c r="E144" s="7" t="str">
        <f>IF(Totals!$AS144="Y",CONCATENATE("&lt;TD VALIGN = TOP&gt;",Master!D140,"&lt;/TD&gt;"),"")</f>
        <v/>
      </c>
      <c r="F144" s="13" t="str">
        <f>IF(Totals!$AS144="Y","&lt;TD VALIGN = TOP&gt;","")</f>
        <v/>
      </c>
      <c r="G144" s="13" t="str">
        <f>IF(Totals!$AS144="Y",Master!B140,"")</f>
        <v/>
      </c>
      <c r="H144" s="7" t="str">
        <f>IF(Totals!$AS144="Y","&lt;/TD&gt;","")</f>
        <v/>
      </c>
      <c r="I144" s="7" t="str">
        <f>IF(Totals!$AS144="Y",CONCATENATE("&lt;TD VALIGN = TOP&gt;",Master!E140,"&lt;/TD&gt;"),"")</f>
        <v/>
      </c>
      <c r="J144" s="7" t="str">
        <f>IF(Totals!$AS144="Y","&lt;/TD&gt;","")</f>
        <v/>
      </c>
      <c r="K144" s="7" t="str">
        <f>(IF((Totals!$AS144="Y"),(CONCATENATE("&lt;TD VALIGN = MIDDLE&gt;",(IF((Master!$F140=""),("&amp;nbsp;"),(Master!$F140)))," &lt;/TD&gt;")),("")))</f>
        <v/>
      </c>
      <c r="L144" s="7" t="str">
        <f>IF(Totals!$AS144="Y","&lt;/TR&gt;","")</f>
        <v/>
      </c>
    </row>
    <row r="145" spans="1:12" ht="12.75" customHeight="1" x14ac:dyDescent="0.2">
      <c r="A145" s="112" t="str">
        <f>IF(Totals!$AS145="Y","&lt;TR&gt;","")</f>
        <v/>
      </c>
      <c r="B145" s="7" t="str">
        <f>IF(Totals!$AS145="Y",CONCATENATE("&lt;TD VALIGN = TOP  ALIGN = CENTER&gt;&lt;A HREF=""maint_",Master!A142,".pdf""&gt;",Master!A142,"&lt;/A&gt;&lt;/TD&gt;"),"")</f>
        <v/>
      </c>
      <c r="C145" s="7" t="str">
        <f>IF(Totals!$AS145="Y",CONCATENATE("&lt;TD VALIGN = TOP  ALIGN = CENTER&gt;",Totals!L145,"&lt;/TD&gt;"),"")</f>
        <v/>
      </c>
      <c r="D145" s="7" t="str">
        <f>IF(Totals!$AS145="Y",CONCATENATE("&lt;TD VALIGN = TOP  ALIGN = CENTER&gt;",Master!C141,"&lt;/TD&gt;"),"")</f>
        <v/>
      </c>
      <c r="E145" s="7" t="str">
        <f>IF(Totals!$AS145="Y",CONCATENATE("&lt;TD VALIGN = TOP&gt;",Master!D141,"&lt;/TD&gt;"),"")</f>
        <v/>
      </c>
      <c r="F145" s="13" t="str">
        <f>IF(Totals!$AS145="Y","&lt;TD VALIGN = TOP&gt;","")</f>
        <v/>
      </c>
      <c r="G145" s="13" t="str">
        <f>IF(Totals!$AS145="Y",Master!B141,"")</f>
        <v/>
      </c>
      <c r="H145" s="7" t="str">
        <f>IF(Totals!$AS145="Y","&lt;/TD&gt;","")</f>
        <v/>
      </c>
      <c r="I145" s="7" t="str">
        <f>IF(Totals!$AS145="Y",CONCATENATE("&lt;TD VALIGN = TOP&gt;",Master!E141,"&lt;/TD&gt;"),"")</f>
        <v/>
      </c>
      <c r="J145" s="7" t="str">
        <f>IF(Totals!$AS145="Y","&lt;/TD&gt;","")</f>
        <v/>
      </c>
      <c r="K145" s="7" t="str">
        <f>(IF((Totals!$AS145="Y"),(CONCATENATE("&lt;TD VALIGN = MIDDLE&gt;",(IF((Master!$F141=""),("&amp;nbsp;"),(Master!$F141)))," &lt;/TD&gt;")),("")))</f>
        <v/>
      </c>
      <c r="L145" s="7" t="str">
        <f>IF(Totals!$AS145="Y","&lt;/TR&gt;","")</f>
        <v/>
      </c>
    </row>
    <row r="146" spans="1:12" ht="12.75" customHeight="1" x14ac:dyDescent="0.2">
      <c r="A146" s="112" t="str">
        <f>IF(Totals!$AS146="Y","&lt;TR&gt;","")</f>
        <v/>
      </c>
      <c r="B146" s="7" t="str">
        <f>IF(Totals!$AS146="Y",CONCATENATE("&lt;TD VALIGN = TOP  ALIGN = CENTER&gt;&lt;A HREF=""maint_",Master!A143,".pdf""&gt;",Master!A143,"&lt;/A&gt;&lt;/TD&gt;"),"")</f>
        <v/>
      </c>
      <c r="C146" s="7" t="str">
        <f>IF(Totals!$AS146="Y",CONCATENATE("&lt;TD VALIGN = TOP  ALIGN = CENTER&gt;",Totals!L146,"&lt;/TD&gt;"),"")</f>
        <v/>
      </c>
      <c r="D146" s="7" t="str">
        <f>IF(Totals!$AS146="Y",CONCATENATE("&lt;TD VALIGN = TOP  ALIGN = CENTER&gt;",Master!C142,"&lt;/TD&gt;"),"")</f>
        <v/>
      </c>
      <c r="E146" s="7" t="str">
        <f>IF(Totals!$AS146="Y",CONCATENATE("&lt;TD VALIGN = TOP&gt;",Master!D142,"&lt;/TD&gt;"),"")</f>
        <v/>
      </c>
      <c r="F146" s="13" t="str">
        <f>IF(Totals!$AS146="Y","&lt;TD VALIGN = TOP&gt;","")</f>
        <v/>
      </c>
      <c r="G146" s="13" t="str">
        <f>IF(Totals!$AS146="Y",Master!B142,"")</f>
        <v/>
      </c>
      <c r="H146" s="7" t="str">
        <f>IF(Totals!$AS146="Y","&lt;/TD&gt;","")</f>
        <v/>
      </c>
      <c r="I146" s="7" t="str">
        <f>IF(Totals!$AS146="Y",CONCATENATE("&lt;TD VALIGN = TOP&gt;",Master!E142,"&lt;/TD&gt;"),"")</f>
        <v/>
      </c>
      <c r="J146" s="7" t="str">
        <f>IF(Totals!$AS146="Y","&lt;/TD&gt;","")</f>
        <v/>
      </c>
      <c r="K146" s="7" t="str">
        <f>(IF((Totals!$AS146="Y"),(CONCATENATE("&lt;TD VALIGN = MIDDLE&gt;",(IF((Master!$F142=""),("&amp;nbsp;"),(Master!$F142)))," &lt;/TD&gt;")),("")))</f>
        <v/>
      </c>
      <c r="L146" s="7" t="str">
        <f>IF(Totals!$AS146="Y","&lt;/TR&gt;","")</f>
        <v/>
      </c>
    </row>
    <row r="147" spans="1:12" ht="12.75" customHeight="1" x14ac:dyDescent="0.2">
      <c r="A147" s="112" t="str">
        <f>IF(Totals!$AS147="Y","&lt;TR&gt;","")</f>
        <v/>
      </c>
      <c r="B147" s="7" t="str">
        <f>IF(Totals!$AS147="Y",CONCATENATE("&lt;TD VALIGN = TOP  ALIGN = CENTER&gt;&lt;A HREF=""maint_",Master!A144,".pdf""&gt;",Master!A144,"&lt;/A&gt;&lt;/TD&gt;"),"")</f>
        <v/>
      </c>
      <c r="C147" s="7" t="str">
        <f>IF(Totals!$AS147="Y",CONCATENATE("&lt;TD VALIGN = TOP  ALIGN = CENTER&gt;",Totals!L147,"&lt;/TD&gt;"),"")</f>
        <v/>
      </c>
      <c r="D147" s="7" t="str">
        <f>IF(Totals!$AS147="Y",CONCATENATE("&lt;TD VALIGN = TOP  ALIGN = CENTER&gt;",Master!C143,"&lt;/TD&gt;"),"")</f>
        <v/>
      </c>
      <c r="E147" s="7" t="str">
        <f>IF(Totals!$AS147="Y",CONCATENATE("&lt;TD VALIGN = TOP&gt;",Master!D143,"&lt;/TD&gt;"),"")</f>
        <v/>
      </c>
      <c r="F147" s="13" t="str">
        <f>IF(Totals!$AS147="Y","&lt;TD VALIGN = TOP&gt;","")</f>
        <v/>
      </c>
      <c r="G147" s="13" t="str">
        <f>IF(Totals!$AS147="Y",Master!B143,"")</f>
        <v/>
      </c>
      <c r="H147" s="7" t="str">
        <f>IF(Totals!$AS147="Y","&lt;/TD&gt;","")</f>
        <v/>
      </c>
      <c r="I147" s="7" t="str">
        <f>IF(Totals!$AS147="Y",CONCATENATE("&lt;TD VALIGN = TOP&gt;",Master!E143,"&lt;/TD&gt;"),"")</f>
        <v/>
      </c>
      <c r="J147" s="7" t="str">
        <f>IF(Totals!$AS147="Y","&lt;/TD&gt;","")</f>
        <v/>
      </c>
      <c r="K147" s="7" t="str">
        <f>(IF((Totals!$AS147="Y"),(CONCATENATE("&lt;TD VALIGN = MIDDLE&gt;",(IF((Master!$F143=""),("&amp;nbsp;"),(Master!$F143)))," &lt;/TD&gt;")),("")))</f>
        <v/>
      </c>
      <c r="L147" s="7" t="str">
        <f>IF(Totals!$AS147="Y","&lt;/TR&gt;","")</f>
        <v/>
      </c>
    </row>
    <row r="148" spans="1:12" ht="12.75" customHeight="1" x14ac:dyDescent="0.2">
      <c r="A148" s="112" t="str">
        <f>IF(Totals!$AS148="Y","&lt;TR&gt;","")</f>
        <v/>
      </c>
      <c r="B148" s="7" t="str">
        <f>IF(Totals!$AS148="Y",CONCATENATE("&lt;TD VALIGN = TOP  ALIGN = CENTER&gt;&lt;A HREF=""maint_",Master!A145,".pdf""&gt;",Master!A145,"&lt;/A&gt;&lt;/TD&gt;"),"")</f>
        <v/>
      </c>
      <c r="C148" s="7" t="str">
        <f>IF(Totals!$AS148="Y",CONCATENATE("&lt;TD VALIGN = TOP  ALIGN = CENTER&gt;",Totals!L148,"&lt;/TD&gt;"),"")</f>
        <v/>
      </c>
      <c r="D148" s="7" t="str">
        <f>IF(Totals!$AS148="Y",CONCATENATE("&lt;TD VALIGN = TOP  ALIGN = CENTER&gt;",Master!C144,"&lt;/TD&gt;"),"")</f>
        <v/>
      </c>
      <c r="E148" s="7" t="str">
        <f>IF(Totals!$AS148="Y",CONCATENATE("&lt;TD VALIGN = TOP&gt;",Master!D144,"&lt;/TD&gt;"),"")</f>
        <v/>
      </c>
      <c r="F148" s="13" t="str">
        <f>IF(Totals!$AS148="Y","&lt;TD VALIGN = TOP&gt;","")</f>
        <v/>
      </c>
      <c r="G148" s="13" t="str">
        <f>IF(Totals!$AS148="Y",Master!B144,"")</f>
        <v/>
      </c>
      <c r="H148" s="7" t="str">
        <f>IF(Totals!$AS148="Y","&lt;/TD&gt;","")</f>
        <v/>
      </c>
      <c r="I148" s="7" t="str">
        <f>IF(Totals!$AS148="Y",CONCATENATE("&lt;TD VALIGN = TOP&gt;",Master!E144,"&lt;/TD&gt;"),"")</f>
        <v/>
      </c>
      <c r="J148" s="7" t="str">
        <f>IF(Totals!$AS148="Y","&lt;/TD&gt;","")</f>
        <v/>
      </c>
      <c r="K148" s="7" t="str">
        <f>(IF((Totals!$AS148="Y"),(CONCATENATE("&lt;TD VALIGN = MIDDLE&gt;",(IF((Master!$F144=""),("&amp;nbsp;"),(Master!$F144)))," &lt;/TD&gt;")),("")))</f>
        <v/>
      </c>
      <c r="L148" s="7" t="str">
        <f>IF(Totals!$AS148="Y","&lt;/TR&gt;","")</f>
        <v/>
      </c>
    </row>
    <row r="149" spans="1:12" ht="12.75" customHeight="1" x14ac:dyDescent="0.2">
      <c r="A149" s="112" t="str">
        <f>IF(Totals!$AS149="Y","&lt;TR&gt;","")</f>
        <v/>
      </c>
      <c r="B149" s="7" t="str">
        <f>IF(Totals!$AS149="Y",CONCATENATE("&lt;TD VALIGN = TOP  ALIGN = CENTER&gt;&lt;A HREF=""maint_",Master!A146,".pdf""&gt;",Master!A146,"&lt;/A&gt;&lt;/TD&gt;"),"")</f>
        <v/>
      </c>
      <c r="C149" s="7" t="str">
        <f>IF(Totals!$AS149="Y",CONCATENATE("&lt;TD VALIGN = TOP  ALIGN = CENTER&gt;",Totals!L149,"&lt;/TD&gt;"),"")</f>
        <v/>
      </c>
      <c r="D149" s="7" t="str">
        <f>IF(Totals!$AS149="Y",CONCATENATE("&lt;TD VALIGN = TOP  ALIGN = CENTER&gt;",Master!C145,"&lt;/TD&gt;"),"")</f>
        <v/>
      </c>
      <c r="E149" s="7" t="str">
        <f>IF(Totals!$AS149="Y",CONCATENATE("&lt;TD VALIGN = TOP&gt;",Master!D145,"&lt;/TD&gt;"),"")</f>
        <v/>
      </c>
      <c r="F149" s="13" t="str">
        <f>IF(Totals!$AS149="Y","&lt;TD VALIGN = TOP&gt;","")</f>
        <v/>
      </c>
      <c r="G149" s="13" t="str">
        <f>IF(Totals!$AS149="Y",Master!B145,"")</f>
        <v/>
      </c>
      <c r="H149" s="7" t="str">
        <f>IF(Totals!$AS149="Y","&lt;/TD&gt;","")</f>
        <v/>
      </c>
      <c r="I149" s="7" t="str">
        <f>IF(Totals!$AS149="Y",CONCATENATE("&lt;TD VALIGN = TOP&gt;",Master!E145,"&lt;/TD&gt;"),"")</f>
        <v/>
      </c>
      <c r="J149" s="7" t="str">
        <f>IF(Totals!$AS149="Y","&lt;/TD&gt;","")</f>
        <v/>
      </c>
      <c r="K149" s="7" t="str">
        <f>(IF((Totals!$AS149="Y"),(CONCATENATE("&lt;TD VALIGN = MIDDLE&gt;",(IF((Master!$F145=""),("&amp;nbsp;"),(Master!$F145)))," &lt;/TD&gt;")),("")))</f>
        <v/>
      </c>
      <c r="L149" s="7" t="str">
        <f>IF(Totals!$AS149="Y","&lt;/TR&gt;","")</f>
        <v/>
      </c>
    </row>
    <row r="150" spans="1:12" ht="12.75" customHeight="1" x14ac:dyDescent="0.2">
      <c r="A150" s="112" t="str">
        <f>IF(Totals!$AS150="Y","&lt;TR&gt;","")</f>
        <v/>
      </c>
      <c r="B150" s="7" t="str">
        <f>IF(Totals!$AS150="Y",CONCATENATE("&lt;TD VALIGN = TOP  ALIGN = CENTER&gt;&lt;A HREF=""maint_",Master!A147,".pdf""&gt;",Master!A147,"&lt;/A&gt;&lt;/TD&gt;"),"")</f>
        <v/>
      </c>
      <c r="C150" s="7" t="str">
        <f>IF(Totals!$AS150="Y",CONCATENATE("&lt;TD VALIGN = TOP  ALIGN = CENTER&gt;",Totals!L150,"&lt;/TD&gt;"),"")</f>
        <v/>
      </c>
      <c r="D150" s="7" t="str">
        <f>IF(Totals!$AS150="Y",CONCATENATE("&lt;TD VALIGN = TOP  ALIGN = CENTER&gt;",Master!C146,"&lt;/TD&gt;"),"")</f>
        <v/>
      </c>
      <c r="E150" s="7" t="str">
        <f>IF(Totals!$AS150="Y",CONCATENATE("&lt;TD VALIGN = TOP&gt;",Master!D146,"&lt;/TD&gt;"),"")</f>
        <v/>
      </c>
      <c r="F150" s="13" t="str">
        <f>IF(Totals!$AS150="Y","&lt;TD VALIGN = TOP&gt;","")</f>
        <v/>
      </c>
      <c r="G150" s="13" t="str">
        <f>IF(Totals!$AS150="Y",Master!B146,"")</f>
        <v/>
      </c>
      <c r="H150" s="7" t="str">
        <f>IF(Totals!$AS150="Y","&lt;/TD&gt;","")</f>
        <v/>
      </c>
      <c r="I150" s="7" t="str">
        <f>IF(Totals!$AS150="Y",CONCATENATE("&lt;TD VALIGN = TOP&gt;",Master!E146,"&lt;/TD&gt;"),"")</f>
        <v/>
      </c>
      <c r="J150" s="7" t="str">
        <f>IF(Totals!$AS150="Y","&lt;/TD&gt;","")</f>
        <v/>
      </c>
      <c r="K150" s="7" t="str">
        <f>(IF((Totals!$AS150="Y"),(CONCATENATE("&lt;TD VALIGN = MIDDLE&gt;",(IF((Master!$F146=""),("&amp;nbsp;"),(Master!$F146)))," &lt;/TD&gt;")),("")))</f>
        <v/>
      </c>
      <c r="L150" s="7" t="str">
        <f>IF(Totals!$AS150="Y","&lt;/TR&gt;","")</f>
        <v/>
      </c>
    </row>
    <row r="151" spans="1:12" ht="12.75" customHeight="1" x14ac:dyDescent="0.2">
      <c r="A151" s="112" t="str">
        <f>IF(Totals!$AS151="Y","&lt;TR&gt;","")</f>
        <v/>
      </c>
      <c r="B151" s="7" t="str">
        <f>IF(Totals!$AS151="Y",CONCATENATE("&lt;TD VALIGN = TOP  ALIGN = CENTER&gt;&lt;A HREF=""maint_",Master!A148,".pdf""&gt;",Master!A148,"&lt;/A&gt;&lt;/TD&gt;"),"")</f>
        <v/>
      </c>
      <c r="C151" s="7" t="str">
        <f>IF(Totals!$AS151="Y",CONCATENATE("&lt;TD VALIGN = TOP  ALIGN = CENTER&gt;",Totals!L151,"&lt;/TD&gt;"),"")</f>
        <v/>
      </c>
      <c r="D151" s="7" t="str">
        <f>IF(Totals!$AS151="Y",CONCATENATE("&lt;TD VALIGN = TOP  ALIGN = CENTER&gt;",Master!C147,"&lt;/TD&gt;"),"")</f>
        <v/>
      </c>
      <c r="E151" s="7" t="str">
        <f>IF(Totals!$AS151="Y",CONCATENATE("&lt;TD VALIGN = TOP&gt;",Master!D147,"&lt;/TD&gt;"),"")</f>
        <v/>
      </c>
      <c r="F151" s="13" t="str">
        <f>IF(Totals!$AS151="Y","&lt;TD VALIGN = TOP&gt;","")</f>
        <v/>
      </c>
      <c r="G151" s="13" t="str">
        <f>IF(Totals!$AS151="Y",Master!B147,"")</f>
        <v/>
      </c>
      <c r="H151" s="7" t="str">
        <f>IF(Totals!$AS151="Y","&lt;/TD&gt;","")</f>
        <v/>
      </c>
      <c r="I151" s="7" t="str">
        <f>IF(Totals!$AS151="Y",CONCATENATE("&lt;TD VALIGN = TOP&gt;",Master!E147,"&lt;/TD&gt;"),"")</f>
        <v/>
      </c>
      <c r="J151" s="7" t="str">
        <f>IF(Totals!$AS151="Y","&lt;/TD&gt;","")</f>
        <v/>
      </c>
      <c r="K151" s="7" t="str">
        <f>(IF((Totals!$AS151="Y"),(CONCATENATE("&lt;TD VALIGN = MIDDLE&gt;",(IF((Master!$F147=""),("&amp;nbsp;"),(Master!$F147)))," &lt;/TD&gt;")),("")))</f>
        <v/>
      </c>
      <c r="L151" s="7" t="str">
        <f>IF(Totals!$AS151="Y","&lt;/TR&gt;","")</f>
        <v/>
      </c>
    </row>
    <row r="152" spans="1:12" ht="12.75" customHeight="1" x14ac:dyDescent="0.2">
      <c r="A152" s="112" t="str">
        <f>IF(Totals!$AS152="Y","&lt;TR&gt;","")</f>
        <v/>
      </c>
      <c r="B152" s="7" t="str">
        <f>IF(Totals!$AS152="Y",CONCATENATE("&lt;TD VALIGN = TOP  ALIGN = CENTER&gt;&lt;A HREF=""maint_",Master!A149,".pdf""&gt;",Master!A149,"&lt;/A&gt;&lt;/TD&gt;"),"")</f>
        <v/>
      </c>
      <c r="C152" s="7" t="str">
        <f>IF(Totals!$AS152="Y",CONCATENATE("&lt;TD VALIGN = TOP  ALIGN = CENTER&gt;",Totals!L152,"&lt;/TD&gt;"),"")</f>
        <v/>
      </c>
      <c r="D152" s="7" t="str">
        <f>IF(Totals!$AS152="Y",CONCATENATE("&lt;TD VALIGN = TOP  ALIGN = CENTER&gt;",Master!C148,"&lt;/TD&gt;"),"")</f>
        <v/>
      </c>
      <c r="E152" s="7" t="str">
        <f>IF(Totals!$AS152="Y",CONCATENATE("&lt;TD VALIGN = TOP&gt;",Master!D148,"&lt;/TD&gt;"),"")</f>
        <v/>
      </c>
      <c r="F152" s="13" t="str">
        <f>IF(Totals!$AS152="Y","&lt;TD VALIGN = TOP&gt;","")</f>
        <v/>
      </c>
      <c r="G152" s="13" t="str">
        <f>IF(Totals!$AS152="Y",Master!B148,"")</f>
        <v/>
      </c>
      <c r="H152" s="7" t="str">
        <f>IF(Totals!$AS152="Y","&lt;/TD&gt;","")</f>
        <v/>
      </c>
      <c r="I152" s="7" t="str">
        <f>IF(Totals!$AS152="Y",CONCATENATE("&lt;TD VALIGN = TOP&gt;",Master!E148,"&lt;/TD&gt;"),"")</f>
        <v/>
      </c>
      <c r="J152" s="7" t="str">
        <f>IF(Totals!$AS152="Y","&lt;/TD&gt;","")</f>
        <v/>
      </c>
      <c r="K152" s="7" t="str">
        <f>(IF((Totals!$AS152="Y"),(CONCATENATE("&lt;TD VALIGN = MIDDLE&gt;",(IF((Master!$F148=""),("&amp;nbsp;"),(Master!$F148)))," &lt;/TD&gt;")),("")))</f>
        <v/>
      </c>
      <c r="L152" s="7" t="str">
        <f>IF(Totals!$AS152="Y","&lt;/TR&gt;","")</f>
        <v/>
      </c>
    </row>
    <row r="153" spans="1:12" ht="12.75" customHeight="1" x14ac:dyDescent="0.2">
      <c r="A153" s="112" t="str">
        <f>IF(Totals!$AS153="Y","&lt;TR&gt;","")</f>
        <v/>
      </c>
      <c r="B153" s="7" t="str">
        <f>IF(Totals!$AS153="Y",CONCATENATE("&lt;TD VALIGN = TOP  ALIGN = CENTER&gt;&lt;A HREF=""maint_",Master!A150,".pdf""&gt;",Master!A150,"&lt;/A&gt;&lt;/TD&gt;"),"")</f>
        <v/>
      </c>
      <c r="C153" s="7" t="str">
        <f>IF(Totals!$AS153="Y",CONCATENATE("&lt;TD VALIGN = TOP  ALIGN = CENTER&gt;",Totals!L153,"&lt;/TD&gt;"),"")</f>
        <v/>
      </c>
      <c r="D153" s="7" t="str">
        <f>IF(Totals!$AS153="Y",CONCATENATE("&lt;TD VALIGN = TOP  ALIGN = CENTER&gt;",Master!C149,"&lt;/TD&gt;"),"")</f>
        <v/>
      </c>
      <c r="E153" s="7" t="str">
        <f>IF(Totals!$AS153="Y",CONCATENATE("&lt;TD VALIGN = TOP&gt;",Master!D149,"&lt;/TD&gt;"),"")</f>
        <v/>
      </c>
      <c r="F153" s="13" t="str">
        <f>IF(Totals!$AS153="Y","&lt;TD VALIGN = TOP&gt;","")</f>
        <v/>
      </c>
      <c r="G153" s="13" t="str">
        <f>IF(Totals!$AS153="Y",Master!B149,"")</f>
        <v/>
      </c>
      <c r="H153" s="7" t="str">
        <f>IF(Totals!$AS153="Y","&lt;/TD&gt;","")</f>
        <v/>
      </c>
      <c r="I153" s="7" t="str">
        <f>IF(Totals!$AS153="Y",CONCATENATE("&lt;TD VALIGN = TOP&gt;",Master!E149,"&lt;/TD&gt;"),"")</f>
        <v/>
      </c>
      <c r="J153" s="7" t="str">
        <f>IF(Totals!$AS153="Y","&lt;/TD&gt;","")</f>
        <v/>
      </c>
      <c r="K153" s="7" t="str">
        <f>(IF((Totals!$AS153="Y"),(CONCATENATE("&lt;TD VALIGN = MIDDLE&gt;",(IF((Master!$F149=""),("&amp;nbsp;"),(Master!$F149)))," &lt;/TD&gt;")),("")))</f>
        <v/>
      </c>
      <c r="L153" s="7" t="str">
        <f>IF(Totals!$AS153="Y","&lt;/TR&gt;","")</f>
        <v/>
      </c>
    </row>
    <row r="154" spans="1:12" ht="12.75" customHeight="1" x14ac:dyDescent="0.2">
      <c r="A154" s="112" t="str">
        <f>IF(Totals!$AS154="Y","&lt;TR&gt;","")</f>
        <v/>
      </c>
      <c r="B154" s="7" t="str">
        <f>IF(Totals!$AS154="Y",CONCATENATE("&lt;TD VALIGN = TOP  ALIGN = CENTER&gt;&lt;A HREF=""maint_",Master!A151,".pdf""&gt;",Master!A151,"&lt;/A&gt;&lt;/TD&gt;"),"")</f>
        <v/>
      </c>
      <c r="C154" s="7" t="str">
        <f>IF(Totals!$AS154="Y",CONCATENATE("&lt;TD VALIGN = TOP  ALIGN = CENTER&gt;",Totals!L154,"&lt;/TD&gt;"),"")</f>
        <v/>
      </c>
      <c r="D154" s="7" t="str">
        <f>IF(Totals!$AS154="Y",CONCATENATE("&lt;TD VALIGN = TOP  ALIGN = CENTER&gt;",Master!C150,"&lt;/TD&gt;"),"")</f>
        <v/>
      </c>
      <c r="E154" s="7" t="str">
        <f>IF(Totals!$AS154="Y",CONCATENATE("&lt;TD VALIGN = TOP&gt;",Master!D150,"&lt;/TD&gt;"),"")</f>
        <v/>
      </c>
      <c r="F154" s="13" t="str">
        <f>IF(Totals!$AS154="Y","&lt;TD VALIGN = TOP&gt;","")</f>
        <v/>
      </c>
      <c r="G154" s="13" t="str">
        <f>IF(Totals!$AS154="Y",Master!B150,"")</f>
        <v/>
      </c>
      <c r="H154" s="7" t="str">
        <f>IF(Totals!$AS154="Y","&lt;/TD&gt;","")</f>
        <v/>
      </c>
      <c r="I154" s="7" t="str">
        <f>IF(Totals!$AS154="Y",CONCATENATE("&lt;TD VALIGN = TOP&gt;",Master!E150,"&lt;/TD&gt;"),"")</f>
        <v/>
      </c>
      <c r="J154" s="7" t="str">
        <f>IF(Totals!$AS154="Y","&lt;/TD&gt;","")</f>
        <v/>
      </c>
      <c r="K154" s="7" t="str">
        <f>(IF((Totals!$AS154="Y"),(CONCATENATE("&lt;TD VALIGN = MIDDLE&gt;",(IF((Master!$F150=""),("&amp;nbsp;"),(Master!$F150)))," &lt;/TD&gt;")),("")))</f>
        <v/>
      </c>
      <c r="L154" s="7" t="str">
        <f>IF(Totals!$AS154="Y","&lt;/TR&gt;","")</f>
        <v/>
      </c>
    </row>
    <row r="155" spans="1:12" ht="12.75" customHeight="1" x14ac:dyDescent="0.2">
      <c r="A155" s="112" t="str">
        <f>IF(Totals!$AS155="Y","&lt;TR&gt;","")</f>
        <v/>
      </c>
      <c r="B155" s="7" t="str">
        <f>IF(Totals!$AS155="Y",CONCATENATE("&lt;TD VALIGN = TOP  ALIGN = CENTER&gt;&lt;A HREF=""maint_",Master!A152,".pdf""&gt;",Master!A152,"&lt;/A&gt;&lt;/TD&gt;"),"")</f>
        <v/>
      </c>
      <c r="C155" s="7" t="str">
        <f>IF(Totals!$AS155="Y",CONCATENATE("&lt;TD VALIGN = TOP  ALIGN = CENTER&gt;",Totals!L155,"&lt;/TD&gt;"),"")</f>
        <v/>
      </c>
      <c r="D155" s="7" t="str">
        <f>IF(Totals!$AS155="Y",CONCATENATE("&lt;TD VALIGN = TOP  ALIGN = CENTER&gt;",Master!C151,"&lt;/TD&gt;"),"")</f>
        <v/>
      </c>
      <c r="E155" s="7" t="str">
        <f>IF(Totals!$AS155="Y",CONCATENATE("&lt;TD VALIGN = TOP&gt;",Master!D151,"&lt;/TD&gt;"),"")</f>
        <v/>
      </c>
      <c r="F155" s="13" t="str">
        <f>IF(Totals!$AS155="Y","&lt;TD VALIGN = TOP&gt;","")</f>
        <v/>
      </c>
      <c r="G155" s="13" t="str">
        <f>IF(Totals!$AS155="Y",Master!B151,"")</f>
        <v/>
      </c>
      <c r="H155" s="7" t="str">
        <f>IF(Totals!$AS155="Y","&lt;/TD&gt;","")</f>
        <v/>
      </c>
      <c r="I155" s="7" t="str">
        <f>IF(Totals!$AS155="Y",CONCATENATE("&lt;TD VALIGN = TOP&gt;",Master!E151,"&lt;/TD&gt;"),"")</f>
        <v/>
      </c>
      <c r="J155" s="7" t="str">
        <f>IF(Totals!$AS155="Y","&lt;/TD&gt;","")</f>
        <v/>
      </c>
      <c r="K155" s="7" t="str">
        <f>(IF((Totals!$AS155="Y"),(CONCATENATE("&lt;TD VALIGN = MIDDLE&gt;",(IF((Master!$F151=""),("&amp;nbsp;"),(Master!$F151)))," &lt;/TD&gt;")),("")))</f>
        <v/>
      </c>
      <c r="L155" s="7" t="str">
        <f>IF(Totals!$AS155="Y","&lt;/TR&gt;","")</f>
        <v/>
      </c>
    </row>
    <row r="156" spans="1:12" ht="12.75" customHeight="1" x14ac:dyDescent="0.2">
      <c r="A156" s="112" t="str">
        <f>IF(Totals!$AS156="Y","&lt;TR&gt;","")</f>
        <v/>
      </c>
      <c r="B156" s="7" t="str">
        <f>IF(Totals!$AS156="Y",CONCATENATE("&lt;TD VALIGN = TOP  ALIGN = CENTER&gt;&lt;A HREF=""maint_",Master!A153,".pdf""&gt;",Master!A153,"&lt;/A&gt;&lt;/TD&gt;"),"")</f>
        <v/>
      </c>
      <c r="C156" s="7" t="str">
        <f>IF(Totals!$AS156="Y",CONCATENATE("&lt;TD VALIGN = TOP  ALIGN = CENTER&gt;",Totals!L156,"&lt;/TD&gt;"),"")</f>
        <v/>
      </c>
      <c r="D156" s="7" t="str">
        <f>IF(Totals!$AS156="Y",CONCATENATE("&lt;TD VALIGN = TOP  ALIGN = CENTER&gt;",Master!C152,"&lt;/TD&gt;"),"")</f>
        <v/>
      </c>
      <c r="E156" s="7" t="str">
        <f>IF(Totals!$AS156="Y",CONCATENATE("&lt;TD VALIGN = TOP&gt;",Master!D152,"&lt;/TD&gt;"),"")</f>
        <v/>
      </c>
      <c r="F156" s="13" t="str">
        <f>IF(Totals!$AS156="Y","&lt;TD VALIGN = TOP&gt;","")</f>
        <v/>
      </c>
      <c r="G156" s="13" t="str">
        <f>IF(Totals!$AS156="Y",Master!B152,"")</f>
        <v/>
      </c>
      <c r="H156" s="7" t="str">
        <f>IF(Totals!$AS156="Y","&lt;/TD&gt;","")</f>
        <v/>
      </c>
      <c r="I156" s="7" t="str">
        <f>IF(Totals!$AS156="Y",CONCATENATE("&lt;TD VALIGN = TOP&gt;",Master!E152,"&lt;/TD&gt;"),"")</f>
        <v/>
      </c>
      <c r="J156" s="7" t="str">
        <f>IF(Totals!$AS156="Y","&lt;/TD&gt;","")</f>
        <v/>
      </c>
      <c r="K156" s="7" t="str">
        <f>(IF((Totals!$AS156="Y"),(CONCATENATE("&lt;TD VALIGN = MIDDLE&gt;",(IF((Master!$F152=""),("&amp;nbsp;"),(Master!$F152)))," &lt;/TD&gt;")),("")))</f>
        <v/>
      </c>
      <c r="L156" s="7" t="str">
        <f>IF(Totals!$AS156="Y","&lt;/TR&gt;","")</f>
        <v/>
      </c>
    </row>
    <row r="157" spans="1:12" ht="12.75" customHeight="1" x14ac:dyDescent="0.2">
      <c r="A157" s="112" t="str">
        <f>IF(Totals!$AS157="Y","&lt;TR&gt;","")</f>
        <v/>
      </c>
      <c r="B157" s="7" t="str">
        <f>IF(Totals!$AS157="Y",CONCATENATE("&lt;TD VALIGN = TOP  ALIGN = CENTER&gt;&lt;A HREF=""maint_",Master!A154,".pdf""&gt;",Master!A154,"&lt;/A&gt;&lt;/TD&gt;"),"")</f>
        <v/>
      </c>
      <c r="C157" s="7" t="str">
        <f>IF(Totals!$AS157="Y",CONCATENATE("&lt;TD VALIGN = TOP  ALIGN = CENTER&gt;",Totals!L157,"&lt;/TD&gt;"),"")</f>
        <v/>
      </c>
      <c r="D157" s="7" t="str">
        <f>IF(Totals!$AS157="Y",CONCATENATE("&lt;TD VALIGN = TOP  ALIGN = CENTER&gt;",Master!C153,"&lt;/TD&gt;"),"")</f>
        <v/>
      </c>
      <c r="E157" s="7" t="str">
        <f>IF(Totals!$AS157="Y",CONCATENATE("&lt;TD VALIGN = TOP&gt;",Master!D153,"&lt;/TD&gt;"),"")</f>
        <v/>
      </c>
      <c r="F157" s="13" t="str">
        <f>IF(Totals!$AS157="Y","&lt;TD VALIGN = TOP&gt;","")</f>
        <v/>
      </c>
      <c r="G157" s="13" t="str">
        <f>IF(Totals!$AS157="Y",Master!B153,"")</f>
        <v/>
      </c>
      <c r="H157" s="7" t="str">
        <f>IF(Totals!$AS157="Y","&lt;/TD&gt;","")</f>
        <v/>
      </c>
      <c r="I157" s="7" t="str">
        <f>IF(Totals!$AS157="Y",CONCATENATE("&lt;TD VALIGN = TOP&gt;",Master!E153,"&lt;/TD&gt;"),"")</f>
        <v/>
      </c>
      <c r="J157" s="7" t="str">
        <f>IF(Totals!$AS157="Y","&lt;/TD&gt;","")</f>
        <v/>
      </c>
      <c r="K157" s="7" t="str">
        <f>(IF((Totals!$AS157="Y"),(CONCATENATE("&lt;TD VALIGN = MIDDLE&gt;",(IF((Master!$F153=""),("&amp;nbsp;"),(Master!$F153)))," &lt;/TD&gt;")),("")))</f>
        <v/>
      </c>
      <c r="L157" s="7" t="str">
        <f>IF(Totals!$AS157="Y","&lt;/TR&gt;","")</f>
        <v/>
      </c>
    </row>
    <row r="158" spans="1:12" ht="12.75" customHeight="1" x14ac:dyDescent="0.2">
      <c r="A158" s="112" t="str">
        <f>IF(Totals!$AS158="Y","&lt;TR&gt;","")</f>
        <v/>
      </c>
      <c r="B158" s="7" t="str">
        <f>IF(Totals!$AS158="Y",CONCATENATE("&lt;TD VALIGN = TOP  ALIGN = CENTER&gt;&lt;A HREF=""maint_",Master!A155,".pdf""&gt;",Master!A155,"&lt;/A&gt;&lt;/TD&gt;"),"")</f>
        <v/>
      </c>
      <c r="C158" s="7" t="str">
        <f>IF(Totals!$AS158="Y",CONCATENATE("&lt;TD VALIGN = TOP  ALIGN = CENTER&gt;",Totals!L158,"&lt;/TD&gt;"),"")</f>
        <v/>
      </c>
      <c r="D158" s="7" t="str">
        <f>IF(Totals!$AS158="Y",CONCATENATE("&lt;TD VALIGN = TOP  ALIGN = CENTER&gt;",Master!C154,"&lt;/TD&gt;"),"")</f>
        <v/>
      </c>
      <c r="E158" s="7" t="str">
        <f>IF(Totals!$AS158="Y",CONCATENATE("&lt;TD VALIGN = TOP&gt;",Master!D154,"&lt;/TD&gt;"),"")</f>
        <v/>
      </c>
      <c r="F158" s="13" t="str">
        <f>IF(Totals!$AS158="Y","&lt;TD VALIGN = TOP&gt;","")</f>
        <v/>
      </c>
      <c r="G158" s="13" t="str">
        <f>IF(Totals!$AS158="Y",Master!B154,"")</f>
        <v/>
      </c>
      <c r="H158" s="7" t="str">
        <f>IF(Totals!$AS158="Y","&lt;/TD&gt;","")</f>
        <v/>
      </c>
      <c r="I158" s="7" t="str">
        <f>IF(Totals!$AS158="Y",CONCATENATE("&lt;TD VALIGN = TOP&gt;",Master!E154,"&lt;/TD&gt;"),"")</f>
        <v/>
      </c>
      <c r="J158" s="7" t="str">
        <f>IF(Totals!$AS158="Y","&lt;/TD&gt;","")</f>
        <v/>
      </c>
      <c r="K158" s="7" t="str">
        <f>(IF((Totals!$AS158="Y"),(CONCATENATE("&lt;TD VALIGN = MIDDLE&gt;",(IF((Master!$F154=""),("&amp;nbsp;"),(Master!$F154)))," &lt;/TD&gt;")),("")))</f>
        <v/>
      </c>
      <c r="L158" s="7" t="str">
        <f>IF(Totals!$AS158="Y","&lt;/TR&gt;","")</f>
        <v/>
      </c>
    </row>
    <row r="159" spans="1:12" ht="12.75" customHeight="1" x14ac:dyDescent="0.2">
      <c r="A159" s="112" t="str">
        <f>IF(Totals!$AS159="Y","&lt;TR&gt;","")</f>
        <v/>
      </c>
      <c r="B159" s="7" t="str">
        <f>IF(Totals!$AS159="Y",CONCATENATE("&lt;TD VALIGN = TOP  ALIGN = CENTER&gt;&lt;A HREF=""maint_",Master!A156,".pdf""&gt;",Master!A156,"&lt;/A&gt;&lt;/TD&gt;"),"")</f>
        <v/>
      </c>
      <c r="C159" s="7" t="str">
        <f>IF(Totals!$AS159="Y",CONCATENATE("&lt;TD VALIGN = TOP  ALIGN = CENTER&gt;",Totals!L159,"&lt;/TD&gt;"),"")</f>
        <v/>
      </c>
      <c r="D159" s="7" t="str">
        <f>IF(Totals!$AS159="Y",CONCATENATE("&lt;TD VALIGN = TOP  ALIGN = CENTER&gt;",Master!C155,"&lt;/TD&gt;"),"")</f>
        <v/>
      </c>
      <c r="E159" s="7" t="str">
        <f>IF(Totals!$AS159="Y",CONCATENATE("&lt;TD VALIGN = TOP&gt;",Master!D155,"&lt;/TD&gt;"),"")</f>
        <v/>
      </c>
      <c r="F159" s="13" t="str">
        <f>IF(Totals!$AS159="Y","&lt;TD VALIGN = TOP&gt;","")</f>
        <v/>
      </c>
      <c r="G159" s="13" t="str">
        <f>IF(Totals!$AS159="Y",Master!B155,"")</f>
        <v/>
      </c>
      <c r="H159" s="7" t="str">
        <f>IF(Totals!$AS159="Y","&lt;/TD&gt;","")</f>
        <v/>
      </c>
      <c r="I159" s="7" t="str">
        <f>IF(Totals!$AS159="Y",CONCATENATE("&lt;TD VALIGN = TOP&gt;",Master!E155,"&lt;/TD&gt;"),"")</f>
        <v/>
      </c>
      <c r="J159" s="7" t="str">
        <f>IF(Totals!$AS159="Y","&lt;/TD&gt;","")</f>
        <v/>
      </c>
      <c r="K159" s="7" t="str">
        <f>(IF((Totals!$AS159="Y"),(CONCATENATE("&lt;TD VALIGN = MIDDLE&gt;",(IF((Master!$F155=""),("&amp;nbsp;"),(Master!$F155)))," &lt;/TD&gt;")),("")))</f>
        <v/>
      </c>
      <c r="L159" s="7" t="str">
        <f>IF(Totals!$AS159="Y","&lt;/TR&gt;","")</f>
        <v/>
      </c>
    </row>
    <row r="160" spans="1:12" ht="12.75" customHeight="1" x14ac:dyDescent="0.2">
      <c r="A160" s="112" t="str">
        <f>IF(Totals!$AS160="Y","&lt;TR&gt;","")</f>
        <v/>
      </c>
      <c r="B160" s="7" t="str">
        <f>IF(Totals!$AS160="Y",CONCATENATE("&lt;TD VALIGN = TOP  ALIGN = CENTER&gt;&lt;A HREF=""maint_",Master!A157,".pdf""&gt;",Master!A157,"&lt;/A&gt;&lt;/TD&gt;"),"")</f>
        <v/>
      </c>
      <c r="C160" s="7" t="str">
        <f>IF(Totals!$AS160="Y",CONCATENATE("&lt;TD VALIGN = TOP  ALIGN = CENTER&gt;",Totals!L160,"&lt;/TD&gt;"),"")</f>
        <v/>
      </c>
      <c r="D160" s="7" t="str">
        <f>IF(Totals!$AS160="Y",CONCATENATE("&lt;TD VALIGN = TOP  ALIGN = CENTER&gt;",Master!C156,"&lt;/TD&gt;"),"")</f>
        <v/>
      </c>
      <c r="E160" s="7" t="str">
        <f>IF(Totals!$AS160="Y",CONCATENATE("&lt;TD VALIGN = TOP&gt;",Master!D156,"&lt;/TD&gt;"),"")</f>
        <v/>
      </c>
      <c r="F160" s="13" t="str">
        <f>IF(Totals!$AS160="Y","&lt;TD VALIGN = TOP&gt;","")</f>
        <v/>
      </c>
      <c r="G160" s="13" t="str">
        <f>IF(Totals!$AS160="Y",Master!B156,"")</f>
        <v/>
      </c>
      <c r="H160" s="7" t="str">
        <f>IF(Totals!$AS160="Y","&lt;/TD&gt;","")</f>
        <v/>
      </c>
      <c r="I160" s="7" t="str">
        <f>IF(Totals!$AS160="Y",CONCATENATE("&lt;TD VALIGN = TOP&gt;",Master!E156,"&lt;/TD&gt;"),"")</f>
        <v/>
      </c>
      <c r="J160" s="7" t="str">
        <f>IF(Totals!$AS160="Y","&lt;/TD&gt;","")</f>
        <v/>
      </c>
      <c r="K160" s="7" t="str">
        <f>(IF((Totals!$AS160="Y"),(CONCATENATE("&lt;TD VALIGN = MIDDLE&gt;",(IF((Master!$F156=""),("&amp;nbsp;"),(Master!$F156)))," &lt;/TD&gt;")),("")))</f>
        <v/>
      </c>
      <c r="L160" s="7" t="str">
        <f>IF(Totals!$AS160="Y","&lt;/TR&gt;","")</f>
        <v/>
      </c>
    </row>
    <row r="161" spans="1:12" ht="12.75" customHeight="1" x14ac:dyDescent="0.2">
      <c r="A161" s="112" t="str">
        <f>IF(Totals!$AS161="Y","&lt;TR&gt;","")</f>
        <v/>
      </c>
      <c r="B161" s="7" t="str">
        <f>IF(Totals!$AS161="Y",CONCATENATE("&lt;TD VALIGN = TOP  ALIGN = CENTER&gt;&lt;A HREF=""maint_",Master!A158,".pdf""&gt;",Master!A158,"&lt;/A&gt;&lt;/TD&gt;"),"")</f>
        <v/>
      </c>
      <c r="C161" s="7" t="str">
        <f>IF(Totals!$AS161="Y",CONCATENATE("&lt;TD VALIGN = TOP  ALIGN = CENTER&gt;",Totals!L161,"&lt;/TD&gt;"),"")</f>
        <v/>
      </c>
      <c r="D161" s="7" t="str">
        <f>IF(Totals!$AS161="Y",CONCATENATE("&lt;TD VALIGN = TOP  ALIGN = CENTER&gt;",Master!C157,"&lt;/TD&gt;"),"")</f>
        <v/>
      </c>
      <c r="E161" s="7" t="str">
        <f>IF(Totals!$AS161="Y",CONCATENATE("&lt;TD VALIGN = TOP&gt;",Master!D157,"&lt;/TD&gt;"),"")</f>
        <v/>
      </c>
      <c r="F161" s="13" t="str">
        <f>IF(Totals!$AS161="Y","&lt;TD VALIGN = TOP&gt;","")</f>
        <v/>
      </c>
      <c r="G161" s="13" t="str">
        <f>IF(Totals!$AS161="Y",Master!B157,"")</f>
        <v/>
      </c>
      <c r="H161" s="7" t="str">
        <f>IF(Totals!$AS161="Y","&lt;/TD&gt;","")</f>
        <v/>
      </c>
      <c r="I161" s="7" t="str">
        <f>IF(Totals!$AS161="Y",CONCATENATE("&lt;TD VALIGN = TOP&gt;",Master!E157,"&lt;/TD&gt;"),"")</f>
        <v/>
      </c>
      <c r="J161" s="7" t="str">
        <f>IF(Totals!$AS161="Y","&lt;/TD&gt;","")</f>
        <v/>
      </c>
      <c r="K161" s="7" t="str">
        <f>(IF((Totals!$AS161="Y"),(CONCATENATE("&lt;TD VALIGN = MIDDLE&gt;",(IF((Master!$F157=""),("&amp;nbsp;"),(Master!$F157)))," &lt;/TD&gt;")),("")))</f>
        <v/>
      </c>
      <c r="L161" s="7" t="str">
        <f>IF(Totals!$AS161="Y","&lt;/TR&gt;","")</f>
        <v/>
      </c>
    </row>
    <row r="162" spans="1:12" ht="12.75" customHeight="1" x14ac:dyDescent="0.2">
      <c r="A162" s="112" t="str">
        <f>IF(Totals!$AS162="Y","&lt;TR&gt;","")</f>
        <v/>
      </c>
      <c r="B162" s="7" t="str">
        <f>IF(Totals!$AS162="Y",CONCATENATE("&lt;TD VALIGN = TOP  ALIGN = CENTER&gt;&lt;A HREF=""maint_",Master!A159,".pdf""&gt;",Master!A159,"&lt;/A&gt;&lt;/TD&gt;"),"")</f>
        <v/>
      </c>
      <c r="C162" s="7" t="str">
        <f>IF(Totals!$AS162="Y",CONCATENATE("&lt;TD VALIGN = TOP  ALIGN = CENTER&gt;",Totals!L162,"&lt;/TD&gt;"),"")</f>
        <v/>
      </c>
      <c r="D162" s="7" t="str">
        <f>IF(Totals!$AS162="Y",CONCATENATE("&lt;TD VALIGN = TOP  ALIGN = CENTER&gt;",Master!C158,"&lt;/TD&gt;"),"")</f>
        <v/>
      </c>
      <c r="E162" s="7" t="str">
        <f>IF(Totals!$AS162="Y",CONCATENATE("&lt;TD VALIGN = TOP&gt;",Master!D158,"&lt;/TD&gt;"),"")</f>
        <v/>
      </c>
      <c r="F162" s="13" t="str">
        <f>IF(Totals!$AS162="Y","&lt;TD VALIGN = TOP&gt;","")</f>
        <v/>
      </c>
      <c r="G162" s="13" t="str">
        <f>IF(Totals!$AS162="Y",Master!B158,"")</f>
        <v/>
      </c>
      <c r="H162" s="7" t="str">
        <f>IF(Totals!$AS162="Y","&lt;/TD&gt;","")</f>
        <v/>
      </c>
      <c r="I162" s="7" t="str">
        <f>IF(Totals!$AS162="Y",CONCATENATE("&lt;TD VALIGN = TOP&gt;",Master!E158,"&lt;/TD&gt;"),"")</f>
        <v/>
      </c>
      <c r="J162" s="7" t="str">
        <f>IF(Totals!$AS162="Y","&lt;/TD&gt;","")</f>
        <v/>
      </c>
      <c r="K162" s="7" t="str">
        <f>(IF((Totals!$AS162="Y"),(CONCATENATE("&lt;TD VALIGN = MIDDLE&gt;",(IF((Master!$F158=""),("&amp;nbsp;"),(Master!$F158)))," &lt;/TD&gt;")),("")))</f>
        <v/>
      </c>
      <c r="L162" s="7" t="str">
        <f>IF(Totals!$AS162="Y","&lt;/TR&gt;","")</f>
        <v/>
      </c>
    </row>
    <row r="163" spans="1:12" ht="12.75" customHeight="1" x14ac:dyDescent="0.2">
      <c r="A163" s="112" t="str">
        <f>IF(Totals!$AS163="Y","&lt;TR&gt;","")</f>
        <v/>
      </c>
      <c r="B163" s="7" t="str">
        <f>IF(Totals!$AS163="Y",CONCATENATE("&lt;TD VALIGN = TOP  ALIGN = CENTER&gt;&lt;A HREF=""maint_",Master!A160,".pdf""&gt;",Master!A160,"&lt;/A&gt;&lt;/TD&gt;"),"")</f>
        <v/>
      </c>
      <c r="C163" s="7" t="str">
        <f>IF(Totals!$AS163="Y",CONCATENATE("&lt;TD VALIGN = TOP  ALIGN = CENTER&gt;",Totals!L163,"&lt;/TD&gt;"),"")</f>
        <v/>
      </c>
      <c r="D163" s="7" t="str">
        <f>IF(Totals!$AS163="Y",CONCATENATE("&lt;TD VALIGN = TOP  ALIGN = CENTER&gt;",Master!C159,"&lt;/TD&gt;"),"")</f>
        <v/>
      </c>
      <c r="E163" s="7" t="str">
        <f>IF(Totals!$AS163="Y",CONCATENATE("&lt;TD VALIGN = TOP&gt;",Master!D159,"&lt;/TD&gt;"),"")</f>
        <v/>
      </c>
      <c r="F163" s="13" t="str">
        <f>IF(Totals!$AS163="Y","&lt;TD VALIGN = TOP&gt;","")</f>
        <v/>
      </c>
      <c r="G163" s="13" t="str">
        <f>IF(Totals!$AS163="Y",Master!B159,"")</f>
        <v/>
      </c>
      <c r="H163" s="7" t="str">
        <f>IF(Totals!$AS163="Y","&lt;/TD&gt;","")</f>
        <v/>
      </c>
      <c r="I163" s="7" t="str">
        <f>IF(Totals!$AS163="Y",CONCATENATE("&lt;TD VALIGN = TOP&gt;",Master!E159,"&lt;/TD&gt;"),"")</f>
        <v/>
      </c>
      <c r="J163" s="7" t="str">
        <f>IF(Totals!$AS163="Y","&lt;/TD&gt;","")</f>
        <v/>
      </c>
      <c r="K163" s="7" t="str">
        <f>(IF((Totals!$AS163="Y"),(CONCATENATE("&lt;TD VALIGN = MIDDLE&gt;",(IF((Master!$F159=""),("&amp;nbsp;"),(Master!$F159)))," &lt;/TD&gt;")),("")))</f>
        <v/>
      </c>
      <c r="L163" s="7" t="str">
        <f>IF(Totals!$AS163="Y","&lt;/TR&gt;","")</f>
        <v/>
      </c>
    </row>
    <row r="164" spans="1:12" ht="12.75" customHeight="1" x14ac:dyDescent="0.2">
      <c r="A164" s="112" t="str">
        <f>IF(Totals!$AS164="Y","&lt;TR&gt;","")</f>
        <v/>
      </c>
      <c r="B164" s="7" t="str">
        <f>IF(Totals!$AS164="Y",CONCATENATE("&lt;TD VALIGN = TOP  ALIGN = CENTER&gt;&lt;A HREF=""maint_",Master!A161,".pdf""&gt;",Master!A161,"&lt;/A&gt;&lt;/TD&gt;"),"")</f>
        <v/>
      </c>
      <c r="C164" s="7" t="str">
        <f>IF(Totals!$AS164="Y",CONCATENATE("&lt;TD VALIGN = TOP  ALIGN = CENTER&gt;",Totals!L164,"&lt;/TD&gt;"),"")</f>
        <v/>
      </c>
      <c r="D164" s="7" t="str">
        <f>IF(Totals!$AS164="Y",CONCATENATE("&lt;TD VALIGN = TOP  ALIGN = CENTER&gt;",Master!C160,"&lt;/TD&gt;"),"")</f>
        <v/>
      </c>
      <c r="E164" s="7" t="str">
        <f>IF(Totals!$AS164="Y",CONCATENATE("&lt;TD VALIGN = TOP&gt;",Master!D160,"&lt;/TD&gt;"),"")</f>
        <v/>
      </c>
      <c r="F164" s="13" t="str">
        <f>IF(Totals!$AS164="Y","&lt;TD VALIGN = TOP&gt;","")</f>
        <v/>
      </c>
      <c r="G164" s="13" t="str">
        <f>IF(Totals!$AS164="Y",Master!B160,"")</f>
        <v/>
      </c>
      <c r="H164" s="7" t="str">
        <f>IF(Totals!$AS164="Y","&lt;/TD&gt;","")</f>
        <v/>
      </c>
      <c r="I164" s="7" t="str">
        <f>IF(Totals!$AS164="Y",CONCATENATE("&lt;TD VALIGN = TOP&gt;",Master!E160,"&lt;/TD&gt;"),"")</f>
        <v/>
      </c>
      <c r="J164" s="7" t="str">
        <f>IF(Totals!$AS164="Y","&lt;/TD&gt;","")</f>
        <v/>
      </c>
      <c r="K164" s="7" t="str">
        <f>(IF((Totals!$AS164="Y"),(CONCATENATE("&lt;TD VALIGN = MIDDLE&gt;",(IF((Master!$F160=""),("&amp;nbsp;"),(Master!$F160)))," &lt;/TD&gt;")),("")))</f>
        <v/>
      </c>
      <c r="L164" s="7" t="str">
        <f>IF(Totals!$AS164="Y","&lt;/TR&gt;","")</f>
        <v/>
      </c>
    </row>
    <row r="165" spans="1:12" ht="12.75" customHeight="1" x14ac:dyDescent="0.2">
      <c r="A165" s="112" t="str">
        <f>IF(Totals!$AS165="Y","&lt;TR&gt;","")</f>
        <v/>
      </c>
      <c r="B165" s="7" t="str">
        <f>IF(Totals!$AS165="Y",CONCATENATE("&lt;TD VALIGN = TOP  ALIGN = CENTER&gt;&lt;A HREF=""maint_",Master!A162,".pdf""&gt;",Master!A162,"&lt;/A&gt;&lt;/TD&gt;"),"")</f>
        <v/>
      </c>
      <c r="C165" s="7" t="str">
        <f>IF(Totals!$AS165="Y",CONCATENATE("&lt;TD VALIGN = TOP  ALIGN = CENTER&gt;",Totals!L165,"&lt;/TD&gt;"),"")</f>
        <v/>
      </c>
      <c r="D165" s="7" t="str">
        <f>IF(Totals!$AS165="Y",CONCATENATE("&lt;TD VALIGN = TOP  ALIGN = CENTER&gt;",Master!C161,"&lt;/TD&gt;"),"")</f>
        <v/>
      </c>
      <c r="E165" s="7" t="str">
        <f>IF(Totals!$AS165="Y",CONCATENATE("&lt;TD VALIGN = TOP&gt;",Master!D161,"&lt;/TD&gt;"),"")</f>
        <v/>
      </c>
      <c r="F165" s="13" t="str">
        <f>IF(Totals!$AS165="Y","&lt;TD VALIGN = TOP&gt;","")</f>
        <v/>
      </c>
      <c r="G165" s="13" t="str">
        <f>IF(Totals!$AS165="Y",Master!B161,"")</f>
        <v/>
      </c>
      <c r="H165" s="7" t="str">
        <f>IF(Totals!$AS165="Y","&lt;/TD&gt;","")</f>
        <v/>
      </c>
      <c r="I165" s="7" t="str">
        <f>IF(Totals!$AS165="Y",CONCATENATE("&lt;TD VALIGN = TOP&gt;",Master!E161,"&lt;/TD&gt;"),"")</f>
        <v/>
      </c>
      <c r="J165" s="7" t="str">
        <f>IF(Totals!$AS165="Y","&lt;/TD&gt;","")</f>
        <v/>
      </c>
      <c r="K165" s="7" t="str">
        <f>(IF((Totals!$AS165="Y"),(CONCATENATE("&lt;TD VALIGN = MIDDLE&gt;",(IF((Master!$F161=""),("&amp;nbsp;"),(Master!$F161)))," &lt;/TD&gt;")),("")))</f>
        <v/>
      </c>
      <c r="L165" s="7" t="str">
        <f>IF(Totals!$AS165="Y","&lt;/TR&gt;","")</f>
        <v/>
      </c>
    </row>
    <row r="166" spans="1:12" ht="12.75" customHeight="1" x14ac:dyDescent="0.2">
      <c r="A166" s="112" t="str">
        <f>IF(Totals!$AS166="Y","&lt;TR&gt;","")</f>
        <v/>
      </c>
      <c r="B166" s="7" t="str">
        <f>IF(Totals!$AS166="Y",CONCATENATE("&lt;TD VALIGN = TOP  ALIGN = CENTER&gt;&lt;A HREF=""maint_",Master!A163,".pdf""&gt;",Master!A163,"&lt;/A&gt;&lt;/TD&gt;"),"")</f>
        <v/>
      </c>
      <c r="C166" s="7" t="str">
        <f>IF(Totals!$AS166="Y",CONCATENATE("&lt;TD VALIGN = TOP  ALIGN = CENTER&gt;",Totals!L166,"&lt;/TD&gt;"),"")</f>
        <v/>
      </c>
      <c r="D166" s="7" t="str">
        <f>IF(Totals!$AS166="Y",CONCATENATE("&lt;TD VALIGN = TOP  ALIGN = CENTER&gt;",Master!C162,"&lt;/TD&gt;"),"")</f>
        <v/>
      </c>
      <c r="E166" s="7" t="str">
        <f>IF(Totals!$AS166="Y",CONCATENATE("&lt;TD VALIGN = TOP&gt;",Master!D162,"&lt;/TD&gt;"),"")</f>
        <v/>
      </c>
      <c r="F166" s="13" t="str">
        <f>IF(Totals!$AS166="Y","&lt;TD VALIGN = TOP&gt;","")</f>
        <v/>
      </c>
      <c r="G166" s="13" t="str">
        <f>IF(Totals!$AS166="Y",Master!B162,"")</f>
        <v/>
      </c>
      <c r="H166" s="7" t="str">
        <f>IF(Totals!$AS166="Y","&lt;/TD&gt;","")</f>
        <v/>
      </c>
      <c r="I166" s="7" t="str">
        <f>IF(Totals!$AS166="Y",CONCATENATE("&lt;TD VALIGN = TOP&gt;",Master!E162,"&lt;/TD&gt;"),"")</f>
        <v/>
      </c>
      <c r="J166" s="7" t="str">
        <f>IF(Totals!$AS166="Y","&lt;/TD&gt;","")</f>
        <v/>
      </c>
      <c r="K166" s="7" t="str">
        <f>(IF((Totals!$AS166="Y"),(CONCATENATE("&lt;TD VALIGN = MIDDLE&gt;",(IF((Master!$F162=""),("&amp;nbsp;"),(Master!$F162)))," &lt;/TD&gt;")),("")))</f>
        <v/>
      </c>
      <c r="L166" s="7" t="str">
        <f>IF(Totals!$AS166="Y","&lt;/TR&gt;","")</f>
        <v/>
      </c>
    </row>
    <row r="167" spans="1:12" ht="12.75" customHeight="1" x14ac:dyDescent="0.2">
      <c r="A167" s="112" t="str">
        <f>IF(Totals!$AS167="Y","&lt;TR&gt;","")</f>
        <v/>
      </c>
      <c r="B167" s="7" t="str">
        <f>IF(Totals!$AS167="Y",CONCATENATE("&lt;TD VALIGN = TOP  ALIGN = CENTER&gt;&lt;A HREF=""maint_",Master!A164,".pdf""&gt;",Master!A164,"&lt;/A&gt;&lt;/TD&gt;"),"")</f>
        <v/>
      </c>
      <c r="C167" s="7" t="str">
        <f>IF(Totals!$AS167="Y",CONCATENATE("&lt;TD VALIGN = TOP  ALIGN = CENTER&gt;",Totals!L167,"&lt;/TD&gt;"),"")</f>
        <v/>
      </c>
      <c r="D167" s="7" t="str">
        <f>IF(Totals!$AS167="Y",CONCATENATE("&lt;TD VALIGN = TOP  ALIGN = CENTER&gt;",Master!C163,"&lt;/TD&gt;"),"")</f>
        <v/>
      </c>
      <c r="E167" s="7" t="str">
        <f>IF(Totals!$AS167="Y",CONCATENATE("&lt;TD VALIGN = TOP&gt;",Master!D163,"&lt;/TD&gt;"),"")</f>
        <v/>
      </c>
      <c r="F167" s="13" t="str">
        <f>IF(Totals!$AS167="Y","&lt;TD VALIGN = TOP&gt;","")</f>
        <v/>
      </c>
      <c r="G167" s="13" t="str">
        <f>IF(Totals!$AS167="Y",Master!B163,"")</f>
        <v/>
      </c>
      <c r="H167" s="7" t="str">
        <f>IF(Totals!$AS167="Y","&lt;/TD&gt;","")</f>
        <v/>
      </c>
      <c r="I167" s="7" t="str">
        <f>IF(Totals!$AS167="Y",CONCATENATE("&lt;TD VALIGN = TOP&gt;",Master!E163,"&lt;/TD&gt;"),"")</f>
        <v/>
      </c>
      <c r="J167" s="7" t="str">
        <f>IF(Totals!$AS167="Y","&lt;/TD&gt;","")</f>
        <v/>
      </c>
      <c r="K167" s="7" t="str">
        <f>(IF((Totals!$AS167="Y"),(CONCATENATE("&lt;TD VALIGN = MIDDLE&gt;",(IF((Master!$F163=""),("&amp;nbsp;"),(Master!$F163)))," &lt;/TD&gt;")),("")))</f>
        <v/>
      </c>
      <c r="L167" s="7" t="str">
        <f>IF(Totals!$AS167="Y","&lt;/TR&gt;","")</f>
        <v/>
      </c>
    </row>
    <row r="168" spans="1:12" ht="12.75" customHeight="1" x14ac:dyDescent="0.2">
      <c r="A168" s="112" t="str">
        <f>IF(Totals!$AS168="Y","&lt;TR&gt;","")</f>
        <v/>
      </c>
      <c r="B168" s="7" t="str">
        <f>IF(Totals!$AS168="Y",CONCATENATE("&lt;TD VALIGN = TOP  ALIGN = CENTER&gt;&lt;A HREF=""maint_",Master!A165,".pdf""&gt;",Master!A165,"&lt;/A&gt;&lt;/TD&gt;"),"")</f>
        <v/>
      </c>
      <c r="C168" s="7" t="str">
        <f>IF(Totals!$AS168="Y",CONCATENATE("&lt;TD VALIGN = TOP  ALIGN = CENTER&gt;",Totals!L168,"&lt;/TD&gt;"),"")</f>
        <v/>
      </c>
      <c r="D168" s="7" t="str">
        <f>IF(Totals!$AS168="Y",CONCATENATE("&lt;TD VALIGN = TOP  ALIGN = CENTER&gt;",Master!C164,"&lt;/TD&gt;"),"")</f>
        <v/>
      </c>
      <c r="E168" s="7" t="str">
        <f>IF(Totals!$AS168="Y",CONCATENATE("&lt;TD VALIGN = TOP&gt;",Master!D164,"&lt;/TD&gt;"),"")</f>
        <v/>
      </c>
      <c r="F168" s="13" t="str">
        <f>IF(Totals!$AS168="Y","&lt;TD VALIGN = TOP&gt;","")</f>
        <v/>
      </c>
      <c r="G168" s="13" t="str">
        <f>IF(Totals!$AS168="Y",Master!B164,"")</f>
        <v/>
      </c>
      <c r="H168" s="7" t="str">
        <f>IF(Totals!$AS168="Y","&lt;/TD&gt;","")</f>
        <v/>
      </c>
      <c r="I168" s="7" t="str">
        <f>IF(Totals!$AS168="Y",CONCATENATE("&lt;TD VALIGN = TOP&gt;",Master!E164,"&lt;/TD&gt;"),"")</f>
        <v/>
      </c>
      <c r="J168" s="7" t="str">
        <f>IF(Totals!$AS168="Y","&lt;/TD&gt;","")</f>
        <v/>
      </c>
      <c r="K168" s="7" t="str">
        <f>(IF((Totals!$AS168="Y"),(CONCATENATE("&lt;TD VALIGN = MIDDLE&gt;",(IF((Master!$F164=""),("&amp;nbsp;"),(Master!$F164)))," &lt;/TD&gt;")),("")))</f>
        <v/>
      </c>
      <c r="L168" s="7" t="str">
        <f>IF(Totals!$AS168="Y","&lt;/TR&gt;","")</f>
        <v/>
      </c>
    </row>
    <row r="169" spans="1:12" ht="12.75" customHeight="1" x14ac:dyDescent="0.2">
      <c r="A169" s="112" t="str">
        <f>IF(Totals!$AS169="Y","&lt;TR&gt;","")</f>
        <v/>
      </c>
      <c r="B169" s="7" t="str">
        <f>IF(Totals!$AS169="Y",CONCATENATE("&lt;TD VALIGN = TOP  ALIGN = CENTER&gt;&lt;A HREF=""maint_",Master!A166,".pdf""&gt;",Master!A166,"&lt;/A&gt;&lt;/TD&gt;"),"")</f>
        <v/>
      </c>
      <c r="C169" s="7" t="str">
        <f>IF(Totals!$AS169="Y",CONCATENATE("&lt;TD VALIGN = TOP  ALIGN = CENTER&gt;",Totals!L169,"&lt;/TD&gt;"),"")</f>
        <v/>
      </c>
      <c r="D169" s="7" t="str">
        <f>IF(Totals!$AS169="Y",CONCATENATE("&lt;TD VALIGN = TOP  ALIGN = CENTER&gt;",Master!C165,"&lt;/TD&gt;"),"")</f>
        <v/>
      </c>
      <c r="E169" s="7" t="str">
        <f>IF(Totals!$AS169="Y",CONCATENATE("&lt;TD VALIGN = TOP&gt;",Master!D165,"&lt;/TD&gt;"),"")</f>
        <v/>
      </c>
      <c r="F169" s="13" t="str">
        <f>IF(Totals!$AS169="Y","&lt;TD VALIGN = TOP&gt;","")</f>
        <v/>
      </c>
      <c r="G169" s="13" t="str">
        <f>IF(Totals!$AS169="Y",Master!B165,"")</f>
        <v/>
      </c>
      <c r="H169" s="7" t="str">
        <f>IF(Totals!$AS169="Y","&lt;/TD&gt;","")</f>
        <v/>
      </c>
      <c r="I169" s="7" t="str">
        <f>IF(Totals!$AS169="Y",CONCATENATE("&lt;TD VALIGN = TOP&gt;",Master!E165,"&lt;/TD&gt;"),"")</f>
        <v/>
      </c>
      <c r="J169" s="7" t="str">
        <f>IF(Totals!$AS169="Y","&lt;/TD&gt;","")</f>
        <v/>
      </c>
      <c r="K169" s="7" t="str">
        <f>(IF((Totals!$AS169="Y"),(CONCATENATE("&lt;TD VALIGN = MIDDLE&gt;",(IF((Master!$F165=""),("&amp;nbsp;"),(Master!$F165)))," &lt;/TD&gt;")),("")))</f>
        <v/>
      </c>
      <c r="L169" s="7" t="str">
        <f>IF(Totals!$AS169="Y","&lt;/TR&gt;","")</f>
        <v/>
      </c>
    </row>
    <row r="170" spans="1:12" ht="12.75" customHeight="1" x14ac:dyDescent="0.2">
      <c r="A170" s="112" t="str">
        <f>IF(Totals!$AS170="Y","&lt;TR&gt;","")</f>
        <v/>
      </c>
      <c r="B170" s="7" t="str">
        <f>IF(Totals!$AS170="Y",CONCATENATE("&lt;TD VALIGN = TOP  ALIGN = CENTER&gt;&lt;A HREF=""maint_",Master!A167,".pdf""&gt;",Master!A167,"&lt;/A&gt;&lt;/TD&gt;"),"")</f>
        <v/>
      </c>
      <c r="C170" s="7" t="str">
        <f>IF(Totals!$AS170="Y",CONCATENATE("&lt;TD VALIGN = TOP  ALIGN = CENTER&gt;",Totals!L170,"&lt;/TD&gt;"),"")</f>
        <v/>
      </c>
      <c r="D170" s="7" t="str">
        <f>IF(Totals!$AS170="Y",CONCATENATE("&lt;TD VALIGN = TOP  ALIGN = CENTER&gt;",Master!C166,"&lt;/TD&gt;"),"")</f>
        <v/>
      </c>
      <c r="E170" s="7" t="str">
        <f>IF(Totals!$AS170="Y",CONCATENATE("&lt;TD VALIGN = TOP&gt;",Master!D166,"&lt;/TD&gt;"),"")</f>
        <v/>
      </c>
      <c r="F170" s="13" t="str">
        <f>IF(Totals!$AS170="Y","&lt;TD VALIGN = TOP&gt;","")</f>
        <v/>
      </c>
      <c r="G170" s="13" t="str">
        <f>IF(Totals!$AS170="Y",Master!B166,"")</f>
        <v/>
      </c>
      <c r="H170" s="7" t="str">
        <f>IF(Totals!$AS170="Y","&lt;/TD&gt;","")</f>
        <v/>
      </c>
      <c r="I170" s="7" t="str">
        <f>IF(Totals!$AS170="Y",CONCATENATE("&lt;TD VALIGN = TOP&gt;",Master!E166,"&lt;/TD&gt;"),"")</f>
        <v/>
      </c>
      <c r="J170" s="7" t="str">
        <f>IF(Totals!$AS170="Y","&lt;/TD&gt;","")</f>
        <v/>
      </c>
      <c r="K170" s="7" t="str">
        <f>(IF((Totals!$AS170="Y"),(CONCATENATE("&lt;TD VALIGN = MIDDLE&gt;",(IF((Master!$F166=""),("&amp;nbsp;"),(Master!$F166)))," &lt;/TD&gt;")),("")))</f>
        <v/>
      </c>
      <c r="L170" s="7" t="str">
        <f>IF(Totals!$AS170="Y","&lt;/TR&gt;","")</f>
        <v/>
      </c>
    </row>
    <row r="171" spans="1:12" ht="12.75" customHeight="1" x14ac:dyDescent="0.2">
      <c r="A171" s="112" t="str">
        <f>IF(Totals!$AS171="Y","&lt;TR&gt;","")</f>
        <v/>
      </c>
      <c r="B171" s="7" t="str">
        <f>IF(Totals!$AS171="Y",CONCATENATE("&lt;TD VALIGN = TOP  ALIGN = CENTER&gt;&lt;A HREF=""maint_",Master!A168,".pdf""&gt;",Master!A168,"&lt;/A&gt;&lt;/TD&gt;"),"")</f>
        <v/>
      </c>
      <c r="C171" s="7" t="str">
        <f>IF(Totals!$AS171="Y",CONCATENATE("&lt;TD VALIGN = TOP  ALIGN = CENTER&gt;",Totals!L171,"&lt;/TD&gt;"),"")</f>
        <v/>
      </c>
      <c r="D171" s="7" t="str">
        <f>IF(Totals!$AS171="Y",CONCATENATE("&lt;TD VALIGN = TOP  ALIGN = CENTER&gt;",Master!C167,"&lt;/TD&gt;"),"")</f>
        <v/>
      </c>
      <c r="E171" s="7" t="str">
        <f>IF(Totals!$AS171="Y",CONCATENATE("&lt;TD VALIGN = TOP&gt;",Master!D167,"&lt;/TD&gt;"),"")</f>
        <v/>
      </c>
      <c r="F171" s="13" t="str">
        <f>IF(Totals!$AS171="Y","&lt;TD VALIGN = TOP&gt;","")</f>
        <v/>
      </c>
      <c r="G171" s="13" t="str">
        <f>IF(Totals!$AS171="Y",Master!B167,"")</f>
        <v/>
      </c>
      <c r="H171" s="7" t="str">
        <f>IF(Totals!$AS171="Y","&lt;/TD&gt;","")</f>
        <v/>
      </c>
      <c r="I171" s="7" t="str">
        <f>IF(Totals!$AS171="Y",CONCATENATE("&lt;TD VALIGN = TOP&gt;",Master!E167,"&lt;/TD&gt;"),"")</f>
        <v/>
      </c>
      <c r="J171" s="7" t="str">
        <f>IF(Totals!$AS171="Y","&lt;/TD&gt;","")</f>
        <v/>
      </c>
      <c r="K171" s="7" t="str">
        <f>(IF((Totals!$AS171="Y"),(CONCATENATE("&lt;TD VALIGN = MIDDLE&gt;",(IF((Master!$F167=""),("&amp;nbsp;"),(Master!$F167)))," &lt;/TD&gt;")),("")))</f>
        <v/>
      </c>
      <c r="L171" s="7" t="str">
        <f>IF(Totals!$AS171="Y","&lt;/TR&gt;","")</f>
        <v/>
      </c>
    </row>
    <row r="172" spans="1:12" ht="12.75" customHeight="1" x14ac:dyDescent="0.2">
      <c r="A172" s="112" t="str">
        <f>IF(Totals!$AS172="Y","&lt;TR&gt;","")</f>
        <v/>
      </c>
      <c r="B172" s="7" t="str">
        <f>IF(Totals!$AS172="Y",CONCATENATE("&lt;TD VALIGN = TOP  ALIGN = CENTER&gt;&lt;A HREF=""maint_",Master!A169,".pdf""&gt;",Master!A169,"&lt;/A&gt;&lt;/TD&gt;"),"")</f>
        <v/>
      </c>
      <c r="C172" s="7" t="str">
        <f>IF(Totals!$AS172="Y",CONCATENATE("&lt;TD VALIGN = TOP  ALIGN = CENTER&gt;",Totals!L172,"&lt;/TD&gt;"),"")</f>
        <v/>
      </c>
      <c r="D172" s="7" t="str">
        <f>IF(Totals!$AS172="Y",CONCATENATE("&lt;TD VALIGN = TOP  ALIGN = CENTER&gt;",Master!C168,"&lt;/TD&gt;"),"")</f>
        <v/>
      </c>
      <c r="E172" s="7" t="str">
        <f>IF(Totals!$AS172="Y",CONCATENATE("&lt;TD VALIGN = TOP&gt;",Master!D168,"&lt;/TD&gt;"),"")</f>
        <v/>
      </c>
      <c r="F172" s="13" t="str">
        <f>IF(Totals!$AS172="Y","&lt;TD VALIGN = TOP&gt;","")</f>
        <v/>
      </c>
      <c r="G172" s="13" t="str">
        <f>IF(Totals!$AS172="Y",Master!B168,"")</f>
        <v/>
      </c>
      <c r="H172" s="7" t="str">
        <f>IF(Totals!$AS172="Y","&lt;/TD&gt;","")</f>
        <v/>
      </c>
      <c r="I172" s="7" t="str">
        <f>IF(Totals!$AS172="Y",CONCATENATE("&lt;TD VALIGN = TOP&gt;",Master!E168,"&lt;/TD&gt;"),"")</f>
        <v/>
      </c>
      <c r="J172" s="7" t="str">
        <f>IF(Totals!$AS172="Y","&lt;/TD&gt;","")</f>
        <v/>
      </c>
      <c r="K172" s="7" t="str">
        <f>(IF((Totals!$AS172="Y"),(CONCATENATE("&lt;TD VALIGN = MIDDLE&gt;",(IF((Master!$F168=""),("&amp;nbsp;"),(Master!$F168)))," &lt;/TD&gt;")),("")))</f>
        <v/>
      </c>
      <c r="L172" s="7" t="str">
        <f>IF(Totals!$AS172="Y","&lt;/TR&gt;","")</f>
        <v/>
      </c>
    </row>
    <row r="173" spans="1:12" ht="12.75" customHeight="1" x14ac:dyDescent="0.2">
      <c r="A173" s="112" t="str">
        <f>IF(Totals!$AS173="Y","&lt;TR&gt;","")</f>
        <v/>
      </c>
      <c r="B173" s="7" t="str">
        <f>IF(Totals!$AS173="Y",CONCATENATE("&lt;TD VALIGN = TOP  ALIGN = CENTER&gt;&lt;A HREF=""maint_",Master!A170,".pdf""&gt;",Master!A170,"&lt;/A&gt;&lt;/TD&gt;"),"")</f>
        <v/>
      </c>
      <c r="C173" s="7" t="str">
        <f>IF(Totals!$AS173="Y",CONCATENATE("&lt;TD VALIGN = TOP  ALIGN = CENTER&gt;",Totals!L173,"&lt;/TD&gt;"),"")</f>
        <v/>
      </c>
      <c r="D173" s="7" t="str">
        <f>IF(Totals!$AS173="Y",CONCATENATE("&lt;TD VALIGN = TOP  ALIGN = CENTER&gt;",Master!C169,"&lt;/TD&gt;"),"")</f>
        <v/>
      </c>
      <c r="E173" s="7" t="str">
        <f>IF(Totals!$AS173="Y",CONCATENATE("&lt;TD VALIGN = TOP&gt;",Master!D169,"&lt;/TD&gt;"),"")</f>
        <v/>
      </c>
      <c r="F173" s="13" t="str">
        <f>IF(Totals!$AS173="Y","&lt;TD VALIGN = TOP&gt;","")</f>
        <v/>
      </c>
      <c r="G173" s="13" t="str">
        <f>IF(Totals!$AS173="Y",Master!B169,"")</f>
        <v/>
      </c>
      <c r="H173" s="7" t="str">
        <f>IF(Totals!$AS173="Y","&lt;/TD&gt;","")</f>
        <v/>
      </c>
      <c r="I173" s="7" t="str">
        <f>IF(Totals!$AS173="Y",CONCATENATE("&lt;TD VALIGN = TOP&gt;",Master!E169,"&lt;/TD&gt;"),"")</f>
        <v/>
      </c>
      <c r="J173" s="7" t="str">
        <f>IF(Totals!$AS173="Y","&lt;/TD&gt;","")</f>
        <v/>
      </c>
      <c r="K173" s="7" t="str">
        <f>(IF((Totals!$AS173="Y"),(CONCATENATE("&lt;TD VALIGN = MIDDLE&gt;",(IF((Master!$F169=""),("&amp;nbsp;"),(Master!$F169)))," &lt;/TD&gt;")),("")))</f>
        <v/>
      </c>
      <c r="L173" s="7" t="str">
        <f>IF(Totals!$AS173="Y","&lt;/TR&gt;","")</f>
        <v/>
      </c>
    </row>
    <row r="174" spans="1:12" ht="12.75" customHeight="1" x14ac:dyDescent="0.2">
      <c r="A174" s="112" t="str">
        <f>IF(Totals!$AS174="Y","&lt;TR&gt;","")</f>
        <v/>
      </c>
      <c r="B174" s="7" t="str">
        <f>IF(Totals!$AS174="Y",CONCATENATE("&lt;TD VALIGN = TOP  ALIGN = CENTER&gt;&lt;A HREF=""maint_",Master!A171,".pdf""&gt;",Master!A171,"&lt;/A&gt;&lt;/TD&gt;"),"")</f>
        <v/>
      </c>
      <c r="C174" s="7" t="str">
        <f>IF(Totals!$AS174="Y",CONCATENATE("&lt;TD VALIGN = TOP  ALIGN = CENTER&gt;",Totals!L174,"&lt;/TD&gt;"),"")</f>
        <v/>
      </c>
      <c r="D174" s="7" t="str">
        <f>IF(Totals!$AS174="Y",CONCATENATE("&lt;TD VALIGN = TOP  ALIGN = CENTER&gt;",Master!C170,"&lt;/TD&gt;"),"")</f>
        <v/>
      </c>
      <c r="E174" s="7" t="str">
        <f>IF(Totals!$AS174="Y",CONCATENATE("&lt;TD VALIGN = TOP&gt;",Master!D170,"&lt;/TD&gt;"),"")</f>
        <v/>
      </c>
      <c r="F174" s="13" t="str">
        <f>IF(Totals!$AS174="Y","&lt;TD VALIGN = TOP&gt;","")</f>
        <v/>
      </c>
      <c r="G174" s="13" t="str">
        <f>IF(Totals!$AS174="Y",Master!B170,"")</f>
        <v/>
      </c>
      <c r="H174" s="7" t="str">
        <f>IF(Totals!$AS174="Y","&lt;/TD&gt;","")</f>
        <v/>
      </c>
      <c r="I174" s="7" t="str">
        <f>IF(Totals!$AS174="Y",CONCATENATE("&lt;TD VALIGN = TOP&gt;",Master!E170,"&lt;/TD&gt;"),"")</f>
        <v/>
      </c>
      <c r="J174" s="7" t="str">
        <f>IF(Totals!$AS174="Y","&lt;/TD&gt;","")</f>
        <v/>
      </c>
      <c r="K174" s="7" t="str">
        <f>(IF((Totals!$AS174="Y"),(CONCATENATE("&lt;TD VALIGN = MIDDLE&gt;",(IF((Master!$F170=""),("&amp;nbsp;"),(Master!$F170)))," &lt;/TD&gt;")),("")))</f>
        <v/>
      </c>
      <c r="L174" s="7" t="str">
        <f>IF(Totals!$AS174="Y","&lt;/TR&gt;","")</f>
        <v/>
      </c>
    </row>
    <row r="175" spans="1:12" ht="12.75" customHeight="1" x14ac:dyDescent="0.2">
      <c r="A175" s="112" t="str">
        <f>IF(Totals!$AS175="Y","&lt;TR&gt;","")</f>
        <v/>
      </c>
      <c r="B175" s="7" t="str">
        <f>IF(Totals!$AS175="Y",CONCATENATE("&lt;TD VALIGN = TOP  ALIGN = CENTER&gt;&lt;A HREF=""maint_",Master!A172,".pdf""&gt;",Master!A172,"&lt;/A&gt;&lt;/TD&gt;"),"")</f>
        <v/>
      </c>
      <c r="C175" s="7" t="str">
        <f>IF(Totals!$AS175="Y",CONCATENATE("&lt;TD VALIGN = TOP  ALIGN = CENTER&gt;",Totals!L175,"&lt;/TD&gt;"),"")</f>
        <v/>
      </c>
      <c r="D175" s="7" t="str">
        <f>IF(Totals!$AS175="Y",CONCATENATE("&lt;TD VALIGN = TOP  ALIGN = CENTER&gt;",Master!C171,"&lt;/TD&gt;"),"")</f>
        <v/>
      </c>
      <c r="E175" s="7" t="str">
        <f>IF(Totals!$AS175="Y",CONCATENATE("&lt;TD VALIGN = TOP&gt;",Master!D171,"&lt;/TD&gt;"),"")</f>
        <v/>
      </c>
      <c r="F175" s="13" t="str">
        <f>IF(Totals!$AS175="Y","&lt;TD VALIGN = TOP&gt;","")</f>
        <v/>
      </c>
      <c r="G175" s="13" t="str">
        <f>IF(Totals!$AS175="Y",Master!B171,"")</f>
        <v/>
      </c>
      <c r="H175" s="7" t="str">
        <f>IF(Totals!$AS175="Y","&lt;/TD&gt;","")</f>
        <v/>
      </c>
      <c r="I175" s="7" t="str">
        <f>IF(Totals!$AS175="Y",CONCATENATE("&lt;TD VALIGN = TOP&gt;",Master!E171,"&lt;/TD&gt;"),"")</f>
        <v/>
      </c>
      <c r="J175" s="7" t="str">
        <f>IF(Totals!$AS175="Y","&lt;/TD&gt;","")</f>
        <v/>
      </c>
      <c r="K175" s="7" t="str">
        <f>(IF((Totals!$AS175="Y"),(CONCATENATE("&lt;TD VALIGN = MIDDLE&gt;",(IF((Master!$F171=""),("&amp;nbsp;"),(Master!$F171)))," &lt;/TD&gt;")),("")))</f>
        <v/>
      </c>
      <c r="L175" s="7" t="str">
        <f>IF(Totals!$AS175="Y","&lt;/TR&gt;","")</f>
        <v/>
      </c>
    </row>
    <row r="176" spans="1:12" ht="12.75" customHeight="1" x14ac:dyDescent="0.2">
      <c r="A176" s="112" t="str">
        <f>IF(Totals!$AS176="Y","&lt;TR&gt;","")</f>
        <v/>
      </c>
      <c r="B176" s="7" t="str">
        <f>IF(Totals!$AS176="Y",CONCATENATE("&lt;TD VALIGN = TOP  ALIGN = CENTER&gt;&lt;A HREF=""maint_",Master!A173,".pdf""&gt;",Master!A173,"&lt;/A&gt;&lt;/TD&gt;"),"")</f>
        <v/>
      </c>
      <c r="C176" s="7" t="str">
        <f>IF(Totals!$AS176="Y",CONCATENATE("&lt;TD VALIGN = TOP  ALIGN = CENTER&gt;",Totals!L176,"&lt;/TD&gt;"),"")</f>
        <v/>
      </c>
      <c r="D176" s="7" t="str">
        <f>IF(Totals!$AS176="Y",CONCATENATE("&lt;TD VALIGN = TOP  ALIGN = CENTER&gt;",Master!C172,"&lt;/TD&gt;"),"")</f>
        <v/>
      </c>
      <c r="E176" s="7" t="str">
        <f>IF(Totals!$AS176="Y",CONCATENATE("&lt;TD VALIGN = TOP&gt;",Master!D172,"&lt;/TD&gt;"),"")</f>
        <v/>
      </c>
      <c r="F176" s="13" t="str">
        <f>IF(Totals!$AS176="Y","&lt;TD VALIGN = TOP&gt;","")</f>
        <v/>
      </c>
      <c r="G176" s="13" t="str">
        <f>IF(Totals!$AS176="Y",Master!B172,"")</f>
        <v/>
      </c>
      <c r="H176" s="7" t="str">
        <f>IF(Totals!$AS176="Y","&lt;/TD&gt;","")</f>
        <v/>
      </c>
      <c r="I176" s="7" t="str">
        <f>IF(Totals!$AS176="Y",CONCATENATE("&lt;TD VALIGN = TOP&gt;",Master!E172,"&lt;/TD&gt;"),"")</f>
        <v/>
      </c>
      <c r="J176" s="7" t="str">
        <f>IF(Totals!$AS176="Y","&lt;/TD&gt;","")</f>
        <v/>
      </c>
      <c r="K176" s="7" t="str">
        <f>(IF((Totals!$AS176="Y"),(CONCATENATE("&lt;TD VALIGN = MIDDLE&gt;",(IF((Master!$F172=""),("&amp;nbsp;"),(Master!$F172)))," &lt;/TD&gt;")),("")))</f>
        <v/>
      </c>
      <c r="L176" s="7" t="str">
        <f>IF(Totals!$AS176="Y","&lt;/TR&gt;","")</f>
        <v/>
      </c>
    </row>
    <row r="177" spans="1:12" ht="12.75" customHeight="1" x14ac:dyDescent="0.2">
      <c r="A177" s="112" t="str">
        <f>IF(Totals!$AS177="Y","&lt;TR&gt;","")</f>
        <v/>
      </c>
      <c r="B177" s="7" t="str">
        <f>IF(Totals!$AS177="Y",CONCATENATE("&lt;TD VALIGN = TOP  ALIGN = CENTER&gt;&lt;A HREF=""maint_",Master!A174,".pdf""&gt;",Master!A174,"&lt;/A&gt;&lt;/TD&gt;"),"")</f>
        <v/>
      </c>
      <c r="C177" s="7" t="str">
        <f>IF(Totals!$AS177="Y",CONCATENATE("&lt;TD VALIGN = TOP  ALIGN = CENTER&gt;",Totals!L177,"&lt;/TD&gt;"),"")</f>
        <v/>
      </c>
      <c r="D177" s="7" t="str">
        <f>IF(Totals!$AS177="Y",CONCATENATE("&lt;TD VALIGN = TOP  ALIGN = CENTER&gt;",Master!C173,"&lt;/TD&gt;"),"")</f>
        <v/>
      </c>
      <c r="E177" s="7" t="str">
        <f>IF(Totals!$AS177="Y",CONCATENATE("&lt;TD VALIGN = TOP&gt;",Master!D173,"&lt;/TD&gt;"),"")</f>
        <v/>
      </c>
      <c r="F177" s="13" t="str">
        <f>IF(Totals!$AS177="Y","&lt;TD VALIGN = TOP&gt;","")</f>
        <v/>
      </c>
      <c r="G177" s="13" t="str">
        <f>IF(Totals!$AS177="Y",Master!B173,"")</f>
        <v/>
      </c>
      <c r="H177" s="7" t="str">
        <f>IF(Totals!$AS177="Y","&lt;/TD&gt;","")</f>
        <v/>
      </c>
      <c r="I177" s="7" t="str">
        <f>IF(Totals!$AS177="Y",CONCATENATE("&lt;TD VALIGN = TOP&gt;",Master!E173,"&lt;/TD&gt;"),"")</f>
        <v/>
      </c>
      <c r="J177" s="7" t="str">
        <f>IF(Totals!$AS177="Y","&lt;/TD&gt;","")</f>
        <v/>
      </c>
      <c r="K177" s="7" t="str">
        <f>(IF((Totals!$AS177="Y"),(CONCATENATE("&lt;TD VALIGN = MIDDLE&gt;",(IF((Master!$F173=""),("&amp;nbsp;"),(Master!$F173)))," &lt;/TD&gt;")),("")))</f>
        <v/>
      </c>
      <c r="L177" s="7" t="str">
        <f>IF(Totals!$AS177="Y","&lt;/TR&gt;","")</f>
        <v/>
      </c>
    </row>
    <row r="178" spans="1:12" ht="12.75" customHeight="1" x14ac:dyDescent="0.2">
      <c r="A178" s="112" t="str">
        <f>IF(Totals!$AS178="Y","&lt;TR&gt;","")</f>
        <v/>
      </c>
      <c r="B178" s="7" t="str">
        <f>IF(Totals!$AS178="Y",CONCATENATE("&lt;TD VALIGN = TOP  ALIGN = CENTER&gt;&lt;A HREF=""maint_",Master!A175,".pdf""&gt;",Master!A175,"&lt;/A&gt;&lt;/TD&gt;"),"")</f>
        <v/>
      </c>
      <c r="C178" s="7" t="str">
        <f>IF(Totals!$AS178="Y",CONCATENATE("&lt;TD VALIGN = TOP  ALIGN = CENTER&gt;",Totals!L178,"&lt;/TD&gt;"),"")</f>
        <v/>
      </c>
      <c r="D178" s="7" t="str">
        <f>IF(Totals!$AS178="Y",CONCATENATE("&lt;TD VALIGN = TOP  ALIGN = CENTER&gt;",Master!C174,"&lt;/TD&gt;"),"")</f>
        <v/>
      </c>
      <c r="E178" s="7" t="str">
        <f>IF(Totals!$AS178="Y",CONCATENATE("&lt;TD VALIGN = TOP&gt;",Master!D174,"&lt;/TD&gt;"),"")</f>
        <v/>
      </c>
      <c r="F178" s="13" t="str">
        <f>IF(Totals!$AS178="Y","&lt;TD VALIGN = TOP&gt;","")</f>
        <v/>
      </c>
      <c r="G178" s="13" t="str">
        <f>IF(Totals!$AS178="Y",Master!B174,"")</f>
        <v/>
      </c>
      <c r="H178" s="7" t="str">
        <f>IF(Totals!$AS178="Y","&lt;/TD&gt;","")</f>
        <v/>
      </c>
      <c r="I178" s="7" t="str">
        <f>IF(Totals!$AS178="Y",CONCATENATE("&lt;TD VALIGN = TOP&gt;",Master!E174,"&lt;/TD&gt;"),"")</f>
        <v/>
      </c>
      <c r="J178" s="7" t="str">
        <f>IF(Totals!$AS178="Y","&lt;/TD&gt;","")</f>
        <v/>
      </c>
      <c r="K178" s="7" t="str">
        <f>(IF((Totals!$AS178="Y"),(CONCATENATE("&lt;TD VALIGN = MIDDLE&gt;",(IF((Master!$F174=""),("&amp;nbsp;"),(Master!$F174)))," &lt;/TD&gt;")),("")))</f>
        <v/>
      </c>
      <c r="L178" s="7" t="str">
        <f>IF(Totals!$AS178="Y","&lt;/TR&gt;","")</f>
        <v/>
      </c>
    </row>
    <row r="179" spans="1:12" ht="12.75" customHeight="1" x14ac:dyDescent="0.2">
      <c r="A179" s="112" t="str">
        <f>IF(Totals!$AS179="Y","&lt;TR&gt;","")</f>
        <v/>
      </c>
      <c r="B179" s="7" t="str">
        <f>IF(Totals!$AS179="Y",CONCATENATE("&lt;TD VALIGN = TOP  ALIGN = CENTER&gt;&lt;A HREF=""maint_",Master!A176,".pdf""&gt;",Master!A176,"&lt;/A&gt;&lt;/TD&gt;"),"")</f>
        <v/>
      </c>
      <c r="C179" s="7" t="str">
        <f>IF(Totals!$AS179="Y",CONCATENATE("&lt;TD VALIGN = TOP  ALIGN = CENTER&gt;",Totals!L179,"&lt;/TD&gt;"),"")</f>
        <v/>
      </c>
      <c r="D179" s="7" t="str">
        <f>IF(Totals!$AS179="Y",CONCATENATE("&lt;TD VALIGN = TOP  ALIGN = CENTER&gt;",Master!C175,"&lt;/TD&gt;"),"")</f>
        <v/>
      </c>
      <c r="E179" s="7" t="str">
        <f>IF(Totals!$AS179="Y",CONCATENATE("&lt;TD VALIGN = TOP&gt;",Master!D175,"&lt;/TD&gt;"),"")</f>
        <v/>
      </c>
      <c r="F179" s="13" t="str">
        <f>IF(Totals!$AS179="Y","&lt;TD VALIGN = TOP&gt;","")</f>
        <v/>
      </c>
      <c r="G179" s="13" t="str">
        <f>IF(Totals!$AS179="Y",Master!B175,"")</f>
        <v/>
      </c>
      <c r="H179" s="7" t="str">
        <f>IF(Totals!$AS179="Y","&lt;/TD&gt;","")</f>
        <v/>
      </c>
      <c r="I179" s="7" t="str">
        <f>IF(Totals!$AS179="Y",CONCATENATE("&lt;TD VALIGN = TOP&gt;",Master!E175,"&lt;/TD&gt;"),"")</f>
        <v/>
      </c>
      <c r="J179" s="7" t="str">
        <f>IF(Totals!$AS179="Y","&lt;/TD&gt;","")</f>
        <v/>
      </c>
      <c r="K179" s="7" t="str">
        <f>(IF((Totals!$AS179="Y"),(CONCATENATE("&lt;TD VALIGN = MIDDLE&gt;",(IF((Master!$F175=""),("&amp;nbsp;"),(Master!$F175)))," &lt;/TD&gt;")),("")))</f>
        <v/>
      </c>
      <c r="L179" s="7" t="str">
        <f>IF(Totals!$AS179="Y","&lt;/TR&gt;","")</f>
        <v/>
      </c>
    </row>
    <row r="180" spans="1:12" ht="12.75" customHeight="1" x14ac:dyDescent="0.2">
      <c r="A180" s="112" t="str">
        <f>IF(Totals!$AS180="Y","&lt;TR&gt;","")</f>
        <v/>
      </c>
      <c r="B180" s="7" t="str">
        <f>IF(Totals!$AS180="Y",CONCATENATE("&lt;TD VALIGN = TOP  ALIGN = CENTER&gt;&lt;A HREF=""maint_",Master!A177,".pdf""&gt;",Master!A177,"&lt;/A&gt;&lt;/TD&gt;"),"")</f>
        <v/>
      </c>
      <c r="C180" s="7" t="str">
        <f>IF(Totals!$AS180="Y",CONCATENATE("&lt;TD VALIGN = TOP  ALIGN = CENTER&gt;",Totals!L180,"&lt;/TD&gt;"),"")</f>
        <v/>
      </c>
      <c r="D180" s="7" t="str">
        <f>IF(Totals!$AS180="Y",CONCATENATE("&lt;TD VALIGN = TOP  ALIGN = CENTER&gt;",Master!C176,"&lt;/TD&gt;"),"")</f>
        <v/>
      </c>
      <c r="E180" s="7" t="str">
        <f>IF(Totals!$AS180="Y",CONCATENATE("&lt;TD VALIGN = TOP&gt;",Master!D176,"&lt;/TD&gt;"),"")</f>
        <v/>
      </c>
      <c r="F180" s="13" t="str">
        <f>IF(Totals!$AS180="Y","&lt;TD VALIGN = TOP&gt;","")</f>
        <v/>
      </c>
      <c r="G180" s="13" t="str">
        <f>IF(Totals!$AS180="Y",Master!B176,"")</f>
        <v/>
      </c>
      <c r="H180" s="7" t="str">
        <f>IF(Totals!$AS180="Y","&lt;/TD&gt;","")</f>
        <v/>
      </c>
      <c r="I180" s="7" t="str">
        <f>IF(Totals!$AS180="Y",CONCATENATE("&lt;TD VALIGN = TOP&gt;",Master!E176,"&lt;/TD&gt;"),"")</f>
        <v/>
      </c>
      <c r="J180" s="7" t="str">
        <f>IF(Totals!$AS180="Y","&lt;/TD&gt;","")</f>
        <v/>
      </c>
      <c r="K180" s="7" t="str">
        <f>(IF((Totals!$AS180="Y"),(CONCATENATE("&lt;TD VALIGN = MIDDLE&gt;",(IF((Master!$F176=""),("&amp;nbsp;"),(Master!$F176)))," &lt;/TD&gt;")),("")))</f>
        <v/>
      </c>
      <c r="L180" s="7" t="str">
        <f>IF(Totals!$AS180="Y","&lt;/TR&gt;","")</f>
        <v/>
      </c>
    </row>
    <row r="181" spans="1:12" ht="12.75" customHeight="1" x14ac:dyDescent="0.2">
      <c r="A181" s="112" t="str">
        <f>IF(Totals!$AS181="Y","&lt;TR&gt;","")</f>
        <v/>
      </c>
      <c r="B181" s="7" t="str">
        <f>IF(Totals!$AS181="Y",CONCATENATE("&lt;TD VALIGN = TOP  ALIGN = CENTER&gt;&lt;A HREF=""maint_",Master!A178,".pdf""&gt;",Master!A178,"&lt;/A&gt;&lt;/TD&gt;"),"")</f>
        <v/>
      </c>
      <c r="C181" s="7" t="str">
        <f>IF(Totals!$AS181="Y",CONCATENATE("&lt;TD VALIGN = TOP  ALIGN = CENTER&gt;",Totals!L181,"&lt;/TD&gt;"),"")</f>
        <v/>
      </c>
      <c r="D181" s="7" t="str">
        <f>IF(Totals!$AS181="Y",CONCATENATE("&lt;TD VALIGN = TOP  ALIGN = CENTER&gt;",Master!C177,"&lt;/TD&gt;"),"")</f>
        <v/>
      </c>
      <c r="E181" s="7" t="str">
        <f>IF(Totals!$AS181="Y",CONCATENATE("&lt;TD VALIGN = TOP&gt;",Master!D177,"&lt;/TD&gt;"),"")</f>
        <v/>
      </c>
      <c r="F181" s="13" t="str">
        <f>IF(Totals!$AS181="Y","&lt;TD VALIGN = TOP&gt;","")</f>
        <v/>
      </c>
      <c r="G181" s="13" t="str">
        <f>IF(Totals!$AS181="Y",Master!B177,"")</f>
        <v/>
      </c>
      <c r="H181" s="7" t="str">
        <f>IF(Totals!$AS181="Y","&lt;/TD&gt;","")</f>
        <v/>
      </c>
      <c r="I181" s="7" t="str">
        <f>IF(Totals!$AS181="Y",CONCATENATE("&lt;TD VALIGN = TOP&gt;",Master!E177,"&lt;/TD&gt;"),"")</f>
        <v/>
      </c>
      <c r="J181" s="7" t="str">
        <f>IF(Totals!$AS181="Y","&lt;/TD&gt;","")</f>
        <v/>
      </c>
      <c r="K181" s="7" t="str">
        <f>(IF((Totals!$AS181="Y"),(CONCATENATE("&lt;TD VALIGN = MIDDLE&gt;",(IF((Master!$F177=""),("&amp;nbsp;"),(Master!$F177)))," &lt;/TD&gt;")),("")))</f>
        <v/>
      </c>
      <c r="L181" s="7" t="str">
        <f>IF(Totals!$AS181="Y","&lt;/TR&gt;","")</f>
        <v/>
      </c>
    </row>
    <row r="182" spans="1:12" ht="12.75" customHeight="1" x14ac:dyDescent="0.2">
      <c r="A182" s="112" t="str">
        <f>IF(Totals!$AS182="Y","&lt;TR&gt;","")</f>
        <v/>
      </c>
      <c r="B182" s="7" t="str">
        <f>IF(Totals!$AS182="Y",CONCATENATE("&lt;TD VALIGN = TOP  ALIGN = CENTER&gt;&lt;A HREF=""maint_",Master!A179,".pdf""&gt;",Master!A179,"&lt;/A&gt;&lt;/TD&gt;"),"")</f>
        <v/>
      </c>
      <c r="C182" s="7" t="str">
        <f>IF(Totals!$AS182="Y",CONCATENATE("&lt;TD VALIGN = TOP  ALIGN = CENTER&gt;",Totals!L182,"&lt;/TD&gt;"),"")</f>
        <v/>
      </c>
      <c r="D182" s="7" t="str">
        <f>IF(Totals!$AS182="Y",CONCATENATE("&lt;TD VALIGN = TOP  ALIGN = CENTER&gt;",Master!C178,"&lt;/TD&gt;"),"")</f>
        <v/>
      </c>
      <c r="E182" s="7" t="str">
        <f>IF(Totals!$AS182="Y",CONCATENATE("&lt;TD VALIGN = TOP&gt;",Master!D178,"&lt;/TD&gt;"),"")</f>
        <v/>
      </c>
      <c r="F182" s="13" t="str">
        <f>IF(Totals!$AS182="Y","&lt;TD VALIGN = TOP&gt;","")</f>
        <v/>
      </c>
      <c r="G182" s="13" t="str">
        <f>IF(Totals!$AS182="Y",Master!B178,"")</f>
        <v/>
      </c>
      <c r="H182" s="7" t="str">
        <f>IF(Totals!$AS182="Y","&lt;/TD&gt;","")</f>
        <v/>
      </c>
      <c r="I182" s="7" t="str">
        <f>IF(Totals!$AS182="Y",CONCATENATE("&lt;TD VALIGN = TOP&gt;",Master!E178,"&lt;/TD&gt;"),"")</f>
        <v/>
      </c>
      <c r="J182" s="7" t="str">
        <f>IF(Totals!$AS182="Y","&lt;/TD&gt;","")</f>
        <v/>
      </c>
      <c r="K182" s="7" t="str">
        <f>(IF((Totals!$AS182="Y"),(CONCATENATE("&lt;TD VALIGN = MIDDLE&gt;",(IF((Master!$F178=""),("&amp;nbsp;"),(Master!$F178)))," &lt;/TD&gt;")),("")))</f>
        <v/>
      </c>
      <c r="L182" s="7" t="str">
        <f>IF(Totals!$AS182="Y","&lt;/TR&gt;","")</f>
        <v/>
      </c>
    </row>
    <row r="183" spans="1:12" ht="12.75" customHeight="1" x14ac:dyDescent="0.2">
      <c r="A183" s="112" t="str">
        <f>IF(Totals!$AS183="Y","&lt;TR&gt;","")</f>
        <v/>
      </c>
      <c r="B183" s="7" t="str">
        <f>IF(Totals!$AS183="Y",CONCATENATE("&lt;TD VALIGN = TOP  ALIGN = CENTER&gt;&lt;A HREF=""maint_",Master!A180,".pdf""&gt;",Master!A180,"&lt;/A&gt;&lt;/TD&gt;"),"")</f>
        <v/>
      </c>
      <c r="C183" s="7" t="str">
        <f>IF(Totals!$AS183="Y",CONCATENATE("&lt;TD VALIGN = TOP  ALIGN = CENTER&gt;",Totals!L183,"&lt;/TD&gt;"),"")</f>
        <v/>
      </c>
      <c r="D183" s="7" t="str">
        <f>IF(Totals!$AS183="Y",CONCATENATE("&lt;TD VALIGN = TOP  ALIGN = CENTER&gt;",Master!C179,"&lt;/TD&gt;"),"")</f>
        <v/>
      </c>
      <c r="E183" s="7" t="str">
        <f>IF(Totals!$AS183="Y",CONCATENATE("&lt;TD VALIGN = TOP&gt;",Master!D179,"&lt;/TD&gt;"),"")</f>
        <v/>
      </c>
      <c r="F183" s="13" t="str">
        <f>IF(Totals!$AS183="Y","&lt;TD VALIGN = TOP&gt;","")</f>
        <v/>
      </c>
      <c r="G183" s="13" t="str">
        <f>IF(Totals!$AS183="Y",Master!B179,"")</f>
        <v/>
      </c>
      <c r="H183" s="7" t="str">
        <f>IF(Totals!$AS183="Y","&lt;/TD&gt;","")</f>
        <v/>
      </c>
      <c r="I183" s="7" t="str">
        <f>IF(Totals!$AS183="Y",CONCATENATE("&lt;TD VALIGN = TOP&gt;",Master!E179,"&lt;/TD&gt;"),"")</f>
        <v/>
      </c>
      <c r="J183" s="7" t="str">
        <f>IF(Totals!$AS183="Y","&lt;/TD&gt;","")</f>
        <v/>
      </c>
      <c r="K183" s="7" t="str">
        <f>(IF((Totals!$AS183="Y"),(CONCATENATE("&lt;TD VALIGN = MIDDLE&gt;",(IF((Master!$F179=""),("&amp;nbsp;"),(Master!$F179)))," &lt;/TD&gt;")),("")))</f>
        <v/>
      </c>
      <c r="L183" s="7" t="str">
        <f>IF(Totals!$AS183="Y","&lt;/TR&gt;","")</f>
        <v/>
      </c>
    </row>
    <row r="184" spans="1:12" ht="12.75" customHeight="1" x14ac:dyDescent="0.2">
      <c r="A184" s="112" t="str">
        <f>IF(Totals!$AS184="Y","&lt;TR&gt;","")</f>
        <v/>
      </c>
      <c r="B184" s="7" t="str">
        <f>IF(Totals!$AS184="Y",CONCATENATE("&lt;TD VALIGN = TOP  ALIGN = CENTER&gt;&lt;A HREF=""maint_",Master!A181,".pdf""&gt;",Master!A181,"&lt;/A&gt;&lt;/TD&gt;"),"")</f>
        <v/>
      </c>
      <c r="C184" s="7" t="str">
        <f>IF(Totals!$AS184="Y",CONCATENATE("&lt;TD VALIGN = TOP  ALIGN = CENTER&gt;",Totals!L184,"&lt;/TD&gt;"),"")</f>
        <v/>
      </c>
      <c r="D184" s="7" t="str">
        <f>IF(Totals!$AS184="Y",CONCATENATE("&lt;TD VALIGN = TOP  ALIGN = CENTER&gt;",Master!C180,"&lt;/TD&gt;"),"")</f>
        <v/>
      </c>
      <c r="E184" s="7" t="str">
        <f>IF(Totals!$AS184="Y",CONCATENATE("&lt;TD VALIGN = TOP&gt;",Master!D180,"&lt;/TD&gt;"),"")</f>
        <v/>
      </c>
      <c r="F184" s="13" t="str">
        <f>IF(Totals!$AS184="Y","&lt;TD VALIGN = TOP&gt;","")</f>
        <v/>
      </c>
      <c r="G184" s="13" t="str">
        <f>IF(Totals!$AS184="Y",Master!B180,"")</f>
        <v/>
      </c>
      <c r="H184" s="7" t="str">
        <f>IF(Totals!$AS184="Y","&lt;/TD&gt;","")</f>
        <v/>
      </c>
      <c r="I184" s="7" t="str">
        <f>IF(Totals!$AS184="Y",CONCATENATE("&lt;TD VALIGN = TOP&gt;",Master!E180,"&lt;/TD&gt;"),"")</f>
        <v/>
      </c>
      <c r="J184" s="7" t="str">
        <f>IF(Totals!$AS184="Y","&lt;/TD&gt;","")</f>
        <v/>
      </c>
      <c r="K184" s="7" t="str">
        <f>(IF((Totals!$AS184="Y"),(CONCATENATE("&lt;TD VALIGN = MIDDLE&gt;",(IF((Master!$F180=""),("&amp;nbsp;"),(Master!$F180)))," &lt;/TD&gt;")),("")))</f>
        <v/>
      </c>
      <c r="L184" s="7" t="str">
        <f>IF(Totals!$AS184="Y","&lt;/TR&gt;","")</f>
        <v/>
      </c>
    </row>
    <row r="185" spans="1:12" ht="12.75" customHeight="1" x14ac:dyDescent="0.2">
      <c r="A185" s="112" t="str">
        <f>IF(Totals!$AS185="Y","&lt;TR&gt;","")</f>
        <v/>
      </c>
      <c r="B185" s="7" t="str">
        <f>IF(Totals!$AS185="Y",CONCATENATE("&lt;TD VALIGN = TOP  ALIGN = CENTER&gt;&lt;A HREF=""maint_",Master!A182,".pdf""&gt;",Master!A182,"&lt;/A&gt;&lt;/TD&gt;"),"")</f>
        <v/>
      </c>
      <c r="C185" s="7" t="str">
        <f>IF(Totals!$AS185="Y",CONCATENATE("&lt;TD VALIGN = TOP  ALIGN = CENTER&gt;",Totals!L185,"&lt;/TD&gt;"),"")</f>
        <v/>
      </c>
      <c r="D185" s="7" t="str">
        <f>IF(Totals!$AS185="Y",CONCATENATE("&lt;TD VALIGN = TOP  ALIGN = CENTER&gt;",Master!C181,"&lt;/TD&gt;"),"")</f>
        <v/>
      </c>
      <c r="E185" s="7" t="str">
        <f>IF(Totals!$AS185="Y",CONCATENATE("&lt;TD VALIGN = TOP&gt;",Master!D181,"&lt;/TD&gt;"),"")</f>
        <v/>
      </c>
      <c r="F185" s="13" t="str">
        <f>IF(Totals!$AS185="Y","&lt;TD VALIGN = TOP&gt;","")</f>
        <v/>
      </c>
      <c r="G185" s="13" t="str">
        <f>IF(Totals!$AS185="Y",Master!B181,"")</f>
        <v/>
      </c>
      <c r="H185" s="7" t="str">
        <f>IF(Totals!$AS185="Y","&lt;/TD&gt;","")</f>
        <v/>
      </c>
      <c r="I185" s="7" t="str">
        <f>IF(Totals!$AS185="Y",CONCATENATE("&lt;TD VALIGN = TOP&gt;",Master!E181,"&lt;/TD&gt;"),"")</f>
        <v/>
      </c>
      <c r="J185" s="7" t="str">
        <f>IF(Totals!$AS185="Y","&lt;/TD&gt;","")</f>
        <v/>
      </c>
      <c r="K185" s="7" t="str">
        <f>(IF((Totals!$AS185="Y"),(CONCATENATE("&lt;TD VALIGN = MIDDLE&gt;",(IF((Master!$F181=""),("&amp;nbsp;"),(Master!$F181)))," &lt;/TD&gt;")),("")))</f>
        <v/>
      </c>
      <c r="L185" s="7" t="str">
        <f>IF(Totals!$AS185="Y","&lt;/TR&gt;","")</f>
        <v/>
      </c>
    </row>
    <row r="186" spans="1:12" ht="12.75" customHeight="1" x14ac:dyDescent="0.2">
      <c r="A186" s="112" t="str">
        <f>IF(Totals!$AS186="Y","&lt;TR&gt;","")</f>
        <v/>
      </c>
      <c r="B186" s="7" t="str">
        <f>IF(Totals!$AS186="Y",CONCATENATE("&lt;TD VALIGN = TOP  ALIGN = CENTER&gt;&lt;A HREF=""maint_",Master!A183,".pdf""&gt;",Master!A183,"&lt;/A&gt;&lt;/TD&gt;"),"")</f>
        <v/>
      </c>
      <c r="C186" s="7" t="str">
        <f>IF(Totals!$AS186="Y",CONCATENATE("&lt;TD VALIGN = TOP  ALIGN = CENTER&gt;",Totals!L186,"&lt;/TD&gt;"),"")</f>
        <v/>
      </c>
      <c r="D186" s="7" t="str">
        <f>IF(Totals!$AS186="Y",CONCATENATE("&lt;TD VALIGN = TOP  ALIGN = CENTER&gt;",Master!C182,"&lt;/TD&gt;"),"")</f>
        <v/>
      </c>
      <c r="E186" s="7" t="str">
        <f>IF(Totals!$AS186="Y",CONCATENATE("&lt;TD VALIGN = TOP&gt;",Master!D182,"&lt;/TD&gt;"),"")</f>
        <v/>
      </c>
      <c r="F186" s="13" t="str">
        <f>IF(Totals!$AS186="Y","&lt;TD VALIGN = TOP&gt;","")</f>
        <v/>
      </c>
      <c r="G186" s="13" t="str">
        <f>IF(Totals!$AS186="Y",Master!B182,"")</f>
        <v/>
      </c>
      <c r="H186" s="7" t="str">
        <f>IF(Totals!$AS186="Y","&lt;/TD&gt;","")</f>
        <v/>
      </c>
      <c r="I186" s="7" t="str">
        <f>IF(Totals!$AS186="Y",CONCATENATE("&lt;TD VALIGN = TOP&gt;",Master!E182,"&lt;/TD&gt;"),"")</f>
        <v/>
      </c>
      <c r="J186" s="7" t="str">
        <f>IF(Totals!$AS186="Y","&lt;/TD&gt;","")</f>
        <v/>
      </c>
      <c r="K186" s="7" t="str">
        <f>(IF((Totals!$AS186="Y"),(CONCATENATE("&lt;TD VALIGN = MIDDLE&gt;",(IF((Master!$F182=""),("&amp;nbsp;"),(Master!$F182)))," &lt;/TD&gt;")),("")))</f>
        <v/>
      </c>
      <c r="L186" s="7" t="str">
        <f>IF(Totals!$AS186="Y","&lt;/TR&gt;","")</f>
        <v/>
      </c>
    </row>
    <row r="187" spans="1:12" ht="12.75" customHeight="1" x14ac:dyDescent="0.2">
      <c r="A187" s="112" t="str">
        <f>IF(Totals!$AS187="Y","&lt;TR&gt;","")</f>
        <v/>
      </c>
      <c r="B187" s="7" t="str">
        <f>IF(Totals!$AS187="Y",CONCATENATE("&lt;TD VALIGN = TOP  ALIGN = CENTER&gt;&lt;A HREF=""maint_",Master!A184,".pdf""&gt;",Master!A184,"&lt;/A&gt;&lt;/TD&gt;"),"")</f>
        <v/>
      </c>
      <c r="C187" s="7" t="str">
        <f>IF(Totals!$AS187="Y",CONCATENATE("&lt;TD VALIGN = TOP  ALIGN = CENTER&gt;",Totals!L187,"&lt;/TD&gt;"),"")</f>
        <v/>
      </c>
      <c r="D187" s="7" t="str">
        <f>IF(Totals!$AS187="Y",CONCATENATE("&lt;TD VALIGN = TOP  ALIGN = CENTER&gt;",Master!C183,"&lt;/TD&gt;"),"")</f>
        <v/>
      </c>
      <c r="E187" s="7" t="str">
        <f>IF(Totals!$AS187="Y",CONCATENATE("&lt;TD VALIGN = TOP&gt;",Master!D183,"&lt;/TD&gt;"),"")</f>
        <v/>
      </c>
      <c r="F187" s="13" t="str">
        <f>IF(Totals!$AS187="Y","&lt;TD VALIGN = TOP&gt;","")</f>
        <v/>
      </c>
      <c r="G187" s="13" t="str">
        <f>IF(Totals!$AS187="Y",Master!B183,"")</f>
        <v/>
      </c>
      <c r="H187" s="7" t="str">
        <f>IF(Totals!$AS187="Y","&lt;/TD&gt;","")</f>
        <v/>
      </c>
      <c r="I187" s="7" t="str">
        <f>IF(Totals!$AS187="Y",CONCATENATE("&lt;TD VALIGN = TOP&gt;",Master!E183,"&lt;/TD&gt;"),"")</f>
        <v/>
      </c>
      <c r="J187" s="7" t="str">
        <f>IF(Totals!$AS187="Y","&lt;/TD&gt;","")</f>
        <v/>
      </c>
      <c r="K187" s="7" t="str">
        <f>(IF((Totals!$AS187="Y"),(CONCATENATE("&lt;TD VALIGN = MIDDLE&gt;",(IF((Master!$F183=""),("&amp;nbsp;"),(Master!$F183)))," &lt;/TD&gt;")),("")))</f>
        <v/>
      </c>
      <c r="L187" s="7" t="str">
        <f>IF(Totals!$AS187="Y","&lt;/TR&gt;","")</f>
        <v/>
      </c>
    </row>
    <row r="188" spans="1:12" ht="12.75" customHeight="1" x14ac:dyDescent="0.2">
      <c r="A188" s="112" t="str">
        <f>IF(Totals!$AS188="Y","&lt;TR&gt;","")</f>
        <v/>
      </c>
      <c r="B188" s="7" t="str">
        <f>IF(Totals!$AS188="Y",CONCATENATE("&lt;TD VALIGN = TOP  ALIGN = CENTER&gt;&lt;A HREF=""maint_",Master!A185,".pdf""&gt;",Master!A185,"&lt;/A&gt;&lt;/TD&gt;"),"")</f>
        <v/>
      </c>
      <c r="C188" s="7" t="str">
        <f>IF(Totals!$AS188="Y",CONCATENATE("&lt;TD VALIGN = TOP  ALIGN = CENTER&gt;",Totals!L188,"&lt;/TD&gt;"),"")</f>
        <v/>
      </c>
      <c r="D188" s="7" t="str">
        <f>IF(Totals!$AS188="Y",CONCATENATE("&lt;TD VALIGN = TOP  ALIGN = CENTER&gt;",Master!C184,"&lt;/TD&gt;"),"")</f>
        <v/>
      </c>
      <c r="E188" s="7" t="str">
        <f>IF(Totals!$AS188="Y",CONCATENATE("&lt;TD VALIGN = TOP&gt;",Master!D184,"&lt;/TD&gt;"),"")</f>
        <v/>
      </c>
      <c r="F188" s="13" t="str">
        <f>IF(Totals!$AS188="Y","&lt;TD VALIGN = TOP&gt;","")</f>
        <v/>
      </c>
      <c r="G188" s="13" t="str">
        <f>IF(Totals!$AS188="Y",Master!B184,"")</f>
        <v/>
      </c>
      <c r="H188" s="7" t="str">
        <f>IF(Totals!$AS188="Y","&lt;/TD&gt;","")</f>
        <v/>
      </c>
      <c r="I188" s="7" t="str">
        <f>IF(Totals!$AS188="Y",CONCATENATE("&lt;TD VALIGN = TOP&gt;",Master!E184,"&lt;/TD&gt;"),"")</f>
        <v/>
      </c>
      <c r="J188" s="7" t="str">
        <f>IF(Totals!$AS188="Y","&lt;/TD&gt;","")</f>
        <v/>
      </c>
      <c r="K188" s="7" t="str">
        <f>(IF((Totals!$AS188="Y"),(CONCATENATE("&lt;TD VALIGN = MIDDLE&gt;",(IF((Master!$F184=""),("&amp;nbsp;"),(Master!$F184)))," &lt;/TD&gt;")),("")))</f>
        <v/>
      </c>
      <c r="L188" s="7" t="str">
        <f>IF(Totals!$AS188="Y","&lt;/TR&gt;","")</f>
        <v/>
      </c>
    </row>
    <row r="189" spans="1:12" ht="12.75" customHeight="1" x14ac:dyDescent="0.2">
      <c r="A189" s="112" t="str">
        <f>IF(Totals!$AS189="Y","&lt;TR&gt;","")</f>
        <v/>
      </c>
      <c r="B189" s="7" t="str">
        <f>IF(Totals!$AS189="Y",CONCATENATE("&lt;TD VALIGN = TOP  ALIGN = CENTER&gt;&lt;A HREF=""maint_",Master!A186,".pdf""&gt;",Master!A186,"&lt;/A&gt;&lt;/TD&gt;"),"")</f>
        <v/>
      </c>
      <c r="C189" s="7" t="str">
        <f>IF(Totals!$AS189="Y",CONCATENATE("&lt;TD VALIGN = TOP  ALIGN = CENTER&gt;",Totals!L189,"&lt;/TD&gt;"),"")</f>
        <v/>
      </c>
      <c r="D189" s="7" t="str">
        <f>IF(Totals!$AS189="Y",CONCATENATE("&lt;TD VALIGN = TOP  ALIGN = CENTER&gt;",Master!C185,"&lt;/TD&gt;"),"")</f>
        <v/>
      </c>
      <c r="E189" s="7" t="str">
        <f>IF(Totals!$AS189="Y",CONCATENATE("&lt;TD VALIGN = TOP&gt;",Master!D185,"&lt;/TD&gt;"),"")</f>
        <v/>
      </c>
      <c r="F189" s="13" t="str">
        <f>IF(Totals!$AS189="Y","&lt;TD VALIGN = TOP&gt;","")</f>
        <v/>
      </c>
      <c r="G189" s="13" t="str">
        <f>IF(Totals!$AS189="Y",Master!B185,"")</f>
        <v/>
      </c>
      <c r="H189" s="7" t="str">
        <f>IF(Totals!$AS189="Y","&lt;/TD&gt;","")</f>
        <v/>
      </c>
      <c r="I189" s="7" t="str">
        <f>IF(Totals!$AS189="Y",CONCATENATE("&lt;TD VALIGN = TOP&gt;",Master!E185,"&lt;/TD&gt;"),"")</f>
        <v/>
      </c>
      <c r="J189" s="7" t="str">
        <f>IF(Totals!$AS189="Y","&lt;/TD&gt;","")</f>
        <v/>
      </c>
      <c r="K189" s="7" t="str">
        <f>(IF((Totals!$AS189="Y"),(CONCATENATE("&lt;TD VALIGN = MIDDLE&gt;",(IF((Master!$F185=""),("&amp;nbsp;"),(Master!$F185)))," &lt;/TD&gt;")),("")))</f>
        <v/>
      </c>
      <c r="L189" s="7" t="str">
        <f>IF(Totals!$AS189="Y","&lt;/TR&gt;","")</f>
        <v/>
      </c>
    </row>
    <row r="190" spans="1:12" ht="12.75" customHeight="1" x14ac:dyDescent="0.2">
      <c r="A190" s="112" t="str">
        <f>IF(Totals!$AS190="Y","&lt;TR&gt;","")</f>
        <v/>
      </c>
      <c r="B190" s="7" t="str">
        <f>IF(Totals!$AS190="Y",CONCATENATE("&lt;TD VALIGN = TOP  ALIGN = CENTER&gt;&lt;A HREF=""maint_",Master!A187,".pdf""&gt;",Master!A187,"&lt;/A&gt;&lt;/TD&gt;"),"")</f>
        <v/>
      </c>
      <c r="C190" s="7" t="str">
        <f>IF(Totals!$AS190="Y",CONCATENATE("&lt;TD VALIGN = TOP  ALIGN = CENTER&gt;",Totals!L190,"&lt;/TD&gt;"),"")</f>
        <v/>
      </c>
      <c r="D190" s="7" t="str">
        <f>IF(Totals!$AS190="Y",CONCATENATE("&lt;TD VALIGN = TOP  ALIGN = CENTER&gt;",Master!C186,"&lt;/TD&gt;"),"")</f>
        <v/>
      </c>
      <c r="E190" s="7" t="str">
        <f>IF(Totals!$AS190="Y",CONCATENATE("&lt;TD VALIGN = TOP&gt;",Master!D186,"&lt;/TD&gt;"),"")</f>
        <v/>
      </c>
      <c r="F190" s="13" t="str">
        <f>IF(Totals!$AS190="Y","&lt;TD VALIGN = TOP&gt;","")</f>
        <v/>
      </c>
      <c r="G190" s="13" t="str">
        <f>IF(Totals!$AS190="Y",Master!B186,"")</f>
        <v/>
      </c>
      <c r="H190" s="7" t="str">
        <f>IF(Totals!$AS190="Y","&lt;/TD&gt;","")</f>
        <v/>
      </c>
      <c r="I190" s="7" t="str">
        <f>IF(Totals!$AS190="Y",CONCATENATE("&lt;TD VALIGN = TOP&gt;",Master!E186,"&lt;/TD&gt;"),"")</f>
        <v/>
      </c>
      <c r="J190" s="7" t="str">
        <f>IF(Totals!$AS190="Y","&lt;/TD&gt;","")</f>
        <v/>
      </c>
      <c r="K190" s="7" t="str">
        <f>(IF((Totals!$AS190="Y"),(CONCATENATE("&lt;TD VALIGN = MIDDLE&gt;",(IF((Master!$F186=""),("&amp;nbsp;"),(Master!$F186)))," &lt;/TD&gt;")),("")))</f>
        <v/>
      </c>
      <c r="L190" s="7" t="str">
        <f>IF(Totals!$AS190="Y","&lt;/TR&gt;","")</f>
        <v/>
      </c>
    </row>
    <row r="191" spans="1:12" ht="12.75" customHeight="1" x14ac:dyDescent="0.2">
      <c r="A191" s="112" t="str">
        <f>IF(Totals!$AS191="Y","&lt;TR&gt;","")</f>
        <v/>
      </c>
      <c r="B191" s="7" t="str">
        <f>IF(Totals!$AS191="Y",CONCATENATE("&lt;TD VALIGN = TOP  ALIGN = CENTER&gt;&lt;A HREF=""maint_",Master!A188,".pdf""&gt;",Master!A188,"&lt;/A&gt;&lt;/TD&gt;"),"")</f>
        <v/>
      </c>
      <c r="C191" s="7" t="str">
        <f>IF(Totals!$AS191="Y",CONCATENATE("&lt;TD VALIGN = TOP  ALIGN = CENTER&gt;",Totals!L191,"&lt;/TD&gt;"),"")</f>
        <v/>
      </c>
      <c r="D191" s="7" t="str">
        <f>IF(Totals!$AS191="Y",CONCATENATE("&lt;TD VALIGN = TOP  ALIGN = CENTER&gt;",Master!C187,"&lt;/TD&gt;"),"")</f>
        <v/>
      </c>
      <c r="E191" s="7" t="str">
        <f>IF(Totals!$AS191="Y",CONCATENATE("&lt;TD VALIGN = TOP&gt;",Master!D187,"&lt;/TD&gt;"),"")</f>
        <v/>
      </c>
      <c r="F191" s="13" t="str">
        <f>IF(Totals!$AS191="Y","&lt;TD VALIGN = TOP&gt;","")</f>
        <v/>
      </c>
      <c r="G191" s="13" t="str">
        <f>IF(Totals!$AS191="Y",Master!B187,"")</f>
        <v/>
      </c>
      <c r="H191" s="7" t="str">
        <f>IF(Totals!$AS191="Y","&lt;/TD&gt;","")</f>
        <v/>
      </c>
      <c r="I191" s="7" t="str">
        <f>IF(Totals!$AS191="Y",CONCATENATE("&lt;TD VALIGN = TOP&gt;",Master!E187,"&lt;/TD&gt;"),"")</f>
        <v/>
      </c>
      <c r="J191" s="7" t="str">
        <f>IF(Totals!$AS191="Y","&lt;/TD&gt;","")</f>
        <v/>
      </c>
      <c r="K191" s="7" t="str">
        <f>(IF((Totals!$AS191="Y"),(CONCATENATE("&lt;TD VALIGN = MIDDLE&gt;",(IF((Master!$F187=""),("&amp;nbsp;"),(Master!$F187)))," &lt;/TD&gt;")),("")))</f>
        <v/>
      </c>
      <c r="L191" s="7" t="str">
        <f>IF(Totals!$AS191="Y","&lt;/TR&gt;","")</f>
        <v/>
      </c>
    </row>
    <row r="192" spans="1:12" ht="12.75" customHeight="1" x14ac:dyDescent="0.2">
      <c r="A192" s="112" t="str">
        <f>IF(Totals!$AS192="Y","&lt;TR&gt;","")</f>
        <v/>
      </c>
      <c r="B192" s="7" t="str">
        <f>IF(Totals!$AS192="Y",CONCATENATE("&lt;TD VALIGN = TOP  ALIGN = CENTER&gt;&lt;A HREF=""maint_",Master!A189,".pdf""&gt;",Master!A189,"&lt;/A&gt;&lt;/TD&gt;"),"")</f>
        <v/>
      </c>
      <c r="C192" s="7" t="str">
        <f>IF(Totals!$AS192="Y",CONCATENATE("&lt;TD VALIGN = TOP  ALIGN = CENTER&gt;",Totals!L192,"&lt;/TD&gt;"),"")</f>
        <v/>
      </c>
      <c r="D192" s="7" t="str">
        <f>IF(Totals!$AS192="Y",CONCATENATE("&lt;TD VALIGN = TOP  ALIGN = CENTER&gt;",Master!C188,"&lt;/TD&gt;"),"")</f>
        <v/>
      </c>
      <c r="E192" s="7" t="str">
        <f>IF(Totals!$AS192="Y",CONCATENATE("&lt;TD VALIGN = TOP&gt;",Master!D188,"&lt;/TD&gt;"),"")</f>
        <v/>
      </c>
      <c r="F192" s="13" t="str">
        <f>IF(Totals!$AS192="Y","&lt;TD VALIGN = TOP&gt;","")</f>
        <v/>
      </c>
      <c r="G192" s="13" t="str">
        <f>IF(Totals!$AS192="Y",Master!B188,"")</f>
        <v/>
      </c>
      <c r="H192" s="7" t="str">
        <f>IF(Totals!$AS192="Y","&lt;/TD&gt;","")</f>
        <v/>
      </c>
      <c r="I192" s="7" t="str">
        <f>IF(Totals!$AS192="Y",CONCATENATE("&lt;TD VALIGN = TOP&gt;",Master!E188,"&lt;/TD&gt;"),"")</f>
        <v/>
      </c>
      <c r="J192" s="7" t="str">
        <f>IF(Totals!$AS192="Y","&lt;/TD&gt;","")</f>
        <v/>
      </c>
      <c r="K192" s="7" t="str">
        <f>(IF((Totals!$AS192="Y"),(CONCATENATE("&lt;TD VALIGN = MIDDLE&gt;",(IF((Master!$F188=""),("&amp;nbsp;"),(Master!$F188)))," &lt;/TD&gt;")),("")))</f>
        <v/>
      </c>
      <c r="L192" s="7" t="str">
        <f>IF(Totals!$AS192="Y","&lt;/TR&gt;","")</f>
        <v/>
      </c>
    </row>
    <row r="193" spans="1:12" ht="12.75" customHeight="1" x14ac:dyDescent="0.2">
      <c r="A193" s="112" t="str">
        <f>IF(Totals!$AS193="Y","&lt;TR&gt;","")</f>
        <v/>
      </c>
      <c r="B193" s="7" t="str">
        <f>IF(Totals!$AS193="Y",CONCATENATE("&lt;TD VALIGN = TOP  ALIGN = CENTER&gt;&lt;A HREF=""maint_",Master!A190,".pdf""&gt;",Master!A190,"&lt;/A&gt;&lt;/TD&gt;"),"")</f>
        <v/>
      </c>
      <c r="C193" s="7" t="str">
        <f>IF(Totals!$AS193="Y",CONCATENATE("&lt;TD VALIGN = TOP  ALIGN = CENTER&gt;",Totals!L193,"&lt;/TD&gt;"),"")</f>
        <v/>
      </c>
      <c r="D193" s="7" t="str">
        <f>IF(Totals!$AS193="Y",CONCATENATE("&lt;TD VALIGN = TOP  ALIGN = CENTER&gt;",Master!C189,"&lt;/TD&gt;"),"")</f>
        <v/>
      </c>
      <c r="E193" s="7" t="str">
        <f>IF(Totals!$AS193="Y",CONCATENATE("&lt;TD VALIGN = TOP&gt;",Master!D189,"&lt;/TD&gt;"),"")</f>
        <v/>
      </c>
      <c r="F193" s="13" t="str">
        <f>IF(Totals!$AS193="Y","&lt;TD VALIGN = TOP&gt;","")</f>
        <v/>
      </c>
      <c r="G193" s="13" t="str">
        <f>IF(Totals!$AS193="Y",Master!B189,"")</f>
        <v/>
      </c>
      <c r="H193" s="7" t="str">
        <f>IF(Totals!$AS193="Y","&lt;/TD&gt;","")</f>
        <v/>
      </c>
      <c r="I193" s="7" t="str">
        <f>IF(Totals!$AS193="Y",CONCATENATE("&lt;TD VALIGN = TOP&gt;",Master!E189,"&lt;/TD&gt;"),"")</f>
        <v/>
      </c>
      <c r="J193" s="7" t="str">
        <f>IF(Totals!$AS193="Y","&lt;/TD&gt;","")</f>
        <v/>
      </c>
      <c r="K193" s="7" t="str">
        <f>(IF((Totals!$AS193="Y"),(CONCATENATE("&lt;TD VALIGN = MIDDLE&gt;",(IF((Master!$F189=""),("&amp;nbsp;"),(Master!$F189)))," &lt;/TD&gt;")),("")))</f>
        <v/>
      </c>
      <c r="L193" s="7" t="str">
        <f>IF(Totals!$AS193="Y","&lt;/TR&gt;","")</f>
        <v/>
      </c>
    </row>
    <row r="194" spans="1:12" ht="12.75" customHeight="1" x14ac:dyDescent="0.2">
      <c r="A194" s="112" t="str">
        <f>IF(Totals!$AS194="Y","&lt;TR&gt;","")</f>
        <v/>
      </c>
      <c r="B194" s="7" t="str">
        <f>IF(Totals!$AS194="Y",CONCATENATE("&lt;TD VALIGN = TOP  ALIGN = CENTER&gt;&lt;A HREF=""maint_",Master!A191,".pdf""&gt;",Master!A191,"&lt;/A&gt;&lt;/TD&gt;"),"")</f>
        <v/>
      </c>
      <c r="C194" s="7" t="str">
        <f>IF(Totals!$AS194="Y",CONCATENATE("&lt;TD VALIGN = TOP  ALIGN = CENTER&gt;",Totals!L194,"&lt;/TD&gt;"),"")</f>
        <v/>
      </c>
      <c r="D194" s="7" t="str">
        <f>IF(Totals!$AS194="Y",CONCATENATE("&lt;TD VALIGN = TOP  ALIGN = CENTER&gt;",Master!C190,"&lt;/TD&gt;"),"")</f>
        <v/>
      </c>
      <c r="E194" s="7" t="str">
        <f>IF(Totals!$AS194="Y",CONCATENATE("&lt;TD VALIGN = TOP&gt;",Master!D190,"&lt;/TD&gt;"),"")</f>
        <v/>
      </c>
      <c r="F194" s="13" t="str">
        <f>IF(Totals!$AS194="Y","&lt;TD VALIGN = TOP&gt;","")</f>
        <v/>
      </c>
      <c r="G194" s="13" t="str">
        <f>IF(Totals!$AS194="Y",Master!B190,"")</f>
        <v/>
      </c>
      <c r="H194" s="7" t="str">
        <f>IF(Totals!$AS194="Y","&lt;/TD&gt;","")</f>
        <v/>
      </c>
      <c r="I194" s="7" t="str">
        <f>IF(Totals!$AS194="Y",CONCATENATE("&lt;TD VALIGN = TOP&gt;",Master!E190,"&lt;/TD&gt;"),"")</f>
        <v/>
      </c>
      <c r="J194" s="7" t="str">
        <f>IF(Totals!$AS194="Y","&lt;/TD&gt;","")</f>
        <v/>
      </c>
      <c r="K194" s="7" t="str">
        <f>(IF((Totals!$AS194="Y"),(CONCATENATE("&lt;TD VALIGN = MIDDLE&gt;",(IF((Master!$F190=""),("&amp;nbsp;"),(Master!$F190)))," &lt;/TD&gt;")),("")))</f>
        <v/>
      </c>
      <c r="L194" s="7" t="str">
        <f>IF(Totals!$AS194="Y","&lt;/TR&gt;","")</f>
        <v/>
      </c>
    </row>
    <row r="195" spans="1:12" ht="12.75" customHeight="1" x14ac:dyDescent="0.2">
      <c r="A195" s="112" t="str">
        <f>IF(Totals!$AS195="Y","&lt;TR&gt;","")</f>
        <v/>
      </c>
      <c r="B195" s="7" t="str">
        <f>IF(Totals!$AS195="Y",CONCATENATE("&lt;TD VALIGN = TOP  ALIGN = CENTER&gt;&lt;A HREF=""maint_",Master!A192,".pdf""&gt;",Master!A192,"&lt;/A&gt;&lt;/TD&gt;"),"")</f>
        <v/>
      </c>
      <c r="C195" s="7" t="str">
        <f>IF(Totals!$AS195="Y",CONCATENATE("&lt;TD VALIGN = TOP  ALIGN = CENTER&gt;",Totals!L195,"&lt;/TD&gt;"),"")</f>
        <v/>
      </c>
      <c r="D195" s="7" t="str">
        <f>IF(Totals!$AS195="Y",CONCATENATE("&lt;TD VALIGN = TOP  ALIGN = CENTER&gt;",Master!C191,"&lt;/TD&gt;"),"")</f>
        <v/>
      </c>
      <c r="E195" s="7" t="str">
        <f>IF(Totals!$AS195="Y",CONCATENATE("&lt;TD VALIGN = TOP&gt;",Master!D191,"&lt;/TD&gt;"),"")</f>
        <v/>
      </c>
      <c r="F195" s="13" t="str">
        <f>IF(Totals!$AS195="Y","&lt;TD VALIGN = TOP&gt;","")</f>
        <v/>
      </c>
      <c r="G195" s="13" t="str">
        <f>IF(Totals!$AS195="Y",Master!B191,"")</f>
        <v/>
      </c>
      <c r="H195" s="7" t="str">
        <f>IF(Totals!$AS195="Y","&lt;/TD&gt;","")</f>
        <v/>
      </c>
      <c r="I195" s="7" t="str">
        <f>IF(Totals!$AS195="Y",CONCATENATE("&lt;TD VALIGN = TOP&gt;",Master!E191,"&lt;/TD&gt;"),"")</f>
        <v/>
      </c>
      <c r="J195" s="7" t="str">
        <f>IF(Totals!$AS195="Y","&lt;/TD&gt;","")</f>
        <v/>
      </c>
      <c r="K195" s="7" t="str">
        <f>(IF((Totals!$AS195="Y"),(CONCATENATE("&lt;TD VALIGN = MIDDLE&gt;",(IF((Master!$F191=""),("&amp;nbsp;"),(Master!$F191)))," &lt;/TD&gt;")),("")))</f>
        <v/>
      </c>
      <c r="L195" s="7" t="str">
        <f>IF(Totals!$AS195="Y","&lt;/TR&gt;","")</f>
        <v/>
      </c>
    </row>
    <row r="196" spans="1:12" ht="12.75" customHeight="1" x14ac:dyDescent="0.2">
      <c r="A196" s="112" t="str">
        <f>IF(Totals!$AS196="Y","&lt;TR&gt;","")</f>
        <v/>
      </c>
      <c r="B196" s="7" t="str">
        <f>IF(Totals!$AS196="Y",CONCATENATE("&lt;TD VALIGN = TOP  ALIGN = CENTER&gt;&lt;A HREF=""maint_",Master!A193,".pdf""&gt;",Master!A193,"&lt;/A&gt;&lt;/TD&gt;"),"")</f>
        <v/>
      </c>
      <c r="C196" s="7" t="str">
        <f>IF(Totals!$AS196="Y",CONCATENATE("&lt;TD VALIGN = TOP  ALIGN = CENTER&gt;",Totals!L196,"&lt;/TD&gt;"),"")</f>
        <v/>
      </c>
      <c r="D196" s="7" t="str">
        <f>IF(Totals!$AS196="Y",CONCATENATE("&lt;TD VALIGN = TOP  ALIGN = CENTER&gt;",Master!C192,"&lt;/TD&gt;"),"")</f>
        <v/>
      </c>
      <c r="E196" s="7" t="str">
        <f>IF(Totals!$AS196="Y",CONCATENATE("&lt;TD VALIGN = TOP&gt;",Master!D192,"&lt;/TD&gt;"),"")</f>
        <v/>
      </c>
      <c r="F196" s="13" t="str">
        <f>IF(Totals!$AS196="Y","&lt;TD VALIGN = TOP&gt;","")</f>
        <v/>
      </c>
      <c r="G196" s="13" t="str">
        <f>IF(Totals!$AS196="Y",Master!B192,"")</f>
        <v/>
      </c>
      <c r="H196" s="7" t="str">
        <f>IF(Totals!$AS196="Y","&lt;/TD&gt;","")</f>
        <v/>
      </c>
      <c r="I196" s="7" t="str">
        <f>IF(Totals!$AS196="Y",CONCATENATE("&lt;TD VALIGN = TOP&gt;",Master!E192,"&lt;/TD&gt;"),"")</f>
        <v/>
      </c>
      <c r="J196" s="7" t="str">
        <f>IF(Totals!$AS196="Y","&lt;/TD&gt;","")</f>
        <v/>
      </c>
      <c r="K196" s="7" t="str">
        <f>(IF((Totals!$AS196="Y"),(CONCATENATE("&lt;TD VALIGN = MIDDLE&gt;",(IF((Master!$F192=""),("&amp;nbsp;"),(Master!$F192)))," &lt;/TD&gt;")),("")))</f>
        <v/>
      </c>
      <c r="L196" s="7" t="str">
        <f>IF(Totals!$AS196="Y","&lt;/TR&gt;","")</f>
        <v/>
      </c>
    </row>
    <row r="197" spans="1:12" ht="12.75" customHeight="1" x14ac:dyDescent="0.2">
      <c r="A197" s="112" t="str">
        <f>IF(Totals!$AS197="Y","&lt;TR&gt;","")</f>
        <v/>
      </c>
      <c r="B197" s="7" t="str">
        <f>IF(Totals!$AS197="Y",CONCATENATE("&lt;TD VALIGN = TOP  ALIGN = CENTER&gt;&lt;A HREF=""maint_",Master!A194,".pdf""&gt;",Master!A194,"&lt;/A&gt;&lt;/TD&gt;"),"")</f>
        <v/>
      </c>
      <c r="C197" s="7" t="str">
        <f>IF(Totals!$AS197="Y",CONCATENATE("&lt;TD VALIGN = TOP  ALIGN = CENTER&gt;",Totals!L197,"&lt;/TD&gt;"),"")</f>
        <v/>
      </c>
      <c r="D197" s="7" t="str">
        <f>IF(Totals!$AS197="Y",CONCATENATE("&lt;TD VALIGN = TOP  ALIGN = CENTER&gt;",Master!C193,"&lt;/TD&gt;"),"")</f>
        <v/>
      </c>
      <c r="E197" s="7" t="str">
        <f>IF(Totals!$AS197="Y",CONCATENATE("&lt;TD VALIGN = TOP&gt;",Master!D193,"&lt;/TD&gt;"),"")</f>
        <v/>
      </c>
      <c r="F197" s="13" t="str">
        <f>IF(Totals!$AS197="Y","&lt;TD VALIGN = TOP&gt;","")</f>
        <v/>
      </c>
      <c r="G197" s="13" t="str">
        <f>IF(Totals!$AS197="Y",Master!B193,"")</f>
        <v/>
      </c>
      <c r="H197" s="7" t="str">
        <f>IF(Totals!$AS197="Y","&lt;/TD&gt;","")</f>
        <v/>
      </c>
      <c r="I197" s="7" t="str">
        <f>IF(Totals!$AS197="Y",CONCATENATE("&lt;TD VALIGN = TOP&gt;",Master!E193,"&lt;/TD&gt;"),"")</f>
        <v/>
      </c>
      <c r="J197" s="7" t="str">
        <f>IF(Totals!$AS197="Y","&lt;/TD&gt;","")</f>
        <v/>
      </c>
      <c r="K197" s="7" t="str">
        <f>(IF((Totals!$AS197="Y"),(CONCATENATE("&lt;TD VALIGN = MIDDLE&gt;",(IF((Master!$F193=""),("&amp;nbsp;"),(Master!$F193)))," &lt;/TD&gt;")),("")))</f>
        <v/>
      </c>
      <c r="L197" s="7" t="str">
        <f>IF(Totals!$AS197="Y","&lt;/TR&gt;","")</f>
        <v/>
      </c>
    </row>
    <row r="198" spans="1:12" ht="12.75" customHeight="1" x14ac:dyDescent="0.2">
      <c r="A198" s="112" t="str">
        <f>IF(Totals!$AS198="Y","&lt;TR&gt;","")</f>
        <v/>
      </c>
      <c r="B198" s="7" t="str">
        <f>IF(Totals!$AS198="Y",CONCATENATE("&lt;TD VALIGN = TOP  ALIGN = CENTER&gt;&lt;A HREF=""maint_",Master!A195,".pdf""&gt;",Master!A195,"&lt;/A&gt;&lt;/TD&gt;"),"")</f>
        <v/>
      </c>
      <c r="C198" s="7" t="str">
        <f>IF(Totals!$AS198="Y",CONCATENATE("&lt;TD VALIGN = TOP  ALIGN = CENTER&gt;",Totals!L198,"&lt;/TD&gt;"),"")</f>
        <v/>
      </c>
      <c r="D198" s="7" t="str">
        <f>IF(Totals!$AS198="Y",CONCATENATE("&lt;TD VALIGN = TOP  ALIGN = CENTER&gt;",Master!C194,"&lt;/TD&gt;"),"")</f>
        <v/>
      </c>
      <c r="E198" s="7" t="str">
        <f>IF(Totals!$AS198="Y",CONCATENATE("&lt;TD VALIGN = TOP&gt;",Master!D194,"&lt;/TD&gt;"),"")</f>
        <v/>
      </c>
      <c r="F198" s="13" t="str">
        <f>IF(Totals!$AS198="Y","&lt;TD VALIGN = TOP&gt;","")</f>
        <v/>
      </c>
      <c r="G198" s="13" t="str">
        <f>IF(Totals!$AS198="Y",Master!B194,"")</f>
        <v/>
      </c>
      <c r="H198" s="7" t="str">
        <f>IF(Totals!$AS198="Y","&lt;/TD&gt;","")</f>
        <v/>
      </c>
      <c r="I198" s="7" t="str">
        <f>IF(Totals!$AS198="Y",CONCATENATE("&lt;TD VALIGN = TOP&gt;",Master!E194,"&lt;/TD&gt;"),"")</f>
        <v/>
      </c>
      <c r="J198" s="7" t="str">
        <f>IF(Totals!$AS198="Y","&lt;/TD&gt;","")</f>
        <v/>
      </c>
      <c r="K198" s="7" t="str">
        <f>(IF((Totals!$AS198="Y"),(CONCATENATE("&lt;TD VALIGN = MIDDLE&gt;",(IF((Master!$F194=""),("&amp;nbsp;"),(Master!$F194)))," &lt;/TD&gt;")),("")))</f>
        <v/>
      </c>
      <c r="L198" s="7" t="str">
        <f>IF(Totals!$AS198="Y","&lt;/TR&gt;","")</f>
        <v/>
      </c>
    </row>
    <row r="199" spans="1:12" ht="12.75" customHeight="1" x14ac:dyDescent="0.2">
      <c r="A199" s="112" t="str">
        <f>IF(Totals!$AS199="Y","&lt;TR&gt;","")</f>
        <v/>
      </c>
      <c r="B199" s="7" t="str">
        <f>IF(Totals!$AS199="Y",CONCATENATE("&lt;TD VALIGN = TOP  ALIGN = CENTER&gt;&lt;A HREF=""maint_",Master!A196,".pdf""&gt;",Master!A196,"&lt;/A&gt;&lt;/TD&gt;"),"")</f>
        <v/>
      </c>
      <c r="C199" s="7" t="str">
        <f>IF(Totals!$AS199="Y",CONCATENATE("&lt;TD VALIGN = TOP  ALIGN = CENTER&gt;",Totals!L199,"&lt;/TD&gt;"),"")</f>
        <v/>
      </c>
      <c r="D199" s="7" t="str">
        <f>IF(Totals!$AS199="Y",CONCATENATE("&lt;TD VALIGN = TOP  ALIGN = CENTER&gt;",Master!C195,"&lt;/TD&gt;"),"")</f>
        <v/>
      </c>
      <c r="E199" s="7" t="str">
        <f>IF(Totals!$AS199="Y",CONCATENATE("&lt;TD VALIGN = TOP&gt;",Master!D195,"&lt;/TD&gt;"),"")</f>
        <v/>
      </c>
      <c r="F199" s="13" t="str">
        <f>IF(Totals!$AS199="Y","&lt;TD VALIGN = TOP&gt;","")</f>
        <v/>
      </c>
      <c r="G199" s="13" t="str">
        <f>IF(Totals!$AS199="Y",Master!B195,"")</f>
        <v/>
      </c>
      <c r="H199" s="7" t="str">
        <f>IF(Totals!$AS199="Y","&lt;/TD&gt;","")</f>
        <v/>
      </c>
      <c r="I199" s="7" t="str">
        <f>IF(Totals!$AS199="Y",CONCATENATE("&lt;TD VALIGN = TOP&gt;",Master!E195,"&lt;/TD&gt;"),"")</f>
        <v/>
      </c>
      <c r="J199" s="7" t="str">
        <f>IF(Totals!$AS199="Y","&lt;/TD&gt;","")</f>
        <v/>
      </c>
      <c r="K199" s="7" t="str">
        <f>(IF((Totals!$AS199="Y"),(CONCATENATE("&lt;TD VALIGN = MIDDLE&gt;",(IF((Master!$F195=""),("&amp;nbsp;"),(Master!$F195)))," &lt;/TD&gt;")),("")))</f>
        <v/>
      </c>
      <c r="L199" s="7" t="str">
        <f>IF(Totals!$AS199="Y","&lt;/TR&gt;","")</f>
        <v/>
      </c>
    </row>
    <row r="200" spans="1:12" x14ac:dyDescent="0.2">
      <c r="A200" s="26"/>
      <c r="B200" s="7"/>
      <c r="J200" s="7"/>
      <c r="K200" s="7"/>
    </row>
    <row r="201" spans="1:12" x14ac:dyDescent="0.2">
      <c r="A201" s="26"/>
      <c r="B201" s="7"/>
      <c r="J201" s="7"/>
      <c r="K201" s="7"/>
    </row>
    <row r="202" spans="1:12" x14ac:dyDescent="0.2">
      <c r="A202" s="26"/>
      <c r="B202" s="7"/>
      <c r="J202" s="7"/>
      <c r="K202" s="7"/>
    </row>
    <row r="203" spans="1:12" x14ac:dyDescent="0.2">
      <c r="A203" s="26"/>
      <c r="B203" s="7"/>
      <c r="J203" s="7"/>
      <c r="K203" s="7"/>
    </row>
    <row r="204" spans="1:12" x14ac:dyDescent="0.2">
      <c r="A204" s="26"/>
      <c r="B204" s="7"/>
      <c r="J204" s="7"/>
      <c r="K204" s="7"/>
    </row>
    <row r="205" spans="1:12" x14ac:dyDescent="0.2">
      <c r="A205" s="26"/>
      <c r="B205" s="7"/>
      <c r="J205" s="7"/>
      <c r="K205" s="7"/>
    </row>
    <row r="206" spans="1:12" x14ac:dyDescent="0.2">
      <c r="A206" s="26"/>
      <c r="B206" s="7"/>
      <c r="J206" s="7"/>
      <c r="K206" s="7"/>
    </row>
    <row r="207" spans="1:12" x14ac:dyDescent="0.2">
      <c r="A207" s="26"/>
      <c r="B207" s="7"/>
      <c r="J207" s="7"/>
      <c r="K207" s="7"/>
    </row>
    <row r="208" spans="1:12" x14ac:dyDescent="0.2">
      <c r="A208" s="26"/>
      <c r="B208" s="7"/>
      <c r="J208" s="7"/>
      <c r="K208" s="7"/>
    </row>
    <row r="209" spans="1:11" x14ac:dyDescent="0.2">
      <c r="A209" s="26"/>
      <c r="B209" s="7"/>
      <c r="J209" s="7"/>
      <c r="K209" s="7"/>
    </row>
    <row r="210" spans="1:11" x14ac:dyDescent="0.2">
      <c r="A210" s="26"/>
      <c r="B210" s="7"/>
      <c r="J210" s="7"/>
      <c r="K210" s="7"/>
    </row>
    <row r="211" spans="1:11" x14ac:dyDescent="0.2">
      <c r="A211" s="26"/>
      <c r="B211" s="7"/>
      <c r="J211" s="7"/>
      <c r="K211" s="7"/>
    </row>
    <row r="212" spans="1:11" x14ac:dyDescent="0.2">
      <c r="A212" s="26"/>
      <c r="B212" s="7"/>
      <c r="J212" s="7"/>
      <c r="K212" s="7"/>
    </row>
    <row r="213" spans="1:11" x14ac:dyDescent="0.2">
      <c r="A213" s="26"/>
      <c r="B213" s="7"/>
      <c r="J213" s="7"/>
      <c r="K213" s="7"/>
    </row>
    <row r="214" spans="1:11" x14ac:dyDescent="0.2">
      <c r="A214" s="26"/>
      <c r="B214" s="7"/>
      <c r="J214" s="7"/>
      <c r="K214" s="7"/>
    </row>
    <row r="215" spans="1:11" x14ac:dyDescent="0.2">
      <c r="A215" s="26"/>
      <c r="B215" s="7"/>
      <c r="J215" s="7"/>
      <c r="K215" s="7"/>
    </row>
    <row r="216" spans="1:11" x14ac:dyDescent="0.2">
      <c r="A216" s="26"/>
      <c r="B216" s="7"/>
      <c r="J216" s="7"/>
      <c r="K216" s="7"/>
    </row>
    <row r="217" spans="1:11" x14ac:dyDescent="0.2">
      <c r="A217" s="26"/>
      <c r="B217" s="7"/>
      <c r="J217" s="7"/>
      <c r="K217" s="7"/>
    </row>
    <row r="218" spans="1:11" x14ac:dyDescent="0.2">
      <c r="A218" s="26"/>
      <c r="B218" s="7"/>
      <c r="J218" s="7"/>
      <c r="K218" s="7"/>
    </row>
    <row r="219" spans="1:11" x14ac:dyDescent="0.2">
      <c r="A219" s="26"/>
      <c r="B219" s="7"/>
      <c r="J219" s="7"/>
      <c r="K219" s="7"/>
    </row>
    <row r="220" spans="1:11" x14ac:dyDescent="0.2">
      <c r="A220" s="26"/>
      <c r="B220" s="7"/>
      <c r="J220" s="7"/>
      <c r="K220" s="7"/>
    </row>
    <row r="221" spans="1:11" x14ac:dyDescent="0.2">
      <c r="A221" s="26"/>
      <c r="B221" s="7"/>
      <c r="J221" s="7"/>
      <c r="K221" s="7"/>
    </row>
    <row r="222" spans="1:11" x14ac:dyDescent="0.2">
      <c r="A222" s="26"/>
      <c r="B222" s="7"/>
      <c r="J222" s="7"/>
      <c r="K222" s="7"/>
    </row>
    <row r="223" spans="1:11" x14ac:dyDescent="0.2">
      <c r="A223" s="26"/>
      <c r="B223" s="7"/>
      <c r="J223" s="7"/>
      <c r="K223" s="7"/>
    </row>
    <row r="224" spans="1:11" x14ac:dyDescent="0.2">
      <c r="A224" s="26"/>
      <c r="B224" s="7"/>
      <c r="J224" s="7"/>
      <c r="K224" s="7"/>
    </row>
    <row r="225" spans="1:11" x14ac:dyDescent="0.2">
      <c r="A225" s="26"/>
      <c r="B225" s="7"/>
      <c r="J225" s="7"/>
      <c r="K225" s="7"/>
    </row>
    <row r="226" spans="1:11" x14ac:dyDescent="0.2">
      <c r="A226" s="26"/>
      <c r="B226" s="7"/>
      <c r="J226" s="7"/>
      <c r="K226" s="7"/>
    </row>
    <row r="227" spans="1:11" x14ac:dyDescent="0.2">
      <c r="A227" s="26"/>
      <c r="B227" s="7"/>
      <c r="J227" s="7"/>
      <c r="K227" s="7"/>
    </row>
    <row r="228" spans="1:11" x14ac:dyDescent="0.2">
      <c r="A228" s="26"/>
      <c r="B228" s="7"/>
      <c r="J228" s="7"/>
      <c r="K228" s="7"/>
    </row>
    <row r="229" spans="1:11" x14ac:dyDescent="0.2">
      <c r="A229" s="26"/>
      <c r="B229" s="7"/>
      <c r="J229" s="7"/>
      <c r="K229" s="7"/>
    </row>
    <row r="230" spans="1:11" x14ac:dyDescent="0.2">
      <c r="A230" s="26"/>
      <c r="B230" s="7"/>
      <c r="J230" s="7"/>
      <c r="K230" s="7"/>
    </row>
    <row r="231" spans="1:11" x14ac:dyDescent="0.2">
      <c r="A231" s="26"/>
      <c r="B231" s="7"/>
      <c r="J231" s="7"/>
      <c r="K231" s="7"/>
    </row>
    <row r="232" spans="1:11" x14ac:dyDescent="0.2">
      <c r="A232" s="26"/>
      <c r="B232" s="7"/>
      <c r="J232" s="7"/>
      <c r="K232" s="7"/>
    </row>
    <row r="233" spans="1:11" x14ac:dyDescent="0.2">
      <c r="A233" s="26"/>
      <c r="B233" s="7"/>
      <c r="J233" s="7"/>
      <c r="K233" s="7"/>
    </row>
    <row r="234" spans="1:11" x14ac:dyDescent="0.2">
      <c r="A234" s="26"/>
      <c r="B234" s="7"/>
      <c r="J234" s="7"/>
      <c r="K234" s="7"/>
    </row>
    <row r="235" spans="1:11" x14ac:dyDescent="0.2">
      <c r="A235" s="26"/>
      <c r="B235" s="7"/>
      <c r="J235" s="7"/>
      <c r="K235" s="7"/>
    </row>
    <row r="236" spans="1:11" x14ac:dyDescent="0.2">
      <c r="A236" s="26"/>
      <c r="B236" s="7"/>
      <c r="J236" s="7"/>
      <c r="K236" s="7"/>
    </row>
    <row r="237" spans="1:11" x14ac:dyDescent="0.2">
      <c r="A237" s="26"/>
      <c r="B237" s="7"/>
      <c r="J237" s="7"/>
      <c r="K237" s="7"/>
    </row>
    <row r="238" spans="1:11" x14ac:dyDescent="0.2">
      <c r="A238" s="26"/>
      <c r="B238" s="7"/>
      <c r="J238" s="7"/>
      <c r="K238" s="7"/>
    </row>
    <row r="239" spans="1:11" x14ac:dyDescent="0.2">
      <c r="A239" s="26"/>
      <c r="B239" s="7"/>
      <c r="J239" s="7"/>
      <c r="K239" s="7"/>
    </row>
    <row r="240" spans="1:11" x14ac:dyDescent="0.2">
      <c r="A240" s="26"/>
      <c r="B240" s="7"/>
      <c r="J240" s="7"/>
      <c r="K240" s="7"/>
    </row>
    <row r="241" spans="1:11" x14ac:dyDescent="0.2">
      <c r="A241" s="26"/>
      <c r="B241" s="7"/>
      <c r="J241" s="7"/>
      <c r="K241" s="7"/>
    </row>
    <row r="242" spans="1:11" x14ac:dyDescent="0.2">
      <c r="A242" s="26"/>
      <c r="B242" s="7"/>
      <c r="J242" s="7"/>
      <c r="K242" s="7"/>
    </row>
    <row r="243" spans="1:11" x14ac:dyDescent="0.2">
      <c r="A243" s="26"/>
      <c r="B243" s="7"/>
      <c r="J243" s="7"/>
      <c r="K243" s="7"/>
    </row>
    <row r="244" spans="1:11" x14ac:dyDescent="0.2">
      <c r="A244" s="26"/>
      <c r="B244" s="7"/>
      <c r="J244" s="7"/>
      <c r="K244" s="7"/>
    </row>
    <row r="245" spans="1:11" x14ac:dyDescent="0.2">
      <c r="A245" s="26"/>
      <c r="B245" s="7"/>
      <c r="J245" s="7"/>
      <c r="K245" s="7"/>
    </row>
    <row r="246" spans="1:11" x14ac:dyDescent="0.2">
      <c r="A246" s="26"/>
      <c r="B246" s="7"/>
      <c r="J246" s="7"/>
      <c r="K246" s="7"/>
    </row>
    <row r="247" spans="1:11" x14ac:dyDescent="0.2">
      <c r="A247" s="26"/>
      <c r="B247" s="7"/>
      <c r="J247" s="7"/>
      <c r="K247" s="7"/>
    </row>
    <row r="248" spans="1:11" x14ac:dyDescent="0.2">
      <c r="A248" s="26"/>
      <c r="B248" s="7"/>
      <c r="J248" s="7"/>
      <c r="K248" s="7"/>
    </row>
    <row r="249" spans="1:11" x14ac:dyDescent="0.2">
      <c r="A249" s="26"/>
      <c r="B249" s="7"/>
      <c r="J249" s="7"/>
      <c r="K249" s="7"/>
    </row>
    <row r="250" spans="1:11" x14ac:dyDescent="0.2">
      <c r="A250" s="26"/>
      <c r="B250" s="7"/>
      <c r="J250" s="7"/>
      <c r="K250" s="7"/>
    </row>
    <row r="251" spans="1:11" x14ac:dyDescent="0.2">
      <c r="A251" s="26"/>
      <c r="B251" s="7"/>
      <c r="J251" s="7"/>
      <c r="K251" s="7"/>
    </row>
    <row r="252" spans="1:11" x14ac:dyDescent="0.2">
      <c r="A252" s="26"/>
      <c r="B252" s="7"/>
      <c r="J252" s="7"/>
      <c r="K252" s="7"/>
    </row>
    <row r="253" spans="1:11" x14ac:dyDescent="0.2">
      <c r="A253" s="26"/>
      <c r="B253" s="7"/>
      <c r="J253" s="7"/>
      <c r="K253" s="7"/>
    </row>
    <row r="254" spans="1:11" x14ac:dyDescent="0.2">
      <c r="A254" s="26"/>
      <c r="B254" s="7"/>
      <c r="J254" s="7"/>
      <c r="K254" s="7"/>
    </row>
    <row r="255" spans="1:11" x14ac:dyDescent="0.2">
      <c r="A255" s="26"/>
      <c r="B255" s="7"/>
      <c r="J255" s="7"/>
      <c r="K255" s="7"/>
    </row>
    <row r="256" spans="1:11" x14ac:dyDescent="0.2">
      <c r="A256" s="26"/>
      <c r="B256" s="7"/>
      <c r="J256" s="7"/>
      <c r="K256" s="7"/>
    </row>
    <row r="257" spans="1:11" x14ac:dyDescent="0.2">
      <c r="A257" s="26"/>
      <c r="B257" s="7"/>
      <c r="J257" s="7"/>
      <c r="K257" s="7"/>
    </row>
    <row r="258" spans="1:11" x14ac:dyDescent="0.2">
      <c r="A258" s="26"/>
      <c r="B258" s="7"/>
      <c r="J258" s="7"/>
      <c r="K258" s="7"/>
    </row>
    <row r="259" spans="1:11" x14ac:dyDescent="0.2">
      <c r="A259" s="26"/>
      <c r="B259" s="7"/>
      <c r="J259" s="7"/>
      <c r="K259" s="7"/>
    </row>
    <row r="260" spans="1:11" x14ac:dyDescent="0.2">
      <c r="A260" s="26"/>
      <c r="B260" s="7"/>
      <c r="J260" s="7"/>
      <c r="K260" s="7"/>
    </row>
    <row r="261" spans="1:11" x14ac:dyDescent="0.2">
      <c r="A261" s="26"/>
      <c r="B261" s="7"/>
      <c r="J261" s="7"/>
      <c r="K261" s="7"/>
    </row>
    <row r="262" spans="1:11" x14ac:dyDescent="0.2">
      <c r="A262" s="26"/>
      <c r="B262" s="7"/>
      <c r="J262" s="7"/>
      <c r="K262" s="7"/>
    </row>
    <row r="263" spans="1:11" x14ac:dyDescent="0.2">
      <c r="A263" s="26"/>
      <c r="B263" s="7"/>
      <c r="J263" s="7"/>
      <c r="K263" s="7"/>
    </row>
    <row r="264" spans="1:11" x14ac:dyDescent="0.2">
      <c r="A264" s="26"/>
      <c r="B264" s="7"/>
      <c r="J264" s="7"/>
      <c r="K264" s="7"/>
    </row>
    <row r="265" spans="1:11" x14ac:dyDescent="0.2">
      <c r="A265" s="26"/>
      <c r="B265" s="7"/>
      <c r="J265" s="7"/>
      <c r="K265" s="7"/>
    </row>
    <row r="266" spans="1:11" x14ac:dyDescent="0.2">
      <c r="A266" s="26"/>
      <c r="B266" s="7"/>
      <c r="J266" s="7"/>
      <c r="K266" s="7"/>
    </row>
    <row r="267" spans="1:11" x14ac:dyDescent="0.2">
      <c r="A267" s="26"/>
      <c r="B267" s="7"/>
      <c r="J267" s="7"/>
      <c r="K267" s="7"/>
    </row>
    <row r="268" spans="1:11" x14ac:dyDescent="0.2">
      <c r="A268" s="26"/>
      <c r="B268" s="7"/>
      <c r="J268" s="7"/>
      <c r="K268" s="7"/>
    </row>
    <row r="269" spans="1:11" x14ac:dyDescent="0.2">
      <c r="A269" s="26"/>
      <c r="B269" s="7"/>
      <c r="J269" s="7"/>
      <c r="K269" s="7"/>
    </row>
    <row r="270" spans="1:11" x14ac:dyDescent="0.2">
      <c r="A270" s="26"/>
      <c r="B270" s="7"/>
      <c r="J270" s="7"/>
      <c r="K270" s="7"/>
    </row>
    <row r="271" spans="1:11" x14ac:dyDescent="0.2">
      <c r="A271" s="26"/>
      <c r="B271" s="7"/>
      <c r="J271" s="7"/>
      <c r="K271" s="7"/>
    </row>
    <row r="272" spans="1:11" x14ac:dyDescent="0.2">
      <c r="A272" s="26"/>
      <c r="B272" s="7"/>
      <c r="J272" s="7"/>
      <c r="K272" s="7"/>
    </row>
    <row r="273" spans="1:11" x14ac:dyDescent="0.2">
      <c r="A273" s="26"/>
      <c r="B273" s="7"/>
      <c r="J273" s="7"/>
      <c r="K273" s="7"/>
    </row>
    <row r="274" spans="1:11" x14ac:dyDescent="0.2">
      <c r="A274" s="26"/>
      <c r="B274" s="7"/>
      <c r="J274" s="7"/>
      <c r="K274" s="7"/>
    </row>
    <row r="275" spans="1:11" x14ac:dyDescent="0.2">
      <c r="A275" s="26"/>
      <c r="B275" s="7"/>
      <c r="J275" s="7"/>
      <c r="K275" s="7"/>
    </row>
    <row r="276" spans="1:11" x14ac:dyDescent="0.2">
      <c r="A276" s="26"/>
      <c r="B276" s="7"/>
      <c r="J276" s="7"/>
      <c r="K276" s="7"/>
    </row>
    <row r="277" spans="1:11" x14ac:dyDescent="0.2">
      <c r="A277" s="26"/>
      <c r="B277" s="7"/>
      <c r="J277" s="7"/>
      <c r="K277" s="7"/>
    </row>
    <row r="278" spans="1:11" x14ac:dyDescent="0.2">
      <c r="A278" s="26"/>
      <c r="B278" s="7"/>
      <c r="J278" s="7"/>
      <c r="K278" s="7"/>
    </row>
    <row r="279" spans="1:11" x14ac:dyDescent="0.2">
      <c r="A279" s="26"/>
      <c r="B279" s="7"/>
      <c r="J279" s="7"/>
      <c r="K279" s="7"/>
    </row>
    <row r="280" spans="1:11" x14ac:dyDescent="0.2">
      <c r="A280" s="26"/>
      <c r="B280" s="7"/>
      <c r="J280" s="7"/>
      <c r="K280" s="7"/>
    </row>
    <row r="281" spans="1:11" x14ac:dyDescent="0.2">
      <c r="A281" s="26"/>
      <c r="B281" s="7"/>
      <c r="J281" s="7"/>
      <c r="K281" s="7"/>
    </row>
    <row r="282" spans="1:11" x14ac:dyDescent="0.2">
      <c r="A282" s="26"/>
      <c r="B282" s="7"/>
      <c r="J282" s="7"/>
      <c r="K282" s="7"/>
    </row>
    <row r="283" spans="1:11" x14ac:dyDescent="0.2">
      <c r="A283" s="26"/>
      <c r="B283" s="7"/>
      <c r="J283" s="7"/>
      <c r="K283" s="7"/>
    </row>
    <row r="284" spans="1:11" x14ac:dyDescent="0.2">
      <c r="A284" s="26"/>
      <c r="B284" s="7"/>
      <c r="J284" s="7"/>
      <c r="K284" s="7"/>
    </row>
    <row r="285" spans="1:11" x14ac:dyDescent="0.2">
      <c r="A285" s="26"/>
      <c r="B285" s="7"/>
      <c r="J285" s="7"/>
      <c r="K285" s="7"/>
    </row>
    <row r="286" spans="1:11" x14ac:dyDescent="0.2">
      <c r="A286" s="26"/>
      <c r="B286" s="7"/>
      <c r="J286" s="7"/>
      <c r="K286" s="7"/>
    </row>
    <row r="287" spans="1:11" x14ac:dyDescent="0.2">
      <c r="A287" s="26"/>
      <c r="B287" s="7"/>
      <c r="J287" s="7"/>
      <c r="K287" s="7"/>
    </row>
    <row r="288" spans="1:11" x14ac:dyDescent="0.2">
      <c r="A288" s="26"/>
      <c r="B288" s="7"/>
      <c r="J288" s="7"/>
      <c r="K288" s="7"/>
    </row>
    <row r="289" spans="1:11" x14ac:dyDescent="0.2">
      <c r="A289" s="26"/>
      <c r="B289" s="7"/>
      <c r="J289" s="7"/>
      <c r="K289" s="7"/>
    </row>
    <row r="290" spans="1:11" x14ac:dyDescent="0.2">
      <c r="A290" s="26"/>
      <c r="B290" s="7"/>
      <c r="J290" s="7"/>
      <c r="K290" s="7"/>
    </row>
    <row r="291" spans="1:11" x14ac:dyDescent="0.2">
      <c r="A291" s="26"/>
      <c r="B291" s="7"/>
      <c r="J291" s="7"/>
      <c r="K291" s="7"/>
    </row>
    <row r="292" spans="1:11" x14ac:dyDescent="0.2">
      <c r="A292" s="26"/>
      <c r="B292" s="7"/>
      <c r="J292" s="7"/>
      <c r="K292" s="7"/>
    </row>
    <row r="293" spans="1:11" x14ac:dyDescent="0.2">
      <c r="A293" s="26"/>
      <c r="B293" s="7"/>
      <c r="J293" s="7"/>
      <c r="K293" s="7"/>
    </row>
    <row r="294" spans="1:11" x14ac:dyDescent="0.2">
      <c r="A294" s="26"/>
      <c r="B294" s="7"/>
      <c r="J294" s="7"/>
      <c r="K294" s="7"/>
    </row>
    <row r="295" spans="1:11" x14ac:dyDescent="0.2">
      <c r="A295" s="26"/>
      <c r="B295" s="7"/>
      <c r="J295" s="7"/>
      <c r="K295" s="7"/>
    </row>
    <row r="296" spans="1:11" x14ac:dyDescent="0.2">
      <c r="A296" s="26"/>
      <c r="B296" s="7"/>
      <c r="J296" s="7"/>
      <c r="K296" s="7"/>
    </row>
    <row r="297" spans="1:11" x14ac:dyDescent="0.2">
      <c r="A297" s="26"/>
      <c r="B297" s="7"/>
      <c r="J297" s="7"/>
      <c r="K297" s="7"/>
    </row>
    <row r="298" spans="1:11" x14ac:dyDescent="0.2">
      <c r="A298" s="26"/>
      <c r="B298" s="7"/>
      <c r="J298" s="7"/>
      <c r="K298" s="7"/>
    </row>
    <row r="299" spans="1:11" x14ac:dyDescent="0.2">
      <c r="A299" s="26"/>
      <c r="B299" s="7"/>
      <c r="J299" s="7"/>
      <c r="K299" s="7"/>
    </row>
    <row r="300" spans="1:11" x14ac:dyDescent="0.2">
      <c r="A300" s="26"/>
      <c r="B300" s="7"/>
      <c r="J300" s="7"/>
      <c r="K300" s="7"/>
    </row>
    <row r="301" spans="1:11" x14ac:dyDescent="0.2">
      <c r="A301" s="26"/>
      <c r="B301" s="7"/>
      <c r="J301" s="7"/>
      <c r="K301" s="7"/>
    </row>
    <row r="302" spans="1:11" x14ac:dyDescent="0.2">
      <c r="A302" s="26"/>
      <c r="B302" s="7"/>
      <c r="J302" s="7"/>
      <c r="K302" s="7"/>
    </row>
    <row r="303" spans="1:11" x14ac:dyDescent="0.2">
      <c r="A303" s="26"/>
      <c r="B303" s="7"/>
      <c r="J303" s="7"/>
      <c r="K303" s="7"/>
    </row>
    <row r="304" spans="1:11" x14ac:dyDescent="0.2">
      <c r="A304" s="26"/>
      <c r="B304" s="7"/>
      <c r="J304" s="7"/>
      <c r="K304" s="7"/>
    </row>
    <row r="305" spans="1:11" x14ac:dyDescent="0.2">
      <c r="A305" s="26"/>
      <c r="B305" s="7"/>
      <c r="J305" s="7"/>
      <c r="K305" s="7"/>
    </row>
    <row r="306" spans="1:11" x14ac:dyDescent="0.2">
      <c r="A306" s="26"/>
      <c r="B306" s="7"/>
      <c r="J306" s="7"/>
      <c r="K306" s="7"/>
    </row>
    <row r="307" spans="1:11" x14ac:dyDescent="0.2">
      <c r="A307" s="26"/>
      <c r="B307" s="7"/>
      <c r="J307" s="7"/>
      <c r="K307" s="7"/>
    </row>
    <row r="308" spans="1:11" x14ac:dyDescent="0.2">
      <c r="A308" s="26"/>
      <c r="B308" s="7"/>
      <c r="J308" s="7"/>
      <c r="K308" s="7"/>
    </row>
    <row r="309" spans="1:11" x14ac:dyDescent="0.2">
      <c r="A309" s="26"/>
      <c r="B309" s="7"/>
      <c r="J309" s="7"/>
      <c r="K309" s="7"/>
    </row>
    <row r="310" spans="1:11" x14ac:dyDescent="0.2">
      <c r="A310" s="26"/>
      <c r="B310" s="7"/>
      <c r="J310" s="7"/>
      <c r="K310" s="7"/>
    </row>
    <row r="311" spans="1:11" x14ac:dyDescent="0.2">
      <c r="A311" s="26"/>
      <c r="B311" s="7"/>
      <c r="J311" s="7"/>
      <c r="K311" s="7"/>
    </row>
    <row r="312" spans="1:11" x14ac:dyDescent="0.2">
      <c r="A312" s="26"/>
      <c r="B312" s="7"/>
      <c r="J312" s="7"/>
      <c r="K312" s="7"/>
    </row>
    <row r="313" spans="1:11" x14ac:dyDescent="0.2">
      <c r="A313" s="26"/>
      <c r="B313" s="7"/>
      <c r="J313" s="7"/>
      <c r="K313" s="7"/>
    </row>
    <row r="314" spans="1:11" x14ac:dyDescent="0.2">
      <c r="A314" s="26"/>
      <c r="B314" s="7"/>
      <c r="J314" s="7"/>
      <c r="K314" s="7"/>
    </row>
    <row r="315" spans="1:11" x14ac:dyDescent="0.2">
      <c r="A315" s="26"/>
      <c r="B315" s="7"/>
      <c r="J315" s="7"/>
      <c r="K315" s="7"/>
    </row>
    <row r="316" spans="1:11" x14ac:dyDescent="0.2">
      <c r="A316" s="26"/>
      <c r="B316" s="7"/>
      <c r="J316" s="7"/>
      <c r="K316" s="7"/>
    </row>
    <row r="317" spans="1:11" x14ac:dyDescent="0.2">
      <c r="A317" s="26"/>
      <c r="B317" s="7"/>
      <c r="J317" s="7"/>
      <c r="K317" s="7"/>
    </row>
    <row r="318" spans="1:11" x14ac:dyDescent="0.2">
      <c r="A318" s="26"/>
      <c r="B318" s="7"/>
      <c r="J318" s="7"/>
      <c r="K318" s="7"/>
    </row>
    <row r="319" spans="1:11" x14ac:dyDescent="0.2">
      <c r="A319" s="26"/>
      <c r="B319" s="7"/>
      <c r="J319" s="7"/>
      <c r="K319" s="7"/>
    </row>
    <row r="320" spans="1:11" x14ac:dyDescent="0.2">
      <c r="A320" s="26"/>
      <c r="B320" s="7"/>
      <c r="J320" s="7"/>
      <c r="K320" s="7"/>
    </row>
    <row r="321" spans="1:11" x14ac:dyDescent="0.2">
      <c r="A321" s="26"/>
      <c r="B321" s="7"/>
      <c r="J321" s="7"/>
      <c r="K321" s="7"/>
    </row>
    <row r="322" spans="1:11" x14ac:dyDescent="0.2">
      <c r="A322" s="26"/>
      <c r="B322" s="7"/>
      <c r="J322" s="7"/>
      <c r="K322" s="7"/>
    </row>
    <row r="323" spans="1:11" x14ac:dyDescent="0.2">
      <c r="A323" s="26"/>
      <c r="B323" s="7"/>
      <c r="J323" s="7"/>
      <c r="K323" s="7"/>
    </row>
    <row r="324" spans="1:11" x14ac:dyDescent="0.2">
      <c r="A324" s="26"/>
      <c r="B324" s="7"/>
      <c r="J324" s="7"/>
      <c r="K324" s="7"/>
    </row>
    <row r="325" spans="1:11" x14ac:dyDescent="0.2">
      <c r="A325" s="26"/>
      <c r="B325" s="7"/>
      <c r="J325" s="7"/>
      <c r="K325" s="7"/>
    </row>
    <row r="326" spans="1:11" x14ac:dyDescent="0.2">
      <c r="A326" s="26"/>
      <c r="B326" s="7"/>
      <c r="J326" s="7"/>
      <c r="K326" s="7"/>
    </row>
    <row r="327" spans="1:11" x14ac:dyDescent="0.2">
      <c r="A327" s="26"/>
      <c r="B327" s="7"/>
      <c r="J327" s="7"/>
      <c r="K327" s="7"/>
    </row>
    <row r="328" spans="1:11" x14ac:dyDescent="0.2">
      <c r="A328" s="26"/>
      <c r="B328" s="7"/>
      <c r="J328" s="7"/>
      <c r="K328" s="7"/>
    </row>
    <row r="329" spans="1:11" x14ac:dyDescent="0.2">
      <c r="A329" s="26"/>
      <c r="B329" s="7"/>
      <c r="J329" s="7"/>
      <c r="K329" s="7"/>
    </row>
    <row r="330" spans="1:11" x14ac:dyDescent="0.2">
      <c r="A330" s="26"/>
      <c r="B330" s="7"/>
      <c r="J330" s="7"/>
      <c r="K330" s="7"/>
    </row>
    <row r="331" spans="1:11" x14ac:dyDescent="0.2">
      <c r="A331" s="26"/>
      <c r="B331" s="7"/>
      <c r="J331" s="7"/>
      <c r="K331" s="7"/>
    </row>
    <row r="332" spans="1:11" x14ac:dyDescent="0.2">
      <c r="A332" s="26"/>
      <c r="B332" s="7"/>
      <c r="J332" s="7"/>
      <c r="K332" s="7"/>
    </row>
    <row r="333" spans="1:11" x14ac:dyDescent="0.2">
      <c r="A333" s="26"/>
      <c r="B333" s="7"/>
      <c r="J333" s="7"/>
      <c r="K333" s="7"/>
    </row>
    <row r="334" spans="1:11" x14ac:dyDescent="0.2">
      <c r="A334" s="26"/>
      <c r="B334" s="7"/>
      <c r="J334" s="7"/>
      <c r="K334" s="7"/>
    </row>
    <row r="335" spans="1:11" x14ac:dyDescent="0.2">
      <c r="A335" s="26"/>
      <c r="B335" s="7"/>
      <c r="J335" s="7"/>
      <c r="K335" s="7"/>
    </row>
    <row r="336" spans="1:11" x14ac:dyDescent="0.2">
      <c r="A336" s="26"/>
      <c r="B336" s="7"/>
      <c r="J336" s="7"/>
      <c r="K336" s="7"/>
    </row>
    <row r="337" spans="1:11" x14ac:dyDescent="0.2">
      <c r="A337" s="26"/>
      <c r="B337" s="7"/>
      <c r="J337" s="7"/>
      <c r="K337" s="7"/>
    </row>
    <row r="338" spans="1:11" x14ac:dyDescent="0.2">
      <c r="A338" s="26"/>
      <c r="B338" s="7"/>
      <c r="J338" s="7"/>
      <c r="K338" s="7"/>
    </row>
    <row r="339" spans="1:11" x14ac:dyDescent="0.2">
      <c r="A339" s="26"/>
      <c r="B339" s="7"/>
      <c r="J339" s="7"/>
      <c r="K339" s="7"/>
    </row>
    <row r="340" spans="1:11" x14ac:dyDescent="0.2">
      <c r="A340" s="26"/>
      <c r="B340" s="7"/>
      <c r="J340" s="7"/>
      <c r="K340" s="7"/>
    </row>
    <row r="341" spans="1:11" x14ac:dyDescent="0.2">
      <c r="A341" s="26"/>
      <c r="B341" s="7"/>
      <c r="J341" s="7"/>
      <c r="K341" s="7"/>
    </row>
    <row r="342" spans="1:11" x14ac:dyDescent="0.2">
      <c r="A342" s="26"/>
      <c r="B342" s="7"/>
      <c r="J342" s="7"/>
      <c r="K342" s="7"/>
    </row>
    <row r="343" spans="1:11" x14ac:dyDescent="0.2">
      <c r="A343" s="26"/>
      <c r="B343" s="7"/>
      <c r="J343" s="7"/>
      <c r="K343" s="7"/>
    </row>
    <row r="344" spans="1:11" x14ac:dyDescent="0.2">
      <c r="A344" s="26"/>
      <c r="B344" s="7"/>
      <c r="J344" s="7"/>
      <c r="K344" s="7"/>
    </row>
    <row r="345" spans="1:11" x14ac:dyDescent="0.2">
      <c r="A345" s="26"/>
      <c r="B345" s="7"/>
      <c r="J345" s="7"/>
      <c r="K345" s="7"/>
    </row>
    <row r="346" spans="1:11" x14ac:dyDescent="0.2">
      <c r="A346" s="26"/>
      <c r="B346" s="7"/>
      <c r="J346" s="7"/>
      <c r="K346" s="7"/>
    </row>
    <row r="347" spans="1:11" x14ac:dyDescent="0.2">
      <c r="A347" s="26"/>
      <c r="B347" s="7"/>
      <c r="J347" s="7"/>
      <c r="K347" s="7"/>
    </row>
    <row r="348" spans="1:11" x14ac:dyDescent="0.2">
      <c r="A348" s="26"/>
      <c r="B348" s="7"/>
      <c r="J348" s="7"/>
      <c r="K348" s="7"/>
    </row>
    <row r="349" spans="1:11" x14ac:dyDescent="0.2">
      <c r="A349" s="26"/>
      <c r="B349" s="7"/>
      <c r="J349" s="7"/>
      <c r="K349" s="7"/>
    </row>
    <row r="350" spans="1:11" x14ac:dyDescent="0.2">
      <c r="A350" s="26"/>
      <c r="B350" s="7"/>
      <c r="J350" s="7"/>
      <c r="K350" s="7"/>
    </row>
    <row r="351" spans="1:11" x14ac:dyDescent="0.2">
      <c r="A351" s="26"/>
      <c r="B351" s="7"/>
      <c r="J351" s="7"/>
      <c r="K351" s="7"/>
    </row>
    <row r="352" spans="1:11" x14ac:dyDescent="0.2">
      <c r="A352" s="26"/>
      <c r="B352" s="7"/>
      <c r="J352" s="7"/>
      <c r="K352" s="7"/>
    </row>
    <row r="353" spans="1:11" x14ac:dyDescent="0.2">
      <c r="A353" s="26"/>
      <c r="B353" s="7"/>
      <c r="J353" s="7"/>
      <c r="K353" s="7"/>
    </row>
    <row r="354" spans="1:11" x14ac:dyDescent="0.2">
      <c r="A354" s="26"/>
      <c r="B354" s="7"/>
      <c r="J354" s="7"/>
      <c r="K354" s="7"/>
    </row>
    <row r="355" spans="1:11" x14ac:dyDescent="0.2">
      <c r="A355" s="26"/>
      <c r="B355" s="7"/>
      <c r="J355" s="7"/>
      <c r="K355" s="7"/>
    </row>
    <row r="356" spans="1:11" x14ac:dyDescent="0.2">
      <c r="A356" s="26"/>
      <c r="B356" s="7"/>
      <c r="J356" s="7"/>
      <c r="K356" s="7"/>
    </row>
    <row r="357" spans="1:11" x14ac:dyDescent="0.2">
      <c r="A357" s="26"/>
      <c r="B357" s="7"/>
      <c r="J357" s="7"/>
      <c r="K357" s="7"/>
    </row>
    <row r="358" spans="1:11" x14ac:dyDescent="0.2">
      <c r="A358" s="26"/>
      <c r="B358" s="7"/>
      <c r="J358" s="7"/>
      <c r="K358" s="7"/>
    </row>
    <row r="359" spans="1:11" x14ac:dyDescent="0.2">
      <c r="A359" s="26"/>
      <c r="B359" s="7"/>
      <c r="J359" s="7"/>
      <c r="K359" s="7"/>
    </row>
    <row r="360" spans="1:11" x14ac:dyDescent="0.2">
      <c r="A360" s="26"/>
      <c r="B360" s="7"/>
      <c r="J360" s="7"/>
      <c r="K360" s="7"/>
    </row>
    <row r="361" spans="1:11" x14ac:dyDescent="0.2">
      <c r="A361" s="26"/>
      <c r="B361" s="7"/>
      <c r="J361" s="7"/>
      <c r="K361" s="7"/>
    </row>
    <row r="362" spans="1:11" x14ac:dyDescent="0.2">
      <c r="A362" s="26"/>
      <c r="B362" s="7"/>
      <c r="J362" s="7"/>
      <c r="K362" s="7"/>
    </row>
    <row r="363" spans="1:11" x14ac:dyDescent="0.2">
      <c r="A363" s="26"/>
      <c r="B363" s="7"/>
      <c r="J363" s="7"/>
      <c r="K363" s="7"/>
    </row>
    <row r="364" spans="1:11" x14ac:dyDescent="0.2">
      <c r="A364" s="26"/>
      <c r="B364" s="7"/>
      <c r="J364" s="7"/>
      <c r="K364" s="7"/>
    </row>
    <row r="365" spans="1:11" x14ac:dyDescent="0.2">
      <c r="A365" s="26"/>
      <c r="B365" s="7"/>
      <c r="J365" s="7"/>
      <c r="K365" s="7"/>
    </row>
    <row r="366" spans="1:11" x14ac:dyDescent="0.2">
      <c r="A366" s="26"/>
      <c r="B366" s="7"/>
      <c r="J366" s="7"/>
      <c r="K366" s="7"/>
    </row>
    <row r="367" spans="1:11" x14ac:dyDescent="0.2">
      <c r="A367" s="26"/>
      <c r="B367" s="7"/>
      <c r="J367" s="7"/>
      <c r="K367" s="7"/>
    </row>
    <row r="368" spans="1:11" x14ac:dyDescent="0.2">
      <c r="A368" s="26"/>
      <c r="B368" s="7"/>
      <c r="J368" s="7"/>
      <c r="K368" s="7"/>
    </row>
    <row r="369" spans="1:11" x14ac:dyDescent="0.2">
      <c r="A369" s="26"/>
      <c r="B369" s="7"/>
      <c r="J369" s="7"/>
      <c r="K369" s="7"/>
    </row>
    <row r="370" spans="1:11" x14ac:dyDescent="0.2">
      <c r="A370" s="26"/>
      <c r="B370" s="7"/>
      <c r="J370" s="7"/>
      <c r="K370" s="7"/>
    </row>
    <row r="371" spans="1:11" x14ac:dyDescent="0.2">
      <c r="A371" s="26"/>
      <c r="B371" s="7"/>
      <c r="J371" s="7"/>
      <c r="K371" s="7"/>
    </row>
    <row r="372" spans="1:11" x14ac:dyDescent="0.2">
      <c r="A372" s="26"/>
      <c r="B372" s="7"/>
      <c r="J372" s="7"/>
      <c r="K372" s="7"/>
    </row>
    <row r="373" spans="1:11" x14ac:dyDescent="0.2">
      <c r="A373" s="26"/>
      <c r="B373" s="7"/>
      <c r="J373" s="7"/>
      <c r="K373" s="7"/>
    </row>
    <row r="374" spans="1:11" x14ac:dyDescent="0.2">
      <c r="A374" s="26"/>
      <c r="B374" s="7"/>
      <c r="J374" s="7"/>
      <c r="K374" s="7"/>
    </row>
    <row r="375" spans="1:11" x14ac:dyDescent="0.2">
      <c r="A375" s="26"/>
      <c r="B375" s="7"/>
      <c r="J375" s="7"/>
      <c r="K375" s="7"/>
    </row>
    <row r="376" spans="1:11" x14ac:dyDescent="0.2">
      <c r="A376" s="26"/>
      <c r="B376" s="7"/>
      <c r="J376" s="7"/>
      <c r="K376" s="7"/>
    </row>
    <row r="377" spans="1:11" x14ac:dyDescent="0.2">
      <c r="A377" s="26"/>
      <c r="B377" s="7"/>
      <c r="J377" s="7"/>
      <c r="K377" s="7"/>
    </row>
    <row r="378" spans="1:11" x14ac:dyDescent="0.2">
      <c r="A378" s="26"/>
      <c r="B378" s="7"/>
      <c r="J378" s="7"/>
      <c r="K378" s="7"/>
    </row>
    <row r="379" spans="1:11" x14ac:dyDescent="0.2">
      <c r="A379" s="26"/>
      <c r="B379" s="7"/>
      <c r="J379" s="7"/>
      <c r="K379" s="7"/>
    </row>
    <row r="380" spans="1:11" x14ac:dyDescent="0.2">
      <c r="A380" s="26"/>
      <c r="B380" s="7"/>
      <c r="J380" s="7"/>
      <c r="K380" s="7"/>
    </row>
    <row r="381" spans="1:11" x14ac:dyDescent="0.2">
      <c r="A381" s="26"/>
      <c r="B381" s="7"/>
      <c r="J381" s="7"/>
      <c r="K381" s="7"/>
    </row>
    <row r="382" spans="1:11" x14ac:dyDescent="0.2">
      <c r="A382" s="26"/>
      <c r="B382" s="7"/>
      <c r="J382" s="7"/>
      <c r="K382" s="7"/>
    </row>
    <row r="383" spans="1:11" x14ac:dyDescent="0.2">
      <c r="A383" s="26"/>
      <c r="B383" s="7"/>
      <c r="J383" s="7"/>
      <c r="K383" s="7"/>
    </row>
    <row r="384" spans="1:11" x14ac:dyDescent="0.2">
      <c r="A384" s="26"/>
      <c r="B384" s="7"/>
      <c r="J384" s="7"/>
      <c r="K384" s="7"/>
    </row>
    <row r="385" spans="1:11" x14ac:dyDescent="0.2">
      <c r="A385" s="26"/>
      <c r="B385" s="7"/>
      <c r="J385" s="7"/>
      <c r="K385" s="7"/>
    </row>
    <row r="386" spans="1:11" x14ac:dyDescent="0.2">
      <c r="A386" s="26"/>
      <c r="B386" s="7"/>
      <c r="J386" s="7"/>
      <c r="K386" s="7"/>
    </row>
    <row r="387" spans="1:11" x14ac:dyDescent="0.2">
      <c r="A387" s="26"/>
      <c r="B387" s="7"/>
      <c r="J387" s="7"/>
      <c r="K387" s="7"/>
    </row>
    <row r="388" spans="1:11" x14ac:dyDescent="0.2">
      <c r="A388" s="26"/>
      <c r="B388" s="7"/>
      <c r="J388" s="7"/>
      <c r="K388" s="7"/>
    </row>
    <row r="389" spans="1:11" x14ac:dyDescent="0.2">
      <c r="A389" s="26"/>
      <c r="B389" s="7"/>
      <c r="J389" s="7"/>
      <c r="K389" s="7"/>
    </row>
    <row r="390" spans="1:11" x14ac:dyDescent="0.2">
      <c r="A390" s="26"/>
      <c r="B390" s="7"/>
      <c r="J390" s="7"/>
      <c r="K390" s="7"/>
    </row>
    <row r="391" spans="1:11" x14ac:dyDescent="0.2">
      <c r="A391" s="26"/>
      <c r="B391" s="7"/>
      <c r="J391" s="7"/>
      <c r="K391" s="7"/>
    </row>
    <row r="392" spans="1:11" x14ac:dyDescent="0.2">
      <c r="A392" s="26"/>
      <c r="B392" s="7"/>
      <c r="J392" s="7"/>
      <c r="K392" s="7"/>
    </row>
    <row r="393" spans="1:11" x14ac:dyDescent="0.2">
      <c r="A393" s="26"/>
      <c r="B393" s="7"/>
      <c r="J393" s="7"/>
      <c r="K393" s="7"/>
    </row>
    <row r="394" spans="1:11" x14ac:dyDescent="0.2">
      <c r="A394" s="26"/>
      <c r="B394" s="7"/>
      <c r="J394" s="7"/>
      <c r="K394" s="7"/>
    </row>
    <row r="395" spans="1:11" x14ac:dyDescent="0.2">
      <c r="A395" s="26"/>
      <c r="B395" s="7"/>
      <c r="J395" s="7"/>
      <c r="K395" s="7"/>
    </row>
    <row r="396" spans="1:11" x14ac:dyDescent="0.2">
      <c r="A396" s="26"/>
      <c r="B396" s="7"/>
      <c r="J396" s="7"/>
      <c r="K396" s="7"/>
    </row>
    <row r="397" spans="1:11" x14ac:dyDescent="0.2">
      <c r="A397" s="26"/>
      <c r="B397" s="7"/>
      <c r="J397" s="7"/>
      <c r="K397" s="7"/>
    </row>
    <row r="398" spans="1:11" x14ac:dyDescent="0.2">
      <c r="A398" s="26"/>
      <c r="B398" s="7"/>
      <c r="J398" s="7"/>
      <c r="K398" s="7"/>
    </row>
    <row r="399" spans="1:11" x14ac:dyDescent="0.2">
      <c r="A399" s="26"/>
      <c r="B399" s="7"/>
      <c r="J399" s="7"/>
      <c r="K399" s="7"/>
    </row>
    <row r="400" spans="1:11" x14ac:dyDescent="0.2">
      <c r="A400" s="26"/>
      <c r="B400" s="7"/>
      <c r="J400" s="7"/>
      <c r="K400" s="7"/>
    </row>
    <row r="401" spans="1:11" x14ac:dyDescent="0.2">
      <c r="A401" s="26"/>
      <c r="B401" s="7"/>
      <c r="J401" s="7"/>
      <c r="K401" s="7"/>
    </row>
    <row r="402" spans="1:11" x14ac:dyDescent="0.2">
      <c r="A402" s="26"/>
      <c r="B402" s="7"/>
      <c r="J402" s="7"/>
      <c r="K402" s="7"/>
    </row>
    <row r="403" spans="1:11" x14ac:dyDescent="0.2">
      <c r="A403" s="26"/>
      <c r="B403" s="7"/>
      <c r="J403" s="7"/>
      <c r="K403" s="7"/>
    </row>
    <row r="404" spans="1:11" x14ac:dyDescent="0.2">
      <c r="A404" s="26"/>
      <c r="B404" s="7"/>
      <c r="J404" s="7"/>
      <c r="K404" s="7"/>
    </row>
    <row r="405" spans="1:11" x14ac:dyDescent="0.2">
      <c r="A405" s="26"/>
      <c r="B405" s="7"/>
      <c r="J405" s="7"/>
      <c r="K405" s="7"/>
    </row>
    <row r="406" spans="1:11" x14ac:dyDescent="0.2">
      <c r="A406" s="26"/>
      <c r="B406" s="7"/>
      <c r="J406" s="7"/>
      <c r="K406" s="7"/>
    </row>
    <row r="407" spans="1:11" x14ac:dyDescent="0.2">
      <c r="A407" s="26"/>
      <c r="B407" s="7"/>
      <c r="J407" s="7"/>
      <c r="K407" s="7"/>
    </row>
    <row r="408" spans="1:11" x14ac:dyDescent="0.2">
      <c r="A408" s="26"/>
      <c r="B408" s="7"/>
      <c r="J408" s="7"/>
      <c r="K408" s="7"/>
    </row>
    <row r="409" spans="1:11" x14ac:dyDescent="0.2">
      <c r="A409" s="26"/>
      <c r="B409" s="7"/>
      <c r="J409" s="7"/>
      <c r="K409" s="7"/>
    </row>
    <row r="410" spans="1:11" x14ac:dyDescent="0.2">
      <c r="A410" s="26"/>
      <c r="B410" s="7"/>
      <c r="J410" s="7"/>
      <c r="K410" s="7"/>
    </row>
    <row r="411" spans="1:11" x14ac:dyDescent="0.2">
      <c r="A411" s="26"/>
      <c r="B411" s="7"/>
      <c r="J411" s="7"/>
      <c r="K411" s="7"/>
    </row>
    <row r="412" spans="1:11" x14ac:dyDescent="0.2">
      <c r="A412" s="26"/>
      <c r="B412" s="7"/>
      <c r="J412" s="7"/>
      <c r="K412" s="7"/>
    </row>
    <row r="413" spans="1:11" x14ac:dyDescent="0.2">
      <c r="A413" s="26"/>
      <c r="B413" s="7"/>
      <c r="J413" s="7"/>
      <c r="K413" s="7"/>
    </row>
    <row r="414" spans="1:11" x14ac:dyDescent="0.2">
      <c r="A414" s="26"/>
      <c r="B414" s="7"/>
      <c r="J414" s="7"/>
      <c r="K414" s="7"/>
    </row>
    <row r="415" spans="1:11" x14ac:dyDescent="0.2">
      <c r="A415" s="26"/>
      <c r="B415" s="7"/>
      <c r="J415" s="7"/>
      <c r="K415" s="7"/>
    </row>
    <row r="416" spans="1:11" x14ac:dyDescent="0.2">
      <c r="A416" s="26"/>
      <c r="B416" s="7"/>
      <c r="J416" s="7"/>
      <c r="K416" s="7"/>
    </row>
    <row r="417" spans="1:11" x14ac:dyDescent="0.2">
      <c r="A417" s="26"/>
      <c r="B417" s="7"/>
      <c r="J417" s="7"/>
      <c r="K417" s="7"/>
    </row>
    <row r="418" spans="1:11" x14ac:dyDescent="0.2">
      <c r="A418" s="26"/>
      <c r="B418" s="7"/>
      <c r="J418" s="7"/>
      <c r="K418" s="7"/>
    </row>
    <row r="419" spans="1:11" x14ac:dyDescent="0.2">
      <c r="A419" s="26"/>
      <c r="B419" s="7"/>
      <c r="J419" s="7"/>
      <c r="K419" s="7"/>
    </row>
    <row r="420" spans="1:11" x14ac:dyDescent="0.2">
      <c r="A420" s="26"/>
      <c r="B420" s="7"/>
      <c r="J420" s="7"/>
      <c r="K420" s="7"/>
    </row>
    <row r="421" spans="1:11" x14ac:dyDescent="0.2">
      <c r="A421" s="26"/>
      <c r="B421" s="7"/>
      <c r="J421" s="7"/>
      <c r="K421" s="7"/>
    </row>
    <row r="422" spans="1:11" x14ac:dyDescent="0.2">
      <c r="A422" s="26"/>
      <c r="B422" s="7"/>
      <c r="J422" s="7"/>
      <c r="K422" s="7"/>
    </row>
    <row r="423" spans="1:11" x14ac:dyDescent="0.2">
      <c r="A423" s="26"/>
      <c r="B423" s="7"/>
      <c r="J423" s="7"/>
      <c r="K423" s="7"/>
    </row>
    <row r="424" spans="1:11" x14ac:dyDescent="0.2">
      <c r="A424" s="26"/>
      <c r="B424" s="7"/>
      <c r="J424" s="7"/>
      <c r="K424" s="7"/>
    </row>
    <row r="425" spans="1:11" x14ac:dyDescent="0.2">
      <c r="A425" s="26"/>
      <c r="B425" s="7"/>
      <c r="J425" s="7"/>
      <c r="K425" s="7"/>
    </row>
    <row r="426" spans="1:11" x14ac:dyDescent="0.2">
      <c r="A426" s="26"/>
      <c r="B426" s="7"/>
      <c r="J426" s="7"/>
      <c r="K426" s="7"/>
    </row>
    <row r="427" spans="1:11" x14ac:dyDescent="0.2">
      <c r="A427" s="26"/>
      <c r="B427" s="7"/>
      <c r="J427" s="7"/>
      <c r="K427" s="7"/>
    </row>
    <row r="428" spans="1:11" x14ac:dyDescent="0.2">
      <c r="A428" s="26"/>
      <c r="B428" s="7"/>
      <c r="J428" s="7"/>
      <c r="K428" s="7"/>
    </row>
    <row r="429" spans="1:11" x14ac:dyDescent="0.2">
      <c r="A429" s="26"/>
      <c r="B429" s="7"/>
      <c r="J429" s="7"/>
      <c r="K429" s="7"/>
    </row>
    <row r="430" spans="1:11" x14ac:dyDescent="0.2">
      <c r="A430" s="26"/>
      <c r="B430" s="7"/>
      <c r="J430" s="7"/>
      <c r="K430" s="7"/>
    </row>
    <row r="431" spans="1:11" x14ac:dyDescent="0.2">
      <c r="A431" s="26"/>
      <c r="B431" s="7"/>
      <c r="J431" s="7"/>
      <c r="K431" s="7"/>
    </row>
    <row r="432" spans="1:11" x14ac:dyDescent="0.2">
      <c r="A432" s="26"/>
      <c r="B432" s="7"/>
      <c r="J432" s="7"/>
      <c r="K432" s="7"/>
    </row>
    <row r="433" spans="1:11" x14ac:dyDescent="0.2">
      <c r="A433" s="26"/>
      <c r="B433" s="7"/>
      <c r="J433" s="7"/>
      <c r="K433" s="7"/>
    </row>
    <row r="434" spans="1:11" x14ac:dyDescent="0.2">
      <c r="A434" s="26"/>
      <c r="B434" s="7"/>
      <c r="J434" s="7"/>
      <c r="K434" s="7"/>
    </row>
    <row r="435" spans="1:11" x14ac:dyDescent="0.2">
      <c r="A435" s="26"/>
      <c r="B435" s="7"/>
      <c r="J435" s="7"/>
      <c r="K435" s="7"/>
    </row>
    <row r="436" spans="1:11" x14ac:dyDescent="0.2">
      <c r="A436" s="26"/>
      <c r="B436" s="7"/>
      <c r="J436" s="7"/>
      <c r="K436" s="7"/>
    </row>
    <row r="437" spans="1:11" x14ac:dyDescent="0.2">
      <c r="A437" s="26"/>
      <c r="B437" s="7"/>
      <c r="J437" s="7"/>
      <c r="K437" s="7"/>
    </row>
    <row r="438" spans="1:11" x14ac:dyDescent="0.2">
      <c r="A438" s="26"/>
      <c r="B438" s="7"/>
      <c r="J438" s="7"/>
      <c r="K438" s="7"/>
    </row>
    <row r="439" spans="1:11" x14ac:dyDescent="0.2">
      <c r="A439" s="26"/>
      <c r="B439" s="7"/>
      <c r="J439" s="7"/>
      <c r="K439" s="7"/>
    </row>
    <row r="440" spans="1:11" x14ac:dyDescent="0.2">
      <c r="A440" s="26"/>
      <c r="B440" s="7"/>
      <c r="J440" s="7"/>
      <c r="K440" s="7"/>
    </row>
    <row r="441" spans="1:11" x14ac:dyDescent="0.2">
      <c r="A441" s="26"/>
      <c r="B441" s="7"/>
      <c r="J441" s="7"/>
      <c r="K441" s="7"/>
    </row>
    <row r="442" spans="1:11" x14ac:dyDescent="0.2">
      <c r="A442" s="26"/>
      <c r="B442" s="7"/>
      <c r="J442" s="7"/>
      <c r="K442" s="7"/>
    </row>
    <row r="443" spans="1:11" x14ac:dyDescent="0.2">
      <c r="A443" s="26"/>
      <c r="B443" s="7"/>
      <c r="J443" s="7"/>
      <c r="K443" s="7"/>
    </row>
    <row r="444" spans="1:11" x14ac:dyDescent="0.2">
      <c r="A444" s="26"/>
      <c r="B444" s="7"/>
      <c r="J444" s="7"/>
      <c r="K444" s="7"/>
    </row>
    <row r="445" spans="1:11" x14ac:dyDescent="0.2">
      <c r="A445" s="26"/>
      <c r="B445" s="7"/>
      <c r="J445" s="7"/>
      <c r="K445" s="7"/>
    </row>
    <row r="446" spans="1:11" x14ac:dyDescent="0.2">
      <c r="A446" s="26"/>
      <c r="B446" s="7"/>
      <c r="J446" s="7"/>
      <c r="K446" s="7"/>
    </row>
    <row r="447" spans="1:11" x14ac:dyDescent="0.2">
      <c r="A447" s="26"/>
      <c r="B447" s="7"/>
      <c r="J447" s="7"/>
      <c r="K447" s="7"/>
    </row>
    <row r="448" spans="1:11" x14ac:dyDescent="0.2">
      <c r="A448" s="26"/>
      <c r="B448" s="7"/>
      <c r="J448" s="7"/>
      <c r="K448" s="7"/>
    </row>
    <row r="449" spans="1:11" x14ac:dyDescent="0.2">
      <c r="A449" s="26"/>
      <c r="B449" s="7"/>
      <c r="J449" s="7"/>
      <c r="K449" s="7"/>
    </row>
    <row r="450" spans="1:11" x14ac:dyDescent="0.2">
      <c r="A450" s="26"/>
      <c r="B450" s="7"/>
      <c r="J450" s="7"/>
      <c r="K450" s="7"/>
    </row>
    <row r="451" spans="1:11" x14ac:dyDescent="0.2">
      <c r="A451" s="26"/>
      <c r="B451" s="7"/>
    </row>
    <row r="452" spans="1:11" x14ac:dyDescent="0.2">
      <c r="A452" s="26"/>
      <c r="B452" s="7"/>
    </row>
    <row r="453" spans="1:11" x14ac:dyDescent="0.2">
      <c r="A453" s="26"/>
      <c r="B453" s="7"/>
    </row>
    <row r="454" spans="1:11" x14ac:dyDescent="0.2">
      <c r="A454" s="26"/>
      <c r="B454" s="7"/>
    </row>
    <row r="455" spans="1:11" x14ac:dyDescent="0.2">
      <c r="A455" s="26"/>
      <c r="B455" s="7"/>
    </row>
    <row r="456" spans="1:11" x14ac:dyDescent="0.2">
      <c r="A456" s="26"/>
      <c r="B456" s="7"/>
    </row>
    <row r="457" spans="1:11" x14ac:dyDescent="0.2">
      <c r="A457" s="26"/>
      <c r="B457" s="7"/>
    </row>
    <row r="458" spans="1:11" x14ac:dyDescent="0.2">
      <c r="A458" s="26"/>
      <c r="B458" s="7"/>
    </row>
    <row r="459" spans="1:11" x14ac:dyDescent="0.2">
      <c r="A459" s="26"/>
      <c r="B459" s="7"/>
    </row>
    <row r="460" spans="1:11" x14ac:dyDescent="0.2">
      <c r="A460" s="26"/>
      <c r="B460" s="7"/>
    </row>
    <row r="461" spans="1:11" x14ac:dyDescent="0.2">
      <c r="A461" s="26"/>
      <c r="B461" s="7"/>
    </row>
    <row r="462" spans="1:11" x14ac:dyDescent="0.2">
      <c r="A462" s="26"/>
      <c r="B462" s="7"/>
    </row>
    <row r="463" spans="1:11" x14ac:dyDescent="0.2">
      <c r="A463" s="26"/>
      <c r="B463" s="7"/>
    </row>
    <row r="464" spans="1:11" x14ac:dyDescent="0.2">
      <c r="A464" s="26"/>
      <c r="B464" s="7"/>
    </row>
    <row r="465" spans="1:2" x14ac:dyDescent="0.2">
      <c r="A465" s="26"/>
      <c r="B465" s="7"/>
    </row>
    <row r="466" spans="1:2" x14ac:dyDescent="0.2">
      <c r="A466" s="26"/>
      <c r="B466" s="7"/>
    </row>
    <row r="467" spans="1:2" x14ac:dyDescent="0.2">
      <c r="A467" s="26"/>
      <c r="B467" s="7"/>
    </row>
    <row r="468" spans="1:2" x14ac:dyDescent="0.2">
      <c r="A468" s="26"/>
      <c r="B468" s="7"/>
    </row>
    <row r="469" spans="1:2" x14ac:dyDescent="0.2">
      <c r="A469" s="26"/>
      <c r="B469" s="7"/>
    </row>
    <row r="470" spans="1:2" x14ac:dyDescent="0.2">
      <c r="A470" s="26"/>
      <c r="B470" s="7"/>
    </row>
    <row r="471" spans="1:2" x14ac:dyDescent="0.2">
      <c r="A471" s="26"/>
      <c r="B471" s="7"/>
    </row>
    <row r="472" spans="1:2" x14ac:dyDescent="0.2">
      <c r="A472" s="26"/>
      <c r="B472" s="7"/>
    </row>
    <row r="473" spans="1:2" x14ac:dyDescent="0.2">
      <c r="A473" s="26"/>
      <c r="B473" s="7"/>
    </row>
    <row r="474" spans="1:2" x14ac:dyDescent="0.2">
      <c r="A474" s="26"/>
      <c r="B474" s="7"/>
    </row>
    <row r="475" spans="1:2" x14ac:dyDescent="0.2">
      <c r="A475" s="26"/>
      <c r="B475" s="7"/>
    </row>
    <row r="476" spans="1:2" x14ac:dyDescent="0.2">
      <c r="A476" s="26"/>
      <c r="B476" s="7"/>
    </row>
    <row r="477" spans="1:2" x14ac:dyDescent="0.2">
      <c r="A477" s="26"/>
      <c r="B477" s="7"/>
    </row>
    <row r="478" spans="1:2" x14ac:dyDescent="0.2">
      <c r="A478" s="26"/>
      <c r="B478" s="7"/>
    </row>
    <row r="479" spans="1:2" x14ac:dyDescent="0.2">
      <c r="A479" s="26"/>
      <c r="B479" s="7"/>
    </row>
    <row r="480" spans="1:2" x14ac:dyDescent="0.2">
      <c r="A480" s="26"/>
      <c r="B480" s="7"/>
    </row>
    <row r="481" spans="1:2" x14ac:dyDescent="0.2">
      <c r="A481" s="26"/>
      <c r="B481" s="7"/>
    </row>
    <row r="482" spans="1:2" x14ac:dyDescent="0.2">
      <c r="A482" s="26"/>
      <c r="B482" s="7"/>
    </row>
    <row r="483" spans="1:2" x14ac:dyDescent="0.2">
      <c r="A483" s="26"/>
      <c r="B483" s="7"/>
    </row>
    <row r="484" spans="1:2" x14ac:dyDescent="0.2">
      <c r="A484" s="26"/>
      <c r="B484" s="7"/>
    </row>
    <row r="485" spans="1:2" x14ac:dyDescent="0.2">
      <c r="A485" s="26"/>
      <c r="B485" s="7"/>
    </row>
    <row r="486" spans="1:2" x14ac:dyDescent="0.2">
      <c r="A486" s="26"/>
      <c r="B486" s="7"/>
    </row>
    <row r="487" spans="1:2" x14ac:dyDescent="0.2">
      <c r="A487" s="26"/>
      <c r="B487" s="7"/>
    </row>
    <row r="488" spans="1:2" x14ac:dyDescent="0.2">
      <c r="A488" s="26"/>
      <c r="B488" s="7"/>
    </row>
    <row r="489" spans="1:2" x14ac:dyDescent="0.2">
      <c r="A489" s="26"/>
      <c r="B489" s="7"/>
    </row>
    <row r="490" spans="1:2" x14ac:dyDescent="0.2">
      <c r="A490" s="26"/>
      <c r="B490" s="7"/>
    </row>
    <row r="491" spans="1:2" x14ac:dyDescent="0.2">
      <c r="A491" s="26"/>
      <c r="B491" s="7"/>
    </row>
    <row r="492" spans="1:2" x14ac:dyDescent="0.2">
      <c r="A492" s="26"/>
      <c r="B492" s="7"/>
    </row>
    <row r="493" spans="1:2" x14ac:dyDescent="0.2">
      <c r="A493" s="26"/>
      <c r="B493" s="7"/>
    </row>
    <row r="494" spans="1:2" x14ac:dyDescent="0.2">
      <c r="A494" s="26"/>
      <c r="B494" s="7"/>
    </row>
    <row r="495" spans="1:2" x14ac:dyDescent="0.2">
      <c r="A495" s="26"/>
      <c r="B495" s="7"/>
    </row>
    <row r="496" spans="1:2" x14ac:dyDescent="0.2">
      <c r="A496" s="26"/>
      <c r="B496" s="7"/>
    </row>
    <row r="497" spans="1:2" x14ac:dyDescent="0.2">
      <c r="A497" s="26"/>
      <c r="B497" s="7"/>
    </row>
    <row r="498" spans="1:2" x14ac:dyDescent="0.2">
      <c r="A498" s="26"/>
      <c r="B498" s="7"/>
    </row>
    <row r="499" spans="1:2" x14ac:dyDescent="0.2">
      <c r="A499" s="26"/>
      <c r="B499" s="7"/>
    </row>
    <row r="500" spans="1:2" x14ac:dyDescent="0.2">
      <c r="A500" s="26"/>
      <c r="B500" s="7"/>
    </row>
    <row r="501" spans="1:2" x14ac:dyDescent="0.2">
      <c r="A501" s="26"/>
      <c r="B501" s="7"/>
    </row>
    <row r="502" spans="1:2" x14ac:dyDescent="0.2">
      <c r="A502" s="26"/>
      <c r="B502" s="7"/>
    </row>
    <row r="503" spans="1:2" x14ac:dyDescent="0.2">
      <c r="A503" s="26"/>
      <c r="B503" s="7"/>
    </row>
    <row r="504" spans="1:2" x14ac:dyDescent="0.2">
      <c r="A504" s="26"/>
      <c r="B504" s="7"/>
    </row>
    <row r="505" spans="1:2" x14ac:dyDescent="0.2">
      <c r="A505" s="26"/>
      <c r="B505" s="7"/>
    </row>
    <row r="506" spans="1:2" x14ac:dyDescent="0.2">
      <c r="A506" s="26"/>
      <c r="B506" s="7"/>
    </row>
    <row r="507" spans="1:2" x14ac:dyDescent="0.2">
      <c r="A507" s="26"/>
      <c r="B507" s="7"/>
    </row>
    <row r="508" spans="1:2" x14ac:dyDescent="0.2">
      <c r="A508" s="26"/>
      <c r="B508" s="7"/>
    </row>
    <row r="509" spans="1:2" x14ac:dyDescent="0.2">
      <c r="A509" s="26"/>
      <c r="B509" s="7"/>
    </row>
    <row r="510" spans="1:2" x14ac:dyDescent="0.2">
      <c r="A510" s="26"/>
      <c r="B510" s="7"/>
    </row>
    <row r="511" spans="1:2" x14ac:dyDescent="0.2">
      <c r="A511" s="26"/>
      <c r="B511" s="7"/>
    </row>
    <row r="512" spans="1:2" x14ac:dyDescent="0.2">
      <c r="A512" s="26"/>
      <c r="B512" s="7"/>
    </row>
    <row r="513" spans="1:2" x14ac:dyDescent="0.2">
      <c r="A513" s="26"/>
      <c r="B513" s="7"/>
    </row>
    <row r="514" spans="1:2" x14ac:dyDescent="0.2">
      <c r="A514" s="26"/>
      <c r="B514" s="7"/>
    </row>
    <row r="515" spans="1:2" x14ac:dyDescent="0.2">
      <c r="A515" s="26"/>
      <c r="B515" s="7"/>
    </row>
    <row r="516" spans="1:2" x14ac:dyDescent="0.2">
      <c r="A516" s="26"/>
      <c r="B516" s="7"/>
    </row>
    <row r="517" spans="1:2" x14ac:dyDescent="0.2">
      <c r="A517" s="26"/>
      <c r="B517" s="7"/>
    </row>
    <row r="518" spans="1:2" x14ac:dyDescent="0.2">
      <c r="A518" s="26"/>
      <c r="B518" s="7"/>
    </row>
    <row r="519" spans="1:2" x14ac:dyDescent="0.2">
      <c r="A519" s="26"/>
      <c r="B519" s="7"/>
    </row>
    <row r="520" spans="1:2" x14ac:dyDescent="0.2">
      <c r="A520" s="26"/>
      <c r="B520" s="7"/>
    </row>
    <row r="521" spans="1:2" x14ac:dyDescent="0.2">
      <c r="A521" s="26"/>
      <c r="B521" s="7"/>
    </row>
    <row r="522" spans="1:2" x14ac:dyDescent="0.2">
      <c r="A522" s="26"/>
      <c r="B522" s="7"/>
    </row>
    <row r="523" spans="1:2" x14ac:dyDescent="0.2">
      <c r="A523" s="26"/>
      <c r="B523" s="7"/>
    </row>
    <row r="524" spans="1:2" x14ac:dyDescent="0.2">
      <c r="A524" s="26"/>
      <c r="B524" s="7"/>
    </row>
    <row r="525" spans="1:2" x14ac:dyDescent="0.2">
      <c r="A525" s="26"/>
      <c r="B525" s="7"/>
    </row>
    <row r="526" spans="1:2" x14ac:dyDescent="0.2">
      <c r="A526" s="26"/>
      <c r="B526" s="7"/>
    </row>
    <row r="527" spans="1:2" x14ac:dyDescent="0.2">
      <c r="A527" s="26"/>
      <c r="B527" s="7"/>
    </row>
    <row r="528" spans="1:2" x14ac:dyDescent="0.2">
      <c r="A528" s="26"/>
      <c r="B528" s="7"/>
    </row>
    <row r="529" spans="1:2" x14ac:dyDescent="0.2">
      <c r="A529" s="26"/>
      <c r="B529" s="7"/>
    </row>
    <row r="530" spans="1:2" x14ac:dyDescent="0.2">
      <c r="A530" s="26"/>
      <c r="B530" s="7"/>
    </row>
    <row r="531" spans="1:2" x14ac:dyDescent="0.2">
      <c r="A531" s="26"/>
      <c r="B531" s="7"/>
    </row>
    <row r="532" spans="1:2" x14ac:dyDescent="0.2">
      <c r="A532" s="26"/>
      <c r="B532" s="7"/>
    </row>
    <row r="533" spans="1:2" x14ac:dyDescent="0.2">
      <c r="A533" s="26"/>
      <c r="B533" s="7"/>
    </row>
    <row r="534" spans="1:2" x14ac:dyDescent="0.2">
      <c r="A534" s="26"/>
      <c r="B534" s="7"/>
    </row>
    <row r="535" spans="1:2" x14ac:dyDescent="0.2">
      <c r="A535" s="26"/>
      <c r="B535" s="7"/>
    </row>
    <row r="536" spans="1:2" x14ac:dyDescent="0.2">
      <c r="A536" s="26"/>
      <c r="B536" s="7"/>
    </row>
    <row r="537" spans="1:2" x14ac:dyDescent="0.2">
      <c r="A537" s="26"/>
      <c r="B537" s="7"/>
    </row>
    <row r="538" spans="1:2" x14ac:dyDescent="0.2">
      <c r="A538" s="26"/>
      <c r="B538" s="7"/>
    </row>
    <row r="539" spans="1:2" x14ac:dyDescent="0.2">
      <c r="A539" s="26"/>
      <c r="B539" s="7"/>
    </row>
    <row r="540" spans="1:2" x14ac:dyDescent="0.2">
      <c r="A540" s="26"/>
      <c r="B540" s="7"/>
    </row>
    <row r="541" spans="1:2" x14ac:dyDescent="0.2">
      <c r="A541" s="26"/>
      <c r="B541" s="7"/>
    </row>
    <row r="542" spans="1:2" x14ac:dyDescent="0.2">
      <c r="A542" s="26"/>
      <c r="B542" s="7"/>
    </row>
    <row r="543" spans="1:2" x14ac:dyDescent="0.2">
      <c r="A543" s="26"/>
      <c r="B543" s="7"/>
    </row>
    <row r="544" spans="1:2" x14ac:dyDescent="0.2">
      <c r="A544" s="26"/>
      <c r="B544" s="7"/>
    </row>
    <row r="545" spans="1:2" x14ac:dyDescent="0.2">
      <c r="A545" s="26"/>
      <c r="B545" s="7"/>
    </row>
    <row r="546" spans="1:2" x14ac:dyDescent="0.2">
      <c r="A546" s="26"/>
      <c r="B546" s="7"/>
    </row>
    <row r="547" spans="1:2" x14ac:dyDescent="0.2">
      <c r="A547" s="26"/>
      <c r="B547" s="7"/>
    </row>
    <row r="548" spans="1:2" x14ac:dyDescent="0.2">
      <c r="A548" s="26"/>
      <c r="B548" s="7"/>
    </row>
    <row r="549" spans="1:2" x14ac:dyDescent="0.2">
      <c r="A549" s="26"/>
      <c r="B549" s="7"/>
    </row>
    <row r="550" spans="1:2" x14ac:dyDescent="0.2">
      <c r="A550" s="26"/>
      <c r="B550" s="7"/>
    </row>
    <row r="551" spans="1:2" x14ac:dyDescent="0.2">
      <c r="A551" s="26"/>
      <c r="B551" s="7"/>
    </row>
    <row r="552" spans="1:2" x14ac:dyDescent="0.2">
      <c r="A552" s="26"/>
      <c r="B552" s="7"/>
    </row>
    <row r="553" spans="1:2" x14ac:dyDescent="0.2">
      <c r="A553" s="26"/>
      <c r="B553" s="7"/>
    </row>
    <row r="554" spans="1:2" x14ac:dyDescent="0.2">
      <c r="A554" s="26"/>
      <c r="B554" s="7"/>
    </row>
    <row r="555" spans="1:2" x14ac:dyDescent="0.2">
      <c r="A555" s="26"/>
      <c r="B555" s="7"/>
    </row>
    <row r="556" spans="1:2" x14ac:dyDescent="0.2">
      <c r="A556" s="26"/>
      <c r="B556" s="7"/>
    </row>
    <row r="557" spans="1:2" x14ac:dyDescent="0.2">
      <c r="A557" s="26"/>
      <c r="B557" s="7"/>
    </row>
    <row r="558" spans="1:2" x14ac:dyDescent="0.2">
      <c r="A558" s="26"/>
      <c r="B558" s="7"/>
    </row>
    <row r="559" spans="1:2" x14ac:dyDescent="0.2">
      <c r="A559" s="26"/>
      <c r="B559" s="7"/>
    </row>
    <row r="560" spans="1:2" x14ac:dyDescent="0.2">
      <c r="A560" s="26"/>
      <c r="B560" s="7"/>
    </row>
    <row r="561" spans="1:2" x14ac:dyDescent="0.2">
      <c r="A561" s="26"/>
      <c r="B561" s="7"/>
    </row>
    <row r="562" spans="1:2" x14ac:dyDescent="0.2">
      <c r="A562" s="26"/>
      <c r="B562" s="7"/>
    </row>
    <row r="563" spans="1:2" x14ac:dyDescent="0.2">
      <c r="A563" s="26"/>
      <c r="B563" s="7"/>
    </row>
    <row r="564" spans="1:2" x14ac:dyDescent="0.2">
      <c r="A564" s="26"/>
      <c r="B564" s="7"/>
    </row>
    <row r="565" spans="1:2" x14ac:dyDescent="0.2">
      <c r="A565" s="26"/>
      <c r="B565" s="7"/>
    </row>
    <row r="566" spans="1:2" x14ac:dyDescent="0.2">
      <c r="A566" s="26"/>
      <c r="B566" s="7"/>
    </row>
    <row r="567" spans="1:2" x14ac:dyDescent="0.2">
      <c r="A567" s="26"/>
      <c r="B567" s="7"/>
    </row>
    <row r="568" spans="1:2" x14ac:dyDescent="0.2">
      <c r="A568" s="26"/>
      <c r="B568" s="7"/>
    </row>
    <row r="569" spans="1:2" x14ac:dyDescent="0.2">
      <c r="A569" s="26"/>
      <c r="B569" s="7"/>
    </row>
    <row r="570" spans="1:2" x14ac:dyDescent="0.2">
      <c r="A570" s="26"/>
      <c r="B570" s="7"/>
    </row>
    <row r="571" spans="1:2" x14ac:dyDescent="0.2">
      <c r="A571" s="26"/>
      <c r="B571" s="7"/>
    </row>
    <row r="572" spans="1:2" x14ac:dyDescent="0.2">
      <c r="A572" s="26"/>
      <c r="B572" s="7"/>
    </row>
    <row r="573" spans="1:2" x14ac:dyDescent="0.2">
      <c r="A573" s="26"/>
      <c r="B573" s="7"/>
    </row>
    <row r="574" spans="1:2" x14ac:dyDescent="0.2">
      <c r="A574" s="26"/>
      <c r="B574" s="7"/>
    </row>
    <row r="575" spans="1:2" x14ac:dyDescent="0.2">
      <c r="A575" s="26"/>
      <c r="B575" s="7"/>
    </row>
    <row r="576" spans="1:2" x14ac:dyDescent="0.2">
      <c r="A576" s="26"/>
      <c r="B576" s="7"/>
    </row>
    <row r="577" spans="1:2" x14ac:dyDescent="0.2">
      <c r="A577" s="26"/>
      <c r="B577" s="7"/>
    </row>
    <row r="578" spans="1:2" x14ac:dyDescent="0.2">
      <c r="A578" s="26"/>
      <c r="B578" s="7"/>
    </row>
    <row r="579" spans="1:2" x14ac:dyDescent="0.2">
      <c r="A579" s="26"/>
      <c r="B579" s="7"/>
    </row>
    <row r="580" spans="1:2" x14ac:dyDescent="0.2">
      <c r="A580" s="26"/>
      <c r="B580" s="7"/>
    </row>
    <row r="581" spans="1:2" x14ac:dyDescent="0.2">
      <c r="A581" s="26"/>
      <c r="B581" s="7"/>
    </row>
    <row r="582" spans="1:2" x14ac:dyDescent="0.2">
      <c r="A582" s="26"/>
      <c r="B582" s="7"/>
    </row>
    <row r="583" spans="1:2" x14ac:dyDescent="0.2">
      <c r="A583" s="26"/>
      <c r="B583" s="7"/>
    </row>
    <row r="584" spans="1:2" x14ac:dyDescent="0.2">
      <c r="A584" s="26"/>
      <c r="B584" s="7"/>
    </row>
    <row r="585" spans="1:2" x14ac:dyDescent="0.2">
      <c r="A585" s="26"/>
      <c r="B585" s="7"/>
    </row>
    <row r="586" spans="1:2" x14ac:dyDescent="0.2">
      <c r="A586" s="26"/>
      <c r="B586" s="7"/>
    </row>
    <row r="587" spans="1:2" x14ac:dyDescent="0.2">
      <c r="A587" s="26"/>
      <c r="B587" s="7"/>
    </row>
    <row r="588" spans="1:2" x14ac:dyDescent="0.2">
      <c r="A588" s="26"/>
      <c r="B588" s="7"/>
    </row>
    <row r="589" spans="1:2" x14ac:dyDescent="0.2">
      <c r="A589" s="26"/>
      <c r="B589" s="7"/>
    </row>
    <row r="590" spans="1:2" x14ac:dyDescent="0.2">
      <c r="A590" s="26"/>
      <c r="B590" s="7"/>
    </row>
    <row r="591" spans="1:2" x14ac:dyDescent="0.2">
      <c r="A591" s="26"/>
      <c r="B591" s="7"/>
    </row>
    <row r="592" spans="1:2" x14ac:dyDescent="0.2">
      <c r="A592" s="26"/>
      <c r="B592" s="7"/>
    </row>
    <row r="593" spans="1:2" x14ac:dyDescent="0.2">
      <c r="A593" s="26"/>
      <c r="B593" s="7"/>
    </row>
    <row r="594" spans="1:2" x14ac:dyDescent="0.2">
      <c r="A594" s="26"/>
      <c r="B594" s="7"/>
    </row>
    <row r="595" spans="1:2" x14ac:dyDescent="0.2">
      <c r="A595" s="26"/>
      <c r="B595" s="7"/>
    </row>
    <row r="596" spans="1:2" x14ac:dyDescent="0.2">
      <c r="A596" s="26"/>
      <c r="B596" s="7"/>
    </row>
    <row r="597" spans="1:2" x14ac:dyDescent="0.2">
      <c r="A597" s="26"/>
      <c r="B597" s="7"/>
    </row>
    <row r="598" spans="1:2" x14ac:dyDescent="0.2">
      <c r="A598" s="26"/>
      <c r="B598" s="7"/>
    </row>
    <row r="599" spans="1:2" x14ac:dyDescent="0.2">
      <c r="A599" s="26"/>
      <c r="B599" s="7"/>
    </row>
    <row r="600" spans="1:2" x14ac:dyDescent="0.2">
      <c r="A600" s="26"/>
      <c r="B600" s="7"/>
    </row>
    <row r="601" spans="1:2" x14ac:dyDescent="0.2">
      <c r="A601" s="26"/>
      <c r="B601" s="7"/>
    </row>
    <row r="602" spans="1:2" x14ac:dyDescent="0.2">
      <c r="A602" s="26"/>
      <c r="B602" s="7"/>
    </row>
    <row r="603" spans="1:2" x14ac:dyDescent="0.2">
      <c r="A603" s="26"/>
      <c r="B603" s="7"/>
    </row>
    <row r="604" spans="1:2" x14ac:dyDescent="0.2">
      <c r="A604" s="26"/>
      <c r="B604" s="7"/>
    </row>
    <row r="605" spans="1:2" x14ac:dyDescent="0.2">
      <c r="A605" s="26"/>
      <c r="B605" s="7"/>
    </row>
    <row r="606" spans="1:2" x14ac:dyDescent="0.2">
      <c r="A606" s="26"/>
      <c r="B606" s="7"/>
    </row>
    <row r="607" spans="1:2" x14ac:dyDescent="0.2">
      <c r="A607" s="26"/>
      <c r="B607" s="7"/>
    </row>
    <row r="608" spans="1:2" x14ac:dyDescent="0.2">
      <c r="A608" s="26"/>
      <c r="B608" s="7"/>
    </row>
    <row r="609" spans="1:2" x14ac:dyDescent="0.2">
      <c r="A609" s="26"/>
      <c r="B609" s="7"/>
    </row>
    <row r="610" spans="1:2" x14ac:dyDescent="0.2">
      <c r="A610" s="26"/>
      <c r="B610" s="7"/>
    </row>
    <row r="611" spans="1:2" x14ac:dyDescent="0.2">
      <c r="A611" s="26"/>
      <c r="B611" s="7"/>
    </row>
    <row r="612" spans="1:2" x14ac:dyDescent="0.2">
      <c r="A612" s="26"/>
      <c r="B612" s="7"/>
    </row>
    <row r="613" spans="1:2" x14ac:dyDescent="0.2">
      <c r="A613" s="26"/>
      <c r="B613" s="7"/>
    </row>
    <row r="614" spans="1:2" x14ac:dyDescent="0.2">
      <c r="A614" s="26"/>
      <c r="B614" s="7"/>
    </row>
    <row r="615" spans="1:2" x14ac:dyDescent="0.2">
      <c r="A615" s="26"/>
      <c r="B615" s="7"/>
    </row>
    <row r="616" spans="1:2" x14ac:dyDescent="0.2">
      <c r="A616" s="26"/>
      <c r="B616" s="7"/>
    </row>
    <row r="617" spans="1:2" x14ac:dyDescent="0.2">
      <c r="A617" s="26"/>
      <c r="B617" s="7"/>
    </row>
    <row r="618" spans="1:2" x14ac:dyDescent="0.2">
      <c r="A618" s="26"/>
      <c r="B618" s="7"/>
    </row>
    <row r="619" spans="1:2" x14ac:dyDescent="0.2">
      <c r="A619" s="26"/>
      <c r="B619" s="7"/>
    </row>
    <row r="620" spans="1:2" x14ac:dyDescent="0.2">
      <c r="A620" s="26"/>
      <c r="B620" s="7"/>
    </row>
    <row r="621" spans="1:2" x14ac:dyDescent="0.2">
      <c r="A621" s="26"/>
      <c r="B621" s="7"/>
    </row>
    <row r="622" spans="1:2" x14ac:dyDescent="0.2">
      <c r="A622" s="26"/>
      <c r="B622" s="7"/>
    </row>
    <row r="623" spans="1:2" x14ac:dyDescent="0.2">
      <c r="A623" s="26"/>
      <c r="B623" s="7"/>
    </row>
    <row r="624" spans="1:2" x14ac:dyDescent="0.2">
      <c r="A624" s="26"/>
      <c r="B624" s="7"/>
    </row>
    <row r="625" spans="1:2" x14ac:dyDescent="0.2">
      <c r="A625" s="26"/>
      <c r="B625" s="7"/>
    </row>
    <row r="626" spans="1:2" x14ac:dyDescent="0.2">
      <c r="A626" s="26"/>
      <c r="B626" s="7"/>
    </row>
    <row r="627" spans="1:2" x14ac:dyDescent="0.2">
      <c r="A627" s="26"/>
      <c r="B627" s="7"/>
    </row>
    <row r="628" spans="1:2" x14ac:dyDescent="0.2">
      <c r="A628" s="26"/>
      <c r="B628" s="7"/>
    </row>
    <row r="629" spans="1:2" x14ac:dyDescent="0.2">
      <c r="A629" s="26"/>
      <c r="B629" s="7"/>
    </row>
    <row r="630" spans="1:2" x14ac:dyDescent="0.2">
      <c r="A630" s="26"/>
      <c r="B630" s="7"/>
    </row>
    <row r="631" spans="1:2" x14ac:dyDescent="0.2">
      <c r="A631" s="26"/>
      <c r="B631" s="7"/>
    </row>
    <row r="632" spans="1:2" x14ac:dyDescent="0.2">
      <c r="A632" s="26"/>
      <c r="B632" s="7"/>
    </row>
    <row r="633" spans="1:2" x14ac:dyDescent="0.2">
      <c r="A633" s="26"/>
      <c r="B633" s="7"/>
    </row>
    <row r="634" spans="1:2" x14ac:dyDescent="0.2">
      <c r="A634" s="26"/>
      <c r="B634" s="7"/>
    </row>
    <row r="635" spans="1:2" x14ac:dyDescent="0.2">
      <c r="A635" s="26"/>
      <c r="B635" s="7"/>
    </row>
    <row r="636" spans="1:2" x14ac:dyDescent="0.2">
      <c r="A636" s="26"/>
      <c r="B636" s="7"/>
    </row>
    <row r="637" spans="1:2" x14ac:dyDescent="0.2">
      <c r="A637" s="26"/>
      <c r="B637" s="7"/>
    </row>
    <row r="638" spans="1:2" x14ac:dyDescent="0.2">
      <c r="A638" s="26"/>
      <c r="B638" s="7"/>
    </row>
    <row r="639" spans="1:2" x14ac:dyDescent="0.2">
      <c r="A639" s="26"/>
      <c r="B639" s="7"/>
    </row>
    <row r="640" spans="1:2" x14ac:dyDescent="0.2">
      <c r="A640" s="26"/>
      <c r="B640" s="7"/>
    </row>
    <row r="641" spans="1:2" x14ac:dyDescent="0.2">
      <c r="A641" s="26"/>
      <c r="B641" s="7"/>
    </row>
    <row r="642" spans="1:2" x14ac:dyDescent="0.2">
      <c r="A642" s="26"/>
      <c r="B642" s="7"/>
    </row>
    <row r="643" spans="1:2" x14ac:dyDescent="0.2">
      <c r="A643" s="26"/>
      <c r="B643" s="7"/>
    </row>
    <row r="644" spans="1:2" x14ac:dyDescent="0.2">
      <c r="A644" s="26"/>
      <c r="B644" s="7"/>
    </row>
    <row r="645" spans="1:2" x14ac:dyDescent="0.2">
      <c r="A645" s="26"/>
      <c r="B645" s="7"/>
    </row>
    <row r="646" spans="1:2" x14ac:dyDescent="0.2">
      <c r="A646" s="26"/>
      <c r="B646" s="7"/>
    </row>
    <row r="647" spans="1:2" x14ac:dyDescent="0.2">
      <c r="A647" s="26"/>
      <c r="B647" s="7"/>
    </row>
    <row r="648" spans="1:2" x14ac:dyDescent="0.2">
      <c r="A648" s="26"/>
      <c r="B648" s="7"/>
    </row>
    <row r="649" spans="1:2" x14ac:dyDescent="0.2">
      <c r="A649" s="26"/>
      <c r="B649" s="7"/>
    </row>
    <row r="650" spans="1:2" x14ac:dyDescent="0.2">
      <c r="A650" s="26"/>
      <c r="B650" s="7"/>
    </row>
    <row r="651" spans="1:2" x14ac:dyDescent="0.2">
      <c r="A651" s="26"/>
      <c r="B651" s="7"/>
    </row>
    <row r="652" spans="1:2" x14ac:dyDescent="0.2">
      <c r="A652" s="26"/>
      <c r="B652" s="7"/>
    </row>
    <row r="653" spans="1:2" x14ac:dyDescent="0.2">
      <c r="A653" s="26"/>
      <c r="B653" s="7"/>
    </row>
    <row r="654" spans="1:2" x14ac:dyDescent="0.2">
      <c r="A654" s="26"/>
      <c r="B654" s="7"/>
    </row>
    <row r="655" spans="1:2" x14ac:dyDescent="0.2">
      <c r="A655" s="26"/>
      <c r="B655" s="7"/>
    </row>
    <row r="656" spans="1:2" x14ac:dyDescent="0.2">
      <c r="A656" s="26"/>
      <c r="B656" s="7"/>
    </row>
    <row r="657" spans="1:2" x14ac:dyDescent="0.2">
      <c r="A657" s="26"/>
      <c r="B657" s="7"/>
    </row>
    <row r="658" spans="1:2" x14ac:dyDescent="0.2">
      <c r="A658" s="26"/>
      <c r="B658" s="7"/>
    </row>
    <row r="659" spans="1:2" x14ac:dyDescent="0.2">
      <c r="A659" s="26"/>
      <c r="B659" s="7"/>
    </row>
    <row r="660" spans="1:2" x14ac:dyDescent="0.2">
      <c r="A660" s="26"/>
      <c r="B660" s="7"/>
    </row>
    <row r="661" spans="1:2" x14ac:dyDescent="0.2">
      <c r="A661" s="26"/>
      <c r="B661" s="7"/>
    </row>
    <row r="662" spans="1:2" x14ac:dyDescent="0.2">
      <c r="A662" s="26"/>
      <c r="B662" s="7"/>
    </row>
    <row r="663" spans="1:2" x14ac:dyDescent="0.2">
      <c r="A663" s="26"/>
      <c r="B663" s="7"/>
    </row>
    <row r="664" spans="1:2" x14ac:dyDescent="0.2">
      <c r="A664" s="26"/>
      <c r="B664" s="7"/>
    </row>
    <row r="665" spans="1:2" x14ac:dyDescent="0.2">
      <c r="A665" s="26"/>
      <c r="B665" s="7"/>
    </row>
    <row r="666" spans="1:2" x14ac:dyDescent="0.2">
      <c r="A666" s="26"/>
      <c r="B666" s="7"/>
    </row>
    <row r="667" spans="1:2" x14ac:dyDescent="0.2">
      <c r="A667" s="26"/>
      <c r="B667" s="7"/>
    </row>
    <row r="668" spans="1:2" x14ac:dyDescent="0.2">
      <c r="A668" s="26"/>
      <c r="B668" s="7"/>
    </row>
    <row r="669" spans="1:2" x14ac:dyDescent="0.2">
      <c r="A669" s="26"/>
      <c r="B669" s="7"/>
    </row>
    <row r="670" spans="1:2" x14ac:dyDescent="0.2">
      <c r="A670" s="26"/>
      <c r="B670" s="7"/>
    </row>
    <row r="671" spans="1:2" x14ac:dyDescent="0.2">
      <c r="A671" s="26"/>
      <c r="B671" s="7"/>
    </row>
    <row r="672" spans="1:2" x14ac:dyDescent="0.2">
      <c r="A672" s="26"/>
      <c r="B672" s="7"/>
    </row>
    <row r="673" spans="1:2" x14ac:dyDescent="0.2">
      <c r="A673" s="26"/>
      <c r="B673" s="7"/>
    </row>
    <row r="674" spans="1:2" x14ac:dyDescent="0.2">
      <c r="A674" s="26"/>
      <c r="B674" s="7"/>
    </row>
    <row r="675" spans="1:2" x14ac:dyDescent="0.2">
      <c r="A675" s="26"/>
      <c r="B675" s="7"/>
    </row>
    <row r="676" spans="1:2" x14ac:dyDescent="0.2">
      <c r="A676" s="26"/>
      <c r="B676" s="7"/>
    </row>
    <row r="677" spans="1:2" x14ac:dyDescent="0.2">
      <c r="A677" s="26"/>
      <c r="B677" s="7"/>
    </row>
    <row r="678" spans="1:2" x14ac:dyDescent="0.2">
      <c r="A678" s="26"/>
      <c r="B678" s="7"/>
    </row>
    <row r="679" spans="1:2" x14ac:dyDescent="0.2">
      <c r="A679" s="26"/>
      <c r="B679" s="7"/>
    </row>
    <row r="680" spans="1:2" x14ac:dyDescent="0.2">
      <c r="A680" s="26"/>
      <c r="B680" s="7"/>
    </row>
    <row r="681" spans="1:2" x14ac:dyDescent="0.2">
      <c r="A681" s="26"/>
      <c r="B681" s="7"/>
    </row>
    <row r="682" spans="1:2" x14ac:dyDescent="0.2">
      <c r="A682" s="26"/>
      <c r="B682" s="7"/>
    </row>
    <row r="683" spans="1:2" x14ac:dyDescent="0.2">
      <c r="A683" s="26"/>
      <c r="B683" s="7"/>
    </row>
    <row r="684" spans="1:2" x14ac:dyDescent="0.2">
      <c r="A684" s="26"/>
      <c r="B684" s="7"/>
    </row>
    <row r="685" spans="1:2" x14ac:dyDescent="0.2">
      <c r="A685" s="26"/>
      <c r="B685" s="7"/>
    </row>
    <row r="686" spans="1:2" x14ac:dyDescent="0.2">
      <c r="A686" s="26"/>
      <c r="B686" s="7"/>
    </row>
    <row r="687" spans="1:2" x14ac:dyDescent="0.2">
      <c r="A687" s="26"/>
      <c r="B687" s="7"/>
    </row>
    <row r="688" spans="1:2" x14ac:dyDescent="0.2">
      <c r="A688" s="26"/>
      <c r="B688" s="7"/>
    </row>
    <row r="689" spans="1:2" x14ac:dyDescent="0.2">
      <c r="A689" s="26"/>
      <c r="B689" s="7"/>
    </row>
    <row r="690" spans="1:2" x14ac:dyDescent="0.2">
      <c r="A690" s="26"/>
      <c r="B690" s="7"/>
    </row>
    <row r="691" spans="1:2" x14ac:dyDescent="0.2">
      <c r="A691" s="26"/>
      <c r="B691" s="7"/>
    </row>
    <row r="692" spans="1:2" x14ac:dyDescent="0.2">
      <c r="A692" s="26"/>
      <c r="B692" s="7"/>
    </row>
    <row r="693" spans="1:2" x14ac:dyDescent="0.2">
      <c r="A693" s="26"/>
      <c r="B693" s="7"/>
    </row>
    <row r="694" spans="1:2" x14ac:dyDescent="0.2">
      <c r="A694" s="26"/>
      <c r="B694" s="7"/>
    </row>
    <row r="695" spans="1:2" x14ac:dyDescent="0.2">
      <c r="A695" s="26"/>
      <c r="B695" s="7"/>
    </row>
    <row r="696" spans="1:2" x14ac:dyDescent="0.2">
      <c r="A696" s="26"/>
      <c r="B696" s="7"/>
    </row>
    <row r="697" spans="1:2" x14ac:dyDescent="0.2">
      <c r="A697" s="26"/>
      <c r="B697" s="7"/>
    </row>
    <row r="698" spans="1:2" x14ac:dyDescent="0.2">
      <c r="A698" s="26"/>
      <c r="B698" s="7"/>
    </row>
    <row r="699" spans="1:2" x14ac:dyDescent="0.2">
      <c r="A699" s="26"/>
      <c r="B699" s="7"/>
    </row>
    <row r="700" spans="1:2" x14ac:dyDescent="0.2">
      <c r="A700" s="26"/>
      <c r="B700" s="7"/>
    </row>
    <row r="701" spans="1:2" x14ac:dyDescent="0.2">
      <c r="A701" s="26"/>
      <c r="B701" s="7"/>
    </row>
    <row r="702" spans="1:2" x14ac:dyDescent="0.2">
      <c r="A702" s="26"/>
      <c r="B702" s="7"/>
    </row>
    <row r="703" spans="1:2" x14ac:dyDescent="0.2">
      <c r="A703" s="26"/>
      <c r="B703" s="7"/>
    </row>
    <row r="704" spans="1:2" x14ac:dyDescent="0.2">
      <c r="A704" s="26"/>
      <c r="B704" s="7"/>
    </row>
    <row r="705" spans="1:2" x14ac:dyDescent="0.2">
      <c r="A705" s="26"/>
      <c r="B705" s="7"/>
    </row>
    <row r="706" spans="1:2" x14ac:dyDescent="0.2">
      <c r="A706" s="26"/>
      <c r="B706" s="7"/>
    </row>
    <row r="707" spans="1:2" x14ac:dyDescent="0.2">
      <c r="A707" s="26"/>
      <c r="B707" s="7"/>
    </row>
    <row r="708" spans="1:2" x14ac:dyDescent="0.2">
      <c r="A708" s="26"/>
      <c r="B708" s="7"/>
    </row>
    <row r="709" spans="1:2" x14ac:dyDescent="0.2">
      <c r="A709" s="26"/>
      <c r="B709" s="7"/>
    </row>
    <row r="710" spans="1:2" x14ac:dyDescent="0.2">
      <c r="A710" s="26"/>
      <c r="B710" s="7"/>
    </row>
    <row r="711" spans="1:2" x14ac:dyDescent="0.2">
      <c r="A711" s="26"/>
      <c r="B711" s="7"/>
    </row>
    <row r="712" spans="1:2" x14ac:dyDescent="0.2">
      <c r="A712" s="26"/>
      <c r="B712" s="7"/>
    </row>
    <row r="713" spans="1:2" x14ac:dyDescent="0.2">
      <c r="A713" s="26"/>
      <c r="B713" s="7"/>
    </row>
    <row r="714" spans="1:2" x14ac:dyDescent="0.2">
      <c r="A714" s="26"/>
      <c r="B714" s="7"/>
    </row>
    <row r="715" spans="1:2" x14ac:dyDescent="0.2">
      <c r="A715" s="26"/>
      <c r="B715" s="7"/>
    </row>
    <row r="716" spans="1:2" x14ac:dyDescent="0.2">
      <c r="A716" s="26"/>
      <c r="B716" s="7"/>
    </row>
    <row r="717" spans="1:2" x14ac:dyDescent="0.2">
      <c r="A717" s="26"/>
      <c r="B717" s="7"/>
    </row>
    <row r="718" spans="1:2" x14ac:dyDescent="0.2">
      <c r="A718" s="26"/>
      <c r="B718" s="7"/>
    </row>
    <row r="719" spans="1:2" x14ac:dyDescent="0.2">
      <c r="A719" s="26"/>
      <c r="B719" s="7"/>
    </row>
    <row r="720" spans="1:2" x14ac:dyDescent="0.2">
      <c r="A720" s="26"/>
      <c r="B720" s="7"/>
    </row>
    <row r="721" spans="1:2" x14ac:dyDescent="0.2">
      <c r="A721" s="26"/>
      <c r="B721" s="7"/>
    </row>
    <row r="722" spans="1:2" x14ac:dyDescent="0.2">
      <c r="A722" s="26"/>
      <c r="B722" s="7"/>
    </row>
    <row r="723" spans="1:2" x14ac:dyDescent="0.2">
      <c r="A723" s="26"/>
      <c r="B723" s="7"/>
    </row>
    <row r="724" spans="1:2" x14ac:dyDescent="0.2">
      <c r="A724" s="26"/>
      <c r="B724" s="7"/>
    </row>
    <row r="725" spans="1:2" x14ac:dyDescent="0.2">
      <c r="A725" s="26"/>
      <c r="B725" s="7"/>
    </row>
    <row r="726" spans="1:2" x14ac:dyDescent="0.2">
      <c r="A726" s="26"/>
      <c r="B726" s="7"/>
    </row>
    <row r="727" spans="1:2" x14ac:dyDescent="0.2">
      <c r="A727" s="26"/>
      <c r="B727" s="7"/>
    </row>
    <row r="728" spans="1:2" x14ac:dyDescent="0.2">
      <c r="A728" s="26"/>
      <c r="B728" s="7"/>
    </row>
    <row r="729" spans="1:2" x14ac:dyDescent="0.2">
      <c r="A729" s="26"/>
      <c r="B729" s="7"/>
    </row>
    <row r="730" spans="1:2" x14ac:dyDescent="0.2">
      <c r="A730" s="26"/>
      <c r="B730" s="7"/>
    </row>
    <row r="731" spans="1:2" x14ac:dyDescent="0.2">
      <c r="A731" s="26"/>
      <c r="B731" s="7"/>
    </row>
    <row r="732" spans="1:2" x14ac:dyDescent="0.2">
      <c r="A732" s="26"/>
      <c r="B732" s="7"/>
    </row>
    <row r="733" spans="1:2" x14ac:dyDescent="0.2">
      <c r="A733" s="26"/>
      <c r="B733" s="7"/>
    </row>
    <row r="734" spans="1:2" x14ac:dyDescent="0.2">
      <c r="A734" s="26"/>
      <c r="B734" s="7"/>
    </row>
    <row r="735" spans="1:2" x14ac:dyDescent="0.2">
      <c r="A735" s="26"/>
      <c r="B735" s="7"/>
    </row>
    <row r="736" spans="1:2" x14ac:dyDescent="0.2">
      <c r="A736" s="26"/>
      <c r="B736" s="7"/>
    </row>
    <row r="737" spans="1:2" x14ac:dyDescent="0.2">
      <c r="A737" s="26"/>
      <c r="B737" s="7"/>
    </row>
    <row r="738" spans="1:2" x14ac:dyDescent="0.2">
      <c r="A738" s="26"/>
      <c r="B738" s="7"/>
    </row>
    <row r="739" spans="1:2" x14ac:dyDescent="0.2">
      <c r="A739" s="26"/>
      <c r="B739" s="7"/>
    </row>
    <row r="740" spans="1:2" x14ac:dyDescent="0.2">
      <c r="A740" s="26"/>
      <c r="B740" s="7"/>
    </row>
    <row r="741" spans="1:2" x14ac:dyDescent="0.2">
      <c r="A741" s="26"/>
      <c r="B741" s="7"/>
    </row>
    <row r="742" spans="1:2" x14ac:dyDescent="0.2">
      <c r="A742" s="26"/>
      <c r="B742" s="7"/>
    </row>
    <row r="743" spans="1:2" x14ac:dyDescent="0.2">
      <c r="A743" s="26"/>
      <c r="B743" s="7"/>
    </row>
    <row r="744" spans="1:2" x14ac:dyDescent="0.2">
      <c r="A744" s="26"/>
      <c r="B744" s="7"/>
    </row>
    <row r="745" spans="1:2" x14ac:dyDescent="0.2">
      <c r="A745" s="26"/>
      <c r="B745" s="7"/>
    </row>
    <row r="746" spans="1:2" x14ac:dyDescent="0.2">
      <c r="A746" s="26"/>
      <c r="B746" s="7"/>
    </row>
    <row r="747" spans="1:2" x14ac:dyDescent="0.2">
      <c r="A747" s="26"/>
      <c r="B747" s="7"/>
    </row>
    <row r="748" spans="1:2" x14ac:dyDescent="0.2">
      <c r="A748" s="26"/>
      <c r="B748" s="7"/>
    </row>
    <row r="749" spans="1:2" x14ac:dyDescent="0.2">
      <c r="A749" s="26"/>
      <c r="B749" s="7"/>
    </row>
    <row r="750" spans="1:2" x14ac:dyDescent="0.2">
      <c r="A750" s="26"/>
      <c r="B750" s="7"/>
    </row>
    <row r="751" spans="1:2" x14ac:dyDescent="0.2">
      <c r="A751" s="26"/>
      <c r="B751" s="7"/>
    </row>
    <row r="752" spans="1:2" x14ac:dyDescent="0.2">
      <c r="A752" s="26"/>
      <c r="B752" s="7"/>
    </row>
    <row r="753" spans="1:2" x14ac:dyDescent="0.2">
      <c r="A753" s="26"/>
      <c r="B753" s="7"/>
    </row>
    <row r="754" spans="1:2" x14ac:dyDescent="0.2">
      <c r="A754" s="26"/>
      <c r="B754" s="7"/>
    </row>
    <row r="755" spans="1:2" x14ac:dyDescent="0.2">
      <c r="A755" s="26"/>
      <c r="B755" s="7"/>
    </row>
    <row r="756" spans="1:2" x14ac:dyDescent="0.2">
      <c r="A756" s="26"/>
      <c r="B756" s="7"/>
    </row>
    <row r="757" spans="1:2" x14ac:dyDescent="0.2">
      <c r="A757" s="26"/>
      <c r="B757" s="7"/>
    </row>
    <row r="758" spans="1:2" x14ac:dyDescent="0.2">
      <c r="A758" s="26"/>
      <c r="B758" s="7"/>
    </row>
    <row r="759" spans="1:2" x14ac:dyDescent="0.2">
      <c r="A759" s="26"/>
      <c r="B759" s="7"/>
    </row>
    <row r="760" spans="1:2" x14ac:dyDescent="0.2">
      <c r="A760" s="26"/>
      <c r="B760" s="7"/>
    </row>
    <row r="761" spans="1:2" x14ac:dyDescent="0.2">
      <c r="A761" s="26"/>
      <c r="B761" s="7"/>
    </row>
    <row r="762" spans="1:2" x14ac:dyDescent="0.2">
      <c r="A762" s="26"/>
      <c r="B762" s="7"/>
    </row>
    <row r="763" spans="1:2" x14ac:dyDescent="0.2">
      <c r="A763" s="26"/>
      <c r="B763" s="7"/>
    </row>
    <row r="764" spans="1:2" x14ac:dyDescent="0.2">
      <c r="A764" s="26"/>
      <c r="B764" s="7"/>
    </row>
    <row r="765" spans="1:2" x14ac:dyDescent="0.2">
      <c r="A765" s="26"/>
      <c r="B765" s="7"/>
    </row>
    <row r="766" spans="1:2" x14ac:dyDescent="0.2">
      <c r="A766" s="26"/>
      <c r="B766" s="7"/>
    </row>
    <row r="767" spans="1:2" x14ac:dyDescent="0.2">
      <c r="A767" s="26"/>
      <c r="B767" s="7"/>
    </row>
    <row r="768" spans="1:2" x14ac:dyDescent="0.2">
      <c r="A768" s="26"/>
      <c r="B768" s="7"/>
    </row>
    <row r="769" spans="1:2" x14ac:dyDescent="0.2">
      <c r="A769" s="26"/>
      <c r="B769" s="7"/>
    </row>
    <row r="770" spans="1:2" x14ac:dyDescent="0.2">
      <c r="A770" s="26"/>
      <c r="B770" s="7"/>
    </row>
    <row r="771" spans="1:2" x14ac:dyDescent="0.2">
      <c r="A771" s="26"/>
      <c r="B771" s="7"/>
    </row>
    <row r="772" spans="1:2" x14ac:dyDescent="0.2">
      <c r="A772" s="26"/>
      <c r="B772" s="7"/>
    </row>
    <row r="773" spans="1:2" x14ac:dyDescent="0.2">
      <c r="A773" s="26"/>
      <c r="B773" s="7"/>
    </row>
    <row r="774" spans="1:2" x14ac:dyDescent="0.2">
      <c r="A774" s="26"/>
      <c r="B774" s="7"/>
    </row>
    <row r="775" spans="1:2" x14ac:dyDescent="0.2">
      <c r="A775" s="26"/>
      <c r="B775" s="7"/>
    </row>
    <row r="776" spans="1:2" x14ac:dyDescent="0.2">
      <c r="A776" s="26"/>
      <c r="B776" s="7"/>
    </row>
    <row r="777" spans="1:2" x14ac:dyDescent="0.2">
      <c r="A777" s="26"/>
      <c r="B777" s="7"/>
    </row>
    <row r="778" spans="1:2" x14ac:dyDescent="0.2">
      <c r="A778" s="26"/>
      <c r="B778" s="7"/>
    </row>
    <row r="779" spans="1:2" x14ac:dyDescent="0.2">
      <c r="A779" s="26"/>
      <c r="B779" s="7"/>
    </row>
    <row r="780" spans="1:2" x14ac:dyDescent="0.2">
      <c r="A780" s="26"/>
      <c r="B780" s="7"/>
    </row>
    <row r="781" spans="1:2" x14ac:dyDescent="0.2">
      <c r="A781" s="26"/>
      <c r="B781" s="7"/>
    </row>
    <row r="782" spans="1:2" x14ac:dyDescent="0.2">
      <c r="A782" s="26"/>
      <c r="B782" s="7"/>
    </row>
    <row r="783" spans="1:2" x14ac:dyDescent="0.2">
      <c r="A783" s="26"/>
      <c r="B783" s="7"/>
    </row>
    <row r="784" spans="1:2" x14ac:dyDescent="0.2">
      <c r="A784" s="26"/>
      <c r="B784" s="7"/>
    </row>
    <row r="785" spans="1:2" x14ac:dyDescent="0.2">
      <c r="A785" s="26"/>
      <c r="B785" s="7"/>
    </row>
    <row r="786" spans="1:2" x14ac:dyDescent="0.2">
      <c r="A786" s="26"/>
      <c r="B786" s="7"/>
    </row>
    <row r="787" spans="1:2" x14ac:dyDescent="0.2">
      <c r="A787" s="26"/>
      <c r="B787" s="7"/>
    </row>
    <row r="788" spans="1:2" x14ac:dyDescent="0.2">
      <c r="A788" s="26"/>
      <c r="B788" s="7"/>
    </row>
    <row r="789" spans="1:2" x14ac:dyDescent="0.2">
      <c r="A789" s="26"/>
      <c r="B789" s="7"/>
    </row>
    <row r="790" spans="1:2" x14ac:dyDescent="0.2">
      <c r="A790" s="26"/>
      <c r="B790" s="7"/>
    </row>
    <row r="791" spans="1:2" x14ac:dyDescent="0.2">
      <c r="A791" s="26"/>
      <c r="B791" s="7"/>
    </row>
    <row r="792" spans="1:2" x14ac:dyDescent="0.2">
      <c r="A792" s="26"/>
      <c r="B792" s="7"/>
    </row>
    <row r="793" spans="1:2" x14ac:dyDescent="0.2">
      <c r="A793" s="26"/>
      <c r="B793" s="7"/>
    </row>
    <row r="794" spans="1:2" x14ac:dyDescent="0.2">
      <c r="A794" s="26"/>
      <c r="B794" s="7"/>
    </row>
    <row r="795" spans="1:2" x14ac:dyDescent="0.2">
      <c r="A795" s="26"/>
      <c r="B795" s="7"/>
    </row>
    <row r="796" spans="1:2" x14ac:dyDescent="0.2">
      <c r="A796" s="26"/>
      <c r="B796" s="7"/>
    </row>
    <row r="797" spans="1:2" x14ac:dyDescent="0.2">
      <c r="A797" s="26"/>
      <c r="B797" s="7"/>
    </row>
    <row r="798" spans="1:2" x14ac:dyDescent="0.2">
      <c r="A798" s="26"/>
      <c r="B798" s="7"/>
    </row>
    <row r="799" spans="1:2" x14ac:dyDescent="0.2">
      <c r="A799" s="26"/>
      <c r="B799" s="7"/>
    </row>
    <row r="800" spans="1:2" x14ac:dyDescent="0.2">
      <c r="A800" s="26"/>
      <c r="B800" s="7"/>
    </row>
    <row r="801" spans="1:2" x14ac:dyDescent="0.2">
      <c r="A801" s="26"/>
      <c r="B801" s="7"/>
    </row>
    <row r="802" spans="1:2" x14ac:dyDescent="0.2">
      <c r="A802" s="26"/>
      <c r="B802" s="7"/>
    </row>
    <row r="803" spans="1:2" x14ac:dyDescent="0.2">
      <c r="A803" s="26"/>
      <c r="B803" s="7"/>
    </row>
    <row r="804" spans="1:2" x14ac:dyDescent="0.2">
      <c r="A804" s="26"/>
      <c r="B804" s="7"/>
    </row>
    <row r="805" spans="1:2" x14ac:dyDescent="0.2">
      <c r="A805" s="26"/>
      <c r="B805" s="7"/>
    </row>
    <row r="806" spans="1:2" x14ac:dyDescent="0.2">
      <c r="A806" s="26"/>
      <c r="B806" s="7"/>
    </row>
    <row r="807" spans="1:2" x14ac:dyDescent="0.2">
      <c r="A807" s="26"/>
      <c r="B807" s="7"/>
    </row>
    <row r="808" spans="1:2" x14ac:dyDescent="0.2">
      <c r="A808" s="26"/>
      <c r="B808" s="7"/>
    </row>
    <row r="809" spans="1:2" x14ac:dyDescent="0.2">
      <c r="A809" s="26"/>
      <c r="B809" s="7"/>
    </row>
    <row r="810" spans="1:2" x14ac:dyDescent="0.2">
      <c r="A810" s="26"/>
      <c r="B810" s="7"/>
    </row>
    <row r="811" spans="1:2" x14ac:dyDescent="0.2">
      <c r="A811" s="26"/>
      <c r="B811" s="7"/>
    </row>
    <row r="812" spans="1:2" x14ac:dyDescent="0.2">
      <c r="A812" s="26"/>
      <c r="B812" s="7"/>
    </row>
    <row r="813" spans="1:2" x14ac:dyDescent="0.2">
      <c r="A813" s="26"/>
      <c r="B813" s="7"/>
    </row>
    <row r="814" spans="1:2" x14ac:dyDescent="0.2">
      <c r="A814" s="26"/>
      <c r="B814" s="7"/>
    </row>
    <row r="815" spans="1:2" x14ac:dyDescent="0.2">
      <c r="A815" s="26"/>
      <c r="B815" s="7"/>
    </row>
    <row r="816" spans="1:2" x14ac:dyDescent="0.2">
      <c r="A816" s="26"/>
      <c r="B816" s="7"/>
    </row>
    <row r="817" spans="1:2" x14ac:dyDescent="0.2">
      <c r="A817" s="26"/>
      <c r="B817" s="7"/>
    </row>
    <row r="818" spans="1:2" x14ac:dyDescent="0.2">
      <c r="A818" s="26"/>
      <c r="B818" s="7"/>
    </row>
    <row r="819" spans="1:2" x14ac:dyDescent="0.2">
      <c r="A819" s="26"/>
      <c r="B819" s="7"/>
    </row>
    <row r="820" spans="1:2" x14ac:dyDescent="0.2">
      <c r="A820" s="26"/>
      <c r="B820" s="7"/>
    </row>
    <row r="821" spans="1:2" x14ac:dyDescent="0.2">
      <c r="A821" s="26"/>
      <c r="B821" s="7"/>
    </row>
    <row r="822" spans="1:2" x14ac:dyDescent="0.2">
      <c r="A822" s="26"/>
      <c r="B822" s="7"/>
    </row>
    <row r="823" spans="1:2" x14ac:dyDescent="0.2">
      <c r="A823" s="26"/>
      <c r="B823" s="7"/>
    </row>
    <row r="824" spans="1:2" x14ac:dyDescent="0.2">
      <c r="A824" s="26"/>
      <c r="B824" s="7"/>
    </row>
    <row r="825" spans="1:2" x14ac:dyDescent="0.2">
      <c r="A825" s="26"/>
      <c r="B825" s="7"/>
    </row>
    <row r="826" spans="1:2" x14ac:dyDescent="0.2">
      <c r="A826" s="26"/>
      <c r="B826" s="7"/>
    </row>
    <row r="827" spans="1:2" x14ac:dyDescent="0.2">
      <c r="A827" s="26"/>
      <c r="B827" s="7"/>
    </row>
    <row r="828" spans="1:2" x14ac:dyDescent="0.2">
      <c r="A828" s="26"/>
      <c r="B828" s="7"/>
    </row>
    <row r="829" spans="1:2" x14ac:dyDescent="0.2">
      <c r="A829" s="26"/>
      <c r="B829" s="7"/>
    </row>
    <row r="830" spans="1:2" x14ac:dyDescent="0.2">
      <c r="A830" s="26"/>
      <c r="B830" s="7"/>
    </row>
    <row r="831" spans="1:2" x14ac:dyDescent="0.2">
      <c r="A831" s="26"/>
      <c r="B831" s="7"/>
    </row>
    <row r="832" spans="1:2" x14ac:dyDescent="0.2">
      <c r="A832" s="26"/>
      <c r="B832" s="7"/>
    </row>
    <row r="833" spans="1:2" x14ac:dyDescent="0.2">
      <c r="A833" s="26"/>
      <c r="B833" s="7"/>
    </row>
    <row r="834" spans="1:2" x14ac:dyDescent="0.2">
      <c r="A834" s="26"/>
      <c r="B834" s="7"/>
    </row>
    <row r="835" spans="1:2" x14ac:dyDescent="0.2">
      <c r="A835" s="26"/>
      <c r="B835" s="7"/>
    </row>
    <row r="836" spans="1:2" x14ac:dyDescent="0.2">
      <c r="A836" s="26"/>
      <c r="B836" s="7"/>
    </row>
    <row r="837" spans="1:2" x14ac:dyDescent="0.2">
      <c r="A837" s="26"/>
      <c r="B837" s="7"/>
    </row>
    <row r="838" spans="1:2" x14ac:dyDescent="0.2">
      <c r="A838" s="26"/>
      <c r="B838" s="7"/>
    </row>
    <row r="839" spans="1:2" x14ac:dyDescent="0.2">
      <c r="A839" s="26"/>
      <c r="B839" s="7"/>
    </row>
    <row r="840" spans="1:2" x14ac:dyDescent="0.2">
      <c r="A840" s="26"/>
      <c r="B840" s="7"/>
    </row>
    <row r="841" spans="1:2" x14ac:dyDescent="0.2">
      <c r="A841" s="26"/>
      <c r="B841" s="7"/>
    </row>
    <row r="842" spans="1:2" x14ac:dyDescent="0.2">
      <c r="A842" s="26"/>
      <c r="B842" s="7"/>
    </row>
    <row r="843" spans="1:2" x14ac:dyDescent="0.2">
      <c r="A843" s="26"/>
      <c r="B843" s="7"/>
    </row>
    <row r="844" spans="1:2" x14ac:dyDescent="0.2">
      <c r="A844" s="26"/>
      <c r="B844" s="7"/>
    </row>
    <row r="845" spans="1:2" x14ac:dyDescent="0.2">
      <c r="A845" s="26"/>
      <c r="B845" s="7"/>
    </row>
    <row r="846" spans="1:2" x14ac:dyDescent="0.2">
      <c r="A846" s="26"/>
      <c r="B846" s="7"/>
    </row>
    <row r="847" spans="1:2" x14ac:dyDescent="0.2">
      <c r="A847" s="26"/>
      <c r="B847" s="7"/>
    </row>
    <row r="848" spans="1:2" x14ac:dyDescent="0.2">
      <c r="A848" s="26"/>
      <c r="B848" s="7"/>
    </row>
    <row r="849" spans="1:2" x14ac:dyDescent="0.2">
      <c r="A849" s="26"/>
      <c r="B849" s="7"/>
    </row>
    <row r="850" spans="1:2" x14ac:dyDescent="0.2">
      <c r="A850" s="26"/>
      <c r="B850" s="7"/>
    </row>
    <row r="851" spans="1:2" x14ac:dyDescent="0.2">
      <c r="A851" s="26"/>
      <c r="B851" s="7"/>
    </row>
    <row r="852" spans="1:2" x14ac:dyDescent="0.2">
      <c r="A852" s="26"/>
      <c r="B852" s="7"/>
    </row>
    <row r="853" spans="1:2" x14ac:dyDescent="0.2">
      <c r="A853" s="26"/>
      <c r="B853" s="7"/>
    </row>
    <row r="854" spans="1:2" x14ac:dyDescent="0.2">
      <c r="A854" s="26"/>
      <c r="B854" s="7"/>
    </row>
    <row r="855" spans="1:2" x14ac:dyDescent="0.2">
      <c r="A855" s="26"/>
      <c r="B855" s="7"/>
    </row>
    <row r="856" spans="1:2" x14ac:dyDescent="0.2">
      <c r="A856" s="26"/>
      <c r="B856" s="7"/>
    </row>
    <row r="857" spans="1:2" x14ac:dyDescent="0.2">
      <c r="A857" s="26"/>
      <c r="B857" s="7"/>
    </row>
    <row r="858" spans="1:2" x14ac:dyDescent="0.2">
      <c r="A858" s="26"/>
      <c r="B858" s="7"/>
    </row>
    <row r="859" spans="1:2" x14ac:dyDescent="0.2">
      <c r="A859" s="26"/>
      <c r="B859" s="7"/>
    </row>
    <row r="860" spans="1:2" x14ac:dyDescent="0.2">
      <c r="A860" s="26"/>
      <c r="B860" s="7"/>
    </row>
    <row r="861" spans="1:2" x14ac:dyDescent="0.2">
      <c r="A861" s="26"/>
      <c r="B861" s="7"/>
    </row>
    <row r="862" spans="1:2" x14ac:dyDescent="0.2">
      <c r="A862" s="26"/>
      <c r="B862" s="7"/>
    </row>
    <row r="863" spans="1:2" x14ac:dyDescent="0.2">
      <c r="A863" s="26"/>
      <c r="B863" s="7"/>
    </row>
    <row r="864" spans="1:2" x14ac:dyDescent="0.2">
      <c r="A864" s="26"/>
      <c r="B864" s="7"/>
    </row>
    <row r="865" spans="1:2" x14ac:dyDescent="0.2">
      <c r="A865" s="26"/>
      <c r="B865" s="7"/>
    </row>
    <row r="866" spans="1:2" x14ac:dyDescent="0.2">
      <c r="A866" s="26"/>
      <c r="B866" s="7"/>
    </row>
    <row r="867" spans="1:2" x14ac:dyDescent="0.2">
      <c r="A867" s="26"/>
      <c r="B867" s="7"/>
    </row>
    <row r="868" spans="1:2" x14ac:dyDescent="0.2">
      <c r="A868" s="26"/>
      <c r="B868" s="7"/>
    </row>
    <row r="869" spans="1:2" x14ac:dyDescent="0.2">
      <c r="A869" s="26"/>
      <c r="B869" s="7"/>
    </row>
    <row r="870" spans="1:2" x14ac:dyDescent="0.2">
      <c r="A870" s="26"/>
      <c r="B870" s="7"/>
    </row>
    <row r="871" spans="1:2" x14ac:dyDescent="0.2">
      <c r="A871" s="26"/>
      <c r="B871" s="7"/>
    </row>
    <row r="872" spans="1:2" x14ac:dyDescent="0.2">
      <c r="A872" s="26"/>
      <c r="B872" s="7"/>
    </row>
    <row r="873" spans="1:2" x14ac:dyDescent="0.2">
      <c r="A873" s="26"/>
      <c r="B873" s="7"/>
    </row>
    <row r="874" spans="1:2" x14ac:dyDescent="0.2">
      <c r="A874" s="26"/>
      <c r="B874" s="7"/>
    </row>
    <row r="875" spans="1:2" x14ac:dyDescent="0.2">
      <c r="A875" s="26"/>
      <c r="B875" s="7"/>
    </row>
    <row r="876" spans="1:2" x14ac:dyDescent="0.2">
      <c r="A876" s="26"/>
      <c r="B876" s="7"/>
    </row>
    <row r="877" spans="1:2" x14ac:dyDescent="0.2">
      <c r="A877" s="26"/>
      <c r="B877" s="7"/>
    </row>
    <row r="878" spans="1:2" x14ac:dyDescent="0.2">
      <c r="A878" s="26"/>
      <c r="B878" s="7"/>
    </row>
    <row r="879" spans="1:2" x14ac:dyDescent="0.2">
      <c r="A879" s="26"/>
      <c r="B879" s="7"/>
    </row>
    <row r="880" spans="1:2" x14ac:dyDescent="0.2">
      <c r="A880" s="26"/>
      <c r="B880" s="7"/>
    </row>
    <row r="881" spans="1:2" x14ac:dyDescent="0.2">
      <c r="A881" s="26"/>
      <c r="B881" s="7"/>
    </row>
    <row r="882" spans="1:2" x14ac:dyDescent="0.2">
      <c r="A882" s="26"/>
      <c r="B882" s="7"/>
    </row>
    <row r="883" spans="1:2" x14ac:dyDescent="0.2">
      <c r="A883" s="26"/>
      <c r="B883" s="7"/>
    </row>
    <row r="884" spans="1:2" x14ac:dyDescent="0.2">
      <c r="A884" s="26"/>
      <c r="B884" s="7"/>
    </row>
    <row r="885" spans="1:2" x14ac:dyDescent="0.2">
      <c r="A885" s="26"/>
      <c r="B885" s="7"/>
    </row>
    <row r="886" spans="1:2" x14ac:dyDescent="0.2">
      <c r="A886" s="26"/>
      <c r="B886" s="7"/>
    </row>
    <row r="887" spans="1:2" x14ac:dyDescent="0.2">
      <c r="A887" s="26"/>
      <c r="B887" s="7"/>
    </row>
    <row r="888" spans="1:2" x14ac:dyDescent="0.2">
      <c r="A888" s="26"/>
      <c r="B888" s="7"/>
    </row>
    <row r="889" spans="1:2" x14ac:dyDescent="0.2">
      <c r="A889" s="26"/>
      <c r="B889" s="7"/>
    </row>
    <row r="890" spans="1:2" x14ac:dyDescent="0.2">
      <c r="A890" s="26"/>
      <c r="B890" s="7"/>
    </row>
    <row r="891" spans="1:2" x14ac:dyDescent="0.2">
      <c r="A891" s="26"/>
      <c r="B891" s="7"/>
    </row>
    <row r="892" spans="1:2" x14ac:dyDescent="0.2">
      <c r="A892" s="26"/>
      <c r="B892" s="7"/>
    </row>
    <row r="893" spans="1:2" x14ac:dyDescent="0.2">
      <c r="A893" s="26"/>
      <c r="B893" s="7"/>
    </row>
    <row r="894" spans="1:2" x14ac:dyDescent="0.2">
      <c r="A894" s="26"/>
      <c r="B894" s="7"/>
    </row>
    <row r="895" spans="1:2" x14ac:dyDescent="0.2">
      <c r="A895" s="26"/>
      <c r="B895" s="7"/>
    </row>
    <row r="896" spans="1:2" x14ac:dyDescent="0.2">
      <c r="A896" s="26"/>
      <c r="B896" s="7"/>
    </row>
    <row r="897" spans="1:2" x14ac:dyDescent="0.2">
      <c r="A897" s="26"/>
      <c r="B897" s="7"/>
    </row>
    <row r="898" spans="1:2" x14ac:dyDescent="0.2">
      <c r="A898" s="26"/>
      <c r="B898" s="7"/>
    </row>
    <row r="899" spans="1:2" x14ac:dyDescent="0.2">
      <c r="A899" s="26"/>
      <c r="B899" s="7"/>
    </row>
    <row r="900" spans="1:2" x14ac:dyDescent="0.2">
      <c r="A900" s="26"/>
      <c r="B900" s="7"/>
    </row>
    <row r="901" spans="1:2" x14ac:dyDescent="0.2">
      <c r="A901" s="26"/>
      <c r="B901" s="7"/>
    </row>
    <row r="902" spans="1:2" x14ac:dyDescent="0.2">
      <c r="A902" s="26"/>
      <c r="B902" s="7"/>
    </row>
    <row r="903" spans="1:2" x14ac:dyDescent="0.2">
      <c r="A903" s="26"/>
      <c r="B903" s="7"/>
    </row>
    <row r="904" spans="1:2" x14ac:dyDescent="0.2">
      <c r="A904" s="26"/>
      <c r="B904" s="7"/>
    </row>
    <row r="905" spans="1:2" x14ac:dyDescent="0.2">
      <c r="A905" s="26"/>
      <c r="B905" s="7"/>
    </row>
    <row r="906" spans="1:2" x14ac:dyDescent="0.2">
      <c r="A906" s="26"/>
      <c r="B906" s="7"/>
    </row>
    <row r="907" spans="1:2" x14ac:dyDescent="0.2">
      <c r="A907" s="26"/>
      <c r="B907" s="7"/>
    </row>
    <row r="908" spans="1:2" x14ac:dyDescent="0.2">
      <c r="A908" s="26"/>
      <c r="B908" s="7"/>
    </row>
    <row r="909" spans="1:2" x14ac:dyDescent="0.2">
      <c r="A909" s="26"/>
      <c r="B909" s="7"/>
    </row>
    <row r="910" spans="1:2" x14ac:dyDescent="0.2">
      <c r="A910" s="26"/>
      <c r="B910" s="7"/>
    </row>
    <row r="911" spans="1:2" x14ac:dyDescent="0.2">
      <c r="A911" s="26"/>
      <c r="B911" s="7"/>
    </row>
    <row r="912" spans="1:2" x14ac:dyDescent="0.2">
      <c r="A912" s="26"/>
      <c r="B912" s="7"/>
    </row>
    <row r="913" spans="1:2" x14ac:dyDescent="0.2">
      <c r="A913" s="26"/>
      <c r="B913" s="7"/>
    </row>
    <row r="914" spans="1:2" x14ac:dyDescent="0.2">
      <c r="A914" s="26"/>
      <c r="B914" s="7"/>
    </row>
    <row r="915" spans="1:2" x14ac:dyDescent="0.2">
      <c r="A915" s="26"/>
      <c r="B915" s="7"/>
    </row>
    <row r="916" spans="1:2" x14ac:dyDescent="0.2">
      <c r="A916" s="26"/>
      <c r="B916" s="7"/>
    </row>
    <row r="917" spans="1:2" x14ac:dyDescent="0.2">
      <c r="A917" s="26"/>
      <c r="B917" s="7"/>
    </row>
    <row r="918" spans="1:2" x14ac:dyDescent="0.2">
      <c r="A918" s="26"/>
      <c r="B918" s="7"/>
    </row>
    <row r="919" spans="1:2" x14ac:dyDescent="0.2">
      <c r="A919" s="26"/>
      <c r="B919" s="7"/>
    </row>
    <row r="920" spans="1:2" x14ac:dyDescent="0.2">
      <c r="A920" s="26"/>
      <c r="B920" s="7"/>
    </row>
    <row r="921" spans="1:2" x14ac:dyDescent="0.2">
      <c r="A921" s="26"/>
      <c r="B921" s="7"/>
    </row>
    <row r="922" spans="1:2" x14ac:dyDescent="0.2">
      <c r="A922" s="26"/>
      <c r="B922" s="7"/>
    </row>
    <row r="923" spans="1:2" x14ac:dyDescent="0.2">
      <c r="A923" s="26"/>
      <c r="B923" s="7"/>
    </row>
    <row r="924" spans="1:2" x14ac:dyDescent="0.2">
      <c r="A924" s="26"/>
      <c r="B924" s="7"/>
    </row>
    <row r="925" spans="1:2" x14ac:dyDescent="0.2">
      <c r="A925" s="26"/>
      <c r="B925" s="7"/>
    </row>
    <row r="926" spans="1:2" x14ac:dyDescent="0.2">
      <c r="A926" s="26"/>
      <c r="B926" s="7"/>
    </row>
    <row r="927" spans="1:2" x14ac:dyDescent="0.2">
      <c r="A927" s="26"/>
      <c r="B927" s="7"/>
    </row>
    <row r="928" spans="1:2" x14ac:dyDescent="0.2">
      <c r="A928" s="26"/>
      <c r="B928" s="7"/>
    </row>
    <row r="929" spans="1:2" x14ac:dyDescent="0.2">
      <c r="A929" s="26"/>
      <c r="B929" s="7"/>
    </row>
    <row r="930" spans="1:2" x14ac:dyDescent="0.2">
      <c r="A930" s="26"/>
      <c r="B930" s="7"/>
    </row>
    <row r="931" spans="1:2" x14ac:dyDescent="0.2">
      <c r="A931" s="26"/>
      <c r="B931" s="7"/>
    </row>
    <row r="932" spans="1:2" x14ac:dyDescent="0.2">
      <c r="A932" s="26"/>
      <c r="B932" s="7"/>
    </row>
    <row r="933" spans="1:2" x14ac:dyDescent="0.2">
      <c r="A933" s="26"/>
      <c r="B933" s="7"/>
    </row>
    <row r="934" spans="1:2" x14ac:dyDescent="0.2">
      <c r="A934" s="26"/>
      <c r="B934" s="7"/>
    </row>
    <row r="935" spans="1:2" x14ac:dyDescent="0.2">
      <c r="A935" s="26"/>
      <c r="B935" s="7"/>
    </row>
    <row r="936" spans="1:2" x14ac:dyDescent="0.2">
      <c r="A936" s="26"/>
      <c r="B936" s="7"/>
    </row>
    <row r="937" spans="1:2" x14ac:dyDescent="0.2">
      <c r="A937" s="26"/>
      <c r="B937" s="7"/>
    </row>
    <row r="938" spans="1:2" x14ac:dyDescent="0.2">
      <c r="A938" s="26"/>
      <c r="B938" s="7"/>
    </row>
    <row r="939" spans="1:2" x14ac:dyDescent="0.2">
      <c r="A939" s="26"/>
      <c r="B939" s="7"/>
    </row>
    <row r="940" spans="1:2" x14ac:dyDescent="0.2">
      <c r="A940" s="26"/>
      <c r="B940" s="7"/>
    </row>
    <row r="941" spans="1:2" x14ac:dyDescent="0.2">
      <c r="A941" s="26"/>
      <c r="B941" s="7"/>
    </row>
    <row r="942" spans="1:2" x14ac:dyDescent="0.2">
      <c r="A942" s="26"/>
      <c r="B942" s="7"/>
    </row>
    <row r="943" spans="1:2" x14ac:dyDescent="0.2">
      <c r="A943" s="26"/>
      <c r="B943" s="7"/>
    </row>
    <row r="944" spans="1:2" x14ac:dyDescent="0.2">
      <c r="A944" s="26"/>
      <c r="B944" s="7"/>
    </row>
    <row r="945" spans="1:2" x14ac:dyDescent="0.2">
      <c r="A945" s="26"/>
      <c r="B945" s="7"/>
    </row>
    <row r="946" spans="1:2" x14ac:dyDescent="0.2">
      <c r="A946" s="26"/>
      <c r="B946" s="7"/>
    </row>
    <row r="947" spans="1:2" x14ac:dyDescent="0.2">
      <c r="A947" s="26"/>
      <c r="B947" s="7"/>
    </row>
    <row r="948" spans="1:2" x14ac:dyDescent="0.2">
      <c r="A948" s="26"/>
      <c r="B948" s="7"/>
    </row>
    <row r="949" spans="1:2" x14ac:dyDescent="0.2">
      <c r="A949" s="26"/>
      <c r="B949" s="7"/>
    </row>
    <row r="950" spans="1:2" x14ac:dyDescent="0.2">
      <c r="A950" s="26"/>
      <c r="B950" s="7"/>
    </row>
    <row r="951" spans="1:2" x14ac:dyDescent="0.2">
      <c r="A951" s="26"/>
      <c r="B951" s="7"/>
    </row>
    <row r="952" spans="1:2" x14ac:dyDescent="0.2">
      <c r="A952" s="26"/>
      <c r="B952" s="7"/>
    </row>
    <row r="953" spans="1:2" x14ac:dyDescent="0.2">
      <c r="A953" s="26"/>
      <c r="B953" s="7"/>
    </row>
    <row r="954" spans="1:2" x14ac:dyDescent="0.2">
      <c r="A954" s="26"/>
      <c r="B954" s="7"/>
    </row>
    <row r="955" spans="1:2" x14ac:dyDescent="0.2">
      <c r="A955" s="26"/>
      <c r="B955" s="7"/>
    </row>
    <row r="956" spans="1:2" x14ac:dyDescent="0.2">
      <c r="A956" s="26"/>
      <c r="B956" s="7"/>
    </row>
    <row r="957" spans="1:2" x14ac:dyDescent="0.2">
      <c r="A957" s="26"/>
      <c r="B957" s="7"/>
    </row>
    <row r="958" spans="1:2" x14ac:dyDescent="0.2">
      <c r="A958" s="26"/>
      <c r="B958" s="7"/>
    </row>
    <row r="959" spans="1:2" x14ac:dyDescent="0.2">
      <c r="A959" s="26"/>
      <c r="B959" s="7"/>
    </row>
    <row r="960" spans="1:2" x14ac:dyDescent="0.2">
      <c r="A960" s="26"/>
      <c r="B960" s="7"/>
    </row>
    <row r="961" spans="1:2" x14ac:dyDescent="0.2">
      <c r="A961" s="26"/>
      <c r="B961" s="7"/>
    </row>
    <row r="962" spans="1:2" x14ac:dyDescent="0.2">
      <c r="A962" s="26"/>
      <c r="B962" s="7"/>
    </row>
    <row r="963" spans="1:2" x14ac:dyDescent="0.2">
      <c r="A963" s="26"/>
      <c r="B963" s="7"/>
    </row>
    <row r="964" spans="1:2" x14ac:dyDescent="0.2">
      <c r="A964" s="26"/>
      <c r="B964" s="7"/>
    </row>
    <row r="965" spans="1:2" x14ac:dyDescent="0.2">
      <c r="A965" s="26"/>
      <c r="B965" s="7"/>
    </row>
    <row r="966" spans="1:2" x14ac:dyDescent="0.2">
      <c r="A966" s="26"/>
      <c r="B966" s="7"/>
    </row>
    <row r="967" spans="1:2" x14ac:dyDescent="0.2">
      <c r="A967" s="26"/>
      <c r="B967" s="7"/>
    </row>
    <row r="968" spans="1:2" x14ac:dyDescent="0.2">
      <c r="A968" s="26"/>
      <c r="B968" s="7"/>
    </row>
    <row r="969" spans="1:2" x14ac:dyDescent="0.2">
      <c r="A969" s="26"/>
      <c r="B969" s="7"/>
    </row>
    <row r="970" spans="1:2" x14ac:dyDescent="0.2">
      <c r="A970" s="26"/>
      <c r="B970" s="7"/>
    </row>
    <row r="971" spans="1:2" x14ac:dyDescent="0.2">
      <c r="A971" s="26"/>
      <c r="B971" s="7"/>
    </row>
    <row r="972" spans="1:2" x14ac:dyDescent="0.2">
      <c r="A972" s="26"/>
      <c r="B972" s="7"/>
    </row>
    <row r="973" spans="1:2" x14ac:dyDescent="0.2">
      <c r="A973" s="26"/>
      <c r="B973" s="7"/>
    </row>
    <row r="974" spans="1:2" x14ac:dyDescent="0.2">
      <c r="A974" s="26"/>
      <c r="B974" s="7"/>
    </row>
    <row r="975" spans="1:2" x14ac:dyDescent="0.2">
      <c r="A975" s="26"/>
      <c r="B975" s="7"/>
    </row>
    <row r="976" spans="1:2" x14ac:dyDescent="0.2">
      <c r="A976" s="26"/>
      <c r="B976" s="7"/>
    </row>
    <row r="977" spans="1:2" x14ac:dyDescent="0.2">
      <c r="A977" s="26"/>
      <c r="B977" s="7"/>
    </row>
    <row r="978" spans="1:2" x14ac:dyDescent="0.2">
      <c r="A978" s="26"/>
      <c r="B978" s="7"/>
    </row>
    <row r="979" spans="1:2" x14ac:dyDescent="0.2">
      <c r="A979" s="26"/>
      <c r="B979" s="7"/>
    </row>
    <row r="980" spans="1:2" x14ac:dyDescent="0.2">
      <c r="A980" s="26"/>
      <c r="B980" s="7"/>
    </row>
    <row r="981" spans="1:2" x14ac:dyDescent="0.2">
      <c r="A981" s="26"/>
      <c r="B981" s="7"/>
    </row>
    <row r="982" spans="1:2" x14ac:dyDescent="0.2">
      <c r="A982" s="26"/>
      <c r="B982" s="7"/>
    </row>
    <row r="983" spans="1:2" x14ac:dyDescent="0.2">
      <c r="A983" s="26"/>
      <c r="B983" s="7"/>
    </row>
    <row r="984" spans="1:2" x14ac:dyDescent="0.2">
      <c r="A984" s="26"/>
      <c r="B984" s="7"/>
    </row>
    <row r="985" spans="1:2" x14ac:dyDescent="0.2">
      <c r="A985" s="26"/>
      <c r="B985" s="7"/>
    </row>
    <row r="986" spans="1:2" x14ac:dyDescent="0.2">
      <c r="A986" s="26"/>
      <c r="B986" s="7"/>
    </row>
    <row r="987" spans="1:2" x14ac:dyDescent="0.2">
      <c r="A987" s="26"/>
      <c r="B987" s="7"/>
    </row>
    <row r="988" spans="1:2" x14ac:dyDescent="0.2">
      <c r="A988" s="26"/>
      <c r="B988" s="7"/>
    </row>
    <row r="989" spans="1:2" x14ac:dyDescent="0.2">
      <c r="A989" s="26"/>
      <c r="B989" s="7"/>
    </row>
    <row r="990" spans="1:2" x14ac:dyDescent="0.2">
      <c r="A990" s="26"/>
      <c r="B990" s="7"/>
    </row>
    <row r="991" spans="1:2" x14ac:dyDescent="0.2">
      <c r="A991" s="26"/>
      <c r="B991" s="7"/>
    </row>
    <row r="992" spans="1:2" x14ac:dyDescent="0.2">
      <c r="A992" s="26"/>
      <c r="B992" s="7"/>
    </row>
    <row r="993" spans="1:2" x14ac:dyDescent="0.2">
      <c r="A993" s="26"/>
      <c r="B993" s="7"/>
    </row>
    <row r="994" spans="1:2" x14ac:dyDescent="0.2">
      <c r="A994" s="26"/>
      <c r="B994" s="7"/>
    </row>
    <row r="995" spans="1:2" x14ac:dyDescent="0.2">
      <c r="A995" s="26"/>
      <c r="B995" s="7"/>
    </row>
    <row r="996" spans="1:2" x14ac:dyDescent="0.2">
      <c r="A996" s="26"/>
      <c r="B996" s="7"/>
    </row>
    <row r="997" spans="1:2" x14ac:dyDescent="0.2">
      <c r="A997" s="26"/>
      <c r="B997" s="7"/>
    </row>
    <row r="998" spans="1:2" x14ac:dyDescent="0.2">
      <c r="A998" s="26"/>
      <c r="B998" s="7"/>
    </row>
    <row r="999" spans="1:2" x14ac:dyDescent="0.2">
      <c r="A999" s="26"/>
      <c r="B999" s="7"/>
    </row>
    <row r="1000" spans="1:2" x14ac:dyDescent="0.2">
      <c r="A1000" s="26"/>
      <c r="B1000" s="7"/>
    </row>
    <row r="1001" spans="1:2" x14ac:dyDescent="0.2">
      <c r="A1001" s="26"/>
      <c r="B1001" s="7"/>
    </row>
    <row r="1002" spans="1:2" x14ac:dyDescent="0.2">
      <c r="A1002" s="26"/>
      <c r="B1002" s="7"/>
    </row>
    <row r="1003" spans="1:2" x14ac:dyDescent="0.2">
      <c r="A1003" s="26"/>
      <c r="B1003" s="7"/>
    </row>
    <row r="1004" spans="1:2" x14ac:dyDescent="0.2">
      <c r="A1004" s="26"/>
      <c r="B1004" s="7"/>
    </row>
    <row r="1005" spans="1:2" x14ac:dyDescent="0.2">
      <c r="A1005" s="26"/>
      <c r="B1005" s="7"/>
    </row>
    <row r="1006" spans="1:2" x14ac:dyDescent="0.2">
      <c r="A1006" s="26"/>
      <c r="B1006" s="7"/>
    </row>
    <row r="1007" spans="1:2" x14ac:dyDescent="0.2">
      <c r="A1007" s="26"/>
      <c r="B1007" s="7"/>
    </row>
    <row r="1008" spans="1:2" x14ac:dyDescent="0.2">
      <c r="A1008" s="26"/>
      <c r="B1008" s="7"/>
    </row>
    <row r="1009" spans="1:2" x14ac:dyDescent="0.2">
      <c r="A1009" s="26"/>
      <c r="B1009" s="7"/>
    </row>
    <row r="1010" spans="1:2" x14ac:dyDescent="0.2">
      <c r="A1010" s="26"/>
      <c r="B1010" s="7"/>
    </row>
    <row r="1011" spans="1:2" x14ac:dyDescent="0.2">
      <c r="A1011" s="26"/>
      <c r="B1011" s="7"/>
    </row>
    <row r="1012" spans="1:2" x14ac:dyDescent="0.2">
      <c r="A1012" s="26"/>
      <c r="B1012" s="7"/>
    </row>
    <row r="1013" spans="1:2" x14ac:dyDescent="0.2">
      <c r="A1013" s="26"/>
      <c r="B1013" s="7"/>
    </row>
    <row r="1014" spans="1:2" x14ac:dyDescent="0.2">
      <c r="A1014" s="26"/>
      <c r="B1014" s="7"/>
    </row>
    <row r="1015" spans="1:2" x14ac:dyDescent="0.2">
      <c r="A1015" s="26"/>
      <c r="B1015" s="7"/>
    </row>
    <row r="1016" spans="1:2" x14ac:dyDescent="0.2">
      <c r="A1016" s="26"/>
      <c r="B1016" s="7"/>
    </row>
    <row r="1017" spans="1:2" x14ac:dyDescent="0.2">
      <c r="A1017" s="26"/>
      <c r="B1017" s="7"/>
    </row>
    <row r="1018" spans="1:2" x14ac:dyDescent="0.2">
      <c r="A1018" s="26"/>
      <c r="B1018" s="7"/>
    </row>
    <row r="1019" spans="1:2" x14ac:dyDescent="0.2">
      <c r="A1019" s="26"/>
      <c r="B1019" s="7"/>
    </row>
    <row r="1020" spans="1:2" x14ac:dyDescent="0.2">
      <c r="A1020" s="26"/>
      <c r="B1020" s="7"/>
    </row>
    <row r="1021" spans="1:2" x14ac:dyDescent="0.2">
      <c r="A1021" s="26"/>
      <c r="B1021" s="7"/>
    </row>
    <row r="1022" spans="1:2" x14ac:dyDescent="0.2">
      <c r="A1022" s="26"/>
      <c r="B1022" s="7"/>
    </row>
    <row r="1023" spans="1:2" x14ac:dyDescent="0.2">
      <c r="A1023" s="26"/>
      <c r="B1023" s="7"/>
    </row>
    <row r="1024" spans="1:2" x14ac:dyDescent="0.2">
      <c r="A1024" s="26"/>
      <c r="B1024" s="7"/>
    </row>
    <row r="1025" spans="1:2" x14ac:dyDescent="0.2">
      <c r="A1025" s="26"/>
      <c r="B1025" s="7"/>
    </row>
    <row r="1026" spans="1:2" x14ac:dyDescent="0.2">
      <c r="A1026" s="26"/>
      <c r="B1026" s="7"/>
    </row>
    <row r="1027" spans="1:2" x14ac:dyDescent="0.2">
      <c r="A1027" s="26"/>
      <c r="B1027" s="7"/>
    </row>
    <row r="1028" spans="1:2" x14ac:dyDescent="0.2">
      <c r="A1028" s="26"/>
      <c r="B1028" s="7"/>
    </row>
    <row r="1029" spans="1:2" x14ac:dyDescent="0.2">
      <c r="A1029" s="26"/>
      <c r="B1029" s="7"/>
    </row>
    <row r="1030" spans="1:2" x14ac:dyDescent="0.2">
      <c r="A1030" s="26"/>
      <c r="B1030" s="7"/>
    </row>
    <row r="1031" spans="1:2" x14ac:dyDescent="0.2">
      <c r="A1031" s="26"/>
      <c r="B1031" s="7"/>
    </row>
    <row r="1032" spans="1:2" x14ac:dyDescent="0.2">
      <c r="A1032" s="26"/>
      <c r="B1032" s="7"/>
    </row>
    <row r="1033" spans="1:2" x14ac:dyDescent="0.2">
      <c r="A1033" s="26"/>
      <c r="B1033" s="7"/>
    </row>
    <row r="1034" spans="1:2" x14ac:dyDescent="0.2">
      <c r="A1034" s="26"/>
      <c r="B1034" s="7"/>
    </row>
    <row r="1035" spans="1:2" x14ac:dyDescent="0.2">
      <c r="A1035" s="26"/>
      <c r="B1035" s="7"/>
    </row>
    <row r="1036" spans="1:2" x14ac:dyDescent="0.2">
      <c r="A1036" s="26"/>
      <c r="B1036" s="7"/>
    </row>
    <row r="1037" spans="1:2" x14ac:dyDescent="0.2">
      <c r="A1037" s="26"/>
      <c r="B1037" s="7"/>
    </row>
    <row r="1038" spans="1:2" x14ac:dyDescent="0.2">
      <c r="A1038" s="26"/>
      <c r="B1038" s="7"/>
    </row>
    <row r="1039" spans="1:2" x14ac:dyDescent="0.2">
      <c r="A1039" s="26"/>
      <c r="B1039" s="7"/>
    </row>
    <row r="1040" spans="1:2" x14ac:dyDescent="0.2">
      <c r="A1040" s="26"/>
      <c r="B1040" s="7"/>
    </row>
    <row r="1041" spans="1:2" x14ac:dyDescent="0.2">
      <c r="A1041" s="26"/>
      <c r="B1041" s="7"/>
    </row>
    <row r="1042" spans="1:2" x14ac:dyDescent="0.2">
      <c r="A1042" s="26"/>
      <c r="B1042" s="7"/>
    </row>
    <row r="1043" spans="1:2" x14ac:dyDescent="0.2">
      <c r="A1043" s="26"/>
      <c r="B1043" s="7"/>
    </row>
    <row r="1044" spans="1:2" x14ac:dyDescent="0.2">
      <c r="A1044" s="26"/>
      <c r="B1044" s="7"/>
    </row>
    <row r="1045" spans="1:2" x14ac:dyDescent="0.2">
      <c r="A1045" s="26"/>
      <c r="B1045" s="7"/>
    </row>
    <row r="1046" spans="1:2" x14ac:dyDescent="0.2">
      <c r="A1046" s="26"/>
      <c r="B1046" s="7"/>
    </row>
    <row r="1047" spans="1:2" x14ac:dyDescent="0.2">
      <c r="A1047" s="26"/>
      <c r="B1047" s="7"/>
    </row>
    <row r="1048" spans="1:2" x14ac:dyDescent="0.2">
      <c r="A1048" s="26"/>
      <c r="B1048" s="7"/>
    </row>
    <row r="1049" spans="1:2" x14ac:dyDescent="0.2">
      <c r="A1049" s="26"/>
      <c r="B1049" s="7"/>
    </row>
    <row r="1050" spans="1:2" x14ac:dyDescent="0.2">
      <c r="A1050" s="26"/>
      <c r="B1050" s="7"/>
    </row>
    <row r="1051" spans="1:2" x14ac:dyDescent="0.2">
      <c r="A1051" s="26"/>
      <c r="B1051" s="7"/>
    </row>
    <row r="1052" spans="1:2" x14ac:dyDescent="0.2">
      <c r="A1052" s="26"/>
      <c r="B1052" s="7"/>
    </row>
    <row r="1053" spans="1:2" x14ac:dyDescent="0.2">
      <c r="A1053" s="26"/>
      <c r="B1053" s="7"/>
    </row>
    <row r="1054" spans="1:2" x14ac:dyDescent="0.2">
      <c r="A1054" s="26"/>
      <c r="B1054" s="7"/>
    </row>
    <row r="1055" spans="1:2" x14ac:dyDescent="0.2">
      <c r="A1055" s="26"/>
      <c r="B1055" s="7"/>
    </row>
    <row r="1056" spans="1:2" x14ac:dyDescent="0.2">
      <c r="A1056" s="26"/>
      <c r="B1056" s="7"/>
    </row>
    <row r="1057" spans="1:2" x14ac:dyDescent="0.2">
      <c r="A1057" s="26"/>
      <c r="B1057" s="7"/>
    </row>
    <row r="1058" spans="1:2" x14ac:dyDescent="0.2">
      <c r="A1058" s="26"/>
      <c r="B1058" s="7"/>
    </row>
    <row r="1059" spans="1:2" x14ac:dyDescent="0.2">
      <c r="A1059" s="26"/>
      <c r="B1059" s="7"/>
    </row>
    <row r="1060" spans="1:2" x14ac:dyDescent="0.2">
      <c r="A1060" s="26"/>
      <c r="B1060" s="7"/>
    </row>
    <row r="1061" spans="1:2" x14ac:dyDescent="0.2">
      <c r="A1061" s="26"/>
      <c r="B1061" s="7"/>
    </row>
    <row r="1062" spans="1:2" x14ac:dyDescent="0.2">
      <c r="A1062" s="26"/>
      <c r="B1062" s="7"/>
    </row>
    <row r="1063" spans="1:2" x14ac:dyDescent="0.2">
      <c r="A1063" s="26"/>
      <c r="B1063" s="7"/>
    </row>
    <row r="1064" spans="1:2" x14ac:dyDescent="0.2">
      <c r="A1064" s="26"/>
      <c r="B1064" s="7"/>
    </row>
    <row r="1065" spans="1:2" x14ac:dyDescent="0.2">
      <c r="A1065" s="26"/>
      <c r="B1065" s="7"/>
    </row>
    <row r="1066" spans="1:2" x14ac:dyDescent="0.2">
      <c r="A1066" s="26"/>
      <c r="B1066" s="7"/>
    </row>
    <row r="1067" spans="1:2" x14ac:dyDescent="0.2">
      <c r="A1067" s="26"/>
      <c r="B1067" s="7"/>
    </row>
    <row r="1068" spans="1:2" x14ac:dyDescent="0.2">
      <c r="A1068" s="26"/>
      <c r="B1068" s="7"/>
    </row>
    <row r="1069" spans="1:2" x14ac:dyDescent="0.2">
      <c r="A1069" s="26"/>
      <c r="B1069" s="7"/>
    </row>
    <row r="1070" spans="1:2" x14ac:dyDescent="0.2">
      <c r="A1070" s="26"/>
      <c r="B1070" s="7"/>
    </row>
    <row r="1071" spans="1:2" x14ac:dyDescent="0.2">
      <c r="A1071" s="26"/>
      <c r="B1071" s="7"/>
    </row>
    <row r="1072" spans="1:2" x14ac:dyDescent="0.2">
      <c r="A1072" s="26"/>
      <c r="B1072" s="7"/>
    </row>
    <row r="1073" spans="1:2" x14ac:dyDescent="0.2">
      <c r="A1073" s="26"/>
      <c r="B1073" s="7"/>
    </row>
    <row r="1074" spans="1:2" x14ac:dyDescent="0.2">
      <c r="A1074" s="26"/>
      <c r="B1074" s="7"/>
    </row>
    <row r="1075" spans="1:2" x14ac:dyDescent="0.2">
      <c r="A1075" s="26"/>
      <c r="B1075" s="7"/>
    </row>
    <row r="1076" spans="1:2" x14ac:dyDescent="0.2">
      <c r="A1076" s="26"/>
      <c r="B1076" s="7"/>
    </row>
    <row r="1077" spans="1:2" x14ac:dyDescent="0.2">
      <c r="A1077" s="26"/>
      <c r="B1077" s="7"/>
    </row>
    <row r="1078" spans="1:2" x14ac:dyDescent="0.2">
      <c r="A1078" s="26"/>
      <c r="B1078" s="7"/>
    </row>
    <row r="1079" spans="1:2" x14ac:dyDescent="0.2">
      <c r="A1079" s="26"/>
      <c r="B1079" s="7"/>
    </row>
    <row r="1080" spans="1:2" x14ac:dyDescent="0.2">
      <c r="A1080" s="26"/>
      <c r="B1080" s="7"/>
    </row>
    <row r="1081" spans="1:2" x14ac:dyDescent="0.2">
      <c r="A1081" s="26"/>
      <c r="B1081" s="7"/>
    </row>
    <row r="1082" spans="1:2" x14ac:dyDescent="0.2">
      <c r="A1082" s="26"/>
      <c r="B1082" s="7"/>
    </row>
    <row r="1083" spans="1:2" x14ac:dyDescent="0.2">
      <c r="A1083" s="26"/>
      <c r="B1083" s="7"/>
    </row>
    <row r="1084" spans="1:2" x14ac:dyDescent="0.2">
      <c r="A1084" s="26"/>
      <c r="B1084" s="7"/>
    </row>
    <row r="1085" spans="1:2" x14ac:dyDescent="0.2">
      <c r="A1085" s="26"/>
      <c r="B1085" s="7"/>
    </row>
    <row r="1086" spans="1:2" x14ac:dyDescent="0.2">
      <c r="A1086" s="26"/>
      <c r="B1086" s="7"/>
    </row>
    <row r="1087" spans="1:2" x14ac:dyDescent="0.2">
      <c r="A1087" s="26"/>
      <c r="B1087" s="7"/>
    </row>
    <row r="1088" spans="1:2" x14ac:dyDescent="0.2">
      <c r="A1088" s="26"/>
      <c r="B1088" s="7"/>
    </row>
    <row r="1089" spans="1:2" x14ac:dyDescent="0.2">
      <c r="A1089" s="26"/>
      <c r="B1089" s="7"/>
    </row>
    <row r="1090" spans="1:2" x14ac:dyDescent="0.2">
      <c r="A1090" s="26"/>
      <c r="B1090" s="7"/>
    </row>
    <row r="1091" spans="1:2" x14ac:dyDescent="0.2">
      <c r="A1091" s="26"/>
      <c r="B1091" s="7"/>
    </row>
    <row r="1092" spans="1:2" x14ac:dyDescent="0.2">
      <c r="A1092" s="26"/>
      <c r="B1092" s="7"/>
    </row>
    <row r="1093" spans="1:2" x14ac:dyDescent="0.2">
      <c r="A1093" s="26"/>
      <c r="B1093" s="7"/>
    </row>
    <row r="1094" spans="1:2" x14ac:dyDescent="0.2">
      <c r="A1094" s="26"/>
      <c r="B1094" s="7"/>
    </row>
    <row r="1095" spans="1:2" x14ac:dyDescent="0.2">
      <c r="A1095" s="26"/>
      <c r="B1095" s="7"/>
    </row>
    <row r="1096" spans="1:2" x14ac:dyDescent="0.2">
      <c r="A1096" s="26"/>
      <c r="B1096" s="7"/>
    </row>
    <row r="1097" spans="1:2" x14ac:dyDescent="0.2">
      <c r="A1097" s="26"/>
      <c r="B1097" s="7"/>
    </row>
    <row r="1098" spans="1:2" x14ac:dyDescent="0.2">
      <c r="A1098" s="26"/>
      <c r="B1098" s="7"/>
    </row>
    <row r="1099" spans="1:2" x14ac:dyDescent="0.2">
      <c r="A1099" s="26"/>
      <c r="B1099" s="7"/>
    </row>
    <row r="1100" spans="1:2" x14ac:dyDescent="0.2">
      <c r="A1100" s="26"/>
      <c r="B1100" s="7"/>
    </row>
    <row r="1101" spans="1:2" x14ac:dyDescent="0.2">
      <c r="A1101" s="26"/>
      <c r="B1101" s="7"/>
    </row>
    <row r="1102" spans="1:2" x14ac:dyDescent="0.2">
      <c r="A1102" s="26"/>
      <c r="B1102" s="7"/>
    </row>
    <row r="1103" spans="1:2" x14ac:dyDescent="0.2">
      <c r="A1103" s="26"/>
      <c r="B1103" s="7"/>
    </row>
    <row r="1104" spans="1:2" x14ac:dyDescent="0.2">
      <c r="A1104" s="26"/>
      <c r="B1104" s="7"/>
    </row>
    <row r="1105" spans="1:2" x14ac:dyDescent="0.2">
      <c r="A1105" s="26"/>
      <c r="B1105" s="7"/>
    </row>
    <row r="1106" spans="1:2" x14ac:dyDescent="0.2">
      <c r="A1106" s="26"/>
      <c r="B1106" s="7"/>
    </row>
    <row r="1107" spans="1:2" x14ac:dyDescent="0.2">
      <c r="A1107" s="26"/>
      <c r="B1107" s="7"/>
    </row>
    <row r="1108" spans="1:2" x14ac:dyDescent="0.2">
      <c r="A1108" s="26"/>
      <c r="B1108" s="7"/>
    </row>
    <row r="1109" spans="1:2" x14ac:dyDescent="0.2">
      <c r="A1109" s="26"/>
      <c r="B1109" s="7"/>
    </row>
    <row r="1110" spans="1:2" x14ac:dyDescent="0.2">
      <c r="A1110" s="26"/>
      <c r="B1110" s="7"/>
    </row>
    <row r="1111" spans="1:2" x14ac:dyDescent="0.2">
      <c r="A1111" s="26"/>
      <c r="B1111" s="7"/>
    </row>
    <row r="1112" spans="1:2" x14ac:dyDescent="0.2">
      <c r="A1112" s="26"/>
      <c r="B1112" s="7"/>
    </row>
    <row r="1113" spans="1:2" x14ac:dyDescent="0.2">
      <c r="A1113" s="26"/>
      <c r="B1113" s="7"/>
    </row>
    <row r="1114" spans="1:2" x14ac:dyDescent="0.2">
      <c r="A1114" s="26"/>
      <c r="B1114" s="7"/>
    </row>
    <row r="1115" spans="1:2" x14ac:dyDescent="0.2">
      <c r="A1115" s="26"/>
      <c r="B1115" s="7"/>
    </row>
    <row r="1116" spans="1:2" x14ac:dyDescent="0.2">
      <c r="A1116" s="26"/>
      <c r="B1116" s="7"/>
    </row>
    <row r="1117" spans="1:2" x14ac:dyDescent="0.2">
      <c r="A1117" s="26"/>
      <c r="B1117" s="7"/>
    </row>
    <row r="1118" spans="1:2" x14ac:dyDescent="0.2">
      <c r="A1118" s="26"/>
      <c r="B1118" s="7"/>
    </row>
    <row r="1119" spans="1:2" x14ac:dyDescent="0.2">
      <c r="A1119" s="26"/>
      <c r="B1119" s="7"/>
    </row>
    <row r="1120" spans="1:2" x14ac:dyDescent="0.2">
      <c r="A1120" s="26"/>
      <c r="B1120" s="7"/>
    </row>
    <row r="1121" spans="1:2" x14ac:dyDescent="0.2">
      <c r="A1121" s="26"/>
      <c r="B1121" s="7"/>
    </row>
    <row r="1122" spans="1:2" x14ac:dyDescent="0.2">
      <c r="A1122" s="26"/>
      <c r="B1122" s="7"/>
    </row>
    <row r="1123" spans="1:2" x14ac:dyDescent="0.2">
      <c r="A1123" s="26"/>
      <c r="B1123" s="7"/>
    </row>
    <row r="1124" spans="1:2" x14ac:dyDescent="0.2">
      <c r="A1124" s="26"/>
      <c r="B1124" s="7"/>
    </row>
    <row r="1125" spans="1:2" x14ac:dyDescent="0.2">
      <c r="A1125" s="26"/>
      <c r="B1125" s="7"/>
    </row>
    <row r="1126" spans="1:2" x14ac:dyDescent="0.2">
      <c r="A1126" s="26"/>
      <c r="B1126" s="7"/>
    </row>
    <row r="1127" spans="1:2" x14ac:dyDescent="0.2">
      <c r="A1127" s="26"/>
      <c r="B1127" s="7"/>
    </row>
    <row r="1128" spans="1:2" x14ac:dyDescent="0.2">
      <c r="A1128" s="26"/>
      <c r="B1128" s="7"/>
    </row>
    <row r="1129" spans="1:2" x14ac:dyDescent="0.2">
      <c r="A1129" s="26"/>
      <c r="B1129" s="7"/>
    </row>
    <row r="1130" spans="1:2" x14ac:dyDescent="0.2">
      <c r="A1130" s="26"/>
      <c r="B1130" s="7"/>
    </row>
    <row r="1131" spans="1:2" x14ac:dyDescent="0.2">
      <c r="A1131" s="26"/>
      <c r="B1131" s="7"/>
    </row>
    <row r="1132" spans="1:2" x14ac:dyDescent="0.2">
      <c r="A1132" s="26"/>
      <c r="B1132" s="7"/>
    </row>
    <row r="1133" spans="1:2" x14ac:dyDescent="0.2">
      <c r="A1133" s="26"/>
      <c r="B1133" s="7"/>
    </row>
    <row r="1134" spans="1:2" x14ac:dyDescent="0.2">
      <c r="A1134" s="26"/>
      <c r="B1134" s="7"/>
    </row>
    <row r="1135" spans="1:2" x14ac:dyDescent="0.2">
      <c r="A1135" s="26"/>
      <c r="B1135" s="7"/>
    </row>
    <row r="1136" spans="1:2" x14ac:dyDescent="0.2">
      <c r="A1136" s="26"/>
      <c r="B1136" s="7"/>
    </row>
    <row r="1137" spans="1:2" x14ac:dyDescent="0.2">
      <c r="A1137" s="26"/>
      <c r="B1137" s="7"/>
    </row>
    <row r="1138" spans="1:2" x14ac:dyDescent="0.2">
      <c r="A1138" s="26"/>
      <c r="B1138" s="7"/>
    </row>
    <row r="1139" spans="1:2" x14ac:dyDescent="0.2">
      <c r="A1139" s="26"/>
      <c r="B1139" s="7"/>
    </row>
    <row r="1140" spans="1:2" x14ac:dyDescent="0.2">
      <c r="A1140" s="26"/>
      <c r="B1140" s="7"/>
    </row>
    <row r="1141" spans="1:2" x14ac:dyDescent="0.2">
      <c r="A1141" s="26"/>
      <c r="B1141" s="7"/>
    </row>
    <row r="1142" spans="1:2" x14ac:dyDescent="0.2">
      <c r="A1142" s="26"/>
      <c r="B1142" s="7"/>
    </row>
    <row r="1143" spans="1:2" x14ac:dyDescent="0.2">
      <c r="A1143" s="26"/>
      <c r="B1143" s="7"/>
    </row>
    <row r="1144" spans="1:2" x14ac:dyDescent="0.2">
      <c r="A1144" s="26"/>
      <c r="B1144" s="7"/>
    </row>
    <row r="1145" spans="1:2" x14ac:dyDescent="0.2">
      <c r="A1145" s="26"/>
      <c r="B1145" s="7"/>
    </row>
    <row r="1146" spans="1:2" x14ac:dyDescent="0.2">
      <c r="A1146" s="26"/>
      <c r="B1146" s="7"/>
    </row>
    <row r="1147" spans="1:2" x14ac:dyDescent="0.2">
      <c r="A1147" s="26"/>
      <c r="B1147" s="7"/>
    </row>
    <row r="1148" spans="1:2" x14ac:dyDescent="0.2">
      <c r="A1148" s="26"/>
      <c r="B1148" s="7"/>
    </row>
    <row r="1149" spans="1:2" x14ac:dyDescent="0.2">
      <c r="A1149" s="26"/>
      <c r="B1149" s="7"/>
    </row>
    <row r="1150" spans="1:2" x14ac:dyDescent="0.2">
      <c r="A1150" s="26"/>
      <c r="B1150" s="7"/>
    </row>
    <row r="1151" spans="1:2" x14ac:dyDescent="0.2">
      <c r="A1151" s="26"/>
      <c r="B1151" s="7"/>
    </row>
    <row r="1152" spans="1:2" x14ac:dyDescent="0.2">
      <c r="A1152" s="26"/>
      <c r="B1152" s="7"/>
    </row>
    <row r="1153" spans="1:2" x14ac:dyDescent="0.2">
      <c r="A1153" s="26"/>
      <c r="B1153" s="7"/>
    </row>
    <row r="1154" spans="1:2" x14ac:dyDescent="0.2">
      <c r="A1154" s="26"/>
      <c r="B1154" s="7"/>
    </row>
    <row r="1155" spans="1:2" x14ac:dyDescent="0.2">
      <c r="A1155" s="26"/>
      <c r="B1155" s="7"/>
    </row>
    <row r="1156" spans="1:2" x14ac:dyDescent="0.2">
      <c r="A1156" s="26"/>
      <c r="B1156" s="7"/>
    </row>
    <row r="1157" spans="1:2" x14ac:dyDescent="0.2">
      <c r="A1157" s="26"/>
      <c r="B1157" s="7"/>
    </row>
    <row r="1158" spans="1:2" x14ac:dyDescent="0.2">
      <c r="A1158" s="26"/>
      <c r="B1158" s="7"/>
    </row>
    <row r="1159" spans="1:2" x14ac:dyDescent="0.2">
      <c r="A1159" s="26"/>
      <c r="B1159" s="7"/>
    </row>
    <row r="1160" spans="1:2" x14ac:dyDescent="0.2">
      <c r="A1160" s="26"/>
      <c r="B1160" s="7"/>
    </row>
    <row r="1161" spans="1:2" x14ac:dyDescent="0.2">
      <c r="A1161" s="26"/>
      <c r="B1161" s="7"/>
    </row>
    <row r="1162" spans="1:2" x14ac:dyDescent="0.2">
      <c r="A1162" s="26"/>
      <c r="B1162" s="7"/>
    </row>
    <row r="1163" spans="1:2" x14ac:dyDescent="0.2">
      <c r="A1163" s="26"/>
      <c r="B1163" s="7"/>
    </row>
    <row r="1164" spans="1:2" x14ac:dyDescent="0.2">
      <c r="A1164" s="26"/>
      <c r="B1164" s="7"/>
    </row>
    <row r="1165" spans="1:2" x14ac:dyDescent="0.2">
      <c r="A1165" s="26"/>
      <c r="B1165" s="7"/>
    </row>
    <row r="1166" spans="1:2" x14ac:dyDescent="0.2">
      <c r="A1166" s="26"/>
      <c r="B1166" s="7"/>
    </row>
    <row r="1167" spans="1:2" x14ac:dyDescent="0.2">
      <c r="A1167" s="26"/>
      <c r="B1167" s="7"/>
    </row>
    <row r="1168" spans="1:2" x14ac:dyDescent="0.2">
      <c r="A1168" s="26"/>
      <c r="B1168" s="7"/>
    </row>
    <row r="1169" spans="1:2" x14ac:dyDescent="0.2">
      <c r="A1169" s="26"/>
      <c r="B1169" s="7"/>
    </row>
    <row r="1170" spans="1:2" x14ac:dyDescent="0.2">
      <c r="A1170" s="26"/>
      <c r="B1170" s="7"/>
    </row>
    <row r="1171" spans="1:2" x14ac:dyDescent="0.2">
      <c r="A1171" s="26"/>
      <c r="B1171" s="7"/>
    </row>
    <row r="1172" spans="1:2" x14ac:dyDescent="0.2">
      <c r="A1172" s="26"/>
      <c r="B1172" s="7"/>
    </row>
    <row r="1173" spans="1:2" x14ac:dyDescent="0.2">
      <c r="A1173" s="26"/>
      <c r="B1173" s="7"/>
    </row>
    <row r="1174" spans="1:2" x14ac:dyDescent="0.2">
      <c r="A1174" s="26"/>
      <c r="B1174" s="7"/>
    </row>
    <row r="1175" spans="1:2" x14ac:dyDescent="0.2">
      <c r="A1175" s="26"/>
      <c r="B1175" s="7"/>
    </row>
    <row r="1176" spans="1:2" x14ac:dyDescent="0.2">
      <c r="A1176" s="26"/>
      <c r="B1176" s="7"/>
    </row>
    <row r="1177" spans="1:2" x14ac:dyDescent="0.2">
      <c r="A1177" s="26"/>
      <c r="B1177" s="7"/>
    </row>
    <row r="1178" spans="1:2" x14ac:dyDescent="0.2">
      <c r="A1178" s="26"/>
      <c r="B1178" s="7"/>
    </row>
    <row r="1179" spans="1:2" x14ac:dyDescent="0.2">
      <c r="A1179" s="26"/>
      <c r="B1179" s="7"/>
    </row>
    <row r="1180" spans="1:2" x14ac:dyDescent="0.2">
      <c r="A1180" s="26"/>
      <c r="B1180" s="7"/>
    </row>
    <row r="1181" spans="1:2" x14ac:dyDescent="0.2">
      <c r="A1181" s="26"/>
      <c r="B1181" s="7"/>
    </row>
    <row r="1182" spans="1:2" x14ac:dyDescent="0.2">
      <c r="A1182" s="26"/>
      <c r="B1182" s="7"/>
    </row>
    <row r="1183" spans="1:2" x14ac:dyDescent="0.2">
      <c r="A1183" s="26"/>
      <c r="B1183" s="7"/>
    </row>
    <row r="1184" spans="1:2" x14ac:dyDescent="0.2">
      <c r="A1184" s="26"/>
      <c r="B1184" s="7"/>
    </row>
    <row r="1185" spans="1:2" x14ac:dyDescent="0.2">
      <c r="A1185" s="26"/>
      <c r="B1185" s="7"/>
    </row>
    <row r="1186" spans="1:2" x14ac:dyDescent="0.2">
      <c r="A1186" s="26"/>
      <c r="B1186" s="7"/>
    </row>
    <row r="1187" spans="1:2" x14ac:dyDescent="0.2">
      <c r="A1187" s="26"/>
      <c r="B1187" s="7"/>
    </row>
    <row r="1188" spans="1:2" x14ac:dyDescent="0.2">
      <c r="A1188" s="26"/>
      <c r="B1188" s="7"/>
    </row>
    <row r="1189" spans="1:2" x14ac:dyDescent="0.2">
      <c r="A1189" s="26"/>
      <c r="B1189" s="7"/>
    </row>
    <row r="1190" spans="1:2" x14ac:dyDescent="0.2">
      <c r="A1190" s="26"/>
      <c r="B1190" s="7"/>
    </row>
    <row r="1191" spans="1:2" x14ac:dyDescent="0.2">
      <c r="A1191" s="26"/>
      <c r="B1191" s="7"/>
    </row>
    <row r="1192" spans="1:2" x14ac:dyDescent="0.2">
      <c r="A1192" s="26"/>
      <c r="B1192" s="7"/>
    </row>
    <row r="1193" spans="1:2" x14ac:dyDescent="0.2">
      <c r="A1193" s="26"/>
      <c r="B1193" s="7"/>
    </row>
    <row r="1194" spans="1:2" x14ac:dyDescent="0.2">
      <c r="A1194" s="26"/>
      <c r="B1194" s="7"/>
    </row>
    <row r="1195" spans="1:2" x14ac:dyDescent="0.2">
      <c r="A1195" s="26"/>
      <c r="B1195" s="7"/>
    </row>
    <row r="1196" spans="1:2" x14ac:dyDescent="0.2">
      <c r="A1196" s="26"/>
      <c r="B1196" s="7"/>
    </row>
    <row r="1197" spans="1:2" x14ac:dyDescent="0.2">
      <c r="A1197" s="26"/>
      <c r="B1197" s="7"/>
    </row>
    <row r="1198" spans="1:2" x14ac:dyDescent="0.2">
      <c r="A1198" s="26"/>
      <c r="B1198" s="7"/>
    </row>
    <row r="1199" spans="1:2" x14ac:dyDescent="0.2">
      <c r="A1199" s="26"/>
      <c r="B1199" s="7"/>
    </row>
    <row r="1200" spans="1:2" x14ac:dyDescent="0.2">
      <c r="A1200" s="26"/>
      <c r="B1200" s="7"/>
    </row>
    <row r="1201" spans="1:2" x14ac:dyDescent="0.2">
      <c r="A1201" s="26"/>
      <c r="B1201" s="7"/>
    </row>
    <row r="1202" spans="1:2" x14ac:dyDescent="0.2">
      <c r="A1202" s="26"/>
      <c r="B1202" s="7"/>
    </row>
    <row r="1203" spans="1:2" x14ac:dyDescent="0.2">
      <c r="A1203" s="26"/>
      <c r="B1203" s="7"/>
    </row>
    <row r="1204" spans="1:2" x14ac:dyDescent="0.2">
      <c r="A1204" s="26"/>
      <c r="B1204" s="7"/>
    </row>
    <row r="1205" spans="1:2" x14ac:dyDescent="0.2">
      <c r="A1205" s="26"/>
      <c r="B1205" s="7"/>
    </row>
    <row r="1206" spans="1:2" x14ac:dyDescent="0.2">
      <c r="A1206" s="26"/>
      <c r="B1206" s="7"/>
    </row>
    <row r="1207" spans="1:2" x14ac:dyDescent="0.2">
      <c r="A1207" s="26"/>
      <c r="B1207" s="7"/>
    </row>
    <row r="1208" spans="1:2" x14ac:dyDescent="0.2">
      <c r="A1208" s="26"/>
      <c r="B1208" s="7"/>
    </row>
    <row r="1209" spans="1:2" x14ac:dyDescent="0.2">
      <c r="A1209" s="26"/>
      <c r="B1209" s="7"/>
    </row>
    <row r="1210" spans="1:2" x14ac:dyDescent="0.2">
      <c r="A1210" s="26"/>
      <c r="B1210" s="7"/>
    </row>
    <row r="1211" spans="1:2" x14ac:dyDescent="0.2">
      <c r="A1211" s="26"/>
      <c r="B1211" s="7"/>
    </row>
    <row r="1212" spans="1:2" x14ac:dyDescent="0.2">
      <c r="A1212" s="26"/>
      <c r="B1212" s="7"/>
    </row>
    <row r="1213" spans="1:2" x14ac:dyDescent="0.2">
      <c r="A1213" s="26"/>
      <c r="B1213" s="7"/>
    </row>
    <row r="1214" spans="1:2" x14ac:dyDescent="0.2">
      <c r="A1214" s="26"/>
      <c r="B1214" s="7"/>
    </row>
    <row r="1215" spans="1:2" x14ac:dyDescent="0.2">
      <c r="A1215" s="26"/>
      <c r="B1215" s="7"/>
    </row>
    <row r="1216" spans="1:2" x14ac:dyDescent="0.2">
      <c r="A1216" s="26"/>
      <c r="B1216" s="7"/>
    </row>
    <row r="1217" spans="1:2" x14ac:dyDescent="0.2">
      <c r="A1217" s="26"/>
      <c r="B1217" s="7"/>
    </row>
    <row r="1218" spans="1:2" x14ac:dyDescent="0.2">
      <c r="A1218" s="26"/>
      <c r="B1218" s="7"/>
    </row>
    <row r="1219" spans="1:2" x14ac:dyDescent="0.2">
      <c r="A1219" s="26"/>
      <c r="B1219" s="7"/>
    </row>
    <row r="1220" spans="1:2" x14ac:dyDescent="0.2">
      <c r="A1220" s="26"/>
      <c r="B1220" s="7"/>
    </row>
    <row r="1221" spans="1:2" x14ac:dyDescent="0.2">
      <c r="A1221" s="26"/>
      <c r="B1221" s="7"/>
    </row>
    <row r="1222" spans="1:2" x14ac:dyDescent="0.2">
      <c r="A1222" s="26"/>
      <c r="B1222" s="7"/>
    </row>
    <row r="1223" spans="1:2" x14ac:dyDescent="0.2">
      <c r="A1223" s="26"/>
      <c r="B1223" s="7"/>
    </row>
    <row r="1224" spans="1:2" x14ac:dyDescent="0.2">
      <c r="A1224" s="26"/>
      <c r="B1224" s="7"/>
    </row>
    <row r="1225" spans="1:2" x14ac:dyDescent="0.2">
      <c r="A1225" s="26"/>
      <c r="B1225" s="7"/>
    </row>
    <row r="1226" spans="1:2" x14ac:dyDescent="0.2">
      <c r="A1226" s="26"/>
      <c r="B1226" s="7"/>
    </row>
    <row r="1227" spans="1:2" x14ac:dyDescent="0.2">
      <c r="A1227" s="26"/>
      <c r="B1227" s="7"/>
    </row>
    <row r="1228" spans="1:2" x14ac:dyDescent="0.2">
      <c r="A1228" s="26"/>
      <c r="B1228" s="7"/>
    </row>
    <row r="1229" spans="1:2" x14ac:dyDescent="0.2">
      <c r="A1229" s="26"/>
      <c r="B1229" s="7"/>
    </row>
    <row r="1230" spans="1:2" x14ac:dyDescent="0.2">
      <c r="A1230" s="26"/>
      <c r="B1230" s="7"/>
    </row>
    <row r="1231" spans="1:2" x14ac:dyDescent="0.2">
      <c r="A1231" s="26"/>
      <c r="B1231" s="7"/>
    </row>
    <row r="1232" spans="1:2" x14ac:dyDescent="0.2">
      <c r="A1232" s="26"/>
      <c r="B1232" s="7"/>
    </row>
    <row r="1233" spans="1:2" x14ac:dyDescent="0.2">
      <c r="A1233" s="26"/>
      <c r="B1233" s="7"/>
    </row>
    <row r="1234" spans="1:2" x14ac:dyDescent="0.2">
      <c r="A1234" s="26"/>
      <c r="B1234" s="7"/>
    </row>
    <row r="1235" spans="1:2" x14ac:dyDescent="0.2">
      <c r="A1235" s="26"/>
      <c r="B1235" s="7"/>
    </row>
    <row r="1236" spans="1:2" x14ac:dyDescent="0.2">
      <c r="A1236" s="26"/>
      <c r="B1236" s="7"/>
    </row>
    <row r="1237" spans="1:2" x14ac:dyDescent="0.2">
      <c r="A1237" s="26"/>
      <c r="B1237" s="7"/>
    </row>
    <row r="1238" spans="1:2" x14ac:dyDescent="0.2">
      <c r="A1238" s="26"/>
      <c r="B1238" s="7"/>
    </row>
    <row r="1239" spans="1:2" x14ac:dyDescent="0.2">
      <c r="A1239" s="26"/>
      <c r="B1239" s="7"/>
    </row>
    <row r="1240" spans="1:2" x14ac:dyDescent="0.2">
      <c r="A1240" s="26"/>
      <c r="B1240" s="7"/>
    </row>
    <row r="1241" spans="1:2" x14ac:dyDescent="0.2">
      <c r="A1241" s="26"/>
      <c r="B1241" s="7"/>
    </row>
    <row r="1242" spans="1:2" x14ac:dyDescent="0.2">
      <c r="A1242" s="26"/>
      <c r="B1242" s="7"/>
    </row>
    <row r="1243" spans="1:2" x14ac:dyDescent="0.2">
      <c r="A1243" s="26"/>
      <c r="B1243" s="7"/>
    </row>
    <row r="1244" spans="1:2" x14ac:dyDescent="0.2">
      <c r="A1244" s="26"/>
      <c r="B1244" s="7"/>
    </row>
    <row r="1245" spans="1:2" x14ac:dyDescent="0.2">
      <c r="A1245" s="26"/>
      <c r="B1245" s="7"/>
    </row>
    <row r="1246" spans="1:2" x14ac:dyDescent="0.2">
      <c r="A1246" s="26"/>
      <c r="B1246" s="7"/>
    </row>
    <row r="1247" spans="1:2" x14ac:dyDescent="0.2">
      <c r="A1247" s="26"/>
      <c r="B1247" s="7"/>
    </row>
    <row r="1248" spans="1:2" x14ac:dyDescent="0.2">
      <c r="A1248" s="26"/>
      <c r="B1248" s="7"/>
    </row>
    <row r="1249" spans="1:2" x14ac:dyDescent="0.2">
      <c r="A1249" s="26"/>
      <c r="B1249" s="7"/>
    </row>
    <row r="1250" spans="1:2" x14ac:dyDescent="0.2">
      <c r="A1250" s="26"/>
      <c r="B1250" s="7"/>
    </row>
    <row r="1251" spans="1:2" x14ac:dyDescent="0.2">
      <c r="A1251" s="26"/>
      <c r="B1251" s="7"/>
    </row>
    <row r="1252" spans="1:2" x14ac:dyDescent="0.2">
      <c r="A1252" s="26"/>
      <c r="B1252" s="7"/>
    </row>
    <row r="1253" spans="1:2" x14ac:dyDescent="0.2">
      <c r="A1253" s="26"/>
      <c r="B1253" s="7"/>
    </row>
    <row r="1254" spans="1:2" x14ac:dyDescent="0.2">
      <c r="A1254" s="26"/>
      <c r="B1254" s="7"/>
    </row>
    <row r="1255" spans="1:2" x14ac:dyDescent="0.2">
      <c r="A1255" s="26"/>
      <c r="B1255" s="7"/>
    </row>
    <row r="1256" spans="1:2" x14ac:dyDescent="0.2">
      <c r="A1256" s="26"/>
      <c r="B1256" s="7"/>
    </row>
    <row r="1257" spans="1:2" x14ac:dyDescent="0.2">
      <c r="A1257" s="26"/>
      <c r="B1257" s="7"/>
    </row>
    <row r="1258" spans="1:2" x14ac:dyDescent="0.2">
      <c r="A1258" s="26"/>
      <c r="B1258" s="7"/>
    </row>
    <row r="1259" spans="1:2" x14ac:dyDescent="0.2">
      <c r="A1259" s="26"/>
      <c r="B1259" s="7"/>
    </row>
    <row r="1260" spans="1:2" x14ac:dyDescent="0.2">
      <c r="A1260" s="26"/>
      <c r="B1260" s="7"/>
    </row>
    <row r="1261" spans="1:2" x14ac:dyDescent="0.2">
      <c r="A1261" s="26"/>
      <c r="B1261" s="7"/>
    </row>
    <row r="1262" spans="1:2" x14ac:dyDescent="0.2">
      <c r="A1262" s="26"/>
      <c r="B1262" s="7"/>
    </row>
    <row r="1263" spans="1:2" x14ac:dyDescent="0.2">
      <c r="A1263" s="26"/>
      <c r="B1263" s="7"/>
    </row>
    <row r="1264" spans="1:2" x14ac:dyDescent="0.2">
      <c r="A1264" s="26"/>
      <c r="B1264" s="7"/>
    </row>
    <row r="1265" spans="1:2" x14ac:dyDescent="0.2">
      <c r="A1265" s="26"/>
      <c r="B1265" s="7"/>
    </row>
    <row r="1266" spans="1:2" x14ac:dyDescent="0.2">
      <c r="A1266" s="26"/>
      <c r="B1266" s="7"/>
    </row>
    <row r="1267" spans="1:2" x14ac:dyDescent="0.2">
      <c r="A1267" s="26"/>
      <c r="B1267" s="7"/>
    </row>
    <row r="1268" spans="1:2" x14ac:dyDescent="0.2">
      <c r="A1268" s="26"/>
      <c r="B1268" s="7"/>
    </row>
    <row r="1269" spans="1:2" x14ac:dyDescent="0.2">
      <c r="A1269" s="26"/>
      <c r="B1269" s="7"/>
    </row>
    <row r="1270" spans="1:2" x14ac:dyDescent="0.2">
      <c r="A1270" s="26"/>
      <c r="B1270" s="7"/>
    </row>
    <row r="1271" spans="1:2" x14ac:dyDescent="0.2">
      <c r="A1271" s="26"/>
      <c r="B1271" s="7"/>
    </row>
    <row r="1272" spans="1:2" x14ac:dyDescent="0.2">
      <c r="A1272" s="26"/>
      <c r="B1272" s="7"/>
    </row>
    <row r="1273" spans="1:2" x14ac:dyDescent="0.2">
      <c r="A1273" s="26"/>
      <c r="B1273" s="7"/>
    </row>
    <row r="1274" spans="1:2" x14ac:dyDescent="0.2">
      <c r="A1274" s="26"/>
      <c r="B1274" s="7"/>
    </row>
    <row r="1275" spans="1:2" x14ac:dyDescent="0.2">
      <c r="A1275" s="26"/>
      <c r="B1275" s="7"/>
    </row>
    <row r="1276" spans="1:2" x14ac:dyDescent="0.2">
      <c r="A1276" s="26"/>
      <c r="B1276" s="7"/>
    </row>
    <row r="1277" spans="1:2" x14ac:dyDescent="0.2">
      <c r="A1277" s="26"/>
      <c r="B1277" s="7"/>
    </row>
    <row r="1278" spans="1:2" x14ac:dyDescent="0.2">
      <c r="A1278" s="26"/>
      <c r="B1278" s="7"/>
    </row>
    <row r="1279" spans="1:2" x14ac:dyDescent="0.2">
      <c r="A1279" s="26"/>
      <c r="B1279" s="7"/>
    </row>
    <row r="1280" spans="1:2" x14ac:dyDescent="0.2">
      <c r="A1280" s="26"/>
      <c r="B1280" s="7"/>
    </row>
    <row r="1281" spans="1:2" x14ac:dyDescent="0.2">
      <c r="A1281" s="26"/>
      <c r="B1281" s="7"/>
    </row>
    <row r="1282" spans="1:2" x14ac:dyDescent="0.2">
      <c r="A1282" s="26"/>
      <c r="B1282" s="7"/>
    </row>
    <row r="1283" spans="1:2" x14ac:dyDescent="0.2">
      <c r="A1283" s="26"/>
      <c r="B1283" s="7"/>
    </row>
    <row r="1284" spans="1:2" x14ac:dyDescent="0.2">
      <c r="A1284" s="26"/>
      <c r="B1284" s="7"/>
    </row>
    <row r="1285" spans="1:2" x14ac:dyDescent="0.2">
      <c r="A1285" s="26"/>
      <c r="B1285" s="7"/>
    </row>
    <row r="1286" spans="1:2" x14ac:dyDescent="0.2">
      <c r="A1286" s="26"/>
      <c r="B1286" s="7"/>
    </row>
    <row r="1287" spans="1:2" x14ac:dyDescent="0.2">
      <c r="A1287" s="26"/>
      <c r="B1287" s="7"/>
    </row>
    <row r="1288" spans="1:2" x14ac:dyDescent="0.2">
      <c r="A1288" s="26"/>
      <c r="B1288" s="7"/>
    </row>
    <row r="1289" spans="1:2" x14ac:dyDescent="0.2">
      <c r="A1289" s="26"/>
      <c r="B1289" s="7"/>
    </row>
    <row r="1290" spans="1:2" x14ac:dyDescent="0.2">
      <c r="A1290" s="26"/>
      <c r="B1290" s="7"/>
    </row>
    <row r="1291" spans="1:2" x14ac:dyDescent="0.2">
      <c r="A1291" s="26"/>
      <c r="B1291" s="7"/>
    </row>
    <row r="1292" spans="1:2" x14ac:dyDescent="0.2">
      <c r="A1292" s="26"/>
      <c r="B1292" s="7"/>
    </row>
    <row r="1293" spans="1:2" x14ac:dyDescent="0.2">
      <c r="A1293" s="26"/>
      <c r="B1293" s="7"/>
    </row>
    <row r="1294" spans="1:2" x14ac:dyDescent="0.2">
      <c r="A1294" s="26"/>
      <c r="B1294" s="7"/>
    </row>
    <row r="1295" spans="1:2" x14ac:dyDescent="0.2">
      <c r="A1295" s="26"/>
      <c r="B1295" s="7"/>
    </row>
    <row r="1296" spans="1:2" x14ac:dyDescent="0.2">
      <c r="A1296" s="26"/>
      <c r="B1296" s="7"/>
    </row>
    <row r="1297" spans="1:2" x14ac:dyDescent="0.2">
      <c r="A1297" s="26"/>
      <c r="B1297" s="7"/>
    </row>
    <row r="1298" spans="1:2" x14ac:dyDescent="0.2">
      <c r="A1298" s="26"/>
      <c r="B1298" s="7"/>
    </row>
    <row r="1299" spans="1:2" x14ac:dyDescent="0.2">
      <c r="A1299" s="26"/>
      <c r="B1299" s="7"/>
    </row>
    <row r="1300" spans="1:2" x14ac:dyDescent="0.2">
      <c r="A1300" s="26"/>
      <c r="B1300" s="7"/>
    </row>
    <row r="1301" spans="1:2" x14ac:dyDescent="0.2">
      <c r="A1301" s="26"/>
      <c r="B1301" s="7"/>
    </row>
    <row r="1302" spans="1:2" x14ac:dyDescent="0.2">
      <c r="A1302" s="26"/>
      <c r="B1302" s="7"/>
    </row>
    <row r="1303" spans="1:2" x14ac:dyDescent="0.2">
      <c r="A1303" s="26"/>
      <c r="B1303" s="7"/>
    </row>
    <row r="1304" spans="1:2" x14ac:dyDescent="0.2">
      <c r="A1304" s="26"/>
      <c r="B1304" s="7"/>
    </row>
    <row r="1305" spans="1:2" x14ac:dyDescent="0.2">
      <c r="A1305" s="26"/>
      <c r="B1305" s="7"/>
    </row>
    <row r="1306" spans="1:2" x14ac:dyDescent="0.2">
      <c r="A1306" s="26"/>
      <c r="B1306" s="7"/>
    </row>
    <row r="1307" spans="1:2" x14ac:dyDescent="0.2">
      <c r="A1307" s="26"/>
      <c r="B1307" s="7"/>
    </row>
    <row r="1308" spans="1:2" x14ac:dyDescent="0.2">
      <c r="A1308" s="26"/>
      <c r="B1308" s="7"/>
    </row>
    <row r="1309" spans="1:2" x14ac:dyDescent="0.2">
      <c r="A1309" s="26"/>
      <c r="B1309" s="7"/>
    </row>
    <row r="1310" spans="1:2" x14ac:dyDescent="0.2">
      <c r="A1310" s="26"/>
      <c r="B1310" s="7"/>
    </row>
    <row r="1311" spans="1:2" x14ac:dyDescent="0.2">
      <c r="A1311" s="26"/>
      <c r="B1311" s="7"/>
    </row>
    <row r="1312" spans="1:2" x14ac:dyDescent="0.2">
      <c r="A1312" s="26"/>
      <c r="B1312" s="7"/>
    </row>
    <row r="1313" spans="1:2" x14ac:dyDescent="0.2">
      <c r="A1313" s="26"/>
      <c r="B1313" s="7"/>
    </row>
    <row r="1314" spans="1:2" x14ac:dyDescent="0.2">
      <c r="A1314" s="26"/>
      <c r="B1314" s="7"/>
    </row>
    <row r="1315" spans="1:2" x14ac:dyDescent="0.2">
      <c r="A1315" s="26"/>
      <c r="B1315" s="7"/>
    </row>
    <row r="1316" spans="1:2" x14ac:dyDescent="0.2">
      <c r="A1316" s="26"/>
      <c r="B1316" s="7"/>
    </row>
    <row r="1317" spans="1:2" x14ac:dyDescent="0.2">
      <c r="A1317" s="26"/>
      <c r="B1317" s="7"/>
    </row>
    <row r="1318" spans="1:2" x14ac:dyDescent="0.2">
      <c r="A1318" s="26"/>
      <c r="B1318" s="7"/>
    </row>
    <row r="1319" spans="1:2" x14ac:dyDescent="0.2">
      <c r="A1319" s="26"/>
      <c r="B1319" s="7"/>
    </row>
    <row r="1320" spans="1:2" x14ac:dyDescent="0.2">
      <c r="A1320" s="26"/>
      <c r="B1320" s="7"/>
    </row>
    <row r="1321" spans="1:2" x14ac:dyDescent="0.2">
      <c r="A1321" s="26"/>
      <c r="B1321" s="7"/>
    </row>
    <row r="1322" spans="1:2" x14ac:dyDescent="0.2">
      <c r="A1322" s="26"/>
      <c r="B1322" s="7"/>
    </row>
    <row r="1323" spans="1:2" x14ac:dyDescent="0.2">
      <c r="A1323" s="26"/>
      <c r="B1323" s="7"/>
    </row>
    <row r="1324" spans="1:2" x14ac:dyDescent="0.2">
      <c r="A1324" s="26"/>
      <c r="B1324" s="7"/>
    </row>
    <row r="1325" spans="1:2" x14ac:dyDescent="0.2">
      <c r="A1325" s="26"/>
      <c r="B1325" s="7"/>
    </row>
    <row r="1326" spans="1:2" x14ac:dyDescent="0.2">
      <c r="A1326" s="26"/>
      <c r="B1326" s="7"/>
    </row>
    <row r="1327" spans="1:2" x14ac:dyDescent="0.2">
      <c r="A1327" s="26"/>
      <c r="B1327" s="7"/>
    </row>
    <row r="1328" spans="1:2" x14ac:dyDescent="0.2">
      <c r="A1328" s="26"/>
      <c r="B1328" s="7"/>
    </row>
    <row r="1329" spans="1:2" x14ac:dyDescent="0.2">
      <c r="A1329" s="26"/>
      <c r="B1329" s="7"/>
    </row>
    <row r="1330" spans="1:2" x14ac:dyDescent="0.2">
      <c r="A1330" s="26"/>
      <c r="B1330" s="7"/>
    </row>
    <row r="1331" spans="1:2" x14ac:dyDescent="0.2">
      <c r="A1331" s="26"/>
      <c r="B1331" s="7"/>
    </row>
    <row r="1332" spans="1:2" x14ac:dyDescent="0.2">
      <c r="A1332" s="26"/>
      <c r="B1332" s="7"/>
    </row>
    <row r="1333" spans="1:2" x14ac:dyDescent="0.2">
      <c r="A1333" s="26"/>
      <c r="B1333" s="7"/>
    </row>
    <row r="1334" spans="1:2" x14ac:dyDescent="0.2">
      <c r="A1334" s="26"/>
      <c r="B1334" s="7"/>
    </row>
    <row r="1335" spans="1:2" x14ac:dyDescent="0.2">
      <c r="A1335" s="26"/>
      <c r="B1335" s="7"/>
    </row>
    <row r="1336" spans="1:2" x14ac:dyDescent="0.2">
      <c r="A1336" s="26"/>
      <c r="B1336" s="7"/>
    </row>
    <row r="1337" spans="1:2" x14ac:dyDescent="0.2">
      <c r="A1337" s="26"/>
      <c r="B1337" s="7"/>
    </row>
    <row r="1338" spans="1:2" x14ac:dyDescent="0.2">
      <c r="A1338" s="26"/>
      <c r="B1338" s="7"/>
    </row>
    <row r="1339" spans="1:2" x14ac:dyDescent="0.2">
      <c r="A1339" s="26"/>
      <c r="B1339" s="7"/>
    </row>
    <row r="1340" spans="1:2" x14ac:dyDescent="0.2">
      <c r="A1340" s="26"/>
      <c r="B1340" s="7"/>
    </row>
    <row r="1341" spans="1:2" x14ac:dyDescent="0.2">
      <c r="A1341" s="26"/>
      <c r="B1341" s="7"/>
    </row>
    <row r="1342" spans="1:2" x14ac:dyDescent="0.2">
      <c r="A1342" s="26"/>
      <c r="B1342" s="7"/>
    </row>
    <row r="1343" spans="1:2" x14ac:dyDescent="0.2">
      <c r="A1343" s="26"/>
      <c r="B1343" s="7"/>
    </row>
    <row r="1344" spans="1:2" x14ac:dyDescent="0.2">
      <c r="A1344" s="26"/>
      <c r="B1344" s="7"/>
    </row>
    <row r="1345" spans="1:2" x14ac:dyDescent="0.2">
      <c r="A1345" s="26"/>
      <c r="B1345" s="7"/>
    </row>
    <row r="1346" spans="1:2" x14ac:dyDescent="0.2">
      <c r="A1346" s="26"/>
      <c r="B1346" s="7"/>
    </row>
    <row r="1347" spans="1:2" x14ac:dyDescent="0.2">
      <c r="A1347" s="26"/>
      <c r="B1347" s="7"/>
    </row>
    <row r="1348" spans="1:2" x14ac:dyDescent="0.2">
      <c r="A1348" s="26"/>
      <c r="B1348" s="7"/>
    </row>
    <row r="1349" spans="1:2" x14ac:dyDescent="0.2">
      <c r="A1349" s="26"/>
      <c r="B1349" s="7"/>
    </row>
    <row r="1350" spans="1:2" x14ac:dyDescent="0.2">
      <c r="A1350" s="26"/>
      <c r="B1350" s="7"/>
    </row>
    <row r="1351" spans="1:2" x14ac:dyDescent="0.2">
      <c r="A1351" s="26"/>
      <c r="B1351" s="7"/>
    </row>
    <row r="1352" spans="1:2" x14ac:dyDescent="0.2">
      <c r="A1352" s="26"/>
      <c r="B1352" s="7"/>
    </row>
    <row r="1353" spans="1:2" x14ac:dyDescent="0.2">
      <c r="A1353" s="26"/>
      <c r="B1353" s="7"/>
    </row>
    <row r="1354" spans="1:2" x14ac:dyDescent="0.2">
      <c r="A1354" s="26"/>
      <c r="B1354" s="7"/>
    </row>
    <row r="1355" spans="1:2" x14ac:dyDescent="0.2">
      <c r="A1355" s="26"/>
      <c r="B1355" s="7"/>
    </row>
    <row r="1356" spans="1:2" x14ac:dyDescent="0.2">
      <c r="A1356" s="26"/>
      <c r="B1356" s="7"/>
    </row>
    <row r="1357" spans="1:2" x14ac:dyDescent="0.2">
      <c r="A1357" s="26"/>
      <c r="B1357" s="7"/>
    </row>
    <row r="1358" spans="1:2" x14ac:dyDescent="0.2">
      <c r="A1358" s="26"/>
      <c r="B1358" s="7"/>
    </row>
    <row r="1359" spans="1:2" x14ac:dyDescent="0.2">
      <c r="A1359" s="26"/>
      <c r="B1359" s="7"/>
    </row>
    <row r="1360" spans="1:2" x14ac:dyDescent="0.2">
      <c r="A1360" s="26"/>
      <c r="B1360" s="7"/>
    </row>
    <row r="1361" spans="1:2" x14ac:dyDescent="0.2">
      <c r="A1361" s="26"/>
      <c r="B1361" s="7"/>
    </row>
    <row r="1362" spans="1:2" x14ac:dyDescent="0.2">
      <c r="A1362" s="26"/>
      <c r="B1362" s="7"/>
    </row>
    <row r="1363" spans="1:2" x14ac:dyDescent="0.2">
      <c r="A1363" s="26"/>
      <c r="B1363" s="7"/>
    </row>
    <row r="1364" spans="1:2" x14ac:dyDescent="0.2">
      <c r="A1364" s="26"/>
      <c r="B1364" s="7"/>
    </row>
    <row r="1365" spans="1:2" x14ac:dyDescent="0.2">
      <c r="A1365" s="26"/>
      <c r="B1365" s="7"/>
    </row>
    <row r="1366" spans="1:2" x14ac:dyDescent="0.2">
      <c r="A1366" s="26"/>
      <c r="B1366" s="7"/>
    </row>
    <row r="1367" spans="1:2" x14ac:dyDescent="0.2">
      <c r="A1367" s="26"/>
      <c r="B1367" s="7"/>
    </row>
    <row r="1368" spans="1:2" x14ac:dyDescent="0.2">
      <c r="A1368" s="26"/>
      <c r="B1368" s="7"/>
    </row>
    <row r="1369" spans="1:2" x14ac:dyDescent="0.2">
      <c r="A1369" s="26"/>
      <c r="B1369" s="7"/>
    </row>
    <row r="1370" spans="1:2" x14ac:dyDescent="0.2">
      <c r="A1370" s="26"/>
      <c r="B1370" s="7"/>
    </row>
    <row r="1371" spans="1:2" x14ac:dyDescent="0.2">
      <c r="A1371" s="26"/>
      <c r="B1371" s="7"/>
    </row>
    <row r="1372" spans="1:2" x14ac:dyDescent="0.2">
      <c r="A1372" s="26"/>
      <c r="B1372" s="7"/>
    </row>
    <row r="1373" spans="1:2" x14ac:dyDescent="0.2">
      <c r="A1373" s="26"/>
      <c r="B1373" s="7"/>
    </row>
    <row r="1374" spans="1:2" x14ac:dyDescent="0.2">
      <c r="A1374" s="26"/>
      <c r="B1374" s="7"/>
    </row>
    <row r="1375" spans="1:2" x14ac:dyDescent="0.2">
      <c r="A1375" s="26"/>
      <c r="B1375" s="7"/>
    </row>
    <row r="1376" spans="1:2" x14ac:dyDescent="0.2">
      <c r="A1376" s="26"/>
      <c r="B1376" s="7"/>
    </row>
    <row r="1377" spans="1:2" x14ac:dyDescent="0.2">
      <c r="A1377" s="26"/>
      <c r="B1377" s="7"/>
    </row>
    <row r="1378" spans="1:2" x14ac:dyDescent="0.2">
      <c r="A1378" s="26"/>
      <c r="B1378" s="7"/>
    </row>
    <row r="1379" spans="1:2" x14ac:dyDescent="0.2">
      <c r="A1379" s="26"/>
      <c r="B1379" s="7"/>
    </row>
    <row r="1380" spans="1:2" x14ac:dyDescent="0.2">
      <c r="A1380" s="26"/>
      <c r="B1380" s="7"/>
    </row>
    <row r="1381" spans="1:2" x14ac:dyDescent="0.2">
      <c r="A1381" s="26"/>
      <c r="B1381" s="7"/>
    </row>
    <row r="1382" spans="1:2" x14ac:dyDescent="0.2">
      <c r="A1382" s="26"/>
      <c r="B1382" s="7"/>
    </row>
    <row r="1383" spans="1:2" x14ac:dyDescent="0.2">
      <c r="A1383" s="26"/>
      <c r="B1383" s="7"/>
    </row>
    <row r="1384" spans="1:2" x14ac:dyDescent="0.2">
      <c r="A1384" s="26"/>
      <c r="B1384" s="7"/>
    </row>
    <row r="1385" spans="1:2" x14ac:dyDescent="0.2">
      <c r="A1385" s="26"/>
      <c r="B1385" s="7"/>
    </row>
    <row r="1386" spans="1:2" x14ac:dyDescent="0.2">
      <c r="A1386" s="26"/>
      <c r="B1386" s="7"/>
    </row>
    <row r="1387" spans="1:2" x14ac:dyDescent="0.2">
      <c r="A1387" s="26"/>
      <c r="B1387" s="7"/>
    </row>
    <row r="1388" spans="1:2" x14ac:dyDescent="0.2">
      <c r="A1388" s="26"/>
      <c r="B1388" s="7"/>
    </row>
    <row r="1389" spans="1:2" x14ac:dyDescent="0.2">
      <c r="A1389" s="26"/>
      <c r="B1389" s="7"/>
    </row>
    <row r="1390" spans="1:2" x14ac:dyDescent="0.2">
      <c r="A1390" s="26"/>
      <c r="B1390" s="7"/>
    </row>
    <row r="1391" spans="1:2" x14ac:dyDescent="0.2">
      <c r="A1391" s="26"/>
      <c r="B1391" s="7"/>
    </row>
    <row r="1392" spans="1:2" x14ac:dyDescent="0.2">
      <c r="A1392" s="26"/>
      <c r="B1392" s="7"/>
    </row>
    <row r="1393" spans="1:2" x14ac:dyDescent="0.2">
      <c r="A1393" s="26"/>
      <c r="B1393" s="7"/>
    </row>
    <row r="1394" spans="1:2" x14ac:dyDescent="0.2">
      <c r="A1394" s="26"/>
      <c r="B1394" s="7"/>
    </row>
    <row r="1395" spans="1:2" x14ac:dyDescent="0.2">
      <c r="A1395" s="26"/>
      <c r="B1395" s="7"/>
    </row>
    <row r="1396" spans="1:2" x14ac:dyDescent="0.2">
      <c r="A1396" s="26"/>
      <c r="B1396" s="7"/>
    </row>
    <row r="1397" spans="1:2" x14ac:dyDescent="0.2">
      <c r="A1397" s="26"/>
      <c r="B1397" s="7"/>
    </row>
    <row r="1398" spans="1:2" x14ac:dyDescent="0.2">
      <c r="A1398" s="26"/>
      <c r="B1398" s="7"/>
    </row>
    <row r="1399" spans="1:2" x14ac:dyDescent="0.2">
      <c r="A1399" s="26"/>
      <c r="B1399" s="7"/>
    </row>
    <row r="1400" spans="1:2" x14ac:dyDescent="0.2">
      <c r="A1400" s="26"/>
      <c r="B1400" s="7"/>
    </row>
    <row r="1401" spans="1:2" x14ac:dyDescent="0.2">
      <c r="A1401" s="26"/>
      <c r="B1401" s="7"/>
    </row>
    <row r="1402" spans="1:2" x14ac:dyDescent="0.2">
      <c r="A1402" s="26"/>
      <c r="B1402" s="7"/>
    </row>
    <row r="1403" spans="1:2" x14ac:dyDescent="0.2">
      <c r="A1403" s="26"/>
      <c r="B1403" s="7"/>
    </row>
    <row r="1404" spans="1:2" x14ac:dyDescent="0.2">
      <c r="A1404" s="26"/>
      <c r="B1404" s="7"/>
    </row>
    <row r="1405" spans="1:2" x14ac:dyDescent="0.2">
      <c r="A1405" s="26"/>
      <c r="B1405" s="7"/>
    </row>
    <row r="1406" spans="1:2" x14ac:dyDescent="0.2">
      <c r="A1406" s="26"/>
      <c r="B1406" s="7"/>
    </row>
    <row r="1407" spans="1:2" x14ac:dyDescent="0.2">
      <c r="A1407" s="26"/>
      <c r="B1407" s="7"/>
    </row>
    <row r="1408" spans="1:2" x14ac:dyDescent="0.2">
      <c r="A1408" s="26"/>
      <c r="B1408" s="7"/>
    </row>
    <row r="1409" spans="1:2" x14ac:dyDescent="0.2">
      <c r="A1409" s="26"/>
      <c r="B1409" s="7"/>
    </row>
    <row r="1410" spans="1:2" x14ac:dyDescent="0.2">
      <c r="A1410" s="26"/>
      <c r="B1410" s="7"/>
    </row>
    <row r="1411" spans="1:2" x14ac:dyDescent="0.2">
      <c r="A1411" s="26"/>
      <c r="B1411" s="7"/>
    </row>
    <row r="1412" spans="1:2" x14ac:dyDescent="0.2">
      <c r="A1412" s="26"/>
      <c r="B1412" s="7"/>
    </row>
    <row r="1413" spans="1:2" x14ac:dyDescent="0.2">
      <c r="A1413" s="26"/>
      <c r="B1413" s="7"/>
    </row>
    <row r="1414" spans="1:2" x14ac:dyDescent="0.2">
      <c r="A1414" s="26"/>
      <c r="B1414" s="7"/>
    </row>
    <row r="1415" spans="1:2" x14ac:dyDescent="0.2">
      <c r="A1415" s="26"/>
      <c r="B1415" s="7"/>
    </row>
    <row r="1416" spans="1:2" x14ac:dyDescent="0.2">
      <c r="A1416" s="26"/>
      <c r="B1416" s="7"/>
    </row>
    <row r="1417" spans="1:2" x14ac:dyDescent="0.2">
      <c r="A1417" s="26"/>
      <c r="B1417" s="7"/>
    </row>
    <row r="1418" spans="1:2" x14ac:dyDescent="0.2">
      <c r="A1418" s="26"/>
      <c r="B1418" s="7"/>
    </row>
    <row r="1419" spans="1:2" x14ac:dyDescent="0.2">
      <c r="A1419" s="26"/>
      <c r="B1419" s="7"/>
    </row>
    <row r="1420" spans="1:2" x14ac:dyDescent="0.2">
      <c r="A1420" s="26"/>
      <c r="B1420" s="7"/>
    </row>
    <row r="1421" spans="1:2" x14ac:dyDescent="0.2">
      <c r="A1421" s="26"/>
      <c r="B1421" s="7"/>
    </row>
    <row r="1422" spans="1:2" x14ac:dyDescent="0.2">
      <c r="A1422" s="26"/>
      <c r="B1422" s="7"/>
    </row>
    <row r="1423" spans="1:2" x14ac:dyDescent="0.2">
      <c r="A1423" s="26"/>
      <c r="B1423" s="7"/>
    </row>
    <row r="1424" spans="1:2" x14ac:dyDescent="0.2">
      <c r="A1424" s="26"/>
      <c r="B1424" s="7"/>
    </row>
    <row r="1425" spans="1:2" x14ac:dyDescent="0.2">
      <c r="A1425" s="26"/>
      <c r="B1425" s="7"/>
    </row>
    <row r="1426" spans="1:2" x14ac:dyDescent="0.2">
      <c r="A1426" s="26"/>
      <c r="B1426" s="7"/>
    </row>
    <row r="1427" spans="1:2" x14ac:dyDescent="0.2">
      <c r="A1427" s="26"/>
      <c r="B1427" s="7"/>
    </row>
    <row r="1428" spans="1:2" x14ac:dyDescent="0.2">
      <c r="A1428" s="26"/>
      <c r="B1428" s="7"/>
    </row>
    <row r="1429" spans="1:2" x14ac:dyDescent="0.2">
      <c r="A1429" s="26"/>
      <c r="B1429" s="7"/>
    </row>
    <row r="1430" spans="1:2" x14ac:dyDescent="0.2">
      <c r="A1430" s="26"/>
      <c r="B1430" s="7"/>
    </row>
    <row r="1431" spans="1:2" x14ac:dyDescent="0.2">
      <c r="A1431" s="26"/>
      <c r="B1431" s="7"/>
    </row>
    <row r="1432" spans="1:2" x14ac:dyDescent="0.2">
      <c r="A1432" s="26"/>
      <c r="B1432" s="7"/>
    </row>
    <row r="1433" spans="1:2" x14ac:dyDescent="0.2">
      <c r="A1433" s="26"/>
      <c r="B1433" s="7"/>
    </row>
    <row r="1434" spans="1:2" x14ac:dyDescent="0.2">
      <c r="A1434" s="26"/>
      <c r="B1434" s="7"/>
    </row>
    <row r="1435" spans="1:2" x14ac:dyDescent="0.2">
      <c r="A1435" s="26"/>
      <c r="B1435" s="7"/>
    </row>
    <row r="1436" spans="1:2" x14ac:dyDescent="0.2">
      <c r="A1436" s="26"/>
      <c r="B1436" s="7"/>
    </row>
    <row r="1437" spans="1:2" x14ac:dyDescent="0.2">
      <c r="A1437" s="26"/>
      <c r="B1437" s="7"/>
    </row>
    <row r="1438" spans="1:2" x14ac:dyDescent="0.2">
      <c r="A1438" s="26"/>
      <c r="B1438" s="7"/>
    </row>
    <row r="1439" spans="1:2" x14ac:dyDescent="0.2">
      <c r="A1439" s="26"/>
      <c r="B1439" s="7"/>
    </row>
    <row r="1440" spans="1:2" x14ac:dyDescent="0.2">
      <c r="A1440" s="26"/>
      <c r="B1440" s="7"/>
    </row>
    <row r="1441" spans="1:2" x14ac:dyDescent="0.2">
      <c r="A1441" s="26"/>
      <c r="B1441" s="7"/>
    </row>
    <row r="1442" spans="1:2" x14ac:dyDescent="0.2">
      <c r="A1442" s="26"/>
      <c r="B1442" s="7"/>
    </row>
    <row r="1443" spans="1:2" x14ac:dyDescent="0.2">
      <c r="A1443" s="26"/>
      <c r="B1443" s="7"/>
    </row>
    <row r="1444" spans="1:2" x14ac:dyDescent="0.2">
      <c r="A1444" s="26"/>
      <c r="B1444" s="7"/>
    </row>
    <row r="1445" spans="1:2" x14ac:dyDescent="0.2">
      <c r="A1445" s="26"/>
      <c r="B1445" s="7"/>
    </row>
    <row r="1446" spans="1:2" x14ac:dyDescent="0.2">
      <c r="A1446" s="26"/>
      <c r="B1446" s="7"/>
    </row>
    <row r="1447" spans="1:2" x14ac:dyDescent="0.2">
      <c r="A1447" s="26"/>
      <c r="B1447" s="7"/>
    </row>
    <row r="1448" spans="1:2" x14ac:dyDescent="0.2">
      <c r="A1448" s="26"/>
      <c r="B1448" s="7"/>
    </row>
    <row r="1449" spans="1:2" x14ac:dyDescent="0.2">
      <c r="A1449" s="26"/>
      <c r="B1449" s="7"/>
    </row>
    <row r="1450" spans="1:2" x14ac:dyDescent="0.2">
      <c r="A1450" s="26"/>
      <c r="B1450" s="7"/>
    </row>
    <row r="1451" spans="1:2" x14ac:dyDescent="0.2">
      <c r="A1451" s="26"/>
      <c r="B1451" s="7"/>
    </row>
    <row r="1452" spans="1:2" x14ac:dyDescent="0.2">
      <c r="A1452" s="26"/>
      <c r="B1452" s="7"/>
    </row>
    <row r="1453" spans="1:2" x14ac:dyDescent="0.2">
      <c r="A1453" s="26"/>
      <c r="B1453" s="7"/>
    </row>
    <row r="1454" spans="1:2" x14ac:dyDescent="0.2">
      <c r="A1454" s="26"/>
      <c r="B1454" s="7"/>
    </row>
    <row r="1455" spans="1:2" x14ac:dyDescent="0.2">
      <c r="A1455" s="26"/>
      <c r="B1455" s="7"/>
    </row>
    <row r="1456" spans="1:2" x14ac:dyDescent="0.2">
      <c r="A1456" s="26"/>
      <c r="B1456" s="7"/>
    </row>
    <row r="1457" spans="1:2" x14ac:dyDescent="0.2">
      <c r="A1457" s="26"/>
      <c r="B1457" s="7"/>
    </row>
    <row r="1458" spans="1:2" x14ac:dyDescent="0.2">
      <c r="A1458" s="26"/>
      <c r="B1458" s="7"/>
    </row>
    <row r="1459" spans="1:2" x14ac:dyDescent="0.2">
      <c r="A1459" s="26"/>
      <c r="B1459" s="7"/>
    </row>
    <row r="1460" spans="1:2" x14ac:dyDescent="0.2">
      <c r="A1460" s="26"/>
      <c r="B1460" s="7"/>
    </row>
    <row r="1461" spans="1:2" x14ac:dyDescent="0.2">
      <c r="A1461" s="26"/>
      <c r="B1461" s="7"/>
    </row>
    <row r="1462" spans="1:2" x14ac:dyDescent="0.2">
      <c r="A1462" s="26"/>
      <c r="B1462" s="7"/>
    </row>
    <row r="1463" spans="1:2" x14ac:dyDescent="0.2">
      <c r="A1463" s="26"/>
      <c r="B1463" s="7"/>
    </row>
    <row r="1464" spans="1:2" x14ac:dyDescent="0.2">
      <c r="A1464" s="26"/>
      <c r="B1464" s="7"/>
    </row>
    <row r="1465" spans="1:2" x14ac:dyDescent="0.2">
      <c r="A1465" s="26"/>
      <c r="B1465" s="7"/>
    </row>
    <row r="1466" spans="1:2" x14ac:dyDescent="0.2">
      <c r="A1466" s="26"/>
      <c r="B1466" s="7"/>
    </row>
    <row r="1467" spans="1:2" x14ac:dyDescent="0.2">
      <c r="A1467" s="26"/>
      <c r="B1467" s="7"/>
    </row>
    <row r="1468" spans="1:2" x14ac:dyDescent="0.2">
      <c r="A1468" s="26"/>
      <c r="B1468" s="7"/>
    </row>
    <row r="1469" spans="1:2" x14ac:dyDescent="0.2">
      <c r="A1469" s="26"/>
      <c r="B1469" s="7"/>
    </row>
    <row r="1470" spans="1:2" x14ac:dyDescent="0.2">
      <c r="A1470" s="26"/>
      <c r="B1470" s="7"/>
    </row>
    <row r="1471" spans="1:2" x14ac:dyDescent="0.2">
      <c r="A1471" s="26"/>
      <c r="B1471" s="7"/>
    </row>
    <row r="1472" spans="1:2" x14ac:dyDescent="0.2">
      <c r="A1472" s="26"/>
      <c r="B1472" s="7"/>
    </row>
    <row r="1473" spans="1:2" x14ac:dyDescent="0.2">
      <c r="A1473" s="26"/>
      <c r="B1473" s="7"/>
    </row>
    <row r="1474" spans="1:2" x14ac:dyDescent="0.2">
      <c r="A1474" s="26"/>
      <c r="B1474" s="7"/>
    </row>
    <row r="1475" spans="1:2" x14ac:dyDescent="0.2">
      <c r="A1475" s="26"/>
      <c r="B1475" s="7"/>
    </row>
    <row r="1476" spans="1:2" x14ac:dyDescent="0.2">
      <c r="A1476" s="26"/>
      <c r="B1476" s="7"/>
    </row>
    <row r="1477" spans="1:2" x14ac:dyDescent="0.2">
      <c r="A1477" s="26"/>
      <c r="B1477" s="7"/>
    </row>
    <row r="1478" spans="1:2" x14ac:dyDescent="0.2">
      <c r="A1478" s="26"/>
      <c r="B1478" s="7"/>
    </row>
    <row r="1479" spans="1:2" x14ac:dyDescent="0.2">
      <c r="A1479" s="26"/>
      <c r="B1479" s="7"/>
    </row>
    <row r="1480" spans="1:2" x14ac:dyDescent="0.2">
      <c r="A1480" s="26"/>
      <c r="B1480" s="7"/>
    </row>
    <row r="1481" spans="1:2" x14ac:dyDescent="0.2">
      <c r="A1481" s="26"/>
      <c r="B1481" s="7"/>
    </row>
    <row r="1482" spans="1:2" x14ac:dyDescent="0.2">
      <c r="A1482" s="26"/>
      <c r="B1482" s="7"/>
    </row>
    <row r="1483" spans="1:2" x14ac:dyDescent="0.2">
      <c r="A1483" s="26"/>
      <c r="B1483" s="7"/>
    </row>
    <row r="1484" spans="1:2" x14ac:dyDescent="0.2">
      <c r="A1484" s="26"/>
      <c r="B1484" s="7"/>
    </row>
    <row r="1485" spans="1:2" x14ac:dyDescent="0.2">
      <c r="A1485" s="26"/>
      <c r="B1485" s="7"/>
    </row>
    <row r="1486" spans="1:2" x14ac:dyDescent="0.2">
      <c r="A1486" s="26"/>
      <c r="B1486" s="7"/>
    </row>
    <row r="1487" spans="1:2" x14ac:dyDescent="0.2">
      <c r="A1487" s="26"/>
      <c r="B1487" s="7"/>
    </row>
    <row r="1488" spans="1:2" x14ac:dyDescent="0.2">
      <c r="A1488" s="26"/>
      <c r="B1488" s="7"/>
    </row>
    <row r="1489" spans="1:2" x14ac:dyDescent="0.2">
      <c r="A1489" s="26"/>
      <c r="B1489" s="7"/>
    </row>
    <row r="1490" spans="1:2" x14ac:dyDescent="0.2">
      <c r="A1490" s="26"/>
      <c r="B1490" s="7"/>
    </row>
    <row r="1491" spans="1:2" x14ac:dyDescent="0.2">
      <c r="A1491" s="26"/>
      <c r="B1491" s="7"/>
    </row>
    <row r="1492" spans="1:2" x14ac:dyDescent="0.2">
      <c r="A1492" s="26"/>
      <c r="B1492" s="7"/>
    </row>
    <row r="1493" spans="1:2" x14ac:dyDescent="0.2">
      <c r="A1493" s="26"/>
      <c r="B1493" s="7"/>
    </row>
    <row r="1494" spans="1:2" x14ac:dyDescent="0.2">
      <c r="A1494" s="26"/>
      <c r="B1494" s="7"/>
    </row>
    <row r="1495" spans="1:2" x14ac:dyDescent="0.2">
      <c r="A1495" s="26"/>
      <c r="B1495" s="7"/>
    </row>
    <row r="1496" spans="1:2" x14ac:dyDescent="0.2">
      <c r="A1496" s="26"/>
      <c r="B1496" s="7"/>
    </row>
    <row r="1497" spans="1:2" x14ac:dyDescent="0.2">
      <c r="A1497" s="26"/>
      <c r="B1497" s="7"/>
    </row>
    <row r="1498" spans="1:2" x14ac:dyDescent="0.2">
      <c r="A1498" s="26"/>
      <c r="B1498" s="7"/>
    </row>
    <row r="1499" spans="1:2" x14ac:dyDescent="0.2">
      <c r="A1499" s="26"/>
      <c r="B1499" s="7"/>
    </row>
    <row r="1500" spans="1:2" x14ac:dyDescent="0.2">
      <c r="A1500" s="26"/>
      <c r="B1500" s="7"/>
    </row>
    <row r="1501" spans="1:2" x14ac:dyDescent="0.2">
      <c r="A1501" s="26"/>
      <c r="B1501" s="7"/>
    </row>
    <row r="1502" spans="1:2" x14ac:dyDescent="0.2">
      <c r="A1502" s="26"/>
      <c r="B1502" s="7"/>
    </row>
    <row r="1503" spans="1:2" x14ac:dyDescent="0.2">
      <c r="A1503" s="26"/>
      <c r="B1503" s="7"/>
    </row>
    <row r="1504" spans="1:2" x14ac:dyDescent="0.2">
      <c r="A1504" s="26"/>
      <c r="B1504" s="7"/>
    </row>
    <row r="1505" spans="1:2" x14ac:dyDescent="0.2">
      <c r="A1505" s="26"/>
      <c r="B1505" s="7"/>
    </row>
    <row r="1506" spans="1:2" x14ac:dyDescent="0.2">
      <c r="A1506" s="26"/>
      <c r="B1506" s="7"/>
    </row>
    <row r="1507" spans="1:2" x14ac:dyDescent="0.2">
      <c r="A1507" s="26"/>
      <c r="B1507" s="7"/>
    </row>
    <row r="1508" spans="1:2" x14ac:dyDescent="0.2">
      <c r="A1508" s="26"/>
      <c r="B1508" s="7"/>
    </row>
    <row r="1509" spans="1:2" x14ac:dyDescent="0.2">
      <c r="A1509" s="26"/>
      <c r="B1509" s="7"/>
    </row>
    <row r="1510" spans="1:2" x14ac:dyDescent="0.2">
      <c r="A1510" s="26"/>
      <c r="B1510" s="7"/>
    </row>
    <row r="1511" spans="1:2" x14ac:dyDescent="0.2">
      <c r="A1511" s="26"/>
      <c r="B1511" s="7"/>
    </row>
    <row r="1512" spans="1:2" x14ac:dyDescent="0.2">
      <c r="A1512" s="26"/>
      <c r="B1512" s="7"/>
    </row>
    <row r="1513" spans="1:2" x14ac:dyDescent="0.2">
      <c r="A1513" s="26"/>
      <c r="B1513" s="7"/>
    </row>
    <row r="1514" spans="1:2" x14ac:dyDescent="0.2">
      <c r="A1514" s="26"/>
      <c r="B1514" s="7"/>
    </row>
    <row r="1515" spans="1:2" x14ac:dyDescent="0.2">
      <c r="A1515" s="26"/>
      <c r="B1515" s="7"/>
    </row>
    <row r="1516" spans="1:2" x14ac:dyDescent="0.2">
      <c r="A1516" s="26"/>
      <c r="B1516" s="7"/>
    </row>
    <row r="1517" spans="1:2" x14ac:dyDescent="0.2">
      <c r="A1517" s="26"/>
      <c r="B1517" s="7"/>
    </row>
    <row r="1518" spans="1:2" x14ac:dyDescent="0.2">
      <c r="A1518" s="26"/>
      <c r="B1518" s="7"/>
    </row>
    <row r="1519" spans="1:2" x14ac:dyDescent="0.2">
      <c r="A1519" s="26"/>
      <c r="B1519" s="7"/>
    </row>
    <row r="1520" spans="1:2" x14ac:dyDescent="0.2">
      <c r="A1520" s="26"/>
      <c r="B1520" s="7"/>
    </row>
    <row r="1521" spans="1:2" x14ac:dyDescent="0.2">
      <c r="A1521" s="26"/>
      <c r="B1521" s="7"/>
    </row>
    <row r="1522" spans="1:2" x14ac:dyDescent="0.2">
      <c r="A1522" s="26"/>
      <c r="B1522" s="7"/>
    </row>
    <row r="1523" spans="1:2" x14ac:dyDescent="0.2">
      <c r="A1523" s="26"/>
      <c r="B1523" s="7"/>
    </row>
    <row r="1524" spans="1:2" x14ac:dyDescent="0.2">
      <c r="A1524" s="26"/>
      <c r="B1524" s="7"/>
    </row>
    <row r="1525" spans="1:2" x14ac:dyDescent="0.2">
      <c r="A1525" s="26"/>
      <c r="B1525" s="7"/>
    </row>
    <row r="1526" spans="1:2" x14ac:dyDescent="0.2">
      <c r="A1526" s="26"/>
      <c r="B1526" s="7"/>
    </row>
    <row r="1527" spans="1:2" x14ac:dyDescent="0.2">
      <c r="A1527" s="26"/>
      <c r="B1527" s="7"/>
    </row>
    <row r="1528" spans="1:2" x14ac:dyDescent="0.2">
      <c r="A1528" s="26"/>
      <c r="B1528" s="7"/>
    </row>
    <row r="1529" spans="1:2" x14ac:dyDescent="0.2">
      <c r="A1529" s="26"/>
      <c r="B1529" s="7"/>
    </row>
    <row r="1530" spans="1:2" x14ac:dyDescent="0.2">
      <c r="A1530" s="26"/>
      <c r="B1530" s="7"/>
    </row>
    <row r="1531" spans="1:2" x14ac:dyDescent="0.2">
      <c r="A1531" s="26"/>
      <c r="B1531" s="7"/>
    </row>
    <row r="1532" spans="1:2" x14ac:dyDescent="0.2">
      <c r="A1532" s="26"/>
      <c r="B1532" s="7"/>
    </row>
    <row r="1533" spans="1:2" x14ac:dyDescent="0.2">
      <c r="A1533" s="26"/>
      <c r="B1533" s="7"/>
    </row>
    <row r="1534" spans="1:2" x14ac:dyDescent="0.2">
      <c r="A1534" s="26"/>
      <c r="B1534" s="7"/>
    </row>
    <row r="1535" spans="1:2" x14ac:dyDescent="0.2">
      <c r="A1535" s="26"/>
      <c r="B1535" s="7"/>
    </row>
    <row r="1536" spans="1:2" x14ac:dyDescent="0.2">
      <c r="A1536" s="26"/>
      <c r="B1536" s="7"/>
    </row>
    <row r="1537" spans="1:2" x14ac:dyDescent="0.2">
      <c r="A1537" s="26"/>
      <c r="B1537" s="7"/>
    </row>
    <row r="1538" spans="1:2" x14ac:dyDescent="0.2">
      <c r="A1538" s="26"/>
      <c r="B1538" s="7"/>
    </row>
    <row r="1539" spans="1:2" x14ac:dyDescent="0.2">
      <c r="A1539" s="26"/>
      <c r="B1539" s="7"/>
    </row>
    <row r="1540" spans="1:2" x14ac:dyDescent="0.2">
      <c r="A1540" s="26"/>
      <c r="B1540" s="7"/>
    </row>
    <row r="1541" spans="1:2" x14ac:dyDescent="0.2">
      <c r="A1541" s="26"/>
      <c r="B1541" s="7"/>
    </row>
    <row r="1542" spans="1:2" x14ac:dyDescent="0.2">
      <c r="A1542" s="26"/>
      <c r="B1542" s="7"/>
    </row>
    <row r="1543" spans="1:2" x14ac:dyDescent="0.2">
      <c r="A1543" s="26"/>
      <c r="B1543" s="7"/>
    </row>
    <row r="1544" spans="1:2" x14ac:dyDescent="0.2">
      <c r="A1544" s="26"/>
      <c r="B1544" s="7"/>
    </row>
    <row r="1545" spans="1:2" x14ac:dyDescent="0.2">
      <c r="A1545" s="26"/>
      <c r="B1545" s="7"/>
    </row>
    <row r="1546" spans="1:2" x14ac:dyDescent="0.2">
      <c r="A1546" s="26"/>
      <c r="B1546" s="7"/>
    </row>
    <row r="1547" spans="1:2" x14ac:dyDescent="0.2">
      <c r="A1547" s="26"/>
      <c r="B1547" s="7"/>
    </row>
    <row r="1548" spans="1:2" x14ac:dyDescent="0.2">
      <c r="A1548" s="26"/>
      <c r="B1548" s="7"/>
    </row>
    <row r="1549" spans="1:2" x14ac:dyDescent="0.2">
      <c r="A1549" s="26"/>
      <c r="B1549" s="7"/>
    </row>
    <row r="1550" spans="1:2" x14ac:dyDescent="0.2">
      <c r="A1550" s="26"/>
      <c r="B1550" s="7"/>
    </row>
    <row r="1551" spans="1:2" x14ac:dyDescent="0.2">
      <c r="A1551" s="26"/>
      <c r="B1551" s="7"/>
    </row>
    <row r="1552" spans="1:2" x14ac:dyDescent="0.2">
      <c r="A1552" s="26"/>
      <c r="B1552" s="7"/>
    </row>
    <row r="1553" spans="1:2" x14ac:dyDescent="0.2">
      <c r="A1553" s="26"/>
      <c r="B1553" s="7"/>
    </row>
    <row r="1554" spans="1:2" x14ac:dyDescent="0.2">
      <c r="A1554" s="26"/>
      <c r="B1554" s="7"/>
    </row>
    <row r="1555" spans="1:2" x14ac:dyDescent="0.2">
      <c r="A1555" s="26"/>
      <c r="B1555" s="7"/>
    </row>
    <row r="1556" spans="1:2" x14ac:dyDescent="0.2">
      <c r="A1556" s="26"/>
      <c r="B1556" s="7"/>
    </row>
    <row r="1557" spans="1:2" x14ac:dyDescent="0.2">
      <c r="A1557" s="26"/>
      <c r="B1557" s="7"/>
    </row>
    <row r="1558" spans="1:2" x14ac:dyDescent="0.2">
      <c r="A1558" s="26"/>
      <c r="B1558" s="7"/>
    </row>
    <row r="1559" spans="1:2" x14ac:dyDescent="0.2">
      <c r="A1559" s="26"/>
      <c r="B1559" s="7"/>
    </row>
    <row r="1560" spans="1:2" x14ac:dyDescent="0.2">
      <c r="A1560" s="26"/>
      <c r="B1560" s="7"/>
    </row>
    <row r="1561" spans="1:2" x14ac:dyDescent="0.2">
      <c r="A1561" s="26"/>
      <c r="B1561" s="7"/>
    </row>
    <row r="1562" spans="1:2" x14ac:dyDescent="0.2">
      <c r="A1562" s="26"/>
      <c r="B1562" s="7"/>
    </row>
    <row r="1563" spans="1:2" x14ac:dyDescent="0.2">
      <c r="A1563" s="26"/>
      <c r="B1563" s="7"/>
    </row>
    <row r="1564" spans="1:2" x14ac:dyDescent="0.2">
      <c r="A1564" s="26"/>
      <c r="B1564" s="7"/>
    </row>
    <row r="1565" spans="1:2" x14ac:dyDescent="0.2">
      <c r="A1565" s="26"/>
      <c r="B1565" s="7"/>
    </row>
    <row r="1566" spans="1:2" x14ac:dyDescent="0.2">
      <c r="A1566" s="26"/>
      <c r="B1566" s="7"/>
    </row>
    <row r="1567" spans="1:2" x14ac:dyDescent="0.2">
      <c r="A1567" s="26"/>
      <c r="B1567" s="7"/>
    </row>
    <row r="1568" spans="1:2" x14ac:dyDescent="0.2">
      <c r="A1568" s="26"/>
      <c r="B1568" s="7"/>
    </row>
    <row r="1569" spans="1:2" x14ac:dyDescent="0.2">
      <c r="A1569" s="26"/>
      <c r="B1569" s="7"/>
    </row>
    <row r="1570" spans="1:2" x14ac:dyDescent="0.2">
      <c r="A1570" s="26"/>
      <c r="B1570" s="7"/>
    </row>
    <row r="1571" spans="1:2" x14ac:dyDescent="0.2">
      <c r="A1571" s="26"/>
      <c r="B1571" s="7"/>
    </row>
    <row r="1572" spans="1:2" x14ac:dyDescent="0.2">
      <c r="A1572" s="26"/>
      <c r="B1572" s="7"/>
    </row>
    <row r="1573" spans="1:2" x14ac:dyDescent="0.2">
      <c r="A1573" s="26"/>
      <c r="B1573" s="7"/>
    </row>
    <row r="1574" spans="1:2" x14ac:dyDescent="0.2">
      <c r="A1574" s="26"/>
      <c r="B1574" s="7"/>
    </row>
    <row r="1575" spans="1:2" x14ac:dyDescent="0.2">
      <c r="A1575" s="26"/>
      <c r="B1575" s="7"/>
    </row>
    <row r="1576" spans="1:2" x14ac:dyDescent="0.2">
      <c r="A1576" s="26"/>
      <c r="B1576" s="7"/>
    </row>
    <row r="1577" spans="1:2" x14ac:dyDescent="0.2">
      <c r="A1577" s="26"/>
      <c r="B1577" s="7"/>
    </row>
    <row r="1578" spans="1:2" x14ac:dyDescent="0.2">
      <c r="A1578" s="26"/>
      <c r="B1578" s="7"/>
    </row>
    <row r="1579" spans="1:2" x14ac:dyDescent="0.2">
      <c r="A1579" s="26"/>
      <c r="B1579" s="7"/>
    </row>
    <row r="1580" spans="1:2" x14ac:dyDescent="0.2">
      <c r="A1580" s="26"/>
      <c r="B1580" s="7"/>
    </row>
    <row r="1581" spans="1:2" x14ac:dyDescent="0.2">
      <c r="A1581" s="26"/>
      <c r="B1581" s="7"/>
    </row>
    <row r="1582" spans="1:2" x14ac:dyDescent="0.2">
      <c r="A1582" s="26"/>
      <c r="B1582" s="7"/>
    </row>
    <row r="1583" spans="1:2" x14ac:dyDescent="0.2">
      <c r="A1583" s="26"/>
      <c r="B1583" s="7"/>
    </row>
    <row r="1584" spans="1:2" x14ac:dyDescent="0.2">
      <c r="A1584" s="26"/>
      <c r="B1584" s="7"/>
    </row>
    <row r="1585" spans="1:2" x14ac:dyDescent="0.2">
      <c r="A1585" s="26"/>
      <c r="B1585" s="7"/>
    </row>
    <row r="1586" spans="1:2" x14ac:dyDescent="0.2">
      <c r="A1586" s="26"/>
      <c r="B1586" s="7"/>
    </row>
    <row r="1587" spans="1:2" x14ac:dyDescent="0.2">
      <c r="A1587" s="26"/>
      <c r="B1587" s="7"/>
    </row>
    <row r="1588" spans="1:2" x14ac:dyDescent="0.2">
      <c r="A1588" s="26"/>
      <c r="B1588" s="7"/>
    </row>
    <row r="1589" spans="1:2" x14ac:dyDescent="0.2">
      <c r="A1589" s="26"/>
      <c r="B1589" s="7"/>
    </row>
    <row r="1590" spans="1:2" x14ac:dyDescent="0.2">
      <c r="A1590" s="26"/>
      <c r="B1590" s="7"/>
    </row>
    <row r="1591" spans="1:2" x14ac:dyDescent="0.2">
      <c r="A1591" s="26"/>
      <c r="B1591" s="7"/>
    </row>
    <row r="1592" spans="1:2" x14ac:dyDescent="0.2">
      <c r="A1592" s="26"/>
      <c r="B1592" s="7"/>
    </row>
    <row r="1593" spans="1:2" x14ac:dyDescent="0.2">
      <c r="A1593" s="26"/>
      <c r="B1593" s="7"/>
    </row>
    <row r="1594" spans="1:2" x14ac:dyDescent="0.2">
      <c r="A1594" s="26"/>
      <c r="B1594" s="7"/>
    </row>
    <row r="1595" spans="1:2" x14ac:dyDescent="0.2">
      <c r="A1595" s="26"/>
      <c r="B1595" s="7"/>
    </row>
    <row r="1596" spans="1:2" x14ac:dyDescent="0.2">
      <c r="A1596" s="26"/>
      <c r="B1596" s="7"/>
    </row>
    <row r="1597" spans="1:2" x14ac:dyDescent="0.2">
      <c r="A1597" s="26"/>
      <c r="B1597" s="7"/>
    </row>
    <row r="1598" spans="1:2" x14ac:dyDescent="0.2">
      <c r="A1598" s="26"/>
      <c r="B1598" s="7"/>
    </row>
    <row r="1599" spans="1:2" x14ac:dyDescent="0.2">
      <c r="A1599" s="26"/>
      <c r="B1599" s="7"/>
    </row>
    <row r="1600" spans="1:2" x14ac:dyDescent="0.2">
      <c r="A1600" s="26"/>
      <c r="B1600" s="7"/>
    </row>
    <row r="1601" spans="1:2" x14ac:dyDescent="0.2">
      <c r="A1601" s="26"/>
      <c r="B1601" s="7"/>
    </row>
    <row r="1602" spans="1:2" x14ac:dyDescent="0.2">
      <c r="A1602" s="26"/>
      <c r="B1602" s="7"/>
    </row>
    <row r="1603" spans="1:2" x14ac:dyDescent="0.2">
      <c r="A1603" s="26"/>
      <c r="B1603" s="7"/>
    </row>
    <row r="1604" spans="1:2" x14ac:dyDescent="0.2">
      <c r="A1604" s="26"/>
      <c r="B1604" s="7"/>
    </row>
    <row r="1605" spans="1:2" x14ac:dyDescent="0.2">
      <c r="A1605" s="26"/>
      <c r="B1605" s="7"/>
    </row>
    <row r="1606" spans="1:2" x14ac:dyDescent="0.2">
      <c r="A1606" s="26"/>
      <c r="B1606" s="7"/>
    </row>
    <row r="1607" spans="1:2" x14ac:dyDescent="0.2">
      <c r="A1607" s="26"/>
      <c r="B1607" s="7"/>
    </row>
    <row r="1608" spans="1:2" x14ac:dyDescent="0.2">
      <c r="A1608" s="26"/>
      <c r="B1608" s="7"/>
    </row>
    <row r="1609" spans="1:2" x14ac:dyDescent="0.2">
      <c r="A1609" s="26"/>
      <c r="B1609" s="7"/>
    </row>
    <row r="1610" spans="1:2" x14ac:dyDescent="0.2">
      <c r="A1610" s="26"/>
      <c r="B1610" s="7"/>
    </row>
    <row r="1611" spans="1:2" x14ac:dyDescent="0.2">
      <c r="A1611" s="26"/>
      <c r="B1611" s="7"/>
    </row>
    <row r="1612" spans="1:2" x14ac:dyDescent="0.2">
      <c r="A1612" s="26"/>
      <c r="B1612" s="7"/>
    </row>
    <row r="1613" spans="1:2" x14ac:dyDescent="0.2">
      <c r="A1613" s="26"/>
      <c r="B1613" s="7"/>
    </row>
    <row r="1614" spans="1:2" x14ac:dyDescent="0.2">
      <c r="A1614" s="26"/>
      <c r="B1614" s="7"/>
    </row>
    <row r="1615" spans="1:2" x14ac:dyDescent="0.2">
      <c r="A1615" s="26"/>
      <c r="B1615" s="7"/>
    </row>
    <row r="1616" spans="1:2" x14ac:dyDescent="0.2">
      <c r="A1616" s="26"/>
      <c r="B1616" s="7"/>
    </row>
    <row r="1617" spans="1:2" x14ac:dyDescent="0.2">
      <c r="A1617" s="26"/>
      <c r="B1617" s="7"/>
    </row>
    <row r="1618" spans="1:2" x14ac:dyDescent="0.2">
      <c r="A1618" s="26"/>
      <c r="B1618" s="7"/>
    </row>
    <row r="1619" spans="1:2" x14ac:dyDescent="0.2">
      <c r="A1619" s="26"/>
      <c r="B1619" s="7"/>
    </row>
    <row r="1620" spans="1:2" x14ac:dyDescent="0.2">
      <c r="A1620" s="26"/>
      <c r="B1620" s="7"/>
    </row>
    <row r="1621" spans="1:2" x14ac:dyDescent="0.2">
      <c r="A1621" s="26"/>
      <c r="B1621" s="7"/>
    </row>
    <row r="1622" spans="1:2" x14ac:dyDescent="0.2">
      <c r="A1622" s="26"/>
      <c r="B1622" s="7"/>
    </row>
    <row r="1623" spans="1:2" x14ac:dyDescent="0.2">
      <c r="A1623" s="26"/>
      <c r="B1623" s="7"/>
    </row>
    <row r="1624" spans="1:2" x14ac:dyDescent="0.2">
      <c r="A1624" s="26"/>
      <c r="B1624" s="7"/>
    </row>
    <row r="1625" spans="1:2" x14ac:dyDescent="0.2">
      <c r="A1625" s="26"/>
      <c r="B1625" s="7"/>
    </row>
    <row r="1626" spans="1:2" x14ac:dyDescent="0.2">
      <c r="A1626" s="26"/>
      <c r="B1626" s="7"/>
    </row>
    <row r="1627" spans="1:2" x14ac:dyDescent="0.2">
      <c r="A1627" s="26"/>
      <c r="B1627" s="7"/>
    </row>
    <row r="1628" spans="1:2" x14ac:dyDescent="0.2">
      <c r="A1628" s="26"/>
      <c r="B1628" s="7"/>
    </row>
    <row r="1629" spans="1:2" x14ac:dyDescent="0.2">
      <c r="A1629" s="26"/>
      <c r="B1629" s="7"/>
    </row>
    <row r="1630" spans="1:2" x14ac:dyDescent="0.2">
      <c r="A1630" s="26"/>
      <c r="B1630" s="7"/>
    </row>
    <row r="1631" spans="1:2" x14ac:dyDescent="0.2">
      <c r="A1631" s="26"/>
      <c r="B1631" s="7"/>
    </row>
    <row r="1632" spans="1:2" x14ac:dyDescent="0.2">
      <c r="A1632" s="26"/>
      <c r="B1632" s="7"/>
    </row>
    <row r="1633" spans="1:2" x14ac:dyDescent="0.2">
      <c r="A1633" s="26"/>
      <c r="B1633" s="7"/>
    </row>
    <row r="1634" spans="1:2" x14ac:dyDescent="0.2">
      <c r="A1634" s="26"/>
      <c r="B1634" s="7"/>
    </row>
    <row r="1635" spans="1:2" x14ac:dyDescent="0.2">
      <c r="A1635" s="26"/>
      <c r="B1635" s="7"/>
    </row>
    <row r="1636" spans="1:2" x14ac:dyDescent="0.2">
      <c r="A1636" s="26"/>
      <c r="B1636" s="7"/>
    </row>
    <row r="1637" spans="1:2" x14ac:dyDescent="0.2">
      <c r="A1637" s="26"/>
      <c r="B1637" s="7"/>
    </row>
    <row r="1638" spans="1:2" x14ac:dyDescent="0.2">
      <c r="A1638" s="26"/>
      <c r="B1638" s="7"/>
    </row>
    <row r="1639" spans="1:2" x14ac:dyDescent="0.2">
      <c r="A1639" s="26"/>
      <c r="B1639" s="7"/>
    </row>
    <row r="1640" spans="1:2" x14ac:dyDescent="0.2">
      <c r="A1640" s="26"/>
      <c r="B1640" s="7"/>
    </row>
    <row r="1641" spans="1:2" x14ac:dyDescent="0.2">
      <c r="A1641" s="26"/>
      <c r="B1641" s="7"/>
    </row>
    <row r="1642" spans="1:2" x14ac:dyDescent="0.2">
      <c r="A1642" s="26"/>
      <c r="B1642" s="7"/>
    </row>
    <row r="1643" spans="1:2" x14ac:dyDescent="0.2">
      <c r="A1643" s="26"/>
      <c r="B1643" s="7"/>
    </row>
    <row r="1644" spans="1:2" x14ac:dyDescent="0.2">
      <c r="A1644" s="26"/>
      <c r="B1644" s="7"/>
    </row>
    <row r="1645" spans="1:2" x14ac:dyDescent="0.2">
      <c r="A1645" s="26"/>
      <c r="B1645" s="7"/>
    </row>
    <row r="1646" spans="1:2" x14ac:dyDescent="0.2">
      <c r="A1646" s="26"/>
      <c r="B1646" s="7"/>
    </row>
    <row r="1647" spans="1:2" x14ac:dyDescent="0.2">
      <c r="A1647" s="26"/>
      <c r="B1647" s="7"/>
    </row>
    <row r="1648" spans="1:2" x14ac:dyDescent="0.2">
      <c r="A1648" s="26"/>
      <c r="B1648" s="7"/>
    </row>
    <row r="1649" spans="1:2" x14ac:dyDescent="0.2">
      <c r="A1649" s="26"/>
      <c r="B1649" s="7"/>
    </row>
    <row r="1650" spans="1:2" x14ac:dyDescent="0.2">
      <c r="A1650" s="26"/>
      <c r="B1650" s="7"/>
    </row>
    <row r="1651" spans="1:2" x14ac:dyDescent="0.2">
      <c r="A1651" s="26"/>
      <c r="B1651" s="7"/>
    </row>
    <row r="1652" spans="1:2" x14ac:dyDescent="0.2">
      <c r="A1652" s="26"/>
      <c r="B1652" s="7"/>
    </row>
    <row r="1653" spans="1:2" x14ac:dyDescent="0.2">
      <c r="A1653" s="26"/>
      <c r="B1653" s="7"/>
    </row>
    <row r="1654" spans="1:2" x14ac:dyDescent="0.2">
      <c r="A1654" s="26"/>
      <c r="B1654" s="7"/>
    </row>
    <row r="1655" spans="1:2" x14ac:dyDescent="0.2">
      <c r="A1655" s="26"/>
      <c r="B1655" s="7"/>
    </row>
    <row r="1656" spans="1:2" x14ac:dyDescent="0.2">
      <c r="A1656" s="26"/>
      <c r="B1656" s="7"/>
    </row>
    <row r="1657" spans="1:2" x14ac:dyDescent="0.2">
      <c r="A1657" s="26"/>
      <c r="B1657" s="7"/>
    </row>
    <row r="1658" spans="1:2" x14ac:dyDescent="0.2">
      <c r="A1658" s="26"/>
      <c r="B1658" s="7"/>
    </row>
    <row r="1659" spans="1:2" x14ac:dyDescent="0.2">
      <c r="A1659" s="26"/>
      <c r="B1659" s="7"/>
    </row>
    <row r="1660" spans="1:2" x14ac:dyDescent="0.2">
      <c r="A1660" s="26"/>
      <c r="B1660" s="7"/>
    </row>
    <row r="1661" spans="1:2" x14ac:dyDescent="0.2">
      <c r="A1661" s="26"/>
      <c r="B1661" s="7"/>
    </row>
    <row r="1662" spans="1:2" x14ac:dyDescent="0.2">
      <c r="A1662" s="26"/>
      <c r="B1662" s="7"/>
    </row>
    <row r="1663" spans="1:2" x14ac:dyDescent="0.2">
      <c r="A1663" s="26"/>
      <c r="B1663" s="7"/>
    </row>
    <row r="1664" spans="1:2" x14ac:dyDescent="0.2">
      <c r="A1664" s="26"/>
      <c r="B1664" s="7"/>
    </row>
    <row r="1665" spans="1:2" x14ac:dyDescent="0.2">
      <c r="A1665" s="26"/>
      <c r="B1665" s="7"/>
    </row>
    <row r="1666" spans="1:2" x14ac:dyDescent="0.2">
      <c r="A1666" s="26"/>
      <c r="B1666" s="7"/>
    </row>
    <row r="1667" spans="1:2" x14ac:dyDescent="0.2">
      <c r="A1667" s="26"/>
      <c r="B1667" s="7"/>
    </row>
    <row r="1668" spans="1:2" x14ac:dyDescent="0.2">
      <c r="A1668" s="26"/>
      <c r="B1668" s="7"/>
    </row>
    <row r="1669" spans="1:2" x14ac:dyDescent="0.2">
      <c r="A1669" s="26"/>
      <c r="B1669" s="7"/>
    </row>
    <row r="1670" spans="1:2" x14ac:dyDescent="0.2">
      <c r="A1670" s="26"/>
      <c r="B1670" s="7"/>
    </row>
    <row r="1671" spans="1:2" x14ac:dyDescent="0.2">
      <c r="A1671" s="26"/>
      <c r="B1671" s="7"/>
    </row>
    <row r="1672" spans="1:2" x14ac:dyDescent="0.2">
      <c r="A1672" s="26"/>
      <c r="B1672" s="7"/>
    </row>
    <row r="1673" spans="1:2" x14ac:dyDescent="0.2">
      <c r="A1673" s="26"/>
      <c r="B1673" s="7"/>
    </row>
    <row r="1674" spans="1:2" x14ac:dyDescent="0.2">
      <c r="A1674" s="26"/>
      <c r="B1674" s="7"/>
    </row>
    <row r="1675" spans="1:2" x14ac:dyDescent="0.2">
      <c r="A1675" s="26"/>
      <c r="B1675" s="7"/>
    </row>
    <row r="1676" spans="1:2" x14ac:dyDescent="0.2">
      <c r="A1676" s="26"/>
      <c r="B1676" s="7"/>
    </row>
    <row r="1677" spans="1:2" x14ac:dyDescent="0.2">
      <c r="A1677" s="26"/>
      <c r="B1677" s="7"/>
    </row>
    <row r="1678" spans="1:2" x14ac:dyDescent="0.2">
      <c r="A1678" s="26"/>
      <c r="B1678" s="7"/>
    </row>
    <row r="1679" spans="1:2" x14ac:dyDescent="0.2">
      <c r="A1679" s="26"/>
      <c r="B1679" s="7"/>
    </row>
    <row r="1680" spans="1:2" x14ac:dyDescent="0.2">
      <c r="A1680" s="26"/>
      <c r="B1680" s="7"/>
    </row>
    <row r="1681" spans="1:2" x14ac:dyDescent="0.2">
      <c r="A1681" s="26"/>
      <c r="B1681" s="7"/>
    </row>
    <row r="1682" spans="1:2" x14ac:dyDescent="0.2">
      <c r="A1682" s="26"/>
      <c r="B1682" s="7"/>
    </row>
    <row r="1683" spans="1:2" x14ac:dyDescent="0.2">
      <c r="A1683" s="26"/>
      <c r="B1683" s="7"/>
    </row>
    <row r="1684" spans="1:2" x14ac:dyDescent="0.2">
      <c r="A1684" s="26"/>
      <c r="B1684" s="7"/>
    </row>
    <row r="1685" spans="1:2" x14ac:dyDescent="0.2">
      <c r="A1685" s="26"/>
      <c r="B1685" s="7"/>
    </row>
    <row r="1686" spans="1:2" x14ac:dyDescent="0.2">
      <c r="A1686" s="26"/>
      <c r="B1686" s="7"/>
    </row>
    <row r="1687" spans="1:2" x14ac:dyDescent="0.2">
      <c r="A1687" s="26"/>
      <c r="B1687" s="7"/>
    </row>
    <row r="1688" spans="1:2" x14ac:dyDescent="0.2">
      <c r="A1688" s="26"/>
      <c r="B1688" s="7"/>
    </row>
    <row r="1689" spans="1:2" x14ac:dyDescent="0.2">
      <c r="A1689" s="26"/>
      <c r="B1689" s="7"/>
    </row>
    <row r="1690" spans="1:2" x14ac:dyDescent="0.2">
      <c r="A1690" s="26"/>
      <c r="B1690" s="7"/>
    </row>
    <row r="1691" spans="1:2" x14ac:dyDescent="0.2">
      <c r="A1691" s="26"/>
      <c r="B1691" s="7"/>
    </row>
    <row r="1692" spans="1:2" x14ac:dyDescent="0.2">
      <c r="A1692" s="26"/>
      <c r="B1692" s="7"/>
    </row>
    <row r="1693" spans="1:2" x14ac:dyDescent="0.2">
      <c r="A1693" s="26"/>
      <c r="B1693" s="7"/>
    </row>
    <row r="1694" spans="1:2" x14ac:dyDescent="0.2">
      <c r="A1694" s="26"/>
      <c r="B1694" s="7"/>
    </row>
    <row r="1695" spans="1:2" x14ac:dyDescent="0.2">
      <c r="A1695" s="26"/>
      <c r="B1695" s="7"/>
    </row>
    <row r="1696" spans="1:2" x14ac:dyDescent="0.2">
      <c r="A1696" s="26"/>
      <c r="B1696" s="7"/>
    </row>
    <row r="1697" spans="1:2" x14ac:dyDescent="0.2">
      <c r="A1697" s="26"/>
      <c r="B1697" s="7"/>
    </row>
    <row r="1698" spans="1:2" x14ac:dyDescent="0.2">
      <c r="A1698" s="26"/>
      <c r="B1698" s="7"/>
    </row>
    <row r="1699" spans="1:2" x14ac:dyDescent="0.2">
      <c r="A1699" s="26"/>
      <c r="B1699" s="7"/>
    </row>
    <row r="1700" spans="1:2" x14ac:dyDescent="0.2">
      <c r="A1700" s="26"/>
      <c r="B1700" s="7"/>
    </row>
    <row r="1701" spans="1:2" x14ac:dyDescent="0.2">
      <c r="A1701" s="26"/>
      <c r="B1701" s="7"/>
    </row>
    <row r="1702" spans="1:2" x14ac:dyDescent="0.2">
      <c r="A1702" s="26"/>
      <c r="B1702" s="7"/>
    </row>
    <row r="1703" spans="1:2" x14ac:dyDescent="0.2">
      <c r="A1703" s="26"/>
      <c r="B1703" s="7"/>
    </row>
    <row r="1704" spans="1:2" x14ac:dyDescent="0.2">
      <c r="A1704" s="26"/>
      <c r="B1704" s="7"/>
    </row>
    <row r="1705" spans="1:2" x14ac:dyDescent="0.2">
      <c r="A1705" s="26"/>
      <c r="B1705" s="7"/>
    </row>
    <row r="1706" spans="1:2" x14ac:dyDescent="0.2">
      <c r="A1706" s="26"/>
      <c r="B1706" s="7"/>
    </row>
    <row r="1707" spans="1:2" x14ac:dyDescent="0.2">
      <c r="A1707" s="26"/>
      <c r="B1707" s="7"/>
    </row>
    <row r="1708" spans="1:2" x14ac:dyDescent="0.2">
      <c r="A1708" s="26"/>
      <c r="B1708" s="7"/>
    </row>
    <row r="1709" spans="1:2" x14ac:dyDescent="0.2">
      <c r="A1709" s="26"/>
      <c r="B1709" s="7"/>
    </row>
    <row r="1710" spans="1:2" x14ac:dyDescent="0.2">
      <c r="A1710" s="26"/>
      <c r="B1710" s="7"/>
    </row>
    <row r="1711" spans="1:2" x14ac:dyDescent="0.2">
      <c r="A1711" s="26"/>
      <c r="B1711" s="7"/>
    </row>
    <row r="1712" spans="1:2" x14ac:dyDescent="0.2">
      <c r="A1712" s="26"/>
      <c r="B1712" s="7"/>
    </row>
    <row r="1713" spans="1:2" x14ac:dyDescent="0.2">
      <c r="A1713" s="26"/>
      <c r="B1713" s="7"/>
    </row>
    <row r="1714" spans="1:2" x14ac:dyDescent="0.2">
      <c r="A1714" s="26"/>
      <c r="B1714" s="7"/>
    </row>
    <row r="1715" spans="1:2" x14ac:dyDescent="0.2">
      <c r="A1715" s="26"/>
      <c r="B1715" s="7"/>
    </row>
    <row r="1716" spans="1:2" x14ac:dyDescent="0.2">
      <c r="A1716" s="26"/>
      <c r="B1716" s="7"/>
    </row>
    <row r="1717" spans="1:2" x14ac:dyDescent="0.2">
      <c r="A1717" s="26"/>
      <c r="B1717" s="7"/>
    </row>
    <row r="1718" spans="1:2" x14ac:dyDescent="0.2">
      <c r="A1718" s="26"/>
      <c r="B1718" s="7"/>
    </row>
    <row r="1719" spans="1:2" x14ac:dyDescent="0.2">
      <c r="A1719" s="26"/>
      <c r="B1719" s="7"/>
    </row>
    <row r="1720" spans="1:2" x14ac:dyDescent="0.2">
      <c r="A1720" s="26"/>
      <c r="B1720" s="7"/>
    </row>
    <row r="1721" spans="1:2" x14ac:dyDescent="0.2">
      <c r="A1721" s="26"/>
      <c r="B1721" s="7"/>
    </row>
    <row r="1722" spans="1:2" x14ac:dyDescent="0.2">
      <c r="A1722" s="26"/>
      <c r="B1722" s="7"/>
    </row>
    <row r="1723" spans="1:2" x14ac:dyDescent="0.2">
      <c r="A1723" s="26"/>
      <c r="B1723" s="7"/>
    </row>
    <row r="1724" spans="1:2" x14ac:dyDescent="0.2">
      <c r="A1724" s="26"/>
      <c r="B1724" s="7"/>
    </row>
    <row r="1725" spans="1:2" x14ac:dyDescent="0.2">
      <c r="A1725" s="26"/>
      <c r="B1725" s="7"/>
    </row>
    <row r="1726" spans="1:2" x14ac:dyDescent="0.2">
      <c r="A1726" s="26"/>
      <c r="B1726" s="7"/>
    </row>
    <row r="1727" spans="1:2" x14ac:dyDescent="0.2">
      <c r="A1727" s="26"/>
      <c r="B1727" s="7"/>
    </row>
    <row r="1728" spans="1:2" x14ac:dyDescent="0.2">
      <c r="A1728" s="26"/>
      <c r="B1728" s="7"/>
    </row>
    <row r="1729" spans="1:2" x14ac:dyDescent="0.2">
      <c r="A1729" s="26"/>
      <c r="B1729" s="7"/>
    </row>
    <row r="1730" spans="1:2" x14ac:dyDescent="0.2">
      <c r="A1730" s="26"/>
      <c r="B1730" s="7"/>
    </row>
    <row r="1731" spans="1:2" x14ac:dyDescent="0.2">
      <c r="A1731" s="26"/>
      <c r="B1731" s="7"/>
    </row>
    <row r="1732" spans="1:2" x14ac:dyDescent="0.2">
      <c r="A1732" s="26"/>
      <c r="B1732" s="7"/>
    </row>
    <row r="1733" spans="1:2" x14ac:dyDescent="0.2">
      <c r="A1733" s="26"/>
      <c r="B1733" s="7"/>
    </row>
    <row r="1734" spans="1:2" x14ac:dyDescent="0.2">
      <c r="A1734" s="26"/>
      <c r="B1734" s="7"/>
    </row>
    <row r="1735" spans="1:2" x14ac:dyDescent="0.2">
      <c r="A1735" s="26"/>
      <c r="B1735" s="7"/>
    </row>
    <row r="1736" spans="1:2" x14ac:dyDescent="0.2">
      <c r="A1736" s="26"/>
      <c r="B1736" s="7"/>
    </row>
    <row r="1737" spans="1:2" x14ac:dyDescent="0.2">
      <c r="A1737" s="26"/>
      <c r="B1737" s="7"/>
    </row>
    <row r="1738" spans="1:2" x14ac:dyDescent="0.2">
      <c r="A1738" s="26"/>
      <c r="B1738" s="7"/>
    </row>
    <row r="1739" spans="1:2" x14ac:dyDescent="0.2">
      <c r="A1739" s="26"/>
      <c r="B1739" s="7"/>
    </row>
    <row r="1740" spans="1:2" x14ac:dyDescent="0.2">
      <c r="A1740" s="26"/>
      <c r="B1740" s="7"/>
    </row>
    <row r="1741" spans="1:2" x14ac:dyDescent="0.2">
      <c r="A1741" s="26"/>
      <c r="B1741" s="7"/>
    </row>
    <row r="1742" spans="1:2" x14ac:dyDescent="0.2">
      <c r="A1742" s="26"/>
      <c r="B1742" s="7"/>
    </row>
    <row r="1743" spans="1:2" x14ac:dyDescent="0.2">
      <c r="A1743" s="26"/>
      <c r="B1743" s="7"/>
    </row>
    <row r="1744" spans="1:2" x14ac:dyDescent="0.2">
      <c r="A1744" s="26"/>
      <c r="B1744" s="7"/>
    </row>
    <row r="1745" spans="1:2" x14ac:dyDescent="0.2">
      <c r="A1745" s="26"/>
      <c r="B1745" s="7"/>
    </row>
    <row r="1746" spans="1:2" x14ac:dyDescent="0.2">
      <c r="A1746" s="26"/>
      <c r="B1746" s="7"/>
    </row>
    <row r="1747" spans="1:2" x14ac:dyDescent="0.2">
      <c r="A1747" s="26"/>
      <c r="B1747" s="7"/>
    </row>
    <row r="1748" spans="1:2" x14ac:dyDescent="0.2">
      <c r="A1748" s="26"/>
      <c r="B1748" s="7"/>
    </row>
    <row r="1749" spans="1:2" x14ac:dyDescent="0.2">
      <c r="A1749" s="26"/>
      <c r="B1749" s="7"/>
    </row>
    <row r="1750" spans="1:2" x14ac:dyDescent="0.2">
      <c r="A1750" s="26"/>
      <c r="B1750" s="7"/>
    </row>
    <row r="1751" spans="1:2" x14ac:dyDescent="0.2">
      <c r="A1751" s="26"/>
      <c r="B1751" s="7"/>
    </row>
    <row r="1752" spans="1:2" x14ac:dyDescent="0.2">
      <c r="A1752" s="26"/>
      <c r="B1752" s="7"/>
    </row>
    <row r="1753" spans="1:2" x14ac:dyDescent="0.2">
      <c r="A1753" s="26"/>
      <c r="B1753" s="7"/>
    </row>
    <row r="1754" spans="1:2" x14ac:dyDescent="0.2">
      <c r="A1754" s="26"/>
      <c r="B1754" s="7"/>
    </row>
    <row r="1755" spans="1:2" x14ac:dyDescent="0.2">
      <c r="A1755" s="26"/>
      <c r="B1755" s="7"/>
    </row>
    <row r="1756" spans="1:2" x14ac:dyDescent="0.2">
      <c r="A1756" s="26"/>
      <c r="B1756" s="7"/>
    </row>
    <row r="1757" spans="1:2" x14ac:dyDescent="0.2">
      <c r="A1757" s="26"/>
      <c r="B1757" s="7"/>
    </row>
    <row r="1758" spans="1:2" x14ac:dyDescent="0.2">
      <c r="A1758" s="26"/>
      <c r="B1758" s="7"/>
    </row>
    <row r="1759" spans="1:2" x14ac:dyDescent="0.2">
      <c r="A1759" s="26"/>
      <c r="B1759" s="7"/>
    </row>
    <row r="1760" spans="1:2" x14ac:dyDescent="0.2">
      <c r="A1760" s="26"/>
      <c r="B1760" s="7"/>
    </row>
    <row r="1761" spans="1:2" x14ac:dyDescent="0.2">
      <c r="A1761" s="26"/>
      <c r="B1761" s="7"/>
    </row>
    <row r="1762" spans="1:2" x14ac:dyDescent="0.2">
      <c r="A1762" s="26"/>
      <c r="B1762" s="7"/>
    </row>
    <row r="1763" spans="1:2" x14ac:dyDescent="0.2">
      <c r="A1763" s="26"/>
      <c r="B1763" s="7"/>
    </row>
    <row r="1764" spans="1:2" x14ac:dyDescent="0.2">
      <c r="A1764" s="26"/>
      <c r="B1764" s="7"/>
    </row>
    <row r="1765" spans="1:2" x14ac:dyDescent="0.2">
      <c r="A1765" s="26"/>
      <c r="B1765" s="7"/>
    </row>
    <row r="1766" spans="1:2" x14ac:dyDescent="0.2">
      <c r="A1766" s="26"/>
      <c r="B1766" s="7"/>
    </row>
    <row r="1767" spans="1:2" x14ac:dyDescent="0.2">
      <c r="A1767" s="26"/>
      <c r="B1767" s="7"/>
    </row>
    <row r="1768" spans="1:2" x14ac:dyDescent="0.2">
      <c r="A1768" s="26"/>
      <c r="B1768" s="7"/>
    </row>
    <row r="1769" spans="1:2" x14ac:dyDescent="0.2">
      <c r="A1769" s="26"/>
      <c r="B1769" s="7"/>
    </row>
    <row r="1770" spans="1:2" x14ac:dyDescent="0.2">
      <c r="A1770" s="26"/>
      <c r="B1770" s="7"/>
    </row>
    <row r="1771" spans="1:2" x14ac:dyDescent="0.2">
      <c r="A1771" s="26"/>
      <c r="B1771" s="7"/>
    </row>
    <row r="1772" spans="1:2" x14ac:dyDescent="0.2">
      <c r="A1772" s="26"/>
      <c r="B1772" s="7"/>
    </row>
    <row r="1773" spans="1:2" x14ac:dyDescent="0.2">
      <c r="A1773" s="26"/>
      <c r="B1773" s="7"/>
    </row>
    <row r="1774" spans="1:2" x14ac:dyDescent="0.2">
      <c r="A1774" s="26"/>
      <c r="B1774" s="7"/>
    </row>
    <row r="1775" spans="1:2" x14ac:dyDescent="0.2">
      <c r="A1775" s="26"/>
      <c r="B1775" s="7"/>
    </row>
    <row r="1776" spans="1:2" x14ac:dyDescent="0.2">
      <c r="A1776" s="26"/>
      <c r="B1776" s="7"/>
    </row>
    <row r="1777" spans="1:2" x14ac:dyDescent="0.2">
      <c r="A1777" s="26"/>
      <c r="B1777" s="7"/>
    </row>
    <row r="1778" spans="1:2" x14ac:dyDescent="0.2">
      <c r="A1778" s="26"/>
      <c r="B1778" s="7"/>
    </row>
    <row r="1779" spans="1:2" x14ac:dyDescent="0.2">
      <c r="A1779" s="26"/>
      <c r="B1779" s="7"/>
    </row>
    <row r="1780" spans="1:2" x14ac:dyDescent="0.2">
      <c r="A1780" s="26"/>
      <c r="B1780" s="7"/>
    </row>
    <row r="1781" spans="1:2" x14ac:dyDescent="0.2">
      <c r="A1781" s="26"/>
      <c r="B1781" s="7"/>
    </row>
    <row r="1782" spans="1:2" x14ac:dyDescent="0.2">
      <c r="A1782" s="26"/>
      <c r="B1782" s="7"/>
    </row>
    <row r="1783" spans="1:2" x14ac:dyDescent="0.2">
      <c r="A1783" s="26"/>
      <c r="B1783" s="7"/>
    </row>
    <row r="1784" spans="1:2" x14ac:dyDescent="0.2">
      <c r="A1784" s="26"/>
      <c r="B1784" s="7"/>
    </row>
    <row r="1785" spans="1:2" x14ac:dyDescent="0.2">
      <c r="A1785" s="26"/>
      <c r="B1785" s="7"/>
    </row>
    <row r="1786" spans="1:2" x14ac:dyDescent="0.2">
      <c r="A1786" s="26"/>
      <c r="B1786" s="7"/>
    </row>
    <row r="1787" spans="1:2" x14ac:dyDescent="0.2">
      <c r="A1787" s="26"/>
      <c r="B1787" s="7"/>
    </row>
    <row r="1788" spans="1:2" x14ac:dyDescent="0.2">
      <c r="A1788" s="26"/>
      <c r="B1788" s="7"/>
    </row>
    <row r="1789" spans="1:2" x14ac:dyDescent="0.2">
      <c r="A1789" s="26"/>
      <c r="B1789" s="7"/>
    </row>
    <row r="1790" spans="1:2" x14ac:dyDescent="0.2">
      <c r="A1790" s="26"/>
      <c r="B1790" s="7"/>
    </row>
    <row r="1791" spans="1:2" x14ac:dyDescent="0.2">
      <c r="A1791" s="26"/>
      <c r="B1791" s="7"/>
    </row>
    <row r="1792" spans="1:2" x14ac:dyDescent="0.2">
      <c r="A1792" s="26"/>
      <c r="B1792" s="7"/>
    </row>
    <row r="1793" spans="1:2" x14ac:dyDescent="0.2">
      <c r="A1793" s="26"/>
      <c r="B1793" s="7"/>
    </row>
    <row r="1794" spans="1:2" x14ac:dyDescent="0.2">
      <c r="A1794" s="26"/>
      <c r="B1794" s="7"/>
    </row>
    <row r="1795" spans="1:2" x14ac:dyDescent="0.2">
      <c r="A1795" s="26"/>
      <c r="B1795" s="7"/>
    </row>
    <row r="1796" spans="1:2" x14ac:dyDescent="0.2">
      <c r="A1796" s="26"/>
      <c r="B1796" s="7"/>
    </row>
    <row r="1797" spans="1:2" x14ac:dyDescent="0.2">
      <c r="A1797" s="26"/>
      <c r="B1797" s="7"/>
    </row>
    <row r="1798" spans="1:2" x14ac:dyDescent="0.2">
      <c r="A1798" s="26"/>
      <c r="B1798" s="7"/>
    </row>
    <row r="1799" spans="1:2" x14ac:dyDescent="0.2">
      <c r="A1799" s="26"/>
      <c r="B1799" s="7"/>
    </row>
    <row r="1800" spans="1:2" x14ac:dyDescent="0.2">
      <c r="A1800" s="26"/>
      <c r="B1800" s="7"/>
    </row>
    <row r="1801" spans="1:2" x14ac:dyDescent="0.2">
      <c r="A1801" s="26"/>
      <c r="B1801" s="7"/>
    </row>
    <row r="1802" spans="1:2" x14ac:dyDescent="0.2">
      <c r="A1802" s="26"/>
      <c r="B1802" s="7"/>
    </row>
    <row r="1803" spans="1:2" x14ac:dyDescent="0.2">
      <c r="A1803" s="26"/>
      <c r="B1803" s="7"/>
    </row>
    <row r="1804" spans="1:2" x14ac:dyDescent="0.2">
      <c r="A1804" s="26"/>
      <c r="B1804" s="7"/>
    </row>
    <row r="1805" spans="1:2" x14ac:dyDescent="0.2">
      <c r="A1805" s="26"/>
      <c r="B1805" s="7"/>
    </row>
    <row r="1806" spans="1:2" x14ac:dyDescent="0.2">
      <c r="A1806" s="26"/>
      <c r="B1806" s="7"/>
    </row>
    <row r="1807" spans="1:2" x14ac:dyDescent="0.2">
      <c r="A1807" s="26"/>
      <c r="B1807" s="7"/>
    </row>
    <row r="1808" spans="1:2" x14ac:dyDescent="0.2">
      <c r="A1808" s="26"/>
      <c r="B1808" s="7"/>
    </row>
    <row r="1809" spans="1:2" x14ac:dyDescent="0.2">
      <c r="A1809" s="26"/>
      <c r="B1809" s="7"/>
    </row>
    <row r="1810" spans="1:2" x14ac:dyDescent="0.2">
      <c r="A1810" s="26"/>
      <c r="B1810" s="7"/>
    </row>
    <row r="1811" spans="1:2" x14ac:dyDescent="0.2">
      <c r="A1811" s="26"/>
      <c r="B1811" s="7"/>
    </row>
    <row r="1812" spans="1:2" x14ac:dyDescent="0.2">
      <c r="A1812" s="26"/>
      <c r="B1812" s="7"/>
    </row>
    <row r="1813" spans="1:2" x14ac:dyDescent="0.2">
      <c r="A1813" s="26"/>
      <c r="B1813" s="7"/>
    </row>
    <row r="1814" spans="1:2" x14ac:dyDescent="0.2">
      <c r="A1814" s="26"/>
      <c r="B1814" s="7"/>
    </row>
    <row r="1815" spans="1:2" x14ac:dyDescent="0.2">
      <c r="A1815" s="26"/>
      <c r="B1815" s="7"/>
    </row>
    <row r="1816" spans="1:2" x14ac:dyDescent="0.2">
      <c r="A1816" s="26"/>
      <c r="B1816" s="7"/>
    </row>
    <row r="1817" spans="1:2" x14ac:dyDescent="0.2">
      <c r="A1817" s="26"/>
      <c r="B1817" s="7"/>
    </row>
    <row r="1818" spans="1:2" x14ac:dyDescent="0.2">
      <c r="A1818" s="26"/>
      <c r="B1818" s="7"/>
    </row>
    <row r="1819" spans="1:2" x14ac:dyDescent="0.2">
      <c r="A1819" s="26"/>
      <c r="B1819" s="7"/>
    </row>
    <row r="1820" spans="1:2" x14ac:dyDescent="0.2">
      <c r="A1820" s="26"/>
      <c r="B1820" s="7"/>
    </row>
    <row r="1821" spans="1:2" x14ac:dyDescent="0.2">
      <c r="A1821" s="26"/>
      <c r="B1821" s="7"/>
    </row>
    <row r="1822" spans="1:2" x14ac:dyDescent="0.2">
      <c r="A1822" s="26"/>
      <c r="B1822" s="7"/>
    </row>
    <row r="1823" spans="1:2" x14ac:dyDescent="0.2">
      <c r="A1823" s="26"/>
      <c r="B1823" s="7"/>
    </row>
    <row r="1824" spans="1:2" x14ac:dyDescent="0.2">
      <c r="A1824" s="26"/>
      <c r="B1824" s="7"/>
    </row>
    <row r="1825" spans="1:2" x14ac:dyDescent="0.2">
      <c r="A1825" s="26"/>
      <c r="B1825" s="7"/>
    </row>
    <row r="1826" spans="1:2" x14ac:dyDescent="0.2">
      <c r="A1826" s="26"/>
      <c r="B1826" s="7"/>
    </row>
    <row r="1827" spans="1:2" x14ac:dyDescent="0.2">
      <c r="A1827" s="26"/>
      <c r="B1827" s="7"/>
    </row>
    <row r="1828" spans="1:2" x14ac:dyDescent="0.2">
      <c r="A1828" s="26"/>
      <c r="B1828" s="7"/>
    </row>
    <row r="1829" spans="1:2" x14ac:dyDescent="0.2">
      <c r="A1829" s="26"/>
      <c r="B1829" s="7"/>
    </row>
    <row r="1830" spans="1:2" x14ac:dyDescent="0.2">
      <c r="A1830" s="26"/>
      <c r="B1830" s="7"/>
    </row>
    <row r="1831" spans="1:2" x14ac:dyDescent="0.2">
      <c r="A1831" s="26"/>
      <c r="B1831" s="7"/>
    </row>
    <row r="1832" spans="1:2" x14ac:dyDescent="0.2">
      <c r="A1832" s="26"/>
      <c r="B1832" s="7"/>
    </row>
    <row r="1833" spans="1:2" x14ac:dyDescent="0.2">
      <c r="A1833" s="26"/>
      <c r="B1833" s="7"/>
    </row>
    <row r="1834" spans="1:2" x14ac:dyDescent="0.2">
      <c r="A1834" s="26"/>
      <c r="B1834" s="7"/>
    </row>
    <row r="1835" spans="1:2" x14ac:dyDescent="0.2">
      <c r="A1835" s="26"/>
      <c r="B1835" s="7"/>
    </row>
    <row r="1836" spans="1:2" x14ac:dyDescent="0.2">
      <c r="A1836" s="26"/>
      <c r="B1836" s="7"/>
    </row>
    <row r="1837" spans="1:2" x14ac:dyDescent="0.2">
      <c r="A1837" s="26"/>
      <c r="B1837" s="7"/>
    </row>
    <row r="1838" spans="1:2" x14ac:dyDescent="0.2">
      <c r="A1838" s="26"/>
      <c r="B1838" s="7"/>
    </row>
    <row r="1839" spans="1:2" x14ac:dyDescent="0.2">
      <c r="A1839" s="26"/>
      <c r="B1839" s="7"/>
    </row>
    <row r="1840" spans="1:2" x14ac:dyDescent="0.2">
      <c r="A1840" s="26"/>
      <c r="B1840" s="7"/>
    </row>
    <row r="1841" spans="1:2" x14ac:dyDescent="0.2">
      <c r="A1841" s="26"/>
      <c r="B1841" s="7"/>
    </row>
    <row r="1842" spans="1:2" x14ac:dyDescent="0.2">
      <c r="A1842" s="26"/>
      <c r="B1842" s="7"/>
    </row>
    <row r="1843" spans="1:2" x14ac:dyDescent="0.2">
      <c r="A1843" s="26"/>
      <c r="B1843" s="7"/>
    </row>
    <row r="1844" spans="1:2" x14ac:dyDescent="0.2">
      <c r="A1844" s="26"/>
      <c r="B1844" s="7"/>
    </row>
    <row r="1845" spans="1:2" x14ac:dyDescent="0.2">
      <c r="A1845" s="26"/>
      <c r="B1845" s="7"/>
    </row>
    <row r="1846" spans="1:2" x14ac:dyDescent="0.2">
      <c r="A1846" s="26"/>
      <c r="B1846" s="7"/>
    </row>
    <row r="1847" spans="1:2" x14ac:dyDescent="0.2">
      <c r="A1847" s="26"/>
      <c r="B1847" s="7"/>
    </row>
    <row r="1848" spans="1:2" x14ac:dyDescent="0.2">
      <c r="A1848" s="26"/>
      <c r="B1848" s="7"/>
    </row>
    <row r="1849" spans="1:2" x14ac:dyDescent="0.2">
      <c r="A1849" s="26"/>
      <c r="B1849" s="7"/>
    </row>
    <row r="1850" spans="1:2" x14ac:dyDescent="0.2">
      <c r="A1850" s="26"/>
      <c r="B1850" s="7"/>
    </row>
    <row r="1851" spans="1:2" x14ac:dyDescent="0.2">
      <c r="A1851" s="26"/>
      <c r="B1851" s="7"/>
    </row>
    <row r="1852" spans="1:2" x14ac:dyDescent="0.2">
      <c r="A1852" s="26"/>
      <c r="B1852" s="7"/>
    </row>
    <row r="1853" spans="1:2" x14ac:dyDescent="0.2">
      <c r="A1853" s="26"/>
      <c r="B1853" s="7"/>
    </row>
    <row r="1854" spans="1:2" x14ac:dyDescent="0.2">
      <c r="A1854" s="26"/>
      <c r="B1854" s="7"/>
    </row>
    <row r="1855" spans="1:2" x14ac:dyDescent="0.2">
      <c r="A1855" s="26"/>
      <c r="B1855" s="7"/>
    </row>
    <row r="1856" spans="1:2" x14ac:dyDescent="0.2">
      <c r="A1856" s="26"/>
      <c r="B1856" s="7"/>
    </row>
    <row r="1857" spans="1:2" x14ac:dyDescent="0.2">
      <c r="A1857" s="26"/>
      <c r="B1857" s="7"/>
    </row>
    <row r="1858" spans="1:2" x14ac:dyDescent="0.2">
      <c r="A1858" s="26"/>
      <c r="B1858" s="7"/>
    </row>
    <row r="1859" spans="1:2" x14ac:dyDescent="0.2">
      <c r="A1859" s="26"/>
      <c r="B1859" s="7"/>
    </row>
    <row r="1860" spans="1:2" x14ac:dyDescent="0.2">
      <c r="A1860" s="26"/>
      <c r="B1860" s="7"/>
    </row>
    <row r="1861" spans="1:2" x14ac:dyDescent="0.2">
      <c r="A1861" s="26"/>
      <c r="B1861" s="7"/>
    </row>
    <row r="1862" spans="1:2" x14ac:dyDescent="0.2">
      <c r="A1862" s="26"/>
      <c r="B1862" s="7"/>
    </row>
    <row r="1863" spans="1:2" x14ac:dyDescent="0.2">
      <c r="A1863" s="26"/>
      <c r="B1863" s="7"/>
    </row>
    <row r="1864" spans="1:2" x14ac:dyDescent="0.2">
      <c r="A1864" s="26"/>
      <c r="B1864" s="7"/>
    </row>
    <row r="1865" spans="1:2" x14ac:dyDescent="0.2">
      <c r="A1865" s="26"/>
      <c r="B1865" s="7"/>
    </row>
    <row r="1866" spans="1:2" x14ac:dyDescent="0.2">
      <c r="A1866" s="26"/>
      <c r="B1866" s="7"/>
    </row>
    <row r="1867" spans="1:2" x14ac:dyDescent="0.2">
      <c r="A1867" s="26"/>
      <c r="B1867" s="7"/>
    </row>
    <row r="1868" spans="1:2" x14ac:dyDescent="0.2">
      <c r="A1868" s="26"/>
      <c r="B1868" s="7"/>
    </row>
    <row r="1869" spans="1:2" x14ac:dyDescent="0.2">
      <c r="A1869" s="26"/>
      <c r="B1869" s="7"/>
    </row>
    <row r="1870" spans="1:2" x14ac:dyDescent="0.2">
      <c r="A1870" s="26"/>
      <c r="B1870" s="7"/>
    </row>
    <row r="1871" spans="1:2" x14ac:dyDescent="0.2">
      <c r="A1871" s="26"/>
      <c r="B1871" s="7"/>
    </row>
    <row r="1872" spans="1:2" x14ac:dyDescent="0.2">
      <c r="A1872" s="26"/>
      <c r="B1872" s="7"/>
    </row>
    <row r="1873" spans="1:2" x14ac:dyDescent="0.2">
      <c r="A1873" s="26"/>
      <c r="B1873" s="7"/>
    </row>
    <row r="1874" spans="1:2" x14ac:dyDescent="0.2">
      <c r="A1874" s="26"/>
      <c r="B1874" s="7"/>
    </row>
    <row r="1875" spans="1:2" x14ac:dyDescent="0.2">
      <c r="A1875" s="26"/>
      <c r="B1875" s="7"/>
    </row>
    <row r="1876" spans="1:2" x14ac:dyDescent="0.2">
      <c r="A1876" s="26"/>
      <c r="B1876" s="7"/>
    </row>
    <row r="1877" spans="1:2" x14ac:dyDescent="0.2">
      <c r="A1877" s="26"/>
      <c r="B1877" s="7"/>
    </row>
    <row r="1878" spans="1:2" x14ac:dyDescent="0.2">
      <c r="A1878" s="26"/>
      <c r="B1878" s="7"/>
    </row>
    <row r="1879" spans="1:2" x14ac:dyDescent="0.2">
      <c r="A1879" s="26"/>
      <c r="B1879" s="7"/>
    </row>
    <row r="1880" spans="1:2" x14ac:dyDescent="0.2">
      <c r="A1880" s="26"/>
      <c r="B1880" s="7"/>
    </row>
    <row r="1881" spans="1:2" x14ac:dyDescent="0.2">
      <c r="A1881" s="26"/>
      <c r="B1881" s="7"/>
    </row>
    <row r="1882" spans="1:2" x14ac:dyDescent="0.2">
      <c r="A1882" s="26"/>
      <c r="B1882" s="7"/>
    </row>
    <row r="1883" spans="1:2" x14ac:dyDescent="0.2">
      <c r="A1883" s="26"/>
      <c r="B1883" s="7"/>
    </row>
    <row r="1884" spans="1:2" x14ac:dyDescent="0.2">
      <c r="A1884" s="26"/>
      <c r="B1884" s="7"/>
    </row>
    <row r="1885" spans="1:2" x14ac:dyDescent="0.2">
      <c r="A1885" s="26"/>
      <c r="B1885" s="7"/>
    </row>
    <row r="1886" spans="1:2" x14ac:dyDescent="0.2">
      <c r="A1886" s="26"/>
      <c r="B1886" s="7"/>
    </row>
    <row r="1887" spans="1:2" x14ac:dyDescent="0.2">
      <c r="A1887" s="26"/>
      <c r="B1887" s="7"/>
    </row>
    <row r="1888" spans="1:2" x14ac:dyDescent="0.2">
      <c r="A1888" s="26"/>
      <c r="B1888" s="7"/>
    </row>
    <row r="1889" spans="1:2" x14ac:dyDescent="0.2">
      <c r="A1889" s="26"/>
      <c r="B1889" s="7"/>
    </row>
    <row r="1890" spans="1:2" x14ac:dyDescent="0.2">
      <c r="A1890" s="26"/>
      <c r="B1890" s="7"/>
    </row>
    <row r="1891" spans="1:2" x14ac:dyDescent="0.2">
      <c r="A1891" s="26"/>
      <c r="B1891" s="7"/>
    </row>
    <row r="1892" spans="1:2" x14ac:dyDescent="0.2">
      <c r="A1892" s="26"/>
      <c r="B1892" s="7"/>
    </row>
    <row r="1893" spans="1:2" x14ac:dyDescent="0.2">
      <c r="A1893" s="26"/>
      <c r="B1893" s="7"/>
    </row>
    <row r="1894" spans="1:2" x14ac:dyDescent="0.2">
      <c r="A1894" s="26"/>
      <c r="B1894" s="7"/>
    </row>
    <row r="1895" spans="1:2" x14ac:dyDescent="0.2">
      <c r="A1895" s="26"/>
      <c r="B1895" s="7"/>
    </row>
    <row r="1896" spans="1:2" x14ac:dyDescent="0.2">
      <c r="A1896" s="26"/>
      <c r="B1896" s="7"/>
    </row>
    <row r="1897" spans="1:2" x14ac:dyDescent="0.2">
      <c r="A1897" s="26"/>
      <c r="B1897" s="7"/>
    </row>
    <row r="1898" spans="1:2" x14ac:dyDescent="0.2">
      <c r="A1898" s="26"/>
      <c r="B1898" s="7"/>
    </row>
    <row r="1899" spans="1:2" x14ac:dyDescent="0.2">
      <c r="A1899" s="26"/>
      <c r="B1899" s="7"/>
    </row>
    <row r="1900" spans="1:2" x14ac:dyDescent="0.2">
      <c r="A1900" s="26"/>
      <c r="B1900" s="7"/>
    </row>
    <row r="1901" spans="1:2" x14ac:dyDescent="0.2">
      <c r="A1901" s="26"/>
      <c r="B1901" s="7"/>
    </row>
    <row r="1902" spans="1:2" x14ac:dyDescent="0.2">
      <c r="A1902" s="26"/>
      <c r="B1902" s="7"/>
    </row>
    <row r="1903" spans="1:2" x14ac:dyDescent="0.2">
      <c r="A1903" s="26"/>
      <c r="B1903" s="7"/>
    </row>
    <row r="1904" spans="1:2" x14ac:dyDescent="0.2">
      <c r="A1904" s="26"/>
      <c r="B1904" s="7"/>
    </row>
    <row r="1905" spans="1:2" x14ac:dyDescent="0.2">
      <c r="A1905" s="26"/>
      <c r="B1905" s="7"/>
    </row>
    <row r="1906" spans="1:2" x14ac:dyDescent="0.2">
      <c r="A1906" s="26"/>
      <c r="B1906" s="7"/>
    </row>
    <row r="1907" spans="1:2" x14ac:dyDescent="0.2">
      <c r="A1907" s="26"/>
      <c r="B1907" s="7"/>
    </row>
    <row r="1908" spans="1:2" x14ac:dyDescent="0.2">
      <c r="A1908" s="26"/>
      <c r="B1908" s="7"/>
    </row>
    <row r="1909" spans="1:2" x14ac:dyDescent="0.2">
      <c r="A1909" s="26"/>
      <c r="B1909" s="7"/>
    </row>
    <row r="1910" spans="1:2" x14ac:dyDescent="0.2">
      <c r="A1910" s="26"/>
      <c r="B1910" s="7"/>
    </row>
    <row r="1911" spans="1:2" x14ac:dyDescent="0.2">
      <c r="A1911" s="26"/>
      <c r="B1911" s="7"/>
    </row>
    <row r="1912" spans="1:2" x14ac:dyDescent="0.2">
      <c r="A1912" s="26"/>
      <c r="B1912" s="7"/>
    </row>
    <row r="1913" spans="1:2" x14ac:dyDescent="0.2">
      <c r="A1913" s="26"/>
      <c r="B1913" s="7"/>
    </row>
    <row r="1914" spans="1:2" x14ac:dyDescent="0.2">
      <c r="A1914" s="26"/>
      <c r="B1914" s="7"/>
    </row>
    <row r="1915" spans="1:2" x14ac:dyDescent="0.2">
      <c r="A1915" s="26"/>
      <c r="B1915" s="7"/>
    </row>
    <row r="1916" spans="1:2" x14ac:dyDescent="0.2">
      <c r="A1916" s="26"/>
      <c r="B1916" s="7"/>
    </row>
    <row r="1917" spans="1:2" x14ac:dyDescent="0.2">
      <c r="A1917" s="26"/>
      <c r="B1917" s="7"/>
    </row>
    <row r="1918" spans="1:2" x14ac:dyDescent="0.2">
      <c r="A1918" s="26"/>
      <c r="B1918" s="7"/>
    </row>
    <row r="1919" spans="1:2" x14ac:dyDescent="0.2">
      <c r="A1919" s="26"/>
      <c r="B1919" s="7"/>
    </row>
    <row r="1920" spans="1:2" x14ac:dyDescent="0.2">
      <c r="A1920" s="26"/>
      <c r="B1920" s="7"/>
    </row>
    <row r="1921" spans="1:2" x14ac:dyDescent="0.2">
      <c r="A1921" s="26"/>
      <c r="B1921" s="7"/>
    </row>
    <row r="1922" spans="1:2" x14ac:dyDescent="0.2">
      <c r="A1922" s="26"/>
      <c r="B1922" s="7"/>
    </row>
    <row r="1923" spans="1:2" x14ac:dyDescent="0.2">
      <c r="A1923" s="26"/>
      <c r="B1923" s="7"/>
    </row>
    <row r="1924" spans="1:2" x14ac:dyDescent="0.2">
      <c r="A1924" s="26"/>
      <c r="B1924" s="7"/>
    </row>
    <row r="1925" spans="1:2" x14ac:dyDescent="0.2">
      <c r="A1925" s="26"/>
      <c r="B1925" s="7"/>
    </row>
    <row r="1926" spans="1:2" x14ac:dyDescent="0.2">
      <c r="A1926" s="26"/>
      <c r="B1926" s="7"/>
    </row>
    <row r="1927" spans="1:2" x14ac:dyDescent="0.2">
      <c r="A1927" s="26"/>
      <c r="B1927" s="7"/>
    </row>
    <row r="1928" spans="1:2" x14ac:dyDescent="0.2">
      <c r="A1928" s="26"/>
      <c r="B1928" s="7"/>
    </row>
    <row r="1929" spans="1:2" x14ac:dyDescent="0.2">
      <c r="A1929" s="26"/>
      <c r="B1929" s="7"/>
    </row>
    <row r="1930" spans="1:2" x14ac:dyDescent="0.2">
      <c r="A1930" s="26"/>
      <c r="B1930" s="7"/>
    </row>
    <row r="1931" spans="1:2" x14ac:dyDescent="0.2">
      <c r="A1931" s="26"/>
      <c r="B1931" s="7"/>
    </row>
    <row r="1932" spans="1:2" x14ac:dyDescent="0.2">
      <c r="A1932" s="26"/>
      <c r="B1932" s="7"/>
    </row>
    <row r="1933" spans="1:2" x14ac:dyDescent="0.2">
      <c r="A1933" s="26"/>
      <c r="B1933" s="7"/>
    </row>
    <row r="1934" spans="1:2" x14ac:dyDescent="0.2">
      <c r="A1934" s="26"/>
      <c r="B1934" s="7"/>
    </row>
    <row r="1935" spans="1:2" x14ac:dyDescent="0.2">
      <c r="A1935" s="26"/>
      <c r="B1935" s="7"/>
    </row>
    <row r="1936" spans="1:2" x14ac:dyDescent="0.2">
      <c r="A1936" s="26"/>
      <c r="B1936" s="7"/>
    </row>
    <row r="1937" spans="1:2" x14ac:dyDescent="0.2">
      <c r="A1937" s="26"/>
      <c r="B1937" s="7"/>
    </row>
    <row r="1938" spans="1:2" x14ac:dyDescent="0.2">
      <c r="A1938" s="26"/>
      <c r="B1938" s="7"/>
    </row>
    <row r="1939" spans="1:2" x14ac:dyDescent="0.2">
      <c r="A1939" s="26"/>
      <c r="B1939" s="7"/>
    </row>
    <row r="1940" spans="1:2" x14ac:dyDescent="0.2">
      <c r="A1940" s="26"/>
      <c r="B1940" s="7"/>
    </row>
    <row r="1941" spans="1:2" x14ac:dyDescent="0.2">
      <c r="A1941" s="26"/>
      <c r="B1941" s="7"/>
    </row>
    <row r="1942" spans="1:2" x14ac:dyDescent="0.2">
      <c r="A1942" s="26"/>
      <c r="B1942" s="7"/>
    </row>
    <row r="1943" spans="1:2" x14ac:dyDescent="0.2">
      <c r="A1943" s="26"/>
      <c r="B1943" s="7"/>
    </row>
    <row r="1944" spans="1:2" x14ac:dyDescent="0.2">
      <c r="A1944" s="26"/>
      <c r="B1944" s="7"/>
    </row>
    <row r="1945" spans="1:2" x14ac:dyDescent="0.2">
      <c r="A1945" s="26"/>
      <c r="B1945" s="7"/>
    </row>
    <row r="1946" spans="1:2" x14ac:dyDescent="0.2">
      <c r="A1946" s="26"/>
      <c r="B1946" s="7"/>
    </row>
    <row r="1947" spans="1:2" x14ac:dyDescent="0.2">
      <c r="A1947" s="26"/>
      <c r="B1947" s="7"/>
    </row>
    <row r="1948" spans="1:2" x14ac:dyDescent="0.2">
      <c r="A1948" s="26"/>
      <c r="B1948" s="7"/>
    </row>
    <row r="1949" spans="1:2" x14ac:dyDescent="0.2">
      <c r="A1949" s="26"/>
      <c r="B1949" s="7"/>
    </row>
    <row r="1950" spans="1:2" x14ac:dyDescent="0.2">
      <c r="A1950" s="26"/>
      <c r="B1950" s="7"/>
    </row>
    <row r="1951" spans="1:2" x14ac:dyDescent="0.2">
      <c r="A1951" s="26"/>
      <c r="B1951" s="7"/>
    </row>
    <row r="1952" spans="1:2" x14ac:dyDescent="0.2">
      <c r="A1952" s="26"/>
      <c r="B1952" s="7"/>
    </row>
    <row r="1953" spans="1:2" x14ac:dyDescent="0.2">
      <c r="A1953" s="26"/>
      <c r="B1953" s="7"/>
    </row>
    <row r="1954" spans="1:2" x14ac:dyDescent="0.2">
      <c r="A1954" s="26"/>
      <c r="B1954" s="7"/>
    </row>
    <row r="1955" spans="1:2" x14ac:dyDescent="0.2">
      <c r="A1955" s="26"/>
      <c r="B1955" s="7"/>
    </row>
    <row r="1956" spans="1:2" x14ac:dyDescent="0.2">
      <c r="A1956" s="26"/>
      <c r="B1956" s="7"/>
    </row>
    <row r="1957" spans="1:2" x14ac:dyDescent="0.2">
      <c r="A1957" s="26"/>
      <c r="B1957" s="7"/>
    </row>
    <row r="1958" spans="1:2" x14ac:dyDescent="0.2">
      <c r="A1958" s="26"/>
      <c r="B1958" s="7"/>
    </row>
    <row r="1959" spans="1:2" x14ac:dyDescent="0.2">
      <c r="A1959" s="26"/>
      <c r="B1959" s="7"/>
    </row>
    <row r="1960" spans="1:2" x14ac:dyDescent="0.2">
      <c r="A1960" s="26"/>
      <c r="B1960" s="7"/>
    </row>
    <row r="1961" spans="1:2" x14ac:dyDescent="0.2">
      <c r="A1961" s="26"/>
      <c r="B1961" s="7"/>
    </row>
    <row r="1962" spans="1:2" x14ac:dyDescent="0.2">
      <c r="A1962" s="26"/>
      <c r="B1962" s="7"/>
    </row>
    <row r="1963" spans="1:2" x14ac:dyDescent="0.2">
      <c r="A1963" s="26"/>
      <c r="B1963" s="7"/>
    </row>
    <row r="1964" spans="1:2" x14ac:dyDescent="0.2">
      <c r="A1964" s="26"/>
      <c r="B1964" s="7"/>
    </row>
    <row r="1965" spans="1:2" x14ac:dyDescent="0.2">
      <c r="A1965" s="26"/>
      <c r="B1965" s="7"/>
    </row>
    <row r="1966" spans="1:2" x14ac:dyDescent="0.2">
      <c r="A1966" s="26"/>
      <c r="B1966" s="7"/>
    </row>
    <row r="1967" spans="1:2" x14ac:dyDescent="0.2">
      <c r="A1967" s="26"/>
      <c r="B1967" s="7"/>
    </row>
    <row r="1968" spans="1:2" x14ac:dyDescent="0.2">
      <c r="A1968" s="26"/>
      <c r="B1968" s="7"/>
    </row>
    <row r="1969" spans="1:2" x14ac:dyDescent="0.2">
      <c r="A1969" s="26"/>
      <c r="B1969" s="7"/>
    </row>
    <row r="1970" spans="1:2" x14ac:dyDescent="0.2">
      <c r="A1970" s="26"/>
      <c r="B1970" s="7"/>
    </row>
    <row r="1971" spans="1:2" x14ac:dyDescent="0.2">
      <c r="A1971" s="26"/>
      <c r="B1971" s="7"/>
    </row>
    <row r="1972" spans="1:2" x14ac:dyDescent="0.2">
      <c r="A1972" s="26"/>
      <c r="B1972" s="7"/>
    </row>
    <row r="1973" spans="1:2" x14ac:dyDescent="0.2">
      <c r="A1973" s="26"/>
      <c r="B1973" s="7"/>
    </row>
    <row r="1974" spans="1:2" x14ac:dyDescent="0.2">
      <c r="A1974" s="26"/>
      <c r="B1974" s="7"/>
    </row>
    <row r="1975" spans="1:2" x14ac:dyDescent="0.2">
      <c r="A1975" s="26"/>
      <c r="B1975" s="7"/>
    </row>
    <row r="1976" spans="1:2" x14ac:dyDescent="0.2">
      <c r="A1976" s="26"/>
      <c r="B1976" s="7"/>
    </row>
    <row r="1977" spans="1:2" x14ac:dyDescent="0.2">
      <c r="A1977" s="26"/>
      <c r="B1977" s="7"/>
    </row>
    <row r="1978" spans="1:2" x14ac:dyDescent="0.2">
      <c r="A1978" s="26"/>
      <c r="B1978" s="7"/>
    </row>
    <row r="1979" spans="1:2" x14ac:dyDescent="0.2">
      <c r="A1979" s="26"/>
      <c r="B1979" s="7"/>
    </row>
    <row r="1980" spans="1:2" x14ac:dyDescent="0.2">
      <c r="B1980" s="7"/>
    </row>
    <row r="1981" spans="1:2" x14ac:dyDescent="0.2">
      <c r="B1981" s="7"/>
    </row>
    <row r="1982" spans="1:2" x14ac:dyDescent="0.2">
      <c r="B1982" s="7"/>
    </row>
    <row r="1983" spans="1:2" x14ac:dyDescent="0.2">
      <c r="B1983" s="7"/>
    </row>
    <row r="1984" spans="1:2" x14ac:dyDescent="0.2">
      <c r="B1984" s="7"/>
    </row>
    <row r="1985" spans="2:2" x14ac:dyDescent="0.2">
      <c r="B1985" s="7"/>
    </row>
    <row r="1986" spans="2:2" x14ac:dyDescent="0.2">
      <c r="B1986" s="7"/>
    </row>
    <row r="1987" spans="2:2" x14ac:dyDescent="0.2">
      <c r="B1987" s="7"/>
    </row>
    <row r="1988" spans="2:2" x14ac:dyDescent="0.2">
      <c r="B1988" s="7"/>
    </row>
    <row r="1989" spans="2:2" x14ac:dyDescent="0.2">
      <c r="B1989" s="7"/>
    </row>
    <row r="1990" spans="2:2" x14ac:dyDescent="0.2">
      <c r="B1990" s="7"/>
    </row>
    <row r="1991" spans="2:2" x14ac:dyDescent="0.2">
      <c r="B1991" s="7"/>
    </row>
    <row r="1992" spans="2:2" x14ac:dyDescent="0.2">
      <c r="B1992" s="7"/>
    </row>
    <row r="1993" spans="2:2" x14ac:dyDescent="0.2">
      <c r="B1993" s="7"/>
    </row>
    <row r="1994" spans="2:2" x14ac:dyDescent="0.2">
      <c r="B1994" s="7"/>
    </row>
    <row r="1995" spans="2:2" x14ac:dyDescent="0.2">
      <c r="B1995" s="7"/>
    </row>
    <row r="1996" spans="2:2" x14ac:dyDescent="0.2">
      <c r="B1996" s="7"/>
    </row>
    <row r="1997" spans="2:2" x14ac:dyDescent="0.2">
      <c r="B1997" s="7"/>
    </row>
    <row r="1998" spans="2:2" x14ac:dyDescent="0.2">
      <c r="B1998" s="7"/>
    </row>
    <row r="1999" spans="2:2" x14ac:dyDescent="0.2">
      <c r="B1999" s="7"/>
    </row>
    <row r="2000" spans="2:2" x14ac:dyDescent="0.2">
      <c r="B2000" s="7"/>
    </row>
    <row r="2001" spans="2:2" x14ac:dyDescent="0.2">
      <c r="B2001" s="7"/>
    </row>
    <row r="2002" spans="2:2" x14ac:dyDescent="0.2">
      <c r="B2002" s="7"/>
    </row>
    <row r="2003" spans="2:2" x14ac:dyDescent="0.2">
      <c r="B2003" s="7"/>
    </row>
    <row r="2004" spans="2:2" x14ac:dyDescent="0.2">
      <c r="B2004" s="7"/>
    </row>
    <row r="2005" spans="2:2" x14ac:dyDescent="0.2">
      <c r="B2005" s="7"/>
    </row>
    <row r="2006" spans="2:2" x14ac:dyDescent="0.2">
      <c r="B2006" s="7"/>
    </row>
    <row r="2007" spans="2:2" x14ac:dyDescent="0.2">
      <c r="B2007" s="7"/>
    </row>
    <row r="2008" spans="2:2" x14ac:dyDescent="0.2">
      <c r="B2008" s="7"/>
    </row>
    <row r="2009" spans="2:2" x14ac:dyDescent="0.2">
      <c r="B2009" s="7"/>
    </row>
    <row r="2010" spans="2:2" x14ac:dyDescent="0.2">
      <c r="B2010" s="7"/>
    </row>
    <row r="2011" spans="2:2" x14ac:dyDescent="0.2">
      <c r="B2011" s="7"/>
    </row>
    <row r="2012" spans="2:2" x14ac:dyDescent="0.2">
      <c r="B2012" s="7"/>
    </row>
    <row r="2013" spans="2:2" x14ac:dyDescent="0.2">
      <c r="B2013" s="7"/>
    </row>
    <row r="2014" spans="2:2" x14ac:dyDescent="0.2">
      <c r="B2014" s="7"/>
    </row>
    <row r="2015" spans="2:2" x14ac:dyDescent="0.2">
      <c r="B2015" s="7"/>
    </row>
    <row r="2016" spans="2:2" x14ac:dyDescent="0.2">
      <c r="B2016" s="7"/>
    </row>
    <row r="2017" spans="2:2" x14ac:dyDescent="0.2">
      <c r="B2017" s="7"/>
    </row>
    <row r="2018" spans="2:2" x14ac:dyDescent="0.2">
      <c r="B2018" s="7"/>
    </row>
    <row r="2019" spans="2:2" x14ac:dyDescent="0.2">
      <c r="B2019" s="7"/>
    </row>
    <row r="2020" spans="2:2" x14ac:dyDescent="0.2">
      <c r="B2020" s="7"/>
    </row>
    <row r="2021" spans="2:2" x14ac:dyDescent="0.2">
      <c r="B2021" s="7"/>
    </row>
    <row r="2022" spans="2:2" x14ac:dyDescent="0.2">
      <c r="B2022" s="7"/>
    </row>
    <row r="2023" spans="2:2" x14ac:dyDescent="0.2">
      <c r="B2023" s="7"/>
    </row>
    <row r="2024" spans="2:2" x14ac:dyDescent="0.2">
      <c r="B2024" s="7"/>
    </row>
    <row r="2025" spans="2:2" x14ac:dyDescent="0.2">
      <c r="B2025" s="7"/>
    </row>
    <row r="2026" spans="2:2" x14ac:dyDescent="0.2">
      <c r="B2026" s="7"/>
    </row>
    <row r="2027" spans="2:2" x14ac:dyDescent="0.2">
      <c r="B2027" s="7"/>
    </row>
    <row r="2028" spans="2:2" x14ac:dyDescent="0.2">
      <c r="B2028" s="7"/>
    </row>
    <row r="2029" spans="2:2" x14ac:dyDescent="0.2">
      <c r="B2029" s="7"/>
    </row>
    <row r="2030" spans="2:2" x14ac:dyDescent="0.2">
      <c r="B2030" s="7"/>
    </row>
    <row r="2031" spans="2:2" x14ac:dyDescent="0.2">
      <c r="B2031" s="7"/>
    </row>
    <row r="2032" spans="2:2" x14ac:dyDescent="0.2">
      <c r="B2032" s="7"/>
    </row>
    <row r="2033" spans="2:2" x14ac:dyDescent="0.2">
      <c r="B2033" s="7"/>
    </row>
    <row r="2034" spans="2:2" x14ac:dyDescent="0.2">
      <c r="B2034" s="7"/>
    </row>
    <row r="2035" spans="2:2" x14ac:dyDescent="0.2">
      <c r="B2035" s="7"/>
    </row>
    <row r="2036" spans="2:2" x14ac:dyDescent="0.2">
      <c r="B2036" s="7"/>
    </row>
    <row r="2037" spans="2:2" x14ac:dyDescent="0.2">
      <c r="B2037" s="7"/>
    </row>
    <row r="2038" spans="2:2" x14ac:dyDescent="0.2">
      <c r="B2038" s="7"/>
    </row>
    <row r="2039" spans="2:2" x14ac:dyDescent="0.2">
      <c r="B2039" s="7"/>
    </row>
    <row r="2040" spans="2:2" x14ac:dyDescent="0.2">
      <c r="B2040" s="7"/>
    </row>
    <row r="2041" spans="2:2" x14ac:dyDescent="0.2">
      <c r="B2041" s="7"/>
    </row>
    <row r="2042" spans="2:2" x14ac:dyDescent="0.2">
      <c r="B2042" s="7"/>
    </row>
    <row r="2043" spans="2:2" x14ac:dyDescent="0.2">
      <c r="B2043" s="7"/>
    </row>
    <row r="2044" spans="2:2" x14ac:dyDescent="0.2">
      <c r="B2044" s="7"/>
    </row>
    <row r="2045" spans="2:2" x14ac:dyDescent="0.2">
      <c r="B2045" s="7"/>
    </row>
    <row r="2046" spans="2:2" x14ac:dyDescent="0.2">
      <c r="B2046" s="7"/>
    </row>
    <row r="2047" spans="2:2" x14ac:dyDescent="0.2">
      <c r="B2047" s="7"/>
    </row>
    <row r="2048" spans="2:2" x14ac:dyDescent="0.2">
      <c r="B2048" s="7"/>
    </row>
    <row r="2049" spans="2:2" x14ac:dyDescent="0.2">
      <c r="B2049" s="7"/>
    </row>
    <row r="2050" spans="2:2" x14ac:dyDescent="0.2">
      <c r="B2050" s="7"/>
    </row>
    <row r="2051" spans="2:2" x14ac:dyDescent="0.2">
      <c r="B2051" s="7"/>
    </row>
    <row r="2052" spans="2:2" x14ac:dyDescent="0.2">
      <c r="B2052" s="7"/>
    </row>
    <row r="2053" spans="2:2" x14ac:dyDescent="0.2">
      <c r="B2053" s="7"/>
    </row>
    <row r="2054" spans="2:2" x14ac:dyDescent="0.2">
      <c r="B2054" s="7"/>
    </row>
    <row r="2055" spans="2:2" x14ac:dyDescent="0.2">
      <c r="B2055" s="7"/>
    </row>
    <row r="2056" spans="2:2" x14ac:dyDescent="0.2">
      <c r="B2056" s="7"/>
    </row>
    <row r="2057" spans="2:2" x14ac:dyDescent="0.2">
      <c r="B2057" s="7"/>
    </row>
    <row r="2058" spans="2:2" x14ac:dyDescent="0.2">
      <c r="B2058" s="7"/>
    </row>
    <row r="2059" spans="2:2" x14ac:dyDescent="0.2">
      <c r="B2059" s="7"/>
    </row>
    <row r="2060" spans="2:2" x14ac:dyDescent="0.2">
      <c r="B2060" s="7"/>
    </row>
    <row r="2061" spans="2:2" x14ac:dyDescent="0.2">
      <c r="B2061" s="7"/>
    </row>
    <row r="2062" spans="2:2" x14ac:dyDescent="0.2">
      <c r="B2062" s="7"/>
    </row>
    <row r="2063" spans="2:2" x14ac:dyDescent="0.2">
      <c r="B2063" s="7"/>
    </row>
    <row r="2064" spans="2:2" x14ac:dyDescent="0.2">
      <c r="B2064" s="7"/>
    </row>
    <row r="2065" spans="2:2" x14ac:dyDescent="0.2">
      <c r="B2065" s="7"/>
    </row>
    <row r="2066" spans="2:2" x14ac:dyDescent="0.2">
      <c r="B2066" s="7"/>
    </row>
    <row r="2067" spans="2:2" x14ac:dyDescent="0.2">
      <c r="B2067" s="7"/>
    </row>
    <row r="2068" spans="2:2" x14ac:dyDescent="0.2">
      <c r="B2068" s="7"/>
    </row>
    <row r="2069" spans="2:2" x14ac:dyDescent="0.2">
      <c r="B2069" s="7"/>
    </row>
    <row r="2070" spans="2:2" x14ac:dyDescent="0.2">
      <c r="B2070" s="7"/>
    </row>
    <row r="2071" spans="2:2" x14ac:dyDescent="0.2">
      <c r="B2071" s="7"/>
    </row>
    <row r="2072" spans="2:2" x14ac:dyDescent="0.2">
      <c r="B2072" s="7"/>
    </row>
    <row r="2073" spans="2:2" x14ac:dyDescent="0.2">
      <c r="B2073" s="7"/>
    </row>
    <row r="2074" spans="2:2" x14ac:dyDescent="0.2">
      <c r="B2074" s="7"/>
    </row>
    <row r="2075" spans="2:2" x14ac:dyDescent="0.2">
      <c r="B2075" s="7"/>
    </row>
    <row r="2076" spans="2:2" x14ac:dyDescent="0.2">
      <c r="B2076" s="7"/>
    </row>
    <row r="2077" spans="2:2" x14ac:dyDescent="0.2">
      <c r="B2077" s="7"/>
    </row>
    <row r="2078" spans="2:2" x14ac:dyDescent="0.2">
      <c r="B2078" s="7"/>
    </row>
    <row r="2079" spans="2:2" x14ac:dyDescent="0.2">
      <c r="B2079" s="7"/>
    </row>
    <row r="2080" spans="2:2" x14ac:dyDescent="0.2">
      <c r="B2080" s="7"/>
    </row>
    <row r="2081" spans="2:2" x14ac:dyDescent="0.2">
      <c r="B2081" s="7"/>
    </row>
    <row r="2082" spans="2:2" x14ac:dyDescent="0.2">
      <c r="B2082" s="7"/>
    </row>
    <row r="2083" spans="2:2" x14ac:dyDescent="0.2">
      <c r="B2083" s="7"/>
    </row>
    <row r="2084" spans="2:2" x14ac:dyDescent="0.2">
      <c r="B2084" s="7"/>
    </row>
    <row r="2085" spans="2:2" x14ac:dyDescent="0.2">
      <c r="B2085" s="7"/>
    </row>
    <row r="2086" spans="2:2" x14ac:dyDescent="0.2">
      <c r="B2086" s="7"/>
    </row>
    <row r="2087" spans="2:2" x14ac:dyDescent="0.2">
      <c r="B2087" s="7"/>
    </row>
    <row r="2088" spans="2:2" x14ac:dyDescent="0.2">
      <c r="B2088" s="7"/>
    </row>
    <row r="2089" spans="2:2" x14ac:dyDescent="0.2">
      <c r="B2089" s="7"/>
    </row>
    <row r="2090" spans="2:2" x14ac:dyDescent="0.2">
      <c r="B2090" s="7"/>
    </row>
    <row r="2091" spans="2:2" x14ac:dyDescent="0.2">
      <c r="B2091" s="7"/>
    </row>
    <row r="2092" spans="2:2" x14ac:dyDescent="0.2">
      <c r="B2092" s="7"/>
    </row>
    <row r="2093" spans="2:2" x14ac:dyDescent="0.2">
      <c r="B2093" s="7"/>
    </row>
    <row r="2094" spans="2:2" x14ac:dyDescent="0.2">
      <c r="B2094" s="7"/>
    </row>
    <row r="2095" spans="2:2" x14ac:dyDescent="0.2">
      <c r="B2095" s="7"/>
    </row>
    <row r="2096" spans="2:2" x14ac:dyDescent="0.2">
      <c r="B2096" s="7"/>
    </row>
    <row r="2097" spans="2:2" x14ac:dyDescent="0.2">
      <c r="B2097" s="7"/>
    </row>
    <row r="2098" spans="2:2" x14ac:dyDescent="0.2">
      <c r="B2098" s="7"/>
    </row>
    <row r="2099" spans="2:2" x14ac:dyDescent="0.2">
      <c r="B2099" s="7"/>
    </row>
    <row r="2100" spans="2:2" x14ac:dyDescent="0.2">
      <c r="B2100" s="7"/>
    </row>
    <row r="2101" spans="2:2" x14ac:dyDescent="0.2">
      <c r="B2101" s="7"/>
    </row>
    <row r="2102" spans="2:2" x14ac:dyDescent="0.2">
      <c r="B2102" s="7"/>
    </row>
    <row r="2103" spans="2:2" x14ac:dyDescent="0.2">
      <c r="B2103" s="7"/>
    </row>
    <row r="2104" spans="2:2" x14ac:dyDescent="0.2">
      <c r="B2104" s="7"/>
    </row>
    <row r="2105" spans="2:2" x14ac:dyDescent="0.2">
      <c r="B2105" s="7"/>
    </row>
    <row r="2106" spans="2:2" x14ac:dyDescent="0.2">
      <c r="B2106" s="7"/>
    </row>
    <row r="2107" spans="2:2" x14ac:dyDescent="0.2">
      <c r="B2107" s="7"/>
    </row>
    <row r="2108" spans="2:2" x14ac:dyDescent="0.2">
      <c r="B2108" s="7"/>
    </row>
    <row r="2109" spans="2:2" x14ac:dyDescent="0.2">
      <c r="B2109" s="7"/>
    </row>
    <row r="2110" spans="2:2" x14ac:dyDescent="0.2">
      <c r="B2110" s="7"/>
    </row>
    <row r="2111" spans="2:2" x14ac:dyDescent="0.2">
      <c r="B2111" s="7"/>
    </row>
    <row r="2112" spans="2:2" x14ac:dyDescent="0.2">
      <c r="B2112" s="7"/>
    </row>
    <row r="2113" spans="2:2" x14ac:dyDescent="0.2">
      <c r="B2113" s="7"/>
    </row>
    <row r="2114" spans="2:2" x14ac:dyDescent="0.2">
      <c r="B2114" s="7"/>
    </row>
    <row r="2115" spans="2:2" x14ac:dyDescent="0.2">
      <c r="B2115" s="7"/>
    </row>
    <row r="2116" spans="2:2" x14ac:dyDescent="0.2">
      <c r="B2116" s="7"/>
    </row>
    <row r="2117" spans="2:2" x14ac:dyDescent="0.2">
      <c r="B2117" s="7"/>
    </row>
    <row r="2118" spans="2:2" x14ac:dyDescent="0.2">
      <c r="B2118" s="7"/>
    </row>
    <row r="2119" spans="2:2" x14ac:dyDescent="0.2">
      <c r="B2119" s="7"/>
    </row>
    <row r="2120" spans="2:2" x14ac:dyDescent="0.2">
      <c r="B2120" s="7"/>
    </row>
    <row r="2121" spans="2:2" x14ac:dyDescent="0.2">
      <c r="B2121" s="7"/>
    </row>
    <row r="2122" spans="2:2" x14ac:dyDescent="0.2">
      <c r="B2122" s="7"/>
    </row>
    <row r="2123" spans="2:2" x14ac:dyDescent="0.2">
      <c r="B2123" s="7"/>
    </row>
    <row r="2124" spans="2:2" x14ac:dyDescent="0.2">
      <c r="B2124" s="7"/>
    </row>
    <row r="2125" spans="2:2" x14ac:dyDescent="0.2">
      <c r="B2125" s="7"/>
    </row>
    <row r="2126" spans="2:2" x14ac:dyDescent="0.2">
      <c r="B2126" s="7"/>
    </row>
    <row r="2127" spans="2:2" x14ac:dyDescent="0.2">
      <c r="B2127" s="7"/>
    </row>
    <row r="2128" spans="2:2" x14ac:dyDescent="0.2">
      <c r="B2128" s="7"/>
    </row>
    <row r="2129" spans="2:2" x14ac:dyDescent="0.2">
      <c r="B2129" s="7"/>
    </row>
    <row r="2130" spans="2:2" x14ac:dyDescent="0.2">
      <c r="B2130" s="7"/>
    </row>
    <row r="2131" spans="2:2" x14ac:dyDescent="0.2">
      <c r="B2131" s="7"/>
    </row>
    <row r="2132" spans="2:2" x14ac:dyDescent="0.2">
      <c r="B2132" s="7"/>
    </row>
    <row r="2133" spans="2:2" x14ac:dyDescent="0.2">
      <c r="B2133" s="7"/>
    </row>
    <row r="2134" spans="2:2" x14ac:dyDescent="0.2">
      <c r="B2134" s="7"/>
    </row>
    <row r="2135" spans="2:2" x14ac:dyDescent="0.2">
      <c r="B2135" s="7"/>
    </row>
    <row r="2136" spans="2:2" x14ac:dyDescent="0.2">
      <c r="B2136" s="7"/>
    </row>
    <row r="2137" spans="2:2" x14ac:dyDescent="0.2">
      <c r="B2137" s="7"/>
    </row>
    <row r="2138" spans="2:2" x14ac:dyDescent="0.2">
      <c r="B2138" s="7"/>
    </row>
    <row r="2139" spans="2:2" x14ac:dyDescent="0.2">
      <c r="B2139" s="7"/>
    </row>
    <row r="2140" spans="2:2" x14ac:dyDescent="0.2">
      <c r="B2140" s="7"/>
    </row>
    <row r="2141" spans="2:2" x14ac:dyDescent="0.2">
      <c r="B2141" s="7"/>
    </row>
    <row r="2142" spans="2:2" x14ac:dyDescent="0.2">
      <c r="B2142" s="7"/>
    </row>
    <row r="2143" spans="2:2" x14ac:dyDescent="0.2">
      <c r="B2143" s="7"/>
    </row>
    <row r="2144" spans="2:2" x14ac:dyDescent="0.2">
      <c r="B2144" s="7"/>
    </row>
    <row r="2145" spans="2:2" x14ac:dyDescent="0.2">
      <c r="B2145" s="7"/>
    </row>
    <row r="2146" spans="2:2" x14ac:dyDescent="0.2">
      <c r="B2146" s="7"/>
    </row>
    <row r="2147" spans="2:2" x14ac:dyDescent="0.2">
      <c r="B2147" s="7"/>
    </row>
    <row r="2148" spans="2:2" x14ac:dyDescent="0.2">
      <c r="B2148" s="7"/>
    </row>
    <row r="2149" spans="2:2" x14ac:dyDescent="0.2">
      <c r="B2149" s="7"/>
    </row>
    <row r="2150" spans="2:2" x14ac:dyDescent="0.2">
      <c r="B2150" s="7"/>
    </row>
    <row r="2151" spans="2:2" x14ac:dyDescent="0.2">
      <c r="B2151" s="7"/>
    </row>
    <row r="2152" spans="2:2" x14ac:dyDescent="0.2">
      <c r="B2152" s="7"/>
    </row>
    <row r="2153" spans="2:2" x14ac:dyDescent="0.2">
      <c r="B2153" s="7"/>
    </row>
    <row r="2154" spans="2:2" x14ac:dyDescent="0.2">
      <c r="B2154" s="7"/>
    </row>
    <row r="2155" spans="2:2" x14ac:dyDescent="0.2">
      <c r="B2155" s="7"/>
    </row>
    <row r="2156" spans="2:2" x14ac:dyDescent="0.2">
      <c r="B2156" s="7"/>
    </row>
    <row r="2157" spans="2:2" x14ac:dyDescent="0.2">
      <c r="B2157" s="7"/>
    </row>
    <row r="2158" spans="2:2" x14ac:dyDescent="0.2">
      <c r="B2158" s="7"/>
    </row>
    <row r="2159" spans="2:2" x14ac:dyDescent="0.2">
      <c r="B2159" s="7"/>
    </row>
    <row r="2160" spans="2:2" x14ac:dyDescent="0.2">
      <c r="B2160" s="7"/>
    </row>
    <row r="2161" spans="2:2" x14ac:dyDescent="0.2">
      <c r="B2161" s="7"/>
    </row>
    <row r="2162" spans="2:2" x14ac:dyDescent="0.2">
      <c r="B2162" s="7"/>
    </row>
    <row r="2163" spans="2:2" x14ac:dyDescent="0.2">
      <c r="B2163" s="7"/>
    </row>
    <row r="2164" spans="2:2" x14ac:dyDescent="0.2">
      <c r="B2164" s="7"/>
    </row>
    <row r="2165" spans="2:2" x14ac:dyDescent="0.2">
      <c r="B2165" s="7"/>
    </row>
    <row r="2166" spans="2:2" x14ac:dyDescent="0.2">
      <c r="B2166" s="7"/>
    </row>
    <row r="2167" spans="2:2" x14ac:dyDescent="0.2">
      <c r="B2167" s="7"/>
    </row>
    <row r="2168" spans="2:2" x14ac:dyDescent="0.2">
      <c r="B2168" s="7"/>
    </row>
    <row r="2169" spans="2:2" x14ac:dyDescent="0.2">
      <c r="B2169" s="7"/>
    </row>
    <row r="2170" spans="2:2" x14ac:dyDescent="0.2">
      <c r="B2170" s="7"/>
    </row>
    <row r="2171" spans="2:2" x14ac:dyDescent="0.2">
      <c r="B2171" s="7"/>
    </row>
    <row r="2172" spans="2:2" x14ac:dyDescent="0.2">
      <c r="B2172" s="7"/>
    </row>
    <row r="2173" spans="2:2" x14ac:dyDescent="0.2">
      <c r="B2173" s="7"/>
    </row>
    <row r="2174" spans="2:2" x14ac:dyDescent="0.2">
      <c r="B2174" s="7"/>
    </row>
    <row r="2175" spans="2:2" x14ac:dyDescent="0.2">
      <c r="B2175" s="7"/>
    </row>
    <row r="2176" spans="2:2" x14ac:dyDescent="0.2">
      <c r="B2176" s="7"/>
    </row>
    <row r="2177" spans="2:2" x14ac:dyDescent="0.2">
      <c r="B2177" s="7"/>
    </row>
    <row r="2178" spans="2:2" x14ac:dyDescent="0.2">
      <c r="B2178" s="7"/>
    </row>
    <row r="2179" spans="2:2" x14ac:dyDescent="0.2">
      <c r="B2179" s="7"/>
    </row>
    <row r="2180" spans="2:2" x14ac:dyDescent="0.2">
      <c r="B2180" s="7"/>
    </row>
    <row r="2181" spans="2:2" x14ac:dyDescent="0.2">
      <c r="B2181" s="7"/>
    </row>
    <row r="2182" spans="2:2" x14ac:dyDescent="0.2">
      <c r="B2182" s="7"/>
    </row>
    <row r="2183" spans="2:2" x14ac:dyDescent="0.2">
      <c r="B2183" s="7"/>
    </row>
    <row r="2184" spans="2:2" x14ac:dyDescent="0.2">
      <c r="B2184" s="7"/>
    </row>
    <row r="2185" spans="2:2" x14ac:dyDescent="0.2">
      <c r="B2185" s="7"/>
    </row>
    <row r="2186" spans="2:2" x14ac:dyDescent="0.2">
      <c r="B2186" s="7"/>
    </row>
    <row r="2187" spans="2:2" x14ac:dyDescent="0.2">
      <c r="B2187" s="7"/>
    </row>
    <row r="2188" spans="2:2" x14ac:dyDescent="0.2">
      <c r="B2188" s="7"/>
    </row>
    <row r="2189" spans="2:2" x14ac:dyDescent="0.2">
      <c r="B2189" s="7"/>
    </row>
    <row r="2190" spans="2:2" x14ac:dyDescent="0.2">
      <c r="B2190" s="7"/>
    </row>
    <row r="2191" spans="2:2" x14ac:dyDescent="0.2">
      <c r="B2191" s="7"/>
    </row>
    <row r="2192" spans="2:2" x14ac:dyDescent="0.2">
      <c r="B2192" s="7"/>
    </row>
    <row r="2193" spans="2:2" x14ac:dyDescent="0.2">
      <c r="B2193" s="7"/>
    </row>
    <row r="2194" spans="2:2" x14ac:dyDescent="0.2">
      <c r="B2194" s="7"/>
    </row>
    <row r="2195" spans="2:2" x14ac:dyDescent="0.2">
      <c r="B2195" s="7"/>
    </row>
    <row r="2196" spans="2:2" x14ac:dyDescent="0.2">
      <c r="B2196" s="7"/>
    </row>
    <row r="2197" spans="2:2" x14ac:dyDescent="0.2">
      <c r="B2197" s="7"/>
    </row>
    <row r="2198" spans="2:2" x14ac:dyDescent="0.2">
      <c r="B2198" s="7"/>
    </row>
    <row r="2199" spans="2:2" x14ac:dyDescent="0.2">
      <c r="B2199" s="7"/>
    </row>
    <row r="2200" spans="2:2" x14ac:dyDescent="0.2">
      <c r="B2200" s="7"/>
    </row>
    <row r="2201" spans="2:2" x14ac:dyDescent="0.2">
      <c r="B2201" s="7"/>
    </row>
    <row r="2202" spans="2:2" x14ac:dyDescent="0.2">
      <c r="B2202" s="7"/>
    </row>
    <row r="2203" spans="2:2" x14ac:dyDescent="0.2">
      <c r="B2203" s="7"/>
    </row>
    <row r="2204" spans="2:2" x14ac:dyDescent="0.2">
      <c r="B2204" s="7"/>
    </row>
    <row r="2205" spans="2:2" x14ac:dyDescent="0.2">
      <c r="B2205" s="7"/>
    </row>
    <row r="2206" spans="2:2" x14ac:dyDescent="0.2">
      <c r="B2206" s="7"/>
    </row>
    <row r="2207" spans="2:2" x14ac:dyDescent="0.2">
      <c r="B2207" s="7"/>
    </row>
    <row r="2208" spans="2:2" x14ac:dyDescent="0.2">
      <c r="B2208" s="7"/>
    </row>
    <row r="2209" spans="2:2" x14ac:dyDescent="0.2">
      <c r="B2209" s="7"/>
    </row>
    <row r="2210" spans="2:2" x14ac:dyDescent="0.2">
      <c r="B2210" s="7"/>
    </row>
    <row r="2211" spans="2:2" x14ac:dyDescent="0.2">
      <c r="B2211" s="7"/>
    </row>
    <row r="2212" spans="2:2" x14ac:dyDescent="0.2">
      <c r="B2212" s="7"/>
    </row>
    <row r="2213" spans="2:2" x14ac:dyDescent="0.2">
      <c r="B2213" s="7"/>
    </row>
    <row r="2214" spans="2:2" x14ac:dyDescent="0.2">
      <c r="B2214" s="7"/>
    </row>
    <row r="2215" spans="2:2" x14ac:dyDescent="0.2">
      <c r="B2215" s="7"/>
    </row>
    <row r="2216" spans="2:2" x14ac:dyDescent="0.2">
      <c r="B2216" s="7"/>
    </row>
    <row r="2217" spans="2:2" x14ac:dyDescent="0.2">
      <c r="B2217" s="7"/>
    </row>
    <row r="2218" spans="2:2" x14ac:dyDescent="0.2">
      <c r="B2218" s="7"/>
    </row>
    <row r="2219" spans="2:2" x14ac:dyDescent="0.2">
      <c r="B2219" s="7"/>
    </row>
    <row r="2220" spans="2:2" x14ac:dyDescent="0.2">
      <c r="B2220" s="7"/>
    </row>
    <row r="2221" spans="2:2" x14ac:dyDescent="0.2">
      <c r="B2221" s="7"/>
    </row>
    <row r="2222" spans="2:2" x14ac:dyDescent="0.2">
      <c r="B2222" s="7"/>
    </row>
    <row r="2223" spans="2:2" x14ac:dyDescent="0.2">
      <c r="B2223" s="7"/>
    </row>
    <row r="2224" spans="2:2" x14ac:dyDescent="0.2">
      <c r="B2224" s="7"/>
    </row>
    <row r="2225" spans="2:2" x14ac:dyDescent="0.2">
      <c r="B2225" s="7"/>
    </row>
    <row r="2226" spans="2:2" x14ac:dyDescent="0.2">
      <c r="B2226" s="7"/>
    </row>
    <row r="2227" spans="2:2" x14ac:dyDescent="0.2">
      <c r="B2227" s="7"/>
    </row>
    <row r="2228" spans="2:2" x14ac:dyDescent="0.2">
      <c r="B2228" s="7"/>
    </row>
    <row r="2229" spans="2:2" x14ac:dyDescent="0.2">
      <c r="B2229" s="7"/>
    </row>
    <row r="2230" spans="2:2" x14ac:dyDescent="0.2">
      <c r="B2230" s="7"/>
    </row>
    <row r="2231" spans="2:2" x14ac:dyDescent="0.2">
      <c r="B2231" s="7"/>
    </row>
    <row r="2232" spans="2:2" x14ac:dyDescent="0.2">
      <c r="B2232" s="7"/>
    </row>
    <row r="2233" spans="2:2" x14ac:dyDescent="0.2">
      <c r="B2233" s="7"/>
    </row>
    <row r="2234" spans="2:2" x14ac:dyDescent="0.2">
      <c r="B2234" s="7"/>
    </row>
    <row r="2235" spans="2:2" x14ac:dyDescent="0.2">
      <c r="B2235" s="7"/>
    </row>
    <row r="2236" spans="2:2" x14ac:dyDescent="0.2">
      <c r="B2236" s="7"/>
    </row>
    <row r="2237" spans="2:2" x14ac:dyDescent="0.2">
      <c r="B2237" s="7"/>
    </row>
    <row r="2238" spans="2:2" x14ac:dyDescent="0.2">
      <c r="B2238" s="7"/>
    </row>
    <row r="2239" spans="2:2" x14ac:dyDescent="0.2">
      <c r="B2239" s="7"/>
    </row>
    <row r="2240" spans="2:2" x14ac:dyDescent="0.2">
      <c r="B2240" s="7"/>
    </row>
    <row r="2241" spans="2:2" x14ac:dyDescent="0.2">
      <c r="B2241" s="7"/>
    </row>
    <row r="2242" spans="2:2" x14ac:dyDescent="0.2">
      <c r="B2242" s="7"/>
    </row>
    <row r="2243" spans="2:2" x14ac:dyDescent="0.2">
      <c r="B2243" s="7"/>
    </row>
    <row r="2244" spans="2:2" x14ac:dyDescent="0.2">
      <c r="B2244" s="7"/>
    </row>
    <row r="2245" spans="2:2" x14ac:dyDescent="0.2">
      <c r="B2245" s="7"/>
    </row>
    <row r="2246" spans="2:2" x14ac:dyDescent="0.2">
      <c r="B2246" s="7"/>
    </row>
    <row r="2247" spans="2:2" x14ac:dyDescent="0.2">
      <c r="B2247" s="7"/>
    </row>
    <row r="2248" spans="2:2" x14ac:dyDescent="0.2">
      <c r="B2248" s="7"/>
    </row>
    <row r="2249" spans="2:2" x14ac:dyDescent="0.2">
      <c r="B2249" s="7"/>
    </row>
    <row r="2250" spans="2:2" x14ac:dyDescent="0.2">
      <c r="B2250" s="7"/>
    </row>
    <row r="2251" spans="2:2" x14ac:dyDescent="0.2">
      <c r="B2251" s="7"/>
    </row>
    <row r="2252" spans="2:2" x14ac:dyDescent="0.2">
      <c r="B2252" s="7"/>
    </row>
    <row r="2253" spans="2:2" x14ac:dyDescent="0.2">
      <c r="B2253" s="7"/>
    </row>
    <row r="2254" spans="2:2" x14ac:dyDescent="0.2">
      <c r="B2254" s="7"/>
    </row>
    <row r="2255" spans="2:2" x14ac:dyDescent="0.2">
      <c r="B2255" s="7"/>
    </row>
    <row r="2256" spans="2:2" x14ac:dyDescent="0.2">
      <c r="B2256" s="7"/>
    </row>
    <row r="2257" spans="2:2" x14ac:dyDescent="0.2">
      <c r="B2257" s="7"/>
    </row>
    <row r="2258" spans="2:2" x14ac:dyDescent="0.2">
      <c r="B2258" s="7"/>
    </row>
    <row r="2259" spans="2:2" x14ac:dyDescent="0.2">
      <c r="B2259" s="7"/>
    </row>
    <row r="2260" spans="2:2" x14ac:dyDescent="0.2">
      <c r="B2260" s="7"/>
    </row>
    <row r="2261" spans="2:2" x14ac:dyDescent="0.2">
      <c r="B2261" s="7"/>
    </row>
    <row r="2262" spans="2:2" x14ac:dyDescent="0.2">
      <c r="B2262" s="7"/>
    </row>
    <row r="2263" spans="2:2" x14ac:dyDescent="0.2">
      <c r="B2263" s="7"/>
    </row>
    <row r="2264" spans="2:2" x14ac:dyDescent="0.2">
      <c r="B2264" s="7"/>
    </row>
    <row r="2265" spans="2:2" x14ac:dyDescent="0.2">
      <c r="B2265" s="7"/>
    </row>
    <row r="2266" spans="2:2" x14ac:dyDescent="0.2">
      <c r="B2266" s="7"/>
    </row>
    <row r="2267" spans="2:2" x14ac:dyDescent="0.2">
      <c r="B2267" s="7"/>
    </row>
    <row r="2268" spans="2:2" x14ac:dyDescent="0.2">
      <c r="B2268" s="7"/>
    </row>
    <row r="2269" spans="2:2" x14ac:dyDescent="0.2">
      <c r="B2269" s="7"/>
    </row>
    <row r="2270" spans="2:2" x14ac:dyDescent="0.2">
      <c r="B2270" s="7"/>
    </row>
    <row r="2271" spans="2:2" x14ac:dyDescent="0.2">
      <c r="B2271" s="7"/>
    </row>
    <row r="2272" spans="2:2" x14ac:dyDescent="0.2">
      <c r="B2272" s="7"/>
    </row>
    <row r="2273" spans="2:2" x14ac:dyDescent="0.2">
      <c r="B2273" s="7"/>
    </row>
    <row r="2274" spans="2:2" x14ac:dyDescent="0.2">
      <c r="B2274" s="7"/>
    </row>
    <row r="2275" spans="2:2" x14ac:dyDescent="0.2">
      <c r="B2275" s="7"/>
    </row>
    <row r="2276" spans="2:2" x14ac:dyDescent="0.2">
      <c r="B2276" s="7"/>
    </row>
    <row r="2277" spans="2:2" x14ac:dyDescent="0.2">
      <c r="B2277" s="7"/>
    </row>
    <row r="2278" spans="2:2" x14ac:dyDescent="0.2">
      <c r="B2278" s="7"/>
    </row>
    <row r="2279" spans="2:2" x14ac:dyDescent="0.2">
      <c r="B2279" s="7"/>
    </row>
    <row r="2280" spans="2:2" x14ac:dyDescent="0.2">
      <c r="B2280" s="7"/>
    </row>
    <row r="2281" spans="2:2" x14ac:dyDescent="0.2">
      <c r="B2281" s="7"/>
    </row>
    <row r="2282" spans="2:2" x14ac:dyDescent="0.2">
      <c r="B2282" s="7"/>
    </row>
    <row r="2283" spans="2:2" x14ac:dyDescent="0.2">
      <c r="B2283" s="7"/>
    </row>
    <row r="2284" spans="2:2" x14ac:dyDescent="0.2">
      <c r="B2284" s="7"/>
    </row>
    <row r="2285" spans="2:2" x14ac:dyDescent="0.2">
      <c r="B2285" s="7"/>
    </row>
    <row r="2286" spans="2:2" x14ac:dyDescent="0.2">
      <c r="B2286" s="7"/>
    </row>
    <row r="2287" spans="2:2" x14ac:dyDescent="0.2">
      <c r="B2287" s="7"/>
    </row>
    <row r="2288" spans="2:2" x14ac:dyDescent="0.2">
      <c r="B2288" s="7"/>
    </row>
    <row r="2289" spans="2:2" x14ac:dyDescent="0.2">
      <c r="B2289" s="7"/>
    </row>
    <row r="2290" spans="2:2" x14ac:dyDescent="0.2">
      <c r="B2290" s="7"/>
    </row>
    <row r="2291" spans="2:2" x14ac:dyDescent="0.2">
      <c r="B2291" s="7"/>
    </row>
    <row r="2292" spans="2:2" x14ac:dyDescent="0.2">
      <c r="B2292" s="7"/>
    </row>
    <row r="2293" spans="2:2" x14ac:dyDescent="0.2">
      <c r="B2293" s="7"/>
    </row>
    <row r="2294" spans="2:2" x14ac:dyDescent="0.2">
      <c r="B2294" s="7"/>
    </row>
    <row r="2295" spans="2:2" x14ac:dyDescent="0.2">
      <c r="B2295" s="7"/>
    </row>
    <row r="2296" spans="2:2" x14ac:dyDescent="0.2">
      <c r="B2296" s="7"/>
    </row>
    <row r="2297" spans="2:2" x14ac:dyDescent="0.2">
      <c r="B2297" s="7"/>
    </row>
    <row r="2298" spans="2:2" x14ac:dyDescent="0.2">
      <c r="B2298" s="7"/>
    </row>
    <row r="2299" spans="2:2" x14ac:dyDescent="0.2">
      <c r="B2299" s="7"/>
    </row>
    <row r="2300" spans="2:2" x14ac:dyDescent="0.2">
      <c r="B2300" s="7"/>
    </row>
    <row r="2301" spans="2:2" x14ac:dyDescent="0.2">
      <c r="B2301" s="7"/>
    </row>
    <row r="2302" spans="2:2" x14ac:dyDescent="0.2">
      <c r="B2302" s="7"/>
    </row>
    <row r="2303" spans="2:2" x14ac:dyDescent="0.2">
      <c r="B2303" s="7"/>
    </row>
    <row r="2304" spans="2:2" x14ac:dyDescent="0.2">
      <c r="B2304" s="7"/>
    </row>
    <row r="2305" spans="2:2" x14ac:dyDescent="0.2">
      <c r="B2305" s="7"/>
    </row>
    <row r="2306" spans="2:2" x14ac:dyDescent="0.2">
      <c r="B2306" s="7"/>
    </row>
    <row r="2307" spans="2:2" x14ac:dyDescent="0.2">
      <c r="B2307" s="7"/>
    </row>
    <row r="2308" spans="2:2" x14ac:dyDescent="0.2">
      <c r="B2308" s="7"/>
    </row>
    <row r="2309" spans="2:2" x14ac:dyDescent="0.2">
      <c r="B2309" s="7"/>
    </row>
    <row r="2310" spans="2:2" x14ac:dyDescent="0.2">
      <c r="B2310" s="7"/>
    </row>
    <row r="2311" spans="2:2" x14ac:dyDescent="0.2">
      <c r="B2311" s="7"/>
    </row>
    <row r="2312" spans="2:2" x14ac:dyDescent="0.2">
      <c r="B2312" s="7"/>
    </row>
    <row r="2313" spans="2:2" x14ac:dyDescent="0.2">
      <c r="B2313" s="7"/>
    </row>
    <row r="2314" spans="2:2" x14ac:dyDescent="0.2">
      <c r="B2314" s="7"/>
    </row>
    <row r="2315" spans="2:2" x14ac:dyDescent="0.2">
      <c r="B2315" s="7"/>
    </row>
    <row r="2316" spans="2:2" x14ac:dyDescent="0.2">
      <c r="B2316" s="7"/>
    </row>
    <row r="2317" spans="2:2" x14ac:dyDescent="0.2">
      <c r="B2317" s="7"/>
    </row>
    <row r="2318" spans="2:2" x14ac:dyDescent="0.2">
      <c r="B2318" s="7"/>
    </row>
    <row r="2319" spans="2:2" x14ac:dyDescent="0.2">
      <c r="B2319" s="7"/>
    </row>
    <row r="2320" spans="2:2" x14ac:dyDescent="0.2">
      <c r="B2320" s="7"/>
    </row>
    <row r="2321" spans="2:2" x14ac:dyDescent="0.2">
      <c r="B2321" s="7"/>
    </row>
    <row r="2322" spans="2:2" x14ac:dyDescent="0.2">
      <c r="B2322" s="7"/>
    </row>
    <row r="2323" spans="2:2" x14ac:dyDescent="0.2">
      <c r="B2323" s="7"/>
    </row>
    <row r="2324" spans="2:2" x14ac:dyDescent="0.2">
      <c r="B2324" s="7"/>
    </row>
    <row r="2325" spans="2:2" x14ac:dyDescent="0.2">
      <c r="B2325" s="7"/>
    </row>
    <row r="2326" spans="2:2" x14ac:dyDescent="0.2">
      <c r="B2326" s="7"/>
    </row>
    <row r="2327" spans="2:2" x14ac:dyDescent="0.2">
      <c r="B2327" s="7"/>
    </row>
    <row r="2328" spans="2:2" x14ac:dyDescent="0.2">
      <c r="B2328" s="7"/>
    </row>
    <row r="2329" spans="2:2" x14ac:dyDescent="0.2">
      <c r="B2329" s="7"/>
    </row>
    <row r="2330" spans="2:2" x14ac:dyDescent="0.2">
      <c r="B2330" s="7"/>
    </row>
    <row r="2331" spans="2:2" x14ac:dyDescent="0.2">
      <c r="B2331" s="7"/>
    </row>
    <row r="2332" spans="2:2" x14ac:dyDescent="0.2">
      <c r="B2332" s="7"/>
    </row>
    <row r="2333" spans="2:2" x14ac:dyDescent="0.2">
      <c r="B2333" s="7"/>
    </row>
    <row r="2334" spans="2:2" x14ac:dyDescent="0.2">
      <c r="B2334" s="7"/>
    </row>
    <row r="2335" spans="2:2" x14ac:dyDescent="0.2">
      <c r="B2335" s="7"/>
    </row>
    <row r="2336" spans="2:2" x14ac:dyDescent="0.2">
      <c r="B2336" s="7"/>
    </row>
    <row r="2337" spans="2:2" x14ac:dyDescent="0.2">
      <c r="B2337" s="7"/>
    </row>
    <row r="2338" spans="2:2" x14ac:dyDescent="0.2">
      <c r="B2338" s="7"/>
    </row>
    <row r="2339" spans="2:2" x14ac:dyDescent="0.2">
      <c r="B2339" s="7"/>
    </row>
    <row r="2340" spans="2:2" x14ac:dyDescent="0.2">
      <c r="B2340" s="7"/>
    </row>
    <row r="2341" spans="2:2" x14ac:dyDescent="0.2">
      <c r="B2341" s="7"/>
    </row>
    <row r="2342" spans="2:2" x14ac:dyDescent="0.2">
      <c r="B2342" s="7"/>
    </row>
    <row r="2343" spans="2:2" x14ac:dyDescent="0.2">
      <c r="B2343" s="7"/>
    </row>
    <row r="2344" spans="2:2" x14ac:dyDescent="0.2">
      <c r="B2344" s="7"/>
    </row>
    <row r="2345" spans="2:2" x14ac:dyDescent="0.2">
      <c r="B2345" s="7"/>
    </row>
    <row r="2346" spans="2:2" x14ac:dyDescent="0.2">
      <c r="B2346" s="7"/>
    </row>
    <row r="2347" spans="2:2" x14ac:dyDescent="0.2">
      <c r="B2347" s="7"/>
    </row>
    <row r="2348" spans="2:2" x14ac:dyDescent="0.2">
      <c r="B2348" s="7"/>
    </row>
    <row r="2349" spans="2:2" x14ac:dyDescent="0.2">
      <c r="B2349" s="7"/>
    </row>
    <row r="2350" spans="2:2" x14ac:dyDescent="0.2">
      <c r="B2350" s="7"/>
    </row>
    <row r="2351" spans="2:2" x14ac:dyDescent="0.2">
      <c r="B2351" s="7"/>
    </row>
    <row r="2352" spans="2:2" x14ac:dyDescent="0.2">
      <c r="B2352" s="7"/>
    </row>
    <row r="2353" spans="2:2" x14ac:dyDescent="0.2">
      <c r="B2353" s="7"/>
    </row>
    <row r="2354" spans="2:2" x14ac:dyDescent="0.2">
      <c r="B2354" s="7"/>
    </row>
    <row r="2355" spans="2:2" x14ac:dyDescent="0.2">
      <c r="B2355" s="7"/>
    </row>
    <row r="2356" spans="2:2" x14ac:dyDescent="0.2">
      <c r="B2356" s="7"/>
    </row>
    <row r="2357" spans="2:2" x14ac:dyDescent="0.2">
      <c r="B2357" s="7"/>
    </row>
    <row r="2358" spans="2:2" x14ac:dyDescent="0.2">
      <c r="B2358" s="7"/>
    </row>
    <row r="2359" spans="2:2" x14ac:dyDescent="0.2">
      <c r="B2359" s="7"/>
    </row>
    <row r="2360" spans="2:2" x14ac:dyDescent="0.2">
      <c r="B2360" s="7"/>
    </row>
    <row r="2361" spans="2:2" x14ac:dyDescent="0.2">
      <c r="B2361" s="7"/>
    </row>
    <row r="2362" spans="2:2" x14ac:dyDescent="0.2">
      <c r="B2362" s="7"/>
    </row>
    <row r="2363" spans="2:2" x14ac:dyDescent="0.2">
      <c r="B2363" s="7"/>
    </row>
    <row r="2364" spans="2:2" x14ac:dyDescent="0.2">
      <c r="B2364" s="7"/>
    </row>
    <row r="2365" spans="2:2" x14ac:dyDescent="0.2">
      <c r="B2365" s="7"/>
    </row>
    <row r="2366" spans="2:2" x14ac:dyDescent="0.2">
      <c r="B2366" s="7"/>
    </row>
    <row r="2367" spans="2:2" x14ac:dyDescent="0.2">
      <c r="B2367" s="7"/>
    </row>
    <row r="2368" spans="2:2" x14ac:dyDescent="0.2">
      <c r="B2368" s="7"/>
    </row>
    <row r="2369" spans="2:2" x14ac:dyDescent="0.2">
      <c r="B2369" s="7"/>
    </row>
    <row r="2370" spans="2:2" x14ac:dyDescent="0.2">
      <c r="B2370" s="7"/>
    </row>
    <row r="2371" spans="2:2" x14ac:dyDescent="0.2">
      <c r="B2371" s="7"/>
    </row>
    <row r="2372" spans="2:2" x14ac:dyDescent="0.2">
      <c r="B2372" s="7"/>
    </row>
    <row r="2373" spans="2:2" x14ac:dyDescent="0.2">
      <c r="B2373" s="7"/>
    </row>
    <row r="2374" spans="2:2" x14ac:dyDescent="0.2">
      <c r="B2374" s="7"/>
    </row>
    <row r="2375" spans="2:2" x14ac:dyDescent="0.2">
      <c r="B2375" s="7"/>
    </row>
    <row r="2376" spans="2:2" x14ac:dyDescent="0.2">
      <c r="B2376" s="7"/>
    </row>
    <row r="2377" spans="2:2" x14ac:dyDescent="0.2">
      <c r="B2377" s="7"/>
    </row>
    <row r="2378" spans="2:2" x14ac:dyDescent="0.2">
      <c r="B2378" s="7"/>
    </row>
    <row r="2379" spans="2:2" x14ac:dyDescent="0.2">
      <c r="B2379" s="7"/>
    </row>
    <row r="2380" spans="2:2" x14ac:dyDescent="0.2">
      <c r="B2380" s="7"/>
    </row>
    <row r="2381" spans="2:2" x14ac:dyDescent="0.2">
      <c r="B2381" s="7"/>
    </row>
    <row r="2382" spans="2:2" x14ac:dyDescent="0.2">
      <c r="B2382" s="7"/>
    </row>
    <row r="2383" spans="2:2" x14ac:dyDescent="0.2">
      <c r="B2383" s="7"/>
    </row>
    <row r="2384" spans="2:2" x14ac:dyDescent="0.2">
      <c r="B2384" s="7"/>
    </row>
    <row r="2385" spans="2:2" x14ac:dyDescent="0.2">
      <c r="B2385" s="7"/>
    </row>
    <row r="2386" spans="2:2" x14ac:dyDescent="0.2">
      <c r="B2386" s="7"/>
    </row>
    <row r="2387" spans="2:2" x14ac:dyDescent="0.2">
      <c r="B2387" s="7"/>
    </row>
    <row r="2388" spans="2:2" x14ac:dyDescent="0.2">
      <c r="B2388" s="7"/>
    </row>
    <row r="2389" spans="2:2" x14ac:dyDescent="0.2">
      <c r="B2389" s="7"/>
    </row>
    <row r="2390" spans="2:2" x14ac:dyDescent="0.2">
      <c r="B2390" s="7"/>
    </row>
    <row r="2391" spans="2:2" x14ac:dyDescent="0.2">
      <c r="B2391" s="7"/>
    </row>
    <row r="2392" spans="2:2" x14ac:dyDescent="0.2">
      <c r="B2392" s="7"/>
    </row>
    <row r="2393" spans="2:2" x14ac:dyDescent="0.2">
      <c r="B2393" s="7"/>
    </row>
    <row r="2394" spans="2:2" x14ac:dyDescent="0.2">
      <c r="B2394" s="7"/>
    </row>
    <row r="2395" spans="2:2" x14ac:dyDescent="0.2">
      <c r="B2395" s="7"/>
    </row>
    <row r="2396" spans="2:2" x14ac:dyDescent="0.2">
      <c r="B2396" s="7"/>
    </row>
    <row r="2397" spans="2:2" x14ac:dyDescent="0.2">
      <c r="B2397" s="7"/>
    </row>
    <row r="2398" spans="2:2" x14ac:dyDescent="0.2">
      <c r="B2398" s="7"/>
    </row>
    <row r="2399" spans="2:2" x14ac:dyDescent="0.2">
      <c r="B2399" s="7"/>
    </row>
    <row r="2400" spans="2:2" x14ac:dyDescent="0.2">
      <c r="B2400" s="7"/>
    </row>
    <row r="2401" spans="2:2" x14ac:dyDescent="0.2">
      <c r="B2401" s="7"/>
    </row>
    <row r="2402" spans="2:2" x14ac:dyDescent="0.2">
      <c r="B2402" s="7"/>
    </row>
    <row r="2403" spans="2:2" x14ac:dyDescent="0.2">
      <c r="B2403" s="7"/>
    </row>
    <row r="2404" spans="2:2" x14ac:dyDescent="0.2">
      <c r="B2404" s="7"/>
    </row>
    <row r="2405" spans="2:2" x14ac:dyDescent="0.2">
      <c r="B2405" s="7"/>
    </row>
    <row r="2406" spans="2:2" x14ac:dyDescent="0.2">
      <c r="B2406" s="7"/>
    </row>
    <row r="2407" spans="2:2" x14ac:dyDescent="0.2">
      <c r="B2407" s="7"/>
    </row>
    <row r="2408" spans="2:2" x14ac:dyDescent="0.2">
      <c r="B2408" s="7"/>
    </row>
    <row r="2409" spans="2:2" x14ac:dyDescent="0.2">
      <c r="B2409" s="7"/>
    </row>
    <row r="2410" spans="2:2" x14ac:dyDescent="0.2">
      <c r="B2410" s="7"/>
    </row>
    <row r="2411" spans="2:2" x14ac:dyDescent="0.2">
      <c r="B2411" s="7"/>
    </row>
    <row r="2412" spans="2:2" x14ac:dyDescent="0.2">
      <c r="B2412" s="7"/>
    </row>
    <row r="2413" spans="2:2" x14ac:dyDescent="0.2">
      <c r="B2413" s="7"/>
    </row>
    <row r="2414" spans="2:2" x14ac:dyDescent="0.2">
      <c r="B2414" s="7"/>
    </row>
    <row r="2415" spans="2:2" x14ac:dyDescent="0.2">
      <c r="B2415" s="7"/>
    </row>
    <row r="2416" spans="2:2" x14ac:dyDescent="0.2">
      <c r="B2416" s="7"/>
    </row>
    <row r="2417" spans="2:2" x14ac:dyDescent="0.2">
      <c r="B2417" s="7"/>
    </row>
    <row r="2418" spans="2:2" x14ac:dyDescent="0.2">
      <c r="B2418" s="7"/>
    </row>
    <row r="2419" spans="2:2" x14ac:dyDescent="0.2">
      <c r="B2419" s="7"/>
    </row>
    <row r="2420" spans="2:2" x14ac:dyDescent="0.2">
      <c r="B2420" s="7"/>
    </row>
    <row r="2421" spans="2:2" x14ac:dyDescent="0.2">
      <c r="B2421" s="7"/>
    </row>
    <row r="2422" spans="2:2" x14ac:dyDescent="0.2">
      <c r="B2422" s="7"/>
    </row>
    <row r="2423" spans="2:2" x14ac:dyDescent="0.2">
      <c r="B2423" s="7"/>
    </row>
    <row r="2424" spans="2:2" x14ac:dyDescent="0.2">
      <c r="B2424" s="7"/>
    </row>
    <row r="2425" spans="2:2" x14ac:dyDescent="0.2">
      <c r="B2425" s="7"/>
    </row>
    <row r="2426" spans="2:2" x14ac:dyDescent="0.2">
      <c r="B2426" s="7"/>
    </row>
    <row r="2427" spans="2:2" x14ac:dyDescent="0.2">
      <c r="B2427" s="7"/>
    </row>
    <row r="2428" spans="2:2" x14ac:dyDescent="0.2">
      <c r="B2428" s="7"/>
    </row>
    <row r="2429" spans="2:2" x14ac:dyDescent="0.2">
      <c r="B2429" s="7"/>
    </row>
    <row r="2430" spans="2:2" x14ac:dyDescent="0.2">
      <c r="B2430" s="7"/>
    </row>
    <row r="2431" spans="2:2" x14ac:dyDescent="0.2">
      <c r="B2431" s="7"/>
    </row>
    <row r="2432" spans="2:2" x14ac:dyDescent="0.2">
      <c r="B2432" s="7"/>
    </row>
    <row r="2433" spans="2:2" x14ac:dyDescent="0.2">
      <c r="B2433" s="7"/>
    </row>
    <row r="2434" spans="2:2" x14ac:dyDescent="0.2">
      <c r="B2434" s="7"/>
    </row>
    <row r="2435" spans="2:2" x14ac:dyDescent="0.2">
      <c r="B2435" s="7"/>
    </row>
    <row r="2436" spans="2:2" x14ac:dyDescent="0.2">
      <c r="B2436" s="7"/>
    </row>
    <row r="2437" spans="2:2" x14ac:dyDescent="0.2">
      <c r="B2437" s="7"/>
    </row>
    <row r="2438" spans="2:2" x14ac:dyDescent="0.2">
      <c r="B2438" s="7"/>
    </row>
    <row r="2439" spans="2:2" x14ac:dyDescent="0.2">
      <c r="B2439" s="7"/>
    </row>
    <row r="2440" spans="2:2" x14ac:dyDescent="0.2">
      <c r="B2440" s="7"/>
    </row>
    <row r="2441" spans="2:2" x14ac:dyDescent="0.2">
      <c r="B2441" s="7"/>
    </row>
    <row r="2442" spans="2:2" x14ac:dyDescent="0.2">
      <c r="B2442" s="7"/>
    </row>
    <row r="2443" spans="2:2" x14ac:dyDescent="0.2">
      <c r="B2443" s="7"/>
    </row>
    <row r="2444" spans="2:2" x14ac:dyDescent="0.2">
      <c r="B2444" s="7"/>
    </row>
    <row r="2445" spans="2:2" x14ac:dyDescent="0.2">
      <c r="B2445" s="7"/>
    </row>
    <row r="2446" spans="2:2" x14ac:dyDescent="0.2">
      <c r="B2446" s="7"/>
    </row>
    <row r="2447" spans="2:2" x14ac:dyDescent="0.2">
      <c r="B2447" s="7"/>
    </row>
    <row r="2448" spans="2:2" x14ac:dyDescent="0.2">
      <c r="B2448" s="7"/>
    </row>
    <row r="2449" spans="2:2" x14ac:dyDescent="0.2">
      <c r="B2449" s="7"/>
    </row>
    <row r="2450" spans="2:2" x14ac:dyDescent="0.2">
      <c r="B2450" s="7"/>
    </row>
    <row r="2451" spans="2:2" x14ac:dyDescent="0.2">
      <c r="B2451" s="7"/>
    </row>
    <row r="2452" spans="2:2" x14ac:dyDescent="0.2">
      <c r="B2452" s="7"/>
    </row>
    <row r="2453" spans="2:2" x14ac:dyDescent="0.2">
      <c r="B2453" s="7"/>
    </row>
    <row r="2454" spans="2:2" x14ac:dyDescent="0.2">
      <c r="B2454" s="7"/>
    </row>
    <row r="2455" spans="2:2" x14ac:dyDescent="0.2">
      <c r="B2455" s="7"/>
    </row>
    <row r="2456" spans="2:2" x14ac:dyDescent="0.2">
      <c r="B2456" s="7"/>
    </row>
    <row r="2457" spans="2:2" x14ac:dyDescent="0.2">
      <c r="B2457" s="7"/>
    </row>
    <row r="2458" spans="2:2" x14ac:dyDescent="0.2">
      <c r="B2458" s="7"/>
    </row>
    <row r="2459" spans="2:2" x14ac:dyDescent="0.2">
      <c r="B2459" s="7"/>
    </row>
    <row r="2460" spans="2:2" x14ac:dyDescent="0.2">
      <c r="B2460" s="7"/>
    </row>
    <row r="2461" spans="2:2" x14ac:dyDescent="0.2">
      <c r="B2461" s="7"/>
    </row>
    <row r="2462" spans="2:2" x14ac:dyDescent="0.2">
      <c r="B2462" s="7"/>
    </row>
    <row r="2463" spans="2:2" x14ac:dyDescent="0.2">
      <c r="B2463" s="7"/>
    </row>
    <row r="2464" spans="2:2" x14ac:dyDescent="0.2">
      <c r="B2464" s="7"/>
    </row>
    <row r="2465" spans="2:2" x14ac:dyDescent="0.2">
      <c r="B2465" s="7"/>
    </row>
    <row r="2466" spans="2:2" x14ac:dyDescent="0.2">
      <c r="B2466" s="7"/>
    </row>
    <row r="2467" spans="2:2" x14ac:dyDescent="0.2">
      <c r="B2467" s="7"/>
    </row>
    <row r="2468" spans="2:2" x14ac:dyDescent="0.2">
      <c r="B2468" s="7"/>
    </row>
    <row r="2469" spans="2:2" x14ac:dyDescent="0.2">
      <c r="B2469" s="7"/>
    </row>
    <row r="2470" spans="2:2" x14ac:dyDescent="0.2">
      <c r="B2470" s="7"/>
    </row>
    <row r="2471" spans="2:2" x14ac:dyDescent="0.2">
      <c r="B2471" s="7"/>
    </row>
    <row r="2472" spans="2:2" x14ac:dyDescent="0.2">
      <c r="B2472" s="7"/>
    </row>
    <row r="2473" spans="2:2" x14ac:dyDescent="0.2">
      <c r="B2473" s="7"/>
    </row>
    <row r="2474" spans="2:2" x14ac:dyDescent="0.2">
      <c r="B2474" s="7"/>
    </row>
    <row r="2475" spans="2:2" x14ac:dyDescent="0.2">
      <c r="B2475" s="7"/>
    </row>
    <row r="2476" spans="2:2" x14ac:dyDescent="0.2">
      <c r="B2476" s="7"/>
    </row>
    <row r="2477" spans="2:2" x14ac:dyDescent="0.2">
      <c r="B2477" s="7"/>
    </row>
    <row r="2478" spans="2:2" x14ac:dyDescent="0.2">
      <c r="B2478" s="7"/>
    </row>
    <row r="2479" spans="2:2" x14ac:dyDescent="0.2">
      <c r="B2479" s="7"/>
    </row>
    <row r="2480" spans="2:2" x14ac:dyDescent="0.2">
      <c r="B2480" s="7"/>
    </row>
    <row r="2481" spans="2:2" x14ac:dyDescent="0.2">
      <c r="B2481" s="7"/>
    </row>
    <row r="2482" spans="2:2" x14ac:dyDescent="0.2">
      <c r="B2482" s="7"/>
    </row>
    <row r="2483" spans="2:2" x14ac:dyDescent="0.2">
      <c r="B2483" s="7"/>
    </row>
    <row r="2484" spans="2:2" x14ac:dyDescent="0.2">
      <c r="B2484" s="7"/>
    </row>
    <row r="2485" spans="2:2" x14ac:dyDescent="0.2">
      <c r="B2485" s="7"/>
    </row>
    <row r="2486" spans="2:2" x14ac:dyDescent="0.2">
      <c r="B2486" s="7"/>
    </row>
    <row r="2487" spans="2:2" x14ac:dyDescent="0.2">
      <c r="B2487" s="7"/>
    </row>
    <row r="2488" spans="2:2" x14ac:dyDescent="0.2">
      <c r="B2488" s="7"/>
    </row>
    <row r="2489" spans="2:2" x14ac:dyDescent="0.2">
      <c r="B2489" s="7"/>
    </row>
    <row r="2490" spans="2:2" x14ac:dyDescent="0.2">
      <c r="B2490" s="7"/>
    </row>
    <row r="2491" spans="2:2" x14ac:dyDescent="0.2">
      <c r="B2491" s="7"/>
    </row>
    <row r="2492" spans="2:2" x14ac:dyDescent="0.2">
      <c r="B2492" s="7"/>
    </row>
    <row r="2493" spans="2:2" x14ac:dyDescent="0.2">
      <c r="B2493" s="7"/>
    </row>
    <row r="2494" spans="2:2" x14ac:dyDescent="0.2">
      <c r="B2494" s="7"/>
    </row>
    <row r="2495" spans="2:2" x14ac:dyDescent="0.2">
      <c r="B2495" s="7"/>
    </row>
    <row r="2496" spans="2:2" x14ac:dyDescent="0.2">
      <c r="B2496" s="7"/>
    </row>
    <row r="2497" spans="2:2" x14ac:dyDescent="0.2">
      <c r="B2497" s="7"/>
    </row>
    <row r="2498" spans="2:2" x14ac:dyDescent="0.2">
      <c r="B2498" s="7"/>
    </row>
    <row r="2499" spans="2:2" x14ac:dyDescent="0.2">
      <c r="B2499" s="7"/>
    </row>
    <row r="2500" spans="2:2" x14ac:dyDescent="0.2">
      <c r="B2500" s="7"/>
    </row>
    <row r="2501" spans="2:2" x14ac:dyDescent="0.2">
      <c r="B2501" s="7"/>
    </row>
    <row r="2502" spans="2:2" x14ac:dyDescent="0.2">
      <c r="B2502" s="7"/>
    </row>
    <row r="2503" spans="2:2" x14ac:dyDescent="0.2">
      <c r="B2503" s="7"/>
    </row>
    <row r="2504" spans="2:2" x14ac:dyDescent="0.2">
      <c r="B2504" s="7"/>
    </row>
    <row r="2505" spans="2:2" x14ac:dyDescent="0.2">
      <c r="B2505" s="7"/>
    </row>
    <row r="2506" spans="2:2" x14ac:dyDescent="0.2">
      <c r="B2506" s="7"/>
    </row>
    <row r="2507" spans="2:2" x14ac:dyDescent="0.2">
      <c r="B2507" s="7"/>
    </row>
    <row r="2508" spans="2:2" x14ac:dyDescent="0.2">
      <c r="B2508" s="7"/>
    </row>
    <row r="2509" spans="2:2" x14ac:dyDescent="0.2">
      <c r="B2509" s="7"/>
    </row>
    <row r="2510" spans="2:2" x14ac:dyDescent="0.2">
      <c r="B2510" s="7"/>
    </row>
    <row r="2511" spans="2:2" x14ac:dyDescent="0.2">
      <c r="B2511" s="7"/>
    </row>
    <row r="2512" spans="2:2" x14ac:dyDescent="0.2">
      <c r="B2512" s="7"/>
    </row>
    <row r="2513" spans="2:2" x14ac:dyDescent="0.2">
      <c r="B2513" s="7"/>
    </row>
    <row r="2514" spans="2:2" x14ac:dyDescent="0.2">
      <c r="B2514" s="7"/>
    </row>
    <row r="2515" spans="2:2" x14ac:dyDescent="0.2">
      <c r="B2515" s="7"/>
    </row>
    <row r="2516" spans="2:2" x14ac:dyDescent="0.2">
      <c r="B2516" s="7"/>
    </row>
    <row r="2517" spans="2:2" x14ac:dyDescent="0.2">
      <c r="B2517" s="7"/>
    </row>
    <row r="2518" spans="2:2" x14ac:dyDescent="0.2">
      <c r="B2518" s="7"/>
    </row>
    <row r="2519" spans="2:2" x14ac:dyDescent="0.2">
      <c r="B2519" s="7"/>
    </row>
    <row r="2520" spans="2:2" x14ac:dyDescent="0.2">
      <c r="B2520" s="7"/>
    </row>
    <row r="2521" spans="2:2" x14ac:dyDescent="0.2">
      <c r="B2521" s="7"/>
    </row>
    <row r="2522" spans="2:2" x14ac:dyDescent="0.2">
      <c r="B2522" s="7"/>
    </row>
    <row r="2523" spans="2:2" x14ac:dyDescent="0.2">
      <c r="B2523" s="7"/>
    </row>
    <row r="2524" spans="2:2" x14ac:dyDescent="0.2">
      <c r="B2524" s="7"/>
    </row>
    <row r="2525" spans="2:2" x14ac:dyDescent="0.2">
      <c r="B2525" s="7"/>
    </row>
    <row r="2526" spans="2:2" x14ac:dyDescent="0.2">
      <c r="B2526" s="7"/>
    </row>
    <row r="2527" spans="2:2" x14ac:dyDescent="0.2">
      <c r="B2527" s="7"/>
    </row>
    <row r="2528" spans="2:2" x14ac:dyDescent="0.2">
      <c r="B2528" s="7"/>
    </row>
    <row r="2529" spans="2:2" x14ac:dyDescent="0.2">
      <c r="B2529" s="7"/>
    </row>
    <row r="2530" spans="2:2" x14ac:dyDescent="0.2">
      <c r="B2530" s="7"/>
    </row>
    <row r="2531" spans="2:2" x14ac:dyDescent="0.2">
      <c r="B2531" s="7"/>
    </row>
    <row r="2532" spans="2:2" x14ac:dyDescent="0.2">
      <c r="B2532" s="7"/>
    </row>
    <row r="2533" spans="2:2" x14ac:dyDescent="0.2">
      <c r="B2533" s="7"/>
    </row>
    <row r="2534" spans="2:2" x14ac:dyDescent="0.2">
      <c r="B2534" s="7"/>
    </row>
    <row r="2535" spans="2:2" x14ac:dyDescent="0.2">
      <c r="B2535" s="7"/>
    </row>
    <row r="2536" spans="2:2" x14ac:dyDescent="0.2">
      <c r="B2536" s="7"/>
    </row>
    <row r="2537" spans="2:2" x14ac:dyDescent="0.2">
      <c r="B2537" s="7"/>
    </row>
    <row r="2538" spans="2:2" x14ac:dyDescent="0.2">
      <c r="B2538" s="7"/>
    </row>
    <row r="2539" spans="2:2" x14ac:dyDescent="0.2">
      <c r="B2539" s="7"/>
    </row>
    <row r="2540" spans="2:2" x14ac:dyDescent="0.2">
      <c r="B2540" s="7"/>
    </row>
    <row r="2541" spans="2:2" x14ac:dyDescent="0.2">
      <c r="B2541" s="7"/>
    </row>
    <row r="2542" spans="2:2" x14ac:dyDescent="0.2">
      <c r="B2542" s="7"/>
    </row>
    <row r="2543" spans="2:2" x14ac:dyDescent="0.2">
      <c r="B2543" s="7"/>
    </row>
    <row r="2544" spans="2:2" x14ac:dyDescent="0.2">
      <c r="B2544" s="7"/>
    </row>
    <row r="2545" spans="2:2" x14ac:dyDescent="0.2">
      <c r="B2545" s="7"/>
    </row>
    <row r="2546" spans="2:2" x14ac:dyDescent="0.2">
      <c r="B2546" s="7"/>
    </row>
    <row r="2547" spans="2:2" x14ac:dyDescent="0.2">
      <c r="B2547" s="7"/>
    </row>
    <row r="2548" spans="2:2" x14ac:dyDescent="0.2">
      <c r="B2548" s="7"/>
    </row>
    <row r="2549" spans="2:2" x14ac:dyDescent="0.2">
      <c r="B2549" s="7"/>
    </row>
    <row r="2550" spans="2:2" x14ac:dyDescent="0.2">
      <c r="B2550" s="7"/>
    </row>
    <row r="2551" spans="2:2" x14ac:dyDescent="0.2">
      <c r="B2551" s="7"/>
    </row>
    <row r="2552" spans="2:2" x14ac:dyDescent="0.2">
      <c r="B2552" s="7"/>
    </row>
    <row r="2553" spans="2:2" x14ac:dyDescent="0.2">
      <c r="B2553" s="7"/>
    </row>
    <row r="2554" spans="2:2" x14ac:dyDescent="0.2">
      <c r="B2554" s="7"/>
    </row>
    <row r="2555" spans="2:2" x14ac:dyDescent="0.2">
      <c r="B2555" s="7"/>
    </row>
    <row r="2556" spans="2:2" x14ac:dyDescent="0.2">
      <c r="B2556" s="7"/>
    </row>
    <row r="2557" spans="2:2" x14ac:dyDescent="0.2">
      <c r="B2557" s="7"/>
    </row>
    <row r="2558" spans="2:2" x14ac:dyDescent="0.2">
      <c r="B2558" s="7"/>
    </row>
    <row r="2559" spans="2:2" x14ac:dyDescent="0.2">
      <c r="B2559" s="7"/>
    </row>
    <row r="2560" spans="2:2" x14ac:dyDescent="0.2">
      <c r="B2560" s="7"/>
    </row>
    <row r="2561" spans="2:2" x14ac:dyDescent="0.2">
      <c r="B2561" s="7"/>
    </row>
    <row r="2562" spans="2:2" x14ac:dyDescent="0.2">
      <c r="B2562" s="7"/>
    </row>
    <row r="2563" spans="2:2" x14ac:dyDescent="0.2">
      <c r="B2563" s="7"/>
    </row>
    <row r="2564" spans="2:2" x14ac:dyDescent="0.2">
      <c r="B2564" s="7"/>
    </row>
    <row r="2565" spans="2:2" x14ac:dyDescent="0.2">
      <c r="B2565" s="7"/>
    </row>
    <row r="2566" spans="2:2" x14ac:dyDescent="0.2">
      <c r="B2566" s="7"/>
    </row>
    <row r="2567" spans="2:2" x14ac:dyDescent="0.2">
      <c r="B2567" s="7"/>
    </row>
    <row r="2568" spans="2:2" x14ac:dyDescent="0.2">
      <c r="B2568" s="7"/>
    </row>
    <row r="2569" spans="2:2" x14ac:dyDescent="0.2">
      <c r="B2569" s="7"/>
    </row>
    <row r="2570" spans="2:2" x14ac:dyDescent="0.2">
      <c r="B2570" s="7"/>
    </row>
    <row r="2571" spans="2:2" x14ac:dyDescent="0.2">
      <c r="B2571" s="7"/>
    </row>
    <row r="2572" spans="2:2" x14ac:dyDescent="0.2">
      <c r="B2572" s="7"/>
    </row>
    <row r="2573" spans="2:2" x14ac:dyDescent="0.2">
      <c r="B2573" s="7"/>
    </row>
    <row r="2574" spans="2:2" x14ac:dyDescent="0.2">
      <c r="B2574" s="7"/>
    </row>
    <row r="2575" spans="2:2" x14ac:dyDescent="0.2">
      <c r="B2575" s="7"/>
    </row>
    <row r="2576" spans="2:2" x14ac:dyDescent="0.2">
      <c r="B2576" s="7"/>
    </row>
    <row r="2577" spans="2:2" x14ac:dyDescent="0.2">
      <c r="B2577" s="7"/>
    </row>
    <row r="2578" spans="2:2" x14ac:dyDescent="0.2">
      <c r="B2578" s="7"/>
    </row>
    <row r="2579" spans="2:2" x14ac:dyDescent="0.2">
      <c r="B2579" s="7"/>
    </row>
    <row r="2580" spans="2:2" x14ac:dyDescent="0.2">
      <c r="B2580" s="7"/>
    </row>
    <row r="2581" spans="2:2" x14ac:dyDescent="0.2">
      <c r="B2581" s="7"/>
    </row>
    <row r="2582" spans="2:2" x14ac:dyDescent="0.2">
      <c r="B2582" s="7"/>
    </row>
    <row r="2583" spans="2:2" x14ac:dyDescent="0.2">
      <c r="B2583" s="7"/>
    </row>
    <row r="2584" spans="2:2" x14ac:dyDescent="0.2">
      <c r="B2584" s="7"/>
    </row>
    <row r="2585" spans="2:2" x14ac:dyDescent="0.2">
      <c r="B2585" s="7"/>
    </row>
    <row r="2586" spans="2:2" x14ac:dyDescent="0.2">
      <c r="B2586" s="7"/>
    </row>
    <row r="2587" spans="2:2" x14ac:dyDescent="0.2">
      <c r="B2587" s="7"/>
    </row>
    <row r="2588" spans="2:2" x14ac:dyDescent="0.2">
      <c r="B2588" s="7"/>
    </row>
    <row r="2589" spans="2:2" x14ac:dyDescent="0.2">
      <c r="B2589" s="7"/>
    </row>
    <row r="2590" spans="2:2" x14ac:dyDescent="0.2">
      <c r="B2590" s="7"/>
    </row>
    <row r="2591" spans="2:2" x14ac:dyDescent="0.2">
      <c r="B2591" s="7"/>
    </row>
    <row r="2592" spans="2:2" x14ac:dyDescent="0.2">
      <c r="B2592" s="7"/>
    </row>
    <row r="2593" spans="2:2" x14ac:dyDescent="0.2">
      <c r="B2593" s="7"/>
    </row>
    <row r="2594" spans="2:2" x14ac:dyDescent="0.2">
      <c r="B2594" s="7"/>
    </row>
    <row r="2595" spans="2:2" x14ac:dyDescent="0.2">
      <c r="B2595" s="7"/>
    </row>
    <row r="2596" spans="2:2" x14ac:dyDescent="0.2">
      <c r="B2596" s="7"/>
    </row>
    <row r="2597" spans="2:2" x14ac:dyDescent="0.2">
      <c r="B2597" s="7"/>
    </row>
    <row r="2598" spans="2:2" x14ac:dyDescent="0.2">
      <c r="B2598" s="7"/>
    </row>
    <row r="2599" spans="2:2" x14ac:dyDescent="0.2">
      <c r="B2599" s="7"/>
    </row>
    <row r="2600" spans="2:2" x14ac:dyDescent="0.2">
      <c r="B2600" s="7"/>
    </row>
    <row r="2601" spans="2:2" x14ac:dyDescent="0.2">
      <c r="B2601" s="7"/>
    </row>
    <row r="2602" spans="2:2" x14ac:dyDescent="0.2">
      <c r="B2602" s="7"/>
    </row>
    <row r="2603" spans="2:2" x14ac:dyDescent="0.2">
      <c r="B2603" s="7"/>
    </row>
    <row r="2604" spans="2:2" x14ac:dyDescent="0.2">
      <c r="B2604" s="7"/>
    </row>
    <row r="2605" spans="2:2" x14ac:dyDescent="0.2">
      <c r="B2605" s="7"/>
    </row>
    <row r="2606" spans="2:2" x14ac:dyDescent="0.2">
      <c r="B2606" s="7"/>
    </row>
    <row r="2607" spans="2:2" x14ac:dyDescent="0.2">
      <c r="B2607" s="7"/>
    </row>
    <row r="2608" spans="2:2" x14ac:dyDescent="0.2">
      <c r="B2608" s="7"/>
    </row>
    <row r="2609" spans="2:2" x14ac:dyDescent="0.2">
      <c r="B2609" s="7"/>
    </row>
    <row r="2610" spans="2:2" x14ac:dyDescent="0.2">
      <c r="B2610" s="7"/>
    </row>
    <row r="2611" spans="2:2" x14ac:dyDescent="0.2">
      <c r="B2611" s="7"/>
    </row>
    <row r="2612" spans="2:2" x14ac:dyDescent="0.2">
      <c r="B2612" s="7"/>
    </row>
    <row r="2613" spans="2:2" x14ac:dyDescent="0.2">
      <c r="B2613" s="7"/>
    </row>
    <row r="2614" spans="2:2" x14ac:dyDescent="0.2">
      <c r="B2614" s="7"/>
    </row>
    <row r="2615" spans="2:2" x14ac:dyDescent="0.2">
      <c r="B2615" s="7"/>
    </row>
    <row r="2616" spans="2:2" x14ac:dyDescent="0.2">
      <c r="B2616" s="7"/>
    </row>
    <row r="2617" spans="2:2" x14ac:dyDescent="0.2">
      <c r="B2617" s="7"/>
    </row>
    <row r="2618" spans="2:2" x14ac:dyDescent="0.2">
      <c r="B2618" s="7"/>
    </row>
    <row r="2619" spans="2:2" x14ac:dyDescent="0.2">
      <c r="B2619" s="7"/>
    </row>
    <row r="2620" spans="2:2" x14ac:dyDescent="0.2">
      <c r="B2620" s="7"/>
    </row>
    <row r="2621" spans="2:2" x14ac:dyDescent="0.2">
      <c r="B2621" s="7"/>
    </row>
    <row r="2622" spans="2:2" x14ac:dyDescent="0.2">
      <c r="B2622" s="7"/>
    </row>
    <row r="2623" spans="2:2" x14ac:dyDescent="0.2">
      <c r="B2623" s="7"/>
    </row>
    <row r="2624" spans="2:2" x14ac:dyDescent="0.2">
      <c r="B2624" s="7"/>
    </row>
    <row r="2625" spans="2:2" x14ac:dyDescent="0.2">
      <c r="B2625" s="7"/>
    </row>
    <row r="2626" spans="2:2" x14ac:dyDescent="0.2">
      <c r="B2626" s="7"/>
    </row>
    <row r="2627" spans="2:2" x14ac:dyDescent="0.2">
      <c r="B2627" s="7"/>
    </row>
    <row r="2628" spans="2:2" x14ac:dyDescent="0.2">
      <c r="B2628" s="7"/>
    </row>
    <row r="2629" spans="2:2" x14ac:dyDescent="0.2">
      <c r="B2629" s="7"/>
    </row>
    <row r="2630" spans="2:2" x14ac:dyDescent="0.2">
      <c r="B2630" s="7"/>
    </row>
    <row r="2631" spans="2:2" x14ac:dyDescent="0.2">
      <c r="B2631" s="7"/>
    </row>
    <row r="2632" spans="2:2" x14ac:dyDescent="0.2">
      <c r="B2632" s="7"/>
    </row>
    <row r="2633" spans="2:2" x14ac:dyDescent="0.2">
      <c r="B2633" s="7"/>
    </row>
    <row r="2634" spans="2:2" x14ac:dyDescent="0.2">
      <c r="B2634" s="7"/>
    </row>
    <row r="2635" spans="2:2" x14ac:dyDescent="0.2">
      <c r="B2635" s="7"/>
    </row>
    <row r="2636" spans="2:2" x14ac:dyDescent="0.2">
      <c r="B2636" s="7"/>
    </row>
    <row r="2637" spans="2:2" x14ac:dyDescent="0.2">
      <c r="B2637" s="7"/>
    </row>
    <row r="2638" spans="2:2" x14ac:dyDescent="0.2">
      <c r="B2638" s="7"/>
    </row>
    <row r="2639" spans="2:2" x14ac:dyDescent="0.2">
      <c r="B2639" s="7"/>
    </row>
    <row r="2640" spans="2:2" x14ac:dyDescent="0.2">
      <c r="B2640" s="7"/>
    </row>
    <row r="2641" spans="2:2" x14ac:dyDescent="0.2">
      <c r="B2641" s="7"/>
    </row>
    <row r="2642" spans="2:2" x14ac:dyDescent="0.2">
      <c r="B2642" s="7"/>
    </row>
    <row r="2643" spans="2:2" x14ac:dyDescent="0.2">
      <c r="B2643" s="7"/>
    </row>
    <row r="2644" spans="2:2" x14ac:dyDescent="0.2">
      <c r="B2644" s="7"/>
    </row>
    <row r="2645" spans="2:2" x14ac:dyDescent="0.2">
      <c r="B2645" s="7"/>
    </row>
    <row r="2646" spans="2:2" x14ac:dyDescent="0.2">
      <c r="B2646" s="7"/>
    </row>
    <row r="2647" spans="2:2" x14ac:dyDescent="0.2">
      <c r="B2647" s="7"/>
    </row>
    <row r="2648" spans="2:2" x14ac:dyDescent="0.2">
      <c r="B2648" s="7"/>
    </row>
    <row r="2649" spans="2:2" x14ac:dyDescent="0.2">
      <c r="B2649" s="7"/>
    </row>
    <row r="2650" spans="2:2" x14ac:dyDescent="0.2">
      <c r="B2650" s="7"/>
    </row>
    <row r="2651" spans="2:2" x14ac:dyDescent="0.2">
      <c r="B2651" s="7"/>
    </row>
    <row r="2652" spans="2:2" x14ac:dyDescent="0.2">
      <c r="B2652" s="7"/>
    </row>
    <row r="2653" spans="2:2" x14ac:dyDescent="0.2">
      <c r="B2653" s="7"/>
    </row>
    <row r="2654" spans="2:2" x14ac:dyDescent="0.2">
      <c r="B2654" s="7"/>
    </row>
    <row r="2655" spans="2:2" x14ac:dyDescent="0.2">
      <c r="B2655" s="7"/>
    </row>
    <row r="2656" spans="2:2" x14ac:dyDescent="0.2">
      <c r="B2656" s="7"/>
    </row>
    <row r="2657" spans="2:2" x14ac:dyDescent="0.2">
      <c r="B2657" s="7"/>
    </row>
    <row r="2658" spans="2:2" x14ac:dyDescent="0.2">
      <c r="B2658" s="7"/>
    </row>
    <row r="2659" spans="2:2" x14ac:dyDescent="0.2">
      <c r="B2659" s="7"/>
    </row>
    <row r="2660" spans="2:2" x14ac:dyDescent="0.2">
      <c r="B2660" s="7"/>
    </row>
    <row r="2661" spans="2:2" x14ac:dyDescent="0.2">
      <c r="B2661" s="7"/>
    </row>
    <row r="2662" spans="2:2" x14ac:dyDescent="0.2">
      <c r="B2662" s="7"/>
    </row>
    <row r="2663" spans="2:2" x14ac:dyDescent="0.2">
      <c r="B2663" s="7"/>
    </row>
    <row r="2664" spans="2:2" x14ac:dyDescent="0.2">
      <c r="B2664" s="7"/>
    </row>
    <row r="2665" spans="2:2" x14ac:dyDescent="0.2">
      <c r="B2665" s="7"/>
    </row>
    <row r="2666" spans="2:2" x14ac:dyDescent="0.2">
      <c r="B2666" s="7"/>
    </row>
    <row r="2667" spans="2:2" x14ac:dyDescent="0.2">
      <c r="B2667" s="7"/>
    </row>
    <row r="2668" spans="2:2" x14ac:dyDescent="0.2">
      <c r="B2668" s="7"/>
    </row>
    <row r="2669" spans="2:2" x14ac:dyDescent="0.2">
      <c r="B2669" s="7"/>
    </row>
    <row r="2670" spans="2:2" x14ac:dyDescent="0.2">
      <c r="B2670" s="7"/>
    </row>
    <row r="2671" spans="2:2" x14ac:dyDescent="0.2">
      <c r="B2671" s="7"/>
    </row>
    <row r="2672" spans="2:2" x14ac:dyDescent="0.2">
      <c r="B2672" s="7"/>
    </row>
    <row r="2673" spans="2:2" x14ac:dyDescent="0.2">
      <c r="B2673" s="7"/>
    </row>
    <row r="2674" spans="2:2" x14ac:dyDescent="0.2">
      <c r="B2674" s="7"/>
    </row>
    <row r="2675" spans="2:2" x14ac:dyDescent="0.2">
      <c r="B2675" s="7"/>
    </row>
    <row r="2676" spans="2:2" x14ac:dyDescent="0.2">
      <c r="B2676" s="7"/>
    </row>
    <row r="2677" spans="2:2" x14ac:dyDescent="0.2">
      <c r="B2677" s="7"/>
    </row>
    <row r="2678" spans="2:2" x14ac:dyDescent="0.2">
      <c r="B2678" s="7"/>
    </row>
    <row r="2679" spans="2:2" x14ac:dyDescent="0.2">
      <c r="B2679" s="7"/>
    </row>
    <row r="2680" spans="2:2" x14ac:dyDescent="0.2">
      <c r="B2680" s="7"/>
    </row>
    <row r="2681" spans="2:2" x14ac:dyDescent="0.2">
      <c r="B2681" s="7"/>
    </row>
    <row r="2682" spans="2:2" x14ac:dyDescent="0.2">
      <c r="B2682" s="7"/>
    </row>
    <row r="2683" spans="2:2" x14ac:dyDescent="0.2">
      <c r="B2683" s="7"/>
    </row>
    <row r="2684" spans="2:2" x14ac:dyDescent="0.2">
      <c r="B2684" s="7"/>
    </row>
    <row r="2685" spans="2:2" x14ac:dyDescent="0.2">
      <c r="B2685" s="7"/>
    </row>
    <row r="2686" spans="2:2" x14ac:dyDescent="0.2">
      <c r="B2686" s="7"/>
    </row>
    <row r="2687" spans="2:2" x14ac:dyDescent="0.2">
      <c r="B2687" s="7"/>
    </row>
    <row r="2688" spans="2:2" x14ac:dyDescent="0.2">
      <c r="B2688" s="7"/>
    </row>
    <row r="2689" spans="2:2" x14ac:dyDescent="0.2">
      <c r="B2689" s="7"/>
    </row>
    <row r="2690" spans="2:2" x14ac:dyDescent="0.2">
      <c r="B2690" s="7"/>
    </row>
    <row r="2691" spans="2:2" x14ac:dyDescent="0.2">
      <c r="B2691" s="7"/>
    </row>
    <row r="2692" spans="2:2" x14ac:dyDescent="0.2">
      <c r="B2692" s="7"/>
    </row>
    <row r="2693" spans="2:2" x14ac:dyDescent="0.2">
      <c r="B2693" s="7"/>
    </row>
    <row r="2694" spans="2:2" x14ac:dyDescent="0.2">
      <c r="B2694" s="7"/>
    </row>
    <row r="2695" spans="2:2" x14ac:dyDescent="0.2">
      <c r="B2695" s="7"/>
    </row>
    <row r="2696" spans="2:2" x14ac:dyDescent="0.2">
      <c r="B2696" s="7"/>
    </row>
    <row r="2697" spans="2:2" x14ac:dyDescent="0.2">
      <c r="B2697" s="7"/>
    </row>
    <row r="2698" spans="2:2" x14ac:dyDescent="0.2">
      <c r="B2698" s="7"/>
    </row>
    <row r="2699" spans="2:2" x14ac:dyDescent="0.2">
      <c r="B2699" s="7"/>
    </row>
    <row r="2700" spans="2:2" x14ac:dyDescent="0.2">
      <c r="B2700" s="7"/>
    </row>
    <row r="2701" spans="2:2" x14ac:dyDescent="0.2">
      <c r="B2701" s="7"/>
    </row>
    <row r="2702" spans="2:2" x14ac:dyDescent="0.2">
      <c r="B2702" s="7"/>
    </row>
    <row r="2703" spans="2:2" x14ac:dyDescent="0.2">
      <c r="B2703" s="7"/>
    </row>
    <row r="2704" spans="2:2" x14ac:dyDescent="0.2">
      <c r="B2704" s="7"/>
    </row>
    <row r="2705" spans="2:2" x14ac:dyDescent="0.2">
      <c r="B2705" s="7"/>
    </row>
    <row r="2706" spans="2:2" x14ac:dyDescent="0.2">
      <c r="B2706" s="7"/>
    </row>
    <row r="2707" spans="2:2" x14ac:dyDescent="0.2">
      <c r="B2707" s="7"/>
    </row>
    <row r="2708" spans="2:2" x14ac:dyDescent="0.2">
      <c r="B2708" s="7"/>
    </row>
    <row r="2709" spans="2:2" x14ac:dyDescent="0.2">
      <c r="B2709" s="7"/>
    </row>
    <row r="2710" spans="2:2" x14ac:dyDescent="0.2">
      <c r="B2710" s="7"/>
    </row>
    <row r="2711" spans="2:2" x14ac:dyDescent="0.2">
      <c r="B2711" s="7"/>
    </row>
    <row r="2712" spans="2:2" x14ac:dyDescent="0.2">
      <c r="B2712" s="7"/>
    </row>
    <row r="2713" spans="2:2" x14ac:dyDescent="0.2">
      <c r="B2713" s="7"/>
    </row>
    <row r="2714" spans="2:2" x14ac:dyDescent="0.2">
      <c r="B2714" s="7"/>
    </row>
    <row r="2715" spans="2:2" x14ac:dyDescent="0.2">
      <c r="B2715" s="7"/>
    </row>
    <row r="2716" spans="2:2" x14ac:dyDescent="0.2">
      <c r="B2716" s="7"/>
    </row>
    <row r="2717" spans="2:2" x14ac:dyDescent="0.2">
      <c r="B2717" s="7"/>
    </row>
    <row r="2718" spans="2:2" x14ac:dyDescent="0.2">
      <c r="B2718" s="7"/>
    </row>
    <row r="2719" spans="2:2" x14ac:dyDescent="0.2">
      <c r="B2719" s="7"/>
    </row>
    <row r="2720" spans="2:2" x14ac:dyDescent="0.2">
      <c r="B2720" s="7"/>
    </row>
    <row r="2721" spans="2:2" x14ac:dyDescent="0.2">
      <c r="B2721" s="7"/>
    </row>
    <row r="2722" spans="2:2" x14ac:dyDescent="0.2">
      <c r="B2722" s="7"/>
    </row>
    <row r="2723" spans="2:2" x14ac:dyDescent="0.2">
      <c r="B2723" s="7"/>
    </row>
    <row r="2724" spans="2:2" x14ac:dyDescent="0.2">
      <c r="B2724" s="7"/>
    </row>
    <row r="2725" spans="2:2" x14ac:dyDescent="0.2">
      <c r="B2725" s="7"/>
    </row>
    <row r="2726" spans="2:2" x14ac:dyDescent="0.2">
      <c r="B2726" s="7"/>
    </row>
    <row r="2727" spans="2:2" x14ac:dyDescent="0.2">
      <c r="B2727" s="7"/>
    </row>
    <row r="2728" spans="2:2" x14ac:dyDescent="0.2">
      <c r="B2728" s="7"/>
    </row>
    <row r="2729" spans="2:2" x14ac:dyDescent="0.2">
      <c r="B2729" s="7"/>
    </row>
    <row r="2730" spans="2:2" x14ac:dyDescent="0.2">
      <c r="B2730" s="7"/>
    </row>
    <row r="2731" spans="2:2" x14ac:dyDescent="0.2">
      <c r="B2731" s="7"/>
    </row>
    <row r="2732" spans="2:2" x14ac:dyDescent="0.2">
      <c r="B2732" s="7"/>
    </row>
    <row r="2733" spans="2:2" x14ac:dyDescent="0.2">
      <c r="B2733" s="7"/>
    </row>
    <row r="2734" spans="2:2" x14ac:dyDescent="0.2">
      <c r="B2734" s="7"/>
    </row>
    <row r="2735" spans="2:2" x14ac:dyDescent="0.2">
      <c r="B2735" s="7"/>
    </row>
    <row r="2736" spans="2:2" x14ac:dyDescent="0.2">
      <c r="B2736" s="7"/>
    </row>
    <row r="2737" spans="2:2" x14ac:dyDescent="0.2">
      <c r="B2737" s="7"/>
    </row>
    <row r="2738" spans="2:2" x14ac:dyDescent="0.2">
      <c r="B2738" s="7"/>
    </row>
    <row r="2739" spans="2:2" x14ac:dyDescent="0.2">
      <c r="B2739" s="7"/>
    </row>
    <row r="2740" spans="2:2" x14ac:dyDescent="0.2">
      <c r="B2740" s="7"/>
    </row>
    <row r="2741" spans="2:2" x14ac:dyDescent="0.2">
      <c r="B2741" s="7"/>
    </row>
    <row r="2742" spans="2:2" x14ac:dyDescent="0.2">
      <c r="B2742" s="7"/>
    </row>
    <row r="2743" spans="2:2" x14ac:dyDescent="0.2">
      <c r="B2743" s="7"/>
    </row>
    <row r="2744" spans="2:2" x14ac:dyDescent="0.2">
      <c r="B2744" s="7"/>
    </row>
    <row r="2745" spans="2:2" x14ac:dyDescent="0.2">
      <c r="B2745" s="7"/>
    </row>
    <row r="2746" spans="2:2" x14ac:dyDescent="0.2">
      <c r="B2746" s="7"/>
    </row>
    <row r="2747" spans="2:2" x14ac:dyDescent="0.2">
      <c r="B2747" s="7"/>
    </row>
    <row r="2748" spans="2:2" x14ac:dyDescent="0.2">
      <c r="B2748" s="7"/>
    </row>
    <row r="2749" spans="2:2" x14ac:dyDescent="0.2">
      <c r="B2749" s="7"/>
    </row>
    <row r="2750" spans="2:2" x14ac:dyDescent="0.2">
      <c r="B2750" s="7"/>
    </row>
    <row r="2751" spans="2:2" x14ac:dyDescent="0.2">
      <c r="B2751" s="7"/>
    </row>
    <row r="2752" spans="2:2" x14ac:dyDescent="0.2">
      <c r="B2752" s="7"/>
    </row>
    <row r="2753" spans="2:2" x14ac:dyDescent="0.2">
      <c r="B2753" s="7"/>
    </row>
    <row r="2754" spans="2:2" x14ac:dyDescent="0.2">
      <c r="B2754" s="7"/>
    </row>
    <row r="2755" spans="2:2" x14ac:dyDescent="0.2">
      <c r="B2755" s="7"/>
    </row>
    <row r="2756" spans="2:2" x14ac:dyDescent="0.2">
      <c r="B2756" s="7"/>
    </row>
    <row r="2757" spans="2:2" x14ac:dyDescent="0.2">
      <c r="B2757" s="7"/>
    </row>
    <row r="2758" spans="2:2" x14ac:dyDescent="0.2">
      <c r="B2758" s="7"/>
    </row>
    <row r="2759" spans="2:2" x14ac:dyDescent="0.2">
      <c r="B2759" s="7"/>
    </row>
    <row r="2760" spans="2:2" x14ac:dyDescent="0.2">
      <c r="B2760" s="7"/>
    </row>
    <row r="2761" spans="2:2" x14ac:dyDescent="0.2">
      <c r="B2761" s="7"/>
    </row>
    <row r="2762" spans="2:2" x14ac:dyDescent="0.2">
      <c r="B2762" s="7"/>
    </row>
    <row r="2763" spans="2:2" x14ac:dyDescent="0.2">
      <c r="B2763" s="7"/>
    </row>
    <row r="2764" spans="2:2" x14ac:dyDescent="0.2">
      <c r="B2764" s="7"/>
    </row>
    <row r="2765" spans="2:2" x14ac:dyDescent="0.2">
      <c r="B2765" s="7"/>
    </row>
    <row r="2766" spans="2:2" x14ac:dyDescent="0.2">
      <c r="B2766" s="7"/>
    </row>
    <row r="2767" spans="2:2" x14ac:dyDescent="0.2">
      <c r="B2767" s="7"/>
    </row>
    <row r="2768" spans="2:2" x14ac:dyDescent="0.2">
      <c r="B2768" s="7"/>
    </row>
    <row r="2769" spans="2:2" x14ac:dyDescent="0.2">
      <c r="B2769" s="7"/>
    </row>
    <row r="2770" spans="2:2" x14ac:dyDescent="0.2">
      <c r="B2770" s="7"/>
    </row>
    <row r="2771" spans="2:2" x14ac:dyDescent="0.2">
      <c r="B2771" s="7"/>
    </row>
    <row r="2772" spans="2:2" x14ac:dyDescent="0.2">
      <c r="B2772" s="7"/>
    </row>
    <row r="2773" spans="2:2" x14ac:dyDescent="0.2">
      <c r="B2773" s="7"/>
    </row>
    <row r="2774" spans="2:2" x14ac:dyDescent="0.2">
      <c r="B2774" s="7"/>
    </row>
    <row r="2775" spans="2:2" x14ac:dyDescent="0.2">
      <c r="B2775" s="7"/>
    </row>
    <row r="2776" spans="2:2" x14ac:dyDescent="0.2">
      <c r="B2776" s="7"/>
    </row>
    <row r="2777" spans="2:2" x14ac:dyDescent="0.2">
      <c r="B2777" s="7"/>
    </row>
    <row r="2778" spans="2:2" x14ac:dyDescent="0.2">
      <c r="B2778" s="7"/>
    </row>
    <row r="2779" spans="2:2" x14ac:dyDescent="0.2">
      <c r="B2779" s="7"/>
    </row>
    <row r="2780" spans="2:2" x14ac:dyDescent="0.2">
      <c r="B2780" s="7"/>
    </row>
    <row r="2781" spans="2:2" x14ac:dyDescent="0.2">
      <c r="B2781" s="7"/>
    </row>
    <row r="2782" spans="2:2" x14ac:dyDescent="0.2">
      <c r="B2782" s="7"/>
    </row>
    <row r="2783" spans="2:2" x14ac:dyDescent="0.2">
      <c r="B2783" s="7"/>
    </row>
    <row r="2784" spans="2:2" x14ac:dyDescent="0.2">
      <c r="B2784" s="7"/>
    </row>
    <row r="2785" spans="2:2" x14ac:dyDescent="0.2">
      <c r="B2785" s="7"/>
    </row>
    <row r="2786" spans="2:2" x14ac:dyDescent="0.2">
      <c r="B2786" s="7"/>
    </row>
    <row r="2787" spans="2:2" x14ac:dyDescent="0.2">
      <c r="B2787" s="7"/>
    </row>
    <row r="2788" spans="2:2" x14ac:dyDescent="0.2">
      <c r="B2788" s="7"/>
    </row>
    <row r="2789" spans="2:2" x14ac:dyDescent="0.2">
      <c r="B2789" s="7"/>
    </row>
    <row r="2790" spans="2:2" x14ac:dyDescent="0.2">
      <c r="B2790" s="7"/>
    </row>
    <row r="2791" spans="2:2" x14ac:dyDescent="0.2">
      <c r="B2791" s="7"/>
    </row>
    <row r="2792" spans="2:2" x14ac:dyDescent="0.2">
      <c r="B2792" s="7"/>
    </row>
    <row r="2793" spans="2:2" x14ac:dyDescent="0.2">
      <c r="B2793" s="7"/>
    </row>
    <row r="2794" spans="2:2" x14ac:dyDescent="0.2">
      <c r="B2794" s="7"/>
    </row>
    <row r="2795" spans="2:2" x14ac:dyDescent="0.2">
      <c r="B2795" s="7"/>
    </row>
    <row r="2796" spans="2:2" x14ac:dyDescent="0.2">
      <c r="B2796" s="7"/>
    </row>
    <row r="2797" spans="2:2" x14ac:dyDescent="0.2">
      <c r="B2797" s="7"/>
    </row>
    <row r="2798" spans="2:2" x14ac:dyDescent="0.2">
      <c r="B2798" s="7"/>
    </row>
    <row r="2799" spans="2:2" x14ac:dyDescent="0.2">
      <c r="B2799" s="7"/>
    </row>
    <row r="2800" spans="2:2" x14ac:dyDescent="0.2">
      <c r="B2800" s="7"/>
    </row>
    <row r="2801" spans="2:2" x14ac:dyDescent="0.2">
      <c r="B2801" s="7"/>
    </row>
    <row r="2802" spans="2:2" x14ac:dyDescent="0.2">
      <c r="B2802" s="7"/>
    </row>
    <row r="2803" spans="2:2" x14ac:dyDescent="0.2">
      <c r="B2803" s="7"/>
    </row>
    <row r="2804" spans="2:2" x14ac:dyDescent="0.2">
      <c r="B2804" s="7"/>
    </row>
    <row r="2805" spans="2:2" x14ac:dyDescent="0.2">
      <c r="B2805" s="7"/>
    </row>
    <row r="2806" spans="2:2" x14ac:dyDescent="0.2">
      <c r="B2806" s="7"/>
    </row>
    <row r="2807" spans="2:2" x14ac:dyDescent="0.2">
      <c r="B2807" s="7"/>
    </row>
    <row r="2808" spans="2:2" x14ac:dyDescent="0.2">
      <c r="B2808" s="7"/>
    </row>
    <row r="2809" spans="2:2" x14ac:dyDescent="0.2">
      <c r="B2809" s="7"/>
    </row>
    <row r="2810" spans="2:2" x14ac:dyDescent="0.2">
      <c r="B2810" s="7"/>
    </row>
    <row r="2811" spans="2:2" x14ac:dyDescent="0.2">
      <c r="B2811" s="7"/>
    </row>
    <row r="2812" spans="2:2" x14ac:dyDescent="0.2">
      <c r="B2812" s="7"/>
    </row>
    <row r="2813" spans="2:2" x14ac:dyDescent="0.2">
      <c r="B2813" s="7"/>
    </row>
    <row r="2814" spans="2:2" x14ac:dyDescent="0.2">
      <c r="B2814" s="7"/>
    </row>
    <row r="2815" spans="2:2" x14ac:dyDescent="0.2">
      <c r="B2815" s="7"/>
    </row>
    <row r="2816" spans="2:2" x14ac:dyDescent="0.2">
      <c r="B2816" s="7"/>
    </row>
    <row r="2817" spans="2:2" x14ac:dyDescent="0.2">
      <c r="B2817" s="7"/>
    </row>
    <row r="2818" spans="2:2" x14ac:dyDescent="0.2">
      <c r="B2818" s="7"/>
    </row>
    <row r="2819" spans="2:2" x14ac:dyDescent="0.2">
      <c r="B2819" s="7"/>
    </row>
    <row r="2820" spans="2:2" x14ac:dyDescent="0.2">
      <c r="B2820" s="7"/>
    </row>
    <row r="2821" spans="2:2" x14ac:dyDescent="0.2">
      <c r="B2821" s="7"/>
    </row>
    <row r="2822" spans="2:2" x14ac:dyDescent="0.2">
      <c r="B2822" s="7"/>
    </row>
    <row r="2823" spans="2:2" x14ac:dyDescent="0.2">
      <c r="B2823" s="7"/>
    </row>
    <row r="2824" spans="2:2" x14ac:dyDescent="0.2">
      <c r="B2824" s="7"/>
    </row>
    <row r="2825" spans="2:2" x14ac:dyDescent="0.2">
      <c r="B2825" s="7"/>
    </row>
    <row r="2826" spans="2:2" x14ac:dyDescent="0.2">
      <c r="B2826" s="7"/>
    </row>
    <row r="2827" spans="2:2" x14ac:dyDescent="0.2">
      <c r="B2827" s="7"/>
    </row>
    <row r="2828" spans="2:2" x14ac:dyDescent="0.2">
      <c r="B2828" s="7"/>
    </row>
    <row r="2829" spans="2:2" x14ac:dyDescent="0.2">
      <c r="B2829" s="7"/>
    </row>
    <row r="2830" spans="2:2" x14ac:dyDescent="0.2">
      <c r="B2830" s="7"/>
    </row>
    <row r="2831" spans="2:2" x14ac:dyDescent="0.2">
      <c r="B2831" s="7"/>
    </row>
    <row r="2832" spans="2:2" x14ac:dyDescent="0.2">
      <c r="B2832" s="7"/>
    </row>
    <row r="2833" spans="2:2" x14ac:dyDescent="0.2">
      <c r="B2833" s="7"/>
    </row>
    <row r="2834" spans="2:2" x14ac:dyDescent="0.2">
      <c r="B2834" s="7"/>
    </row>
    <row r="2835" spans="2:2" x14ac:dyDescent="0.2">
      <c r="B2835" s="7"/>
    </row>
    <row r="2836" spans="2:2" x14ac:dyDescent="0.2">
      <c r="B2836" s="7"/>
    </row>
    <row r="2837" spans="2:2" x14ac:dyDescent="0.2">
      <c r="B2837" s="7"/>
    </row>
    <row r="2838" spans="2:2" x14ac:dyDescent="0.2">
      <c r="B2838" s="7"/>
    </row>
    <row r="2839" spans="2:2" x14ac:dyDescent="0.2">
      <c r="B2839" s="7"/>
    </row>
    <row r="2840" spans="2:2" x14ac:dyDescent="0.2">
      <c r="B2840" s="7"/>
    </row>
    <row r="2841" spans="2:2" x14ac:dyDescent="0.2">
      <c r="B2841" s="7"/>
    </row>
    <row r="2842" spans="2:2" x14ac:dyDescent="0.2">
      <c r="B2842" s="7"/>
    </row>
    <row r="2843" spans="2:2" x14ac:dyDescent="0.2">
      <c r="B2843" s="7"/>
    </row>
    <row r="2844" spans="2:2" x14ac:dyDescent="0.2">
      <c r="B2844" s="7"/>
    </row>
    <row r="2845" spans="2:2" x14ac:dyDescent="0.2">
      <c r="B2845" s="7"/>
    </row>
    <row r="2846" spans="2:2" x14ac:dyDescent="0.2">
      <c r="B2846" s="7"/>
    </row>
    <row r="2847" spans="2:2" x14ac:dyDescent="0.2">
      <c r="B2847" s="7"/>
    </row>
    <row r="2848" spans="2:2" x14ac:dyDescent="0.2">
      <c r="B2848" s="7"/>
    </row>
    <row r="2849" spans="2:2" x14ac:dyDescent="0.2">
      <c r="B2849" s="7"/>
    </row>
    <row r="2850" spans="2:2" x14ac:dyDescent="0.2">
      <c r="B2850" s="7"/>
    </row>
    <row r="2851" spans="2:2" x14ac:dyDescent="0.2">
      <c r="B2851" s="7"/>
    </row>
    <row r="2852" spans="2:2" x14ac:dyDescent="0.2">
      <c r="B2852" s="7"/>
    </row>
    <row r="2853" spans="2:2" x14ac:dyDescent="0.2">
      <c r="B2853" s="7"/>
    </row>
    <row r="2854" spans="2:2" x14ac:dyDescent="0.2">
      <c r="B2854" s="7"/>
    </row>
    <row r="2855" spans="2:2" x14ac:dyDescent="0.2">
      <c r="B2855" s="7"/>
    </row>
    <row r="2856" spans="2:2" x14ac:dyDescent="0.2">
      <c r="B2856" s="7"/>
    </row>
    <row r="2857" spans="2:2" x14ac:dyDescent="0.2">
      <c r="B2857" s="7"/>
    </row>
    <row r="2858" spans="2:2" x14ac:dyDescent="0.2">
      <c r="B2858" s="7"/>
    </row>
    <row r="2859" spans="2:2" x14ac:dyDescent="0.2">
      <c r="B2859" s="7"/>
    </row>
    <row r="2860" spans="2:2" x14ac:dyDescent="0.2">
      <c r="B2860" s="7"/>
    </row>
    <row r="2861" spans="2:2" x14ac:dyDescent="0.2">
      <c r="B2861" s="7"/>
    </row>
    <row r="2862" spans="2:2" x14ac:dyDescent="0.2">
      <c r="B2862" s="7"/>
    </row>
    <row r="2863" spans="2:2" x14ac:dyDescent="0.2">
      <c r="B2863" s="7"/>
    </row>
    <row r="2864" spans="2:2" x14ac:dyDescent="0.2">
      <c r="B2864" s="7"/>
    </row>
    <row r="2865" spans="2:2" x14ac:dyDescent="0.2">
      <c r="B2865" s="7"/>
    </row>
    <row r="2866" spans="2:2" x14ac:dyDescent="0.2">
      <c r="B2866" s="7"/>
    </row>
    <row r="2867" spans="2:2" x14ac:dyDescent="0.2">
      <c r="B2867" s="7"/>
    </row>
    <row r="2868" spans="2:2" x14ac:dyDescent="0.2">
      <c r="B2868" s="7"/>
    </row>
    <row r="2869" spans="2:2" x14ac:dyDescent="0.2">
      <c r="B2869" s="7"/>
    </row>
    <row r="2870" spans="2:2" x14ac:dyDescent="0.2">
      <c r="B2870" s="7"/>
    </row>
    <row r="2871" spans="2:2" x14ac:dyDescent="0.2">
      <c r="B2871" s="7"/>
    </row>
    <row r="2872" spans="2:2" x14ac:dyDescent="0.2">
      <c r="B2872" s="7"/>
    </row>
    <row r="2873" spans="2:2" x14ac:dyDescent="0.2">
      <c r="B2873" s="7"/>
    </row>
    <row r="2874" spans="2:2" x14ac:dyDescent="0.2">
      <c r="B2874" s="7"/>
    </row>
    <row r="2875" spans="2:2" x14ac:dyDescent="0.2">
      <c r="B2875" s="7"/>
    </row>
    <row r="2876" spans="2:2" x14ac:dyDescent="0.2">
      <c r="B2876" s="7"/>
    </row>
    <row r="2877" spans="2:2" x14ac:dyDescent="0.2">
      <c r="B2877" s="7"/>
    </row>
    <row r="2878" spans="2:2" x14ac:dyDescent="0.2">
      <c r="B2878" s="7"/>
    </row>
    <row r="2879" spans="2:2" x14ac:dyDescent="0.2">
      <c r="B2879" s="7"/>
    </row>
    <row r="2880" spans="2:2" x14ac:dyDescent="0.2">
      <c r="B2880" s="7"/>
    </row>
    <row r="2881" spans="2:2" x14ac:dyDescent="0.2">
      <c r="B2881" s="7"/>
    </row>
    <row r="2882" spans="2:2" x14ac:dyDescent="0.2">
      <c r="B2882" s="7"/>
    </row>
    <row r="2883" spans="2:2" x14ac:dyDescent="0.2">
      <c r="B2883" s="7"/>
    </row>
    <row r="2884" spans="2:2" x14ac:dyDescent="0.2">
      <c r="B2884" s="7"/>
    </row>
    <row r="2885" spans="2:2" x14ac:dyDescent="0.2">
      <c r="B2885" s="7"/>
    </row>
    <row r="2886" spans="2:2" x14ac:dyDescent="0.2">
      <c r="B2886" s="7"/>
    </row>
    <row r="2887" spans="2:2" x14ac:dyDescent="0.2">
      <c r="B2887" s="7"/>
    </row>
    <row r="2888" spans="2:2" x14ac:dyDescent="0.2">
      <c r="B2888" s="7"/>
    </row>
    <row r="2889" spans="2:2" x14ac:dyDescent="0.2">
      <c r="B2889" s="7"/>
    </row>
    <row r="2890" spans="2:2" x14ac:dyDescent="0.2">
      <c r="B2890" s="7"/>
    </row>
    <row r="2891" spans="2:2" x14ac:dyDescent="0.2">
      <c r="B2891" s="7"/>
    </row>
    <row r="2892" spans="2:2" x14ac:dyDescent="0.2">
      <c r="B2892" s="7"/>
    </row>
    <row r="2893" spans="2:2" x14ac:dyDescent="0.2">
      <c r="B2893" s="7"/>
    </row>
    <row r="2894" spans="2:2" x14ac:dyDescent="0.2">
      <c r="B2894" s="7"/>
    </row>
    <row r="2895" spans="2:2" x14ac:dyDescent="0.2">
      <c r="B2895" s="7"/>
    </row>
    <row r="2896" spans="2:2" x14ac:dyDescent="0.2">
      <c r="B2896" s="7"/>
    </row>
    <row r="2897" spans="2:2" x14ac:dyDescent="0.2">
      <c r="B2897" s="7"/>
    </row>
    <row r="2898" spans="2:2" x14ac:dyDescent="0.2">
      <c r="B2898" s="7"/>
    </row>
    <row r="2899" spans="2:2" x14ac:dyDescent="0.2">
      <c r="B2899" s="7"/>
    </row>
    <row r="2900" spans="2:2" x14ac:dyDescent="0.2">
      <c r="B2900" s="7"/>
    </row>
    <row r="2901" spans="2:2" x14ac:dyDescent="0.2">
      <c r="B2901" s="7"/>
    </row>
    <row r="2902" spans="2:2" x14ac:dyDescent="0.2">
      <c r="B2902" s="7"/>
    </row>
    <row r="2903" spans="2:2" x14ac:dyDescent="0.2">
      <c r="B2903" s="7"/>
    </row>
    <row r="2904" spans="2:2" x14ac:dyDescent="0.2">
      <c r="B2904" s="7"/>
    </row>
    <row r="2905" spans="2:2" x14ac:dyDescent="0.2">
      <c r="B2905" s="7"/>
    </row>
    <row r="2906" spans="2:2" x14ac:dyDescent="0.2">
      <c r="B2906" s="7"/>
    </row>
    <row r="2907" spans="2:2" x14ac:dyDescent="0.2">
      <c r="B2907" s="7"/>
    </row>
    <row r="2908" spans="2:2" x14ac:dyDescent="0.2">
      <c r="B2908" s="7"/>
    </row>
    <row r="2909" spans="2:2" x14ac:dyDescent="0.2">
      <c r="B2909" s="7"/>
    </row>
    <row r="2910" spans="2:2" x14ac:dyDescent="0.2">
      <c r="B2910" s="7"/>
    </row>
    <row r="2911" spans="2:2" x14ac:dyDescent="0.2">
      <c r="B2911" s="7"/>
    </row>
    <row r="2912" spans="2:2" x14ac:dyDescent="0.2">
      <c r="B2912" s="7"/>
    </row>
    <row r="2913" spans="2:2" x14ac:dyDescent="0.2">
      <c r="B2913" s="7"/>
    </row>
    <row r="2914" spans="2:2" x14ac:dyDescent="0.2">
      <c r="B2914" s="7"/>
    </row>
    <row r="2915" spans="2:2" x14ac:dyDescent="0.2">
      <c r="B2915" s="7"/>
    </row>
    <row r="2916" spans="2:2" x14ac:dyDescent="0.2">
      <c r="B2916" s="7"/>
    </row>
    <row r="2917" spans="2:2" x14ac:dyDescent="0.2">
      <c r="B2917" s="7"/>
    </row>
    <row r="2918" spans="2:2" x14ac:dyDescent="0.2">
      <c r="B2918" s="7"/>
    </row>
    <row r="2919" spans="2:2" x14ac:dyDescent="0.2">
      <c r="B2919" s="7"/>
    </row>
    <row r="2920" spans="2:2" x14ac:dyDescent="0.2">
      <c r="B2920" s="7"/>
    </row>
    <row r="2921" spans="2:2" x14ac:dyDescent="0.2">
      <c r="B2921" s="7"/>
    </row>
    <row r="2922" spans="2:2" x14ac:dyDescent="0.2">
      <c r="B2922" s="7"/>
    </row>
    <row r="2923" spans="2:2" x14ac:dyDescent="0.2">
      <c r="B2923" s="7"/>
    </row>
    <row r="2924" spans="2:2" x14ac:dyDescent="0.2">
      <c r="B2924" s="7"/>
    </row>
    <row r="2925" spans="2:2" x14ac:dyDescent="0.2">
      <c r="B2925" s="7"/>
    </row>
    <row r="2926" spans="2:2" x14ac:dyDescent="0.2">
      <c r="B2926" s="7"/>
    </row>
    <row r="2927" spans="2:2" x14ac:dyDescent="0.2">
      <c r="B2927" s="7"/>
    </row>
    <row r="2928" spans="2:2" x14ac:dyDescent="0.2">
      <c r="B2928" s="7"/>
    </row>
    <row r="2929" spans="2:2" x14ac:dyDescent="0.2">
      <c r="B2929" s="7"/>
    </row>
    <row r="2930" spans="2:2" x14ac:dyDescent="0.2">
      <c r="B2930" s="7"/>
    </row>
    <row r="2931" spans="2:2" x14ac:dyDescent="0.2">
      <c r="B2931" s="7"/>
    </row>
    <row r="2932" spans="2:2" x14ac:dyDescent="0.2">
      <c r="B2932" s="7"/>
    </row>
    <row r="2933" spans="2:2" x14ac:dyDescent="0.2">
      <c r="B2933" s="7"/>
    </row>
    <row r="2934" spans="2:2" x14ac:dyDescent="0.2">
      <c r="B2934" s="7"/>
    </row>
    <row r="2935" spans="2:2" x14ac:dyDescent="0.2">
      <c r="B2935" s="7"/>
    </row>
    <row r="2936" spans="2:2" x14ac:dyDescent="0.2">
      <c r="B2936" s="7"/>
    </row>
    <row r="2937" spans="2:2" x14ac:dyDescent="0.2">
      <c r="B2937" s="7"/>
    </row>
    <row r="2938" spans="2:2" x14ac:dyDescent="0.2">
      <c r="B2938" s="7"/>
    </row>
    <row r="2939" spans="2:2" x14ac:dyDescent="0.2">
      <c r="B2939" s="7"/>
    </row>
    <row r="2940" spans="2:2" x14ac:dyDescent="0.2">
      <c r="B2940" s="7"/>
    </row>
    <row r="2941" spans="2:2" x14ac:dyDescent="0.2">
      <c r="B2941" s="7"/>
    </row>
    <row r="2942" spans="2:2" x14ac:dyDescent="0.2">
      <c r="B2942" s="7"/>
    </row>
    <row r="2943" spans="2:2" x14ac:dyDescent="0.2">
      <c r="B2943" s="7"/>
    </row>
    <row r="2944" spans="2:2" x14ac:dyDescent="0.2">
      <c r="B2944" s="7"/>
    </row>
    <row r="2945" spans="2:2" x14ac:dyDescent="0.2">
      <c r="B2945" s="7"/>
    </row>
    <row r="2946" spans="2:2" x14ac:dyDescent="0.2">
      <c r="B2946" s="7"/>
    </row>
    <row r="2947" spans="2:2" x14ac:dyDescent="0.2">
      <c r="B2947" s="7"/>
    </row>
    <row r="2948" spans="2:2" x14ac:dyDescent="0.2">
      <c r="B2948" s="7"/>
    </row>
    <row r="2949" spans="2:2" x14ac:dyDescent="0.2">
      <c r="B2949" s="7"/>
    </row>
    <row r="2950" spans="2:2" x14ac:dyDescent="0.2">
      <c r="B2950" s="7"/>
    </row>
    <row r="2951" spans="2:2" x14ac:dyDescent="0.2">
      <c r="B2951" s="7"/>
    </row>
    <row r="2952" spans="2:2" x14ac:dyDescent="0.2">
      <c r="B2952" s="7"/>
    </row>
    <row r="2953" spans="2:2" x14ac:dyDescent="0.2">
      <c r="B2953" s="7"/>
    </row>
    <row r="2954" spans="2:2" x14ac:dyDescent="0.2">
      <c r="B2954" s="7"/>
    </row>
    <row r="2955" spans="2:2" x14ac:dyDescent="0.2">
      <c r="B2955" s="7"/>
    </row>
    <row r="2956" spans="2:2" x14ac:dyDescent="0.2">
      <c r="B2956" s="7"/>
    </row>
    <row r="2957" spans="2:2" x14ac:dyDescent="0.2">
      <c r="B2957" s="7"/>
    </row>
    <row r="2958" spans="2:2" x14ac:dyDescent="0.2">
      <c r="B2958" s="7"/>
    </row>
    <row r="2959" spans="2:2" x14ac:dyDescent="0.2">
      <c r="B2959" s="7"/>
    </row>
    <row r="2960" spans="2:2" x14ac:dyDescent="0.2">
      <c r="B2960" s="7"/>
    </row>
    <row r="2961" spans="2:2" x14ac:dyDescent="0.2">
      <c r="B2961" s="7"/>
    </row>
    <row r="2962" spans="2:2" x14ac:dyDescent="0.2">
      <c r="B2962" s="7"/>
    </row>
    <row r="2963" spans="2:2" x14ac:dyDescent="0.2">
      <c r="B2963" s="7"/>
    </row>
    <row r="2964" spans="2:2" x14ac:dyDescent="0.2">
      <c r="B2964" s="7"/>
    </row>
    <row r="2965" spans="2:2" x14ac:dyDescent="0.2">
      <c r="B2965" s="7"/>
    </row>
    <row r="2966" spans="2:2" x14ac:dyDescent="0.2">
      <c r="B2966" s="7"/>
    </row>
    <row r="2967" spans="2:2" x14ac:dyDescent="0.2">
      <c r="B2967" s="7"/>
    </row>
    <row r="2968" spans="2:2" x14ac:dyDescent="0.2">
      <c r="B2968" s="7"/>
    </row>
    <row r="2969" spans="2:2" x14ac:dyDescent="0.2">
      <c r="B2969" s="7"/>
    </row>
    <row r="2970" spans="2:2" x14ac:dyDescent="0.2">
      <c r="B2970" s="7"/>
    </row>
    <row r="2971" spans="2:2" x14ac:dyDescent="0.2">
      <c r="B2971" s="7"/>
    </row>
    <row r="2972" spans="2:2" x14ac:dyDescent="0.2">
      <c r="B2972" s="7"/>
    </row>
    <row r="2973" spans="2:2" x14ac:dyDescent="0.2">
      <c r="B2973" s="7"/>
    </row>
    <row r="2974" spans="2:2" x14ac:dyDescent="0.2">
      <c r="B2974" s="7"/>
    </row>
    <row r="2975" spans="2:2" x14ac:dyDescent="0.2">
      <c r="B2975" s="7"/>
    </row>
    <row r="2976" spans="2:2" x14ac:dyDescent="0.2">
      <c r="B2976" s="7"/>
    </row>
    <row r="2977" spans="2:2" x14ac:dyDescent="0.2">
      <c r="B2977" s="7"/>
    </row>
    <row r="2978" spans="2:2" x14ac:dyDescent="0.2">
      <c r="B2978" s="7"/>
    </row>
    <row r="2979" spans="2:2" x14ac:dyDescent="0.2">
      <c r="B2979" s="7"/>
    </row>
    <row r="2980" spans="2:2" x14ac:dyDescent="0.2">
      <c r="B2980" s="7"/>
    </row>
    <row r="2981" spans="2:2" x14ac:dyDescent="0.2">
      <c r="B2981" s="7"/>
    </row>
    <row r="2982" spans="2:2" x14ac:dyDescent="0.2">
      <c r="B2982" s="7"/>
    </row>
    <row r="2983" spans="2:2" x14ac:dyDescent="0.2">
      <c r="B2983" s="7"/>
    </row>
    <row r="2984" spans="2:2" x14ac:dyDescent="0.2">
      <c r="B2984" s="7"/>
    </row>
    <row r="2985" spans="2:2" x14ac:dyDescent="0.2">
      <c r="B2985" s="7"/>
    </row>
    <row r="2986" spans="2:2" x14ac:dyDescent="0.2">
      <c r="B2986" s="7"/>
    </row>
    <row r="2987" spans="2:2" x14ac:dyDescent="0.2">
      <c r="B2987" s="7"/>
    </row>
    <row r="2988" spans="2:2" x14ac:dyDescent="0.2">
      <c r="B2988" s="7"/>
    </row>
    <row r="2989" spans="2:2" x14ac:dyDescent="0.2">
      <c r="B2989" s="7"/>
    </row>
    <row r="2990" spans="2:2" x14ac:dyDescent="0.2">
      <c r="B2990" s="7"/>
    </row>
    <row r="2991" spans="2:2" x14ac:dyDescent="0.2">
      <c r="B2991" s="7"/>
    </row>
    <row r="2992" spans="2:2" x14ac:dyDescent="0.2">
      <c r="B2992" s="7"/>
    </row>
    <row r="2993" spans="2:2" x14ac:dyDescent="0.2">
      <c r="B2993" s="7"/>
    </row>
    <row r="2994" spans="2:2" x14ac:dyDescent="0.2">
      <c r="B2994" s="7"/>
    </row>
    <row r="2995" spans="2:2" x14ac:dyDescent="0.2">
      <c r="B2995" s="7"/>
    </row>
    <row r="2996" spans="2:2" x14ac:dyDescent="0.2">
      <c r="B2996" s="7"/>
    </row>
    <row r="2997" spans="2:2" x14ac:dyDescent="0.2">
      <c r="B2997" s="7"/>
    </row>
    <row r="2998" spans="2:2" x14ac:dyDescent="0.2">
      <c r="B2998" s="7"/>
    </row>
    <row r="2999" spans="2:2" x14ac:dyDescent="0.2">
      <c r="B2999" s="7"/>
    </row>
    <row r="3000" spans="2:2" x14ac:dyDescent="0.2">
      <c r="B3000" s="7"/>
    </row>
    <row r="3001" spans="2:2" x14ac:dyDescent="0.2">
      <c r="B3001" s="7"/>
    </row>
    <row r="3002" spans="2:2" x14ac:dyDescent="0.2">
      <c r="B3002" s="7"/>
    </row>
    <row r="3003" spans="2:2" x14ac:dyDescent="0.2">
      <c r="B3003" s="7"/>
    </row>
    <row r="3004" spans="2:2" x14ac:dyDescent="0.2">
      <c r="B3004" s="7"/>
    </row>
    <row r="3005" spans="2:2" x14ac:dyDescent="0.2">
      <c r="B3005" s="7"/>
    </row>
    <row r="3006" spans="2:2" x14ac:dyDescent="0.2">
      <c r="B3006" s="7"/>
    </row>
    <row r="3007" spans="2:2" x14ac:dyDescent="0.2">
      <c r="B3007" s="7"/>
    </row>
    <row r="3008" spans="2:2" x14ac:dyDescent="0.2">
      <c r="B3008" s="7"/>
    </row>
    <row r="3009" spans="2:2" x14ac:dyDescent="0.2">
      <c r="B3009" s="7"/>
    </row>
    <row r="3010" spans="2:2" x14ac:dyDescent="0.2">
      <c r="B3010" s="7"/>
    </row>
    <row r="3011" spans="2:2" x14ac:dyDescent="0.2">
      <c r="B3011" s="7"/>
    </row>
    <row r="3012" spans="2:2" x14ac:dyDescent="0.2">
      <c r="B3012" s="7"/>
    </row>
    <row r="3013" spans="2:2" x14ac:dyDescent="0.2">
      <c r="B3013" s="7"/>
    </row>
    <row r="3014" spans="2:2" x14ac:dyDescent="0.2">
      <c r="B3014" s="7"/>
    </row>
    <row r="3015" spans="2:2" x14ac:dyDescent="0.2">
      <c r="B3015" s="7"/>
    </row>
    <row r="3016" spans="2:2" x14ac:dyDescent="0.2">
      <c r="B3016" s="7"/>
    </row>
    <row r="3017" spans="2:2" x14ac:dyDescent="0.2">
      <c r="B3017" s="7"/>
    </row>
    <row r="3018" spans="2:2" x14ac:dyDescent="0.2">
      <c r="B3018" s="7"/>
    </row>
    <row r="3019" spans="2:2" x14ac:dyDescent="0.2">
      <c r="B3019" s="7"/>
    </row>
    <row r="3020" spans="2:2" x14ac:dyDescent="0.2">
      <c r="B3020" s="7"/>
    </row>
    <row r="3021" spans="2:2" x14ac:dyDescent="0.2">
      <c r="B3021" s="7"/>
    </row>
    <row r="3022" spans="2:2" x14ac:dyDescent="0.2">
      <c r="B3022" s="7"/>
    </row>
    <row r="3023" spans="2:2" x14ac:dyDescent="0.2">
      <c r="B3023" s="7"/>
    </row>
    <row r="3024" spans="2:2" x14ac:dyDescent="0.2">
      <c r="B3024" s="7"/>
    </row>
    <row r="3025" spans="2:2" x14ac:dyDescent="0.2">
      <c r="B3025" s="7"/>
    </row>
    <row r="3026" spans="2:2" x14ac:dyDescent="0.2">
      <c r="B3026" s="7"/>
    </row>
    <row r="3027" spans="2:2" x14ac:dyDescent="0.2">
      <c r="B3027" s="7"/>
    </row>
    <row r="3028" spans="2:2" x14ac:dyDescent="0.2">
      <c r="B3028" s="7"/>
    </row>
    <row r="3029" spans="2:2" x14ac:dyDescent="0.2">
      <c r="B3029" s="7"/>
    </row>
    <row r="3030" spans="2:2" x14ac:dyDescent="0.2">
      <c r="B3030" s="7"/>
    </row>
    <row r="3031" spans="2:2" x14ac:dyDescent="0.2">
      <c r="B3031" s="7"/>
    </row>
    <row r="3032" spans="2:2" x14ac:dyDescent="0.2">
      <c r="B3032" s="7"/>
    </row>
    <row r="3033" spans="2:2" x14ac:dyDescent="0.2">
      <c r="B3033" s="7"/>
    </row>
    <row r="3034" spans="2:2" x14ac:dyDescent="0.2">
      <c r="B3034" s="7"/>
    </row>
    <row r="3035" spans="2:2" x14ac:dyDescent="0.2">
      <c r="B3035" s="7"/>
    </row>
    <row r="3036" spans="2:2" x14ac:dyDescent="0.2">
      <c r="B3036" s="7"/>
    </row>
    <row r="3037" spans="2:2" x14ac:dyDescent="0.2">
      <c r="B3037" s="7"/>
    </row>
    <row r="3038" spans="2:2" x14ac:dyDescent="0.2">
      <c r="B3038" s="7"/>
    </row>
    <row r="3039" spans="2:2" x14ac:dyDescent="0.2">
      <c r="B3039" s="7"/>
    </row>
    <row r="3040" spans="2:2" x14ac:dyDescent="0.2">
      <c r="B3040" s="7"/>
    </row>
    <row r="3041" spans="2:2" x14ac:dyDescent="0.2">
      <c r="B3041" s="7"/>
    </row>
    <row r="3042" spans="2:2" x14ac:dyDescent="0.2">
      <c r="B3042" s="7"/>
    </row>
    <row r="3043" spans="2:2" x14ac:dyDescent="0.2">
      <c r="B3043" s="7"/>
    </row>
    <row r="3044" spans="2:2" x14ac:dyDescent="0.2">
      <c r="B3044" s="7"/>
    </row>
    <row r="3045" spans="2:2" x14ac:dyDescent="0.2">
      <c r="B3045" s="7"/>
    </row>
    <row r="3046" spans="2:2" x14ac:dyDescent="0.2">
      <c r="B3046" s="7"/>
    </row>
    <row r="3047" spans="2:2" x14ac:dyDescent="0.2">
      <c r="B3047" s="7"/>
    </row>
    <row r="3048" spans="2:2" x14ac:dyDescent="0.2">
      <c r="B3048" s="7"/>
    </row>
    <row r="3049" spans="2:2" x14ac:dyDescent="0.2">
      <c r="B3049" s="7"/>
    </row>
    <row r="3050" spans="2:2" x14ac:dyDescent="0.2">
      <c r="B3050" s="7"/>
    </row>
    <row r="3051" spans="2:2" x14ac:dyDescent="0.2">
      <c r="B3051" s="7"/>
    </row>
    <row r="3052" spans="2:2" x14ac:dyDescent="0.2">
      <c r="B3052" s="7"/>
    </row>
    <row r="3053" spans="2:2" x14ac:dyDescent="0.2">
      <c r="B3053" s="7"/>
    </row>
    <row r="3054" spans="2:2" x14ac:dyDescent="0.2">
      <c r="B3054" s="7"/>
    </row>
    <row r="3055" spans="2:2" x14ac:dyDescent="0.2">
      <c r="B3055" s="7"/>
    </row>
    <row r="3056" spans="2:2" x14ac:dyDescent="0.2">
      <c r="B3056" s="7"/>
    </row>
    <row r="3057" spans="2:2" x14ac:dyDescent="0.2">
      <c r="B3057" s="7"/>
    </row>
    <row r="3058" spans="2:2" x14ac:dyDescent="0.2">
      <c r="B3058" s="7"/>
    </row>
    <row r="3059" spans="2:2" x14ac:dyDescent="0.2">
      <c r="B3059" s="7"/>
    </row>
    <row r="3060" spans="2:2" x14ac:dyDescent="0.2">
      <c r="B3060" s="7"/>
    </row>
    <row r="3061" spans="2:2" x14ac:dyDescent="0.2">
      <c r="B3061" s="7"/>
    </row>
    <row r="3062" spans="2:2" x14ac:dyDescent="0.2">
      <c r="B3062" s="7"/>
    </row>
    <row r="3063" spans="2:2" x14ac:dyDescent="0.2">
      <c r="B3063" s="7"/>
    </row>
    <row r="3064" spans="2:2" x14ac:dyDescent="0.2">
      <c r="B3064" s="7"/>
    </row>
    <row r="3065" spans="2:2" x14ac:dyDescent="0.2">
      <c r="B3065" s="7"/>
    </row>
    <row r="3066" spans="2:2" x14ac:dyDescent="0.2">
      <c r="B3066" s="7"/>
    </row>
    <row r="3067" spans="2:2" x14ac:dyDescent="0.2">
      <c r="B3067" s="7"/>
    </row>
    <row r="3068" spans="2:2" x14ac:dyDescent="0.2">
      <c r="B3068" s="7"/>
    </row>
    <row r="3069" spans="2:2" x14ac:dyDescent="0.2">
      <c r="B3069" s="7"/>
    </row>
    <row r="3070" spans="2:2" x14ac:dyDescent="0.2">
      <c r="B3070" s="7"/>
    </row>
    <row r="3071" spans="2:2" x14ac:dyDescent="0.2">
      <c r="B3071" s="7"/>
    </row>
    <row r="3072" spans="2:2" x14ac:dyDescent="0.2">
      <c r="B3072" s="7"/>
    </row>
    <row r="3073" spans="2:2" x14ac:dyDescent="0.2">
      <c r="B3073" s="7"/>
    </row>
    <row r="3074" spans="2:2" x14ac:dyDescent="0.2">
      <c r="B3074" s="7"/>
    </row>
    <row r="3075" spans="2:2" x14ac:dyDescent="0.2">
      <c r="B3075" s="7"/>
    </row>
    <row r="3076" spans="2:2" x14ac:dyDescent="0.2">
      <c r="B3076" s="7"/>
    </row>
    <row r="3077" spans="2:2" x14ac:dyDescent="0.2">
      <c r="B3077" s="7"/>
    </row>
    <row r="3078" spans="2:2" x14ac:dyDescent="0.2">
      <c r="B3078" s="7"/>
    </row>
    <row r="3079" spans="2:2" x14ac:dyDescent="0.2">
      <c r="B3079" s="7"/>
    </row>
    <row r="3080" spans="2:2" x14ac:dyDescent="0.2">
      <c r="B3080" s="7"/>
    </row>
    <row r="3081" spans="2:2" x14ac:dyDescent="0.2">
      <c r="B3081" s="7"/>
    </row>
    <row r="3082" spans="2:2" x14ac:dyDescent="0.2">
      <c r="B3082" s="7"/>
    </row>
    <row r="3083" spans="2:2" x14ac:dyDescent="0.2">
      <c r="B3083" s="7"/>
    </row>
    <row r="3084" spans="2:2" x14ac:dyDescent="0.2">
      <c r="B3084" s="7"/>
    </row>
    <row r="3085" spans="2:2" x14ac:dyDescent="0.2">
      <c r="B3085" s="7"/>
    </row>
    <row r="3086" spans="2:2" x14ac:dyDescent="0.2">
      <c r="B3086" s="7"/>
    </row>
    <row r="3087" spans="2:2" x14ac:dyDescent="0.2">
      <c r="B3087" s="7"/>
    </row>
    <row r="3088" spans="2:2" x14ac:dyDescent="0.2">
      <c r="B3088" s="7"/>
    </row>
    <row r="3089" spans="2:2" x14ac:dyDescent="0.2">
      <c r="B3089" s="7"/>
    </row>
    <row r="3090" spans="2:2" x14ac:dyDescent="0.2">
      <c r="B3090" s="7"/>
    </row>
    <row r="3091" spans="2:2" x14ac:dyDescent="0.2">
      <c r="B3091" s="7"/>
    </row>
    <row r="3092" spans="2:2" x14ac:dyDescent="0.2">
      <c r="B3092" s="7"/>
    </row>
    <row r="3093" spans="2:2" x14ac:dyDescent="0.2">
      <c r="B3093" s="7"/>
    </row>
    <row r="3094" spans="2:2" x14ac:dyDescent="0.2">
      <c r="B3094" s="7"/>
    </row>
    <row r="3095" spans="2:2" x14ac:dyDescent="0.2">
      <c r="B3095" s="7"/>
    </row>
    <row r="3096" spans="2:2" x14ac:dyDescent="0.2">
      <c r="B3096" s="7"/>
    </row>
    <row r="3097" spans="2:2" x14ac:dyDescent="0.2">
      <c r="B3097" s="7"/>
    </row>
    <row r="3098" spans="2:2" x14ac:dyDescent="0.2">
      <c r="B3098" s="7"/>
    </row>
    <row r="3099" spans="2:2" x14ac:dyDescent="0.2">
      <c r="B3099" s="7"/>
    </row>
    <row r="3100" spans="2:2" x14ac:dyDescent="0.2">
      <c r="B3100" s="7"/>
    </row>
    <row r="3101" spans="2:2" x14ac:dyDescent="0.2">
      <c r="B3101" s="7"/>
    </row>
    <row r="3102" spans="2:2" x14ac:dyDescent="0.2">
      <c r="B3102" s="7"/>
    </row>
    <row r="3103" spans="2:2" x14ac:dyDescent="0.2">
      <c r="B3103" s="7"/>
    </row>
    <row r="3104" spans="2:2" x14ac:dyDescent="0.2">
      <c r="B3104" s="7"/>
    </row>
    <row r="3105" spans="2:2" x14ac:dyDescent="0.2">
      <c r="B3105" s="7"/>
    </row>
    <row r="3106" spans="2:2" x14ac:dyDescent="0.2">
      <c r="B3106" s="7"/>
    </row>
    <row r="3107" spans="2:2" x14ac:dyDescent="0.2">
      <c r="B3107" s="7"/>
    </row>
    <row r="3108" spans="2:2" x14ac:dyDescent="0.2">
      <c r="B3108" s="7"/>
    </row>
    <row r="3109" spans="2:2" x14ac:dyDescent="0.2">
      <c r="B3109" s="7"/>
    </row>
    <row r="3110" spans="2:2" x14ac:dyDescent="0.2">
      <c r="B3110" s="7"/>
    </row>
    <row r="3111" spans="2:2" x14ac:dyDescent="0.2">
      <c r="B3111" s="7"/>
    </row>
    <row r="3112" spans="2:2" x14ac:dyDescent="0.2">
      <c r="B3112" s="7"/>
    </row>
    <row r="3113" spans="2:2" x14ac:dyDescent="0.2">
      <c r="B3113" s="7"/>
    </row>
    <row r="3114" spans="2:2" x14ac:dyDescent="0.2">
      <c r="B3114" s="7"/>
    </row>
    <row r="3115" spans="2:2" x14ac:dyDescent="0.2">
      <c r="B3115" s="7"/>
    </row>
    <row r="3116" spans="2:2" x14ac:dyDescent="0.2">
      <c r="B3116" s="7"/>
    </row>
    <row r="3117" spans="2:2" x14ac:dyDescent="0.2">
      <c r="B3117" s="7"/>
    </row>
    <row r="3118" spans="2:2" x14ac:dyDescent="0.2">
      <c r="B3118" s="7"/>
    </row>
    <row r="3119" spans="2:2" x14ac:dyDescent="0.2">
      <c r="B3119" s="7"/>
    </row>
    <row r="3120" spans="2:2" x14ac:dyDescent="0.2">
      <c r="B3120" s="7"/>
    </row>
    <row r="3121" spans="2:2" x14ac:dyDescent="0.2">
      <c r="B3121" s="7"/>
    </row>
    <row r="3122" spans="2:2" x14ac:dyDescent="0.2">
      <c r="B3122" s="7"/>
    </row>
    <row r="3123" spans="2:2" x14ac:dyDescent="0.2">
      <c r="B3123" s="7"/>
    </row>
    <row r="3124" spans="2:2" x14ac:dyDescent="0.2">
      <c r="B3124" s="7"/>
    </row>
    <row r="3125" spans="2:2" x14ac:dyDescent="0.2">
      <c r="B3125" s="7"/>
    </row>
    <row r="3126" spans="2:2" x14ac:dyDescent="0.2">
      <c r="B3126" s="7"/>
    </row>
    <row r="3127" spans="2:2" x14ac:dyDescent="0.2">
      <c r="B3127" s="7"/>
    </row>
    <row r="3128" spans="2:2" x14ac:dyDescent="0.2">
      <c r="B3128" s="7"/>
    </row>
    <row r="3129" spans="2:2" x14ac:dyDescent="0.2">
      <c r="B3129" s="7"/>
    </row>
    <row r="3130" spans="2:2" x14ac:dyDescent="0.2">
      <c r="B3130" s="7"/>
    </row>
    <row r="3131" spans="2:2" x14ac:dyDescent="0.2">
      <c r="B3131" s="7"/>
    </row>
    <row r="3132" spans="2:2" x14ac:dyDescent="0.2">
      <c r="B3132" s="7"/>
    </row>
    <row r="3133" spans="2:2" x14ac:dyDescent="0.2">
      <c r="B3133" s="7"/>
    </row>
    <row r="3134" spans="2:2" x14ac:dyDescent="0.2">
      <c r="B3134" s="7"/>
    </row>
    <row r="3135" spans="2:2" x14ac:dyDescent="0.2">
      <c r="B3135" s="7"/>
    </row>
    <row r="3136" spans="2:2" x14ac:dyDescent="0.2">
      <c r="B3136" s="7"/>
    </row>
    <row r="3137" spans="2:2" x14ac:dyDescent="0.2">
      <c r="B3137" s="7"/>
    </row>
    <row r="3138" spans="2:2" x14ac:dyDescent="0.2">
      <c r="B3138" s="7"/>
    </row>
    <row r="3139" spans="2:2" x14ac:dyDescent="0.2">
      <c r="B3139" s="7"/>
    </row>
  </sheetData>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01"/>
  <sheetViews>
    <sheetView tabSelected="1" zoomScale="19" zoomScaleNormal="19" workbookViewId="0">
      <selection activeCell="P190" sqref="P190"/>
    </sheetView>
  </sheetViews>
  <sheetFormatPr defaultRowHeight="12.75" x14ac:dyDescent="0.2"/>
  <cols>
    <col min="1" max="1" width="5.7109375" customWidth="1"/>
    <col min="2" max="2" width="68.7109375" customWidth="1"/>
    <col min="3" max="3" width="34.7109375" customWidth="1"/>
    <col min="5" max="5" width="55.7109375" customWidth="1"/>
    <col min="6" max="6" width="37.7109375" customWidth="1"/>
    <col min="7" max="7" width="66.7109375" customWidth="1"/>
    <col min="8" max="25" width="45.7109375" customWidth="1"/>
    <col min="26" max="26" width="36.140625" customWidth="1"/>
  </cols>
  <sheetData>
    <row r="1" spans="1:26" ht="13.5" customHeight="1" x14ac:dyDescent="0.2"/>
    <row r="3" spans="1:26" ht="12.75" customHeight="1" x14ac:dyDescent="0.2">
      <c r="A3" s="26" t="str">
        <f>IF(Master!$B3="#","","&lt;TR&gt;")</f>
        <v>&lt;TR&gt;</v>
      </c>
      <c r="B3" s="7" t="str">
        <f>IF(Master!$B3="#","",CONCATENATE("&lt;TD VALIGN = TOP  ALIGN = CENTER&gt;&lt;A HREF=""maint_",Master!A3,".pdf""&gt;",Master!A3,"&lt;/A&gt;"))</f>
        <v>&lt;TD VALIGN = TOP  ALIGN = CENTER&gt;&lt;A HREF="maint_0003.pdf"&gt;0003&lt;/A&gt;</v>
      </c>
      <c r="C3" s="7" t="str">
        <f>IF(Master!$B3="#","", (IF(Totals!AS3="Y","&lt;BR&gt;&lt;SMALL&gt;&lt;B&gt;&lt;FONT COLOR=""#00C000""&gt;Closed&lt;/FONT&gt;&lt;/B&gt;&lt;/SMALL&gt;&lt;/TD&gt;","&lt;/TD&gt;")))</f>
        <v>&lt;BR&gt;&lt;SMALL&gt;&lt;B&gt;&lt;FONT COLOR="#00C000"&gt;Closed&lt;/FONT&gt;&lt;/B&gt;&lt;/SMALL&gt;&lt;/TD&gt;</v>
      </c>
      <c r="E3" s="7" t="str">
        <f>(IF((Master!$B3="#"),(""),(CONCATENATE("&lt;TD VALIGN = TOP  ALIGN = CENTER NOWRAP&gt;",Master!C3,"&lt;/TD&gt;"))))</f>
        <v>&lt;TD VALIGN = TOP  ALIGN = CENTER NOWRAP&gt;802.1Q-2011&lt;/TD&gt;</v>
      </c>
      <c r="F3" s="7" t="str">
        <f>(IF((Master!$B3="#"),(""),(CONCATENATE("&lt;TD VALIGN = TOP NOWRAP&gt;",Master!D3,"&lt;/TD&gt;"))))</f>
        <v>&lt;TD VALIGN = TOP NOWRAP&gt;20.2.2, 20.28.2, 12.14&lt;/TD&gt;</v>
      </c>
      <c r="G3" s="7" t="str">
        <f>(IF((Master!$B3="#"),(""),(CONCATENATE("&lt;TD VALIGN = TOP NOWRAP&gt;",Master!E3,"&lt;/TD&gt;"))))</f>
        <v>&lt;TD VALIGN = TOP NOWRAP&gt;Inconsistent VID for Loopback Reply (LBR) frames&lt;/TD&gt;</v>
      </c>
      <c r="H3" s="7" t="str">
        <f>IF(Master!G3="#","",IF(Master!G3="#","&lt;TD&gt;&lt;BR&gt;&lt;/TD&gt;",CONCATENATE("&lt;TD VALIGN = TOP  ALIGN = CENTER&gt;",Master!G3,"&lt;/TD&gt;")))</f>
        <v>&lt;TD VALIGN = TOP  ALIGN = CENTER&gt;R&lt;/TD&gt;</v>
      </c>
      <c r="I3" s="7" t="str">
        <f>IF(Master!H3="#","",IF(Master!H3="#","&lt;TD&gt;&lt;BR&gt;&lt;/TD&gt;",CONCATENATE("&lt;TD VALIGN = TOP  ALIGN = CENTER&gt;",Master!H3,"&lt;/TD&gt;")))</f>
        <v>&lt;TD VALIGN = TOP  ALIGN = CENTER&gt;V&lt;/TD&gt;</v>
      </c>
      <c r="J3" s="7" t="str">
        <f>IF(Master!I3="#","",IF(Master!I3="#","&lt;TD&gt;&lt;BR&gt;&lt;/TD&gt;",CONCATENATE("&lt;TD VALIGN = TOP  ALIGN = CENTER&gt;",Master!I3,"&lt;/TD&gt;")))</f>
        <v>&lt;TD VALIGN = TOP  ALIGN = CENTER&gt;V&lt;/TD&gt;</v>
      </c>
      <c r="K3" s="7" t="str">
        <f>IF(Master!J3="#","",IF(Master!J3="#","&lt;TD&gt;&lt;BR&gt;&lt;/TD&gt;",CONCATENATE("&lt;TD VALIGN = TOP  ALIGN = CENTER&gt;",Master!J3,"&lt;/TD&gt;")))</f>
        <v>&lt;TD VALIGN = TOP  ALIGN = CENTER&gt;V&lt;/TD&gt;</v>
      </c>
      <c r="L3" s="7" t="str">
        <f>IF(Master!K3="#","",IF(Master!K3="#","&lt;TD&gt;&lt;BR&gt;&lt;/TD&gt;",CONCATENATE("&lt;TD VALIGN = TOP  ALIGN = CENTER&gt;",Master!K3,"&lt;/TD&gt;")))</f>
        <v>&lt;TD VALIGN = TOP  ALIGN = CENTER&gt;V&lt;/TD&gt;</v>
      </c>
      <c r="M3" s="7" t="str">
        <f>IF(Master!L3="#","",IF(Master!L3="#","&lt;TD&gt;&lt;BR&gt;&lt;/TD&gt;",CONCATENATE("&lt;TD VALIGN = TOP  ALIGN = CENTER&gt;",Master!L3,"&lt;/TD&gt;")))</f>
        <v>&lt;TD VALIGN = TOP  ALIGN = CENTER&gt;V&lt;/TD&gt;</v>
      </c>
      <c r="N3" s="7" t="str">
        <f>IF(Master!M3="#","",IF(Master!M3="#","&lt;TD&gt;&lt;BR&gt;&lt;/TD&gt;",CONCATENATE("&lt;TD VALIGN = TOP  ALIGN = CENTER&gt;",Master!M3,"&lt;/TD&gt;")))</f>
        <v>&lt;TD VALIGN = TOP  ALIGN = CENTER&gt;P&lt;/TD&gt;</v>
      </c>
      <c r="O3" s="7" t="str">
        <f>IF(Master!N3="#","",IF(Master!N3="#","&lt;TD&gt;&lt;BR&gt;&lt;/TD&gt;",CONCATENATE("&lt;TD VALIGN = TOP  ALIGN = CENTER&gt;",Master!N3,"&lt;/TD&gt;")))</f>
        <v>&lt;TD VALIGN = TOP  ALIGN = CENTER&gt;P&lt;/TD&gt;</v>
      </c>
      <c r="P3" s="7" t="str">
        <f>IF(Master!O3="#","",IF(Master!O3="#","&lt;TD&gt;&lt;BR&gt;&lt;/TD&gt;",CONCATENATE("&lt;TD VALIGN = TOP  ALIGN = CENTER&gt;",Master!O3,"&lt;/TD&gt;")))</f>
        <v>&lt;TD VALIGN = TOP  ALIGN = CENTER&gt;P&lt;/TD&gt;</v>
      </c>
      <c r="Q3" s="7" t="str">
        <f>IF(Master!P3="#","",IF(Master!P3="#","&lt;TD&gt;&lt;BR&gt;&lt;/TD&gt;",CONCATENATE("&lt;TD VALIGN = TOP  ALIGN = CENTER&gt;",Master!P3,"&lt;/TD&gt;")))</f>
        <v>&lt;TD VALIGN = TOP  ALIGN = CENTER&gt;P&lt;/TD&gt;</v>
      </c>
      <c r="R3" s="7" t="str">
        <f>IF(Master!Q3="#","",IF(Master!Q3="#","&lt;TD&gt;&lt;BR&gt;&lt;/TD&gt;",CONCATENATE("&lt;TD VALIGN = TOP  ALIGN = CENTER&gt;",Master!Q3,"&lt;/TD&gt;")))</f>
        <v>&lt;TD VALIGN = TOP  ALIGN = CENTER&gt;P&lt;/TD&gt;</v>
      </c>
      <c r="S3" s="7" t="str">
        <f>IF(Master!R3="#","",IF(Master!R3="#","&lt;TD&gt;&lt;BR&gt;&lt;/TD&gt;",CONCATENATE("&lt;TD VALIGN = TOP  ALIGN = CENTER&gt;",Master!R3,"&lt;/TD&gt;")))</f>
        <v>&lt;TD VALIGN = TOP  ALIGN = CENTER&gt;P&lt;/TD&gt;</v>
      </c>
      <c r="T3" s="7" t="str">
        <f>IF(Master!S3="#","",IF(Master!S3="#","&lt;TD&gt;&lt;BR&gt;&lt;/TD&gt;",CONCATENATE("&lt;TD VALIGN = TOP  ALIGN = CENTER&gt;",Master!S3,"&lt;/TD&gt;")))</f>
        <v>&lt;TD VALIGN = TOP  ALIGN = CENTER&gt;P&lt;/TD&gt;</v>
      </c>
      <c r="U3" s="7" t="str">
        <f>IF(Master!T3="#","",IF(Master!T3="#","&lt;TD&gt;&lt;BR&gt;&lt;/TD&gt;",CONCATENATE("&lt;TD VALIGN = TOP  ALIGN = CENTER&gt;",Master!T3,"&lt;/TD&gt;")))</f>
        <v>&lt;TD VALIGN = TOP  ALIGN = CENTER&gt;P&lt;/TD&gt;</v>
      </c>
      <c r="V3" s="7" t="str">
        <f>IF(Master!U3="#","",IF(Master!U3="#","&lt;TD&gt;&lt;BR&gt;&lt;/TD&gt;",CONCATENATE("&lt;TD VALIGN = TOP  ALIGN = CENTER&gt;",Master!U3,"&lt;/TD&gt;")))</f>
        <v>&lt;TD VALIGN = TOP  ALIGN = CENTER&gt;P&lt;/TD&gt;</v>
      </c>
      <c r="W3" s="7" t="str">
        <f>IF(Master!V3="#","",IF(Master!V3="#","&lt;TD&gt;&lt;BR&gt;&lt;/TD&gt;",CONCATENATE("&lt;TD VALIGN = TOP  ALIGN = CENTER&gt;",Master!V3,"&lt;/TD&gt;")))</f>
        <v>&lt;TD VALIGN = TOP  ALIGN = CENTER&gt;P&lt;/TD&gt;</v>
      </c>
      <c r="X3" s="7" t="str">
        <f>IF(Master!W3="#","",IF(Master!W3="#","&lt;TD&gt;&lt;BR&gt;&lt;/TD&gt;",CONCATENATE("&lt;TD VALIGN = TOP  ALIGN = CENTER&gt;",Master!W3,"&lt;/TD&gt;")))</f>
        <v>&lt;TD VALIGN = TOP  ALIGN = CENTER&gt;P&lt;/TD&gt;</v>
      </c>
      <c r="Y3" s="7" t="str">
        <f>IF(Master!X3="#","",IF(Master!X3="#","&lt;TD&gt;&lt;BR&gt;&lt;/TD&gt;",CONCATENATE("&lt;TD VALIGN = TOP  ALIGN = CENTER&gt;",Master!X3,"&lt;/TD&gt;")))</f>
        <v/>
      </c>
      <c r="Z3" s="7" t="str">
        <f>IF(Master!Y3="#","",IF(Master!Y3="#","&lt;TD&gt;&lt;BR&gt;&lt;/TD&gt;",CONCATENATE("&lt;TD VALIGN = TOP  ALIGN = CENTER&gt;",Master!Y3,"&lt;/TD&gt;")))</f>
        <v>&lt;TD VALIGN = TOP  ALIGN = CENTER&gt;&lt;/TD&gt;</v>
      </c>
    </row>
    <row r="4" spans="1:26" ht="12.75" customHeight="1" x14ac:dyDescent="0.2">
      <c r="A4" s="26" t="str">
        <f>IF(Master!$B4="#","","&lt;TR&gt;")</f>
        <v>&lt;TR&gt;</v>
      </c>
      <c r="B4" s="7" t="str">
        <f>IF(Master!$B4="#","",CONCATENATE("&lt;TD VALIGN = TOP  ALIGN = CENTER&gt;&lt;A HREF=""maint_",Master!A4,".pdf""&gt;",Master!A4,"&lt;/A&gt;"))</f>
        <v>&lt;TD VALIGN = TOP  ALIGN = CENTER&gt;&lt;A HREF="maint_0004.pdf"&gt;0004&lt;/A&gt;</v>
      </c>
      <c r="C4" s="7" t="str">
        <f>IF(Master!$B4="#","", (IF(Totals!AS4="Y","&lt;BR&gt;&lt;SMALL&gt;&lt;B&gt;&lt;FONT COLOR=""#00C000""&gt;Closed&lt;/FONT&gt;&lt;/B&gt;&lt;/SMALL&gt;&lt;/TD&gt;","&lt;/TD&gt;")))</f>
        <v>&lt;BR&gt;&lt;SMALL&gt;&lt;B&gt;&lt;FONT COLOR="#00C000"&gt;Closed&lt;/FONT&gt;&lt;/B&gt;&lt;/SMALL&gt;&lt;/TD&gt;</v>
      </c>
      <c r="E4" s="7" t="str">
        <f>(IF((Master!$B4="#"),(""),(CONCATENATE("&lt;TD VALIGN = TOP  ALIGN = CENTER NOWRAP&gt;",Master!C4,"&lt;/TD&gt;"))))</f>
        <v>&lt;TD VALIGN = TOP  ALIGN = CENTER NOWRAP&gt;802.1Q-2005&lt;/TD&gt;</v>
      </c>
      <c r="F4" s="7" t="str">
        <f>(IF((Master!$B4="#"),(""),(CONCATENATE("&lt;TD VALIGN = TOP NOWRAP&gt;",Master!D4,"&lt;/TD&gt;"))))</f>
        <v>&lt;TD VALIGN = TOP NOWRAP&gt;13.37.1&lt;/TD&gt;</v>
      </c>
      <c r="G4" s="7" t="str">
        <f>(IF((Master!$B4="#"),(""),(CONCATENATE("&lt;TD VALIGN = TOP NOWRAP&gt;",Master!E4,"&lt;/TD&gt;"))))</f>
        <v>&lt;TD VALIGN = TOP NOWRAP&gt;No path cost for 40Gbps links&lt;/TD&gt;</v>
      </c>
      <c r="H4" s="7" t="str">
        <f>IF(Master!G4="#","",IF(Master!G4="#","&lt;TD&gt;&lt;BR&gt;&lt;/TD&gt;",CONCATENATE("&lt;TD VALIGN = TOP  ALIGN = CENTER&gt;",Master!G4,"&lt;/TD&gt;")))</f>
        <v>&lt;TD VALIGN = TOP  ALIGN = CENTER&gt;R&lt;/TD&gt;</v>
      </c>
      <c r="I4" s="7" t="str">
        <f>IF(Master!H4="#","",IF(Master!H4="#","&lt;TD&gt;&lt;BR&gt;&lt;/TD&gt;",CONCATENATE("&lt;TD VALIGN = TOP  ALIGN = CENTER&gt;",Master!H4,"&lt;/TD&gt;")))</f>
        <v>&lt;TD VALIGN = TOP  ALIGN = CENTER&gt;J&lt;/TD&gt;</v>
      </c>
      <c r="J4" s="7" t="str">
        <f>IF(Master!I4="#","",IF(Master!I4="#","&lt;TD&gt;&lt;BR&gt;&lt;/TD&gt;",CONCATENATE("&lt;TD VALIGN = TOP  ALIGN = CENTER&gt;",Master!I4,"&lt;/TD&gt;")))</f>
        <v>&lt;TD VALIGN = TOP  ALIGN = CENTER&gt;J&lt;/TD&gt;</v>
      </c>
      <c r="K4" s="7" t="str">
        <f>IF(Master!J4="#","",IF(Master!J4="#","&lt;TD&gt;&lt;BR&gt;&lt;/TD&gt;",CONCATENATE("&lt;TD VALIGN = TOP  ALIGN = CENTER&gt;",Master!J4,"&lt;/TD&gt;")))</f>
        <v>&lt;TD VALIGN = TOP  ALIGN = CENTER&gt;J&lt;/TD&gt;</v>
      </c>
      <c r="L4" s="7" t="str">
        <f>IF(Master!K4="#","",IF(Master!K4="#","&lt;TD&gt;&lt;BR&gt;&lt;/TD&gt;",CONCATENATE("&lt;TD VALIGN = TOP  ALIGN = CENTER&gt;",Master!K4,"&lt;/TD&gt;")))</f>
        <v>&lt;TD VALIGN = TOP  ALIGN = CENTER&gt;J&lt;/TD&gt;</v>
      </c>
      <c r="M4" s="7" t="str">
        <f>IF(Master!L4="#","",IF(Master!L4="#","&lt;TD&gt;&lt;BR&gt;&lt;/TD&gt;",CONCATENATE("&lt;TD VALIGN = TOP  ALIGN = CENTER&gt;",Master!L4,"&lt;/TD&gt;")))</f>
        <v>&lt;TD VALIGN = TOP  ALIGN = CENTER&gt;J&lt;/TD&gt;</v>
      </c>
      <c r="N4" s="7" t="str">
        <f>IF(Master!M4="#","",IF(Master!M4="#","&lt;TD&gt;&lt;BR&gt;&lt;/TD&gt;",CONCATENATE("&lt;TD VALIGN = TOP  ALIGN = CENTER&gt;",Master!M4,"&lt;/TD&gt;")))</f>
        <v>&lt;TD VALIGN = TOP  ALIGN = CENTER&gt;J&lt;/TD&gt;</v>
      </c>
      <c r="O4" s="7" t="str">
        <f>IF(Master!N4="#","",IF(Master!N4="#","&lt;TD&gt;&lt;BR&gt;&lt;/TD&gt;",CONCATENATE("&lt;TD VALIGN = TOP  ALIGN = CENTER&gt;",Master!N4,"&lt;/TD&gt;")))</f>
        <v>&lt;TD VALIGN = TOP  ALIGN = CENTER&gt;J&lt;/TD&gt;</v>
      </c>
      <c r="P4" s="7" t="str">
        <f>IF(Master!O4="#","",IF(Master!O4="#","&lt;TD&gt;&lt;BR&gt;&lt;/TD&gt;",CONCATENATE("&lt;TD VALIGN = TOP  ALIGN = CENTER&gt;",Master!O4,"&lt;/TD&gt;")))</f>
        <v>&lt;TD VALIGN = TOP  ALIGN = CENTER&gt;J&lt;/TD&gt;</v>
      </c>
      <c r="Q4" s="7" t="str">
        <f>IF(Master!P4="#","",IF(Master!P4="#","&lt;TD&gt;&lt;BR&gt;&lt;/TD&gt;",CONCATENATE("&lt;TD VALIGN = TOP  ALIGN = CENTER&gt;",Master!P4,"&lt;/TD&gt;")))</f>
        <v>&lt;TD VALIGN = TOP  ALIGN = CENTER&gt;J&lt;/TD&gt;</v>
      </c>
      <c r="R4" s="7" t="str">
        <f>IF(Master!Q4="#","",IF(Master!Q4="#","&lt;TD&gt;&lt;BR&gt;&lt;/TD&gt;",CONCATENATE("&lt;TD VALIGN = TOP  ALIGN = CENTER&gt;",Master!Q4,"&lt;/TD&gt;")))</f>
        <v>&lt;TD VALIGN = TOP  ALIGN = CENTER&gt;J&lt;/TD&gt;</v>
      </c>
      <c r="S4" s="7" t="str">
        <f>IF(Master!R4="#","",IF(Master!R4="#","&lt;TD&gt;&lt;BR&gt;&lt;/TD&gt;",CONCATENATE("&lt;TD VALIGN = TOP  ALIGN = CENTER&gt;",Master!R4,"&lt;/TD&gt;")))</f>
        <v>&lt;TD VALIGN = TOP  ALIGN = CENTER&gt;J&lt;/TD&gt;</v>
      </c>
      <c r="T4" s="7" t="str">
        <f>IF(Master!S4="#","",IF(Master!S4="#","&lt;TD&gt;&lt;BR&gt;&lt;/TD&gt;",CONCATENATE("&lt;TD VALIGN = TOP  ALIGN = CENTER&gt;",Master!S4,"&lt;/TD&gt;")))</f>
        <v>&lt;TD VALIGN = TOP  ALIGN = CENTER&gt;J&lt;/TD&gt;</v>
      </c>
      <c r="U4" s="7" t="str">
        <f>IF(Master!T4="#","",IF(Master!T4="#","&lt;TD&gt;&lt;BR&gt;&lt;/TD&gt;",CONCATENATE("&lt;TD VALIGN = TOP  ALIGN = CENTER&gt;",Master!T4,"&lt;/TD&gt;")))</f>
        <v>&lt;TD VALIGN = TOP  ALIGN = CENTER&gt;J&lt;/TD&gt;</v>
      </c>
      <c r="V4" s="7" t="str">
        <f>IF(Master!U4="#","",IF(Master!U4="#","&lt;TD&gt;&lt;BR&gt;&lt;/TD&gt;",CONCATENATE("&lt;TD VALIGN = TOP  ALIGN = CENTER&gt;",Master!U4,"&lt;/TD&gt;")))</f>
        <v>&lt;TD VALIGN = TOP  ALIGN = CENTER&gt;J&lt;/TD&gt;</v>
      </c>
      <c r="W4" s="7" t="str">
        <f>IF(Master!V4="#","",IF(Master!V4="#","&lt;TD&gt;&lt;BR&gt;&lt;/TD&gt;",CONCATENATE("&lt;TD VALIGN = TOP  ALIGN = CENTER&gt;",Master!V4,"&lt;/TD&gt;")))</f>
        <v>&lt;TD VALIGN = TOP  ALIGN = CENTER&gt;J&lt;/TD&gt;</v>
      </c>
      <c r="X4" s="7" t="str">
        <f>IF(Master!W4="#","",IF(Master!W4="#","&lt;TD&gt;&lt;BR&gt;&lt;/TD&gt;",CONCATENATE("&lt;TD VALIGN = TOP  ALIGN = CENTER&gt;",Master!W4,"&lt;/TD&gt;")))</f>
        <v>&lt;TD VALIGN = TOP  ALIGN = CENTER&gt;J&lt;/TD&gt;</v>
      </c>
      <c r="Y4" s="7" t="str">
        <f>IF(Master!X4="#","",IF(Master!X4="#","&lt;TD&gt;&lt;BR&gt;&lt;/TD&gt;",CONCATENATE("&lt;TD VALIGN = TOP  ALIGN = CENTER&gt;",Master!X4,"&lt;/TD&gt;")))</f>
        <v/>
      </c>
      <c r="Z4" s="7" t="str">
        <f>IF(Master!Y4="#","",IF(Master!Y4="#","&lt;TD&gt;&lt;BR&gt;&lt;/TD&gt;",CONCATENATE("&lt;TD VALIGN = TOP  ALIGN = CENTER&gt;",Master!Y4,"&lt;/TD&gt;")))</f>
        <v>&lt;TD VALIGN = TOP  ALIGN = CENTER&gt;&lt;/TD&gt;</v>
      </c>
    </row>
    <row r="5" spans="1:26" ht="12.75" customHeight="1" x14ac:dyDescent="0.2">
      <c r="A5" s="26" t="str">
        <f>IF(Master!$B5="#","","&lt;TR&gt;")</f>
        <v>&lt;TR&gt;</v>
      </c>
      <c r="B5" s="7" t="str">
        <f>IF(Master!$B5="#","",CONCATENATE("&lt;TD VALIGN = TOP  ALIGN = CENTER&gt;&lt;A HREF=""maint_",Master!A5,".pdf""&gt;",Master!A5,"&lt;/A&gt;"))</f>
        <v>&lt;TD VALIGN = TOP  ALIGN = CENTER&gt;&lt;A HREF="maint_0005.pdf"&gt;0005&lt;/A&gt;</v>
      </c>
      <c r="C5" s="7" t="str">
        <f>IF(Master!$B5="#","", (IF(Totals!AS5="Y","&lt;BR&gt;&lt;SMALL&gt;&lt;B&gt;&lt;FONT COLOR=""#00C000""&gt;Closed&lt;/FONT&gt;&lt;/B&gt;&lt;/SMALL&gt;&lt;/TD&gt;","&lt;/TD&gt;")))</f>
        <v>&lt;/TD&gt;</v>
      </c>
      <c r="E5" s="7" t="str">
        <f>(IF((Master!$B5="#"),(""),(CONCATENATE("&lt;TD VALIGN = TOP  ALIGN = CENTER NOWRAP&gt;",Master!C5,"&lt;/TD&gt;"))))</f>
        <v>&lt;TD VALIGN = TOP  ALIGN = CENTER NOWRAP&gt;802.1Q-2011&lt;/TD&gt;</v>
      </c>
      <c r="F5" s="7" t="str">
        <f>(IF((Master!$B5="#"),(""),(CONCATENATE("&lt;TD VALIGN = TOP NOWRAP&gt;",Master!D5,"&lt;/TD&gt;"))))</f>
        <v>&lt;TD VALIGN = TOP NOWRAP&gt;D4 and LLDP-EXT-DOT1-V2-MIB.mib&lt;/TD&gt;</v>
      </c>
      <c r="G5" s="7" t="str">
        <f>(IF((Master!$B5="#"),(""),(CONCATENATE("&lt;TD VALIGN = TOP NOWRAP&gt;",Master!E5,"&lt;/TD&gt;"))))</f>
        <v>&lt;TD VALIGN = TOP NOWRAP&gt;Missing enable for Link Aggregation TLV&lt;/TD&gt;</v>
      </c>
      <c r="H5" s="7" t="str">
        <f>IF(Master!G5="#","",IF(Master!G5="#","&lt;TD&gt;&lt;BR&gt;&lt;/TD&gt;",CONCATENATE("&lt;TD VALIGN = TOP  ALIGN = CENTER&gt;",Master!G5,"&lt;/TD&gt;")))</f>
        <v>&lt;TD VALIGN = TOP  ALIGN = CENTER&gt;-&lt;/TD&gt;</v>
      </c>
      <c r="I5" s="7" t="str">
        <f>IF(Master!H5="#","",IF(Master!H5="#","&lt;TD&gt;&lt;BR&gt;&lt;/TD&gt;",CONCATENATE("&lt;TD VALIGN = TOP  ALIGN = CENTER&gt;",Master!H5,"&lt;/TD&gt;")))</f>
        <v>&lt;TD VALIGN = TOP  ALIGN = CENTER&gt;B&lt;/TD&gt;</v>
      </c>
      <c r="J5" s="7" t="str">
        <f>IF(Master!I5="#","",IF(Master!I5="#","&lt;TD&gt;&lt;BR&gt;&lt;/TD&gt;",CONCATENATE("&lt;TD VALIGN = TOP  ALIGN = CENTER&gt;",Master!I5,"&lt;/TD&gt;")))</f>
        <v>&lt;TD VALIGN = TOP  ALIGN = CENTER&gt;B&lt;/TD&gt;</v>
      </c>
      <c r="K5" s="7" t="str">
        <f>IF(Master!J5="#","",IF(Master!J5="#","&lt;TD&gt;&lt;BR&gt;&lt;/TD&gt;",CONCATENATE("&lt;TD VALIGN = TOP  ALIGN = CENTER&gt;",Master!J5,"&lt;/TD&gt;")))</f>
        <v>&lt;TD VALIGN = TOP  ALIGN = CENTER&gt;B&lt;/TD&gt;</v>
      </c>
      <c r="L5" s="7" t="str">
        <f>IF(Master!K5="#","",IF(Master!K5="#","&lt;TD&gt;&lt;BR&gt;&lt;/TD&gt;",CONCATENATE("&lt;TD VALIGN = TOP  ALIGN = CENTER&gt;",Master!K5,"&lt;/TD&gt;")))</f>
        <v>&lt;TD VALIGN = TOP  ALIGN = CENTER&gt;B&lt;/TD&gt;</v>
      </c>
      <c r="M5" s="7" t="str">
        <f>IF(Master!L5="#","",IF(Master!L5="#","&lt;TD&gt;&lt;BR&gt;&lt;/TD&gt;",CONCATENATE("&lt;TD VALIGN = TOP  ALIGN = CENTER&gt;",Master!L5,"&lt;/TD&gt;")))</f>
        <v>&lt;TD VALIGN = TOP  ALIGN = CENTER&gt;B&lt;/TD&gt;</v>
      </c>
      <c r="N5" s="7" t="str">
        <f>IF(Master!M5="#","",IF(Master!M5="#","&lt;TD&gt;&lt;BR&gt;&lt;/TD&gt;",CONCATENATE("&lt;TD VALIGN = TOP  ALIGN = CENTER&gt;",Master!M5,"&lt;/TD&gt;")))</f>
        <v>&lt;TD VALIGN = TOP  ALIGN = CENTER&gt;B&lt;/TD&gt;</v>
      </c>
      <c r="O5" s="7" t="str">
        <f>IF(Master!N5="#","",IF(Master!N5="#","&lt;TD&gt;&lt;BR&gt;&lt;/TD&gt;",CONCATENATE("&lt;TD VALIGN = TOP  ALIGN = CENTER&gt;",Master!N5,"&lt;/TD&gt;")))</f>
        <v>&lt;TD VALIGN = TOP  ALIGN = CENTER&gt;B&lt;/TD&gt;</v>
      </c>
      <c r="P5" s="7" t="str">
        <f>IF(Master!O5="#","",IF(Master!O5="#","&lt;TD&gt;&lt;BR&gt;&lt;/TD&gt;",CONCATENATE("&lt;TD VALIGN = TOP  ALIGN = CENTER&gt;",Master!O5,"&lt;/TD&gt;")))</f>
        <v>&lt;TD VALIGN = TOP  ALIGN = CENTER&gt;B&lt;/TD&gt;</v>
      </c>
      <c r="Q5" s="7" t="str">
        <f>IF(Master!P5="#","",IF(Master!P5="#","&lt;TD&gt;&lt;BR&gt;&lt;/TD&gt;",CONCATENATE("&lt;TD VALIGN = TOP  ALIGN = CENTER&gt;",Master!P5,"&lt;/TD&gt;")))</f>
        <v>&lt;TD VALIGN = TOP  ALIGN = CENTER&gt;B&lt;/TD&gt;</v>
      </c>
      <c r="R5" s="7" t="str">
        <f>IF(Master!Q5="#","",IF(Master!Q5="#","&lt;TD&gt;&lt;BR&gt;&lt;/TD&gt;",CONCATENATE("&lt;TD VALIGN = TOP  ALIGN = CENTER&gt;",Master!Q5,"&lt;/TD&gt;")))</f>
        <v>&lt;TD VALIGN = TOP  ALIGN = CENTER&gt;B&lt;/TD&gt;</v>
      </c>
      <c r="S5" s="7" t="str">
        <f>IF(Master!R5="#","",IF(Master!R5="#","&lt;TD&gt;&lt;BR&gt;&lt;/TD&gt;",CONCATENATE("&lt;TD VALIGN = TOP  ALIGN = CENTER&gt;",Master!R5,"&lt;/TD&gt;")))</f>
        <v>&lt;TD VALIGN = TOP  ALIGN = CENTER&gt;V&lt;/TD&gt;</v>
      </c>
      <c r="T5" s="7" t="str">
        <f>IF(Master!S5="#","",IF(Master!S5="#","&lt;TD&gt;&lt;BR&gt;&lt;/TD&gt;",CONCATENATE("&lt;TD VALIGN = TOP  ALIGN = CENTER&gt;",Master!S5,"&lt;/TD&gt;")))</f>
        <v>&lt;TD VALIGN = TOP  ALIGN = CENTER&gt;V&lt;/TD&gt;</v>
      </c>
      <c r="U5" s="7" t="str">
        <f>IF(Master!T5="#","",IF(Master!T5="#","&lt;TD&gt;&lt;BR&gt;&lt;/TD&gt;",CONCATENATE("&lt;TD VALIGN = TOP  ALIGN = CENTER&gt;",Master!T5,"&lt;/TD&gt;")))</f>
        <v>&lt;TD VALIGN = TOP  ALIGN = CENTER&gt;V&lt;/TD&gt;</v>
      </c>
      <c r="V5" s="7" t="str">
        <f>IF(Master!U5="#","",IF(Master!U5="#","&lt;TD&gt;&lt;BR&gt;&lt;/TD&gt;",CONCATENATE("&lt;TD VALIGN = TOP  ALIGN = CENTER&gt;",Master!U5,"&lt;/TD&gt;")))</f>
        <v>&lt;TD VALIGN = TOP  ALIGN = CENTER&gt;V&lt;/TD&gt;</v>
      </c>
      <c r="W5" s="7" t="str">
        <f>IF(Master!V5="#","",IF(Master!V5="#","&lt;TD&gt;&lt;BR&gt;&lt;/TD&gt;",CONCATENATE("&lt;TD VALIGN = TOP  ALIGN = CENTER&gt;",Master!V5,"&lt;/TD&gt;")))</f>
        <v>&lt;TD VALIGN = TOP  ALIGN = CENTER&gt;V&lt;/TD&gt;</v>
      </c>
      <c r="X5" s="7" t="str">
        <f>IF(Master!W5="#","",IF(Master!W5="#","&lt;TD&gt;&lt;BR&gt;&lt;/TD&gt;",CONCATENATE("&lt;TD VALIGN = TOP  ALIGN = CENTER&gt;",Master!W5,"&lt;/TD&gt;")))</f>
        <v>&lt;TD VALIGN = TOP  ALIGN = CENTER&gt;V&lt;/TD&gt;</v>
      </c>
      <c r="Y5" s="7" t="str">
        <f>IF(Master!X5="#","",IF(Master!X5="#","&lt;TD&gt;&lt;BR&gt;&lt;/TD&gt;",CONCATENATE("&lt;TD VALIGN = TOP  ALIGN = CENTER&gt;",Master!X5,"&lt;/TD&gt;")))</f>
        <v/>
      </c>
      <c r="Z5" s="7" t="str">
        <f>IF(Master!Y5="#","",IF(Master!Y5="#","&lt;TD&gt;&lt;BR&gt;&lt;/TD&gt;",CONCATENATE("&lt;TD VALIGN = TOP  ALIGN = CENTER&gt;",Master!Y5,"&lt;/TD&gt;")))</f>
        <v>&lt;TD VALIGN = TOP  ALIGN = CENTER&gt;&lt;/TD&gt;</v>
      </c>
    </row>
    <row r="6" spans="1:26" ht="12.75" customHeight="1" x14ac:dyDescent="0.2">
      <c r="A6" s="26" t="str">
        <f>IF(Master!$B6="#","","&lt;TR&gt;")</f>
        <v>&lt;TR&gt;</v>
      </c>
      <c r="B6" s="7" t="str">
        <f>IF(Master!$B6="#","",CONCATENATE("&lt;TD VALIGN = TOP  ALIGN = CENTER&gt;&lt;A HREF=""maint_",Master!A6,".pdf""&gt;",Master!A6,"&lt;/A&gt;"))</f>
        <v>&lt;TD VALIGN = TOP  ALIGN = CENTER&gt;&lt;A HREF="maint_0006.pdf"&gt;0006&lt;/A&gt;</v>
      </c>
      <c r="C6" s="7" t="str">
        <f>IF(Master!$B6="#","", (IF(Totals!AS6="Y","&lt;BR&gt;&lt;SMALL&gt;&lt;B&gt;&lt;FONT COLOR=""#00C000""&gt;Closed&lt;/FONT&gt;&lt;/B&gt;&lt;/SMALL&gt;&lt;/TD&gt;","&lt;/TD&gt;")))</f>
        <v>&lt;BR&gt;&lt;SMALL&gt;&lt;B&gt;&lt;FONT COLOR="#00C000"&gt;Closed&lt;/FONT&gt;&lt;/B&gt;&lt;/SMALL&gt;&lt;/TD&gt;</v>
      </c>
      <c r="E6" s="7" t="str">
        <f>(IF((Master!$B6="#"),(""),(CONCATENATE("&lt;TD VALIGN = TOP  ALIGN = CENTER NOWRAP&gt;",Master!C6,"&lt;/TD&gt;"))))</f>
        <v>&lt;TD VALIGN = TOP  ALIGN = CENTER NOWRAP&gt;802.1AS-2011&lt;/TD&gt;</v>
      </c>
      <c r="F6" s="7" t="str">
        <f>(IF((Master!$B6="#"),(""),(CONCATENATE("&lt;TD VALIGN = TOP NOWRAP&gt;",Master!D6,"&lt;/TD&gt;"))))</f>
        <v>&lt;TD VALIGN = TOP NOWRAP&gt;various&lt;/TD&gt;</v>
      </c>
      <c r="G6" s="7" t="str">
        <f>(IF((Master!$B6="#"),(""),(CONCATENATE("&lt;TD VALIGN = TOP NOWRAP&gt;",Master!E6,"&lt;/TD&gt;"))))</f>
        <v>&lt;TD VALIGN = TOP NOWRAP&gt;Corrigendum items agreed to in AVB TG&lt;/TD&gt;</v>
      </c>
      <c r="H6" s="7" t="str">
        <f>IF(Master!G6="#","",IF(Master!G6="#","&lt;TD&gt;&lt;BR&gt;&lt;/TD&gt;",CONCATENATE("&lt;TD VALIGN = TOP  ALIGN = CENTER&gt;",Master!G6,"&lt;/TD&gt;")))</f>
        <v>&lt;TD VALIGN = TOP  ALIGN = CENTER&gt;-&lt;/TD&gt;</v>
      </c>
      <c r="I6" s="7" t="str">
        <f>IF(Master!H6="#","",IF(Master!H6="#","&lt;TD&gt;&lt;BR&gt;&lt;/TD&gt;",CONCATENATE("&lt;TD VALIGN = TOP  ALIGN = CENTER&gt;",Master!H6,"&lt;/TD&gt;")))</f>
        <v>&lt;TD VALIGN = TOP  ALIGN = CENTER&gt;B&lt;/TD&gt;</v>
      </c>
      <c r="J6" s="7" t="str">
        <f>IF(Master!I6="#","",IF(Master!I6="#","&lt;TD&gt;&lt;BR&gt;&lt;/TD&gt;",CONCATENATE("&lt;TD VALIGN = TOP  ALIGN = CENTER&gt;",Master!I6,"&lt;/TD&gt;")))</f>
        <v>&lt;TD VALIGN = TOP  ALIGN = CENTER&gt;B&lt;/TD&gt;</v>
      </c>
      <c r="K6" s="7" t="str">
        <f>IF(Master!J6="#","",IF(Master!J6="#","&lt;TD&gt;&lt;BR&gt;&lt;/TD&gt;",CONCATENATE("&lt;TD VALIGN = TOP  ALIGN = CENTER&gt;",Master!J6,"&lt;/TD&gt;")))</f>
        <v>&lt;TD VALIGN = TOP  ALIGN = CENTER&gt;B&lt;/TD&gt;</v>
      </c>
      <c r="L6" s="7" t="str">
        <f>IF(Master!K6="#","",IF(Master!K6="#","&lt;TD&gt;&lt;BR&gt;&lt;/TD&gt;",CONCATENATE("&lt;TD VALIGN = TOP  ALIGN = CENTER&gt;",Master!K6,"&lt;/TD&gt;")))</f>
        <v>&lt;TD VALIGN = TOP  ALIGN = CENTER&gt;B&lt;/TD&gt;</v>
      </c>
      <c r="M6" s="7" t="str">
        <f>IF(Master!L6="#","",IF(Master!L6="#","&lt;TD&gt;&lt;BR&gt;&lt;/TD&gt;",CONCATENATE("&lt;TD VALIGN = TOP  ALIGN = CENTER&gt;",Master!L6,"&lt;/TD&gt;")))</f>
        <v>&lt;TD VALIGN = TOP  ALIGN = CENTER&gt;B&lt;/TD&gt;</v>
      </c>
      <c r="N6" s="7" t="str">
        <f>IF(Master!M6="#","",IF(Master!M6="#","&lt;TD&gt;&lt;BR&gt;&lt;/TD&gt;",CONCATENATE("&lt;TD VALIGN = TOP  ALIGN = CENTER&gt;",Master!M6,"&lt;/TD&gt;")))</f>
        <v>&lt;TD VALIGN = TOP  ALIGN = CENTER&gt;B&lt;/TD&gt;</v>
      </c>
      <c r="O6" s="7" t="str">
        <f>IF(Master!N6="#","",IF(Master!N6="#","&lt;TD&gt;&lt;BR&gt;&lt;/TD&gt;",CONCATENATE("&lt;TD VALIGN = TOP  ALIGN = CENTER&gt;",Master!N6,"&lt;/TD&gt;")))</f>
        <v>&lt;TD VALIGN = TOP  ALIGN = CENTER&gt;B&lt;/TD&gt;</v>
      </c>
      <c r="P6" s="7" t="str">
        <f>IF(Master!O6="#","",IF(Master!O6="#","&lt;TD&gt;&lt;BR&gt;&lt;/TD&gt;",CONCATENATE("&lt;TD VALIGN = TOP  ALIGN = CENTER&gt;",Master!O6,"&lt;/TD&gt;")))</f>
        <v>&lt;TD VALIGN = TOP  ALIGN = CENTER&gt;V&lt;/TD&gt;</v>
      </c>
      <c r="Q6" s="7" t="str">
        <f>IF(Master!P6="#","",IF(Master!P6="#","&lt;TD&gt;&lt;BR&gt;&lt;/TD&gt;",CONCATENATE("&lt;TD VALIGN = TOP  ALIGN = CENTER&gt;",Master!P6,"&lt;/TD&gt;")))</f>
        <v>&lt;TD VALIGN = TOP  ALIGN = CENTER&gt;V&lt;/TD&gt;</v>
      </c>
      <c r="R6" s="7" t="str">
        <f>IF(Master!Q6="#","",IF(Master!Q6="#","&lt;TD&gt;&lt;BR&gt;&lt;/TD&gt;",CONCATENATE("&lt;TD VALIGN = TOP  ALIGN = CENTER&gt;",Master!Q6,"&lt;/TD&gt;")))</f>
        <v>&lt;TD VALIGN = TOP  ALIGN = CENTER&gt;V&lt;/TD&gt;</v>
      </c>
      <c r="S6" s="7" t="str">
        <f>IF(Master!R6="#","",IF(Master!R6="#","&lt;TD&gt;&lt;BR&gt;&lt;/TD&gt;",CONCATENATE("&lt;TD VALIGN = TOP  ALIGN = CENTER&gt;",Master!R6,"&lt;/TD&gt;")))</f>
        <v>&lt;TD VALIGN = TOP  ALIGN = CENTER&gt;V&lt;/TD&gt;</v>
      </c>
      <c r="T6" s="7" t="str">
        <f>IF(Master!S6="#","",IF(Master!S6="#","&lt;TD&gt;&lt;BR&gt;&lt;/TD&gt;",CONCATENATE("&lt;TD VALIGN = TOP  ALIGN = CENTER&gt;",Master!S6,"&lt;/TD&gt;")))</f>
        <v>&lt;TD VALIGN = TOP  ALIGN = CENTER&gt;V&lt;/TD&gt;</v>
      </c>
      <c r="U6" s="7" t="str">
        <f>IF(Master!T6="#","",IF(Master!T6="#","&lt;TD&gt;&lt;BR&gt;&lt;/TD&gt;",CONCATENATE("&lt;TD VALIGN = TOP  ALIGN = CENTER&gt;",Master!T6,"&lt;/TD&gt;")))</f>
        <v>&lt;TD VALIGN = TOP  ALIGN = CENTER&gt;A&lt;/TD&gt;</v>
      </c>
      <c r="V6" s="7" t="str">
        <f>IF(Master!U6="#","",IF(Master!U6="#","&lt;TD&gt;&lt;BR&gt;&lt;/TD&gt;",CONCATENATE("&lt;TD VALIGN = TOP  ALIGN = CENTER&gt;",Master!U6,"&lt;/TD&gt;")))</f>
        <v>&lt;TD VALIGN = TOP  ALIGN = CENTER&gt;P&lt;/TD&gt;</v>
      </c>
      <c r="W6" s="7" t="str">
        <f>IF(Master!V6="#","",IF(Master!V6="#","&lt;TD&gt;&lt;BR&gt;&lt;/TD&gt;",CONCATENATE("&lt;TD VALIGN = TOP  ALIGN = CENTER&gt;",Master!V6,"&lt;/TD&gt;")))</f>
        <v>&lt;TD VALIGN = TOP  ALIGN = CENTER&gt;P&lt;/TD&gt;</v>
      </c>
      <c r="X6" s="7" t="str">
        <f>IF(Master!W6="#","",IF(Master!W6="#","&lt;TD&gt;&lt;BR&gt;&lt;/TD&gt;",CONCATENATE("&lt;TD VALIGN = TOP  ALIGN = CENTER&gt;",Master!W6,"&lt;/TD&gt;")))</f>
        <v>&lt;TD VALIGN = TOP  ALIGN = CENTER&gt;P&lt;/TD&gt;</v>
      </c>
      <c r="Y6" s="7" t="str">
        <f>IF(Master!X6="#","",IF(Master!X6="#","&lt;TD&gt;&lt;BR&gt;&lt;/TD&gt;",CONCATENATE("&lt;TD VALIGN = TOP  ALIGN = CENTER&gt;",Master!X6,"&lt;/TD&gt;")))</f>
        <v/>
      </c>
      <c r="Z6" s="7" t="str">
        <f>IF(Master!Y6="#","",IF(Master!Y6="#","&lt;TD&gt;&lt;BR&gt;&lt;/TD&gt;",CONCATENATE("&lt;TD VALIGN = TOP  ALIGN = CENTER&gt;",Master!Y6,"&lt;/TD&gt;")))</f>
        <v>&lt;TD VALIGN = TOP  ALIGN = CENTER&gt;&lt;/TD&gt;</v>
      </c>
    </row>
    <row r="7" spans="1:26" ht="12.75" customHeight="1" x14ac:dyDescent="0.2">
      <c r="A7" s="26" t="str">
        <f>IF(Master!$B7="#","","&lt;TR&gt;")</f>
        <v>&lt;TR&gt;</v>
      </c>
      <c r="B7" s="7" t="str">
        <f>IF(Master!$B7="#","",CONCATENATE("&lt;TD VALIGN = TOP  ALIGN = CENTER&gt;&lt;A HREF=""maint_",Master!A7,".pdf""&gt;",Master!A7,"&lt;/A&gt;"))</f>
        <v>&lt;TD VALIGN = TOP  ALIGN = CENTER&gt;&lt;A HREF="maint_0007.pdf"&gt;0007&lt;/A&gt;</v>
      </c>
      <c r="C7" s="7" t="str">
        <f>IF(Master!$B7="#","", (IF(Totals!AS7="Y","&lt;BR&gt;&lt;SMALL&gt;&lt;B&gt;&lt;FONT COLOR=""#00C000""&gt;Closed&lt;/FONT&gt;&lt;/B&gt;&lt;/SMALL&gt;&lt;/TD&gt;","&lt;/TD&gt;")))</f>
        <v>&lt;BR&gt;&lt;SMALL&gt;&lt;B&gt;&lt;FONT COLOR="#00C000"&gt;Closed&lt;/FONT&gt;&lt;/B&gt;&lt;/SMALL&gt;&lt;/TD&gt;</v>
      </c>
      <c r="E7" s="7" t="str">
        <f>(IF((Master!$B7="#"),(""),(CONCATENATE("&lt;TD VALIGN = TOP  ALIGN = CENTER NOWRAP&gt;",Master!C7,"&lt;/TD&gt;"))))</f>
        <v>&lt;TD VALIGN = TOP  ALIGN = CENTER NOWRAP&gt;802.1Q/D1.5&lt;/TD&gt;</v>
      </c>
      <c r="F7" s="7" t="str">
        <f>(IF((Master!$B7="#"),(""),(CONCATENATE("&lt;TD VALIGN = TOP NOWRAP&gt;",Master!D7,"&lt;/TD&gt;"))))</f>
        <v>&lt;TD VALIGN = TOP NOWRAP&gt;10.6&lt;/TD&gt;</v>
      </c>
      <c r="G7" s="7" t="str">
        <f>(IF((Master!$B7="#"),(""),(CONCATENATE("&lt;TD VALIGN = TOP NOWRAP&gt;",Master!E7,"&lt;/TD&gt;"))))</f>
        <v>&lt;TD VALIGN = TOP NOWRAP&gt;incorrect operPointToPointMAC references&lt;/TD&gt;</v>
      </c>
      <c r="H7" s="7" t="str">
        <f>IF(Master!G7="#","",IF(Master!G7="#","&lt;TD&gt;&lt;BR&gt;&lt;/TD&gt;",CONCATENATE("&lt;TD VALIGN = TOP  ALIGN = CENTER&gt;",Master!G7,"&lt;/TD&gt;")))</f>
        <v>&lt;TD VALIGN = TOP  ALIGN = CENTER&gt;-&lt;/TD&gt;</v>
      </c>
      <c r="I7" s="7" t="str">
        <f>IF(Master!H7="#","",IF(Master!H7="#","&lt;TD&gt;&lt;BR&gt;&lt;/TD&gt;",CONCATENATE("&lt;TD VALIGN = TOP  ALIGN = CENTER&gt;",Master!H7,"&lt;/TD&gt;")))</f>
        <v>&lt;TD VALIGN = TOP  ALIGN = CENTER&gt;-&lt;/TD&gt;</v>
      </c>
      <c r="J7" s="7" t="str">
        <f>IF(Master!I7="#","",IF(Master!I7="#","&lt;TD&gt;&lt;BR&gt;&lt;/TD&gt;",CONCATENATE("&lt;TD VALIGN = TOP  ALIGN = CENTER&gt;",Master!I7,"&lt;/TD&gt;")))</f>
        <v>&lt;TD VALIGN = TOP  ALIGN = CENTER&gt;V&lt;/TD&gt;</v>
      </c>
      <c r="K7" s="7" t="str">
        <f>IF(Master!J7="#","",IF(Master!J7="#","&lt;TD&gt;&lt;BR&gt;&lt;/TD&gt;",CONCATENATE("&lt;TD VALIGN = TOP  ALIGN = CENTER&gt;",Master!J7,"&lt;/TD&gt;")))</f>
        <v>&lt;TD VALIGN = TOP  ALIGN = CENTER&gt;V&lt;/TD&gt;</v>
      </c>
      <c r="L7" s="7" t="str">
        <f>IF(Master!K7="#","",IF(Master!K7="#","&lt;TD&gt;&lt;BR&gt;&lt;/TD&gt;",CONCATENATE("&lt;TD VALIGN = TOP  ALIGN = CENTER&gt;",Master!K7,"&lt;/TD&gt;")))</f>
        <v>&lt;TD VALIGN = TOP  ALIGN = CENTER&gt;V&lt;/TD&gt;</v>
      </c>
      <c r="M7" s="7" t="str">
        <f>IF(Master!L7="#","",IF(Master!L7="#","&lt;TD&gt;&lt;BR&gt;&lt;/TD&gt;",CONCATENATE("&lt;TD VALIGN = TOP  ALIGN = CENTER&gt;",Master!L7,"&lt;/TD&gt;")))</f>
        <v>&lt;TD VALIGN = TOP  ALIGN = CENTER&gt;V&lt;/TD&gt;</v>
      </c>
      <c r="N7" s="7" t="str">
        <f>IF(Master!M7="#","",IF(Master!M7="#","&lt;TD&gt;&lt;BR&gt;&lt;/TD&gt;",CONCATENATE("&lt;TD VALIGN = TOP  ALIGN = CENTER&gt;",Master!M7,"&lt;/TD&gt;")))</f>
        <v>&lt;TD VALIGN = TOP  ALIGN = CENTER&gt;P&lt;/TD&gt;</v>
      </c>
      <c r="O7" s="7" t="str">
        <f>IF(Master!N7="#","",IF(Master!N7="#","&lt;TD&gt;&lt;BR&gt;&lt;/TD&gt;",CONCATENATE("&lt;TD VALIGN = TOP  ALIGN = CENTER&gt;",Master!N7,"&lt;/TD&gt;")))</f>
        <v>&lt;TD VALIGN = TOP  ALIGN = CENTER&gt;P&lt;/TD&gt;</v>
      </c>
      <c r="P7" s="7" t="str">
        <f>IF(Master!O7="#","",IF(Master!O7="#","&lt;TD&gt;&lt;BR&gt;&lt;/TD&gt;",CONCATENATE("&lt;TD VALIGN = TOP  ALIGN = CENTER&gt;",Master!O7,"&lt;/TD&gt;")))</f>
        <v>&lt;TD VALIGN = TOP  ALIGN = CENTER&gt;P&lt;/TD&gt;</v>
      </c>
      <c r="Q7" s="7" t="str">
        <f>IF(Master!P7="#","",IF(Master!P7="#","&lt;TD&gt;&lt;BR&gt;&lt;/TD&gt;",CONCATENATE("&lt;TD VALIGN = TOP  ALIGN = CENTER&gt;",Master!P7,"&lt;/TD&gt;")))</f>
        <v>&lt;TD VALIGN = TOP  ALIGN = CENTER&gt;P&lt;/TD&gt;</v>
      </c>
      <c r="R7" s="7" t="str">
        <f>IF(Master!Q7="#","",IF(Master!Q7="#","&lt;TD&gt;&lt;BR&gt;&lt;/TD&gt;",CONCATENATE("&lt;TD VALIGN = TOP  ALIGN = CENTER&gt;",Master!Q7,"&lt;/TD&gt;")))</f>
        <v>&lt;TD VALIGN = TOP  ALIGN = CENTER&gt;P&lt;/TD&gt;</v>
      </c>
      <c r="S7" s="7" t="str">
        <f>IF(Master!R7="#","",IF(Master!R7="#","&lt;TD&gt;&lt;BR&gt;&lt;/TD&gt;",CONCATENATE("&lt;TD VALIGN = TOP  ALIGN = CENTER&gt;",Master!R7,"&lt;/TD&gt;")))</f>
        <v>&lt;TD VALIGN = TOP  ALIGN = CENTER&gt;P&lt;/TD&gt;</v>
      </c>
      <c r="T7" s="7" t="str">
        <f>IF(Master!S7="#","",IF(Master!S7="#","&lt;TD&gt;&lt;BR&gt;&lt;/TD&gt;",CONCATENATE("&lt;TD VALIGN = TOP  ALIGN = CENTER&gt;",Master!S7,"&lt;/TD&gt;")))</f>
        <v>&lt;TD VALIGN = TOP  ALIGN = CENTER&gt;P&lt;/TD&gt;</v>
      </c>
      <c r="U7" s="7" t="str">
        <f>IF(Master!T7="#","",IF(Master!T7="#","&lt;TD&gt;&lt;BR&gt;&lt;/TD&gt;",CONCATENATE("&lt;TD VALIGN = TOP  ALIGN = CENTER&gt;",Master!T7,"&lt;/TD&gt;")))</f>
        <v>&lt;TD VALIGN = TOP  ALIGN = CENTER&gt;P&lt;/TD&gt;</v>
      </c>
      <c r="V7" s="7" t="str">
        <f>IF(Master!U7="#","",IF(Master!U7="#","&lt;TD&gt;&lt;BR&gt;&lt;/TD&gt;",CONCATENATE("&lt;TD VALIGN = TOP  ALIGN = CENTER&gt;",Master!U7,"&lt;/TD&gt;")))</f>
        <v>&lt;TD VALIGN = TOP  ALIGN = CENTER&gt;P&lt;/TD&gt;</v>
      </c>
      <c r="W7" s="7" t="str">
        <f>IF(Master!V7="#","",IF(Master!V7="#","&lt;TD&gt;&lt;BR&gt;&lt;/TD&gt;",CONCATENATE("&lt;TD VALIGN = TOP  ALIGN = CENTER&gt;",Master!V7,"&lt;/TD&gt;")))</f>
        <v>&lt;TD VALIGN = TOP  ALIGN = CENTER&gt;P&lt;/TD&gt;</v>
      </c>
      <c r="X7" s="7" t="str">
        <f>IF(Master!W7="#","",IF(Master!W7="#","&lt;TD&gt;&lt;BR&gt;&lt;/TD&gt;",CONCATENATE("&lt;TD VALIGN = TOP  ALIGN = CENTER&gt;",Master!W7,"&lt;/TD&gt;")))</f>
        <v>&lt;TD VALIGN = TOP  ALIGN = CENTER&gt;P&lt;/TD&gt;</v>
      </c>
      <c r="Y7" s="7" t="str">
        <f>IF(Master!X7="#","",IF(Master!X7="#","&lt;TD&gt;&lt;BR&gt;&lt;/TD&gt;",CONCATENATE("&lt;TD VALIGN = TOP  ALIGN = CENTER&gt;",Master!X7,"&lt;/TD&gt;")))</f>
        <v/>
      </c>
      <c r="Z7" s="7" t="str">
        <f>IF(Master!Y7="#","",IF(Master!Y7="#","&lt;TD&gt;&lt;BR&gt;&lt;/TD&gt;",CONCATENATE("&lt;TD VALIGN = TOP  ALIGN = CENTER&gt;",Master!Y7,"&lt;/TD&gt;")))</f>
        <v>&lt;TD VALIGN = TOP  ALIGN = CENTER&gt;&lt;/TD&gt;</v>
      </c>
    </row>
    <row r="8" spans="1:26" ht="12.75" customHeight="1" x14ac:dyDescent="0.2">
      <c r="A8" s="26" t="str">
        <f>IF(Master!$B8="#","","&lt;TR&gt;")</f>
        <v>&lt;TR&gt;</v>
      </c>
      <c r="B8" s="7" t="str">
        <f>IF(Master!$B8="#","",CONCATENATE("&lt;TD VALIGN = TOP  ALIGN = CENTER&gt;&lt;A HREF=""maint_",Master!A8,".pdf""&gt;",Master!A8,"&lt;/A&gt;"))</f>
        <v>&lt;TD VALIGN = TOP  ALIGN = CENTER&gt;&lt;A HREF="maint_0008.pdf"&gt;0008&lt;/A&gt;</v>
      </c>
      <c r="C8" s="7" t="str">
        <f>IF(Master!$B8="#","", (IF(Totals!AS8="Y","&lt;BR&gt;&lt;SMALL&gt;&lt;B&gt;&lt;FONT COLOR=""#00C000""&gt;Closed&lt;/FONT&gt;&lt;/B&gt;&lt;/SMALL&gt;&lt;/TD&gt;","&lt;/TD&gt;")))</f>
        <v>&lt;/TD&gt;</v>
      </c>
      <c r="E8" s="7" t="str">
        <f>(IF((Master!$B8="#"),(""),(CONCATENATE("&lt;TD VALIGN = TOP  ALIGN = CENTER NOWRAP&gt;",Master!C8,"&lt;/TD&gt;"))))</f>
        <v>&lt;TD VALIGN = TOP  ALIGN = CENTER NOWRAP&gt;802.1Q/D1.5&lt;/TD&gt;</v>
      </c>
      <c r="F8" s="7" t="str">
        <f>(IF((Master!$B8="#"),(""),(CONCATENATE("&lt;TD VALIGN = TOP NOWRAP&gt;",Master!D8,"&lt;/TD&gt;"))))</f>
        <v>&lt;TD VALIGN = TOP NOWRAP&gt;A.21&lt;/TD&gt;</v>
      </c>
      <c r="G8" s="7" t="str">
        <f>(IF((Master!$B8="#"),(""),(CONCATENATE("&lt;TD VALIGN = TOP NOWRAP&gt;",Master!E8,"&lt;/TD&gt;"))))</f>
        <v>&lt;TD VALIGN = TOP NOWRAP&gt;MVRP cut-and-paste errors&lt;/TD&gt;</v>
      </c>
      <c r="H8" s="7" t="str">
        <f>IF(Master!G8="#","",IF(Master!G8="#","&lt;TD&gt;&lt;BR&gt;&lt;/TD&gt;",CONCATENATE("&lt;TD VALIGN = TOP  ALIGN = CENTER&gt;",Master!G8,"&lt;/TD&gt;")))</f>
        <v>&lt;TD VALIGN = TOP  ALIGN = CENTER&gt;-&lt;/TD&gt;</v>
      </c>
      <c r="I8" s="7" t="str">
        <f>IF(Master!H8="#","",IF(Master!H8="#","&lt;TD&gt;&lt;BR&gt;&lt;/TD&gt;",CONCATENATE("&lt;TD VALIGN = TOP  ALIGN = CENTER&gt;",Master!H8,"&lt;/TD&gt;")))</f>
        <v>&lt;TD VALIGN = TOP  ALIGN = CENTER&gt;-&lt;/TD&gt;</v>
      </c>
      <c r="J8" s="7" t="str">
        <f>IF(Master!I8="#","",IF(Master!I8="#","&lt;TD&gt;&lt;BR&gt;&lt;/TD&gt;",CONCATENATE("&lt;TD VALIGN = TOP  ALIGN = CENTER&gt;",Master!I8,"&lt;/TD&gt;")))</f>
        <v>&lt;TD VALIGN = TOP  ALIGN = CENTER&gt;V&lt;/TD&gt;</v>
      </c>
      <c r="K8" s="7" t="str">
        <f>IF(Master!J8="#","",IF(Master!J8="#","&lt;TD&gt;&lt;BR&gt;&lt;/TD&gt;",CONCATENATE("&lt;TD VALIGN = TOP  ALIGN = CENTER&gt;",Master!J8,"&lt;/TD&gt;")))</f>
        <v>&lt;TD VALIGN = TOP  ALIGN = CENTER&gt;V&lt;/TD&gt;</v>
      </c>
      <c r="L8" s="7" t="str">
        <f>IF(Master!K8="#","",IF(Master!K8="#","&lt;TD&gt;&lt;BR&gt;&lt;/TD&gt;",CONCATENATE("&lt;TD VALIGN = TOP  ALIGN = CENTER&gt;",Master!K8,"&lt;/TD&gt;")))</f>
        <v>&lt;TD VALIGN = TOP  ALIGN = CENTER&gt;V&lt;/TD&gt;</v>
      </c>
      <c r="M8" s="7" t="str">
        <f>IF(Master!L8="#","",IF(Master!L8="#","&lt;TD&gt;&lt;BR&gt;&lt;/TD&gt;",CONCATENATE("&lt;TD VALIGN = TOP  ALIGN = CENTER&gt;",Master!L8,"&lt;/TD&gt;")))</f>
        <v>&lt;TD VALIGN = TOP  ALIGN = CENTER&gt;V&lt;/TD&gt;</v>
      </c>
      <c r="N8" s="7" t="str">
        <f>IF(Master!M8="#","",IF(Master!M8="#","&lt;TD&gt;&lt;BR&gt;&lt;/TD&gt;",CONCATENATE("&lt;TD VALIGN = TOP  ALIGN = CENTER&gt;",Master!M8,"&lt;/TD&gt;")))</f>
        <v>&lt;TD VALIGN = TOP  ALIGN = CENTER&gt;P&lt;/TD&gt;</v>
      </c>
      <c r="O8" s="7" t="str">
        <f>IF(Master!N8="#","",IF(Master!N8="#","&lt;TD&gt;&lt;BR&gt;&lt;/TD&gt;",CONCATENATE("&lt;TD VALIGN = TOP  ALIGN = CENTER&gt;",Master!N8,"&lt;/TD&gt;")))</f>
        <v>&lt;TD VALIGN = TOP  ALIGN = CENTER&gt;B&lt;/TD&gt;</v>
      </c>
      <c r="P8" s="7" t="str">
        <f>IF(Master!O8="#","",IF(Master!O8="#","&lt;TD&gt;&lt;BR&gt;&lt;/TD&gt;",CONCATENATE("&lt;TD VALIGN = TOP  ALIGN = CENTER&gt;",Master!O8,"&lt;/TD&gt;")))</f>
        <v>&lt;TD VALIGN = TOP  ALIGN = CENTER&gt;B&lt;/TD&gt;</v>
      </c>
      <c r="Q8" s="7" t="str">
        <f>IF(Master!P8="#","",IF(Master!P8="#","&lt;TD&gt;&lt;BR&gt;&lt;/TD&gt;",CONCATENATE("&lt;TD VALIGN = TOP  ALIGN = CENTER&gt;",Master!P8,"&lt;/TD&gt;")))</f>
        <v>&lt;TD VALIGN = TOP  ALIGN = CENTER&gt;B&lt;/TD&gt;</v>
      </c>
      <c r="R8" s="7" t="str">
        <f>IF(Master!Q8="#","",IF(Master!Q8="#","&lt;TD&gt;&lt;BR&gt;&lt;/TD&gt;",CONCATENATE("&lt;TD VALIGN = TOP  ALIGN = CENTER&gt;",Master!Q8,"&lt;/TD&gt;")))</f>
        <v>&lt;TD VALIGN = TOP  ALIGN = CENTER&gt;B&lt;/TD&gt;</v>
      </c>
      <c r="S8" s="7" t="str">
        <f>IF(Master!R8="#","",IF(Master!R8="#","&lt;TD&gt;&lt;BR&gt;&lt;/TD&gt;",CONCATENATE("&lt;TD VALIGN = TOP  ALIGN = CENTER&gt;",Master!R8,"&lt;/TD&gt;")))</f>
        <v>&lt;TD VALIGN = TOP  ALIGN = CENTER&gt;V&lt;/TD&gt;</v>
      </c>
      <c r="T8" s="7" t="str">
        <f>IF(Master!S8="#","",IF(Master!S8="#","&lt;TD&gt;&lt;BR&gt;&lt;/TD&gt;",CONCATENATE("&lt;TD VALIGN = TOP  ALIGN = CENTER&gt;",Master!S8,"&lt;/TD&gt;")))</f>
        <v>&lt;TD VALIGN = TOP  ALIGN = CENTER&gt;V&lt;/TD&gt;</v>
      </c>
      <c r="U8" s="7" t="str">
        <f>IF(Master!T8="#","",IF(Master!T8="#","&lt;TD&gt;&lt;BR&gt;&lt;/TD&gt;",CONCATENATE("&lt;TD VALIGN = TOP  ALIGN = CENTER&gt;",Master!T8,"&lt;/TD&gt;")))</f>
        <v>&lt;TD VALIGN = TOP  ALIGN = CENTER&gt;V&lt;/TD&gt;</v>
      </c>
      <c r="V8" s="7" t="str">
        <f>IF(Master!U8="#","",IF(Master!U8="#","&lt;TD&gt;&lt;BR&gt;&lt;/TD&gt;",CONCATENATE("&lt;TD VALIGN = TOP  ALIGN = CENTER&gt;",Master!U8,"&lt;/TD&gt;")))</f>
        <v>&lt;TD VALIGN = TOP  ALIGN = CENTER&gt;V&lt;/TD&gt;</v>
      </c>
      <c r="W8" s="7" t="str">
        <f>IF(Master!V8="#","",IF(Master!V8="#","&lt;TD&gt;&lt;BR&gt;&lt;/TD&gt;",CONCATENATE("&lt;TD VALIGN = TOP  ALIGN = CENTER&gt;",Master!V8,"&lt;/TD&gt;")))</f>
        <v>&lt;TD VALIGN = TOP  ALIGN = CENTER&gt;V&lt;/TD&gt;</v>
      </c>
      <c r="X8" s="7" t="str">
        <f>IF(Master!W8="#","",IF(Master!W8="#","&lt;TD&gt;&lt;BR&gt;&lt;/TD&gt;",CONCATENATE("&lt;TD VALIGN = TOP  ALIGN = CENTER&gt;",Master!W8,"&lt;/TD&gt;")))</f>
        <v>&lt;TD VALIGN = TOP  ALIGN = CENTER&gt;V&lt;/TD&gt;</v>
      </c>
      <c r="Y8" s="7" t="str">
        <f>IF(Master!X8="#","",IF(Master!X8="#","&lt;TD&gt;&lt;BR&gt;&lt;/TD&gt;",CONCATENATE("&lt;TD VALIGN = TOP  ALIGN = CENTER&gt;",Master!X8,"&lt;/TD&gt;")))</f>
        <v/>
      </c>
      <c r="Z8" s="7" t="str">
        <f>IF(Master!Y8="#","",IF(Master!Y8="#","&lt;TD&gt;&lt;BR&gt;&lt;/TD&gt;",CONCATENATE("&lt;TD VALIGN = TOP  ALIGN = CENTER&gt;",Master!Y8,"&lt;/TD&gt;")))</f>
        <v>&lt;TD VALIGN = TOP  ALIGN = CENTER&gt;&lt;/TD&gt;</v>
      </c>
    </row>
    <row r="9" spans="1:26" ht="12.75" customHeight="1" x14ac:dyDescent="0.2">
      <c r="A9" s="26" t="str">
        <f>IF(Master!$B9="#","","&lt;TR&gt;")</f>
        <v>&lt;TR&gt;</v>
      </c>
      <c r="B9" s="7" t="str">
        <f>IF(Master!$B9="#","",CONCATENATE("&lt;TD VALIGN = TOP  ALIGN = CENTER&gt;&lt;A HREF=""maint_",Master!A9,".pdf""&gt;",Master!A9,"&lt;/A&gt;"))</f>
        <v>&lt;TD VALIGN = TOP  ALIGN = CENTER&gt;&lt;A HREF="maint_0009.pdf"&gt;0009&lt;/A&gt;</v>
      </c>
      <c r="C9" s="7" t="str">
        <f>IF(Master!$B9="#","", (IF(Totals!AS9="Y","&lt;BR&gt;&lt;SMALL&gt;&lt;B&gt;&lt;FONT COLOR=""#00C000""&gt;Closed&lt;/FONT&gt;&lt;/B&gt;&lt;/SMALL&gt;&lt;/TD&gt;","&lt;/TD&gt;")))</f>
        <v>&lt;/TD&gt;</v>
      </c>
      <c r="E9" s="7" t="str">
        <f>(IF((Master!$B9="#"),(""),(CONCATENATE("&lt;TD VALIGN = TOP  ALIGN = CENTER NOWRAP&gt;",Master!C9,"&lt;/TD&gt;"))))</f>
        <v>&lt;TD VALIGN = TOP  ALIGN = CENTER NOWRAP&gt;802.1Q &amp; 802.1AX&lt;/TD&gt;</v>
      </c>
      <c r="F9" s="7" t="str">
        <f>(IF((Master!$B9="#"),(""),(CONCATENATE("&lt;TD VALIGN = TOP NOWRAP&gt;",Master!D9,"&lt;/TD&gt;"))))</f>
        <v>&lt;TD VALIGN = TOP NOWRAP&gt;D.2.7&lt;/TD&gt;</v>
      </c>
      <c r="G9" s="7" t="str">
        <f>(IF((Master!$B9="#"),(""),(CONCATENATE("&lt;TD VALIGN = TOP NOWRAP&gt;",Master!E9,"&lt;/TD&gt;"))))</f>
        <v>&lt;TD VALIGN = TOP NOWRAP&gt;Disambiguating LLDP over Link Aggregations&lt;/TD&gt;</v>
      </c>
      <c r="H9" s="7" t="str">
        <f>IF(Master!G9="#","",IF(Master!G9="#","&lt;TD&gt;&lt;BR&gt;&lt;/TD&gt;",CONCATENATE("&lt;TD VALIGN = TOP  ALIGN = CENTER&gt;",Master!G9,"&lt;/TD&gt;")))</f>
        <v>&lt;TD VALIGN = TOP  ALIGN = CENTER&gt;-&lt;/TD&gt;</v>
      </c>
      <c r="I9" s="7" t="str">
        <f>IF(Master!H9="#","",IF(Master!H9="#","&lt;TD&gt;&lt;BR&gt;&lt;/TD&gt;",CONCATENATE("&lt;TD VALIGN = TOP  ALIGN = CENTER&gt;",Master!H9,"&lt;/TD&gt;")))</f>
        <v>&lt;TD VALIGN = TOP  ALIGN = CENTER&gt;-&lt;/TD&gt;</v>
      </c>
      <c r="J9" s="7" t="str">
        <f>IF(Master!I9="#","",IF(Master!I9="#","&lt;TD&gt;&lt;BR&gt;&lt;/TD&gt;",CONCATENATE("&lt;TD VALIGN = TOP  ALIGN = CENTER&gt;",Master!I9,"&lt;/TD&gt;")))</f>
        <v>&lt;TD VALIGN = TOP  ALIGN = CENTER&gt;R&lt;/TD&gt;</v>
      </c>
      <c r="K9" s="7" t="str">
        <f>IF(Master!J9="#","",IF(Master!J9="#","&lt;TD&gt;&lt;BR&gt;&lt;/TD&gt;",CONCATENATE("&lt;TD VALIGN = TOP  ALIGN = CENTER&gt;",Master!J9,"&lt;/TD&gt;")))</f>
        <v>&lt;TD VALIGN = TOP  ALIGN = CENTER&gt;R&lt;/TD&gt;</v>
      </c>
      <c r="L9" s="7" t="str">
        <f>IF(Master!K9="#","",IF(Master!K9="#","&lt;TD&gt;&lt;BR&gt;&lt;/TD&gt;",CONCATENATE("&lt;TD VALIGN = TOP  ALIGN = CENTER&gt;",Master!K9,"&lt;/TD&gt;")))</f>
        <v>&lt;TD VALIGN = TOP  ALIGN = CENTER&gt;R&lt;/TD&gt;</v>
      </c>
      <c r="M9" s="7" t="str">
        <f>IF(Master!L9="#","",IF(Master!L9="#","&lt;TD&gt;&lt;BR&gt;&lt;/TD&gt;",CONCATENATE("&lt;TD VALIGN = TOP  ALIGN = CENTER&gt;",Master!L9,"&lt;/TD&gt;")))</f>
        <v>&lt;TD VALIGN = TOP  ALIGN = CENTER&gt;R&lt;/TD&gt;</v>
      </c>
      <c r="N9" s="7" t="str">
        <f>IF(Master!M9="#","",IF(Master!M9="#","&lt;TD&gt;&lt;BR&gt;&lt;/TD&gt;",CONCATENATE("&lt;TD VALIGN = TOP  ALIGN = CENTER&gt;",Master!M9,"&lt;/TD&gt;")))</f>
        <v>&lt;TD VALIGN = TOP  ALIGN = CENTER&gt;B&lt;/TD&gt;</v>
      </c>
      <c r="O9" s="7" t="str">
        <f>IF(Master!N9="#","",IF(Master!N9="#","&lt;TD&gt;&lt;BR&gt;&lt;/TD&gt;",CONCATENATE("&lt;TD VALIGN = TOP  ALIGN = CENTER&gt;",Master!N9,"&lt;/TD&gt;")))</f>
        <v>&lt;TD VALIGN = TOP  ALIGN = CENTER&gt;B&lt;/TD&gt;</v>
      </c>
      <c r="P9" s="7" t="str">
        <f>IF(Master!O9="#","",IF(Master!O9="#","&lt;TD&gt;&lt;BR&gt;&lt;/TD&gt;",CONCATENATE("&lt;TD VALIGN = TOP  ALIGN = CENTER&gt;",Master!O9,"&lt;/TD&gt;")))</f>
        <v>&lt;TD VALIGN = TOP  ALIGN = CENTER&gt;B&lt;/TD&gt;</v>
      </c>
      <c r="Q9" s="7" t="str">
        <f>IF(Master!P9="#","",IF(Master!P9="#","&lt;TD&gt;&lt;BR&gt;&lt;/TD&gt;",CONCATENATE("&lt;TD VALIGN = TOP  ALIGN = CENTER&gt;",Master!P9,"&lt;/TD&gt;")))</f>
        <v>&lt;TD VALIGN = TOP  ALIGN = CENTER&gt;B&lt;/TD&gt;</v>
      </c>
      <c r="R9" s="7" t="str">
        <f>IF(Master!Q9="#","",IF(Master!Q9="#","&lt;TD&gt;&lt;BR&gt;&lt;/TD&gt;",CONCATENATE("&lt;TD VALIGN = TOP  ALIGN = CENTER&gt;",Master!Q9,"&lt;/TD&gt;")))</f>
        <v>&lt;TD VALIGN = TOP  ALIGN = CENTER&gt;B&lt;/TD&gt;</v>
      </c>
      <c r="S9" s="7" t="str">
        <f>IF(Master!R9="#","",IF(Master!R9="#","&lt;TD&gt;&lt;BR&gt;&lt;/TD&gt;",CONCATENATE("&lt;TD VALIGN = TOP  ALIGN = CENTER&gt;",Master!R9,"&lt;/TD&gt;")))</f>
        <v>&lt;TD VALIGN = TOP  ALIGN = CENTER&gt;V&lt;/TD&gt;</v>
      </c>
      <c r="T9" s="7" t="str">
        <f>IF(Master!S9="#","",IF(Master!S9="#","&lt;TD&gt;&lt;BR&gt;&lt;/TD&gt;",CONCATENATE("&lt;TD VALIGN = TOP  ALIGN = CENTER&gt;",Master!S9,"&lt;/TD&gt;")))</f>
        <v>&lt;TD VALIGN = TOP  ALIGN = CENTER&gt;V&lt;/TD&gt;</v>
      </c>
      <c r="U9" s="7" t="str">
        <f>IF(Master!T9="#","",IF(Master!T9="#","&lt;TD&gt;&lt;BR&gt;&lt;/TD&gt;",CONCATENATE("&lt;TD VALIGN = TOP  ALIGN = CENTER&gt;",Master!T9,"&lt;/TD&gt;")))</f>
        <v>&lt;TD VALIGN = TOP  ALIGN = CENTER&gt;V&lt;/TD&gt;</v>
      </c>
      <c r="V9" s="7" t="str">
        <f>IF(Master!U9="#","",IF(Master!U9="#","&lt;TD&gt;&lt;BR&gt;&lt;/TD&gt;",CONCATENATE("&lt;TD VALIGN = TOP  ALIGN = CENTER&gt;",Master!U9,"&lt;/TD&gt;")))</f>
        <v>&lt;TD VALIGN = TOP  ALIGN = CENTER&gt;V&lt;/TD&gt;</v>
      </c>
      <c r="W9" s="7" t="str">
        <f>IF(Master!V9="#","",IF(Master!V9="#","&lt;TD&gt;&lt;BR&gt;&lt;/TD&gt;",CONCATENATE("&lt;TD VALIGN = TOP  ALIGN = CENTER&gt;",Master!V9,"&lt;/TD&gt;")))</f>
        <v>&lt;TD VALIGN = TOP  ALIGN = CENTER&gt;V&lt;/TD&gt;</v>
      </c>
      <c r="X9" s="7" t="str">
        <f>IF(Master!W9="#","",IF(Master!W9="#","&lt;TD&gt;&lt;BR&gt;&lt;/TD&gt;",CONCATENATE("&lt;TD VALIGN = TOP  ALIGN = CENTER&gt;",Master!W9,"&lt;/TD&gt;")))</f>
        <v>&lt;TD VALIGN = TOP  ALIGN = CENTER&gt;V&lt;/TD&gt;</v>
      </c>
      <c r="Y9" s="7" t="str">
        <f>IF(Master!X9="#","",IF(Master!X9="#","&lt;TD&gt;&lt;BR&gt;&lt;/TD&gt;",CONCATENATE("&lt;TD VALIGN = TOP  ALIGN = CENTER&gt;",Master!X9,"&lt;/TD&gt;")))</f>
        <v/>
      </c>
      <c r="Z9" s="7" t="str">
        <f>IF(Master!Y9="#","",IF(Master!Y9="#","&lt;TD&gt;&lt;BR&gt;&lt;/TD&gt;",CONCATENATE("&lt;TD VALIGN = TOP  ALIGN = CENTER&gt;",Master!Y9,"&lt;/TD&gt;")))</f>
        <v>&lt;TD VALIGN = TOP  ALIGN = CENTER&gt;&lt;/TD&gt;</v>
      </c>
    </row>
    <row r="10" spans="1:26" ht="12.75" customHeight="1" x14ac:dyDescent="0.2">
      <c r="A10" s="26" t="str">
        <f>IF(Master!$B10="#","","&lt;TR&gt;")</f>
        <v>&lt;TR&gt;</v>
      </c>
      <c r="B10" s="7" t="str">
        <f>IF(Master!$B10="#","",CONCATENATE("&lt;TD VALIGN = TOP  ALIGN = CENTER&gt;&lt;A HREF=""maint_",Master!A10,".pdf""&gt;",Master!A10,"&lt;/A&gt;"))</f>
        <v>&lt;TD VALIGN = TOP  ALIGN = CENTER&gt;&lt;A HREF="maint_0010.pdf"&gt;0010&lt;/A&gt;</v>
      </c>
      <c r="C10" s="7" t="str">
        <f>IF(Master!$B10="#","", (IF(Totals!AS10="Y","&lt;BR&gt;&lt;SMALL&gt;&lt;B&gt;&lt;FONT COLOR=""#00C000""&gt;Closed&lt;/FONT&gt;&lt;/B&gt;&lt;/SMALL&gt;&lt;/TD&gt;","&lt;/TD&gt;")))</f>
        <v>&lt;BR&gt;&lt;SMALL&gt;&lt;B&gt;&lt;FONT COLOR="#00C000"&gt;Closed&lt;/FONT&gt;&lt;/B&gt;&lt;/SMALL&gt;&lt;/TD&gt;</v>
      </c>
      <c r="E10" s="7" t="str">
        <f>(IF((Master!$B10="#"),(""),(CONCATENATE("&lt;TD VALIGN = TOP  ALIGN = CENTER NOWRAP&gt;",Master!C10,"&lt;/TD&gt;"))))</f>
        <v>&lt;TD VALIGN = TOP  ALIGN = CENTER NOWRAP&gt;802.1Q-2011&lt;/TD&gt;</v>
      </c>
      <c r="F10" s="7" t="str">
        <f>(IF((Master!$B10="#"),(""),(CONCATENATE("&lt;TD VALIGN = TOP NOWRAP&gt;",Master!D10,"&lt;/TD&gt;"))))</f>
        <v>&lt;TD VALIGN = TOP NOWRAP&gt;6.11.4&lt;/TD&gt;</v>
      </c>
      <c r="G10" s="7" t="str">
        <f>(IF((Master!$B10="#"),(""),(CONCATENATE("&lt;TD VALIGN = TOP NOWRAP&gt;",Master!E10,"&lt;/TD&gt;"))))</f>
        <v>&lt;TD VALIGN = TOP NOWRAP&gt;Incorrect Annex reference&lt;/TD&gt;</v>
      </c>
      <c r="H10" s="7" t="str">
        <f>IF(Master!G10="#","",IF(Master!G10="#","&lt;TD&gt;&lt;BR&gt;&lt;/TD&gt;",CONCATENATE("&lt;TD VALIGN = TOP  ALIGN = CENTER&gt;",Master!G10,"&lt;/TD&gt;")))</f>
        <v>&lt;TD VALIGN = TOP  ALIGN = CENTER&gt;-&lt;/TD&gt;</v>
      </c>
      <c r="I10" s="7" t="str">
        <f>IF(Master!H10="#","",IF(Master!H10="#","&lt;TD&gt;&lt;BR&gt;&lt;/TD&gt;",CONCATENATE("&lt;TD VALIGN = TOP  ALIGN = CENTER&gt;",Master!H10,"&lt;/TD&gt;")))</f>
        <v>&lt;TD VALIGN = TOP  ALIGN = CENTER&gt;-&lt;/TD&gt;</v>
      </c>
      <c r="J10" s="7" t="str">
        <f>IF(Master!I10="#","",IF(Master!I10="#","&lt;TD&gt;&lt;BR&gt;&lt;/TD&gt;",CONCATENATE("&lt;TD VALIGN = TOP  ALIGN = CENTER&gt;",Master!I10,"&lt;/TD&gt;")))</f>
        <v>&lt;TD VALIGN = TOP  ALIGN = CENTER&gt;V&lt;/TD&gt;</v>
      </c>
      <c r="K10" s="7" t="str">
        <f>IF(Master!J10="#","",IF(Master!J10="#","&lt;TD&gt;&lt;BR&gt;&lt;/TD&gt;",CONCATENATE("&lt;TD VALIGN = TOP  ALIGN = CENTER&gt;",Master!J10,"&lt;/TD&gt;")))</f>
        <v>&lt;TD VALIGN = TOP  ALIGN = CENTER&gt;V&lt;/TD&gt;</v>
      </c>
      <c r="L10" s="7" t="str">
        <f>IF(Master!K10="#","",IF(Master!K10="#","&lt;TD&gt;&lt;BR&gt;&lt;/TD&gt;",CONCATENATE("&lt;TD VALIGN = TOP  ALIGN = CENTER&gt;",Master!K10,"&lt;/TD&gt;")))</f>
        <v>&lt;TD VALIGN = TOP  ALIGN = CENTER&gt;V&lt;/TD&gt;</v>
      </c>
      <c r="M10" s="7" t="str">
        <f>IF(Master!L10="#","",IF(Master!L10="#","&lt;TD&gt;&lt;BR&gt;&lt;/TD&gt;",CONCATENATE("&lt;TD VALIGN = TOP  ALIGN = CENTER&gt;",Master!L10,"&lt;/TD&gt;")))</f>
        <v>&lt;TD VALIGN = TOP  ALIGN = CENTER&gt;V&lt;/TD&gt;</v>
      </c>
      <c r="N10" s="7" t="str">
        <f>IF(Master!M10="#","",IF(Master!M10="#","&lt;TD&gt;&lt;BR&gt;&lt;/TD&gt;",CONCATENATE("&lt;TD VALIGN = TOP  ALIGN = CENTER&gt;",Master!M10,"&lt;/TD&gt;")))</f>
        <v>&lt;TD VALIGN = TOP  ALIGN = CENTER&gt;P&lt;/TD&gt;</v>
      </c>
      <c r="O10" s="7" t="str">
        <f>IF(Master!N10="#","",IF(Master!N10="#","&lt;TD&gt;&lt;BR&gt;&lt;/TD&gt;",CONCATENATE("&lt;TD VALIGN = TOP  ALIGN = CENTER&gt;",Master!N10,"&lt;/TD&gt;")))</f>
        <v>&lt;TD VALIGN = TOP  ALIGN = CENTER&gt;P&lt;/TD&gt;</v>
      </c>
      <c r="P10" s="7" t="str">
        <f>IF(Master!O10="#","",IF(Master!O10="#","&lt;TD&gt;&lt;BR&gt;&lt;/TD&gt;",CONCATENATE("&lt;TD VALIGN = TOP  ALIGN = CENTER&gt;",Master!O10,"&lt;/TD&gt;")))</f>
        <v>&lt;TD VALIGN = TOP  ALIGN = CENTER&gt;P&lt;/TD&gt;</v>
      </c>
      <c r="Q10" s="7" t="str">
        <f>IF(Master!P10="#","",IF(Master!P10="#","&lt;TD&gt;&lt;BR&gt;&lt;/TD&gt;",CONCATENATE("&lt;TD VALIGN = TOP  ALIGN = CENTER&gt;",Master!P10,"&lt;/TD&gt;")))</f>
        <v>&lt;TD VALIGN = TOP  ALIGN = CENTER&gt;P&lt;/TD&gt;</v>
      </c>
      <c r="R10" s="7" t="str">
        <f>IF(Master!Q10="#","",IF(Master!Q10="#","&lt;TD&gt;&lt;BR&gt;&lt;/TD&gt;",CONCATENATE("&lt;TD VALIGN = TOP  ALIGN = CENTER&gt;",Master!Q10,"&lt;/TD&gt;")))</f>
        <v>&lt;TD VALIGN = TOP  ALIGN = CENTER&gt;P&lt;/TD&gt;</v>
      </c>
      <c r="S10" s="7" t="str">
        <f>IF(Master!R10="#","",IF(Master!R10="#","&lt;TD&gt;&lt;BR&gt;&lt;/TD&gt;",CONCATENATE("&lt;TD VALIGN = TOP  ALIGN = CENTER&gt;",Master!R10,"&lt;/TD&gt;")))</f>
        <v>&lt;TD VALIGN = TOP  ALIGN = CENTER&gt;P&lt;/TD&gt;</v>
      </c>
      <c r="T10" s="7" t="str">
        <f>IF(Master!S10="#","",IF(Master!S10="#","&lt;TD&gt;&lt;BR&gt;&lt;/TD&gt;",CONCATENATE("&lt;TD VALIGN = TOP  ALIGN = CENTER&gt;",Master!S10,"&lt;/TD&gt;")))</f>
        <v>&lt;TD VALIGN = TOP  ALIGN = CENTER&gt;P&lt;/TD&gt;</v>
      </c>
      <c r="U10" s="7" t="str">
        <f>IF(Master!T10="#","",IF(Master!T10="#","&lt;TD&gt;&lt;BR&gt;&lt;/TD&gt;",CONCATENATE("&lt;TD VALIGN = TOP  ALIGN = CENTER&gt;",Master!T10,"&lt;/TD&gt;")))</f>
        <v>&lt;TD VALIGN = TOP  ALIGN = CENTER&gt;P&lt;/TD&gt;</v>
      </c>
      <c r="V10" s="7" t="str">
        <f>IF(Master!U10="#","",IF(Master!U10="#","&lt;TD&gt;&lt;BR&gt;&lt;/TD&gt;",CONCATENATE("&lt;TD VALIGN = TOP  ALIGN = CENTER&gt;",Master!U10,"&lt;/TD&gt;")))</f>
        <v>&lt;TD VALIGN = TOP  ALIGN = CENTER&gt;P&lt;/TD&gt;</v>
      </c>
      <c r="W10" s="7" t="str">
        <f>IF(Master!V10="#","",IF(Master!V10="#","&lt;TD&gt;&lt;BR&gt;&lt;/TD&gt;",CONCATENATE("&lt;TD VALIGN = TOP  ALIGN = CENTER&gt;",Master!V10,"&lt;/TD&gt;")))</f>
        <v>&lt;TD VALIGN = TOP  ALIGN = CENTER&gt;P&lt;/TD&gt;</v>
      </c>
      <c r="X10" s="7" t="str">
        <f>IF(Master!W10="#","",IF(Master!W10="#","&lt;TD&gt;&lt;BR&gt;&lt;/TD&gt;",CONCATENATE("&lt;TD VALIGN = TOP  ALIGN = CENTER&gt;",Master!W10,"&lt;/TD&gt;")))</f>
        <v>&lt;TD VALIGN = TOP  ALIGN = CENTER&gt;P&lt;/TD&gt;</v>
      </c>
      <c r="Y10" s="7" t="str">
        <f>IF(Master!X10="#","",IF(Master!X10="#","&lt;TD&gt;&lt;BR&gt;&lt;/TD&gt;",CONCATENATE("&lt;TD VALIGN = TOP  ALIGN = CENTER&gt;",Master!X10,"&lt;/TD&gt;")))</f>
        <v/>
      </c>
      <c r="Z10" s="7" t="str">
        <f>IF(Master!Y10="#","",IF(Master!Y10="#","&lt;TD&gt;&lt;BR&gt;&lt;/TD&gt;",CONCATENATE("&lt;TD VALIGN = TOP  ALIGN = CENTER&gt;",Master!Y10,"&lt;/TD&gt;")))</f>
        <v>&lt;TD VALIGN = TOP  ALIGN = CENTER&gt;&lt;/TD&gt;</v>
      </c>
    </row>
    <row r="11" spans="1:26" ht="12.75" customHeight="1" x14ac:dyDescent="0.2">
      <c r="A11" s="26" t="str">
        <f>IF(Master!$B11="#","","&lt;TR&gt;")</f>
        <v>&lt;TR&gt;</v>
      </c>
      <c r="B11" s="7" t="str">
        <f>IF(Master!$B11="#","",CONCATENATE("&lt;TD VALIGN = TOP  ALIGN = CENTER&gt;&lt;A HREF=""maint_",Master!A11,".pdf""&gt;",Master!A11,"&lt;/A&gt;"))</f>
        <v>&lt;TD VALIGN = TOP  ALIGN = CENTER&gt;&lt;A HREF="maint_0011.pdf"&gt;0011&lt;/A&gt;</v>
      </c>
      <c r="C11" s="7" t="str">
        <f>IF(Master!$B11="#","", (IF(Totals!AS11="Y","&lt;BR&gt;&lt;SMALL&gt;&lt;B&gt;&lt;FONT COLOR=""#00C000""&gt;Closed&lt;/FONT&gt;&lt;/B&gt;&lt;/SMALL&gt;&lt;/TD&gt;","&lt;/TD&gt;")))</f>
        <v>&lt;BR&gt;&lt;SMALL&gt;&lt;B&gt;&lt;FONT COLOR="#00C000"&gt;Closed&lt;/FONT&gt;&lt;/B&gt;&lt;/SMALL&gt;&lt;/TD&gt;</v>
      </c>
      <c r="E11" s="7" t="str">
        <f>(IF((Master!$B11="#"),(""),(CONCATENATE("&lt;TD VALIGN = TOP  ALIGN = CENTER NOWRAP&gt;",Master!C11,"&lt;/TD&gt;"))))</f>
        <v>&lt;TD VALIGN = TOP  ALIGN = CENTER NOWRAP&gt;802.1Q-2011&lt;/TD&gt;</v>
      </c>
      <c r="F11" s="7" t="str">
        <f>(IF((Master!$B11="#"),(""),(CONCATENATE("&lt;TD VALIGN = TOP NOWRAP&gt;",Master!D11,"&lt;/TD&gt;"))))</f>
        <v>&lt;TD VALIGN = TOP NOWRAP&gt;I.5&lt;/TD&gt;</v>
      </c>
      <c r="G11" s="7" t="str">
        <f>(IF((Master!$B11="#"),(""),(CONCATENATE("&lt;TD VALIGN = TOP NOWRAP&gt;",Master!E11,"&lt;/TD&gt;"))))</f>
        <v>&lt;TD VALIGN = TOP NOWRAP&gt;No recommended priority to traffic class mappings for credit-based shaper in table 8-4&lt;/TD&gt;</v>
      </c>
      <c r="H11" s="7" t="str">
        <f>IF(Master!G11="#","",IF(Master!G11="#","&lt;TD&gt;&lt;BR&gt;&lt;/TD&gt;",CONCATENATE("&lt;TD VALIGN = TOP  ALIGN = CENTER&gt;",Master!G11,"&lt;/TD&gt;")))</f>
        <v>&lt;TD VALIGN = TOP  ALIGN = CENTER&gt;-&lt;/TD&gt;</v>
      </c>
      <c r="I11" s="7" t="str">
        <f>IF(Master!H11="#","",IF(Master!H11="#","&lt;TD&gt;&lt;BR&gt;&lt;/TD&gt;",CONCATENATE("&lt;TD VALIGN = TOP  ALIGN = CENTER&gt;",Master!H11,"&lt;/TD&gt;")))</f>
        <v>&lt;TD VALIGN = TOP  ALIGN = CENTER&gt;-&lt;/TD&gt;</v>
      </c>
      <c r="J11" s="7" t="str">
        <f>IF(Master!I11="#","",IF(Master!I11="#","&lt;TD&gt;&lt;BR&gt;&lt;/TD&gt;",CONCATENATE("&lt;TD VALIGN = TOP  ALIGN = CENTER&gt;",Master!I11,"&lt;/TD&gt;")))</f>
        <v>&lt;TD VALIGN = TOP  ALIGN = CENTER&gt;-&lt;/TD&gt;</v>
      </c>
      <c r="K11" s="7" t="str">
        <f>IF(Master!J11="#","",IF(Master!J11="#","&lt;TD&gt;&lt;BR&gt;&lt;/TD&gt;",CONCATENATE("&lt;TD VALIGN = TOP  ALIGN = CENTER&gt;",Master!J11,"&lt;/TD&gt;")))</f>
        <v>&lt;TD VALIGN = TOP  ALIGN = CENTER&gt;B&lt;/TD&gt;</v>
      </c>
      <c r="L11" s="7" t="str">
        <f>IF(Master!K11="#","",IF(Master!K11="#","&lt;TD&gt;&lt;BR&gt;&lt;/TD&gt;",CONCATENATE("&lt;TD VALIGN = TOP  ALIGN = CENTER&gt;",Master!K11,"&lt;/TD&gt;")))</f>
        <v>&lt;TD VALIGN = TOP  ALIGN = CENTER&gt;V&lt;/TD&gt;</v>
      </c>
      <c r="M11" s="7" t="str">
        <f>IF(Master!L11="#","",IF(Master!L11="#","&lt;TD&gt;&lt;BR&gt;&lt;/TD&gt;",CONCATENATE("&lt;TD VALIGN = TOP  ALIGN = CENTER&gt;",Master!L11,"&lt;/TD&gt;")))</f>
        <v>&lt;TD VALIGN = TOP  ALIGN = CENTER&gt;V&lt;/TD&gt;</v>
      </c>
      <c r="N11" s="7" t="str">
        <f>IF(Master!M11="#","",IF(Master!M11="#","&lt;TD&gt;&lt;BR&gt;&lt;/TD&gt;",CONCATENATE("&lt;TD VALIGN = TOP  ALIGN = CENTER&gt;",Master!M11,"&lt;/TD&gt;")))</f>
        <v>&lt;TD VALIGN = TOP  ALIGN = CENTER&gt;V&lt;/TD&gt;</v>
      </c>
      <c r="O11" s="7" t="str">
        <f>IF(Master!N11="#","",IF(Master!N11="#","&lt;TD&gt;&lt;BR&gt;&lt;/TD&gt;",CONCATENATE("&lt;TD VALIGN = TOP  ALIGN = CENTER&gt;",Master!N11,"&lt;/TD&gt;")))</f>
        <v>&lt;TD VALIGN = TOP  ALIGN = CENTER&gt;V&lt;/TD&gt;</v>
      </c>
      <c r="P11" s="7" t="str">
        <f>IF(Master!O11="#","",IF(Master!O11="#","&lt;TD&gt;&lt;BR&gt;&lt;/TD&gt;",CONCATENATE("&lt;TD VALIGN = TOP  ALIGN = CENTER&gt;",Master!O11,"&lt;/TD&gt;")))</f>
        <v>&lt;TD VALIGN = TOP  ALIGN = CENTER&gt;A&lt;/TD&gt;</v>
      </c>
      <c r="Q11" s="7" t="str">
        <f>IF(Master!P11="#","",IF(Master!P11="#","&lt;TD&gt;&lt;BR&gt;&lt;/TD&gt;",CONCATENATE("&lt;TD VALIGN = TOP  ALIGN = CENTER&gt;",Master!P11,"&lt;/TD&gt;")))</f>
        <v>&lt;TD VALIGN = TOP  ALIGN = CENTER&gt;P&lt;/TD&gt;</v>
      </c>
      <c r="R11" s="7" t="str">
        <f>IF(Master!Q11="#","",IF(Master!Q11="#","&lt;TD&gt;&lt;BR&gt;&lt;/TD&gt;",CONCATENATE("&lt;TD VALIGN = TOP  ALIGN = CENTER&gt;",Master!Q11,"&lt;/TD&gt;")))</f>
        <v>&lt;TD VALIGN = TOP  ALIGN = CENTER&gt;P&lt;/TD&gt;</v>
      </c>
      <c r="S11" s="7" t="str">
        <f>IF(Master!R11="#","",IF(Master!R11="#","&lt;TD&gt;&lt;BR&gt;&lt;/TD&gt;",CONCATENATE("&lt;TD VALIGN = TOP  ALIGN = CENTER&gt;",Master!R11,"&lt;/TD&gt;")))</f>
        <v>&lt;TD VALIGN = TOP  ALIGN = CENTER&gt;P&lt;/TD&gt;</v>
      </c>
      <c r="T11" s="7" t="str">
        <f>IF(Master!S11="#","",IF(Master!S11="#","&lt;TD&gt;&lt;BR&gt;&lt;/TD&gt;",CONCATENATE("&lt;TD VALIGN = TOP  ALIGN = CENTER&gt;",Master!S11,"&lt;/TD&gt;")))</f>
        <v>&lt;TD VALIGN = TOP  ALIGN = CENTER&gt;P&lt;/TD&gt;</v>
      </c>
      <c r="U11" s="7" t="str">
        <f>IF(Master!T11="#","",IF(Master!T11="#","&lt;TD&gt;&lt;BR&gt;&lt;/TD&gt;",CONCATENATE("&lt;TD VALIGN = TOP  ALIGN = CENTER&gt;",Master!T11,"&lt;/TD&gt;")))</f>
        <v>&lt;TD VALIGN = TOP  ALIGN = CENTER&gt;P&lt;/TD&gt;</v>
      </c>
      <c r="V11" s="7" t="str">
        <f>IF(Master!U11="#","",IF(Master!U11="#","&lt;TD&gt;&lt;BR&gt;&lt;/TD&gt;",CONCATENATE("&lt;TD VALIGN = TOP  ALIGN = CENTER&gt;",Master!U11,"&lt;/TD&gt;")))</f>
        <v>&lt;TD VALIGN = TOP  ALIGN = CENTER&gt;P&lt;/TD&gt;</v>
      </c>
      <c r="W11" s="7" t="str">
        <f>IF(Master!V11="#","",IF(Master!V11="#","&lt;TD&gt;&lt;BR&gt;&lt;/TD&gt;",CONCATENATE("&lt;TD VALIGN = TOP  ALIGN = CENTER&gt;",Master!V11,"&lt;/TD&gt;")))</f>
        <v>&lt;TD VALIGN = TOP  ALIGN = CENTER&gt;P&lt;/TD&gt;</v>
      </c>
      <c r="X11" s="7" t="str">
        <f>IF(Master!W11="#","",IF(Master!W11="#","&lt;TD&gt;&lt;BR&gt;&lt;/TD&gt;",CONCATENATE("&lt;TD VALIGN = TOP  ALIGN = CENTER&gt;",Master!W11,"&lt;/TD&gt;")))</f>
        <v>&lt;TD VALIGN = TOP  ALIGN = CENTER&gt;P&lt;/TD&gt;</v>
      </c>
      <c r="Y11" s="7" t="str">
        <f>IF(Master!X11="#","",IF(Master!X11="#","&lt;TD&gt;&lt;BR&gt;&lt;/TD&gt;",CONCATENATE("&lt;TD VALIGN = TOP  ALIGN = CENTER&gt;",Master!X11,"&lt;/TD&gt;")))</f>
        <v/>
      </c>
      <c r="Z11" s="7" t="str">
        <f>IF(Master!Y11="#","",IF(Master!Y11="#","&lt;TD&gt;&lt;BR&gt;&lt;/TD&gt;",CONCATENATE("&lt;TD VALIGN = TOP  ALIGN = CENTER&gt;",Master!Y11,"&lt;/TD&gt;")))</f>
        <v>&lt;TD VALIGN = TOP  ALIGN = CENTER&gt;&lt;/TD&gt;</v>
      </c>
    </row>
    <row r="12" spans="1:26" ht="12.75" customHeight="1" x14ac:dyDescent="0.2">
      <c r="A12" s="26" t="str">
        <f>IF(Master!$B12="#","","&lt;TR&gt;")</f>
        <v>&lt;TR&gt;</v>
      </c>
      <c r="B12" s="7" t="str">
        <f>IF(Master!$B12="#","",CONCATENATE("&lt;TD VALIGN = TOP  ALIGN = CENTER&gt;&lt;A HREF=""maint_",Master!A12,".pdf""&gt;",Master!A12,"&lt;/A&gt;"))</f>
        <v>&lt;TD VALIGN = TOP  ALIGN = CENTER&gt;&lt;A HREF="maint_0012.pdf"&gt;0012&lt;/A&gt;</v>
      </c>
      <c r="C12" s="7" t="str">
        <f>IF(Master!$B12="#","", (IF(Totals!AS12="Y","&lt;BR&gt;&lt;SMALL&gt;&lt;B&gt;&lt;FONT COLOR=""#00C000""&gt;Closed&lt;/FONT&gt;&lt;/B&gt;&lt;/SMALL&gt;&lt;/TD&gt;","&lt;/TD&gt;")))</f>
        <v>&lt;BR&gt;&lt;SMALL&gt;&lt;B&gt;&lt;FONT COLOR="#00C000"&gt;Closed&lt;/FONT&gt;&lt;/B&gt;&lt;/SMALL&gt;&lt;/TD&gt;</v>
      </c>
      <c r="E12" s="7" t="str">
        <f>(IF((Master!$B12="#"),(""),(CONCATENATE("&lt;TD VALIGN = TOP  ALIGN = CENTER NOWRAP&gt;",Master!C12,"&lt;/TD&gt;"))))</f>
        <v>&lt;TD VALIGN = TOP  ALIGN = CENTER NOWRAP&gt;802.1Q-2011&lt;/TD&gt;</v>
      </c>
      <c r="F12" s="7" t="str">
        <f>(IF((Master!$B12="#"),(""),(CONCATENATE("&lt;TD VALIGN = TOP NOWRAP&gt;",Master!D12,"&lt;/TD&gt;"))))</f>
        <v>&lt;TD VALIGN = TOP NOWRAP&gt;26.8&lt;/TD&gt;</v>
      </c>
      <c r="G12" s="7" t="str">
        <f>(IF((Master!$B12="#"),(""),(CONCATENATE("&lt;TD VALIGN = TOP NOWRAP&gt;",Master!E12,"&lt;/TD&gt;"))))</f>
        <v>&lt;TD VALIGN = TOP NOWRAP&gt;Missing  MEP/MHF icons in fig 26-2&lt;/TD&gt;</v>
      </c>
      <c r="H12" s="7" t="str">
        <f>IF(Master!G12="#","",IF(Master!G12="#","&lt;TD&gt;&lt;BR&gt;&lt;/TD&gt;",CONCATENATE("&lt;TD VALIGN = TOP  ALIGN = CENTER&gt;",Master!G12,"&lt;/TD&gt;")))</f>
        <v>&lt;TD VALIGN = TOP  ALIGN = CENTER&gt;-&lt;/TD&gt;</v>
      </c>
      <c r="I12" s="7" t="str">
        <f>IF(Master!H12="#","",IF(Master!H12="#","&lt;TD&gt;&lt;BR&gt;&lt;/TD&gt;",CONCATENATE("&lt;TD VALIGN = TOP  ALIGN = CENTER&gt;",Master!H12,"&lt;/TD&gt;")))</f>
        <v>&lt;TD VALIGN = TOP  ALIGN = CENTER&gt;-&lt;/TD&gt;</v>
      </c>
      <c r="J12" s="7" t="str">
        <f>IF(Master!I12="#","",IF(Master!I12="#","&lt;TD&gt;&lt;BR&gt;&lt;/TD&gt;",CONCATENATE("&lt;TD VALIGN = TOP  ALIGN = CENTER&gt;",Master!I12,"&lt;/TD&gt;")))</f>
        <v>&lt;TD VALIGN = TOP  ALIGN = CENTER&gt;-&lt;/TD&gt;</v>
      </c>
      <c r="K12" s="7" t="str">
        <f>IF(Master!J12="#","",IF(Master!J12="#","&lt;TD&gt;&lt;BR&gt;&lt;/TD&gt;",CONCATENATE("&lt;TD VALIGN = TOP  ALIGN = CENTER&gt;",Master!J12,"&lt;/TD&gt;")))</f>
        <v>&lt;TD VALIGN = TOP  ALIGN = CENTER&gt;B&lt;/TD&gt;</v>
      </c>
      <c r="L12" s="7" t="str">
        <f>IF(Master!K12="#","",IF(Master!K12="#","&lt;TD&gt;&lt;BR&gt;&lt;/TD&gt;",CONCATENATE("&lt;TD VALIGN = TOP  ALIGN = CENTER&gt;",Master!K12,"&lt;/TD&gt;")))</f>
        <v>&lt;TD VALIGN = TOP  ALIGN = CENTER&gt;V&lt;/TD&gt;</v>
      </c>
      <c r="M12" s="7" t="str">
        <f>IF(Master!L12="#","",IF(Master!L12="#","&lt;TD&gt;&lt;BR&gt;&lt;/TD&gt;",CONCATENATE("&lt;TD VALIGN = TOP  ALIGN = CENTER&gt;",Master!L12,"&lt;/TD&gt;")))</f>
        <v>&lt;TD VALIGN = TOP  ALIGN = CENTER&gt;V&lt;/TD&gt;</v>
      </c>
      <c r="N12" s="7" t="str">
        <f>IF(Master!M12="#","",IF(Master!M12="#","&lt;TD&gt;&lt;BR&gt;&lt;/TD&gt;",CONCATENATE("&lt;TD VALIGN = TOP  ALIGN = CENTER&gt;",Master!M12,"&lt;/TD&gt;")))</f>
        <v>&lt;TD VALIGN = TOP  ALIGN = CENTER&gt;V&lt;/TD&gt;</v>
      </c>
      <c r="O12" s="7" t="str">
        <f>IF(Master!N12="#","",IF(Master!N12="#","&lt;TD&gt;&lt;BR&gt;&lt;/TD&gt;",CONCATENATE("&lt;TD VALIGN = TOP  ALIGN = CENTER&gt;",Master!N12,"&lt;/TD&gt;")))</f>
        <v>&lt;TD VALIGN = TOP  ALIGN = CENTER&gt;V&lt;/TD&gt;</v>
      </c>
      <c r="P12" s="7" t="str">
        <f>IF(Master!O12="#","",IF(Master!O12="#","&lt;TD&gt;&lt;BR&gt;&lt;/TD&gt;",CONCATENATE("&lt;TD VALIGN = TOP  ALIGN = CENTER&gt;",Master!O12,"&lt;/TD&gt;")))</f>
        <v>&lt;TD VALIGN = TOP  ALIGN = CENTER&gt;A&lt;/TD&gt;</v>
      </c>
      <c r="Q12" s="7" t="str">
        <f>IF(Master!P12="#","",IF(Master!P12="#","&lt;TD&gt;&lt;BR&gt;&lt;/TD&gt;",CONCATENATE("&lt;TD VALIGN = TOP  ALIGN = CENTER&gt;",Master!P12,"&lt;/TD&gt;")))</f>
        <v>&lt;TD VALIGN = TOP  ALIGN = CENTER&gt;P&lt;/TD&gt;</v>
      </c>
      <c r="R12" s="7" t="str">
        <f>IF(Master!Q12="#","",IF(Master!Q12="#","&lt;TD&gt;&lt;BR&gt;&lt;/TD&gt;",CONCATENATE("&lt;TD VALIGN = TOP  ALIGN = CENTER&gt;",Master!Q12,"&lt;/TD&gt;")))</f>
        <v>&lt;TD VALIGN = TOP  ALIGN = CENTER&gt;P&lt;/TD&gt;</v>
      </c>
      <c r="S12" s="7" t="str">
        <f>IF(Master!R12="#","",IF(Master!R12="#","&lt;TD&gt;&lt;BR&gt;&lt;/TD&gt;",CONCATENATE("&lt;TD VALIGN = TOP  ALIGN = CENTER&gt;",Master!R12,"&lt;/TD&gt;")))</f>
        <v>&lt;TD VALIGN = TOP  ALIGN = CENTER&gt;P&lt;/TD&gt;</v>
      </c>
      <c r="T12" s="7" t="str">
        <f>IF(Master!S12="#","",IF(Master!S12="#","&lt;TD&gt;&lt;BR&gt;&lt;/TD&gt;",CONCATENATE("&lt;TD VALIGN = TOP  ALIGN = CENTER&gt;",Master!S12,"&lt;/TD&gt;")))</f>
        <v>&lt;TD VALIGN = TOP  ALIGN = CENTER&gt;P&lt;/TD&gt;</v>
      </c>
      <c r="U12" s="7" t="str">
        <f>IF(Master!T12="#","",IF(Master!T12="#","&lt;TD&gt;&lt;BR&gt;&lt;/TD&gt;",CONCATENATE("&lt;TD VALIGN = TOP  ALIGN = CENTER&gt;",Master!T12,"&lt;/TD&gt;")))</f>
        <v>&lt;TD VALIGN = TOP  ALIGN = CENTER&gt;P&lt;/TD&gt;</v>
      </c>
      <c r="V12" s="7" t="str">
        <f>IF(Master!U12="#","",IF(Master!U12="#","&lt;TD&gt;&lt;BR&gt;&lt;/TD&gt;",CONCATENATE("&lt;TD VALIGN = TOP  ALIGN = CENTER&gt;",Master!U12,"&lt;/TD&gt;")))</f>
        <v>&lt;TD VALIGN = TOP  ALIGN = CENTER&gt;P&lt;/TD&gt;</v>
      </c>
      <c r="W12" s="7" t="str">
        <f>IF(Master!V12="#","",IF(Master!V12="#","&lt;TD&gt;&lt;BR&gt;&lt;/TD&gt;",CONCATENATE("&lt;TD VALIGN = TOP  ALIGN = CENTER&gt;",Master!V12,"&lt;/TD&gt;")))</f>
        <v>&lt;TD VALIGN = TOP  ALIGN = CENTER&gt;P&lt;/TD&gt;</v>
      </c>
      <c r="X12" s="7" t="str">
        <f>IF(Master!W12="#","",IF(Master!W12="#","&lt;TD&gt;&lt;BR&gt;&lt;/TD&gt;",CONCATENATE("&lt;TD VALIGN = TOP  ALIGN = CENTER&gt;",Master!W12,"&lt;/TD&gt;")))</f>
        <v>&lt;TD VALIGN = TOP  ALIGN = CENTER&gt;P&lt;/TD&gt;</v>
      </c>
      <c r="Y12" s="7" t="str">
        <f>IF(Master!X12="#","",IF(Master!X12="#","&lt;TD&gt;&lt;BR&gt;&lt;/TD&gt;",CONCATENATE("&lt;TD VALIGN = TOP  ALIGN = CENTER&gt;",Master!X12,"&lt;/TD&gt;")))</f>
        <v/>
      </c>
      <c r="Z12" s="7" t="str">
        <f>IF(Master!Y12="#","",IF(Master!Y12="#","&lt;TD&gt;&lt;BR&gt;&lt;/TD&gt;",CONCATENATE("&lt;TD VALIGN = TOP  ALIGN = CENTER&gt;",Master!Y12,"&lt;/TD&gt;")))</f>
        <v>&lt;TD VALIGN = TOP  ALIGN = CENTER&gt;&lt;/TD&gt;</v>
      </c>
    </row>
    <row r="13" spans="1:26" ht="12.75" customHeight="1" x14ac:dyDescent="0.2">
      <c r="A13" s="26" t="str">
        <f>IF(Master!$B13="#","","&lt;TR&gt;")</f>
        <v>&lt;TR&gt;</v>
      </c>
      <c r="B13" s="7" t="str">
        <f>IF(Master!$B13="#","",CONCATENATE("&lt;TD VALIGN = TOP  ALIGN = CENTER&gt;&lt;A HREF=""maint_",Master!A13,".pdf""&gt;",Master!A13,"&lt;/A&gt;"))</f>
        <v>&lt;TD VALIGN = TOP  ALIGN = CENTER&gt;&lt;A HREF="maint_0013.pdf"&gt;0013&lt;/A&gt;</v>
      </c>
      <c r="C13" s="7" t="str">
        <f>IF(Master!$B13="#","", (IF(Totals!AS13="Y","&lt;BR&gt;&lt;SMALL&gt;&lt;B&gt;&lt;FONT COLOR=""#00C000""&gt;Closed&lt;/FONT&gt;&lt;/B&gt;&lt;/SMALL&gt;&lt;/TD&gt;","&lt;/TD&gt;")))</f>
        <v>&lt;BR&gt;&lt;SMALL&gt;&lt;B&gt;&lt;FONT COLOR="#00C000"&gt;Closed&lt;/FONT&gt;&lt;/B&gt;&lt;/SMALL&gt;&lt;/TD&gt;</v>
      </c>
      <c r="E13" s="7" t="str">
        <f>(IF((Master!$B13="#"),(""),(CONCATENATE("&lt;TD VALIGN = TOP  ALIGN = CENTER NOWRAP&gt;",Master!C13,"&lt;/TD&gt;"))))</f>
        <v>&lt;TD VALIGN = TOP  ALIGN = CENTER NOWRAP&gt;802.1Q-2011&lt;/TD&gt;</v>
      </c>
      <c r="F13" s="7" t="str">
        <f>(IF((Master!$B13="#"),(""),(CONCATENATE("&lt;TD VALIGN = TOP NOWRAP&gt;",Master!D13,"&lt;/TD&gt;"))))</f>
        <v>&lt;TD VALIGN = TOP NOWRAP&gt;5.4.4, 5.16.3&lt;/TD&gt;</v>
      </c>
      <c r="G13" s="7" t="str">
        <f>(IF((Master!$B13="#"),(""),(CONCATENATE("&lt;TD VALIGN = TOP NOWRAP&gt;",Master!E13,"&lt;/TD&gt;"))))</f>
        <v>&lt;TD VALIGN = TOP NOWRAP&gt;MRP address for MSRP does not exist&lt;/TD&gt;</v>
      </c>
      <c r="H13" s="7" t="str">
        <f>IF(Master!G13="#","",IF(Master!G13="#","&lt;TD&gt;&lt;BR&gt;&lt;/TD&gt;",CONCATENATE("&lt;TD VALIGN = TOP  ALIGN = CENTER&gt;",Master!G13,"&lt;/TD&gt;")))</f>
        <v>&lt;TD VALIGN = TOP  ALIGN = CENTER&gt;-&lt;/TD&gt;</v>
      </c>
      <c r="I13" s="7" t="str">
        <f>IF(Master!H13="#","",IF(Master!H13="#","&lt;TD&gt;&lt;BR&gt;&lt;/TD&gt;",CONCATENATE("&lt;TD VALIGN = TOP  ALIGN = CENTER&gt;",Master!H13,"&lt;/TD&gt;")))</f>
        <v>&lt;TD VALIGN = TOP  ALIGN = CENTER&gt;-&lt;/TD&gt;</v>
      </c>
      <c r="J13" s="7" t="str">
        <f>IF(Master!I13="#","",IF(Master!I13="#","&lt;TD&gt;&lt;BR&gt;&lt;/TD&gt;",CONCATENATE("&lt;TD VALIGN = TOP  ALIGN = CENTER&gt;",Master!I13,"&lt;/TD&gt;")))</f>
        <v>&lt;TD VALIGN = TOP  ALIGN = CENTER&gt;-&lt;/TD&gt;</v>
      </c>
      <c r="K13" s="7" t="str">
        <f>IF(Master!J13="#","",IF(Master!J13="#","&lt;TD&gt;&lt;BR&gt;&lt;/TD&gt;",CONCATENATE("&lt;TD VALIGN = TOP  ALIGN = CENTER&gt;",Master!J13,"&lt;/TD&gt;")))</f>
        <v>&lt;TD VALIGN = TOP  ALIGN = CENTER&gt;B&lt;/TD&gt;</v>
      </c>
      <c r="L13" s="7" t="str">
        <f>IF(Master!K13="#","",IF(Master!K13="#","&lt;TD&gt;&lt;BR&gt;&lt;/TD&gt;",CONCATENATE("&lt;TD VALIGN = TOP  ALIGN = CENTER&gt;",Master!K13,"&lt;/TD&gt;")))</f>
        <v>&lt;TD VALIGN = TOP  ALIGN = CENTER&gt;V&lt;/TD&gt;</v>
      </c>
      <c r="M13" s="7" t="str">
        <f>IF(Master!L13="#","",IF(Master!L13="#","&lt;TD&gt;&lt;BR&gt;&lt;/TD&gt;",CONCATENATE("&lt;TD VALIGN = TOP  ALIGN = CENTER&gt;",Master!L13,"&lt;/TD&gt;")))</f>
        <v>&lt;TD VALIGN = TOP  ALIGN = CENTER&gt;V&lt;/TD&gt;</v>
      </c>
      <c r="N13" s="7" t="str">
        <f>IF(Master!M13="#","",IF(Master!M13="#","&lt;TD&gt;&lt;BR&gt;&lt;/TD&gt;",CONCATENATE("&lt;TD VALIGN = TOP  ALIGN = CENTER&gt;",Master!M13,"&lt;/TD&gt;")))</f>
        <v>&lt;TD VALIGN = TOP  ALIGN = CENTER&gt;V&lt;/TD&gt;</v>
      </c>
      <c r="O13" s="7" t="str">
        <f>IF(Master!N13="#","",IF(Master!N13="#","&lt;TD&gt;&lt;BR&gt;&lt;/TD&gt;",CONCATENATE("&lt;TD VALIGN = TOP  ALIGN = CENTER&gt;",Master!N13,"&lt;/TD&gt;")))</f>
        <v>&lt;TD VALIGN = TOP  ALIGN = CENTER&gt;V&lt;/TD&gt;</v>
      </c>
      <c r="P13" s="7" t="str">
        <f>IF(Master!O13="#","",IF(Master!O13="#","&lt;TD&gt;&lt;BR&gt;&lt;/TD&gt;",CONCATENATE("&lt;TD VALIGN = TOP  ALIGN = CENTER&gt;",Master!O13,"&lt;/TD&gt;")))</f>
        <v>&lt;TD VALIGN = TOP  ALIGN = CENTER&gt;A&lt;/TD&gt;</v>
      </c>
      <c r="Q13" s="7" t="str">
        <f>IF(Master!P13="#","",IF(Master!P13="#","&lt;TD&gt;&lt;BR&gt;&lt;/TD&gt;",CONCATENATE("&lt;TD VALIGN = TOP  ALIGN = CENTER&gt;",Master!P13,"&lt;/TD&gt;")))</f>
        <v>&lt;TD VALIGN = TOP  ALIGN = CENTER&gt;P&lt;/TD&gt;</v>
      </c>
      <c r="R13" s="7" t="str">
        <f>IF(Master!Q13="#","",IF(Master!Q13="#","&lt;TD&gt;&lt;BR&gt;&lt;/TD&gt;",CONCATENATE("&lt;TD VALIGN = TOP  ALIGN = CENTER&gt;",Master!Q13,"&lt;/TD&gt;")))</f>
        <v>&lt;TD VALIGN = TOP  ALIGN = CENTER&gt;P&lt;/TD&gt;</v>
      </c>
      <c r="S13" s="7" t="str">
        <f>IF(Master!R13="#","",IF(Master!R13="#","&lt;TD&gt;&lt;BR&gt;&lt;/TD&gt;",CONCATENATE("&lt;TD VALIGN = TOP  ALIGN = CENTER&gt;",Master!R13,"&lt;/TD&gt;")))</f>
        <v>&lt;TD VALIGN = TOP  ALIGN = CENTER&gt;P&lt;/TD&gt;</v>
      </c>
      <c r="T13" s="7" t="str">
        <f>IF(Master!S13="#","",IF(Master!S13="#","&lt;TD&gt;&lt;BR&gt;&lt;/TD&gt;",CONCATENATE("&lt;TD VALIGN = TOP  ALIGN = CENTER&gt;",Master!S13,"&lt;/TD&gt;")))</f>
        <v>&lt;TD VALIGN = TOP  ALIGN = CENTER&gt;P&lt;/TD&gt;</v>
      </c>
      <c r="U13" s="7" t="str">
        <f>IF(Master!T13="#","",IF(Master!T13="#","&lt;TD&gt;&lt;BR&gt;&lt;/TD&gt;",CONCATENATE("&lt;TD VALIGN = TOP  ALIGN = CENTER&gt;",Master!T13,"&lt;/TD&gt;")))</f>
        <v>&lt;TD VALIGN = TOP  ALIGN = CENTER&gt;P&lt;/TD&gt;</v>
      </c>
      <c r="V13" s="7" t="str">
        <f>IF(Master!U13="#","",IF(Master!U13="#","&lt;TD&gt;&lt;BR&gt;&lt;/TD&gt;",CONCATENATE("&lt;TD VALIGN = TOP  ALIGN = CENTER&gt;",Master!U13,"&lt;/TD&gt;")))</f>
        <v>&lt;TD VALIGN = TOP  ALIGN = CENTER&gt;P&lt;/TD&gt;</v>
      </c>
      <c r="W13" s="7" t="str">
        <f>IF(Master!V13="#","",IF(Master!V13="#","&lt;TD&gt;&lt;BR&gt;&lt;/TD&gt;",CONCATENATE("&lt;TD VALIGN = TOP  ALIGN = CENTER&gt;",Master!V13,"&lt;/TD&gt;")))</f>
        <v>&lt;TD VALIGN = TOP  ALIGN = CENTER&gt;P&lt;/TD&gt;</v>
      </c>
      <c r="X13" s="7" t="str">
        <f>IF(Master!W13="#","",IF(Master!W13="#","&lt;TD&gt;&lt;BR&gt;&lt;/TD&gt;",CONCATENATE("&lt;TD VALIGN = TOP  ALIGN = CENTER&gt;",Master!W13,"&lt;/TD&gt;")))</f>
        <v>&lt;TD VALIGN = TOP  ALIGN = CENTER&gt;P&lt;/TD&gt;</v>
      </c>
      <c r="Y13" s="7" t="str">
        <f>IF(Master!X13="#","",IF(Master!X13="#","&lt;TD&gt;&lt;BR&gt;&lt;/TD&gt;",CONCATENATE("&lt;TD VALIGN = TOP  ALIGN = CENTER&gt;",Master!X13,"&lt;/TD&gt;")))</f>
        <v/>
      </c>
      <c r="Z13" s="7" t="str">
        <f>IF(Master!Y13="#","",IF(Master!Y13="#","&lt;TD&gt;&lt;BR&gt;&lt;/TD&gt;",CONCATENATE("&lt;TD VALIGN = TOP  ALIGN = CENTER&gt;",Master!Y13,"&lt;/TD&gt;")))</f>
        <v>&lt;TD VALIGN = TOP  ALIGN = CENTER&gt;&lt;/TD&gt;</v>
      </c>
    </row>
    <row r="14" spans="1:26" ht="12.75" customHeight="1" x14ac:dyDescent="0.2">
      <c r="A14" s="26" t="str">
        <f>IF(Master!$B14="#","","&lt;TR&gt;")</f>
        <v>&lt;TR&gt;</v>
      </c>
      <c r="B14" s="7" t="str">
        <f>IF(Master!$B14="#","",CONCATENATE("&lt;TD VALIGN = TOP  ALIGN = CENTER&gt;&lt;A HREF=""maint_",Master!A14,".pdf""&gt;",Master!A14,"&lt;/A&gt;"))</f>
        <v>&lt;TD VALIGN = TOP  ALIGN = CENTER&gt;&lt;A HREF="maint_0014.pdf"&gt;0014&lt;/A&gt;</v>
      </c>
      <c r="C14" s="7" t="str">
        <f>IF(Master!$B14="#","", (IF(Totals!AS14="Y","&lt;BR&gt;&lt;SMALL&gt;&lt;B&gt;&lt;FONT COLOR=""#00C000""&gt;Closed&lt;/FONT&gt;&lt;/B&gt;&lt;/SMALL&gt;&lt;/TD&gt;","&lt;/TD&gt;")))</f>
        <v>&lt;BR&gt;&lt;SMALL&gt;&lt;B&gt;&lt;FONT COLOR="#00C000"&gt;Closed&lt;/FONT&gt;&lt;/B&gt;&lt;/SMALL&gt;&lt;/TD&gt;</v>
      </c>
      <c r="E14" s="7" t="str">
        <f>(IF((Master!$B14="#"),(""),(CONCATENATE("&lt;TD VALIGN = TOP  ALIGN = CENTER NOWRAP&gt;",Master!C14,"&lt;/TD&gt;"))))</f>
        <v>&lt;TD VALIGN = TOP  ALIGN = CENTER NOWRAP&gt;802.1AB-2009&lt;/TD&gt;</v>
      </c>
      <c r="F14" s="7" t="str">
        <f>(IF((Master!$B14="#"),(""),(CONCATENATE("&lt;TD VALIGN = TOP NOWRAP&gt;",Master!D14,"&lt;/TD&gt;"))))</f>
        <v>&lt;TD VALIGN = TOP NOWRAP&gt;6.6.1, 9.2.7.7.2, 10.5.2&lt;/TD&gt;</v>
      </c>
      <c r="G14" s="7" t="str">
        <f>(IF((Master!$B14="#"),(""),(CONCATENATE("&lt;TD VALIGN = TOP NOWRAP&gt;",Master!E14,"&lt;/TD&gt;"))))</f>
        <v>&lt;TD VALIGN = TOP NOWRAP&gt;LLDP TLV error processing&lt;/TD&gt;</v>
      </c>
      <c r="H14" s="7" t="str">
        <f>IF(Master!G14="#","",IF(Master!G14="#","&lt;TD&gt;&lt;BR&gt;&lt;/TD&gt;",CONCATENATE("&lt;TD VALIGN = TOP  ALIGN = CENTER&gt;",Master!G14,"&lt;/TD&gt;")))</f>
        <v>&lt;TD VALIGN = TOP  ALIGN = CENTER&gt;-&lt;/TD&gt;</v>
      </c>
      <c r="I14" s="7" t="str">
        <f>IF(Master!H14="#","",IF(Master!H14="#","&lt;TD&gt;&lt;BR&gt;&lt;/TD&gt;",CONCATENATE("&lt;TD VALIGN = TOP  ALIGN = CENTER&gt;",Master!H14,"&lt;/TD&gt;")))</f>
        <v>&lt;TD VALIGN = TOP  ALIGN = CENTER&gt;-&lt;/TD&gt;</v>
      </c>
      <c r="J14" s="7" t="str">
        <f>IF(Master!I14="#","",IF(Master!I14="#","&lt;TD&gt;&lt;BR&gt;&lt;/TD&gt;",CONCATENATE("&lt;TD VALIGN = TOP  ALIGN = CENTER&gt;",Master!I14,"&lt;/TD&gt;")))</f>
        <v>&lt;TD VALIGN = TOP  ALIGN = CENTER&gt;-&lt;/TD&gt;</v>
      </c>
      <c r="K14" s="7" t="str">
        <f>IF(Master!J14="#","",IF(Master!J14="#","&lt;TD&gt;&lt;BR&gt;&lt;/TD&gt;",CONCATENATE("&lt;TD VALIGN = TOP  ALIGN = CENTER&gt;",Master!J14,"&lt;/TD&gt;")))</f>
        <v>&lt;TD VALIGN = TOP  ALIGN = CENTER&gt;B&lt;/TD&gt;</v>
      </c>
      <c r="L14" s="7" t="str">
        <f>IF(Master!K14="#","",IF(Master!K14="#","&lt;TD&gt;&lt;BR&gt;&lt;/TD&gt;",CONCATENATE("&lt;TD VALIGN = TOP  ALIGN = CENTER&gt;",Master!K14,"&lt;/TD&gt;")))</f>
        <v>&lt;TD VALIGN = TOP  ALIGN = CENTER&gt;B&lt;/TD&gt;</v>
      </c>
      <c r="M14" s="7" t="str">
        <f>IF(Master!L14="#","",IF(Master!L14="#","&lt;TD&gt;&lt;BR&gt;&lt;/TD&gt;",CONCATENATE("&lt;TD VALIGN = TOP  ALIGN = CENTER&gt;",Master!L14,"&lt;/TD&gt;")))</f>
        <v>&lt;TD VALIGN = TOP  ALIGN = CENTER&gt;B&lt;/TD&gt;</v>
      </c>
      <c r="N14" s="7" t="str">
        <f>IF(Master!M14="#","",IF(Master!M14="#","&lt;TD&gt;&lt;BR&gt;&lt;/TD&gt;",CONCATENATE("&lt;TD VALIGN = TOP  ALIGN = CENTER&gt;",Master!M14,"&lt;/TD&gt;")))</f>
        <v>&lt;TD VALIGN = TOP  ALIGN = CENTER&gt;B&lt;/TD&gt;</v>
      </c>
      <c r="O14" s="7" t="str">
        <f>IF(Master!N14="#","",IF(Master!N14="#","&lt;TD&gt;&lt;BR&gt;&lt;/TD&gt;",CONCATENATE("&lt;TD VALIGN = TOP  ALIGN = CENTER&gt;",Master!N14,"&lt;/TD&gt;")))</f>
        <v>&lt;TD VALIGN = TOP  ALIGN = CENTER&gt;B&lt;/TD&gt;</v>
      </c>
      <c r="P14" s="7" t="str">
        <f>IF(Master!O14="#","",IF(Master!O14="#","&lt;TD&gt;&lt;BR&gt;&lt;/TD&gt;",CONCATENATE("&lt;TD VALIGN = TOP  ALIGN = CENTER&gt;",Master!O14,"&lt;/TD&gt;")))</f>
        <v>&lt;TD VALIGN = TOP  ALIGN = CENTER&gt;V&lt;/TD&gt;</v>
      </c>
      <c r="Q14" s="7" t="str">
        <f>IF(Master!P14="#","",IF(Master!P14="#","&lt;TD&gt;&lt;BR&gt;&lt;/TD&gt;",CONCATENATE("&lt;TD VALIGN = TOP  ALIGN = CENTER&gt;",Master!P14,"&lt;/TD&gt;")))</f>
        <v>&lt;TD VALIGN = TOP  ALIGN = CENTER&gt;V&lt;/TD&gt;</v>
      </c>
      <c r="R14" s="7" t="str">
        <f>IF(Master!Q14="#","",IF(Master!Q14="#","&lt;TD&gt;&lt;BR&gt;&lt;/TD&gt;",CONCATENATE("&lt;TD VALIGN = TOP  ALIGN = CENTER&gt;",Master!Q14,"&lt;/TD&gt;")))</f>
        <v>&lt;TD VALIGN = TOP  ALIGN = CENTER&gt;V&lt;/TD&gt;</v>
      </c>
      <c r="S14" s="7" t="str">
        <f>IF(Master!R14="#","",IF(Master!R14="#","&lt;TD&gt;&lt;BR&gt;&lt;/TD&gt;",CONCATENATE("&lt;TD VALIGN = TOP  ALIGN = CENTER&gt;",Master!R14,"&lt;/TD&gt;")))</f>
        <v>&lt;TD VALIGN = TOP  ALIGN = CENTER&gt;V&lt;/TD&gt;</v>
      </c>
      <c r="T14" s="7" t="str">
        <f>IF(Master!S14="#","",IF(Master!S14="#","&lt;TD&gt;&lt;BR&gt;&lt;/TD&gt;",CONCATENATE("&lt;TD VALIGN = TOP  ALIGN = CENTER&gt;",Master!S14,"&lt;/TD&gt;")))</f>
        <v>&lt;TD VALIGN = TOP  ALIGN = CENTER&gt;P&lt;/TD&gt;</v>
      </c>
      <c r="U14" s="7" t="str">
        <f>IF(Master!T14="#","",IF(Master!T14="#","&lt;TD&gt;&lt;BR&gt;&lt;/TD&gt;",CONCATENATE("&lt;TD VALIGN = TOP  ALIGN = CENTER&gt;",Master!T14,"&lt;/TD&gt;")))</f>
        <v>&lt;TD VALIGN = TOP  ALIGN = CENTER&gt;P&lt;/TD&gt;</v>
      </c>
      <c r="V14" s="7" t="str">
        <f>IF(Master!U14="#","",IF(Master!U14="#","&lt;TD&gt;&lt;BR&gt;&lt;/TD&gt;",CONCATENATE("&lt;TD VALIGN = TOP  ALIGN = CENTER&gt;",Master!U14,"&lt;/TD&gt;")))</f>
        <v>&lt;TD VALIGN = TOP  ALIGN = CENTER&gt;P&lt;/TD&gt;</v>
      </c>
      <c r="W14" s="7" t="str">
        <f>IF(Master!V14="#","",IF(Master!V14="#","&lt;TD&gt;&lt;BR&gt;&lt;/TD&gt;",CONCATENATE("&lt;TD VALIGN = TOP  ALIGN = CENTER&gt;",Master!V14,"&lt;/TD&gt;")))</f>
        <v>&lt;TD VALIGN = TOP  ALIGN = CENTER&gt;P&lt;/TD&gt;</v>
      </c>
      <c r="X14" s="7" t="str">
        <f>IF(Master!W14="#","",IF(Master!W14="#","&lt;TD&gt;&lt;BR&gt;&lt;/TD&gt;",CONCATENATE("&lt;TD VALIGN = TOP  ALIGN = CENTER&gt;",Master!W14,"&lt;/TD&gt;")))</f>
        <v>&lt;TD VALIGN = TOP  ALIGN = CENTER&gt;P&lt;/TD&gt;</v>
      </c>
      <c r="Y14" s="7" t="str">
        <f>IF(Master!X14="#","",IF(Master!X14="#","&lt;TD&gt;&lt;BR&gt;&lt;/TD&gt;",CONCATENATE("&lt;TD VALIGN = TOP  ALIGN = CENTER&gt;",Master!X14,"&lt;/TD&gt;")))</f>
        <v/>
      </c>
      <c r="Z14" s="7" t="str">
        <f>IF(Master!Y14="#","",IF(Master!Y14="#","&lt;TD&gt;&lt;BR&gt;&lt;/TD&gt;",CONCATENATE("&lt;TD VALIGN = TOP  ALIGN = CENTER&gt;",Master!Y14,"&lt;/TD&gt;")))</f>
        <v>&lt;TD VALIGN = TOP  ALIGN = CENTER&gt;&lt;/TD&gt;</v>
      </c>
    </row>
    <row r="15" spans="1:26" ht="12.75" customHeight="1" x14ac:dyDescent="0.2">
      <c r="A15" s="26" t="str">
        <f>IF(Master!$B15="#","","&lt;TR&gt;")</f>
        <v>&lt;TR&gt;</v>
      </c>
      <c r="B15" s="7" t="str">
        <f>IF(Master!$B15="#","",CONCATENATE("&lt;TD VALIGN = TOP  ALIGN = CENTER&gt;&lt;A HREF=""maint_",Master!A15,".pdf""&gt;",Master!A15,"&lt;/A&gt;"))</f>
        <v>&lt;TD VALIGN = TOP  ALIGN = CENTER&gt;&lt;A HREF="maint_0015.pdf"&gt;0015&lt;/A&gt;</v>
      </c>
      <c r="C15" s="7" t="str">
        <f>IF(Master!$B15="#","", (IF(Totals!AS15="Y","&lt;BR&gt;&lt;SMALL&gt;&lt;B&gt;&lt;FONT COLOR=""#00C000""&gt;Closed&lt;/FONT&gt;&lt;/B&gt;&lt;/SMALL&gt;&lt;/TD&gt;","&lt;/TD&gt;")))</f>
        <v>&lt;BR&gt;&lt;SMALL&gt;&lt;B&gt;&lt;FONT COLOR="#00C000"&gt;Closed&lt;/FONT&gt;&lt;/B&gt;&lt;/SMALL&gt;&lt;/TD&gt;</v>
      </c>
      <c r="E15" s="7" t="str">
        <f>(IF((Master!$B15="#"),(""),(CONCATENATE("&lt;TD VALIGN = TOP  ALIGN = CENTER NOWRAP&gt;",Master!C15,"&lt;/TD&gt;"))))</f>
        <v>&lt;TD VALIGN = TOP  ALIGN = CENTER NOWRAP&gt;802.1Q-2011&lt;/TD&gt;</v>
      </c>
      <c r="F15" s="7" t="str">
        <f>(IF((Master!$B15="#"),(""),(CONCATENATE("&lt;TD VALIGN = TOP NOWRAP&gt;",Master!D15,"&lt;/TD&gt;"))))</f>
        <v>&lt;TD VALIGN = TOP NOWRAP&gt;A.31&lt;/TD&gt;</v>
      </c>
      <c r="G15" s="7" t="str">
        <f>(IF((Master!$B15="#"),(""),(CONCATENATE("&lt;TD VALIGN = TOP NOWRAP&gt;",Master!E15,"&lt;/TD&gt;"))))</f>
        <v>&lt;TD VALIGN = TOP NOWRAP&gt;Clause number issue impacts PICS&lt;/TD&gt;</v>
      </c>
      <c r="H15" s="7" t="str">
        <f>IF(Master!G15="#","",IF(Master!G15="#","&lt;TD&gt;&lt;BR&gt;&lt;/TD&gt;",CONCATENATE("&lt;TD VALIGN = TOP  ALIGN = CENTER&gt;",Master!G15,"&lt;/TD&gt;")))</f>
        <v>&lt;TD VALIGN = TOP  ALIGN = CENTER&gt;-&lt;/TD&gt;</v>
      </c>
      <c r="I15" s="7" t="str">
        <f>IF(Master!H15="#","",IF(Master!H15="#","&lt;TD&gt;&lt;BR&gt;&lt;/TD&gt;",CONCATENATE("&lt;TD VALIGN = TOP  ALIGN = CENTER&gt;",Master!H15,"&lt;/TD&gt;")))</f>
        <v>&lt;TD VALIGN = TOP  ALIGN = CENTER&gt;-&lt;/TD&gt;</v>
      </c>
      <c r="J15" s="7" t="str">
        <f>IF(Master!I15="#","",IF(Master!I15="#","&lt;TD&gt;&lt;BR&gt;&lt;/TD&gt;",CONCATENATE("&lt;TD VALIGN = TOP  ALIGN = CENTER&gt;",Master!I15,"&lt;/TD&gt;")))</f>
        <v>&lt;TD VALIGN = TOP  ALIGN = CENTER&gt;-&lt;/TD&gt;</v>
      </c>
      <c r="K15" s="7" t="str">
        <f>IF(Master!J15="#","",IF(Master!J15="#","&lt;TD&gt;&lt;BR&gt;&lt;/TD&gt;",CONCATENATE("&lt;TD VALIGN = TOP  ALIGN = CENTER&gt;",Master!J15,"&lt;/TD&gt;")))</f>
        <v>&lt;TD VALIGN = TOP  ALIGN = CENTER&gt;B&lt;/TD&gt;</v>
      </c>
      <c r="L15" s="7" t="str">
        <f>IF(Master!K15="#","",IF(Master!K15="#","&lt;TD&gt;&lt;BR&gt;&lt;/TD&gt;",CONCATENATE("&lt;TD VALIGN = TOP  ALIGN = CENTER&gt;",Master!K15,"&lt;/TD&gt;")))</f>
        <v>&lt;TD VALIGN = TOP  ALIGN = CENTER&gt;V&lt;/TD&gt;</v>
      </c>
      <c r="M15" s="7" t="str">
        <f>IF(Master!L15="#","",IF(Master!L15="#","&lt;TD&gt;&lt;BR&gt;&lt;/TD&gt;",CONCATENATE("&lt;TD VALIGN = TOP  ALIGN = CENTER&gt;",Master!L15,"&lt;/TD&gt;")))</f>
        <v>&lt;TD VALIGN = TOP  ALIGN = CENTER&gt;V&lt;/TD&gt;</v>
      </c>
      <c r="N15" s="7" t="str">
        <f>IF(Master!M15="#","",IF(Master!M15="#","&lt;TD&gt;&lt;BR&gt;&lt;/TD&gt;",CONCATENATE("&lt;TD VALIGN = TOP  ALIGN = CENTER&gt;",Master!M15,"&lt;/TD&gt;")))</f>
        <v>&lt;TD VALIGN = TOP  ALIGN = CENTER&gt;V&lt;/TD&gt;</v>
      </c>
      <c r="O15" s="7" t="str">
        <f>IF(Master!N15="#","",IF(Master!N15="#","&lt;TD&gt;&lt;BR&gt;&lt;/TD&gt;",CONCATENATE("&lt;TD VALIGN = TOP  ALIGN = CENTER&gt;",Master!N15,"&lt;/TD&gt;")))</f>
        <v>&lt;TD VALIGN = TOP  ALIGN = CENTER&gt;V&lt;/TD&gt;</v>
      </c>
      <c r="P15" s="7" t="str">
        <f>IF(Master!O15="#","",IF(Master!O15="#","&lt;TD&gt;&lt;BR&gt;&lt;/TD&gt;",CONCATENATE("&lt;TD VALIGN = TOP  ALIGN = CENTER&gt;",Master!O15,"&lt;/TD&gt;")))</f>
        <v>&lt;TD VALIGN = TOP  ALIGN = CENTER&gt;A&lt;/TD&gt;</v>
      </c>
      <c r="Q15" s="7" t="str">
        <f>IF(Master!P15="#","",IF(Master!P15="#","&lt;TD&gt;&lt;BR&gt;&lt;/TD&gt;",CONCATENATE("&lt;TD VALIGN = TOP  ALIGN = CENTER&gt;",Master!P15,"&lt;/TD&gt;")))</f>
        <v>&lt;TD VALIGN = TOP  ALIGN = CENTER&gt;P&lt;/TD&gt;</v>
      </c>
      <c r="R15" s="7" t="str">
        <f>IF(Master!Q15="#","",IF(Master!Q15="#","&lt;TD&gt;&lt;BR&gt;&lt;/TD&gt;",CONCATENATE("&lt;TD VALIGN = TOP  ALIGN = CENTER&gt;",Master!Q15,"&lt;/TD&gt;")))</f>
        <v>&lt;TD VALIGN = TOP  ALIGN = CENTER&gt;P&lt;/TD&gt;</v>
      </c>
      <c r="S15" s="7" t="str">
        <f>IF(Master!R15="#","",IF(Master!R15="#","&lt;TD&gt;&lt;BR&gt;&lt;/TD&gt;",CONCATENATE("&lt;TD VALIGN = TOP  ALIGN = CENTER&gt;",Master!R15,"&lt;/TD&gt;")))</f>
        <v>&lt;TD VALIGN = TOP  ALIGN = CENTER&gt;P&lt;/TD&gt;</v>
      </c>
      <c r="T15" s="7" t="str">
        <f>IF(Master!S15="#","",IF(Master!S15="#","&lt;TD&gt;&lt;BR&gt;&lt;/TD&gt;",CONCATENATE("&lt;TD VALIGN = TOP  ALIGN = CENTER&gt;",Master!S15,"&lt;/TD&gt;")))</f>
        <v>&lt;TD VALIGN = TOP  ALIGN = CENTER&gt;P&lt;/TD&gt;</v>
      </c>
      <c r="U15" s="7" t="str">
        <f>IF(Master!T15="#","",IF(Master!T15="#","&lt;TD&gt;&lt;BR&gt;&lt;/TD&gt;",CONCATENATE("&lt;TD VALIGN = TOP  ALIGN = CENTER&gt;",Master!T15,"&lt;/TD&gt;")))</f>
        <v>&lt;TD VALIGN = TOP  ALIGN = CENTER&gt;P&lt;/TD&gt;</v>
      </c>
      <c r="V15" s="7" t="str">
        <f>IF(Master!U15="#","",IF(Master!U15="#","&lt;TD&gt;&lt;BR&gt;&lt;/TD&gt;",CONCATENATE("&lt;TD VALIGN = TOP  ALIGN = CENTER&gt;",Master!U15,"&lt;/TD&gt;")))</f>
        <v>&lt;TD VALIGN = TOP  ALIGN = CENTER&gt;P&lt;/TD&gt;</v>
      </c>
      <c r="W15" s="7" t="str">
        <f>IF(Master!V15="#","",IF(Master!V15="#","&lt;TD&gt;&lt;BR&gt;&lt;/TD&gt;",CONCATENATE("&lt;TD VALIGN = TOP  ALIGN = CENTER&gt;",Master!V15,"&lt;/TD&gt;")))</f>
        <v>&lt;TD VALIGN = TOP  ALIGN = CENTER&gt;P&lt;/TD&gt;</v>
      </c>
      <c r="X15" s="7" t="str">
        <f>IF(Master!W15="#","",IF(Master!W15="#","&lt;TD&gt;&lt;BR&gt;&lt;/TD&gt;",CONCATENATE("&lt;TD VALIGN = TOP  ALIGN = CENTER&gt;",Master!W15,"&lt;/TD&gt;")))</f>
        <v>&lt;TD VALIGN = TOP  ALIGN = CENTER&gt;P&lt;/TD&gt;</v>
      </c>
      <c r="Y15" s="7" t="str">
        <f>IF(Master!X15="#","",IF(Master!X15="#","&lt;TD&gt;&lt;BR&gt;&lt;/TD&gt;",CONCATENATE("&lt;TD VALIGN = TOP  ALIGN = CENTER&gt;",Master!X15,"&lt;/TD&gt;")))</f>
        <v/>
      </c>
      <c r="Z15" s="7" t="str">
        <f>IF(Master!Y15="#","",IF(Master!Y15="#","&lt;TD&gt;&lt;BR&gt;&lt;/TD&gt;",CONCATENATE("&lt;TD VALIGN = TOP  ALIGN = CENTER&gt;",Master!Y15,"&lt;/TD&gt;")))</f>
        <v>&lt;TD VALIGN = TOP  ALIGN = CENTER&gt;&lt;/TD&gt;</v>
      </c>
    </row>
    <row r="16" spans="1:26" ht="12.75" customHeight="1" x14ac:dyDescent="0.2">
      <c r="A16" s="26" t="str">
        <f>IF(Master!$B16="#","","&lt;TR&gt;")</f>
        <v>&lt;TR&gt;</v>
      </c>
      <c r="B16" s="7" t="str">
        <f>IF(Master!$B16="#","",CONCATENATE("&lt;TD VALIGN = TOP  ALIGN = CENTER&gt;&lt;A HREF=""maint_",Master!A16,".pdf""&gt;",Master!A16,"&lt;/A&gt;"))</f>
        <v>&lt;TD VALIGN = TOP  ALIGN = CENTER&gt;&lt;A HREF="maint_0017.pdf"&gt;0017&lt;/A&gt;</v>
      </c>
      <c r="C16" s="7" t="str">
        <f>IF(Master!$B16="#","", (IF(Totals!AS16="Y","&lt;BR&gt;&lt;SMALL&gt;&lt;B&gt;&lt;FONT COLOR=""#00C000""&gt;Closed&lt;/FONT&gt;&lt;/B&gt;&lt;/SMALL&gt;&lt;/TD&gt;","&lt;/TD&gt;")))</f>
        <v>&lt;BR&gt;&lt;SMALL&gt;&lt;B&gt;&lt;FONT COLOR="#00C000"&gt;Closed&lt;/FONT&gt;&lt;/B&gt;&lt;/SMALL&gt;&lt;/TD&gt;</v>
      </c>
      <c r="E16" s="7" t="str">
        <f>(IF((Master!$B16="#"),(""),(CONCATENATE("&lt;TD VALIGN = TOP  ALIGN = CENTER NOWRAP&gt;",Master!C16,"&lt;/TD&gt;"))))</f>
        <v>&lt;TD VALIGN = TOP  ALIGN = CENTER NOWRAP&gt;802.1Q-2011&lt;/TD&gt;</v>
      </c>
      <c r="F16" s="7" t="str">
        <f>(IF((Master!$B16="#"),(""),(CONCATENATE("&lt;TD VALIGN = TOP NOWRAP&gt;",Master!D16,"&lt;/TD&gt;"))))</f>
        <v>&lt;TD VALIGN = TOP NOWRAP&gt;B.10&lt;/TD&gt;</v>
      </c>
      <c r="G16" s="7" t="str">
        <f>(IF((Master!$B16="#"),(""),(CONCATENATE("&lt;TD VALIGN = TOP NOWRAP&gt;",Master!E16,"&lt;/TD&gt;"))))</f>
        <v>&lt;TD VALIGN = TOP NOWRAP&gt;Typos in PICS&lt;/TD&gt;</v>
      </c>
      <c r="H16" s="7" t="str">
        <f>IF(Master!G16="#","",IF(Master!G16="#","&lt;TD&gt;&lt;BR&gt;&lt;/TD&gt;",CONCATENATE("&lt;TD VALIGN = TOP  ALIGN = CENTER&gt;",Master!G16,"&lt;/TD&gt;")))</f>
        <v>&lt;TD VALIGN = TOP  ALIGN = CENTER&gt;-&lt;/TD&gt;</v>
      </c>
      <c r="I16" s="7" t="str">
        <f>IF(Master!H16="#","",IF(Master!H16="#","&lt;TD&gt;&lt;BR&gt;&lt;/TD&gt;",CONCATENATE("&lt;TD VALIGN = TOP  ALIGN = CENTER&gt;",Master!H16,"&lt;/TD&gt;")))</f>
        <v>&lt;TD VALIGN = TOP  ALIGN = CENTER&gt;-&lt;/TD&gt;</v>
      </c>
      <c r="J16" s="7" t="str">
        <f>IF(Master!I16="#","",IF(Master!I16="#","&lt;TD&gt;&lt;BR&gt;&lt;/TD&gt;",CONCATENATE("&lt;TD VALIGN = TOP  ALIGN = CENTER&gt;",Master!I16,"&lt;/TD&gt;")))</f>
        <v>&lt;TD VALIGN = TOP  ALIGN = CENTER&gt;-&lt;/TD&gt;</v>
      </c>
      <c r="K16" s="7" t="str">
        <f>IF(Master!J16="#","",IF(Master!J16="#","&lt;TD&gt;&lt;BR&gt;&lt;/TD&gt;",CONCATENATE("&lt;TD VALIGN = TOP  ALIGN = CENTER&gt;",Master!J16,"&lt;/TD&gt;")))</f>
        <v>&lt;TD VALIGN = TOP  ALIGN = CENTER&gt;B&lt;/TD&gt;</v>
      </c>
      <c r="L16" s="7" t="str">
        <f>IF(Master!K16="#","",IF(Master!K16="#","&lt;TD&gt;&lt;BR&gt;&lt;/TD&gt;",CONCATENATE("&lt;TD VALIGN = TOP  ALIGN = CENTER&gt;",Master!K16,"&lt;/TD&gt;")))</f>
        <v>&lt;TD VALIGN = TOP  ALIGN = CENTER&gt;V&lt;/TD&gt;</v>
      </c>
      <c r="M16" s="7" t="str">
        <f>IF(Master!L16="#","",IF(Master!L16="#","&lt;TD&gt;&lt;BR&gt;&lt;/TD&gt;",CONCATENATE("&lt;TD VALIGN = TOP  ALIGN = CENTER&gt;",Master!L16,"&lt;/TD&gt;")))</f>
        <v>&lt;TD VALIGN = TOP  ALIGN = CENTER&gt;V&lt;/TD&gt;</v>
      </c>
      <c r="N16" s="7" t="str">
        <f>IF(Master!M16="#","",IF(Master!M16="#","&lt;TD&gt;&lt;BR&gt;&lt;/TD&gt;",CONCATENATE("&lt;TD VALIGN = TOP  ALIGN = CENTER&gt;",Master!M16,"&lt;/TD&gt;")))</f>
        <v>&lt;TD VALIGN = TOP  ALIGN = CENTER&gt;V&lt;/TD&gt;</v>
      </c>
      <c r="O16" s="7" t="str">
        <f>IF(Master!N16="#","",IF(Master!N16="#","&lt;TD&gt;&lt;BR&gt;&lt;/TD&gt;",CONCATENATE("&lt;TD VALIGN = TOP  ALIGN = CENTER&gt;",Master!N16,"&lt;/TD&gt;")))</f>
        <v>&lt;TD VALIGN = TOP  ALIGN = CENTER&gt;V&lt;/TD&gt;</v>
      </c>
      <c r="P16" s="7" t="str">
        <f>IF(Master!O16="#","",IF(Master!O16="#","&lt;TD&gt;&lt;BR&gt;&lt;/TD&gt;",CONCATENATE("&lt;TD VALIGN = TOP  ALIGN = CENTER&gt;",Master!O16,"&lt;/TD&gt;")))</f>
        <v>&lt;TD VALIGN = TOP  ALIGN = CENTER&gt;A&lt;/TD&gt;</v>
      </c>
      <c r="Q16" s="7" t="str">
        <f>IF(Master!P16="#","",IF(Master!P16="#","&lt;TD&gt;&lt;BR&gt;&lt;/TD&gt;",CONCATENATE("&lt;TD VALIGN = TOP  ALIGN = CENTER&gt;",Master!P16,"&lt;/TD&gt;")))</f>
        <v>&lt;TD VALIGN = TOP  ALIGN = CENTER&gt;P&lt;/TD&gt;</v>
      </c>
      <c r="R16" s="7" t="str">
        <f>IF(Master!Q16="#","",IF(Master!Q16="#","&lt;TD&gt;&lt;BR&gt;&lt;/TD&gt;",CONCATENATE("&lt;TD VALIGN = TOP  ALIGN = CENTER&gt;",Master!Q16,"&lt;/TD&gt;")))</f>
        <v>&lt;TD VALIGN = TOP  ALIGN = CENTER&gt;P&lt;/TD&gt;</v>
      </c>
      <c r="S16" s="7" t="str">
        <f>IF(Master!R16="#","",IF(Master!R16="#","&lt;TD&gt;&lt;BR&gt;&lt;/TD&gt;",CONCATENATE("&lt;TD VALIGN = TOP  ALIGN = CENTER&gt;",Master!R16,"&lt;/TD&gt;")))</f>
        <v>&lt;TD VALIGN = TOP  ALIGN = CENTER&gt;P&lt;/TD&gt;</v>
      </c>
      <c r="T16" s="7" t="str">
        <f>IF(Master!S16="#","",IF(Master!S16="#","&lt;TD&gt;&lt;BR&gt;&lt;/TD&gt;",CONCATENATE("&lt;TD VALIGN = TOP  ALIGN = CENTER&gt;",Master!S16,"&lt;/TD&gt;")))</f>
        <v>&lt;TD VALIGN = TOP  ALIGN = CENTER&gt;P&lt;/TD&gt;</v>
      </c>
      <c r="U16" s="7" t="str">
        <f>IF(Master!T16="#","",IF(Master!T16="#","&lt;TD&gt;&lt;BR&gt;&lt;/TD&gt;",CONCATENATE("&lt;TD VALIGN = TOP  ALIGN = CENTER&gt;",Master!T16,"&lt;/TD&gt;")))</f>
        <v>&lt;TD VALIGN = TOP  ALIGN = CENTER&gt;P&lt;/TD&gt;</v>
      </c>
      <c r="V16" s="7" t="str">
        <f>IF(Master!U16="#","",IF(Master!U16="#","&lt;TD&gt;&lt;BR&gt;&lt;/TD&gt;",CONCATENATE("&lt;TD VALIGN = TOP  ALIGN = CENTER&gt;",Master!U16,"&lt;/TD&gt;")))</f>
        <v>&lt;TD VALIGN = TOP  ALIGN = CENTER&gt;P&lt;/TD&gt;</v>
      </c>
      <c r="W16" s="7" t="str">
        <f>IF(Master!V16="#","",IF(Master!V16="#","&lt;TD&gt;&lt;BR&gt;&lt;/TD&gt;",CONCATENATE("&lt;TD VALIGN = TOP  ALIGN = CENTER&gt;",Master!V16,"&lt;/TD&gt;")))</f>
        <v>&lt;TD VALIGN = TOP  ALIGN = CENTER&gt;P&lt;/TD&gt;</v>
      </c>
      <c r="X16" s="7" t="str">
        <f>IF(Master!W16="#","",IF(Master!W16="#","&lt;TD&gt;&lt;BR&gt;&lt;/TD&gt;",CONCATENATE("&lt;TD VALIGN = TOP  ALIGN = CENTER&gt;",Master!W16,"&lt;/TD&gt;")))</f>
        <v>&lt;TD VALIGN = TOP  ALIGN = CENTER&gt;P&lt;/TD&gt;</v>
      </c>
      <c r="Y16" s="7" t="str">
        <f>IF(Master!X16="#","",IF(Master!X16="#","&lt;TD&gt;&lt;BR&gt;&lt;/TD&gt;",CONCATENATE("&lt;TD VALIGN = TOP  ALIGN = CENTER&gt;",Master!X16,"&lt;/TD&gt;")))</f>
        <v/>
      </c>
      <c r="Z16" s="7" t="str">
        <f>IF(Master!Y16="#","",IF(Master!Y16="#","&lt;TD&gt;&lt;BR&gt;&lt;/TD&gt;",CONCATENATE("&lt;TD VALIGN = TOP  ALIGN = CENTER&gt;",Master!Y16,"&lt;/TD&gt;")))</f>
        <v>&lt;TD VALIGN = TOP  ALIGN = CENTER&gt;&lt;/TD&gt;</v>
      </c>
    </row>
    <row r="17" spans="1:26" ht="12.75" customHeight="1" x14ac:dyDescent="0.2">
      <c r="A17" s="26" t="str">
        <f>IF(Master!$B17="#","","&lt;TR&gt;")</f>
        <v>&lt;TR&gt;</v>
      </c>
      <c r="B17" s="7" t="str">
        <f>IF(Master!$B17="#","",CONCATENATE("&lt;TD VALIGN = TOP  ALIGN = CENTER&gt;&lt;A HREF=""maint_",Master!A17,".pdf""&gt;",Master!A17,"&lt;/A&gt;"))</f>
        <v>&lt;TD VALIGN = TOP  ALIGN = CENTER&gt;&lt;A HREF="maint_0018.pdf"&gt;0018&lt;/A&gt;</v>
      </c>
      <c r="C17" s="7" t="str">
        <f>IF(Master!$B17="#","", (IF(Totals!AS17="Y","&lt;BR&gt;&lt;SMALL&gt;&lt;B&gt;&lt;FONT COLOR=""#00C000""&gt;Closed&lt;/FONT&gt;&lt;/B&gt;&lt;/SMALL&gt;&lt;/TD&gt;","&lt;/TD&gt;")))</f>
        <v>&lt;BR&gt;&lt;SMALL&gt;&lt;B&gt;&lt;FONT COLOR="#00C000"&gt;Closed&lt;/FONT&gt;&lt;/B&gt;&lt;/SMALL&gt;&lt;/TD&gt;</v>
      </c>
      <c r="E17" s="7" t="str">
        <f>(IF((Master!$B17="#"),(""),(CONCATENATE("&lt;TD VALIGN = TOP  ALIGN = CENTER NOWRAP&gt;",Master!C17,"&lt;/TD&gt;"))))</f>
        <v>&lt;TD VALIGN = TOP  ALIGN = CENTER NOWRAP&gt;802.1Q-2011&lt;/TD&gt;</v>
      </c>
      <c r="F17" s="7" t="str">
        <f>(IF((Master!$B17="#"),(""),(CONCATENATE("&lt;TD VALIGN = TOP NOWRAP&gt;",Master!D17,"&lt;/TD&gt;"))))</f>
        <v>&lt;TD VALIGN = TOP NOWRAP&gt;6.10&lt;/TD&gt;</v>
      </c>
      <c r="G17" s="7" t="str">
        <f>(IF((Master!$B17="#"),(""),(CONCATENATE("&lt;TD VALIGN = TOP NOWRAP&gt;",Master!E17,"&lt;/TD&gt;"))))</f>
        <v>&lt;TD VALIGN = TOP NOWRAP&gt;Incorrect figure reference&lt;/TD&gt;</v>
      </c>
      <c r="H17" s="7" t="str">
        <f>IF(Master!G17="#","",IF(Master!G17="#","&lt;TD&gt;&lt;BR&gt;&lt;/TD&gt;",CONCATENATE("&lt;TD VALIGN = TOP  ALIGN = CENTER&gt;",Master!G17,"&lt;/TD&gt;")))</f>
        <v>&lt;TD VALIGN = TOP  ALIGN = CENTER&gt;-&lt;/TD&gt;</v>
      </c>
      <c r="I17" s="7" t="str">
        <f>IF(Master!H17="#","",IF(Master!H17="#","&lt;TD&gt;&lt;BR&gt;&lt;/TD&gt;",CONCATENATE("&lt;TD VALIGN = TOP  ALIGN = CENTER&gt;",Master!H17,"&lt;/TD&gt;")))</f>
        <v>&lt;TD VALIGN = TOP  ALIGN = CENTER&gt;-&lt;/TD&gt;</v>
      </c>
      <c r="J17" s="7" t="str">
        <f>IF(Master!I17="#","",IF(Master!I17="#","&lt;TD&gt;&lt;BR&gt;&lt;/TD&gt;",CONCATENATE("&lt;TD VALIGN = TOP  ALIGN = CENTER&gt;",Master!I17,"&lt;/TD&gt;")))</f>
        <v>&lt;TD VALIGN = TOP  ALIGN = CENTER&gt;-&lt;/TD&gt;</v>
      </c>
      <c r="K17" s="7" t="str">
        <f>IF(Master!J17="#","",IF(Master!J17="#","&lt;TD&gt;&lt;BR&gt;&lt;/TD&gt;",CONCATENATE("&lt;TD VALIGN = TOP  ALIGN = CENTER&gt;",Master!J17,"&lt;/TD&gt;")))</f>
        <v>&lt;TD VALIGN = TOP  ALIGN = CENTER&gt;-&lt;/TD&gt;</v>
      </c>
      <c r="L17" s="7" t="str">
        <f>IF(Master!K17="#","",IF(Master!K17="#","&lt;TD&gt;&lt;BR&gt;&lt;/TD&gt;",CONCATENATE("&lt;TD VALIGN = TOP  ALIGN = CENTER&gt;",Master!K17,"&lt;/TD&gt;")))</f>
        <v>&lt;TD VALIGN = TOP  ALIGN = CENTER&gt;B&lt;/TD&gt;</v>
      </c>
      <c r="M17" s="7" t="str">
        <f>IF(Master!L17="#","",IF(Master!L17="#","&lt;TD&gt;&lt;BR&gt;&lt;/TD&gt;",CONCATENATE("&lt;TD VALIGN = TOP  ALIGN = CENTER&gt;",Master!L17,"&lt;/TD&gt;")))</f>
        <v>&lt;TD VALIGN = TOP  ALIGN = CENTER&gt;V&lt;/TD&gt;</v>
      </c>
      <c r="N17" s="7" t="str">
        <f>IF(Master!M17="#","",IF(Master!M17="#","&lt;TD&gt;&lt;BR&gt;&lt;/TD&gt;",CONCATENATE("&lt;TD VALIGN = TOP  ALIGN = CENTER&gt;",Master!M17,"&lt;/TD&gt;")))</f>
        <v>&lt;TD VALIGN = TOP  ALIGN = CENTER&gt;V&lt;/TD&gt;</v>
      </c>
      <c r="O17" s="7" t="str">
        <f>IF(Master!N17="#","",IF(Master!N17="#","&lt;TD&gt;&lt;BR&gt;&lt;/TD&gt;",CONCATENATE("&lt;TD VALIGN = TOP  ALIGN = CENTER&gt;",Master!N17,"&lt;/TD&gt;")))</f>
        <v>&lt;TD VALIGN = TOP  ALIGN = CENTER&gt;V&lt;/TD&gt;</v>
      </c>
      <c r="P17" s="7" t="str">
        <f>IF(Master!O17="#","",IF(Master!O17="#","&lt;TD&gt;&lt;BR&gt;&lt;/TD&gt;",CONCATENATE("&lt;TD VALIGN = TOP  ALIGN = CENTER&gt;",Master!O17,"&lt;/TD&gt;")))</f>
        <v>&lt;TD VALIGN = TOP  ALIGN = CENTER&gt;A&lt;/TD&gt;</v>
      </c>
      <c r="Q17" s="7" t="str">
        <f>IF(Master!P17="#","",IF(Master!P17="#","&lt;TD&gt;&lt;BR&gt;&lt;/TD&gt;",CONCATENATE("&lt;TD VALIGN = TOP  ALIGN = CENTER&gt;",Master!P17,"&lt;/TD&gt;")))</f>
        <v>&lt;TD VALIGN = TOP  ALIGN = CENTER&gt;P&lt;/TD&gt;</v>
      </c>
      <c r="R17" s="7" t="str">
        <f>IF(Master!Q17="#","",IF(Master!Q17="#","&lt;TD&gt;&lt;BR&gt;&lt;/TD&gt;",CONCATENATE("&lt;TD VALIGN = TOP  ALIGN = CENTER&gt;",Master!Q17,"&lt;/TD&gt;")))</f>
        <v>&lt;TD VALIGN = TOP  ALIGN = CENTER&gt;P&lt;/TD&gt;</v>
      </c>
      <c r="S17" s="7" t="str">
        <f>IF(Master!R17="#","",IF(Master!R17="#","&lt;TD&gt;&lt;BR&gt;&lt;/TD&gt;",CONCATENATE("&lt;TD VALIGN = TOP  ALIGN = CENTER&gt;",Master!R17,"&lt;/TD&gt;")))</f>
        <v>&lt;TD VALIGN = TOP  ALIGN = CENTER&gt;P&lt;/TD&gt;</v>
      </c>
      <c r="T17" s="7" t="str">
        <f>IF(Master!S17="#","",IF(Master!S17="#","&lt;TD&gt;&lt;BR&gt;&lt;/TD&gt;",CONCATENATE("&lt;TD VALIGN = TOP  ALIGN = CENTER&gt;",Master!S17,"&lt;/TD&gt;")))</f>
        <v>&lt;TD VALIGN = TOP  ALIGN = CENTER&gt;P&lt;/TD&gt;</v>
      </c>
      <c r="U17" s="7" t="str">
        <f>IF(Master!T17="#","",IF(Master!T17="#","&lt;TD&gt;&lt;BR&gt;&lt;/TD&gt;",CONCATENATE("&lt;TD VALIGN = TOP  ALIGN = CENTER&gt;",Master!T17,"&lt;/TD&gt;")))</f>
        <v>&lt;TD VALIGN = TOP  ALIGN = CENTER&gt;P&lt;/TD&gt;</v>
      </c>
      <c r="V17" s="7" t="str">
        <f>IF(Master!U17="#","",IF(Master!U17="#","&lt;TD&gt;&lt;BR&gt;&lt;/TD&gt;",CONCATENATE("&lt;TD VALIGN = TOP  ALIGN = CENTER&gt;",Master!U17,"&lt;/TD&gt;")))</f>
        <v>&lt;TD VALIGN = TOP  ALIGN = CENTER&gt;P&lt;/TD&gt;</v>
      </c>
      <c r="W17" s="7" t="str">
        <f>IF(Master!V17="#","",IF(Master!V17="#","&lt;TD&gt;&lt;BR&gt;&lt;/TD&gt;",CONCATENATE("&lt;TD VALIGN = TOP  ALIGN = CENTER&gt;",Master!V17,"&lt;/TD&gt;")))</f>
        <v>&lt;TD VALIGN = TOP  ALIGN = CENTER&gt;P&lt;/TD&gt;</v>
      </c>
      <c r="X17" s="7" t="str">
        <f>IF(Master!W17="#","",IF(Master!W17="#","&lt;TD&gt;&lt;BR&gt;&lt;/TD&gt;",CONCATENATE("&lt;TD VALIGN = TOP  ALIGN = CENTER&gt;",Master!W17,"&lt;/TD&gt;")))</f>
        <v>&lt;TD VALIGN = TOP  ALIGN = CENTER&gt;P&lt;/TD&gt;</v>
      </c>
      <c r="Y17" s="7" t="str">
        <f>IF(Master!X17="#","",IF(Master!X17="#","&lt;TD&gt;&lt;BR&gt;&lt;/TD&gt;",CONCATENATE("&lt;TD VALIGN = TOP  ALIGN = CENTER&gt;",Master!X17,"&lt;/TD&gt;")))</f>
        <v/>
      </c>
      <c r="Z17" s="7" t="str">
        <f>IF(Master!Y17="#","",IF(Master!Y17="#","&lt;TD&gt;&lt;BR&gt;&lt;/TD&gt;",CONCATENATE("&lt;TD VALIGN = TOP  ALIGN = CENTER&gt;",Master!Y17,"&lt;/TD&gt;")))</f>
        <v>&lt;TD VALIGN = TOP  ALIGN = CENTER&gt;&lt;/TD&gt;</v>
      </c>
    </row>
    <row r="18" spans="1:26" ht="12.75" customHeight="1" x14ac:dyDescent="0.2">
      <c r="A18" s="26" t="str">
        <f>IF(Master!$B18="#","","&lt;TR&gt;")</f>
        <v>&lt;TR&gt;</v>
      </c>
      <c r="B18" s="7" t="str">
        <f>IF(Master!$B18="#","",CONCATENATE("&lt;TD VALIGN = TOP  ALIGN = CENTER&gt;&lt;A HREF=""maint_",Master!A18,".pdf""&gt;",Master!A18,"&lt;/A&gt;"))</f>
        <v>&lt;TD VALIGN = TOP  ALIGN = CENTER&gt;&lt;A HREF="maint_0019.pdf"&gt;0019&lt;/A&gt;</v>
      </c>
      <c r="C18" s="7" t="str">
        <f>IF(Master!$B18="#","", (IF(Totals!AS18="Y","&lt;BR&gt;&lt;SMALL&gt;&lt;B&gt;&lt;FONT COLOR=""#00C000""&gt;Closed&lt;/FONT&gt;&lt;/B&gt;&lt;/SMALL&gt;&lt;/TD&gt;","&lt;/TD&gt;")))</f>
        <v>&lt;BR&gt;&lt;SMALL&gt;&lt;B&gt;&lt;FONT COLOR="#00C000"&gt;Closed&lt;/FONT&gt;&lt;/B&gt;&lt;/SMALL&gt;&lt;/TD&gt;</v>
      </c>
      <c r="E18" s="7" t="str">
        <f>(IF((Master!$B18="#"),(""),(CONCATENATE("&lt;TD VALIGN = TOP  ALIGN = CENTER NOWRAP&gt;",Master!C18,"&lt;/TD&gt;"))))</f>
        <v>&lt;TD VALIGN = TOP  ALIGN = CENTER NOWRAP&gt;802.1Q-2011&lt;/TD&gt;</v>
      </c>
      <c r="F18" s="7" t="str">
        <f>(IF((Master!$B18="#"),(""),(CONCATENATE("&lt;TD VALIGN = TOP NOWRAP&gt;",Master!D18,"&lt;/TD&gt;"))))</f>
        <v>&lt;TD VALIGN = TOP NOWRAP&gt;6.1&lt;/TD&gt;</v>
      </c>
      <c r="G18" s="7" t="str">
        <f>(IF((Master!$B18="#"),(""),(CONCATENATE("&lt;TD VALIGN = TOP NOWRAP&gt;",Master!E18,"&lt;/TD&gt;"))))</f>
        <v>&lt;TD VALIGN = TOP NOWRAP&gt;Incorrect Link Aggregation figure for bridges&lt;/TD&gt;</v>
      </c>
      <c r="H18" s="7" t="str">
        <f>IF(Master!G18="#","",IF(Master!G18="#","&lt;TD&gt;&lt;BR&gt;&lt;/TD&gt;",CONCATENATE("&lt;TD VALIGN = TOP  ALIGN = CENTER&gt;",Master!G18,"&lt;/TD&gt;")))</f>
        <v>&lt;TD VALIGN = TOP  ALIGN = CENTER&gt;-&lt;/TD&gt;</v>
      </c>
      <c r="I18" s="7" t="str">
        <f>IF(Master!H18="#","",IF(Master!H18="#","&lt;TD&gt;&lt;BR&gt;&lt;/TD&gt;",CONCATENATE("&lt;TD VALIGN = TOP  ALIGN = CENTER&gt;",Master!H18,"&lt;/TD&gt;")))</f>
        <v>&lt;TD VALIGN = TOP  ALIGN = CENTER&gt;-&lt;/TD&gt;</v>
      </c>
      <c r="J18" s="7" t="str">
        <f>IF(Master!I18="#","",IF(Master!I18="#","&lt;TD&gt;&lt;BR&gt;&lt;/TD&gt;",CONCATENATE("&lt;TD VALIGN = TOP  ALIGN = CENTER&gt;",Master!I18,"&lt;/TD&gt;")))</f>
        <v>&lt;TD VALIGN = TOP  ALIGN = CENTER&gt;-&lt;/TD&gt;</v>
      </c>
      <c r="K18" s="7" t="str">
        <f>IF(Master!J18="#","",IF(Master!J18="#","&lt;TD&gt;&lt;BR&gt;&lt;/TD&gt;",CONCATENATE("&lt;TD VALIGN = TOP  ALIGN = CENTER&gt;",Master!J18,"&lt;/TD&gt;")))</f>
        <v>&lt;TD VALIGN = TOP  ALIGN = CENTER&gt;-&lt;/TD&gt;</v>
      </c>
      <c r="L18" s="7" t="str">
        <f>IF(Master!K18="#","",IF(Master!K18="#","&lt;TD&gt;&lt;BR&gt;&lt;/TD&gt;",CONCATENATE("&lt;TD VALIGN = TOP  ALIGN = CENTER&gt;",Master!K18,"&lt;/TD&gt;")))</f>
        <v>&lt;TD VALIGN = TOP  ALIGN = CENTER&gt;B&lt;/TD&gt;</v>
      </c>
      <c r="M18" s="7" t="str">
        <f>IF(Master!L18="#","",IF(Master!L18="#","&lt;TD&gt;&lt;BR&gt;&lt;/TD&gt;",CONCATENATE("&lt;TD VALIGN = TOP  ALIGN = CENTER&gt;",Master!L18,"&lt;/TD&gt;")))</f>
        <v>&lt;TD VALIGN = TOP  ALIGN = CENTER&gt;V&lt;/TD&gt;</v>
      </c>
      <c r="N18" s="7" t="str">
        <f>IF(Master!M18="#","",IF(Master!M18="#","&lt;TD&gt;&lt;BR&gt;&lt;/TD&gt;",CONCATENATE("&lt;TD VALIGN = TOP  ALIGN = CENTER&gt;",Master!M18,"&lt;/TD&gt;")))</f>
        <v>&lt;TD VALIGN = TOP  ALIGN = CENTER&gt;V&lt;/TD&gt;</v>
      </c>
      <c r="O18" s="7" t="str">
        <f>IF(Master!N18="#","",IF(Master!N18="#","&lt;TD&gt;&lt;BR&gt;&lt;/TD&gt;",CONCATENATE("&lt;TD VALIGN = TOP  ALIGN = CENTER&gt;",Master!N18,"&lt;/TD&gt;")))</f>
        <v>&lt;TD VALIGN = TOP  ALIGN = CENTER&gt;V&lt;/TD&gt;</v>
      </c>
      <c r="P18" s="7" t="str">
        <f>IF(Master!O18="#","",IF(Master!O18="#","&lt;TD&gt;&lt;BR&gt;&lt;/TD&gt;",CONCATENATE("&lt;TD VALIGN = TOP  ALIGN = CENTER&gt;",Master!O18,"&lt;/TD&gt;")))</f>
        <v>&lt;TD VALIGN = TOP  ALIGN = CENTER&gt;A&lt;/TD&gt;</v>
      </c>
      <c r="Q18" s="7" t="str">
        <f>IF(Master!P18="#","",IF(Master!P18="#","&lt;TD&gt;&lt;BR&gt;&lt;/TD&gt;",CONCATENATE("&lt;TD VALIGN = TOP  ALIGN = CENTER&gt;",Master!P18,"&lt;/TD&gt;")))</f>
        <v>&lt;TD VALIGN = TOP  ALIGN = CENTER&gt;P&lt;/TD&gt;</v>
      </c>
      <c r="R18" s="7" t="str">
        <f>IF(Master!Q18="#","",IF(Master!Q18="#","&lt;TD&gt;&lt;BR&gt;&lt;/TD&gt;",CONCATENATE("&lt;TD VALIGN = TOP  ALIGN = CENTER&gt;",Master!Q18,"&lt;/TD&gt;")))</f>
        <v>&lt;TD VALIGN = TOP  ALIGN = CENTER&gt;P&lt;/TD&gt;</v>
      </c>
      <c r="S18" s="7" t="str">
        <f>IF(Master!R18="#","",IF(Master!R18="#","&lt;TD&gt;&lt;BR&gt;&lt;/TD&gt;",CONCATENATE("&lt;TD VALIGN = TOP  ALIGN = CENTER&gt;",Master!R18,"&lt;/TD&gt;")))</f>
        <v>&lt;TD VALIGN = TOP  ALIGN = CENTER&gt;P&lt;/TD&gt;</v>
      </c>
      <c r="T18" s="7" t="str">
        <f>IF(Master!S18="#","",IF(Master!S18="#","&lt;TD&gt;&lt;BR&gt;&lt;/TD&gt;",CONCATENATE("&lt;TD VALIGN = TOP  ALIGN = CENTER&gt;",Master!S18,"&lt;/TD&gt;")))</f>
        <v>&lt;TD VALIGN = TOP  ALIGN = CENTER&gt;P&lt;/TD&gt;</v>
      </c>
      <c r="U18" s="7" t="str">
        <f>IF(Master!T18="#","",IF(Master!T18="#","&lt;TD&gt;&lt;BR&gt;&lt;/TD&gt;",CONCATENATE("&lt;TD VALIGN = TOP  ALIGN = CENTER&gt;",Master!T18,"&lt;/TD&gt;")))</f>
        <v>&lt;TD VALIGN = TOP  ALIGN = CENTER&gt;P&lt;/TD&gt;</v>
      </c>
      <c r="V18" s="7" t="str">
        <f>IF(Master!U18="#","",IF(Master!U18="#","&lt;TD&gt;&lt;BR&gt;&lt;/TD&gt;",CONCATENATE("&lt;TD VALIGN = TOP  ALIGN = CENTER&gt;",Master!U18,"&lt;/TD&gt;")))</f>
        <v>&lt;TD VALIGN = TOP  ALIGN = CENTER&gt;P&lt;/TD&gt;</v>
      </c>
      <c r="W18" s="7" t="str">
        <f>IF(Master!V18="#","",IF(Master!V18="#","&lt;TD&gt;&lt;BR&gt;&lt;/TD&gt;",CONCATENATE("&lt;TD VALIGN = TOP  ALIGN = CENTER&gt;",Master!V18,"&lt;/TD&gt;")))</f>
        <v>&lt;TD VALIGN = TOP  ALIGN = CENTER&gt;P&lt;/TD&gt;</v>
      </c>
      <c r="X18" s="7" t="str">
        <f>IF(Master!W18="#","",IF(Master!W18="#","&lt;TD&gt;&lt;BR&gt;&lt;/TD&gt;",CONCATENATE("&lt;TD VALIGN = TOP  ALIGN = CENTER&gt;",Master!W18,"&lt;/TD&gt;")))</f>
        <v>&lt;TD VALIGN = TOP  ALIGN = CENTER&gt;P&lt;/TD&gt;</v>
      </c>
      <c r="Y18" s="7" t="str">
        <f>IF(Master!X18="#","",IF(Master!X18="#","&lt;TD&gt;&lt;BR&gt;&lt;/TD&gt;",CONCATENATE("&lt;TD VALIGN = TOP  ALIGN = CENTER&gt;",Master!X18,"&lt;/TD&gt;")))</f>
        <v/>
      </c>
      <c r="Z18" s="7" t="str">
        <f>IF(Master!Y18="#","",IF(Master!Y18="#","&lt;TD&gt;&lt;BR&gt;&lt;/TD&gt;",CONCATENATE("&lt;TD VALIGN = TOP  ALIGN = CENTER&gt;",Master!Y18,"&lt;/TD&gt;")))</f>
        <v>&lt;TD VALIGN = TOP  ALIGN = CENTER&gt;&lt;/TD&gt;</v>
      </c>
    </row>
    <row r="19" spans="1:26" ht="12.75" customHeight="1" x14ac:dyDescent="0.2">
      <c r="A19" s="26" t="str">
        <f>IF(Master!$B19="#","","&lt;TR&gt;")</f>
        <v>&lt;TR&gt;</v>
      </c>
      <c r="B19" s="7" t="str">
        <f>IF(Master!$B19="#","",CONCATENATE("&lt;TD VALIGN = TOP  ALIGN = CENTER&gt;&lt;A HREF=""maint_",Master!A19,".pdf""&gt;",Master!A19,"&lt;/A&gt;"))</f>
        <v>&lt;TD VALIGN = TOP  ALIGN = CENTER&gt;&lt;A HREF="maint_0020.pdf"&gt;0020&lt;/A&gt;</v>
      </c>
      <c r="C19" s="7" t="str">
        <f>IF(Master!$B19="#","", (IF(Totals!AS19="Y","&lt;BR&gt;&lt;SMALL&gt;&lt;B&gt;&lt;FONT COLOR=""#00C000""&gt;Closed&lt;/FONT&gt;&lt;/B&gt;&lt;/SMALL&gt;&lt;/TD&gt;","&lt;/TD&gt;")))</f>
        <v>&lt;BR&gt;&lt;SMALL&gt;&lt;B&gt;&lt;FONT COLOR="#00C000"&gt;Closed&lt;/FONT&gt;&lt;/B&gt;&lt;/SMALL&gt;&lt;/TD&gt;</v>
      </c>
      <c r="E19" s="7" t="str">
        <f>(IF((Master!$B19="#"),(""),(CONCATENATE("&lt;TD VALIGN = TOP  ALIGN = CENTER NOWRAP&gt;",Master!C19,"&lt;/TD&gt;"))))</f>
        <v>&lt;TD VALIGN = TOP  ALIGN = CENTER NOWRAP&gt;802.1Q-2011&lt;/TD&gt;</v>
      </c>
      <c r="F19" s="7" t="str">
        <f>(IF((Master!$B19="#"),(""),(CONCATENATE("&lt;TD VALIGN = TOP NOWRAP&gt;",Master!D19,"&lt;/TD&gt;"))))</f>
        <v>&lt;TD VALIGN = TOP NOWRAP&gt;10.8.1.2, 10.8.2.8&lt;/TD&gt;</v>
      </c>
      <c r="G19" s="7" t="str">
        <f>(IF((Master!$B19="#"),(""),(CONCATENATE("&lt;TD VALIGN = TOP NOWRAP&gt;",Master!E19,"&lt;/TD&gt;"))))</f>
        <v>&lt;TD VALIGN = TOP NOWRAP&gt;Inconsistent text when NumberOfValues is zero&lt;/TD&gt;</v>
      </c>
      <c r="H19" s="7" t="str">
        <f>IF(Master!G19="#","",IF(Master!G19="#","&lt;TD&gt;&lt;BR&gt;&lt;/TD&gt;",CONCATENATE("&lt;TD VALIGN = TOP  ALIGN = CENTER&gt;",Master!G19,"&lt;/TD&gt;")))</f>
        <v>&lt;TD VALIGN = TOP  ALIGN = CENTER&gt;-&lt;/TD&gt;</v>
      </c>
      <c r="I19" s="7" t="str">
        <f>IF(Master!H19="#","",IF(Master!H19="#","&lt;TD&gt;&lt;BR&gt;&lt;/TD&gt;",CONCATENATE("&lt;TD VALIGN = TOP  ALIGN = CENTER&gt;",Master!H19,"&lt;/TD&gt;")))</f>
        <v>&lt;TD VALIGN = TOP  ALIGN = CENTER&gt;-&lt;/TD&gt;</v>
      </c>
      <c r="J19" s="7" t="str">
        <f>IF(Master!I19="#","",IF(Master!I19="#","&lt;TD&gt;&lt;BR&gt;&lt;/TD&gt;",CONCATENATE("&lt;TD VALIGN = TOP  ALIGN = CENTER&gt;",Master!I19,"&lt;/TD&gt;")))</f>
        <v>&lt;TD VALIGN = TOP  ALIGN = CENTER&gt;-&lt;/TD&gt;</v>
      </c>
      <c r="K19" s="7" t="str">
        <f>IF(Master!J19="#","",IF(Master!J19="#","&lt;TD&gt;&lt;BR&gt;&lt;/TD&gt;",CONCATENATE("&lt;TD VALIGN = TOP  ALIGN = CENTER&gt;",Master!J19,"&lt;/TD&gt;")))</f>
        <v>&lt;TD VALIGN = TOP  ALIGN = CENTER&gt;-&lt;/TD&gt;</v>
      </c>
      <c r="L19" s="7" t="str">
        <f>IF(Master!K19="#","",IF(Master!K19="#","&lt;TD&gt;&lt;BR&gt;&lt;/TD&gt;",CONCATENATE("&lt;TD VALIGN = TOP  ALIGN = CENTER&gt;",Master!K19,"&lt;/TD&gt;")))</f>
        <v>&lt;TD VALIGN = TOP  ALIGN = CENTER&gt;B&lt;/TD&gt;</v>
      </c>
      <c r="M19" s="7" t="str">
        <f>IF(Master!L19="#","",IF(Master!L19="#","&lt;TD&gt;&lt;BR&gt;&lt;/TD&gt;",CONCATENATE("&lt;TD VALIGN = TOP  ALIGN = CENTER&gt;",Master!L19,"&lt;/TD&gt;")))</f>
        <v>&lt;TD VALIGN = TOP  ALIGN = CENTER&gt;V&lt;/TD&gt;</v>
      </c>
      <c r="N19" s="7" t="str">
        <f>IF(Master!M19="#","",IF(Master!M19="#","&lt;TD&gt;&lt;BR&gt;&lt;/TD&gt;",CONCATENATE("&lt;TD VALIGN = TOP  ALIGN = CENTER&gt;",Master!M19,"&lt;/TD&gt;")))</f>
        <v>&lt;TD VALIGN = TOP  ALIGN = CENTER&gt;V&lt;/TD&gt;</v>
      </c>
      <c r="O19" s="7" t="str">
        <f>IF(Master!N19="#","",IF(Master!N19="#","&lt;TD&gt;&lt;BR&gt;&lt;/TD&gt;",CONCATENATE("&lt;TD VALIGN = TOP  ALIGN = CENTER&gt;",Master!N19,"&lt;/TD&gt;")))</f>
        <v>&lt;TD VALIGN = TOP  ALIGN = CENTER&gt;V&lt;/TD&gt;</v>
      </c>
      <c r="P19" s="7" t="str">
        <f>IF(Master!O19="#","",IF(Master!O19="#","&lt;TD&gt;&lt;BR&gt;&lt;/TD&gt;",CONCATENATE("&lt;TD VALIGN = TOP  ALIGN = CENTER&gt;",Master!O19,"&lt;/TD&gt;")))</f>
        <v>&lt;TD VALIGN = TOP  ALIGN = CENTER&gt;A&lt;/TD&gt;</v>
      </c>
      <c r="Q19" s="7" t="str">
        <f>IF(Master!P19="#","",IF(Master!P19="#","&lt;TD&gt;&lt;BR&gt;&lt;/TD&gt;",CONCATENATE("&lt;TD VALIGN = TOP  ALIGN = CENTER&gt;",Master!P19,"&lt;/TD&gt;")))</f>
        <v>&lt;TD VALIGN = TOP  ALIGN = CENTER&gt;P&lt;/TD&gt;</v>
      </c>
      <c r="R19" s="7" t="str">
        <f>IF(Master!Q19="#","",IF(Master!Q19="#","&lt;TD&gt;&lt;BR&gt;&lt;/TD&gt;",CONCATENATE("&lt;TD VALIGN = TOP  ALIGN = CENTER&gt;",Master!Q19,"&lt;/TD&gt;")))</f>
        <v>&lt;TD VALIGN = TOP  ALIGN = CENTER&gt;P&lt;/TD&gt;</v>
      </c>
      <c r="S19" s="7" t="str">
        <f>IF(Master!R19="#","",IF(Master!R19="#","&lt;TD&gt;&lt;BR&gt;&lt;/TD&gt;",CONCATENATE("&lt;TD VALIGN = TOP  ALIGN = CENTER&gt;",Master!R19,"&lt;/TD&gt;")))</f>
        <v>&lt;TD VALIGN = TOP  ALIGN = CENTER&gt;P&lt;/TD&gt;</v>
      </c>
      <c r="T19" s="7" t="str">
        <f>IF(Master!S19="#","",IF(Master!S19="#","&lt;TD&gt;&lt;BR&gt;&lt;/TD&gt;",CONCATENATE("&lt;TD VALIGN = TOP  ALIGN = CENTER&gt;",Master!S19,"&lt;/TD&gt;")))</f>
        <v>&lt;TD VALIGN = TOP  ALIGN = CENTER&gt;P&lt;/TD&gt;</v>
      </c>
      <c r="U19" s="7" t="str">
        <f>IF(Master!T19="#","",IF(Master!T19="#","&lt;TD&gt;&lt;BR&gt;&lt;/TD&gt;",CONCATENATE("&lt;TD VALIGN = TOP  ALIGN = CENTER&gt;",Master!T19,"&lt;/TD&gt;")))</f>
        <v>&lt;TD VALIGN = TOP  ALIGN = CENTER&gt;P&lt;/TD&gt;</v>
      </c>
      <c r="V19" s="7" t="str">
        <f>IF(Master!U19="#","",IF(Master!U19="#","&lt;TD&gt;&lt;BR&gt;&lt;/TD&gt;",CONCATENATE("&lt;TD VALIGN = TOP  ALIGN = CENTER&gt;",Master!U19,"&lt;/TD&gt;")))</f>
        <v>&lt;TD VALIGN = TOP  ALIGN = CENTER&gt;P&lt;/TD&gt;</v>
      </c>
      <c r="W19" s="7" t="str">
        <f>IF(Master!V19="#","",IF(Master!V19="#","&lt;TD&gt;&lt;BR&gt;&lt;/TD&gt;",CONCATENATE("&lt;TD VALIGN = TOP  ALIGN = CENTER&gt;",Master!V19,"&lt;/TD&gt;")))</f>
        <v>&lt;TD VALIGN = TOP  ALIGN = CENTER&gt;P&lt;/TD&gt;</v>
      </c>
      <c r="X19" s="7" t="str">
        <f>IF(Master!W19="#","",IF(Master!W19="#","&lt;TD&gt;&lt;BR&gt;&lt;/TD&gt;",CONCATENATE("&lt;TD VALIGN = TOP  ALIGN = CENTER&gt;",Master!W19,"&lt;/TD&gt;")))</f>
        <v>&lt;TD VALIGN = TOP  ALIGN = CENTER&gt;P&lt;/TD&gt;</v>
      </c>
      <c r="Y19" s="7" t="str">
        <f>IF(Master!X19="#","",IF(Master!X19="#","&lt;TD&gt;&lt;BR&gt;&lt;/TD&gt;",CONCATENATE("&lt;TD VALIGN = TOP  ALIGN = CENTER&gt;",Master!X19,"&lt;/TD&gt;")))</f>
        <v/>
      </c>
      <c r="Z19" s="7" t="str">
        <f>IF(Master!Y19="#","",IF(Master!Y19="#","&lt;TD&gt;&lt;BR&gt;&lt;/TD&gt;",CONCATENATE("&lt;TD VALIGN = TOP  ALIGN = CENTER&gt;",Master!Y19,"&lt;/TD&gt;")))</f>
        <v>&lt;TD VALIGN = TOP  ALIGN = CENTER&gt;&lt;/TD&gt;</v>
      </c>
    </row>
    <row r="20" spans="1:26" ht="12.75" customHeight="1" x14ac:dyDescent="0.2">
      <c r="A20" s="26" t="str">
        <f>IF(Master!$B20="#","","&lt;TR&gt;")</f>
        <v>&lt;TR&gt;</v>
      </c>
      <c r="B20" s="7" t="str">
        <f>IF(Master!$B20="#","",CONCATENATE("&lt;TD VALIGN = TOP  ALIGN = CENTER&gt;&lt;A HREF=""maint_",Master!A20,".pdf""&gt;",Master!A20,"&lt;/A&gt;"))</f>
        <v>&lt;TD VALIGN = TOP  ALIGN = CENTER&gt;&lt;A HREF="maint_0021.pdf"&gt;0021&lt;/A&gt;</v>
      </c>
      <c r="C20" s="7" t="str">
        <f>IF(Master!$B20="#","", (IF(Totals!AS20="Y","&lt;BR&gt;&lt;SMALL&gt;&lt;B&gt;&lt;FONT COLOR=""#00C000""&gt;Closed&lt;/FONT&gt;&lt;/B&gt;&lt;/SMALL&gt;&lt;/TD&gt;","&lt;/TD&gt;")))</f>
        <v>&lt;BR&gt;&lt;SMALL&gt;&lt;B&gt;&lt;FONT COLOR="#00C000"&gt;Closed&lt;/FONT&gt;&lt;/B&gt;&lt;/SMALL&gt;&lt;/TD&gt;</v>
      </c>
      <c r="E20" s="7" t="str">
        <f>(IF((Master!$B20="#"),(""),(CONCATENATE("&lt;TD VALIGN = TOP  ALIGN = CENTER NOWRAP&gt;",Master!C20,"&lt;/TD&gt;"))))</f>
        <v>&lt;TD VALIGN = TOP  ALIGN = CENTER NOWRAP&gt;802.1Qaz&lt;/TD&gt;</v>
      </c>
      <c r="F20" s="7" t="str">
        <f>(IF((Master!$B20="#"),(""),(CONCATENATE("&lt;TD VALIGN = TOP NOWRAP&gt;",Master!D20,"&lt;/TD&gt;"))))</f>
        <v>&lt;TD VALIGN = TOP NOWRAP&gt;D2.9.7&lt;/TD&gt;</v>
      </c>
      <c r="G20" s="7" t="str">
        <f>(IF((Master!$B20="#"),(""),(CONCATENATE("&lt;TD VALIGN = TOP NOWRAP&gt;",Master!E20,"&lt;/TD&gt;"))))</f>
        <v>&lt;TD VALIGN = TOP NOWRAP&gt;TC must be configured for ETS to specify bandwidth&lt;/TD&gt;</v>
      </c>
      <c r="H20" s="7" t="str">
        <f>IF(Master!G20="#","",IF(Master!G20="#","&lt;TD&gt;&lt;BR&gt;&lt;/TD&gt;",CONCATENATE("&lt;TD VALIGN = TOP  ALIGN = CENTER&gt;",Master!G20,"&lt;/TD&gt;")))</f>
        <v>&lt;TD VALIGN = TOP  ALIGN = CENTER&gt;-&lt;/TD&gt;</v>
      </c>
      <c r="I20" s="7" t="str">
        <f>IF(Master!H20="#","",IF(Master!H20="#","&lt;TD&gt;&lt;BR&gt;&lt;/TD&gt;",CONCATENATE("&lt;TD VALIGN = TOP  ALIGN = CENTER&gt;",Master!H20,"&lt;/TD&gt;")))</f>
        <v>&lt;TD VALIGN = TOP  ALIGN = CENTER&gt;-&lt;/TD&gt;</v>
      </c>
      <c r="J20" s="7" t="str">
        <f>IF(Master!I20="#","",IF(Master!I20="#","&lt;TD&gt;&lt;BR&gt;&lt;/TD&gt;",CONCATENATE("&lt;TD VALIGN = TOP  ALIGN = CENTER&gt;",Master!I20,"&lt;/TD&gt;")))</f>
        <v>&lt;TD VALIGN = TOP  ALIGN = CENTER&gt;-&lt;/TD&gt;</v>
      </c>
      <c r="K20" s="7" t="str">
        <f>IF(Master!J20="#","",IF(Master!J20="#","&lt;TD&gt;&lt;BR&gt;&lt;/TD&gt;",CONCATENATE("&lt;TD VALIGN = TOP  ALIGN = CENTER&gt;",Master!J20,"&lt;/TD&gt;")))</f>
        <v>&lt;TD VALIGN = TOP  ALIGN = CENTER&gt;-&lt;/TD&gt;</v>
      </c>
      <c r="L20" s="7" t="str">
        <f>IF(Master!K20="#","",IF(Master!K20="#","&lt;TD&gt;&lt;BR&gt;&lt;/TD&gt;",CONCATENATE("&lt;TD VALIGN = TOP  ALIGN = CENTER&gt;",Master!K20,"&lt;/TD&gt;")))</f>
        <v>&lt;TD VALIGN = TOP  ALIGN = CENTER&gt;R&lt;/TD&gt;</v>
      </c>
      <c r="M20" s="7" t="str">
        <f>IF(Master!L20="#","",IF(Master!L20="#","&lt;TD&gt;&lt;BR&gt;&lt;/TD&gt;",CONCATENATE("&lt;TD VALIGN = TOP  ALIGN = CENTER&gt;",Master!L20,"&lt;/TD&gt;")))</f>
        <v>&lt;TD VALIGN = TOP  ALIGN = CENTER&gt;B&lt;/TD&gt;</v>
      </c>
      <c r="N20" s="7" t="str">
        <f>IF(Master!M20="#","",IF(Master!M20="#","&lt;TD&gt;&lt;BR&gt;&lt;/TD&gt;",CONCATENATE("&lt;TD VALIGN = TOP  ALIGN = CENTER&gt;",Master!M20,"&lt;/TD&gt;")))</f>
        <v>&lt;TD VALIGN = TOP  ALIGN = CENTER&gt;V&lt;/TD&gt;</v>
      </c>
      <c r="O20" s="7" t="str">
        <f>IF(Master!N20="#","",IF(Master!N20="#","&lt;TD&gt;&lt;BR&gt;&lt;/TD&gt;",CONCATENATE("&lt;TD VALIGN = TOP  ALIGN = CENTER&gt;",Master!N20,"&lt;/TD&gt;")))</f>
        <v>&lt;TD VALIGN = TOP  ALIGN = CENTER&gt;V&lt;/TD&gt;</v>
      </c>
      <c r="P20" s="7" t="str">
        <f>IF(Master!O20="#","",IF(Master!O20="#","&lt;TD&gt;&lt;BR&gt;&lt;/TD&gt;",CONCATENATE("&lt;TD VALIGN = TOP  ALIGN = CENTER&gt;",Master!O20,"&lt;/TD&gt;")))</f>
        <v>&lt;TD VALIGN = TOP  ALIGN = CENTER&gt;A&lt;/TD&gt;</v>
      </c>
      <c r="Q20" s="7" t="str">
        <f>IF(Master!P20="#","",IF(Master!P20="#","&lt;TD&gt;&lt;BR&gt;&lt;/TD&gt;",CONCATENATE("&lt;TD VALIGN = TOP  ALIGN = CENTER&gt;",Master!P20,"&lt;/TD&gt;")))</f>
        <v>&lt;TD VALIGN = TOP  ALIGN = CENTER&gt;P&lt;/TD&gt;</v>
      </c>
      <c r="R20" s="7" t="str">
        <f>IF(Master!Q20="#","",IF(Master!Q20="#","&lt;TD&gt;&lt;BR&gt;&lt;/TD&gt;",CONCATENATE("&lt;TD VALIGN = TOP  ALIGN = CENTER&gt;",Master!Q20,"&lt;/TD&gt;")))</f>
        <v>&lt;TD VALIGN = TOP  ALIGN = CENTER&gt;P&lt;/TD&gt;</v>
      </c>
      <c r="S20" s="7" t="str">
        <f>IF(Master!R20="#","",IF(Master!R20="#","&lt;TD&gt;&lt;BR&gt;&lt;/TD&gt;",CONCATENATE("&lt;TD VALIGN = TOP  ALIGN = CENTER&gt;",Master!R20,"&lt;/TD&gt;")))</f>
        <v>&lt;TD VALIGN = TOP  ALIGN = CENTER&gt;P&lt;/TD&gt;</v>
      </c>
      <c r="T20" s="7" t="str">
        <f>IF(Master!S20="#","",IF(Master!S20="#","&lt;TD&gt;&lt;BR&gt;&lt;/TD&gt;",CONCATENATE("&lt;TD VALIGN = TOP  ALIGN = CENTER&gt;",Master!S20,"&lt;/TD&gt;")))</f>
        <v>&lt;TD VALIGN = TOP  ALIGN = CENTER&gt;P&lt;/TD&gt;</v>
      </c>
      <c r="U20" s="7" t="str">
        <f>IF(Master!T20="#","",IF(Master!T20="#","&lt;TD&gt;&lt;BR&gt;&lt;/TD&gt;",CONCATENATE("&lt;TD VALIGN = TOP  ALIGN = CENTER&gt;",Master!T20,"&lt;/TD&gt;")))</f>
        <v>&lt;TD VALIGN = TOP  ALIGN = CENTER&gt;P&lt;/TD&gt;</v>
      </c>
      <c r="V20" s="7" t="str">
        <f>IF(Master!U20="#","",IF(Master!U20="#","&lt;TD&gt;&lt;BR&gt;&lt;/TD&gt;",CONCATENATE("&lt;TD VALIGN = TOP  ALIGN = CENTER&gt;",Master!U20,"&lt;/TD&gt;")))</f>
        <v>&lt;TD VALIGN = TOP  ALIGN = CENTER&gt;P&lt;/TD&gt;</v>
      </c>
      <c r="W20" s="7" t="str">
        <f>IF(Master!V20="#","",IF(Master!V20="#","&lt;TD&gt;&lt;BR&gt;&lt;/TD&gt;",CONCATENATE("&lt;TD VALIGN = TOP  ALIGN = CENTER&gt;",Master!V20,"&lt;/TD&gt;")))</f>
        <v>&lt;TD VALIGN = TOP  ALIGN = CENTER&gt;P&lt;/TD&gt;</v>
      </c>
      <c r="X20" s="7" t="str">
        <f>IF(Master!W20="#","",IF(Master!W20="#","&lt;TD&gt;&lt;BR&gt;&lt;/TD&gt;",CONCATENATE("&lt;TD VALIGN = TOP  ALIGN = CENTER&gt;",Master!W20,"&lt;/TD&gt;")))</f>
        <v>&lt;TD VALIGN = TOP  ALIGN = CENTER&gt;P&lt;/TD&gt;</v>
      </c>
      <c r="Y20" s="7" t="str">
        <f>IF(Master!X20="#","",IF(Master!X20="#","&lt;TD&gt;&lt;BR&gt;&lt;/TD&gt;",CONCATENATE("&lt;TD VALIGN = TOP  ALIGN = CENTER&gt;",Master!X20,"&lt;/TD&gt;")))</f>
        <v/>
      </c>
      <c r="Z20" s="7" t="str">
        <f>IF(Master!Y20="#","",IF(Master!Y20="#","&lt;TD&gt;&lt;BR&gt;&lt;/TD&gt;",CONCATENATE("&lt;TD VALIGN = TOP  ALIGN = CENTER&gt;",Master!Y20,"&lt;/TD&gt;")))</f>
        <v>&lt;TD VALIGN = TOP  ALIGN = CENTER&gt;&lt;/TD&gt;</v>
      </c>
    </row>
    <row r="21" spans="1:26" ht="12.75" customHeight="1" x14ac:dyDescent="0.2">
      <c r="A21" s="26" t="str">
        <f>IF(Master!$B21="#","","&lt;TR&gt;")</f>
        <v>&lt;TR&gt;</v>
      </c>
      <c r="B21" s="7" t="str">
        <f>IF(Master!$B21="#","",CONCATENATE("&lt;TD VALIGN = TOP  ALIGN = CENTER&gt;&lt;A HREF=""maint_",Master!A21,".pdf""&gt;",Master!A21,"&lt;/A&gt;"))</f>
        <v>&lt;TD VALIGN = TOP  ALIGN = CENTER&gt;&lt;A HREF="maint_0022.pdf"&gt;0022&lt;/A&gt;</v>
      </c>
      <c r="C21" s="7" t="str">
        <f>IF(Master!$B21="#","", (IF(Totals!AS21="Y","&lt;BR&gt;&lt;SMALL&gt;&lt;B&gt;&lt;FONT COLOR=""#00C000""&gt;Closed&lt;/FONT&gt;&lt;/B&gt;&lt;/SMALL&gt;&lt;/TD&gt;","&lt;/TD&gt;")))</f>
        <v>&lt;BR&gt;&lt;SMALL&gt;&lt;B&gt;&lt;FONT COLOR="#00C000"&gt;Closed&lt;/FONT&gt;&lt;/B&gt;&lt;/SMALL&gt;&lt;/TD&gt;</v>
      </c>
      <c r="E21" s="7" t="str">
        <f>(IF((Master!$B21="#"),(""),(CONCATENATE("&lt;TD VALIGN = TOP  ALIGN = CENTER NOWRAP&gt;",Master!C21,"&lt;/TD&gt;"))))</f>
        <v>&lt;TD VALIGN = TOP  ALIGN = CENTER NOWRAP&gt;802.1Q-2011&lt;/TD&gt;</v>
      </c>
      <c r="F21" s="7" t="str">
        <f>(IF((Master!$B21="#"),(""),(CONCATENATE("&lt;TD VALIGN = TOP NOWRAP&gt;",Master!D21,"&lt;/TD&gt;"))))</f>
        <v>&lt;TD VALIGN = TOP NOWRAP&gt;17.7.6&lt;/TD&gt;</v>
      </c>
      <c r="G21" s="7" t="str">
        <f>(IF((Master!$B21="#"),(""),(CONCATENATE("&lt;TD VALIGN = TOP NOWRAP&gt;",Master!E21,"&lt;/TD&gt;"))))</f>
        <v>&lt;TD VALIGN = TOP NOWRAP&gt;MSTP MIB issues&lt;/TD&gt;</v>
      </c>
      <c r="H21" s="7" t="str">
        <f>IF(Master!G21="#","",IF(Master!G21="#","&lt;TD&gt;&lt;BR&gt;&lt;/TD&gt;",CONCATENATE("&lt;TD VALIGN = TOP  ALIGN = CENTER&gt;",Master!G21,"&lt;/TD&gt;")))</f>
        <v>&lt;TD VALIGN = TOP  ALIGN = CENTER&gt;-&lt;/TD&gt;</v>
      </c>
      <c r="I21" s="7" t="str">
        <f>IF(Master!H21="#","",IF(Master!H21="#","&lt;TD&gt;&lt;BR&gt;&lt;/TD&gt;",CONCATENATE("&lt;TD VALIGN = TOP  ALIGN = CENTER&gt;",Master!H21,"&lt;/TD&gt;")))</f>
        <v>&lt;TD VALIGN = TOP  ALIGN = CENTER&gt;-&lt;/TD&gt;</v>
      </c>
      <c r="J21" s="7" t="str">
        <f>IF(Master!I21="#","",IF(Master!I21="#","&lt;TD&gt;&lt;BR&gt;&lt;/TD&gt;",CONCATENATE("&lt;TD VALIGN = TOP  ALIGN = CENTER&gt;",Master!I21,"&lt;/TD&gt;")))</f>
        <v>&lt;TD VALIGN = TOP  ALIGN = CENTER&gt;-&lt;/TD&gt;</v>
      </c>
      <c r="K21" s="7" t="str">
        <f>IF(Master!J21="#","",IF(Master!J21="#","&lt;TD&gt;&lt;BR&gt;&lt;/TD&gt;",CONCATENATE("&lt;TD VALIGN = TOP  ALIGN = CENTER&gt;",Master!J21,"&lt;/TD&gt;")))</f>
        <v>&lt;TD VALIGN = TOP  ALIGN = CENTER&gt;-&lt;/TD&gt;</v>
      </c>
      <c r="L21" s="7" t="str">
        <f>IF(Master!K21="#","",IF(Master!K21="#","&lt;TD&gt;&lt;BR&gt;&lt;/TD&gt;",CONCATENATE("&lt;TD VALIGN = TOP  ALIGN = CENTER&gt;",Master!K21,"&lt;/TD&gt;")))</f>
        <v>&lt;TD VALIGN = TOP  ALIGN = CENTER&gt;B&lt;/TD&gt;</v>
      </c>
      <c r="M21" s="7" t="str">
        <f>IF(Master!L21="#","",IF(Master!L21="#","&lt;TD&gt;&lt;BR&gt;&lt;/TD&gt;",CONCATENATE("&lt;TD VALIGN = TOP  ALIGN = CENTER&gt;",Master!L21,"&lt;/TD&gt;")))</f>
        <v>&lt;TD VALIGN = TOP  ALIGN = CENTER&gt;V&lt;/TD&gt;</v>
      </c>
      <c r="N21" s="7" t="str">
        <f>IF(Master!M21="#","",IF(Master!M21="#","&lt;TD&gt;&lt;BR&gt;&lt;/TD&gt;",CONCATENATE("&lt;TD VALIGN = TOP  ALIGN = CENTER&gt;",Master!M21,"&lt;/TD&gt;")))</f>
        <v>&lt;TD VALIGN = TOP  ALIGN = CENTER&gt;V&lt;/TD&gt;</v>
      </c>
      <c r="O21" s="7" t="str">
        <f>IF(Master!N21="#","",IF(Master!N21="#","&lt;TD&gt;&lt;BR&gt;&lt;/TD&gt;",CONCATENATE("&lt;TD VALIGN = TOP  ALIGN = CENTER&gt;",Master!N21,"&lt;/TD&gt;")))</f>
        <v>&lt;TD VALIGN = TOP  ALIGN = CENTER&gt;V&lt;/TD&gt;</v>
      </c>
      <c r="P21" s="7" t="str">
        <f>IF(Master!O21="#","",IF(Master!O21="#","&lt;TD&gt;&lt;BR&gt;&lt;/TD&gt;",CONCATENATE("&lt;TD VALIGN = TOP  ALIGN = CENTER&gt;",Master!O21,"&lt;/TD&gt;")))</f>
        <v>&lt;TD VALIGN = TOP  ALIGN = CENTER&gt;A&lt;/TD&gt;</v>
      </c>
      <c r="Q21" s="7" t="str">
        <f>IF(Master!P21="#","",IF(Master!P21="#","&lt;TD&gt;&lt;BR&gt;&lt;/TD&gt;",CONCATENATE("&lt;TD VALIGN = TOP  ALIGN = CENTER&gt;",Master!P21,"&lt;/TD&gt;")))</f>
        <v>&lt;TD VALIGN = TOP  ALIGN = CENTER&gt;P&lt;/TD&gt;</v>
      </c>
      <c r="R21" s="7" t="str">
        <f>IF(Master!Q21="#","",IF(Master!Q21="#","&lt;TD&gt;&lt;BR&gt;&lt;/TD&gt;",CONCATENATE("&lt;TD VALIGN = TOP  ALIGN = CENTER&gt;",Master!Q21,"&lt;/TD&gt;")))</f>
        <v>&lt;TD VALIGN = TOP  ALIGN = CENTER&gt;P&lt;/TD&gt;</v>
      </c>
      <c r="S21" s="7" t="str">
        <f>IF(Master!R21="#","",IF(Master!R21="#","&lt;TD&gt;&lt;BR&gt;&lt;/TD&gt;",CONCATENATE("&lt;TD VALIGN = TOP  ALIGN = CENTER&gt;",Master!R21,"&lt;/TD&gt;")))</f>
        <v>&lt;TD VALIGN = TOP  ALIGN = CENTER&gt;P&lt;/TD&gt;</v>
      </c>
      <c r="T21" s="7" t="str">
        <f>IF(Master!S21="#","",IF(Master!S21="#","&lt;TD&gt;&lt;BR&gt;&lt;/TD&gt;",CONCATENATE("&lt;TD VALIGN = TOP  ALIGN = CENTER&gt;",Master!S21,"&lt;/TD&gt;")))</f>
        <v>&lt;TD VALIGN = TOP  ALIGN = CENTER&gt;P&lt;/TD&gt;</v>
      </c>
      <c r="U21" s="7" t="str">
        <f>IF(Master!T21="#","",IF(Master!T21="#","&lt;TD&gt;&lt;BR&gt;&lt;/TD&gt;",CONCATENATE("&lt;TD VALIGN = TOP  ALIGN = CENTER&gt;",Master!T21,"&lt;/TD&gt;")))</f>
        <v>&lt;TD VALIGN = TOP  ALIGN = CENTER&gt;P&lt;/TD&gt;</v>
      </c>
      <c r="V21" s="7" t="str">
        <f>IF(Master!U21="#","",IF(Master!U21="#","&lt;TD&gt;&lt;BR&gt;&lt;/TD&gt;",CONCATENATE("&lt;TD VALIGN = TOP  ALIGN = CENTER&gt;",Master!U21,"&lt;/TD&gt;")))</f>
        <v>&lt;TD VALIGN = TOP  ALIGN = CENTER&gt;P&lt;/TD&gt;</v>
      </c>
      <c r="W21" s="7" t="str">
        <f>IF(Master!V21="#","",IF(Master!V21="#","&lt;TD&gt;&lt;BR&gt;&lt;/TD&gt;",CONCATENATE("&lt;TD VALIGN = TOP  ALIGN = CENTER&gt;",Master!V21,"&lt;/TD&gt;")))</f>
        <v>&lt;TD VALIGN = TOP  ALIGN = CENTER&gt;P&lt;/TD&gt;</v>
      </c>
      <c r="X21" s="7" t="str">
        <f>IF(Master!W21="#","",IF(Master!W21="#","&lt;TD&gt;&lt;BR&gt;&lt;/TD&gt;",CONCATENATE("&lt;TD VALIGN = TOP  ALIGN = CENTER&gt;",Master!W21,"&lt;/TD&gt;")))</f>
        <v>&lt;TD VALIGN = TOP  ALIGN = CENTER&gt;P&lt;/TD&gt;</v>
      </c>
      <c r="Y21" s="7" t="str">
        <f>IF(Master!X21="#","",IF(Master!X21="#","&lt;TD&gt;&lt;BR&gt;&lt;/TD&gt;",CONCATENATE("&lt;TD VALIGN = TOP  ALIGN = CENTER&gt;",Master!X21,"&lt;/TD&gt;")))</f>
        <v/>
      </c>
      <c r="Z21" s="7" t="str">
        <f>IF(Master!Y21="#","",IF(Master!Y21="#","&lt;TD&gt;&lt;BR&gt;&lt;/TD&gt;",CONCATENATE("&lt;TD VALIGN = TOP  ALIGN = CENTER&gt;",Master!Y21,"&lt;/TD&gt;")))</f>
        <v>&lt;TD VALIGN = TOP  ALIGN = CENTER&gt;&lt;/TD&gt;</v>
      </c>
    </row>
    <row r="22" spans="1:26" ht="12.75" customHeight="1" x14ac:dyDescent="0.2">
      <c r="A22" s="26" t="str">
        <f>IF(Master!$B22="#","","&lt;TR&gt;")</f>
        <v>&lt;TR&gt;</v>
      </c>
      <c r="B22" s="7" t="str">
        <f>IF(Master!$B22="#","",CONCATENATE("&lt;TD VALIGN = TOP  ALIGN = CENTER&gt;&lt;A HREF=""maint_",Master!A22,".pdf""&gt;",Master!A22,"&lt;/A&gt;"))</f>
        <v>&lt;TD VALIGN = TOP  ALIGN = CENTER&gt;&lt;A HREF="maint_0023.pdf"&gt;0023&lt;/A&gt;</v>
      </c>
      <c r="C22" s="7" t="str">
        <f>IF(Master!$B22="#","", (IF(Totals!AS22="Y","&lt;BR&gt;&lt;SMALL&gt;&lt;B&gt;&lt;FONT COLOR=""#00C000""&gt;Closed&lt;/FONT&gt;&lt;/B&gt;&lt;/SMALL&gt;&lt;/TD&gt;","&lt;/TD&gt;")))</f>
        <v>&lt;BR&gt;&lt;SMALL&gt;&lt;B&gt;&lt;FONT COLOR="#00C000"&gt;Closed&lt;/FONT&gt;&lt;/B&gt;&lt;/SMALL&gt;&lt;/TD&gt;</v>
      </c>
      <c r="E22" s="7" t="str">
        <f>(IF((Master!$B22="#"),(""),(CONCATENATE("&lt;TD VALIGN = TOP  ALIGN = CENTER NOWRAP&gt;",Master!C22,"&lt;/TD&gt;"))))</f>
        <v>&lt;TD VALIGN = TOP  ALIGN = CENTER NOWRAP&gt;802.1Q-2011&lt;/TD&gt;</v>
      </c>
      <c r="F22" s="7" t="str">
        <f>(IF((Master!$B22="#"),(""),(CONCATENATE("&lt;TD VALIGN = TOP NOWRAP&gt;",Master!D22,"&lt;/TD&gt;"))))</f>
        <v>&lt;TD VALIGN = TOP NOWRAP&gt;6.11.2&lt;/TD&gt;</v>
      </c>
      <c r="G22" s="7" t="str">
        <f>(IF((Master!$B22="#"),(""),(CONCATENATE("&lt;TD VALIGN = TOP NOWRAP&gt;",Master!E22,"&lt;/TD&gt;"))))</f>
        <v>&lt;TD VALIGN = TOP NOWRAP&gt;Priority and Drop_eligible parameters from BSI MEP/MIP&lt;/TD&gt;</v>
      </c>
      <c r="H22" s="7" t="str">
        <f>IF(Master!G22="#","",IF(Master!G22="#","&lt;TD&gt;&lt;BR&gt;&lt;/TD&gt;",CONCATENATE("&lt;TD VALIGN = TOP  ALIGN = CENTER&gt;",Master!G22,"&lt;/TD&gt;")))</f>
        <v>&lt;TD VALIGN = TOP  ALIGN = CENTER&gt;-&lt;/TD&gt;</v>
      </c>
      <c r="I22" s="7" t="str">
        <f>IF(Master!H22="#","",IF(Master!H22="#","&lt;TD&gt;&lt;BR&gt;&lt;/TD&gt;",CONCATENATE("&lt;TD VALIGN = TOP  ALIGN = CENTER&gt;",Master!H22,"&lt;/TD&gt;")))</f>
        <v>&lt;TD VALIGN = TOP  ALIGN = CENTER&gt;-&lt;/TD&gt;</v>
      </c>
      <c r="J22" s="7" t="str">
        <f>IF(Master!I22="#","",IF(Master!I22="#","&lt;TD&gt;&lt;BR&gt;&lt;/TD&gt;",CONCATENATE("&lt;TD VALIGN = TOP  ALIGN = CENTER&gt;",Master!I22,"&lt;/TD&gt;")))</f>
        <v>&lt;TD VALIGN = TOP  ALIGN = CENTER&gt;-&lt;/TD&gt;</v>
      </c>
      <c r="K22" s="7" t="str">
        <f>IF(Master!J22="#","",IF(Master!J22="#","&lt;TD&gt;&lt;BR&gt;&lt;/TD&gt;",CONCATENATE("&lt;TD VALIGN = TOP  ALIGN = CENTER&gt;",Master!J22,"&lt;/TD&gt;")))</f>
        <v>&lt;TD VALIGN = TOP  ALIGN = CENTER&gt;-&lt;/TD&gt;</v>
      </c>
      <c r="L22" s="7" t="str">
        <f>IF(Master!K22="#","",IF(Master!K22="#","&lt;TD&gt;&lt;BR&gt;&lt;/TD&gt;",CONCATENATE("&lt;TD VALIGN = TOP  ALIGN = CENTER&gt;",Master!K22,"&lt;/TD&gt;")))</f>
        <v>&lt;TD VALIGN = TOP  ALIGN = CENTER&gt;-&lt;/TD&gt;</v>
      </c>
      <c r="M22" s="7" t="str">
        <f>IF(Master!L22="#","",IF(Master!L22="#","&lt;TD&gt;&lt;BR&gt;&lt;/TD&gt;",CONCATENATE("&lt;TD VALIGN = TOP  ALIGN = CENTER&gt;",Master!L22,"&lt;/TD&gt;")))</f>
        <v>&lt;TD VALIGN = TOP  ALIGN = CENTER&gt;R&lt;/TD&gt;</v>
      </c>
      <c r="N22" s="7" t="str">
        <f>IF(Master!M22="#","",IF(Master!M22="#","&lt;TD&gt;&lt;BR&gt;&lt;/TD&gt;",CONCATENATE("&lt;TD VALIGN = TOP  ALIGN = CENTER&gt;",Master!M22,"&lt;/TD&gt;")))</f>
        <v>&lt;TD VALIGN = TOP  ALIGN = CENTER&gt;J&lt;/TD&gt;</v>
      </c>
      <c r="O22" s="7" t="str">
        <f>IF(Master!N22="#","",IF(Master!N22="#","&lt;TD&gt;&lt;BR&gt;&lt;/TD&gt;",CONCATENATE("&lt;TD VALIGN = TOP  ALIGN = CENTER&gt;",Master!N22,"&lt;/TD&gt;")))</f>
        <v>&lt;TD VALIGN = TOP  ALIGN = CENTER&gt;J&lt;/TD&gt;</v>
      </c>
      <c r="P22" s="7" t="str">
        <f>IF(Master!O22="#","",IF(Master!O22="#","&lt;TD&gt;&lt;BR&gt;&lt;/TD&gt;",CONCATENATE("&lt;TD VALIGN = TOP  ALIGN = CENTER&gt;",Master!O22,"&lt;/TD&gt;")))</f>
        <v>&lt;TD VALIGN = TOP  ALIGN = CENTER&gt;J&lt;/TD&gt;</v>
      </c>
      <c r="Q22" s="7" t="str">
        <f>IF(Master!P22="#","",IF(Master!P22="#","&lt;TD&gt;&lt;BR&gt;&lt;/TD&gt;",CONCATENATE("&lt;TD VALIGN = TOP  ALIGN = CENTER&gt;",Master!P22,"&lt;/TD&gt;")))</f>
        <v>&lt;TD VALIGN = TOP  ALIGN = CENTER&gt;J&lt;/TD&gt;</v>
      </c>
      <c r="R22" s="7" t="str">
        <f>IF(Master!Q22="#","",IF(Master!Q22="#","&lt;TD&gt;&lt;BR&gt;&lt;/TD&gt;",CONCATENATE("&lt;TD VALIGN = TOP  ALIGN = CENTER&gt;",Master!Q22,"&lt;/TD&gt;")))</f>
        <v>&lt;TD VALIGN = TOP  ALIGN = CENTER&gt;J&lt;/TD&gt;</v>
      </c>
      <c r="S22" s="7" t="str">
        <f>IF(Master!R22="#","",IF(Master!R22="#","&lt;TD&gt;&lt;BR&gt;&lt;/TD&gt;",CONCATENATE("&lt;TD VALIGN = TOP  ALIGN = CENTER&gt;",Master!R22,"&lt;/TD&gt;")))</f>
        <v>&lt;TD VALIGN = TOP  ALIGN = CENTER&gt;J&lt;/TD&gt;</v>
      </c>
      <c r="T22" s="7" t="str">
        <f>IF(Master!S22="#","",IF(Master!S22="#","&lt;TD&gt;&lt;BR&gt;&lt;/TD&gt;",CONCATENATE("&lt;TD VALIGN = TOP  ALIGN = CENTER&gt;",Master!S22,"&lt;/TD&gt;")))</f>
        <v>&lt;TD VALIGN = TOP  ALIGN = CENTER&gt;J&lt;/TD&gt;</v>
      </c>
      <c r="U22" s="7" t="str">
        <f>IF(Master!T22="#","",IF(Master!T22="#","&lt;TD&gt;&lt;BR&gt;&lt;/TD&gt;",CONCATENATE("&lt;TD VALIGN = TOP  ALIGN = CENTER&gt;",Master!T22,"&lt;/TD&gt;")))</f>
        <v>&lt;TD VALIGN = TOP  ALIGN = CENTER&gt;J&lt;/TD&gt;</v>
      </c>
      <c r="V22" s="7" t="str">
        <f>IF(Master!U22="#","",IF(Master!U22="#","&lt;TD&gt;&lt;BR&gt;&lt;/TD&gt;",CONCATENATE("&lt;TD VALIGN = TOP  ALIGN = CENTER&gt;",Master!U22,"&lt;/TD&gt;")))</f>
        <v>&lt;TD VALIGN = TOP  ALIGN = CENTER&gt;J&lt;/TD&gt;</v>
      </c>
      <c r="W22" s="7" t="str">
        <f>IF(Master!V22="#","",IF(Master!V22="#","&lt;TD&gt;&lt;BR&gt;&lt;/TD&gt;",CONCATENATE("&lt;TD VALIGN = TOP  ALIGN = CENTER&gt;",Master!V22,"&lt;/TD&gt;")))</f>
        <v>&lt;TD VALIGN = TOP  ALIGN = CENTER&gt;J&lt;/TD&gt;</v>
      </c>
      <c r="X22" s="7" t="str">
        <f>IF(Master!W22="#","",IF(Master!W22="#","&lt;TD&gt;&lt;BR&gt;&lt;/TD&gt;",CONCATENATE("&lt;TD VALIGN = TOP  ALIGN = CENTER&gt;",Master!W22,"&lt;/TD&gt;")))</f>
        <v>&lt;TD VALIGN = TOP  ALIGN = CENTER&gt;J&lt;/TD&gt;</v>
      </c>
      <c r="Y22" s="7" t="str">
        <f>IF(Master!X22="#","",IF(Master!X22="#","&lt;TD&gt;&lt;BR&gt;&lt;/TD&gt;",CONCATENATE("&lt;TD VALIGN = TOP  ALIGN = CENTER&gt;",Master!X22,"&lt;/TD&gt;")))</f>
        <v/>
      </c>
      <c r="Z22" s="7" t="str">
        <f>IF(Master!Y22="#","",IF(Master!Y22="#","&lt;TD&gt;&lt;BR&gt;&lt;/TD&gt;",CONCATENATE("&lt;TD VALIGN = TOP  ALIGN = CENTER&gt;",Master!Y22,"&lt;/TD&gt;")))</f>
        <v>&lt;TD VALIGN = TOP  ALIGN = CENTER&gt;&lt;/TD&gt;</v>
      </c>
    </row>
    <row r="23" spans="1:26" ht="12.75" customHeight="1" x14ac:dyDescent="0.2">
      <c r="A23" s="26" t="str">
        <f>IF(Master!$B23="#","","&lt;TR&gt;")</f>
        <v>&lt;TR&gt;</v>
      </c>
      <c r="B23" s="7" t="str">
        <f>IF(Master!$B23="#","",CONCATENATE("&lt;TD VALIGN = TOP  ALIGN = CENTER&gt;&lt;A HREF=""maint_",Master!A23,".pdf""&gt;",Master!A23,"&lt;/A&gt;"))</f>
        <v>&lt;TD VALIGN = TOP  ALIGN = CENTER&gt;&lt;A HREF="maint_0024.pdf"&gt;0024&lt;/A&gt;</v>
      </c>
      <c r="C23" s="7" t="str">
        <f>IF(Master!$B23="#","", (IF(Totals!AS23="Y","&lt;BR&gt;&lt;SMALL&gt;&lt;B&gt;&lt;FONT COLOR=""#00C000""&gt;Closed&lt;/FONT&gt;&lt;/B&gt;&lt;/SMALL&gt;&lt;/TD&gt;","&lt;/TD&gt;")))</f>
        <v>&lt;BR&gt;&lt;SMALL&gt;&lt;B&gt;&lt;FONT COLOR="#00C000"&gt;Closed&lt;/FONT&gt;&lt;/B&gt;&lt;/SMALL&gt;&lt;/TD&gt;</v>
      </c>
      <c r="E23" s="7" t="str">
        <f>(IF((Master!$B23="#"),(""),(CONCATENATE("&lt;TD VALIGN = TOP  ALIGN = CENTER NOWRAP&gt;",Master!C23,"&lt;/TD&gt;"))))</f>
        <v>&lt;TD VALIGN = TOP  ALIGN = CENTER NOWRAP&gt;802.1Q-2011&lt;/TD&gt;</v>
      </c>
      <c r="F23" s="7" t="str">
        <f>(IF((Master!$B23="#"),(""),(CONCATENATE("&lt;TD VALIGN = TOP NOWRAP&gt;",Master!D23,"&lt;/TD&gt;"))))</f>
        <v>&lt;TD VALIGN = TOP NOWRAP&gt;6.1&lt;/TD&gt;</v>
      </c>
      <c r="G23" s="7" t="str">
        <f>(IF((Master!$B23="#"),(""),(CONCATENATE("&lt;TD VALIGN = TOP NOWRAP&gt;",Master!E23,"&lt;/TD&gt;"))))</f>
        <v>&lt;TD VALIGN = TOP NOWRAP&gt;Typos in 6.1.4 and 6.1.6&lt;/TD&gt;</v>
      </c>
      <c r="H23" s="7" t="str">
        <f>IF(Master!G23="#","",IF(Master!G23="#","&lt;TD&gt;&lt;BR&gt;&lt;/TD&gt;",CONCATENATE("&lt;TD VALIGN = TOP  ALIGN = CENTER&gt;",Master!G23,"&lt;/TD&gt;")))</f>
        <v>&lt;TD VALIGN = TOP  ALIGN = CENTER&gt;-&lt;/TD&gt;</v>
      </c>
      <c r="I23" s="7" t="str">
        <f>IF(Master!H23="#","",IF(Master!H23="#","&lt;TD&gt;&lt;BR&gt;&lt;/TD&gt;",CONCATENATE("&lt;TD VALIGN = TOP  ALIGN = CENTER&gt;",Master!H23,"&lt;/TD&gt;")))</f>
        <v>&lt;TD VALIGN = TOP  ALIGN = CENTER&gt;-&lt;/TD&gt;</v>
      </c>
      <c r="J23" s="7" t="str">
        <f>IF(Master!I23="#","",IF(Master!I23="#","&lt;TD&gt;&lt;BR&gt;&lt;/TD&gt;",CONCATENATE("&lt;TD VALIGN = TOP  ALIGN = CENTER&gt;",Master!I23,"&lt;/TD&gt;")))</f>
        <v>&lt;TD VALIGN = TOP  ALIGN = CENTER&gt;-&lt;/TD&gt;</v>
      </c>
      <c r="K23" s="7" t="str">
        <f>IF(Master!J23="#","",IF(Master!J23="#","&lt;TD&gt;&lt;BR&gt;&lt;/TD&gt;",CONCATENATE("&lt;TD VALIGN = TOP  ALIGN = CENTER&gt;",Master!J23,"&lt;/TD&gt;")))</f>
        <v>&lt;TD VALIGN = TOP  ALIGN = CENTER&gt;-&lt;/TD&gt;</v>
      </c>
      <c r="L23" s="7" t="str">
        <f>IF(Master!K23="#","",IF(Master!K23="#","&lt;TD&gt;&lt;BR&gt;&lt;/TD&gt;",CONCATENATE("&lt;TD VALIGN = TOP  ALIGN = CENTER&gt;",Master!K23,"&lt;/TD&gt;")))</f>
        <v>&lt;TD VALIGN = TOP  ALIGN = CENTER&gt;-&lt;/TD&gt;</v>
      </c>
      <c r="M23" s="7" t="str">
        <f>IF(Master!L23="#","",IF(Master!L23="#","&lt;TD&gt;&lt;BR&gt;&lt;/TD&gt;",CONCATENATE("&lt;TD VALIGN = TOP  ALIGN = CENTER&gt;",Master!L23,"&lt;/TD&gt;")))</f>
        <v>&lt;TD VALIGN = TOP  ALIGN = CENTER&gt;B&lt;/TD&gt;</v>
      </c>
      <c r="N23" s="7" t="str">
        <f>IF(Master!M23="#","",IF(Master!M23="#","&lt;TD&gt;&lt;BR&gt;&lt;/TD&gt;",CONCATENATE("&lt;TD VALIGN = TOP  ALIGN = CENTER&gt;",Master!M23,"&lt;/TD&gt;")))</f>
        <v>&lt;TD VALIGN = TOP  ALIGN = CENTER&gt;V&lt;/TD&gt;</v>
      </c>
      <c r="O23" s="7" t="str">
        <f>IF(Master!N23="#","",IF(Master!N23="#","&lt;TD&gt;&lt;BR&gt;&lt;/TD&gt;",CONCATENATE("&lt;TD VALIGN = TOP  ALIGN = CENTER&gt;",Master!N23,"&lt;/TD&gt;")))</f>
        <v>&lt;TD VALIGN = TOP  ALIGN = CENTER&gt;V&lt;/TD&gt;</v>
      </c>
      <c r="P23" s="7" t="str">
        <f>IF(Master!O23="#","",IF(Master!O23="#","&lt;TD&gt;&lt;BR&gt;&lt;/TD&gt;",CONCATENATE("&lt;TD VALIGN = TOP  ALIGN = CENTER&gt;",Master!O23,"&lt;/TD&gt;")))</f>
        <v>&lt;TD VALIGN = TOP  ALIGN = CENTER&gt;A&lt;/TD&gt;</v>
      </c>
      <c r="Q23" s="7" t="str">
        <f>IF(Master!P23="#","",IF(Master!P23="#","&lt;TD&gt;&lt;BR&gt;&lt;/TD&gt;",CONCATENATE("&lt;TD VALIGN = TOP  ALIGN = CENTER&gt;",Master!P23,"&lt;/TD&gt;")))</f>
        <v>&lt;TD VALIGN = TOP  ALIGN = CENTER&gt;P&lt;/TD&gt;</v>
      </c>
      <c r="R23" s="7" t="str">
        <f>IF(Master!Q23="#","",IF(Master!Q23="#","&lt;TD&gt;&lt;BR&gt;&lt;/TD&gt;",CONCATENATE("&lt;TD VALIGN = TOP  ALIGN = CENTER&gt;",Master!Q23,"&lt;/TD&gt;")))</f>
        <v>&lt;TD VALIGN = TOP  ALIGN = CENTER&gt;P&lt;/TD&gt;</v>
      </c>
      <c r="S23" s="7" t="str">
        <f>IF(Master!R23="#","",IF(Master!R23="#","&lt;TD&gt;&lt;BR&gt;&lt;/TD&gt;",CONCATENATE("&lt;TD VALIGN = TOP  ALIGN = CENTER&gt;",Master!R23,"&lt;/TD&gt;")))</f>
        <v>&lt;TD VALIGN = TOP  ALIGN = CENTER&gt;P&lt;/TD&gt;</v>
      </c>
      <c r="T23" s="7" t="str">
        <f>IF(Master!S23="#","",IF(Master!S23="#","&lt;TD&gt;&lt;BR&gt;&lt;/TD&gt;",CONCATENATE("&lt;TD VALIGN = TOP  ALIGN = CENTER&gt;",Master!S23,"&lt;/TD&gt;")))</f>
        <v>&lt;TD VALIGN = TOP  ALIGN = CENTER&gt;P&lt;/TD&gt;</v>
      </c>
      <c r="U23" s="7" t="str">
        <f>IF(Master!T23="#","",IF(Master!T23="#","&lt;TD&gt;&lt;BR&gt;&lt;/TD&gt;",CONCATENATE("&lt;TD VALIGN = TOP  ALIGN = CENTER&gt;",Master!T23,"&lt;/TD&gt;")))</f>
        <v>&lt;TD VALIGN = TOP  ALIGN = CENTER&gt;P&lt;/TD&gt;</v>
      </c>
      <c r="V23" s="7" t="str">
        <f>IF(Master!U23="#","",IF(Master!U23="#","&lt;TD&gt;&lt;BR&gt;&lt;/TD&gt;",CONCATENATE("&lt;TD VALIGN = TOP  ALIGN = CENTER&gt;",Master!U23,"&lt;/TD&gt;")))</f>
        <v>&lt;TD VALIGN = TOP  ALIGN = CENTER&gt;P&lt;/TD&gt;</v>
      </c>
      <c r="W23" s="7" t="str">
        <f>IF(Master!V23="#","",IF(Master!V23="#","&lt;TD&gt;&lt;BR&gt;&lt;/TD&gt;",CONCATENATE("&lt;TD VALIGN = TOP  ALIGN = CENTER&gt;",Master!V23,"&lt;/TD&gt;")))</f>
        <v>&lt;TD VALIGN = TOP  ALIGN = CENTER&gt;P&lt;/TD&gt;</v>
      </c>
      <c r="X23" s="7" t="str">
        <f>IF(Master!W23="#","",IF(Master!W23="#","&lt;TD&gt;&lt;BR&gt;&lt;/TD&gt;",CONCATENATE("&lt;TD VALIGN = TOP  ALIGN = CENTER&gt;",Master!W23,"&lt;/TD&gt;")))</f>
        <v>&lt;TD VALIGN = TOP  ALIGN = CENTER&gt;P&lt;/TD&gt;</v>
      </c>
      <c r="Y23" s="7" t="str">
        <f>IF(Master!X23="#","",IF(Master!X23="#","&lt;TD&gt;&lt;BR&gt;&lt;/TD&gt;",CONCATENATE("&lt;TD VALIGN = TOP  ALIGN = CENTER&gt;",Master!X23,"&lt;/TD&gt;")))</f>
        <v/>
      </c>
      <c r="Z23" s="7" t="str">
        <f>IF(Master!Y23="#","",IF(Master!Y23="#","&lt;TD&gt;&lt;BR&gt;&lt;/TD&gt;",CONCATENATE("&lt;TD VALIGN = TOP  ALIGN = CENTER&gt;",Master!Y23,"&lt;/TD&gt;")))</f>
        <v>&lt;TD VALIGN = TOP  ALIGN = CENTER&gt;&lt;/TD&gt;</v>
      </c>
    </row>
    <row r="24" spans="1:26" ht="12.75" customHeight="1" x14ac:dyDescent="0.2">
      <c r="A24" s="26" t="str">
        <f>IF(Master!$B24="#","","&lt;TR&gt;")</f>
        <v>&lt;TR&gt;</v>
      </c>
      <c r="B24" s="7" t="str">
        <f>IF(Master!$B24="#","",CONCATENATE("&lt;TD VALIGN = TOP  ALIGN = CENTER&gt;&lt;A HREF=""maint_",Master!A24,".pdf""&gt;",Master!A24,"&lt;/A&gt;"))</f>
        <v>&lt;TD VALIGN = TOP  ALIGN = CENTER&gt;&lt;A HREF="maint_0025.pdf"&gt;0025&lt;/A&gt;</v>
      </c>
      <c r="C24" s="7" t="str">
        <f>IF(Master!$B24="#","", (IF(Totals!AS24="Y","&lt;BR&gt;&lt;SMALL&gt;&lt;B&gt;&lt;FONT COLOR=""#00C000""&gt;Closed&lt;/FONT&gt;&lt;/B&gt;&lt;/SMALL&gt;&lt;/TD&gt;","&lt;/TD&gt;")))</f>
        <v>&lt;BR&gt;&lt;SMALL&gt;&lt;B&gt;&lt;FONT COLOR="#00C000"&gt;Closed&lt;/FONT&gt;&lt;/B&gt;&lt;/SMALL&gt;&lt;/TD&gt;</v>
      </c>
      <c r="E24" s="7" t="str">
        <f>(IF((Master!$B24="#"),(""),(CONCATENATE("&lt;TD VALIGN = TOP  ALIGN = CENTER NOWRAP&gt;",Master!C24,"&lt;/TD&gt;"))))</f>
        <v>&lt;TD VALIGN = TOP  ALIGN = CENTER NOWRAP&gt;802.1Q-2011&lt;/TD&gt;</v>
      </c>
      <c r="F24" s="7" t="str">
        <f>(IF((Master!$B24="#"),(""),(CONCATENATE("&lt;TD VALIGN = TOP NOWRAP&gt;",Master!D24,"&lt;/TD&gt;"))))</f>
        <v>&lt;TD VALIGN = TOP NOWRAP&gt;6.10&lt;/TD&gt;</v>
      </c>
      <c r="G24" s="7" t="str">
        <f>(IF((Master!$B24="#"),(""),(CONCATENATE("&lt;TD VALIGN = TOP NOWRAP&gt;",Master!E24,"&lt;/TD&gt;"))))</f>
        <v>&lt;TD VALIGN = TOP NOWRAP&gt;Table for learned B-MAC addresses in PIP&lt;/TD&gt;</v>
      </c>
      <c r="H24" s="7" t="str">
        <f>IF(Master!G24="#","",IF(Master!G24="#","&lt;TD&gt;&lt;BR&gt;&lt;/TD&gt;",CONCATENATE("&lt;TD VALIGN = TOP  ALIGN = CENTER&gt;",Master!G24,"&lt;/TD&gt;")))</f>
        <v>&lt;TD VALIGN = TOP  ALIGN = CENTER&gt;-&lt;/TD&gt;</v>
      </c>
      <c r="I24" s="7" t="str">
        <f>IF(Master!H24="#","",IF(Master!H24="#","&lt;TD&gt;&lt;BR&gt;&lt;/TD&gt;",CONCATENATE("&lt;TD VALIGN = TOP  ALIGN = CENTER&gt;",Master!H24,"&lt;/TD&gt;")))</f>
        <v>&lt;TD VALIGN = TOP  ALIGN = CENTER&gt;-&lt;/TD&gt;</v>
      </c>
      <c r="J24" s="7" t="str">
        <f>IF(Master!I24="#","",IF(Master!I24="#","&lt;TD&gt;&lt;BR&gt;&lt;/TD&gt;",CONCATENATE("&lt;TD VALIGN = TOP  ALIGN = CENTER&gt;",Master!I24,"&lt;/TD&gt;")))</f>
        <v>&lt;TD VALIGN = TOP  ALIGN = CENTER&gt;-&lt;/TD&gt;</v>
      </c>
      <c r="K24" s="7" t="str">
        <f>IF(Master!J24="#","",IF(Master!J24="#","&lt;TD&gt;&lt;BR&gt;&lt;/TD&gt;",CONCATENATE("&lt;TD VALIGN = TOP  ALIGN = CENTER&gt;",Master!J24,"&lt;/TD&gt;")))</f>
        <v>&lt;TD VALIGN = TOP  ALIGN = CENTER&gt;-&lt;/TD&gt;</v>
      </c>
      <c r="L24" s="7" t="str">
        <f>IF(Master!K24="#","",IF(Master!K24="#","&lt;TD&gt;&lt;BR&gt;&lt;/TD&gt;",CONCATENATE("&lt;TD VALIGN = TOP  ALIGN = CENTER&gt;",Master!K24,"&lt;/TD&gt;")))</f>
        <v>&lt;TD VALIGN = TOP  ALIGN = CENTER&gt;-&lt;/TD&gt;</v>
      </c>
      <c r="M24" s="7" t="str">
        <f>IF(Master!L24="#","",IF(Master!L24="#","&lt;TD&gt;&lt;BR&gt;&lt;/TD&gt;",CONCATENATE("&lt;TD VALIGN = TOP  ALIGN = CENTER&gt;",Master!L24,"&lt;/TD&gt;")))</f>
        <v>&lt;TD VALIGN = TOP  ALIGN = CENTER&gt;B&lt;/TD&gt;</v>
      </c>
      <c r="N24" s="7" t="str">
        <f>IF(Master!M24="#","",IF(Master!M24="#","&lt;TD&gt;&lt;BR&gt;&lt;/TD&gt;",CONCATENATE("&lt;TD VALIGN = TOP  ALIGN = CENTER&gt;",Master!M24,"&lt;/TD&gt;")))</f>
        <v>&lt;TD VALIGN = TOP  ALIGN = CENTER&gt;V&lt;/TD&gt;</v>
      </c>
      <c r="O24" s="7" t="str">
        <f>IF(Master!N24="#","",IF(Master!N24="#","&lt;TD&gt;&lt;BR&gt;&lt;/TD&gt;",CONCATENATE("&lt;TD VALIGN = TOP  ALIGN = CENTER&gt;",Master!N24,"&lt;/TD&gt;")))</f>
        <v>&lt;TD VALIGN = TOP  ALIGN = CENTER&gt;V&lt;/TD&gt;</v>
      </c>
      <c r="P24" s="7" t="str">
        <f>IF(Master!O24="#","",IF(Master!O24="#","&lt;TD&gt;&lt;BR&gt;&lt;/TD&gt;",CONCATENATE("&lt;TD VALIGN = TOP  ALIGN = CENTER&gt;",Master!O24,"&lt;/TD&gt;")))</f>
        <v>&lt;TD VALIGN = TOP  ALIGN = CENTER&gt;A&lt;/TD&gt;</v>
      </c>
      <c r="Q24" s="7" t="str">
        <f>IF(Master!P24="#","",IF(Master!P24="#","&lt;TD&gt;&lt;BR&gt;&lt;/TD&gt;",CONCATENATE("&lt;TD VALIGN = TOP  ALIGN = CENTER&gt;",Master!P24,"&lt;/TD&gt;")))</f>
        <v>&lt;TD VALIGN = TOP  ALIGN = CENTER&gt;P&lt;/TD&gt;</v>
      </c>
      <c r="R24" s="7" t="str">
        <f>IF(Master!Q24="#","",IF(Master!Q24="#","&lt;TD&gt;&lt;BR&gt;&lt;/TD&gt;",CONCATENATE("&lt;TD VALIGN = TOP  ALIGN = CENTER&gt;",Master!Q24,"&lt;/TD&gt;")))</f>
        <v>&lt;TD VALIGN = TOP  ALIGN = CENTER&gt;P&lt;/TD&gt;</v>
      </c>
      <c r="S24" s="7" t="str">
        <f>IF(Master!R24="#","",IF(Master!R24="#","&lt;TD&gt;&lt;BR&gt;&lt;/TD&gt;",CONCATENATE("&lt;TD VALIGN = TOP  ALIGN = CENTER&gt;",Master!R24,"&lt;/TD&gt;")))</f>
        <v>&lt;TD VALIGN = TOP  ALIGN = CENTER&gt;P&lt;/TD&gt;</v>
      </c>
      <c r="T24" s="7" t="str">
        <f>IF(Master!S24="#","",IF(Master!S24="#","&lt;TD&gt;&lt;BR&gt;&lt;/TD&gt;",CONCATENATE("&lt;TD VALIGN = TOP  ALIGN = CENTER&gt;",Master!S24,"&lt;/TD&gt;")))</f>
        <v>&lt;TD VALIGN = TOP  ALIGN = CENTER&gt;P&lt;/TD&gt;</v>
      </c>
      <c r="U24" s="7" t="str">
        <f>IF(Master!T24="#","",IF(Master!T24="#","&lt;TD&gt;&lt;BR&gt;&lt;/TD&gt;",CONCATENATE("&lt;TD VALIGN = TOP  ALIGN = CENTER&gt;",Master!T24,"&lt;/TD&gt;")))</f>
        <v>&lt;TD VALIGN = TOP  ALIGN = CENTER&gt;P&lt;/TD&gt;</v>
      </c>
      <c r="V24" s="7" t="str">
        <f>IF(Master!U24="#","",IF(Master!U24="#","&lt;TD&gt;&lt;BR&gt;&lt;/TD&gt;",CONCATENATE("&lt;TD VALIGN = TOP  ALIGN = CENTER&gt;",Master!U24,"&lt;/TD&gt;")))</f>
        <v>&lt;TD VALIGN = TOP  ALIGN = CENTER&gt;P&lt;/TD&gt;</v>
      </c>
      <c r="W24" s="7" t="str">
        <f>IF(Master!V24="#","",IF(Master!V24="#","&lt;TD&gt;&lt;BR&gt;&lt;/TD&gt;",CONCATENATE("&lt;TD VALIGN = TOP  ALIGN = CENTER&gt;",Master!V24,"&lt;/TD&gt;")))</f>
        <v>&lt;TD VALIGN = TOP  ALIGN = CENTER&gt;P&lt;/TD&gt;</v>
      </c>
      <c r="X24" s="7" t="str">
        <f>IF(Master!W24="#","",IF(Master!W24="#","&lt;TD&gt;&lt;BR&gt;&lt;/TD&gt;",CONCATENATE("&lt;TD VALIGN = TOP  ALIGN = CENTER&gt;",Master!W24,"&lt;/TD&gt;")))</f>
        <v>&lt;TD VALIGN = TOP  ALIGN = CENTER&gt;P&lt;/TD&gt;</v>
      </c>
      <c r="Y24" s="7" t="str">
        <f>IF(Master!X24="#","",IF(Master!X24="#","&lt;TD&gt;&lt;BR&gt;&lt;/TD&gt;",CONCATENATE("&lt;TD VALIGN = TOP  ALIGN = CENTER&gt;",Master!X24,"&lt;/TD&gt;")))</f>
        <v/>
      </c>
      <c r="Z24" s="7" t="str">
        <f>IF(Master!Y24="#","",IF(Master!Y24="#","&lt;TD&gt;&lt;BR&gt;&lt;/TD&gt;",CONCATENATE("&lt;TD VALIGN = TOP  ALIGN = CENTER&gt;",Master!Y24,"&lt;/TD&gt;")))</f>
        <v>&lt;TD VALIGN = TOP  ALIGN = CENTER&gt;&lt;/TD&gt;</v>
      </c>
    </row>
    <row r="25" spans="1:26" ht="12.75" customHeight="1" x14ac:dyDescent="0.2">
      <c r="A25" s="26" t="str">
        <f>IF(Master!$B25="#","","&lt;TR&gt;")</f>
        <v>&lt;TR&gt;</v>
      </c>
      <c r="B25" s="7" t="str">
        <f>IF(Master!$B25="#","",CONCATENATE("&lt;TD VALIGN = TOP  ALIGN = CENTER&gt;&lt;A HREF=""maint_",Master!A25,".pdf""&gt;",Master!A25,"&lt;/A&gt;"))</f>
        <v>&lt;TD VALIGN = TOP  ALIGN = CENTER&gt;&lt;A HREF="maint_0026.pdf"&gt;0026&lt;/A&gt;</v>
      </c>
      <c r="C25" s="7" t="str">
        <f>IF(Master!$B25="#","", (IF(Totals!AS25="Y","&lt;BR&gt;&lt;SMALL&gt;&lt;B&gt;&lt;FONT COLOR=""#00C000""&gt;Closed&lt;/FONT&gt;&lt;/B&gt;&lt;/SMALL&gt;&lt;/TD&gt;","&lt;/TD&gt;")))</f>
        <v>&lt;BR&gt;&lt;SMALL&gt;&lt;B&gt;&lt;FONT COLOR="#00C000"&gt;Closed&lt;/FONT&gt;&lt;/B&gt;&lt;/SMALL&gt;&lt;/TD&gt;</v>
      </c>
      <c r="E25" s="7" t="str">
        <f>(IF((Master!$B25="#"),(""),(CONCATENATE("&lt;TD VALIGN = TOP  ALIGN = CENTER NOWRAP&gt;",Master!C25,"&lt;/TD&gt;"))))</f>
        <v>&lt;TD VALIGN = TOP  ALIGN = CENTER NOWRAP&gt;802.1Q-2011&lt;/TD&gt;</v>
      </c>
      <c r="F25" s="7" t="str">
        <f>(IF((Master!$B25="#"),(""),(CONCATENATE("&lt;TD VALIGN = TOP NOWRAP&gt;",Master!D25,"&lt;/TD&gt;"))))</f>
        <v>&lt;TD VALIGN = TOP NOWRAP&gt;22.1,22.5&lt;/TD&gt;</v>
      </c>
      <c r="G25" s="7" t="str">
        <f>(IF((Master!$B25="#"),(""),(CONCATENATE("&lt;TD VALIGN = TOP NOWRAP&gt;",Master!E25,"&lt;/TD&gt;"))))</f>
        <v>&lt;TD VALIGN = TOP NOWRAP&gt;Flow Classification and Queuing for CBP&lt;/TD&gt;</v>
      </c>
      <c r="H25" s="7" t="str">
        <f>IF(Master!G25="#","",IF(Master!G25="#","&lt;TD&gt;&lt;BR&gt;&lt;/TD&gt;",CONCATENATE("&lt;TD VALIGN = TOP  ALIGN = CENTER&gt;",Master!G25,"&lt;/TD&gt;")))</f>
        <v>&lt;TD VALIGN = TOP  ALIGN = CENTER&gt;-&lt;/TD&gt;</v>
      </c>
      <c r="I25" s="7" t="str">
        <f>IF(Master!H25="#","",IF(Master!H25="#","&lt;TD&gt;&lt;BR&gt;&lt;/TD&gt;",CONCATENATE("&lt;TD VALIGN = TOP  ALIGN = CENTER&gt;",Master!H25,"&lt;/TD&gt;")))</f>
        <v>&lt;TD VALIGN = TOP  ALIGN = CENTER&gt;-&lt;/TD&gt;</v>
      </c>
      <c r="J25" s="7" t="str">
        <f>IF(Master!I25="#","",IF(Master!I25="#","&lt;TD&gt;&lt;BR&gt;&lt;/TD&gt;",CONCATENATE("&lt;TD VALIGN = TOP  ALIGN = CENTER&gt;",Master!I25,"&lt;/TD&gt;")))</f>
        <v>&lt;TD VALIGN = TOP  ALIGN = CENTER&gt;-&lt;/TD&gt;</v>
      </c>
      <c r="K25" s="7" t="str">
        <f>IF(Master!J25="#","",IF(Master!J25="#","&lt;TD&gt;&lt;BR&gt;&lt;/TD&gt;",CONCATENATE("&lt;TD VALIGN = TOP  ALIGN = CENTER&gt;",Master!J25,"&lt;/TD&gt;")))</f>
        <v>&lt;TD VALIGN = TOP  ALIGN = CENTER&gt;-&lt;/TD&gt;</v>
      </c>
      <c r="L25" s="7" t="str">
        <f>IF(Master!K25="#","",IF(Master!K25="#","&lt;TD&gt;&lt;BR&gt;&lt;/TD&gt;",CONCATENATE("&lt;TD VALIGN = TOP  ALIGN = CENTER&gt;",Master!K25,"&lt;/TD&gt;")))</f>
        <v>&lt;TD VALIGN = TOP  ALIGN = CENTER&gt;-&lt;/TD&gt;</v>
      </c>
      <c r="M25" s="7" t="str">
        <f>IF(Master!L25="#","",IF(Master!L25="#","&lt;TD&gt;&lt;BR&gt;&lt;/TD&gt;",CONCATENATE("&lt;TD VALIGN = TOP  ALIGN = CENTER&gt;",Master!L25,"&lt;/TD&gt;")))</f>
        <v>&lt;TD VALIGN = TOP  ALIGN = CENTER&gt;R&lt;/TD&gt;</v>
      </c>
      <c r="N25" s="7" t="str">
        <f>IF(Master!M25="#","",IF(Master!M25="#","&lt;TD&gt;&lt;BR&gt;&lt;/TD&gt;",CONCATENATE("&lt;TD VALIGN = TOP  ALIGN = CENTER&gt;",Master!M25,"&lt;/TD&gt;")))</f>
        <v>&lt;TD VALIGN = TOP  ALIGN = CENTER&gt;J&lt;/TD&gt;</v>
      </c>
      <c r="O25" s="7" t="str">
        <f>IF(Master!N25="#","",IF(Master!N25="#","&lt;TD&gt;&lt;BR&gt;&lt;/TD&gt;",CONCATENATE("&lt;TD VALIGN = TOP  ALIGN = CENTER&gt;",Master!N25,"&lt;/TD&gt;")))</f>
        <v>&lt;TD VALIGN = TOP  ALIGN = CENTER&gt;J&lt;/TD&gt;</v>
      </c>
      <c r="P25" s="7" t="str">
        <f>IF(Master!O25="#","",IF(Master!O25="#","&lt;TD&gt;&lt;BR&gt;&lt;/TD&gt;",CONCATENATE("&lt;TD VALIGN = TOP  ALIGN = CENTER&gt;",Master!O25,"&lt;/TD&gt;")))</f>
        <v>&lt;TD VALIGN = TOP  ALIGN = CENTER&gt;J&lt;/TD&gt;</v>
      </c>
      <c r="Q25" s="7" t="str">
        <f>IF(Master!P25="#","",IF(Master!P25="#","&lt;TD&gt;&lt;BR&gt;&lt;/TD&gt;",CONCATENATE("&lt;TD VALIGN = TOP  ALIGN = CENTER&gt;",Master!P25,"&lt;/TD&gt;")))</f>
        <v>&lt;TD VALIGN = TOP  ALIGN = CENTER&gt;J&lt;/TD&gt;</v>
      </c>
      <c r="R25" s="7" t="str">
        <f>IF(Master!Q25="#","",IF(Master!Q25="#","&lt;TD&gt;&lt;BR&gt;&lt;/TD&gt;",CONCATENATE("&lt;TD VALIGN = TOP  ALIGN = CENTER&gt;",Master!Q25,"&lt;/TD&gt;")))</f>
        <v>&lt;TD VALIGN = TOP  ALIGN = CENTER&gt;J&lt;/TD&gt;</v>
      </c>
      <c r="S25" s="7" t="str">
        <f>IF(Master!R25="#","",IF(Master!R25="#","&lt;TD&gt;&lt;BR&gt;&lt;/TD&gt;",CONCATENATE("&lt;TD VALIGN = TOP  ALIGN = CENTER&gt;",Master!R25,"&lt;/TD&gt;")))</f>
        <v>&lt;TD VALIGN = TOP  ALIGN = CENTER&gt;J&lt;/TD&gt;</v>
      </c>
      <c r="T25" s="7" t="str">
        <f>IF(Master!S25="#","",IF(Master!S25="#","&lt;TD&gt;&lt;BR&gt;&lt;/TD&gt;",CONCATENATE("&lt;TD VALIGN = TOP  ALIGN = CENTER&gt;",Master!S25,"&lt;/TD&gt;")))</f>
        <v>&lt;TD VALIGN = TOP  ALIGN = CENTER&gt;J&lt;/TD&gt;</v>
      </c>
      <c r="U25" s="7" t="str">
        <f>IF(Master!T25="#","",IF(Master!T25="#","&lt;TD&gt;&lt;BR&gt;&lt;/TD&gt;",CONCATENATE("&lt;TD VALIGN = TOP  ALIGN = CENTER&gt;",Master!T25,"&lt;/TD&gt;")))</f>
        <v>&lt;TD VALIGN = TOP  ALIGN = CENTER&gt;J&lt;/TD&gt;</v>
      </c>
      <c r="V25" s="7" t="str">
        <f>IF(Master!U25="#","",IF(Master!U25="#","&lt;TD&gt;&lt;BR&gt;&lt;/TD&gt;",CONCATENATE("&lt;TD VALIGN = TOP  ALIGN = CENTER&gt;",Master!U25,"&lt;/TD&gt;")))</f>
        <v>&lt;TD VALIGN = TOP  ALIGN = CENTER&gt;J&lt;/TD&gt;</v>
      </c>
      <c r="W25" s="7" t="str">
        <f>IF(Master!V25="#","",IF(Master!V25="#","&lt;TD&gt;&lt;BR&gt;&lt;/TD&gt;",CONCATENATE("&lt;TD VALIGN = TOP  ALIGN = CENTER&gt;",Master!V25,"&lt;/TD&gt;")))</f>
        <v>&lt;TD VALIGN = TOP  ALIGN = CENTER&gt;J&lt;/TD&gt;</v>
      </c>
      <c r="X25" s="7" t="str">
        <f>IF(Master!W25="#","",IF(Master!W25="#","&lt;TD&gt;&lt;BR&gt;&lt;/TD&gt;",CONCATENATE("&lt;TD VALIGN = TOP  ALIGN = CENTER&gt;",Master!W25,"&lt;/TD&gt;")))</f>
        <v>&lt;TD VALIGN = TOP  ALIGN = CENTER&gt;J&lt;/TD&gt;</v>
      </c>
      <c r="Y25" s="7" t="str">
        <f>IF(Master!X25="#","",IF(Master!X25="#","&lt;TD&gt;&lt;BR&gt;&lt;/TD&gt;",CONCATENATE("&lt;TD VALIGN = TOP  ALIGN = CENTER&gt;",Master!X25,"&lt;/TD&gt;")))</f>
        <v/>
      </c>
      <c r="Z25" s="7" t="str">
        <f>IF(Master!Y25="#","",IF(Master!Y25="#","&lt;TD&gt;&lt;BR&gt;&lt;/TD&gt;",CONCATENATE("&lt;TD VALIGN = TOP  ALIGN = CENTER&gt;",Master!Y25,"&lt;/TD&gt;")))</f>
        <v>&lt;TD VALIGN = TOP  ALIGN = CENTER&gt;&lt;/TD&gt;</v>
      </c>
    </row>
    <row r="26" spans="1:26" ht="12.75" customHeight="1" x14ac:dyDescent="0.2">
      <c r="A26" s="26" t="str">
        <f>IF(Master!$B26="#","","&lt;TR&gt;")</f>
        <v>&lt;TR&gt;</v>
      </c>
      <c r="B26" s="7" t="str">
        <f>IF(Master!$B26="#","",CONCATENATE("&lt;TD VALIGN = TOP  ALIGN = CENTER&gt;&lt;A HREF=""maint_",Master!A26,".pdf""&gt;",Master!A26,"&lt;/A&gt;"))</f>
        <v>&lt;TD VALIGN = TOP  ALIGN = CENTER&gt;&lt;A HREF="maint_0027.pdf"&gt;0027&lt;/A&gt;</v>
      </c>
      <c r="C26" s="7" t="str">
        <f>IF(Master!$B26="#","", (IF(Totals!AS26="Y","&lt;BR&gt;&lt;SMALL&gt;&lt;B&gt;&lt;FONT COLOR=""#00C000""&gt;Closed&lt;/FONT&gt;&lt;/B&gt;&lt;/SMALL&gt;&lt;/TD&gt;","&lt;/TD&gt;")))</f>
        <v>&lt;BR&gt;&lt;SMALL&gt;&lt;B&gt;&lt;FONT COLOR="#00C000"&gt;Closed&lt;/FONT&gt;&lt;/B&gt;&lt;/SMALL&gt;&lt;/TD&gt;</v>
      </c>
      <c r="E26" s="7" t="str">
        <f>(IF((Master!$B26="#"),(""),(CONCATENATE("&lt;TD VALIGN = TOP  ALIGN = CENTER NOWRAP&gt;",Master!C26,"&lt;/TD&gt;"))))</f>
        <v>&lt;TD VALIGN = TOP  ALIGN = CENTER NOWRAP&gt;802.1AB-2009&lt;/TD&gt;</v>
      </c>
      <c r="F26" s="7" t="str">
        <f>(IF((Master!$B26="#"),(""),(CONCATENATE("&lt;TD VALIGN = TOP NOWRAP&gt;",Master!D26,"&lt;/TD&gt;"))))</f>
        <v>&lt;TD VALIGN = TOP NOWRAP&gt;6.6.1, 8.2&lt;/TD&gt;</v>
      </c>
      <c r="G26" s="7" t="str">
        <f>(IF((Master!$B26="#"),(""),(CONCATENATE("&lt;TD VALIGN = TOP NOWRAP&gt;",Master!E26,"&lt;/TD&gt;"))))</f>
        <v>&lt;TD VALIGN = TOP NOWRAP&gt;End of LLDPDU TLV error handling&lt;/TD&gt;</v>
      </c>
      <c r="H26" s="7" t="str">
        <f>IF(Master!G26="#","",IF(Master!G26="#","&lt;TD&gt;&lt;BR&gt;&lt;/TD&gt;",CONCATENATE("&lt;TD VALIGN = TOP  ALIGN = CENTER&gt;",Master!G26,"&lt;/TD&gt;")))</f>
        <v>&lt;TD VALIGN = TOP  ALIGN = CENTER&gt;-&lt;/TD&gt;</v>
      </c>
      <c r="I26" s="7" t="str">
        <f>IF(Master!H26="#","",IF(Master!H26="#","&lt;TD&gt;&lt;BR&gt;&lt;/TD&gt;",CONCATENATE("&lt;TD VALIGN = TOP  ALIGN = CENTER&gt;",Master!H26,"&lt;/TD&gt;")))</f>
        <v>&lt;TD VALIGN = TOP  ALIGN = CENTER&gt;-&lt;/TD&gt;</v>
      </c>
      <c r="J26" s="7" t="str">
        <f>IF(Master!I26="#","",IF(Master!I26="#","&lt;TD&gt;&lt;BR&gt;&lt;/TD&gt;",CONCATENATE("&lt;TD VALIGN = TOP  ALIGN = CENTER&gt;",Master!I26,"&lt;/TD&gt;")))</f>
        <v>&lt;TD VALIGN = TOP  ALIGN = CENTER&gt;-&lt;/TD&gt;</v>
      </c>
      <c r="K26" s="7" t="str">
        <f>IF(Master!J26="#","",IF(Master!J26="#","&lt;TD&gt;&lt;BR&gt;&lt;/TD&gt;",CONCATENATE("&lt;TD VALIGN = TOP  ALIGN = CENTER&gt;",Master!J26,"&lt;/TD&gt;")))</f>
        <v>&lt;TD VALIGN = TOP  ALIGN = CENTER&gt;-&lt;/TD&gt;</v>
      </c>
      <c r="L26" s="7" t="str">
        <f>IF(Master!K26="#","",IF(Master!K26="#","&lt;TD&gt;&lt;BR&gt;&lt;/TD&gt;",CONCATENATE("&lt;TD VALIGN = TOP  ALIGN = CENTER&gt;",Master!K26,"&lt;/TD&gt;")))</f>
        <v>&lt;TD VALIGN = TOP  ALIGN = CENTER&gt;-&lt;/TD&gt;</v>
      </c>
      <c r="M26" s="7" t="str">
        <f>IF(Master!L26="#","",IF(Master!L26="#","&lt;TD&gt;&lt;BR&gt;&lt;/TD&gt;",CONCATENATE("&lt;TD VALIGN = TOP  ALIGN = CENTER&gt;",Master!L26,"&lt;/TD&gt;")))</f>
        <v>&lt;TD VALIGN = TOP  ALIGN = CENTER&gt;R&lt;/TD&gt;</v>
      </c>
      <c r="N26" s="7" t="str">
        <f>IF(Master!M26="#","",IF(Master!M26="#","&lt;TD&gt;&lt;BR&gt;&lt;/TD&gt;",CONCATENATE("&lt;TD VALIGN = TOP  ALIGN = CENTER&gt;",Master!M26,"&lt;/TD&gt;")))</f>
        <v>&lt;TD VALIGN = TOP  ALIGN = CENTER&gt;R&lt;/TD&gt;</v>
      </c>
      <c r="O26" s="7" t="str">
        <f>IF(Master!N26="#","",IF(Master!N26="#","&lt;TD&gt;&lt;BR&gt;&lt;/TD&gt;",CONCATENATE("&lt;TD VALIGN = TOP  ALIGN = CENTER&gt;",Master!N26,"&lt;/TD&gt;")))</f>
        <v>&lt;TD VALIGN = TOP  ALIGN = CENTER&gt;B&lt;/TD&gt;</v>
      </c>
      <c r="P26" s="7" t="str">
        <f>IF(Master!O26="#","",IF(Master!O26="#","&lt;TD&gt;&lt;BR&gt;&lt;/TD&gt;",CONCATENATE("&lt;TD VALIGN = TOP  ALIGN = CENTER&gt;",Master!O26,"&lt;/TD&gt;")))</f>
        <v>&lt;TD VALIGN = TOP  ALIGN = CENTER&gt;V&lt;/TD&gt;</v>
      </c>
      <c r="Q26" s="7" t="str">
        <f>IF(Master!P26="#","",IF(Master!P26="#","&lt;TD&gt;&lt;BR&gt;&lt;/TD&gt;",CONCATENATE("&lt;TD VALIGN = TOP  ALIGN = CENTER&gt;",Master!P26,"&lt;/TD&gt;")))</f>
        <v>&lt;TD VALIGN = TOP  ALIGN = CENTER&gt;V&lt;/TD&gt;</v>
      </c>
      <c r="R26" s="7" t="str">
        <f>IF(Master!Q26="#","",IF(Master!Q26="#","&lt;TD&gt;&lt;BR&gt;&lt;/TD&gt;",CONCATENATE("&lt;TD VALIGN = TOP  ALIGN = CENTER&gt;",Master!Q26,"&lt;/TD&gt;")))</f>
        <v>&lt;TD VALIGN = TOP  ALIGN = CENTER&gt;V&lt;/TD&gt;</v>
      </c>
      <c r="S26" s="7" t="str">
        <f>IF(Master!R26="#","",IF(Master!R26="#","&lt;TD&gt;&lt;BR&gt;&lt;/TD&gt;",CONCATENATE("&lt;TD VALIGN = TOP  ALIGN = CENTER&gt;",Master!R26,"&lt;/TD&gt;")))</f>
        <v>&lt;TD VALIGN = TOP  ALIGN = CENTER&gt;V&lt;/TD&gt;</v>
      </c>
      <c r="T26" s="7" t="str">
        <f>IF(Master!S26="#","",IF(Master!S26="#","&lt;TD&gt;&lt;BR&gt;&lt;/TD&gt;",CONCATENATE("&lt;TD VALIGN = TOP  ALIGN = CENTER&gt;",Master!S26,"&lt;/TD&gt;")))</f>
        <v>&lt;TD VALIGN = TOP  ALIGN = CENTER&gt;P&lt;/TD&gt;</v>
      </c>
      <c r="U26" s="7" t="str">
        <f>IF(Master!T26="#","",IF(Master!T26="#","&lt;TD&gt;&lt;BR&gt;&lt;/TD&gt;",CONCATENATE("&lt;TD VALIGN = TOP  ALIGN = CENTER&gt;",Master!T26,"&lt;/TD&gt;")))</f>
        <v>&lt;TD VALIGN = TOP  ALIGN = CENTER&gt;P&lt;/TD&gt;</v>
      </c>
      <c r="V26" s="7" t="str">
        <f>IF(Master!U26="#","",IF(Master!U26="#","&lt;TD&gt;&lt;BR&gt;&lt;/TD&gt;",CONCATENATE("&lt;TD VALIGN = TOP  ALIGN = CENTER&gt;",Master!U26,"&lt;/TD&gt;")))</f>
        <v>&lt;TD VALIGN = TOP  ALIGN = CENTER&gt;P&lt;/TD&gt;</v>
      </c>
      <c r="W26" s="7" t="str">
        <f>IF(Master!V26="#","",IF(Master!V26="#","&lt;TD&gt;&lt;BR&gt;&lt;/TD&gt;",CONCATENATE("&lt;TD VALIGN = TOP  ALIGN = CENTER&gt;",Master!V26,"&lt;/TD&gt;")))</f>
        <v>&lt;TD VALIGN = TOP  ALIGN = CENTER&gt;P&lt;/TD&gt;</v>
      </c>
      <c r="X26" s="7" t="str">
        <f>IF(Master!W26="#","",IF(Master!W26="#","&lt;TD&gt;&lt;BR&gt;&lt;/TD&gt;",CONCATENATE("&lt;TD VALIGN = TOP  ALIGN = CENTER&gt;",Master!W26,"&lt;/TD&gt;")))</f>
        <v>&lt;TD VALIGN = TOP  ALIGN = CENTER&gt;P&lt;/TD&gt;</v>
      </c>
      <c r="Y26" s="7" t="str">
        <f>IF(Master!X26="#","",IF(Master!X26="#","&lt;TD&gt;&lt;BR&gt;&lt;/TD&gt;",CONCATENATE("&lt;TD VALIGN = TOP  ALIGN = CENTER&gt;",Master!X26,"&lt;/TD&gt;")))</f>
        <v/>
      </c>
      <c r="Z26" s="7" t="str">
        <f>IF(Master!Y26="#","",IF(Master!Y26="#","&lt;TD&gt;&lt;BR&gt;&lt;/TD&gt;",CONCATENATE("&lt;TD VALIGN = TOP  ALIGN = CENTER&gt;",Master!Y26,"&lt;/TD&gt;")))</f>
        <v>&lt;TD VALIGN = TOP  ALIGN = CENTER&gt;&lt;/TD&gt;</v>
      </c>
    </row>
    <row r="27" spans="1:26" ht="12.75" customHeight="1" x14ac:dyDescent="0.2">
      <c r="A27" s="26" t="str">
        <f>IF(Master!$B27="#","","&lt;TR&gt;")</f>
        <v>&lt;TR&gt;</v>
      </c>
      <c r="B27" s="7" t="str">
        <f>IF(Master!$B27="#","",CONCATENATE("&lt;TD VALIGN = TOP  ALIGN = CENTER&gt;&lt;A HREF=""maint_",Master!A27,".pdf""&gt;",Master!A27,"&lt;/A&gt;"))</f>
        <v>&lt;TD VALIGN = TOP  ALIGN = CENTER&gt;&lt;A HREF="maint_0029.pdf"&gt;0029&lt;/A&gt;</v>
      </c>
      <c r="C27" s="7" t="str">
        <f>IF(Master!$B27="#","", (IF(Totals!AS27="Y","&lt;BR&gt;&lt;SMALL&gt;&lt;B&gt;&lt;FONT COLOR=""#00C000""&gt;Closed&lt;/FONT&gt;&lt;/B&gt;&lt;/SMALL&gt;&lt;/TD&gt;","&lt;/TD&gt;")))</f>
        <v>&lt;BR&gt;&lt;SMALL&gt;&lt;B&gt;&lt;FONT COLOR="#00C000"&gt;Closed&lt;/FONT&gt;&lt;/B&gt;&lt;/SMALL&gt;&lt;/TD&gt;</v>
      </c>
      <c r="E27" s="7" t="str">
        <f>(IF((Master!$B27="#"),(""),(CONCATENATE("&lt;TD VALIGN = TOP  ALIGN = CENTER NOWRAP&gt;",Master!C27,"&lt;/TD&gt;"))))</f>
        <v>&lt;TD VALIGN = TOP  ALIGN = CENTER NOWRAP&gt;802.1Q-2011&lt;/TD&gt;</v>
      </c>
      <c r="F27" s="7" t="str">
        <f>(IF((Master!$B27="#"),(""),(CONCATENATE("&lt;TD VALIGN = TOP NOWRAP&gt;",Master!D27,"&lt;/TD&gt;"))))</f>
        <v>&lt;TD VALIGN = TOP NOWRAP&gt;17.5.2, IEEE8021-BRIDGE-MIB&lt;/TD&gt;</v>
      </c>
      <c r="G27" s="7" t="str">
        <f>(IF((Master!$B27="#"),(""),(CONCATENATE("&lt;TD VALIGN = TOP NOWRAP&gt;",Master!E27,"&lt;/TD&gt;"))))</f>
        <v>&lt;TD VALIGN = TOP NOWRAP&gt;Missing T-Component creation text and ennumeration&lt;/TD&gt;</v>
      </c>
      <c r="H27" s="7" t="str">
        <f>IF(Master!G27="#","",IF(Master!G27="#","&lt;TD&gt;&lt;BR&gt;&lt;/TD&gt;",CONCATENATE("&lt;TD VALIGN = TOP  ALIGN = CENTER&gt;",Master!G27,"&lt;/TD&gt;")))</f>
        <v>&lt;TD VALIGN = TOP  ALIGN = CENTER&gt;-&lt;/TD&gt;</v>
      </c>
      <c r="I27" s="7" t="str">
        <f>IF(Master!H27="#","",IF(Master!H27="#","&lt;TD&gt;&lt;BR&gt;&lt;/TD&gt;",CONCATENATE("&lt;TD VALIGN = TOP  ALIGN = CENTER&gt;",Master!H27,"&lt;/TD&gt;")))</f>
        <v>&lt;TD VALIGN = TOP  ALIGN = CENTER&gt;-&lt;/TD&gt;</v>
      </c>
      <c r="J27" s="7" t="str">
        <f>IF(Master!I27="#","",IF(Master!I27="#","&lt;TD&gt;&lt;BR&gt;&lt;/TD&gt;",CONCATENATE("&lt;TD VALIGN = TOP  ALIGN = CENTER&gt;",Master!I27,"&lt;/TD&gt;")))</f>
        <v>&lt;TD VALIGN = TOP  ALIGN = CENTER&gt;-&lt;/TD&gt;</v>
      </c>
      <c r="K27" s="7" t="str">
        <f>IF(Master!J27="#","",IF(Master!J27="#","&lt;TD&gt;&lt;BR&gt;&lt;/TD&gt;",CONCATENATE("&lt;TD VALIGN = TOP  ALIGN = CENTER&gt;",Master!J27,"&lt;/TD&gt;")))</f>
        <v>&lt;TD VALIGN = TOP  ALIGN = CENTER&gt;-&lt;/TD&gt;</v>
      </c>
      <c r="L27" s="7" t="str">
        <f>IF(Master!K27="#","",IF(Master!K27="#","&lt;TD&gt;&lt;BR&gt;&lt;/TD&gt;",CONCATENATE("&lt;TD VALIGN = TOP  ALIGN = CENTER&gt;",Master!K27,"&lt;/TD&gt;")))</f>
        <v>&lt;TD VALIGN = TOP  ALIGN = CENTER&gt;-&lt;/TD&gt;</v>
      </c>
      <c r="M27" s="7" t="str">
        <f>IF(Master!L27="#","",IF(Master!L27="#","&lt;TD&gt;&lt;BR&gt;&lt;/TD&gt;",CONCATENATE("&lt;TD VALIGN = TOP  ALIGN = CENTER&gt;",Master!L27,"&lt;/TD&gt;")))</f>
        <v>&lt;TD VALIGN = TOP  ALIGN = CENTER&gt;B&lt;/TD&gt;</v>
      </c>
      <c r="N27" s="7" t="str">
        <f>IF(Master!M27="#","",IF(Master!M27="#","&lt;TD&gt;&lt;BR&gt;&lt;/TD&gt;",CONCATENATE("&lt;TD VALIGN = TOP  ALIGN = CENTER&gt;",Master!M27,"&lt;/TD&gt;")))</f>
        <v>&lt;TD VALIGN = TOP  ALIGN = CENTER&gt;V&lt;/TD&gt;</v>
      </c>
      <c r="O27" s="7" t="str">
        <f>IF(Master!N27="#","",IF(Master!N27="#","&lt;TD&gt;&lt;BR&gt;&lt;/TD&gt;",CONCATENATE("&lt;TD VALIGN = TOP  ALIGN = CENTER&gt;",Master!N27,"&lt;/TD&gt;")))</f>
        <v>&lt;TD VALIGN = TOP  ALIGN = CENTER&gt;V&lt;/TD&gt;</v>
      </c>
      <c r="P27" s="7" t="str">
        <f>IF(Master!O27="#","",IF(Master!O27="#","&lt;TD&gt;&lt;BR&gt;&lt;/TD&gt;",CONCATENATE("&lt;TD VALIGN = TOP  ALIGN = CENTER&gt;",Master!O27,"&lt;/TD&gt;")))</f>
        <v>&lt;TD VALIGN = TOP  ALIGN = CENTER&gt;A&lt;/TD&gt;</v>
      </c>
      <c r="Q27" s="7" t="str">
        <f>IF(Master!P27="#","",IF(Master!P27="#","&lt;TD&gt;&lt;BR&gt;&lt;/TD&gt;",CONCATENATE("&lt;TD VALIGN = TOP  ALIGN = CENTER&gt;",Master!P27,"&lt;/TD&gt;")))</f>
        <v>&lt;TD VALIGN = TOP  ALIGN = CENTER&gt;P&lt;/TD&gt;</v>
      </c>
      <c r="R27" s="7" t="str">
        <f>IF(Master!Q27="#","",IF(Master!Q27="#","&lt;TD&gt;&lt;BR&gt;&lt;/TD&gt;",CONCATENATE("&lt;TD VALIGN = TOP  ALIGN = CENTER&gt;",Master!Q27,"&lt;/TD&gt;")))</f>
        <v>&lt;TD VALIGN = TOP  ALIGN = CENTER&gt;P&lt;/TD&gt;</v>
      </c>
      <c r="S27" s="7" t="str">
        <f>IF(Master!R27="#","",IF(Master!R27="#","&lt;TD&gt;&lt;BR&gt;&lt;/TD&gt;",CONCATENATE("&lt;TD VALIGN = TOP  ALIGN = CENTER&gt;",Master!R27,"&lt;/TD&gt;")))</f>
        <v>&lt;TD VALIGN = TOP  ALIGN = CENTER&gt;P&lt;/TD&gt;</v>
      </c>
      <c r="T27" s="7" t="str">
        <f>IF(Master!S27="#","",IF(Master!S27="#","&lt;TD&gt;&lt;BR&gt;&lt;/TD&gt;",CONCATENATE("&lt;TD VALIGN = TOP  ALIGN = CENTER&gt;",Master!S27,"&lt;/TD&gt;")))</f>
        <v>&lt;TD VALIGN = TOP  ALIGN = CENTER&gt;P&lt;/TD&gt;</v>
      </c>
      <c r="U27" s="7" t="str">
        <f>IF(Master!T27="#","",IF(Master!T27="#","&lt;TD&gt;&lt;BR&gt;&lt;/TD&gt;",CONCATENATE("&lt;TD VALIGN = TOP  ALIGN = CENTER&gt;",Master!T27,"&lt;/TD&gt;")))</f>
        <v>&lt;TD VALIGN = TOP  ALIGN = CENTER&gt;P&lt;/TD&gt;</v>
      </c>
      <c r="V27" s="7" t="str">
        <f>IF(Master!U27="#","",IF(Master!U27="#","&lt;TD&gt;&lt;BR&gt;&lt;/TD&gt;",CONCATENATE("&lt;TD VALIGN = TOP  ALIGN = CENTER&gt;",Master!U27,"&lt;/TD&gt;")))</f>
        <v>&lt;TD VALIGN = TOP  ALIGN = CENTER&gt;P&lt;/TD&gt;</v>
      </c>
      <c r="W27" s="7" t="str">
        <f>IF(Master!V27="#","",IF(Master!V27="#","&lt;TD&gt;&lt;BR&gt;&lt;/TD&gt;",CONCATENATE("&lt;TD VALIGN = TOP  ALIGN = CENTER&gt;",Master!V27,"&lt;/TD&gt;")))</f>
        <v>&lt;TD VALIGN = TOP  ALIGN = CENTER&gt;P&lt;/TD&gt;</v>
      </c>
      <c r="X27" s="7" t="str">
        <f>IF(Master!W27="#","",IF(Master!W27="#","&lt;TD&gt;&lt;BR&gt;&lt;/TD&gt;",CONCATENATE("&lt;TD VALIGN = TOP  ALIGN = CENTER&gt;",Master!W27,"&lt;/TD&gt;")))</f>
        <v>&lt;TD VALIGN = TOP  ALIGN = CENTER&gt;P&lt;/TD&gt;</v>
      </c>
      <c r="Y27" s="7" t="str">
        <f>IF(Master!X27="#","",IF(Master!X27="#","&lt;TD&gt;&lt;BR&gt;&lt;/TD&gt;",CONCATENATE("&lt;TD VALIGN = TOP  ALIGN = CENTER&gt;",Master!X27,"&lt;/TD&gt;")))</f>
        <v/>
      </c>
      <c r="Z27" s="7" t="str">
        <f>IF(Master!Y27="#","",IF(Master!Y27="#","&lt;TD&gt;&lt;BR&gt;&lt;/TD&gt;",CONCATENATE("&lt;TD VALIGN = TOP  ALIGN = CENTER&gt;",Master!Y27,"&lt;/TD&gt;")))</f>
        <v>&lt;TD VALIGN = TOP  ALIGN = CENTER&gt;&lt;/TD&gt;</v>
      </c>
    </row>
    <row r="28" spans="1:26" ht="12.75" customHeight="1" x14ac:dyDescent="0.2">
      <c r="A28" s="26" t="str">
        <f>IF(Master!$B28="#","","&lt;TR&gt;")</f>
        <v>&lt;TR&gt;</v>
      </c>
      <c r="B28" s="7" t="str">
        <f>IF(Master!$B28="#","",CONCATENATE("&lt;TD VALIGN = TOP  ALIGN = CENTER&gt;&lt;A HREF=""maint_",Master!A28,".pdf""&gt;",Master!A28,"&lt;/A&gt;"))</f>
        <v>&lt;TD VALIGN = TOP  ALIGN = CENTER&gt;&lt;A HREF="maint_0031.pdf"&gt;0031&lt;/A&gt;</v>
      </c>
      <c r="C28" s="7" t="str">
        <f>IF(Master!$B28="#","", (IF(Totals!AS28="Y","&lt;BR&gt;&lt;SMALL&gt;&lt;B&gt;&lt;FONT COLOR=""#00C000""&gt;Closed&lt;/FONT&gt;&lt;/B&gt;&lt;/SMALL&gt;&lt;/TD&gt;","&lt;/TD&gt;")))</f>
        <v>&lt;BR&gt;&lt;SMALL&gt;&lt;B&gt;&lt;FONT COLOR="#00C000"&gt;Closed&lt;/FONT&gt;&lt;/B&gt;&lt;/SMALL&gt;&lt;/TD&gt;</v>
      </c>
      <c r="E28" s="7" t="str">
        <f>(IF((Master!$B28="#"),(""),(CONCATENATE("&lt;TD VALIGN = TOP  ALIGN = CENTER NOWRAP&gt;",Master!C28,"&lt;/TD&gt;"))))</f>
        <v>&lt;TD VALIGN = TOP  ALIGN = CENTER NOWRAP&gt;802.1Q-2011&lt;/TD&gt;</v>
      </c>
      <c r="F28" s="7" t="str">
        <f>(IF((Master!$B28="#"),(""),(CONCATENATE("&lt;TD VALIGN = TOP NOWRAP&gt;",Master!D28,"&lt;/TD&gt;"))))</f>
        <v>&lt;TD VALIGN = TOP NOWRAP&gt;6.1.1&lt;/TD&gt;</v>
      </c>
      <c r="G28" s="7" t="str">
        <f>(IF((Master!$B28="#"),(""),(CONCATENATE("&lt;TD VALIGN = TOP NOWRAP&gt;",Master!E28,"&lt;/TD&gt;"))))</f>
        <v>&lt;TD VALIGN = TOP NOWRAP&gt;Typo in fig 6-2 with MA_UNITDATA.x&lt;/TD&gt;</v>
      </c>
      <c r="H28" s="7" t="str">
        <f>IF(Master!G28="#","",IF(Master!G28="#","&lt;TD&gt;&lt;BR&gt;&lt;/TD&gt;",CONCATENATE("&lt;TD VALIGN = TOP  ALIGN = CENTER&gt;",Master!G28,"&lt;/TD&gt;")))</f>
        <v>&lt;TD VALIGN = TOP  ALIGN = CENTER&gt;-&lt;/TD&gt;</v>
      </c>
      <c r="I28" s="7" t="str">
        <f>IF(Master!H28="#","",IF(Master!H28="#","&lt;TD&gt;&lt;BR&gt;&lt;/TD&gt;",CONCATENATE("&lt;TD VALIGN = TOP  ALIGN = CENTER&gt;",Master!H28,"&lt;/TD&gt;")))</f>
        <v>&lt;TD VALIGN = TOP  ALIGN = CENTER&gt;-&lt;/TD&gt;</v>
      </c>
      <c r="J28" s="7" t="str">
        <f>IF(Master!I28="#","",IF(Master!I28="#","&lt;TD&gt;&lt;BR&gt;&lt;/TD&gt;",CONCATENATE("&lt;TD VALIGN = TOP  ALIGN = CENTER&gt;",Master!I28,"&lt;/TD&gt;")))</f>
        <v>&lt;TD VALIGN = TOP  ALIGN = CENTER&gt;-&lt;/TD&gt;</v>
      </c>
      <c r="K28" s="7" t="str">
        <f>IF(Master!J28="#","",IF(Master!J28="#","&lt;TD&gt;&lt;BR&gt;&lt;/TD&gt;",CONCATENATE("&lt;TD VALIGN = TOP  ALIGN = CENTER&gt;",Master!J28,"&lt;/TD&gt;")))</f>
        <v>&lt;TD VALIGN = TOP  ALIGN = CENTER&gt;-&lt;/TD&gt;</v>
      </c>
      <c r="L28" s="7" t="str">
        <f>IF(Master!K28="#","",IF(Master!K28="#","&lt;TD&gt;&lt;BR&gt;&lt;/TD&gt;",CONCATENATE("&lt;TD VALIGN = TOP  ALIGN = CENTER&gt;",Master!K28,"&lt;/TD&gt;")))</f>
        <v>&lt;TD VALIGN = TOP  ALIGN = CENTER&gt;-&lt;/TD&gt;</v>
      </c>
      <c r="M28" s="7" t="str">
        <f>IF(Master!L28="#","",IF(Master!L28="#","&lt;TD&gt;&lt;BR&gt;&lt;/TD&gt;",CONCATENATE("&lt;TD VALIGN = TOP  ALIGN = CENTER&gt;",Master!L28,"&lt;/TD&gt;")))</f>
        <v>&lt;TD VALIGN = TOP  ALIGN = CENTER&gt;B&lt;/TD&gt;</v>
      </c>
      <c r="N28" s="7" t="str">
        <f>IF(Master!M28="#","",IF(Master!M28="#","&lt;TD&gt;&lt;BR&gt;&lt;/TD&gt;",CONCATENATE("&lt;TD VALIGN = TOP  ALIGN = CENTER&gt;",Master!M28,"&lt;/TD&gt;")))</f>
        <v>&lt;TD VALIGN = TOP  ALIGN = CENTER&gt;V&lt;/TD&gt;</v>
      </c>
      <c r="O28" s="7" t="str">
        <f>IF(Master!N28="#","",IF(Master!N28="#","&lt;TD&gt;&lt;BR&gt;&lt;/TD&gt;",CONCATENATE("&lt;TD VALIGN = TOP  ALIGN = CENTER&gt;",Master!N28,"&lt;/TD&gt;")))</f>
        <v>&lt;TD VALIGN = TOP  ALIGN = CENTER&gt;V&lt;/TD&gt;</v>
      </c>
      <c r="P28" s="7" t="str">
        <f>IF(Master!O28="#","",IF(Master!O28="#","&lt;TD&gt;&lt;BR&gt;&lt;/TD&gt;",CONCATENATE("&lt;TD VALIGN = TOP  ALIGN = CENTER&gt;",Master!O28,"&lt;/TD&gt;")))</f>
        <v>&lt;TD VALIGN = TOP  ALIGN = CENTER&gt;A&lt;/TD&gt;</v>
      </c>
      <c r="Q28" s="7" t="str">
        <f>IF(Master!P28="#","",IF(Master!P28="#","&lt;TD&gt;&lt;BR&gt;&lt;/TD&gt;",CONCATENATE("&lt;TD VALIGN = TOP  ALIGN = CENTER&gt;",Master!P28,"&lt;/TD&gt;")))</f>
        <v>&lt;TD VALIGN = TOP  ALIGN = CENTER&gt;P&lt;/TD&gt;</v>
      </c>
      <c r="R28" s="7" t="str">
        <f>IF(Master!Q28="#","",IF(Master!Q28="#","&lt;TD&gt;&lt;BR&gt;&lt;/TD&gt;",CONCATENATE("&lt;TD VALIGN = TOP  ALIGN = CENTER&gt;",Master!Q28,"&lt;/TD&gt;")))</f>
        <v>&lt;TD VALIGN = TOP  ALIGN = CENTER&gt;P&lt;/TD&gt;</v>
      </c>
      <c r="S28" s="7" t="str">
        <f>IF(Master!R28="#","",IF(Master!R28="#","&lt;TD&gt;&lt;BR&gt;&lt;/TD&gt;",CONCATENATE("&lt;TD VALIGN = TOP  ALIGN = CENTER&gt;",Master!R28,"&lt;/TD&gt;")))</f>
        <v>&lt;TD VALIGN = TOP  ALIGN = CENTER&gt;P&lt;/TD&gt;</v>
      </c>
      <c r="T28" s="7" t="str">
        <f>IF(Master!S28="#","",IF(Master!S28="#","&lt;TD&gt;&lt;BR&gt;&lt;/TD&gt;",CONCATENATE("&lt;TD VALIGN = TOP  ALIGN = CENTER&gt;",Master!S28,"&lt;/TD&gt;")))</f>
        <v>&lt;TD VALIGN = TOP  ALIGN = CENTER&gt;P&lt;/TD&gt;</v>
      </c>
      <c r="U28" s="7" t="str">
        <f>IF(Master!T28="#","",IF(Master!T28="#","&lt;TD&gt;&lt;BR&gt;&lt;/TD&gt;",CONCATENATE("&lt;TD VALIGN = TOP  ALIGN = CENTER&gt;",Master!T28,"&lt;/TD&gt;")))</f>
        <v>&lt;TD VALIGN = TOP  ALIGN = CENTER&gt;P&lt;/TD&gt;</v>
      </c>
      <c r="V28" s="7" t="str">
        <f>IF(Master!U28="#","",IF(Master!U28="#","&lt;TD&gt;&lt;BR&gt;&lt;/TD&gt;",CONCATENATE("&lt;TD VALIGN = TOP  ALIGN = CENTER&gt;",Master!U28,"&lt;/TD&gt;")))</f>
        <v>&lt;TD VALIGN = TOP  ALIGN = CENTER&gt;P&lt;/TD&gt;</v>
      </c>
      <c r="W28" s="7" t="str">
        <f>IF(Master!V28="#","",IF(Master!V28="#","&lt;TD&gt;&lt;BR&gt;&lt;/TD&gt;",CONCATENATE("&lt;TD VALIGN = TOP  ALIGN = CENTER&gt;",Master!V28,"&lt;/TD&gt;")))</f>
        <v>&lt;TD VALIGN = TOP  ALIGN = CENTER&gt;P&lt;/TD&gt;</v>
      </c>
      <c r="X28" s="7" t="str">
        <f>IF(Master!W28="#","",IF(Master!W28="#","&lt;TD&gt;&lt;BR&gt;&lt;/TD&gt;",CONCATENATE("&lt;TD VALIGN = TOP  ALIGN = CENTER&gt;",Master!W28,"&lt;/TD&gt;")))</f>
        <v>&lt;TD VALIGN = TOP  ALIGN = CENTER&gt;P&lt;/TD&gt;</v>
      </c>
      <c r="Y28" s="7" t="str">
        <f>IF(Master!X28="#","",IF(Master!X28="#","&lt;TD&gt;&lt;BR&gt;&lt;/TD&gt;",CONCATENATE("&lt;TD VALIGN = TOP  ALIGN = CENTER&gt;",Master!X28,"&lt;/TD&gt;")))</f>
        <v/>
      </c>
      <c r="Z28" s="7" t="str">
        <f>IF(Master!Y28="#","",IF(Master!Y28="#","&lt;TD&gt;&lt;BR&gt;&lt;/TD&gt;",CONCATENATE("&lt;TD VALIGN = TOP  ALIGN = CENTER&gt;",Master!Y28,"&lt;/TD&gt;")))</f>
        <v>&lt;TD VALIGN = TOP  ALIGN = CENTER&gt;&lt;/TD&gt;</v>
      </c>
    </row>
    <row r="29" spans="1:26" ht="12.75" customHeight="1" x14ac:dyDescent="0.2">
      <c r="A29" s="26" t="str">
        <f>IF(Master!$B29="#","","&lt;TR&gt;")</f>
        <v>&lt;TR&gt;</v>
      </c>
      <c r="B29" s="7" t="str">
        <f>IF(Master!$B29="#","",CONCATENATE("&lt;TD VALIGN = TOP  ALIGN = CENTER&gt;&lt;A HREF=""maint_",Master!A29,".pdf""&gt;",Master!A29,"&lt;/A&gt;"))</f>
        <v>&lt;TD VALIGN = TOP  ALIGN = CENTER&gt;&lt;A HREF="maint_0032.pdf"&gt;0032&lt;/A&gt;</v>
      </c>
      <c r="C29" s="7" t="str">
        <f>IF(Master!$B29="#","", (IF(Totals!AS29="Y","&lt;BR&gt;&lt;SMALL&gt;&lt;B&gt;&lt;FONT COLOR=""#00C000""&gt;Closed&lt;/FONT&gt;&lt;/B&gt;&lt;/SMALL&gt;&lt;/TD&gt;","&lt;/TD&gt;")))</f>
        <v>&lt;BR&gt;&lt;SMALL&gt;&lt;B&gt;&lt;FONT COLOR="#00C000"&gt;Closed&lt;/FONT&gt;&lt;/B&gt;&lt;/SMALL&gt;&lt;/TD&gt;</v>
      </c>
      <c r="E29" s="7" t="str">
        <f>(IF((Master!$B29="#"),(""),(CONCATENATE("&lt;TD VALIGN = TOP  ALIGN = CENTER NOWRAP&gt;",Master!C29,"&lt;/TD&gt;"))))</f>
        <v>&lt;TD VALIGN = TOP  ALIGN = CENTER NOWRAP&gt;802.1AB-2009&lt;/TD&gt;</v>
      </c>
      <c r="F29" s="7" t="str">
        <f>(IF((Master!$B29="#"),(""),(CONCATENATE("&lt;TD VALIGN = TOP NOWRAP&gt;",Master!D29,"&lt;/TD&gt;"))))</f>
        <v>&lt;TD VALIGN = TOP NOWRAP&gt;8.5.8&lt;/TD&gt;</v>
      </c>
      <c r="G29" s="7" t="str">
        <f>(IF((Master!$B29="#"),(""),(CONCATENATE("&lt;TD VALIGN = TOP NOWRAP&gt;",Master!E29,"&lt;/TD&gt;"))))</f>
        <v>&lt;TD VALIGN = TOP NOWRAP&gt;System Capabilities TLV inconsistent text and figure&lt;/TD&gt;</v>
      </c>
      <c r="H29" s="7" t="str">
        <f>IF(Master!G29="#","",IF(Master!G29="#","&lt;TD&gt;&lt;BR&gt;&lt;/TD&gt;",CONCATENATE("&lt;TD VALIGN = TOP  ALIGN = CENTER&gt;",Master!G29,"&lt;/TD&gt;")))</f>
        <v>&lt;TD VALIGN = TOP  ALIGN = CENTER&gt;-&lt;/TD&gt;</v>
      </c>
      <c r="I29" s="7" t="str">
        <f>IF(Master!H29="#","",IF(Master!H29="#","&lt;TD&gt;&lt;BR&gt;&lt;/TD&gt;",CONCATENATE("&lt;TD VALIGN = TOP  ALIGN = CENTER&gt;",Master!H29,"&lt;/TD&gt;")))</f>
        <v>&lt;TD VALIGN = TOP  ALIGN = CENTER&gt;-&lt;/TD&gt;</v>
      </c>
      <c r="J29" s="7" t="str">
        <f>IF(Master!I29="#","",IF(Master!I29="#","&lt;TD&gt;&lt;BR&gt;&lt;/TD&gt;",CONCATENATE("&lt;TD VALIGN = TOP  ALIGN = CENTER&gt;",Master!I29,"&lt;/TD&gt;")))</f>
        <v>&lt;TD VALIGN = TOP  ALIGN = CENTER&gt;-&lt;/TD&gt;</v>
      </c>
      <c r="K29" s="7" t="str">
        <f>IF(Master!J29="#","",IF(Master!J29="#","&lt;TD&gt;&lt;BR&gt;&lt;/TD&gt;",CONCATENATE("&lt;TD VALIGN = TOP  ALIGN = CENTER&gt;",Master!J29,"&lt;/TD&gt;")))</f>
        <v>&lt;TD VALIGN = TOP  ALIGN = CENTER&gt;-&lt;/TD&gt;</v>
      </c>
      <c r="L29" s="7" t="str">
        <f>IF(Master!K29="#","",IF(Master!K29="#","&lt;TD&gt;&lt;BR&gt;&lt;/TD&gt;",CONCATENATE("&lt;TD VALIGN = TOP  ALIGN = CENTER&gt;",Master!K29,"&lt;/TD&gt;")))</f>
        <v>&lt;TD VALIGN = TOP  ALIGN = CENTER&gt;-&lt;/TD&gt;</v>
      </c>
      <c r="M29" s="7" t="str">
        <f>IF(Master!L29="#","",IF(Master!L29="#","&lt;TD&gt;&lt;BR&gt;&lt;/TD&gt;",CONCATENATE("&lt;TD VALIGN = TOP  ALIGN = CENTER&gt;",Master!L29,"&lt;/TD&gt;")))</f>
        <v>&lt;TD VALIGN = TOP  ALIGN = CENTER&gt;-&lt;/TD&gt;</v>
      </c>
      <c r="N29" s="7" t="str">
        <f>IF(Master!M29="#","",IF(Master!M29="#","&lt;TD&gt;&lt;BR&gt;&lt;/TD&gt;",CONCATENATE("&lt;TD VALIGN = TOP  ALIGN = CENTER&gt;",Master!M29,"&lt;/TD&gt;")))</f>
        <v>&lt;TD VALIGN = TOP  ALIGN = CENTER&gt;R&lt;/TD&gt;</v>
      </c>
      <c r="O29" s="7" t="str">
        <f>IF(Master!N29="#","",IF(Master!N29="#","&lt;TD&gt;&lt;BR&gt;&lt;/TD&gt;",CONCATENATE("&lt;TD VALIGN = TOP  ALIGN = CENTER&gt;",Master!N29,"&lt;/TD&gt;")))</f>
        <v>&lt;TD VALIGN = TOP  ALIGN = CENTER&gt;B&lt;/TD&gt;</v>
      </c>
      <c r="P29" s="7" t="str">
        <f>IF(Master!O29="#","",IF(Master!O29="#","&lt;TD&gt;&lt;BR&gt;&lt;/TD&gt;",CONCATENATE("&lt;TD VALIGN = TOP  ALIGN = CENTER&gt;",Master!O29,"&lt;/TD&gt;")))</f>
        <v>&lt;TD VALIGN = TOP  ALIGN = CENTER&gt;V&lt;/TD&gt;</v>
      </c>
      <c r="Q29" s="7" t="str">
        <f>IF(Master!P29="#","",IF(Master!P29="#","&lt;TD&gt;&lt;BR&gt;&lt;/TD&gt;",CONCATENATE("&lt;TD VALIGN = TOP  ALIGN = CENTER&gt;",Master!P29,"&lt;/TD&gt;")))</f>
        <v>&lt;TD VALIGN = TOP  ALIGN = CENTER&gt;V&lt;/TD&gt;</v>
      </c>
      <c r="R29" s="7" t="str">
        <f>IF(Master!Q29="#","",IF(Master!Q29="#","&lt;TD&gt;&lt;BR&gt;&lt;/TD&gt;",CONCATENATE("&lt;TD VALIGN = TOP  ALIGN = CENTER&gt;",Master!Q29,"&lt;/TD&gt;")))</f>
        <v>&lt;TD VALIGN = TOP  ALIGN = CENTER&gt;V&lt;/TD&gt;</v>
      </c>
      <c r="S29" s="7" t="str">
        <f>IF(Master!R29="#","",IF(Master!R29="#","&lt;TD&gt;&lt;BR&gt;&lt;/TD&gt;",CONCATENATE("&lt;TD VALIGN = TOP  ALIGN = CENTER&gt;",Master!R29,"&lt;/TD&gt;")))</f>
        <v>&lt;TD VALIGN = TOP  ALIGN = CENTER&gt;V&lt;/TD&gt;</v>
      </c>
      <c r="T29" s="7" t="str">
        <f>IF(Master!S29="#","",IF(Master!S29="#","&lt;TD&gt;&lt;BR&gt;&lt;/TD&gt;",CONCATENATE("&lt;TD VALIGN = TOP  ALIGN = CENTER&gt;",Master!S29,"&lt;/TD&gt;")))</f>
        <v>&lt;TD VALIGN = TOP  ALIGN = CENTER&gt;P&lt;/TD&gt;</v>
      </c>
      <c r="U29" s="7" t="str">
        <f>IF(Master!T29="#","",IF(Master!T29="#","&lt;TD&gt;&lt;BR&gt;&lt;/TD&gt;",CONCATENATE("&lt;TD VALIGN = TOP  ALIGN = CENTER&gt;",Master!T29,"&lt;/TD&gt;")))</f>
        <v>&lt;TD VALIGN = TOP  ALIGN = CENTER&gt;P&lt;/TD&gt;</v>
      </c>
      <c r="V29" s="7" t="str">
        <f>IF(Master!U29="#","",IF(Master!U29="#","&lt;TD&gt;&lt;BR&gt;&lt;/TD&gt;",CONCATENATE("&lt;TD VALIGN = TOP  ALIGN = CENTER&gt;",Master!U29,"&lt;/TD&gt;")))</f>
        <v>&lt;TD VALIGN = TOP  ALIGN = CENTER&gt;P&lt;/TD&gt;</v>
      </c>
      <c r="W29" s="7" t="str">
        <f>IF(Master!V29="#","",IF(Master!V29="#","&lt;TD&gt;&lt;BR&gt;&lt;/TD&gt;",CONCATENATE("&lt;TD VALIGN = TOP  ALIGN = CENTER&gt;",Master!V29,"&lt;/TD&gt;")))</f>
        <v>&lt;TD VALIGN = TOP  ALIGN = CENTER&gt;P&lt;/TD&gt;</v>
      </c>
      <c r="X29" s="7" t="str">
        <f>IF(Master!W29="#","",IF(Master!W29="#","&lt;TD&gt;&lt;BR&gt;&lt;/TD&gt;",CONCATENATE("&lt;TD VALIGN = TOP  ALIGN = CENTER&gt;",Master!W29,"&lt;/TD&gt;")))</f>
        <v>&lt;TD VALIGN = TOP  ALIGN = CENTER&gt;P&lt;/TD&gt;</v>
      </c>
      <c r="Y29" s="7" t="str">
        <f>IF(Master!X29="#","",IF(Master!X29="#","&lt;TD&gt;&lt;BR&gt;&lt;/TD&gt;",CONCATENATE("&lt;TD VALIGN = TOP  ALIGN = CENTER&gt;",Master!X29,"&lt;/TD&gt;")))</f>
        <v/>
      </c>
      <c r="Z29" s="7" t="str">
        <f>IF(Master!Y29="#","",IF(Master!Y29="#","&lt;TD&gt;&lt;BR&gt;&lt;/TD&gt;",CONCATENATE("&lt;TD VALIGN = TOP  ALIGN = CENTER&gt;",Master!Y29,"&lt;/TD&gt;")))</f>
        <v>&lt;TD VALIGN = TOP  ALIGN = CENTER&gt;&lt;/TD&gt;</v>
      </c>
    </row>
    <row r="30" spans="1:26" ht="12.75" customHeight="1" x14ac:dyDescent="0.2">
      <c r="A30" s="26" t="str">
        <f>IF(Master!$B30="#","","&lt;TR&gt;")</f>
        <v>&lt;TR&gt;</v>
      </c>
      <c r="B30" s="7" t="str">
        <f>IF(Master!$B30="#","",CONCATENATE("&lt;TD VALIGN = TOP  ALIGN = CENTER&gt;&lt;A HREF=""maint_",Master!A30,".pdf""&gt;",Master!A30,"&lt;/A&gt;"))</f>
        <v>&lt;TD VALIGN = TOP  ALIGN = CENTER&gt;&lt;A HREF="maint_0033.pdf"&gt;0033&lt;/A&gt;</v>
      </c>
      <c r="C30" s="7" t="str">
        <f>IF(Master!$B30="#","", (IF(Totals!AS30="Y","&lt;BR&gt;&lt;SMALL&gt;&lt;B&gt;&lt;FONT COLOR=""#00C000""&gt;Closed&lt;/FONT&gt;&lt;/B&gt;&lt;/SMALL&gt;&lt;/TD&gt;","&lt;/TD&gt;")))</f>
        <v>&lt;BR&gt;&lt;SMALL&gt;&lt;B&gt;&lt;FONT COLOR="#00C000"&gt;Closed&lt;/FONT&gt;&lt;/B&gt;&lt;/SMALL&gt;&lt;/TD&gt;</v>
      </c>
      <c r="E30" s="7" t="str">
        <f>(IF((Master!$B30="#"),(""),(CONCATENATE("&lt;TD VALIGN = TOP  ALIGN = CENTER NOWRAP&gt;",Master!C30,"&lt;/TD&gt;"))))</f>
        <v>&lt;TD VALIGN = TOP  ALIGN = CENTER NOWRAP&gt;802.1aq-2012&lt;/TD&gt;</v>
      </c>
      <c r="F30" s="7" t="str">
        <f>(IF((Master!$B30="#"),(""),(CONCATENATE("&lt;TD VALIGN = TOP NOWRAP&gt;",Master!D30,"&lt;/TD&gt;"))))</f>
        <v>&lt;TD VALIGN = TOP NOWRAP&gt;13.29.32&lt;/TD&gt;</v>
      </c>
      <c r="G30" s="7" t="str">
        <f>(IF((Master!$B30="#"),(""),(CONCATENATE("&lt;TD VALIGN = TOP NOWRAP&gt;",Master!E30,"&lt;/TD&gt;"))))</f>
        <v>&lt;TD VALIGN = TOP NOWRAP&gt;Inconsistency of text for updtDigest()&lt;/TD&gt;</v>
      </c>
      <c r="H30" s="7" t="str">
        <f>IF(Master!G30="#","",IF(Master!G30="#","&lt;TD&gt;&lt;BR&gt;&lt;/TD&gt;",CONCATENATE("&lt;TD VALIGN = TOP  ALIGN = CENTER&gt;",Master!G30,"&lt;/TD&gt;")))</f>
        <v>&lt;TD VALIGN = TOP  ALIGN = CENTER&gt;-&lt;/TD&gt;</v>
      </c>
      <c r="I30" s="7" t="str">
        <f>IF(Master!H30="#","",IF(Master!H30="#","&lt;TD&gt;&lt;BR&gt;&lt;/TD&gt;",CONCATENATE("&lt;TD VALIGN = TOP  ALIGN = CENTER&gt;",Master!H30,"&lt;/TD&gt;")))</f>
        <v>&lt;TD VALIGN = TOP  ALIGN = CENTER&gt;-&lt;/TD&gt;</v>
      </c>
      <c r="J30" s="7" t="str">
        <f>IF(Master!I30="#","",IF(Master!I30="#","&lt;TD&gt;&lt;BR&gt;&lt;/TD&gt;",CONCATENATE("&lt;TD VALIGN = TOP  ALIGN = CENTER&gt;",Master!I30,"&lt;/TD&gt;")))</f>
        <v>&lt;TD VALIGN = TOP  ALIGN = CENTER&gt;-&lt;/TD&gt;</v>
      </c>
      <c r="K30" s="7" t="str">
        <f>IF(Master!J30="#","",IF(Master!J30="#","&lt;TD&gt;&lt;BR&gt;&lt;/TD&gt;",CONCATENATE("&lt;TD VALIGN = TOP  ALIGN = CENTER&gt;",Master!J30,"&lt;/TD&gt;")))</f>
        <v>&lt;TD VALIGN = TOP  ALIGN = CENTER&gt;-&lt;/TD&gt;</v>
      </c>
      <c r="L30" s="7" t="str">
        <f>IF(Master!K30="#","",IF(Master!K30="#","&lt;TD&gt;&lt;BR&gt;&lt;/TD&gt;",CONCATENATE("&lt;TD VALIGN = TOP  ALIGN = CENTER&gt;",Master!K30,"&lt;/TD&gt;")))</f>
        <v>&lt;TD VALIGN = TOP  ALIGN = CENTER&gt;-&lt;/TD&gt;</v>
      </c>
      <c r="M30" s="7" t="str">
        <f>IF(Master!L30="#","",IF(Master!L30="#","&lt;TD&gt;&lt;BR&gt;&lt;/TD&gt;",CONCATENATE("&lt;TD VALIGN = TOP  ALIGN = CENTER&gt;",Master!L30,"&lt;/TD&gt;")))</f>
        <v>&lt;TD VALIGN = TOP  ALIGN = CENTER&gt;-&lt;/TD&gt;</v>
      </c>
      <c r="N30" s="7" t="str">
        <f>IF(Master!M30="#","",IF(Master!M30="#","&lt;TD&gt;&lt;BR&gt;&lt;/TD&gt;",CONCATENATE("&lt;TD VALIGN = TOP  ALIGN = CENTER&gt;",Master!M30,"&lt;/TD&gt;")))</f>
        <v>&lt;TD VALIGN = TOP  ALIGN = CENTER&gt;B&lt;/TD&gt;</v>
      </c>
      <c r="O30" s="7" t="str">
        <f>IF(Master!N30="#","",IF(Master!N30="#","&lt;TD&gt;&lt;BR&gt;&lt;/TD&gt;",CONCATENATE("&lt;TD VALIGN = TOP  ALIGN = CENTER&gt;",Master!N30,"&lt;/TD&gt;")))</f>
        <v>&lt;TD VALIGN = TOP  ALIGN = CENTER&gt;V&lt;/TD&gt;</v>
      </c>
      <c r="P30" s="7" t="str">
        <f>IF(Master!O30="#","",IF(Master!O30="#","&lt;TD&gt;&lt;BR&gt;&lt;/TD&gt;",CONCATENATE("&lt;TD VALIGN = TOP  ALIGN = CENTER&gt;",Master!O30,"&lt;/TD&gt;")))</f>
        <v>&lt;TD VALIGN = TOP  ALIGN = CENTER&gt;A&lt;/TD&gt;</v>
      </c>
      <c r="Q30" s="7" t="str">
        <f>IF(Master!P30="#","",IF(Master!P30="#","&lt;TD&gt;&lt;BR&gt;&lt;/TD&gt;",CONCATENATE("&lt;TD VALIGN = TOP  ALIGN = CENTER&gt;",Master!P30,"&lt;/TD&gt;")))</f>
        <v>&lt;TD VALIGN = TOP  ALIGN = CENTER&gt;P&lt;/TD&gt;</v>
      </c>
      <c r="R30" s="7" t="str">
        <f>IF(Master!Q30="#","",IF(Master!Q30="#","&lt;TD&gt;&lt;BR&gt;&lt;/TD&gt;",CONCATENATE("&lt;TD VALIGN = TOP  ALIGN = CENTER&gt;",Master!Q30,"&lt;/TD&gt;")))</f>
        <v>&lt;TD VALIGN = TOP  ALIGN = CENTER&gt;P&lt;/TD&gt;</v>
      </c>
      <c r="S30" s="7" t="str">
        <f>IF(Master!R30="#","",IF(Master!R30="#","&lt;TD&gt;&lt;BR&gt;&lt;/TD&gt;",CONCATENATE("&lt;TD VALIGN = TOP  ALIGN = CENTER&gt;",Master!R30,"&lt;/TD&gt;")))</f>
        <v>&lt;TD VALIGN = TOP  ALIGN = CENTER&gt;P&lt;/TD&gt;</v>
      </c>
      <c r="T30" s="7" t="str">
        <f>IF(Master!S30="#","",IF(Master!S30="#","&lt;TD&gt;&lt;BR&gt;&lt;/TD&gt;",CONCATENATE("&lt;TD VALIGN = TOP  ALIGN = CENTER&gt;",Master!S30,"&lt;/TD&gt;")))</f>
        <v>&lt;TD VALIGN = TOP  ALIGN = CENTER&gt;P&lt;/TD&gt;</v>
      </c>
      <c r="U30" s="7" t="str">
        <f>IF(Master!T30="#","",IF(Master!T30="#","&lt;TD&gt;&lt;BR&gt;&lt;/TD&gt;",CONCATENATE("&lt;TD VALIGN = TOP  ALIGN = CENTER&gt;",Master!T30,"&lt;/TD&gt;")))</f>
        <v>&lt;TD VALIGN = TOP  ALIGN = CENTER&gt;P&lt;/TD&gt;</v>
      </c>
      <c r="V30" s="7" t="str">
        <f>IF(Master!U30="#","",IF(Master!U30="#","&lt;TD&gt;&lt;BR&gt;&lt;/TD&gt;",CONCATENATE("&lt;TD VALIGN = TOP  ALIGN = CENTER&gt;",Master!U30,"&lt;/TD&gt;")))</f>
        <v>&lt;TD VALIGN = TOP  ALIGN = CENTER&gt;P&lt;/TD&gt;</v>
      </c>
      <c r="W30" s="7" t="str">
        <f>IF(Master!V30="#","",IF(Master!V30="#","&lt;TD&gt;&lt;BR&gt;&lt;/TD&gt;",CONCATENATE("&lt;TD VALIGN = TOP  ALIGN = CENTER&gt;",Master!V30,"&lt;/TD&gt;")))</f>
        <v>&lt;TD VALIGN = TOP  ALIGN = CENTER&gt;P&lt;/TD&gt;</v>
      </c>
      <c r="X30" s="7" t="str">
        <f>IF(Master!W30="#","",IF(Master!W30="#","&lt;TD&gt;&lt;BR&gt;&lt;/TD&gt;",CONCATENATE("&lt;TD VALIGN = TOP  ALIGN = CENTER&gt;",Master!W30,"&lt;/TD&gt;")))</f>
        <v>&lt;TD VALIGN = TOP  ALIGN = CENTER&gt;P&lt;/TD&gt;</v>
      </c>
      <c r="Y30" s="7" t="str">
        <f>IF(Master!X30="#","",IF(Master!X30="#","&lt;TD&gt;&lt;BR&gt;&lt;/TD&gt;",CONCATENATE("&lt;TD VALIGN = TOP  ALIGN = CENTER&gt;",Master!X30,"&lt;/TD&gt;")))</f>
        <v/>
      </c>
      <c r="Z30" s="7" t="str">
        <f>IF(Master!Y30="#","",IF(Master!Y30="#","&lt;TD&gt;&lt;BR&gt;&lt;/TD&gt;",CONCATENATE("&lt;TD VALIGN = TOP  ALIGN = CENTER&gt;",Master!Y30,"&lt;/TD&gt;")))</f>
        <v>&lt;TD VALIGN = TOP  ALIGN = CENTER&gt;&lt;/TD&gt;</v>
      </c>
    </row>
    <row r="31" spans="1:26" ht="12.75" customHeight="1" x14ac:dyDescent="0.2">
      <c r="A31" s="26" t="str">
        <f>IF(Master!$B31="#","","&lt;TR&gt;")</f>
        <v>&lt;TR&gt;</v>
      </c>
      <c r="B31" s="7" t="str">
        <f>IF(Master!$B31="#","",CONCATENATE("&lt;TD VALIGN = TOP  ALIGN = CENTER&gt;&lt;A HREF=""maint_",Master!A31,".pdf""&gt;",Master!A31,"&lt;/A&gt;"))</f>
        <v>&lt;TD VALIGN = TOP  ALIGN = CENTER&gt;&lt;A HREF="maint_0034.pdf"&gt;0034&lt;/A&gt;</v>
      </c>
      <c r="C31" s="7" t="str">
        <f>IF(Master!$B31="#","", (IF(Totals!AS31="Y","&lt;BR&gt;&lt;SMALL&gt;&lt;B&gt;&lt;FONT COLOR=""#00C000""&gt;Closed&lt;/FONT&gt;&lt;/B&gt;&lt;/SMALL&gt;&lt;/TD&gt;","&lt;/TD&gt;")))</f>
        <v>&lt;BR&gt;&lt;SMALL&gt;&lt;B&gt;&lt;FONT COLOR="#00C000"&gt;Closed&lt;/FONT&gt;&lt;/B&gt;&lt;/SMALL&gt;&lt;/TD&gt;</v>
      </c>
      <c r="E31" s="7" t="str">
        <f>(IF((Master!$B31="#"),(""),(CONCATENATE("&lt;TD VALIGN = TOP  ALIGN = CENTER NOWRAP&gt;",Master!C31,"&lt;/TD&gt;"))))</f>
        <v>&lt;TD VALIGN = TOP  ALIGN = CENTER NOWRAP&gt;802.1AB-2009&lt;/TD&gt;</v>
      </c>
      <c r="F31" s="7" t="str">
        <f>(IF((Master!$B31="#"),(""),(CONCATENATE("&lt;TD VALIGN = TOP NOWRAP&gt;",Master!D31,"&lt;/TD&gt;"))))</f>
        <v>&lt;TD VALIGN = TOP NOWRAP&gt;8.5.8&lt;/TD&gt;</v>
      </c>
      <c r="G31" s="7" t="str">
        <f>(IF((Master!$B31="#"),(""),(CONCATENATE("&lt;TD VALIGN = TOP NOWRAP&gt;",Master!E31,"&lt;/TD&gt;"))))</f>
        <v>&lt;TD VALIGN = TOP NOWRAP&gt;System Capabilities TLV incorrectly includes chassis ID&lt;/TD&gt;</v>
      </c>
      <c r="H31" s="7" t="str">
        <f>IF(Master!G31="#","",IF(Master!G31="#","&lt;TD&gt;&lt;BR&gt;&lt;/TD&gt;",CONCATENATE("&lt;TD VALIGN = TOP  ALIGN = CENTER&gt;",Master!G31,"&lt;/TD&gt;")))</f>
        <v>&lt;TD VALIGN = TOP  ALIGN = CENTER&gt;-&lt;/TD&gt;</v>
      </c>
      <c r="I31" s="7" t="str">
        <f>IF(Master!H31="#","",IF(Master!H31="#","&lt;TD&gt;&lt;BR&gt;&lt;/TD&gt;",CONCATENATE("&lt;TD VALIGN = TOP  ALIGN = CENTER&gt;",Master!H31,"&lt;/TD&gt;")))</f>
        <v>&lt;TD VALIGN = TOP  ALIGN = CENTER&gt;-&lt;/TD&gt;</v>
      </c>
      <c r="J31" s="7" t="str">
        <f>IF(Master!I31="#","",IF(Master!I31="#","&lt;TD&gt;&lt;BR&gt;&lt;/TD&gt;",CONCATENATE("&lt;TD VALIGN = TOP  ALIGN = CENTER&gt;",Master!I31,"&lt;/TD&gt;")))</f>
        <v>&lt;TD VALIGN = TOP  ALIGN = CENTER&gt;-&lt;/TD&gt;</v>
      </c>
      <c r="K31" s="7" t="str">
        <f>IF(Master!J31="#","",IF(Master!J31="#","&lt;TD&gt;&lt;BR&gt;&lt;/TD&gt;",CONCATENATE("&lt;TD VALIGN = TOP  ALIGN = CENTER&gt;",Master!J31,"&lt;/TD&gt;")))</f>
        <v>&lt;TD VALIGN = TOP  ALIGN = CENTER&gt;-&lt;/TD&gt;</v>
      </c>
      <c r="L31" s="7" t="str">
        <f>IF(Master!K31="#","",IF(Master!K31="#","&lt;TD&gt;&lt;BR&gt;&lt;/TD&gt;",CONCATENATE("&lt;TD VALIGN = TOP  ALIGN = CENTER&gt;",Master!K31,"&lt;/TD&gt;")))</f>
        <v>&lt;TD VALIGN = TOP  ALIGN = CENTER&gt;-&lt;/TD&gt;</v>
      </c>
      <c r="M31" s="7" t="str">
        <f>IF(Master!L31="#","",IF(Master!L31="#","&lt;TD&gt;&lt;BR&gt;&lt;/TD&gt;",CONCATENATE("&lt;TD VALIGN = TOP  ALIGN = CENTER&gt;",Master!L31,"&lt;/TD&gt;")))</f>
        <v>&lt;TD VALIGN = TOP  ALIGN = CENTER&gt;-&lt;/TD&gt;</v>
      </c>
      <c r="N31" s="7" t="str">
        <f>IF(Master!M31="#","",IF(Master!M31="#","&lt;TD&gt;&lt;BR&gt;&lt;/TD&gt;",CONCATENATE("&lt;TD VALIGN = TOP  ALIGN = CENTER&gt;",Master!M31,"&lt;/TD&gt;")))</f>
        <v>&lt;TD VALIGN = TOP  ALIGN = CENTER&gt;R&lt;/TD&gt;</v>
      </c>
      <c r="O31" s="7" t="str">
        <f>IF(Master!N31="#","",IF(Master!N31="#","&lt;TD&gt;&lt;BR&gt;&lt;/TD&gt;",CONCATENATE("&lt;TD VALIGN = TOP  ALIGN = CENTER&gt;",Master!N31,"&lt;/TD&gt;")))</f>
        <v>&lt;TD VALIGN = TOP  ALIGN = CENTER&gt;V&lt;/TD&gt;</v>
      </c>
      <c r="P31" s="7" t="str">
        <f>IF(Master!O31="#","",IF(Master!O31="#","&lt;TD&gt;&lt;BR&gt;&lt;/TD&gt;",CONCATENATE("&lt;TD VALIGN = TOP  ALIGN = CENTER&gt;",Master!O31,"&lt;/TD&gt;")))</f>
        <v>&lt;TD VALIGN = TOP  ALIGN = CENTER&gt;V&lt;/TD&gt;</v>
      </c>
      <c r="Q31" s="7" t="str">
        <f>IF(Master!P31="#","",IF(Master!P31="#","&lt;TD&gt;&lt;BR&gt;&lt;/TD&gt;",CONCATENATE("&lt;TD VALIGN = TOP  ALIGN = CENTER&gt;",Master!P31,"&lt;/TD&gt;")))</f>
        <v>&lt;TD VALIGN = TOP  ALIGN = CENTER&gt;V&lt;/TD&gt;</v>
      </c>
      <c r="R31" s="7" t="str">
        <f>IF(Master!Q31="#","",IF(Master!Q31="#","&lt;TD&gt;&lt;BR&gt;&lt;/TD&gt;",CONCATENATE("&lt;TD VALIGN = TOP  ALIGN = CENTER&gt;",Master!Q31,"&lt;/TD&gt;")))</f>
        <v>&lt;TD VALIGN = TOP  ALIGN = CENTER&gt;V&lt;/TD&gt;</v>
      </c>
      <c r="S31" s="7" t="str">
        <f>IF(Master!R31="#","",IF(Master!R31="#","&lt;TD&gt;&lt;BR&gt;&lt;/TD&gt;",CONCATENATE("&lt;TD VALIGN = TOP  ALIGN = CENTER&gt;",Master!R31,"&lt;/TD&gt;")))</f>
        <v>&lt;TD VALIGN = TOP  ALIGN = CENTER&gt;V&lt;/TD&gt;</v>
      </c>
      <c r="T31" s="7" t="str">
        <f>IF(Master!S31="#","",IF(Master!S31="#","&lt;TD&gt;&lt;BR&gt;&lt;/TD&gt;",CONCATENATE("&lt;TD VALIGN = TOP  ALIGN = CENTER&gt;",Master!S31,"&lt;/TD&gt;")))</f>
        <v>&lt;TD VALIGN = TOP  ALIGN = CENTER&gt;P&lt;/TD&gt;</v>
      </c>
      <c r="U31" s="7" t="str">
        <f>IF(Master!T31="#","",IF(Master!T31="#","&lt;TD&gt;&lt;BR&gt;&lt;/TD&gt;",CONCATENATE("&lt;TD VALIGN = TOP  ALIGN = CENTER&gt;",Master!T31,"&lt;/TD&gt;")))</f>
        <v>&lt;TD VALIGN = TOP  ALIGN = CENTER&gt;P&lt;/TD&gt;</v>
      </c>
      <c r="V31" s="7" t="str">
        <f>IF(Master!U31="#","",IF(Master!U31="#","&lt;TD&gt;&lt;BR&gt;&lt;/TD&gt;",CONCATENATE("&lt;TD VALIGN = TOP  ALIGN = CENTER&gt;",Master!U31,"&lt;/TD&gt;")))</f>
        <v>&lt;TD VALIGN = TOP  ALIGN = CENTER&gt;P&lt;/TD&gt;</v>
      </c>
      <c r="W31" s="7" t="str">
        <f>IF(Master!V31="#","",IF(Master!V31="#","&lt;TD&gt;&lt;BR&gt;&lt;/TD&gt;",CONCATENATE("&lt;TD VALIGN = TOP  ALIGN = CENTER&gt;",Master!V31,"&lt;/TD&gt;")))</f>
        <v>&lt;TD VALIGN = TOP  ALIGN = CENTER&gt;P&lt;/TD&gt;</v>
      </c>
      <c r="X31" s="7" t="str">
        <f>IF(Master!W31="#","",IF(Master!W31="#","&lt;TD&gt;&lt;BR&gt;&lt;/TD&gt;",CONCATENATE("&lt;TD VALIGN = TOP  ALIGN = CENTER&gt;",Master!W31,"&lt;/TD&gt;")))</f>
        <v>&lt;TD VALIGN = TOP  ALIGN = CENTER&gt;P&lt;/TD&gt;</v>
      </c>
      <c r="Y31" s="7" t="str">
        <f>IF(Master!X31="#","",IF(Master!X31="#","&lt;TD&gt;&lt;BR&gt;&lt;/TD&gt;",CONCATENATE("&lt;TD VALIGN = TOP  ALIGN = CENTER&gt;",Master!X31,"&lt;/TD&gt;")))</f>
        <v/>
      </c>
      <c r="Z31" s="7" t="str">
        <f>IF(Master!Y31="#","",IF(Master!Y31="#","&lt;TD&gt;&lt;BR&gt;&lt;/TD&gt;",CONCATENATE("&lt;TD VALIGN = TOP  ALIGN = CENTER&gt;",Master!Y31,"&lt;/TD&gt;")))</f>
        <v>&lt;TD VALIGN = TOP  ALIGN = CENTER&gt;&lt;/TD&gt;</v>
      </c>
    </row>
    <row r="32" spans="1:26" ht="12.75" customHeight="1" x14ac:dyDescent="0.2">
      <c r="A32" s="26" t="str">
        <f>IF(Master!$B32="#","","&lt;TR&gt;")</f>
        <v>&lt;TR&gt;</v>
      </c>
      <c r="B32" s="7" t="str">
        <f>IF(Master!$B32="#","",CONCATENATE("&lt;TD VALIGN = TOP  ALIGN = CENTER&gt;&lt;A HREF=""maint_",Master!A32,".pdf""&gt;",Master!A32,"&lt;/A&gt;"))</f>
        <v>&lt;TD VALIGN = TOP  ALIGN = CENTER&gt;&lt;A HREF="maint_0036.pdf"&gt;0036&lt;/A&gt;</v>
      </c>
      <c r="C32" s="7" t="str">
        <f>IF(Master!$B32="#","", (IF(Totals!AS32="Y","&lt;BR&gt;&lt;SMALL&gt;&lt;B&gt;&lt;FONT COLOR=""#00C000""&gt;Closed&lt;/FONT&gt;&lt;/B&gt;&lt;/SMALL&gt;&lt;/TD&gt;","&lt;/TD&gt;")))</f>
        <v>&lt;/TD&gt;</v>
      </c>
      <c r="E32" s="7" t="str">
        <f>(IF((Master!$B32="#"),(""),(CONCATENATE("&lt;TD VALIGN = TOP  ALIGN = CENTER NOWRAP&gt;",Master!C32,"&lt;/TD&gt;"))))</f>
        <v>&lt;TD VALIGN = TOP  ALIGN = CENTER NOWRAP&gt;802.1Q-2011&lt;/TD&gt;</v>
      </c>
      <c r="F32" s="7" t="str">
        <f>(IF((Master!$B32="#"),(""),(CONCATENATE("&lt;TD VALIGN = TOP NOWRAP&gt;",Master!D32,"&lt;/TD&gt;"))))</f>
        <v>&lt;TD VALIGN = TOP NOWRAP&gt;20.9.1&lt;/TD&gt;</v>
      </c>
      <c r="G32" s="7" t="str">
        <f>(IF((Master!$B32="#"),(""),(CONCATENATE("&lt;TD VALIGN = TOP NOWRAP&gt;",Master!E32,"&lt;/TD&gt;"))))</f>
        <v>&lt;TD VALIGN = TOP NOWRAP&gt;MEPactive is administrative status&lt;/TD&gt;</v>
      </c>
      <c r="H32" s="7" t="str">
        <f>IF(Master!G32="#","",IF(Master!G32="#","&lt;TD&gt;&lt;BR&gt;&lt;/TD&gt;",CONCATENATE("&lt;TD VALIGN = TOP  ALIGN = CENTER&gt;",Master!G32,"&lt;/TD&gt;")))</f>
        <v>&lt;TD VALIGN = TOP  ALIGN = CENTER&gt;-&lt;/TD&gt;</v>
      </c>
      <c r="I32" s="7" t="str">
        <f>IF(Master!H32="#","",IF(Master!H32="#","&lt;TD&gt;&lt;BR&gt;&lt;/TD&gt;",CONCATENATE("&lt;TD VALIGN = TOP  ALIGN = CENTER&gt;",Master!H32,"&lt;/TD&gt;")))</f>
        <v>&lt;TD VALIGN = TOP  ALIGN = CENTER&gt;-&lt;/TD&gt;</v>
      </c>
      <c r="J32" s="7" t="str">
        <f>IF(Master!I32="#","",IF(Master!I32="#","&lt;TD&gt;&lt;BR&gt;&lt;/TD&gt;",CONCATENATE("&lt;TD VALIGN = TOP  ALIGN = CENTER&gt;",Master!I32,"&lt;/TD&gt;")))</f>
        <v>&lt;TD VALIGN = TOP  ALIGN = CENTER&gt;-&lt;/TD&gt;</v>
      </c>
      <c r="K32" s="7" t="str">
        <f>IF(Master!J32="#","",IF(Master!J32="#","&lt;TD&gt;&lt;BR&gt;&lt;/TD&gt;",CONCATENATE("&lt;TD VALIGN = TOP  ALIGN = CENTER&gt;",Master!J32,"&lt;/TD&gt;")))</f>
        <v>&lt;TD VALIGN = TOP  ALIGN = CENTER&gt;-&lt;/TD&gt;</v>
      </c>
      <c r="L32" s="7" t="str">
        <f>IF(Master!K32="#","",IF(Master!K32="#","&lt;TD&gt;&lt;BR&gt;&lt;/TD&gt;",CONCATENATE("&lt;TD VALIGN = TOP  ALIGN = CENTER&gt;",Master!K32,"&lt;/TD&gt;")))</f>
        <v>&lt;TD VALIGN = TOP  ALIGN = CENTER&gt;-&lt;/TD&gt;</v>
      </c>
      <c r="M32" s="7" t="str">
        <f>IF(Master!L32="#","",IF(Master!L32="#","&lt;TD&gt;&lt;BR&gt;&lt;/TD&gt;",CONCATENATE("&lt;TD VALIGN = TOP  ALIGN = CENTER&gt;",Master!L32,"&lt;/TD&gt;")))</f>
        <v>&lt;TD VALIGN = TOP  ALIGN = CENTER&gt;-&lt;/TD&gt;</v>
      </c>
      <c r="N32" s="7" t="str">
        <f>IF(Master!M32="#","",IF(Master!M32="#","&lt;TD&gt;&lt;BR&gt;&lt;/TD&gt;",CONCATENATE("&lt;TD VALIGN = TOP  ALIGN = CENTER&gt;",Master!M32,"&lt;/TD&gt;")))</f>
        <v>&lt;TD VALIGN = TOP  ALIGN = CENTER&gt;R&lt;/TD&gt;</v>
      </c>
      <c r="O32" s="7" t="str">
        <f>IF(Master!N32="#","",IF(Master!N32="#","&lt;TD&gt;&lt;BR&gt;&lt;/TD&gt;",CONCATENATE("&lt;TD VALIGN = TOP  ALIGN = CENTER&gt;",Master!N32,"&lt;/TD&gt;")))</f>
        <v>&lt;TD VALIGN = TOP  ALIGN = CENTER&gt;CB&lt;/TD&gt;</v>
      </c>
      <c r="P32" s="7" t="str">
        <f>IF(Master!O32="#","",IF(Master!O32="#","&lt;TD&gt;&lt;BR&gt;&lt;/TD&gt;",CONCATENATE("&lt;TD VALIGN = TOP  ALIGN = CENTER&gt;",Master!O32,"&lt;/TD&gt;")))</f>
        <v>&lt;TD VALIGN = TOP  ALIGN = CENTER&gt;B&lt;/TD&gt;</v>
      </c>
      <c r="Q32" s="7" t="str">
        <f>IF(Master!P32="#","",IF(Master!P32="#","&lt;TD&gt;&lt;BR&gt;&lt;/TD&gt;",CONCATENATE("&lt;TD VALIGN = TOP  ALIGN = CENTER&gt;",Master!P32,"&lt;/TD&gt;")))</f>
        <v>&lt;TD VALIGN = TOP  ALIGN = CENTER&gt;B&lt;/TD&gt;</v>
      </c>
      <c r="R32" s="7" t="str">
        <f>IF(Master!Q32="#","",IF(Master!Q32="#","&lt;TD&gt;&lt;BR&gt;&lt;/TD&gt;",CONCATENATE("&lt;TD VALIGN = TOP  ALIGN = CENTER&gt;",Master!Q32,"&lt;/TD&gt;")))</f>
        <v>&lt;TD VALIGN = TOP  ALIGN = CENTER&gt;B&lt;/TD&gt;</v>
      </c>
      <c r="S32" s="7" t="str">
        <f>IF(Master!R32="#","",IF(Master!R32="#","&lt;TD&gt;&lt;BR&gt;&lt;/TD&gt;",CONCATENATE("&lt;TD VALIGN = TOP  ALIGN = CENTER&gt;",Master!R32,"&lt;/TD&gt;")))</f>
        <v>&lt;TD VALIGN = TOP  ALIGN = CENTER&gt;V&lt;/TD&gt;</v>
      </c>
      <c r="T32" s="7" t="str">
        <f>IF(Master!S32="#","",IF(Master!S32="#","&lt;TD&gt;&lt;BR&gt;&lt;/TD&gt;",CONCATENATE("&lt;TD VALIGN = TOP  ALIGN = CENTER&gt;",Master!S32,"&lt;/TD&gt;")))</f>
        <v>&lt;TD VALIGN = TOP  ALIGN = CENTER&gt;V&lt;/TD&gt;</v>
      </c>
      <c r="U32" s="7" t="str">
        <f>IF(Master!T32="#","",IF(Master!T32="#","&lt;TD&gt;&lt;BR&gt;&lt;/TD&gt;",CONCATENATE("&lt;TD VALIGN = TOP  ALIGN = CENTER&gt;",Master!T32,"&lt;/TD&gt;")))</f>
        <v>&lt;TD VALIGN = TOP  ALIGN = CENTER&gt;V&lt;/TD&gt;</v>
      </c>
      <c r="V32" s="7" t="str">
        <f>IF(Master!U32="#","",IF(Master!U32="#","&lt;TD&gt;&lt;BR&gt;&lt;/TD&gt;",CONCATENATE("&lt;TD VALIGN = TOP  ALIGN = CENTER&gt;",Master!U32,"&lt;/TD&gt;")))</f>
        <v>&lt;TD VALIGN = TOP  ALIGN = CENTER&gt;V&lt;/TD&gt;</v>
      </c>
      <c r="W32" s="7" t="str">
        <f>IF(Master!V32="#","",IF(Master!V32="#","&lt;TD&gt;&lt;BR&gt;&lt;/TD&gt;",CONCATENATE("&lt;TD VALIGN = TOP  ALIGN = CENTER&gt;",Master!V32,"&lt;/TD&gt;")))</f>
        <v>&lt;TD VALIGN = TOP  ALIGN = CENTER&gt;V&lt;/TD&gt;</v>
      </c>
      <c r="X32" s="7" t="str">
        <f>IF(Master!W32="#","",IF(Master!W32="#","&lt;TD&gt;&lt;BR&gt;&lt;/TD&gt;",CONCATENATE("&lt;TD VALIGN = TOP  ALIGN = CENTER&gt;",Master!W32,"&lt;/TD&gt;")))</f>
        <v>&lt;TD VALIGN = TOP  ALIGN = CENTER&gt;V&lt;/TD&gt;</v>
      </c>
      <c r="Y32" s="7" t="str">
        <f>IF(Master!X32="#","",IF(Master!X32="#","&lt;TD&gt;&lt;BR&gt;&lt;/TD&gt;",CONCATENATE("&lt;TD VALIGN = TOP  ALIGN = CENTER&gt;",Master!X32,"&lt;/TD&gt;")))</f>
        <v/>
      </c>
      <c r="Z32" s="7" t="str">
        <f>IF(Master!Y32="#","",IF(Master!Y32="#","&lt;TD&gt;&lt;BR&gt;&lt;/TD&gt;",CONCATENATE("&lt;TD VALIGN = TOP  ALIGN = CENTER&gt;",Master!Y32,"&lt;/TD&gt;")))</f>
        <v>&lt;TD VALIGN = TOP  ALIGN = CENTER&gt;&lt;/TD&gt;</v>
      </c>
    </row>
    <row r="33" spans="1:26" ht="12.75" customHeight="1" x14ac:dyDescent="0.2">
      <c r="A33" s="26" t="str">
        <f>IF(Master!$B33="#","","&lt;TR&gt;")</f>
        <v>&lt;TR&gt;</v>
      </c>
      <c r="B33" s="7" t="str">
        <f>IF(Master!$B33="#","",CONCATENATE("&lt;TD VALIGN = TOP  ALIGN = CENTER&gt;&lt;A HREF=""maint_",Master!A33,".pdf""&gt;",Master!A33,"&lt;/A&gt;"))</f>
        <v>&lt;TD VALIGN = TOP  ALIGN = CENTER&gt;&lt;A HREF="maint_0037.pdf"&gt;0037&lt;/A&gt;</v>
      </c>
      <c r="C33" s="7" t="str">
        <f>IF(Master!$B33="#","", (IF(Totals!AS33="Y","&lt;BR&gt;&lt;SMALL&gt;&lt;B&gt;&lt;FONT COLOR=""#00C000""&gt;Closed&lt;/FONT&gt;&lt;/B&gt;&lt;/SMALL&gt;&lt;/TD&gt;","&lt;/TD&gt;")))</f>
        <v>&lt;BR&gt;&lt;SMALL&gt;&lt;B&gt;&lt;FONT COLOR="#00C000"&gt;Closed&lt;/FONT&gt;&lt;/B&gt;&lt;/SMALL&gt;&lt;/TD&gt;</v>
      </c>
      <c r="E33" s="7" t="str">
        <f>(IF((Master!$B33="#"),(""),(CONCATENATE("&lt;TD VALIGN = TOP  ALIGN = CENTER NOWRAP&gt;",Master!C33,"&lt;/TD&gt;"))))</f>
        <v>&lt;TD VALIGN = TOP  ALIGN = CENTER NOWRAP&gt;802.1Q-2011&lt;/TD&gt;</v>
      </c>
      <c r="F33" s="7" t="str">
        <f>(IF((Master!$B33="#"),(""),(CONCATENATE("&lt;TD VALIGN = TOP NOWRAP&gt;",Master!D33,"&lt;/TD&gt;"))))</f>
        <v>&lt;TD VALIGN = TOP NOWRAP&gt;20.9&lt;/TD&gt;</v>
      </c>
      <c r="G33" s="7" t="str">
        <f>(IF((Master!$B33="#"),(""),(CONCATENATE("&lt;TD VALIGN = TOP NOWRAP&gt;",Master!E33,"&lt;/TD&gt;"))))</f>
        <v>&lt;TD VALIGN = TOP NOWRAP&gt;New MEPoperational is operational status&lt;/TD&gt;</v>
      </c>
      <c r="H33" s="7" t="str">
        <f>IF(Master!G33="#","",IF(Master!G33="#","&lt;TD&gt;&lt;BR&gt;&lt;/TD&gt;",CONCATENATE("&lt;TD VALIGN = TOP  ALIGN = CENTER&gt;",Master!G33,"&lt;/TD&gt;")))</f>
        <v>&lt;TD VALIGN = TOP  ALIGN = CENTER&gt;-&lt;/TD&gt;</v>
      </c>
      <c r="I33" s="7" t="str">
        <f>IF(Master!H33="#","",IF(Master!H33="#","&lt;TD&gt;&lt;BR&gt;&lt;/TD&gt;",CONCATENATE("&lt;TD VALIGN = TOP  ALIGN = CENTER&gt;",Master!H33,"&lt;/TD&gt;")))</f>
        <v>&lt;TD VALIGN = TOP  ALIGN = CENTER&gt;-&lt;/TD&gt;</v>
      </c>
      <c r="J33" s="7" t="str">
        <f>IF(Master!I33="#","",IF(Master!I33="#","&lt;TD&gt;&lt;BR&gt;&lt;/TD&gt;",CONCATENATE("&lt;TD VALIGN = TOP  ALIGN = CENTER&gt;",Master!I33,"&lt;/TD&gt;")))</f>
        <v>&lt;TD VALIGN = TOP  ALIGN = CENTER&gt;-&lt;/TD&gt;</v>
      </c>
      <c r="K33" s="7" t="str">
        <f>IF(Master!J33="#","",IF(Master!J33="#","&lt;TD&gt;&lt;BR&gt;&lt;/TD&gt;",CONCATENATE("&lt;TD VALIGN = TOP  ALIGN = CENTER&gt;",Master!J33,"&lt;/TD&gt;")))</f>
        <v>&lt;TD VALIGN = TOP  ALIGN = CENTER&gt;-&lt;/TD&gt;</v>
      </c>
      <c r="L33" s="7" t="str">
        <f>IF(Master!K33="#","",IF(Master!K33="#","&lt;TD&gt;&lt;BR&gt;&lt;/TD&gt;",CONCATENATE("&lt;TD VALIGN = TOP  ALIGN = CENTER&gt;",Master!K33,"&lt;/TD&gt;")))</f>
        <v>&lt;TD VALIGN = TOP  ALIGN = CENTER&gt;-&lt;/TD&gt;</v>
      </c>
      <c r="M33" s="7" t="str">
        <f>IF(Master!L33="#","",IF(Master!L33="#","&lt;TD&gt;&lt;BR&gt;&lt;/TD&gt;",CONCATENATE("&lt;TD VALIGN = TOP  ALIGN = CENTER&gt;",Master!L33,"&lt;/TD&gt;")))</f>
        <v>&lt;TD VALIGN = TOP  ALIGN = CENTER&gt;-&lt;/TD&gt;</v>
      </c>
      <c r="N33" s="7" t="str">
        <f>IF(Master!M33="#","",IF(Master!M33="#","&lt;TD&gt;&lt;BR&gt;&lt;/TD&gt;",CONCATENATE("&lt;TD VALIGN = TOP  ALIGN = CENTER&gt;",Master!M33,"&lt;/TD&gt;")))</f>
        <v>&lt;TD VALIGN = TOP  ALIGN = CENTER&gt;R&lt;/TD&gt;</v>
      </c>
      <c r="O33" s="7" t="str">
        <f>IF(Master!N33="#","",IF(Master!N33="#","&lt;TD&gt;&lt;BR&gt;&lt;/TD&gt;",CONCATENATE("&lt;TD VALIGN = TOP  ALIGN = CENTER&gt;",Master!N33,"&lt;/TD&gt;")))</f>
        <v>&lt;TD VALIGN = TOP  ALIGN = CENTER&gt;J&lt;/TD&gt;</v>
      </c>
      <c r="P33" s="7" t="str">
        <f>IF(Master!O33="#","",IF(Master!O33="#","&lt;TD&gt;&lt;BR&gt;&lt;/TD&gt;",CONCATENATE("&lt;TD VALIGN = TOP  ALIGN = CENTER&gt;",Master!O33,"&lt;/TD&gt;")))</f>
        <v>&lt;TD VALIGN = TOP  ALIGN = CENTER&gt;J&lt;/TD&gt;</v>
      </c>
      <c r="Q33" s="7" t="str">
        <f>IF(Master!P33="#","",IF(Master!P33="#","&lt;TD&gt;&lt;BR&gt;&lt;/TD&gt;",CONCATENATE("&lt;TD VALIGN = TOP  ALIGN = CENTER&gt;",Master!P33,"&lt;/TD&gt;")))</f>
        <v>&lt;TD VALIGN = TOP  ALIGN = CENTER&gt;J&lt;/TD&gt;</v>
      </c>
      <c r="R33" s="7" t="str">
        <f>IF(Master!Q33="#","",IF(Master!Q33="#","&lt;TD&gt;&lt;BR&gt;&lt;/TD&gt;",CONCATENATE("&lt;TD VALIGN = TOP  ALIGN = CENTER&gt;",Master!Q33,"&lt;/TD&gt;")))</f>
        <v>&lt;TD VALIGN = TOP  ALIGN = CENTER&gt;J&lt;/TD&gt;</v>
      </c>
      <c r="S33" s="7" t="str">
        <f>IF(Master!R33="#","",IF(Master!R33="#","&lt;TD&gt;&lt;BR&gt;&lt;/TD&gt;",CONCATENATE("&lt;TD VALIGN = TOP  ALIGN = CENTER&gt;",Master!R33,"&lt;/TD&gt;")))</f>
        <v>&lt;TD VALIGN = TOP  ALIGN = CENTER&gt;J&lt;/TD&gt;</v>
      </c>
      <c r="T33" s="7" t="str">
        <f>IF(Master!S33="#","",IF(Master!S33="#","&lt;TD&gt;&lt;BR&gt;&lt;/TD&gt;",CONCATENATE("&lt;TD VALIGN = TOP  ALIGN = CENTER&gt;",Master!S33,"&lt;/TD&gt;")))</f>
        <v>&lt;TD VALIGN = TOP  ALIGN = CENTER&gt;J&lt;/TD&gt;</v>
      </c>
      <c r="U33" s="7" t="str">
        <f>IF(Master!T33="#","",IF(Master!T33="#","&lt;TD&gt;&lt;BR&gt;&lt;/TD&gt;",CONCATENATE("&lt;TD VALIGN = TOP  ALIGN = CENTER&gt;",Master!T33,"&lt;/TD&gt;")))</f>
        <v>&lt;TD VALIGN = TOP  ALIGN = CENTER&gt;J&lt;/TD&gt;</v>
      </c>
      <c r="V33" s="7" t="str">
        <f>IF(Master!U33="#","",IF(Master!U33="#","&lt;TD&gt;&lt;BR&gt;&lt;/TD&gt;",CONCATENATE("&lt;TD VALIGN = TOP  ALIGN = CENTER&gt;",Master!U33,"&lt;/TD&gt;")))</f>
        <v>&lt;TD VALIGN = TOP  ALIGN = CENTER&gt;J&lt;/TD&gt;</v>
      </c>
      <c r="W33" s="7" t="str">
        <f>IF(Master!V33="#","",IF(Master!V33="#","&lt;TD&gt;&lt;BR&gt;&lt;/TD&gt;",CONCATENATE("&lt;TD VALIGN = TOP  ALIGN = CENTER&gt;",Master!V33,"&lt;/TD&gt;")))</f>
        <v>&lt;TD VALIGN = TOP  ALIGN = CENTER&gt;J&lt;/TD&gt;</v>
      </c>
      <c r="X33" s="7" t="str">
        <f>IF(Master!W33="#","",IF(Master!W33="#","&lt;TD&gt;&lt;BR&gt;&lt;/TD&gt;",CONCATENATE("&lt;TD VALIGN = TOP  ALIGN = CENTER&gt;",Master!W33,"&lt;/TD&gt;")))</f>
        <v>&lt;TD VALIGN = TOP  ALIGN = CENTER&gt;J&lt;/TD&gt;</v>
      </c>
      <c r="Y33" s="7" t="str">
        <f>IF(Master!X33="#","",IF(Master!X33="#","&lt;TD&gt;&lt;BR&gt;&lt;/TD&gt;",CONCATENATE("&lt;TD VALIGN = TOP  ALIGN = CENTER&gt;",Master!X33,"&lt;/TD&gt;")))</f>
        <v/>
      </c>
      <c r="Z33" s="7" t="str">
        <f>IF(Master!Y33="#","",IF(Master!Y33="#","&lt;TD&gt;&lt;BR&gt;&lt;/TD&gt;",CONCATENATE("&lt;TD VALIGN = TOP  ALIGN = CENTER&gt;",Master!Y33,"&lt;/TD&gt;")))</f>
        <v>&lt;TD VALIGN = TOP  ALIGN = CENTER&gt;&lt;/TD&gt;</v>
      </c>
    </row>
    <row r="34" spans="1:26" ht="12.75" customHeight="1" x14ac:dyDescent="0.2">
      <c r="A34" s="26" t="str">
        <f>IF(Master!$B34="#","","&lt;TR&gt;")</f>
        <v>&lt;TR&gt;</v>
      </c>
      <c r="B34" s="7" t="str">
        <f>IF(Master!$B34="#","",CONCATENATE("&lt;TD VALIGN = TOP  ALIGN = CENTER&gt;&lt;A HREF=""maint_",Master!A34,".pdf""&gt;",Master!A34,"&lt;/A&gt;"))</f>
        <v>&lt;TD VALIGN = TOP  ALIGN = CENTER&gt;&lt;A HREF="maint_0038.pdf"&gt;0038&lt;/A&gt;</v>
      </c>
      <c r="C34" s="7" t="str">
        <f>IF(Master!$B34="#","", (IF(Totals!AS34="Y","&lt;BR&gt;&lt;SMALL&gt;&lt;B&gt;&lt;FONT COLOR=""#00C000""&gt;Closed&lt;/FONT&gt;&lt;/B&gt;&lt;/SMALL&gt;&lt;/TD&gt;","&lt;/TD&gt;")))</f>
        <v>&lt;/TD&gt;</v>
      </c>
      <c r="E34" s="7" t="str">
        <f>(IF((Master!$B34="#"),(""),(CONCATENATE("&lt;TD VALIGN = TOP  ALIGN = CENTER NOWRAP&gt;",Master!C34,"&lt;/TD&gt;"))))</f>
        <v>&lt;TD VALIGN = TOP  ALIGN = CENTER NOWRAP&gt;802.1Q-2011&lt;/TD&gt;</v>
      </c>
      <c r="F34" s="7" t="str">
        <f>(IF((Master!$B34="#"),(""),(CONCATENATE("&lt;TD VALIGN = TOP NOWRAP&gt;",Master!D34,"&lt;/TD&gt;"))))</f>
        <v>&lt;TD VALIGN = TOP NOWRAP&gt;6&lt;/TD&gt;</v>
      </c>
      <c r="G34" s="7" t="str">
        <f>(IF((Master!$B34="#"),(""),(CONCATENATE("&lt;TD VALIGN = TOP NOWRAP&gt;",Master!E34,"&lt;/TD&gt;"))))</f>
        <v>&lt;TD VALIGN = TOP NOWRAP&gt;user_priority -&gt; priority&lt;/TD&gt;</v>
      </c>
      <c r="H34" s="7" t="str">
        <f>IF(Master!G34="#","",IF(Master!G34="#","&lt;TD&gt;&lt;BR&gt;&lt;/TD&gt;",CONCATENATE("&lt;TD VALIGN = TOP  ALIGN = CENTER&gt;",Master!G34,"&lt;/TD&gt;")))</f>
        <v>&lt;TD VALIGN = TOP  ALIGN = CENTER&gt;-&lt;/TD&gt;</v>
      </c>
      <c r="I34" s="7" t="str">
        <f>IF(Master!H34="#","",IF(Master!H34="#","&lt;TD&gt;&lt;BR&gt;&lt;/TD&gt;",CONCATENATE("&lt;TD VALIGN = TOP  ALIGN = CENTER&gt;",Master!H34,"&lt;/TD&gt;")))</f>
        <v>&lt;TD VALIGN = TOP  ALIGN = CENTER&gt;-&lt;/TD&gt;</v>
      </c>
      <c r="J34" s="7" t="str">
        <f>IF(Master!I34="#","",IF(Master!I34="#","&lt;TD&gt;&lt;BR&gt;&lt;/TD&gt;",CONCATENATE("&lt;TD VALIGN = TOP  ALIGN = CENTER&gt;",Master!I34,"&lt;/TD&gt;")))</f>
        <v>&lt;TD VALIGN = TOP  ALIGN = CENTER&gt;-&lt;/TD&gt;</v>
      </c>
      <c r="K34" s="7" t="str">
        <f>IF(Master!J34="#","",IF(Master!J34="#","&lt;TD&gt;&lt;BR&gt;&lt;/TD&gt;",CONCATENATE("&lt;TD VALIGN = TOP  ALIGN = CENTER&gt;",Master!J34,"&lt;/TD&gt;")))</f>
        <v>&lt;TD VALIGN = TOP  ALIGN = CENTER&gt;-&lt;/TD&gt;</v>
      </c>
      <c r="L34" s="7" t="str">
        <f>IF(Master!K34="#","",IF(Master!K34="#","&lt;TD&gt;&lt;BR&gt;&lt;/TD&gt;",CONCATENATE("&lt;TD VALIGN = TOP  ALIGN = CENTER&gt;",Master!K34,"&lt;/TD&gt;")))</f>
        <v>&lt;TD VALIGN = TOP  ALIGN = CENTER&gt;-&lt;/TD&gt;</v>
      </c>
      <c r="M34" s="7" t="str">
        <f>IF(Master!L34="#","",IF(Master!L34="#","&lt;TD&gt;&lt;BR&gt;&lt;/TD&gt;",CONCATENATE("&lt;TD VALIGN = TOP  ALIGN = CENTER&gt;",Master!L34,"&lt;/TD&gt;")))</f>
        <v>&lt;TD VALIGN = TOP  ALIGN = CENTER&gt;-&lt;/TD&gt;</v>
      </c>
      <c r="N34" s="7" t="str">
        <f>IF(Master!M34="#","",IF(Master!M34="#","&lt;TD&gt;&lt;BR&gt;&lt;/TD&gt;",CONCATENATE("&lt;TD VALIGN = TOP  ALIGN = CENTER&gt;",Master!M34,"&lt;/TD&gt;")))</f>
        <v>&lt;TD VALIGN = TOP  ALIGN = CENTER&gt;R&lt;/TD&gt;</v>
      </c>
      <c r="O34" s="7" t="str">
        <f>IF(Master!N34="#","",IF(Master!N34="#","&lt;TD&gt;&lt;BR&gt;&lt;/TD&gt;",CONCATENATE("&lt;TD VALIGN = TOP  ALIGN = CENTER&gt;",Master!N34,"&lt;/TD&gt;")))</f>
        <v>&lt;TD VALIGN = TOP  ALIGN = CENTER&gt;CB&lt;/TD&gt;</v>
      </c>
      <c r="P34" s="7" t="str">
        <f>IF(Master!O34="#","",IF(Master!O34="#","&lt;TD&gt;&lt;BR&gt;&lt;/TD&gt;",CONCATENATE("&lt;TD VALIGN = TOP  ALIGN = CENTER&gt;",Master!O34,"&lt;/TD&gt;")))</f>
        <v>&lt;TD VALIGN = TOP  ALIGN = CENTER&gt;B&lt;/TD&gt;</v>
      </c>
      <c r="Q34" s="7" t="str">
        <f>IF(Master!P34="#","",IF(Master!P34="#","&lt;TD&gt;&lt;BR&gt;&lt;/TD&gt;",CONCATENATE("&lt;TD VALIGN = TOP  ALIGN = CENTER&gt;",Master!P34,"&lt;/TD&gt;")))</f>
        <v>&lt;TD VALIGN = TOP  ALIGN = CENTER&gt;B&lt;/TD&gt;</v>
      </c>
      <c r="R34" s="7" t="str">
        <f>IF(Master!Q34="#","",IF(Master!Q34="#","&lt;TD&gt;&lt;BR&gt;&lt;/TD&gt;",CONCATENATE("&lt;TD VALIGN = TOP  ALIGN = CENTER&gt;",Master!Q34,"&lt;/TD&gt;")))</f>
        <v>&lt;TD VALIGN = TOP  ALIGN = CENTER&gt;B&lt;/TD&gt;</v>
      </c>
      <c r="S34" s="7" t="str">
        <f>IF(Master!R34="#","",IF(Master!R34="#","&lt;TD&gt;&lt;BR&gt;&lt;/TD&gt;",CONCATENATE("&lt;TD VALIGN = TOP  ALIGN = CENTER&gt;",Master!R34,"&lt;/TD&gt;")))</f>
        <v>&lt;TD VALIGN = TOP  ALIGN = CENTER&gt;V&lt;/TD&gt;</v>
      </c>
      <c r="T34" s="7" t="str">
        <f>IF(Master!S34="#","",IF(Master!S34="#","&lt;TD&gt;&lt;BR&gt;&lt;/TD&gt;",CONCATENATE("&lt;TD VALIGN = TOP  ALIGN = CENTER&gt;",Master!S34,"&lt;/TD&gt;")))</f>
        <v>&lt;TD VALIGN = TOP  ALIGN = CENTER&gt;V&lt;/TD&gt;</v>
      </c>
      <c r="U34" s="7" t="str">
        <f>IF(Master!T34="#","",IF(Master!T34="#","&lt;TD&gt;&lt;BR&gt;&lt;/TD&gt;",CONCATENATE("&lt;TD VALIGN = TOP  ALIGN = CENTER&gt;",Master!T34,"&lt;/TD&gt;")))</f>
        <v>&lt;TD VALIGN = TOP  ALIGN = CENTER&gt;V&lt;/TD&gt;</v>
      </c>
      <c r="V34" s="7" t="str">
        <f>IF(Master!U34="#","",IF(Master!U34="#","&lt;TD&gt;&lt;BR&gt;&lt;/TD&gt;",CONCATENATE("&lt;TD VALIGN = TOP  ALIGN = CENTER&gt;",Master!U34,"&lt;/TD&gt;")))</f>
        <v>&lt;TD VALIGN = TOP  ALIGN = CENTER&gt;V&lt;/TD&gt;</v>
      </c>
      <c r="W34" s="7" t="str">
        <f>IF(Master!V34="#","",IF(Master!V34="#","&lt;TD&gt;&lt;BR&gt;&lt;/TD&gt;",CONCATENATE("&lt;TD VALIGN = TOP  ALIGN = CENTER&gt;",Master!V34,"&lt;/TD&gt;")))</f>
        <v>&lt;TD VALIGN = TOP  ALIGN = CENTER&gt;V&lt;/TD&gt;</v>
      </c>
      <c r="X34" s="7" t="str">
        <f>IF(Master!W34="#","",IF(Master!W34="#","&lt;TD&gt;&lt;BR&gt;&lt;/TD&gt;",CONCATENATE("&lt;TD VALIGN = TOP  ALIGN = CENTER&gt;",Master!W34,"&lt;/TD&gt;")))</f>
        <v>&lt;TD VALIGN = TOP  ALIGN = CENTER&gt;V&lt;/TD&gt;</v>
      </c>
      <c r="Y34" s="7" t="str">
        <f>IF(Master!X34="#","",IF(Master!X34="#","&lt;TD&gt;&lt;BR&gt;&lt;/TD&gt;",CONCATENATE("&lt;TD VALIGN = TOP  ALIGN = CENTER&gt;",Master!X34,"&lt;/TD&gt;")))</f>
        <v/>
      </c>
      <c r="Z34" s="7" t="str">
        <f>IF(Master!Y34="#","",IF(Master!Y34="#","&lt;TD&gt;&lt;BR&gt;&lt;/TD&gt;",CONCATENATE("&lt;TD VALIGN = TOP  ALIGN = CENTER&gt;",Master!Y34,"&lt;/TD&gt;")))</f>
        <v>&lt;TD VALIGN = TOP  ALIGN = CENTER&gt;&lt;/TD&gt;</v>
      </c>
    </row>
    <row r="35" spans="1:26" ht="12.75" customHeight="1" x14ac:dyDescent="0.2">
      <c r="A35" s="26" t="str">
        <f>IF(Master!$B35="#","","&lt;TR&gt;")</f>
        <v>&lt;TR&gt;</v>
      </c>
      <c r="B35" s="7" t="str">
        <f>IF(Master!$B35="#","",CONCATENATE("&lt;TD VALIGN = TOP  ALIGN = CENTER&gt;&lt;A HREF=""maint_",Master!A35,".pdf""&gt;",Master!A35,"&lt;/A&gt;"))</f>
        <v>&lt;TD VALIGN = TOP  ALIGN = CENTER&gt;&lt;A HREF="maint_0039.pdf"&gt;0039&lt;/A&gt;</v>
      </c>
      <c r="C35" s="7" t="str">
        <f>IF(Master!$B35="#","", (IF(Totals!AS35="Y","&lt;BR&gt;&lt;SMALL&gt;&lt;B&gt;&lt;FONT COLOR=""#00C000""&gt;Closed&lt;/FONT&gt;&lt;/B&gt;&lt;/SMALL&gt;&lt;/TD&gt;","&lt;/TD&gt;")))</f>
        <v>&lt;BR&gt;&lt;SMALL&gt;&lt;B&gt;&lt;FONT COLOR="#00C000"&gt;Closed&lt;/FONT&gt;&lt;/B&gt;&lt;/SMALL&gt;&lt;/TD&gt;</v>
      </c>
      <c r="E35" s="7" t="str">
        <f>(IF((Master!$B35="#"),(""),(CONCATENATE("&lt;TD VALIGN = TOP  ALIGN = CENTER NOWRAP&gt;",Master!C35,"&lt;/TD&gt;"))))</f>
        <v>&lt;TD VALIGN = TOP  ALIGN = CENTER NOWRAP&gt;802.1AB-2009&lt;/TD&gt;</v>
      </c>
      <c r="F35" s="7" t="str">
        <f>(IF((Master!$B35="#"),(""),(CONCATENATE("&lt;TD VALIGN = TOP NOWRAP&gt;",Master!D35,"&lt;/TD&gt;"))))</f>
        <v>&lt;TD VALIGN = TOP NOWRAP&gt;E.8&lt;/TD&gt;</v>
      </c>
      <c r="G35" s="7" t="str">
        <f>(IF((Master!$B35="#"),(""),(CONCATENATE("&lt;TD VALIGN = TOP NOWRAP&gt;",Master!E35,"&lt;/TD&gt;"))))</f>
        <v>&lt;TD VALIGN = TOP NOWRAP&gt;remove clause - Link Aggregation TLV&lt;/TD&gt;</v>
      </c>
      <c r="H35" s="7" t="str">
        <f>IF(Master!G35="#","",IF(Master!G35="#","&lt;TD&gt;&lt;BR&gt;&lt;/TD&gt;",CONCATENATE("&lt;TD VALIGN = TOP  ALIGN = CENTER&gt;",Master!G35,"&lt;/TD&gt;")))</f>
        <v>&lt;TD VALIGN = TOP  ALIGN = CENTER&gt;-&lt;/TD&gt;</v>
      </c>
      <c r="I35" s="7" t="str">
        <f>IF(Master!H35="#","",IF(Master!H35="#","&lt;TD&gt;&lt;BR&gt;&lt;/TD&gt;",CONCATENATE("&lt;TD VALIGN = TOP  ALIGN = CENTER&gt;",Master!H35,"&lt;/TD&gt;")))</f>
        <v>&lt;TD VALIGN = TOP  ALIGN = CENTER&gt;-&lt;/TD&gt;</v>
      </c>
      <c r="J35" s="7" t="str">
        <f>IF(Master!I35="#","",IF(Master!I35="#","&lt;TD&gt;&lt;BR&gt;&lt;/TD&gt;",CONCATENATE("&lt;TD VALIGN = TOP  ALIGN = CENTER&gt;",Master!I35,"&lt;/TD&gt;")))</f>
        <v>&lt;TD VALIGN = TOP  ALIGN = CENTER&gt;-&lt;/TD&gt;</v>
      </c>
      <c r="K35" s="7" t="str">
        <f>IF(Master!J35="#","",IF(Master!J35="#","&lt;TD&gt;&lt;BR&gt;&lt;/TD&gt;",CONCATENATE("&lt;TD VALIGN = TOP  ALIGN = CENTER&gt;",Master!J35,"&lt;/TD&gt;")))</f>
        <v>&lt;TD VALIGN = TOP  ALIGN = CENTER&gt;-&lt;/TD&gt;</v>
      </c>
      <c r="L35" s="7" t="str">
        <f>IF(Master!K35="#","",IF(Master!K35="#","&lt;TD&gt;&lt;BR&gt;&lt;/TD&gt;",CONCATENATE("&lt;TD VALIGN = TOP  ALIGN = CENTER&gt;",Master!K35,"&lt;/TD&gt;")))</f>
        <v>&lt;TD VALIGN = TOP  ALIGN = CENTER&gt;-&lt;/TD&gt;</v>
      </c>
      <c r="M35" s="7" t="str">
        <f>IF(Master!L35="#","",IF(Master!L35="#","&lt;TD&gt;&lt;BR&gt;&lt;/TD&gt;",CONCATENATE("&lt;TD VALIGN = TOP  ALIGN = CENTER&gt;",Master!L35,"&lt;/TD&gt;")))</f>
        <v>&lt;TD VALIGN = TOP  ALIGN = CENTER&gt;-&lt;/TD&gt;</v>
      </c>
      <c r="N35" s="7" t="str">
        <f>IF(Master!M35="#","",IF(Master!M35="#","&lt;TD&gt;&lt;BR&gt;&lt;/TD&gt;",CONCATENATE("&lt;TD VALIGN = TOP  ALIGN = CENTER&gt;",Master!M35,"&lt;/TD&gt;")))</f>
        <v>&lt;TD VALIGN = TOP  ALIGN = CENTER&gt;-&lt;/TD&gt;</v>
      </c>
      <c r="O35" s="7" t="str">
        <f>IF(Master!N35="#","",IF(Master!N35="#","&lt;TD&gt;&lt;BR&gt;&lt;/TD&gt;",CONCATENATE("&lt;TD VALIGN = TOP  ALIGN = CENTER&gt;",Master!N35,"&lt;/TD&gt;")))</f>
        <v>&lt;TD VALIGN = TOP  ALIGN = CENTER&gt;J&lt;/TD&gt;</v>
      </c>
      <c r="P35" s="7" t="str">
        <f>IF(Master!O35="#","",IF(Master!O35="#","&lt;TD&gt;&lt;BR&gt;&lt;/TD&gt;",CONCATENATE("&lt;TD VALIGN = TOP  ALIGN = CENTER&gt;",Master!O35,"&lt;/TD&gt;")))</f>
        <v>&lt;TD VALIGN = TOP  ALIGN = CENTER&gt;J&lt;/TD&gt;</v>
      </c>
      <c r="Q35" s="7" t="str">
        <f>IF(Master!P35="#","",IF(Master!P35="#","&lt;TD&gt;&lt;BR&gt;&lt;/TD&gt;",CONCATENATE("&lt;TD VALIGN = TOP  ALIGN = CENTER&gt;",Master!P35,"&lt;/TD&gt;")))</f>
        <v>&lt;TD VALIGN = TOP  ALIGN = CENTER&gt;J&lt;/TD&gt;</v>
      </c>
      <c r="R35" s="7" t="str">
        <f>IF(Master!Q35="#","",IF(Master!Q35="#","&lt;TD&gt;&lt;BR&gt;&lt;/TD&gt;",CONCATENATE("&lt;TD VALIGN = TOP  ALIGN = CENTER&gt;",Master!Q35,"&lt;/TD&gt;")))</f>
        <v>&lt;TD VALIGN = TOP  ALIGN = CENTER&gt;J&lt;/TD&gt;</v>
      </c>
      <c r="S35" s="7" t="str">
        <f>IF(Master!R35="#","",IF(Master!R35="#","&lt;TD&gt;&lt;BR&gt;&lt;/TD&gt;",CONCATENATE("&lt;TD VALIGN = TOP  ALIGN = CENTER&gt;",Master!R35,"&lt;/TD&gt;")))</f>
        <v>&lt;TD VALIGN = TOP  ALIGN = CENTER&gt;J&lt;/TD&gt;</v>
      </c>
      <c r="T35" s="7" t="str">
        <f>IF(Master!S35="#","",IF(Master!S35="#","&lt;TD&gt;&lt;BR&gt;&lt;/TD&gt;",CONCATENATE("&lt;TD VALIGN = TOP  ALIGN = CENTER&gt;",Master!S35,"&lt;/TD&gt;")))</f>
        <v>&lt;TD VALIGN = TOP  ALIGN = CENTER&gt;J&lt;/TD&gt;</v>
      </c>
      <c r="U35" s="7" t="str">
        <f>IF(Master!T35="#","",IF(Master!T35="#","&lt;TD&gt;&lt;BR&gt;&lt;/TD&gt;",CONCATENATE("&lt;TD VALIGN = TOP  ALIGN = CENTER&gt;",Master!T35,"&lt;/TD&gt;")))</f>
        <v>&lt;TD VALIGN = TOP  ALIGN = CENTER&gt;J&lt;/TD&gt;</v>
      </c>
      <c r="V35" s="7" t="str">
        <f>IF(Master!U35="#","",IF(Master!U35="#","&lt;TD&gt;&lt;BR&gt;&lt;/TD&gt;",CONCATENATE("&lt;TD VALIGN = TOP  ALIGN = CENTER&gt;",Master!U35,"&lt;/TD&gt;")))</f>
        <v>&lt;TD VALIGN = TOP  ALIGN = CENTER&gt;J&lt;/TD&gt;</v>
      </c>
      <c r="W35" s="7" t="str">
        <f>IF(Master!V35="#","",IF(Master!V35="#","&lt;TD&gt;&lt;BR&gt;&lt;/TD&gt;",CONCATENATE("&lt;TD VALIGN = TOP  ALIGN = CENTER&gt;",Master!V35,"&lt;/TD&gt;")))</f>
        <v>&lt;TD VALIGN = TOP  ALIGN = CENTER&gt;J&lt;/TD&gt;</v>
      </c>
      <c r="X35" s="7" t="str">
        <f>IF(Master!W35="#","",IF(Master!W35="#","&lt;TD&gt;&lt;BR&gt;&lt;/TD&gt;",CONCATENATE("&lt;TD VALIGN = TOP  ALIGN = CENTER&gt;",Master!W35,"&lt;/TD&gt;")))</f>
        <v>&lt;TD VALIGN = TOP  ALIGN = CENTER&gt;J&lt;/TD&gt;</v>
      </c>
      <c r="Y35" s="7" t="str">
        <f>IF(Master!X35="#","",IF(Master!X35="#","&lt;TD&gt;&lt;BR&gt;&lt;/TD&gt;",CONCATENATE("&lt;TD VALIGN = TOP  ALIGN = CENTER&gt;",Master!X35,"&lt;/TD&gt;")))</f>
        <v/>
      </c>
      <c r="Z35" s="7" t="str">
        <f>IF(Master!Y35="#","",IF(Master!Y35="#","&lt;TD&gt;&lt;BR&gt;&lt;/TD&gt;",CONCATENATE("&lt;TD VALIGN = TOP  ALIGN = CENTER&gt;",Master!Y35,"&lt;/TD&gt;")))</f>
        <v>&lt;TD VALIGN = TOP  ALIGN = CENTER&gt;&lt;/TD&gt;</v>
      </c>
    </row>
    <row r="36" spans="1:26" ht="12.75" customHeight="1" x14ac:dyDescent="0.2">
      <c r="A36" s="26" t="str">
        <f>IF(Master!$B36="#","","&lt;TR&gt;")</f>
        <v>&lt;TR&gt;</v>
      </c>
      <c r="B36" s="7" t="str">
        <f>IF(Master!$B36="#","",CONCATENATE("&lt;TD VALIGN = TOP  ALIGN = CENTER&gt;&lt;A HREF=""maint_",Master!A36,".pdf""&gt;",Master!A36,"&lt;/A&gt;"))</f>
        <v>&lt;TD VALIGN = TOP  ALIGN = CENTER&gt;&lt;A HREF="maint_0041.pdf"&gt;0041&lt;/A&gt;</v>
      </c>
      <c r="C36" s="7" t="str">
        <f>IF(Master!$B36="#","", (IF(Totals!AS36="Y","&lt;BR&gt;&lt;SMALL&gt;&lt;B&gt;&lt;FONT COLOR=""#00C000""&gt;Closed&lt;/FONT&gt;&lt;/B&gt;&lt;/SMALL&gt;&lt;/TD&gt;","&lt;/TD&gt;")))</f>
        <v>&lt;/TD&gt;</v>
      </c>
      <c r="E36" s="7" t="str">
        <f>(IF((Master!$B36="#"),(""),(CONCATENATE("&lt;TD VALIGN = TOP  ALIGN = CENTER NOWRAP&gt;",Master!C36,"&lt;/TD&gt;"))))</f>
        <v>&lt;TD VALIGN = TOP  ALIGN = CENTER NOWRAP&gt;802.1Q-2011&lt;/TD&gt;</v>
      </c>
      <c r="F36" s="7" t="str">
        <f>(IF((Master!$B36="#"),(""),(CONCATENATE("&lt;TD VALIGN = TOP NOWRAP&gt;",Master!D36,"&lt;/TD&gt;"))))</f>
        <v>&lt;TD VALIGN = TOP NOWRAP&gt;35&lt;/TD&gt;</v>
      </c>
      <c r="G36" s="7" t="str">
        <f>(IF((Master!$B36="#"),(""),(CONCATENATE("&lt;TD VALIGN = TOP NOWRAP&gt;",Master!E36,"&lt;/TD&gt;"))))</f>
        <v>&lt;TD VALIGN = TOP NOWRAP&gt;SRP title&lt;/TD&gt;</v>
      </c>
      <c r="H36" s="7" t="str">
        <f>IF(Master!G36="#","",IF(Master!G36="#","&lt;TD&gt;&lt;BR&gt;&lt;/TD&gt;",CONCATENATE("&lt;TD VALIGN = TOP  ALIGN = CENTER&gt;",Master!G36,"&lt;/TD&gt;")))</f>
        <v>&lt;TD VALIGN = TOP  ALIGN = CENTER&gt;-&lt;/TD&gt;</v>
      </c>
      <c r="I36" s="7" t="str">
        <f>IF(Master!H36="#","",IF(Master!H36="#","&lt;TD&gt;&lt;BR&gt;&lt;/TD&gt;",CONCATENATE("&lt;TD VALIGN = TOP  ALIGN = CENTER&gt;",Master!H36,"&lt;/TD&gt;")))</f>
        <v>&lt;TD VALIGN = TOP  ALIGN = CENTER&gt;-&lt;/TD&gt;</v>
      </c>
      <c r="J36" s="7" t="str">
        <f>IF(Master!I36="#","",IF(Master!I36="#","&lt;TD&gt;&lt;BR&gt;&lt;/TD&gt;",CONCATENATE("&lt;TD VALIGN = TOP  ALIGN = CENTER&gt;",Master!I36,"&lt;/TD&gt;")))</f>
        <v>&lt;TD VALIGN = TOP  ALIGN = CENTER&gt;-&lt;/TD&gt;</v>
      </c>
      <c r="K36" s="7" t="str">
        <f>IF(Master!J36="#","",IF(Master!J36="#","&lt;TD&gt;&lt;BR&gt;&lt;/TD&gt;",CONCATENATE("&lt;TD VALIGN = TOP  ALIGN = CENTER&gt;",Master!J36,"&lt;/TD&gt;")))</f>
        <v>&lt;TD VALIGN = TOP  ALIGN = CENTER&gt;-&lt;/TD&gt;</v>
      </c>
      <c r="L36" s="7" t="str">
        <f>IF(Master!K36="#","",IF(Master!K36="#","&lt;TD&gt;&lt;BR&gt;&lt;/TD&gt;",CONCATENATE("&lt;TD VALIGN = TOP  ALIGN = CENTER&gt;",Master!K36,"&lt;/TD&gt;")))</f>
        <v>&lt;TD VALIGN = TOP  ALIGN = CENTER&gt;-&lt;/TD&gt;</v>
      </c>
      <c r="M36" s="7" t="str">
        <f>IF(Master!L36="#","",IF(Master!L36="#","&lt;TD&gt;&lt;BR&gt;&lt;/TD&gt;",CONCATENATE("&lt;TD VALIGN = TOP  ALIGN = CENTER&gt;",Master!L36,"&lt;/TD&gt;")))</f>
        <v>&lt;TD VALIGN = TOP  ALIGN = CENTER&gt;-&lt;/TD&gt;</v>
      </c>
      <c r="N36" s="7" t="str">
        <f>IF(Master!M36="#","",IF(Master!M36="#","&lt;TD&gt;&lt;BR&gt;&lt;/TD&gt;",CONCATENATE("&lt;TD VALIGN = TOP  ALIGN = CENTER&gt;",Master!M36,"&lt;/TD&gt;")))</f>
        <v>&lt;TD VALIGN = TOP  ALIGN = CENTER&gt;-&lt;/TD&gt;</v>
      </c>
      <c r="O36" s="7" t="str">
        <f>IF(Master!N36="#","",IF(Master!N36="#","&lt;TD&gt;&lt;BR&gt;&lt;/TD&gt;",CONCATENATE("&lt;TD VALIGN = TOP  ALIGN = CENTER&gt;",Master!N36,"&lt;/TD&gt;")))</f>
        <v>&lt;TD VALIGN = TOP  ALIGN = CENTER&gt;B&lt;/TD&gt;</v>
      </c>
      <c r="P36" s="7" t="str">
        <f>IF(Master!O36="#","",IF(Master!O36="#","&lt;TD&gt;&lt;BR&gt;&lt;/TD&gt;",CONCATENATE("&lt;TD VALIGN = TOP  ALIGN = CENTER&gt;",Master!O36,"&lt;/TD&gt;")))</f>
        <v>&lt;TD VALIGN = TOP  ALIGN = CENTER&gt;B&lt;/TD&gt;</v>
      </c>
      <c r="Q36" s="7" t="str">
        <f>IF(Master!P36="#","",IF(Master!P36="#","&lt;TD&gt;&lt;BR&gt;&lt;/TD&gt;",CONCATENATE("&lt;TD VALIGN = TOP  ALIGN = CENTER&gt;",Master!P36,"&lt;/TD&gt;")))</f>
        <v>&lt;TD VALIGN = TOP  ALIGN = CENTER&gt;B&lt;/TD&gt;</v>
      </c>
      <c r="R36" s="7" t="str">
        <f>IF(Master!Q36="#","",IF(Master!Q36="#","&lt;TD&gt;&lt;BR&gt;&lt;/TD&gt;",CONCATENATE("&lt;TD VALIGN = TOP  ALIGN = CENTER&gt;",Master!Q36,"&lt;/TD&gt;")))</f>
        <v>&lt;TD VALIGN = TOP  ALIGN = CENTER&gt;B&lt;/TD&gt;</v>
      </c>
      <c r="S36" s="7" t="str">
        <f>IF(Master!R36="#","",IF(Master!R36="#","&lt;TD&gt;&lt;BR&gt;&lt;/TD&gt;",CONCATENATE("&lt;TD VALIGN = TOP  ALIGN = CENTER&gt;",Master!R36,"&lt;/TD&gt;")))</f>
        <v>&lt;TD VALIGN = TOP  ALIGN = CENTER&gt;V&lt;/TD&gt;</v>
      </c>
      <c r="T36" s="7" t="str">
        <f>IF(Master!S36="#","",IF(Master!S36="#","&lt;TD&gt;&lt;BR&gt;&lt;/TD&gt;",CONCATENATE("&lt;TD VALIGN = TOP  ALIGN = CENTER&gt;",Master!S36,"&lt;/TD&gt;")))</f>
        <v>&lt;TD VALIGN = TOP  ALIGN = CENTER&gt;V&lt;/TD&gt;</v>
      </c>
      <c r="U36" s="7" t="str">
        <f>IF(Master!T36="#","",IF(Master!T36="#","&lt;TD&gt;&lt;BR&gt;&lt;/TD&gt;",CONCATENATE("&lt;TD VALIGN = TOP  ALIGN = CENTER&gt;",Master!T36,"&lt;/TD&gt;")))</f>
        <v>&lt;TD VALIGN = TOP  ALIGN = CENTER&gt;V&lt;/TD&gt;</v>
      </c>
      <c r="V36" s="7" t="str">
        <f>IF(Master!U36="#","",IF(Master!U36="#","&lt;TD&gt;&lt;BR&gt;&lt;/TD&gt;",CONCATENATE("&lt;TD VALIGN = TOP  ALIGN = CENTER&gt;",Master!U36,"&lt;/TD&gt;")))</f>
        <v>&lt;TD VALIGN = TOP  ALIGN = CENTER&gt;V&lt;/TD&gt;</v>
      </c>
      <c r="W36" s="7" t="str">
        <f>IF(Master!V36="#","",IF(Master!V36="#","&lt;TD&gt;&lt;BR&gt;&lt;/TD&gt;",CONCATENATE("&lt;TD VALIGN = TOP  ALIGN = CENTER&gt;",Master!V36,"&lt;/TD&gt;")))</f>
        <v>&lt;TD VALIGN = TOP  ALIGN = CENTER&gt;V&lt;/TD&gt;</v>
      </c>
      <c r="X36" s="7" t="str">
        <f>IF(Master!W36="#","",IF(Master!W36="#","&lt;TD&gt;&lt;BR&gt;&lt;/TD&gt;",CONCATENATE("&lt;TD VALIGN = TOP  ALIGN = CENTER&gt;",Master!W36,"&lt;/TD&gt;")))</f>
        <v>&lt;TD VALIGN = TOP  ALIGN = CENTER&gt;V&lt;/TD&gt;</v>
      </c>
      <c r="Y36" s="7" t="str">
        <f>IF(Master!X36="#","",IF(Master!X36="#","&lt;TD&gt;&lt;BR&gt;&lt;/TD&gt;",CONCATENATE("&lt;TD VALIGN = TOP  ALIGN = CENTER&gt;",Master!X36,"&lt;/TD&gt;")))</f>
        <v/>
      </c>
      <c r="Z36" s="7" t="str">
        <f>IF(Master!Y36="#","",IF(Master!Y36="#","&lt;TD&gt;&lt;BR&gt;&lt;/TD&gt;",CONCATENATE("&lt;TD VALIGN = TOP  ALIGN = CENTER&gt;",Master!Y36,"&lt;/TD&gt;")))</f>
        <v>&lt;TD VALIGN = TOP  ALIGN = CENTER&gt;&lt;/TD&gt;</v>
      </c>
    </row>
    <row r="37" spans="1:26" ht="12.75" customHeight="1" x14ac:dyDescent="0.2">
      <c r="A37" s="26" t="str">
        <f>IF(Master!$B37="#","","&lt;TR&gt;")</f>
        <v>&lt;TR&gt;</v>
      </c>
      <c r="B37" s="7" t="str">
        <f>IF(Master!$B37="#","",CONCATENATE("&lt;TD VALIGN = TOP  ALIGN = CENTER&gt;&lt;A HREF=""maint_",Master!A37,".pdf""&gt;",Master!A37,"&lt;/A&gt;"))</f>
        <v>&lt;TD VALIGN = TOP  ALIGN = CENTER&gt;&lt;A HREF="maint_0042.pdf"&gt;0042&lt;/A&gt;</v>
      </c>
      <c r="C37" s="7" t="str">
        <f>IF(Master!$B37="#","", (IF(Totals!AS37="Y","&lt;BR&gt;&lt;SMALL&gt;&lt;B&gt;&lt;FONT COLOR=""#00C000""&gt;Closed&lt;/FONT&gt;&lt;/B&gt;&lt;/SMALL&gt;&lt;/TD&gt;","&lt;/TD&gt;")))</f>
        <v>&lt;/TD&gt;</v>
      </c>
      <c r="E37" s="7" t="str">
        <f>(IF((Master!$B37="#"),(""),(CONCATENATE("&lt;TD VALIGN = TOP  ALIGN = CENTER NOWRAP&gt;",Master!C37,"&lt;/TD&gt;"))))</f>
        <v>&lt;TD VALIGN = TOP  ALIGN = CENTER NOWRAP&gt;802.1Q-2011&lt;/TD&gt;</v>
      </c>
      <c r="F37" s="7" t="str">
        <f>(IF((Master!$B37="#"),(""),(CONCATENATE("&lt;TD VALIGN = TOP NOWRAP&gt;",Master!D37,"&lt;/TD&gt;"))))</f>
        <v>&lt;TD VALIGN = TOP NOWRAP&gt;10.3&lt;/TD&gt;</v>
      </c>
      <c r="G37" s="7" t="str">
        <f>(IF((Master!$B37="#"),(""),(CONCATENATE("&lt;TD VALIGN = TOP NOWRAP&gt;",Master!E37,"&lt;/TD&gt;"))))</f>
        <v>&lt;TD VALIGN = TOP NOWRAP&gt;MRP Attribute Propagation&lt;/TD&gt;</v>
      </c>
      <c r="H37" s="7" t="str">
        <f>IF(Master!G37="#","",IF(Master!G37="#","&lt;TD&gt;&lt;BR&gt;&lt;/TD&gt;",CONCATENATE("&lt;TD VALIGN = TOP  ALIGN = CENTER&gt;",Master!G37,"&lt;/TD&gt;")))</f>
        <v>&lt;TD VALIGN = TOP  ALIGN = CENTER&gt;-&lt;/TD&gt;</v>
      </c>
      <c r="I37" s="7" t="str">
        <f>IF(Master!H37="#","",IF(Master!H37="#","&lt;TD&gt;&lt;BR&gt;&lt;/TD&gt;",CONCATENATE("&lt;TD VALIGN = TOP  ALIGN = CENTER&gt;",Master!H37,"&lt;/TD&gt;")))</f>
        <v>&lt;TD VALIGN = TOP  ALIGN = CENTER&gt;-&lt;/TD&gt;</v>
      </c>
      <c r="J37" s="7" t="str">
        <f>IF(Master!I37="#","",IF(Master!I37="#","&lt;TD&gt;&lt;BR&gt;&lt;/TD&gt;",CONCATENATE("&lt;TD VALIGN = TOP  ALIGN = CENTER&gt;",Master!I37,"&lt;/TD&gt;")))</f>
        <v>&lt;TD VALIGN = TOP  ALIGN = CENTER&gt;-&lt;/TD&gt;</v>
      </c>
      <c r="K37" s="7" t="str">
        <f>IF(Master!J37="#","",IF(Master!J37="#","&lt;TD&gt;&lt;BR&gt;&lt;/TD&gt;",CONCATENATE("&lt;TD VALIGN = TOP  ALIGN = CENTER&gt;",Master!J37,"&lt;/TD&gt;")))</f>
        <v>&lt;TD VALIGN = TOP  ALIGN = CENTER&gt;-&lt;/TD&gt;</v>
      </c>
      <c r="L37" s="7" t="str">
        <f>IF(Master!K37="#","",IF(Master!K37="#","&lt;TD&gt;&lt;BR&gt;&lt;/TD&gt;",CONCATENATE("&lt;TD VALIGN = TOP  ALIGN = CENTER&gt;",Master!K37,"&lt;/TD&gt;")))</f>
        <v>&lt;TD VALIGN = TOP  ALIGN = CENTER&gt;-&lt;/TD&gt;</v>
      </c>
      <c r="M37" s="7" t="str">
        <f>IF(Master!L37="#","",IF(Master!L37="#","&lt;TD&gt;&lt;BR&gt;&lt;/TD&gt;",CONCATENATE("&lt;TD VALIGN = TOP  ALIGN = CENTER&gt;",Master!L37,"&lt;/TD&gt;")))</f>
        <v>&lt;TD VALIGN = TOP  ALIGN = CENTER&gt;-&lt;/TD&gt;</v>
      </c>
      <c r="N37" s="7" t="str">
        <f>IF(Master!M37="#","",IF(Master!M37="#","&lt;TD&gt;&lt;BR&gt;&lt;/TD&gt;",CONCATENATE("&lt;TD VALIGN = TOP  ALIGN = CENTER&gt;",Master!M37,"&lt;/TD&gt;")))</f>
        <v>&lt;TD VALIGN = TOP  ALIGN = CENTER&gt;-&lt;/TD&gt;</v>
      </c>
      <c r="O37" s="7" t="str">
        <f>IF(Master!N37="#","",IF(Master!N37="#","&lt;TD&gt;&lt;BR&gt;&lt;/TD&gt;",CONCATENATE("&lt;TD VALIGN = TOP  ALIGN = CENTER&gt;",Master!N37,"&lt;/TD&gt;")))</f>
        <v>&lt;TD VALIGN = TOP  ALIGN = CENTER&gt;T&lt;/TD&gt;</v>
      </c>
      <c r="P37" s="7" t="str">
        <f>IF(Master!O37="#","",IF(Master!O37="#","&lt;TD&gt;&lt;BR&gt;&lt;/TD&gt;",CONCATENATE("&lt;TD VALIGN = TOP  ALIGN = CENTER&gt;",Master!O37,"&lt;/TD&gt;")))</f>
        <v>&lt;TD VALIGN = TOP  ALIGN = CENTER&gt;T&lt;/TD&gt;</v>
      </c>
      <c r="Q37" s="7" t="str">
        <f>IF(Master!P37="#","",IF(Master!P37="#","&lt;TD&gt;&lt;BR&gt;&lt;/TD&gt;",CONCATENATE("&lt;TD VALIGN = TOP  ALIGN = CENTER&gt;",Master!P37,"&lt;/TD&gt;")))</f>
        <v>&lt;TD VALIGN = TOP  ALIGN = CENTER&gt;B&lt;/TD&gt;</v>
      </c>
      <c r="R37" s="7" t="str">
        <f>IF(Master!Q37="#","",IF(Master!Q37="#","&lt;TD&gt;&lt;BR&gt;&lt;/TD&gt;",CONCATENATE("&lt;TD VALIGN = TOP  ALIGN = CENTER&gt;",Master!Q37,"&lt;/TD&gt;")))</f>
        <v>&lt;TD VALIGN = TOP  ALIGN = CENTER&gt;B&lt;/TD&gt;</v>
      </c>
      <c r="S37" s="7" t="str">
        <f>IF(Master!R37="#","",IF(Master!R37="#","&lt;TD&gt;&lt;BR&gt;&lt;/TD&gt;",CONCATENATE("&lt;TD VALIGN = TOP  ALIGN = CENTER&gt;",Master!R37,"&lt;/TD&gt;")))</f>
        <v>&lt;TD VALIGN = TOP  ALIGN = CENTER&gt;V&lt;/TD&gt;</v>
      </c>
      <c r="T37" s="7" t="str">
        <f>IF(Master!S37="#","",IF(Master!S37="#","&lt;TD&gt;&lt;BR&gt;&lt;/TD&gt;",CONCATENATE("&lt;TD VALIGN = TOP  ALIGN = CENTER&gt;",Master!S37,"&lt;/TD&gt;")))</f>
        <v>&lt;TD VALIGN = TOP  ALIGN = CENTER&gt;V&lt;/TD&gt;</v>
      </c>
      <c r="U37" s="7" t="str">
        <f>IF(Master!T37="#","",IF(Master!T37="#","&lt;TD&gt;&lt;BR&gt;&lt;/TD&gt;",CONCATENATE("&lt;TD VALIGN = TOP  ALIGN = CENTER&gt;",Master!T37,"&lt;/TD&gt;")))</f>
        <v>&lt;TD VALIGN = TOP  ALIGN = CENTER&gt;V&lt;/TD&gt;</v>
      </c>
      <c r="V37" s="7" t="str">
        <f>IF(Master!U37="#","",IF(Master!U37="#","&lt;TD&gt;&lt;BR&gt;&lt;/TD&gt;",CONCATENATE("&lt;TD VALIGN = TOP  ALIGN = CENTER&gt;",Master!U37,"&lt;/TD&gt;")))</f>
        <v>&lt;TD VALIGN = TOP  ALIGN = CENTER&gt;V&lt;/TD&gt;</v>
      </c>
      <c r="W37" s="7" t="str">
        <f>IF(Master!V37="#","",IF(Master!V37="#","&lt;TD&gt;&lt;BR&gt;&lt;/TD&gt;",CONCATENATE("&lt;TD VALIGN = TOP  ALIGN = CENTER&gt;",Master!V37,"&lt;/TD&gt;")))</f>
        <v>&lt;TD VALIGN = TOP  ALIGN = CENTER&gt;V&lt;/TD&gt;</v>
      </c>
      <c r="X37" s="7" t="str">
        <f>IF(Master!W37="#","",IF(Master!W37="#","&lt;TD&gt;&lt;BR&gt;&lt;/TD&gt;",CONCATENATE("&lt;TD VALIGN = TOP  ALIGN = CENTER&gt;",Master!W37,"&lt;/TD&gt;")))</f>
        <v>&lt;TD VALIGN = TOP  ALIGN = CENTER&gt;V&lt;/TD&gt;</v>
      </c>
      <c r="Y37" s="7" t="str">
        <f>IF(Master!X37="#","",IF(Master!X37="#","&lt;TD&gt;&lt;BR&gt;&lt;/TD&gt;",CONCATENATE("&lt;TD VALIGN = TOP  ALIGN = CENTER&gt;",Master!X37,"&lt;/TD&gt;")))</f>
        <v/>
      </c>
      <c r="Z37" s="7" t="str">
        <f>IF(Master!Y37="#","",IF(Master!Y37="#","&lt;TD&gt;&lt;BR&gt;&lt;/TD&gt;",CONCATENATE("&lt;TD VALIGN = TOP  ALIGN = CENTER&gt;",Master!Y37,"&lt;/TD&gt;")))</f>
        <v>&lt;TD VALIGN = TOP  ALIGN = CENTER&gt;&lt;/TD&gt;</v>
      </c>
    </row>
    <row r="38" spans="1:26" ht="12.75" customHeight="1" x14ac:dyDescent="0.2">
      <c r="A38" s="26" t="str">
        <f>IF(Master!$B38="#","","&lt;TR&gt;")</f>
        <v>&lt;TR&gt;</v>
      </c>
      <c r="B38" s="7" t="str">
        <f>IF(Master!$B38="#","",CONCATENATE("&lt;TD VALIGN = TOP  ALIGN = CENTER&gt;&lt;A HREF=""maint_",Master!A38,".pdf""&gt;",Master!A38,"&lt;/A&gt;"))</f>
        <v>&lt;TD VALIGN = TOP  ALIGN = CENTER&gt;&lt;A HREF="maint_0043.pdf"&gt;0043&lt;/A&gt;</v>
      </c>
      <c r="C38" s="7" t="str">
        <f>IF(Master!$B38="#","", (IF(Totals!AS38="Y","&lt;BR&gt;&lt;SMALL&gt;&lt;B&gt;&lt;FONT COLOR=""#00C000""&gt;Closed&lt;/FONT&gt;&lt;/B&gt;&lt;/SMALL&gt;&lt;/TD&gt;","&lt;/TD&gt;")))</f>
        <v>&lt;/TD&gt;</v>
      </c>
      <c r="E38" s="7" t="str">
        <f>(IF((Master!$B38="#"),(""),(CONCATENATE("&lt;TD VALIGN = TOP  ALIGN = CENTER NOWRAP&gt;",Master!C38,"&lt;/TD&gt;"))))</f>
        <v>&lt;TD VALIGN = TOP  ALIGN = CENTER NOWRAP&gt;802.1Q-2011&lt;/TD&gt;</v>
      </c>
      <c r="F38" s="7" t="str">
        <f>(IF((Master!$B38="#"),(""),(CONCATENATE("&lt;TD VALIGN = TOP NOWRAP&gt;",Master!D38,"&lt;/TD&gt;"))))</f>
        <v>&lt;TD VALIGN = TOP NOWRAP&gt;10.7.6.1&lt;/TD&gt;</v>
      </c>
      <c r="G38" s="7" t="str">
        <f>(IF((Master!$B38="#"),(""),(CONCATENATE("&lt;TD VALIGN = TOP NOWRAP&gt;",Master!E38,"&lt;/TD&gt;"))))</f>
        <v>&lt;TD VALIGN = TOP NOWRAP&gt;MRPDU transmission actions&lt;/TD&gt;</v>
      </c>
      <c r="H38" s="7" t="str">
        <f>IF(Master!G38="#","",IF(Master!G38="#","&lt;TD&gt;&lt;BR&gt;&lt;/TD&gt;",CONCATENATE("&lt;TD VALIGN = TOP  ALIGN = CENTER&gt;",Master!G38,"&lt;/TD&gt;")))</f>
        <v>&lt;TD VALIGN = TOP  ALIGN = CENTER&gt;-&lt;/TD&gt;</v>
      </c>
      <c r="I38" s="7" t="str">
        <f>IF(Master!H38="#","",IF(Master!H38="#","&lt;TD&gt;&lt;BR&gt;&lt;/TD&gt;",CONCATENATE("&lt;TD VALIGN = TOP  ALIGN = CENTER&gt;",Master!H38,"&lt;/TD&gt;")))</f>
        <v>&lt;TD VALIGN = TOP  ALIGN = CENTER&gt;-&lt;/TD&gt;</v>
      </c>
      <c r="J38" s="7" t="str">
        <f>IF(Master!I38="#","",IF(Master!I38="#","&lt;TD&gt;&lt;BR&gt;&lt;/TD&gt;",CONCATENATE("&lt;TD VALIGN = TOP  ALIGN = CENTER&gt;",Master!I38,"&lt;/TD&gt;")))</f>
        <v>&lt;TD VALIGN = TOP  ALIGN = CENTER&gt;-&lt;/TD&gt;</v>
      </c>
      <c r="K38" s="7" t="str">
        <f>IF(Master!J38="#","",IF(Master!J38="#","&lt;TD&gt;&lt;BR&gt;&lt;/TD&gt;",CONCATENATE("&lt;TD VALIGN = TOP  ALIGN = CENTER&gt;",Master!J38,"&lt;/TD&gt;")))</f>
        <v>&lt;TD VALIGN = TOP  ALIGN = CENTER&gt;-&lt;/TD&gt;</v>
      </c>
      <c r="L38" s="7" t="str">
        <f>IF(Master!K38="#","",IF(Master!K38="#","&lt;TD&gt;&lt;BR&gt;&lt;/TD&gt;",CONCATENATE("&lt;TD VALIGN = TOP  ALIGN = CENTER&gt;",Master!K38,"&lt;/TD&gt;")))</f>
        <v>&lt;TD VALIGN = TOP  ALIGN = CENTER&gt;-&lt;/TD&gt;</v>
      </c>
      <c r="M38" s="7" t="str">
        <f>IF(Master!L38="#","",IF(Master!L38="#","&lt;TD&gt;&lt;BR&gt;&lt;/TD&gt;",CONCATENATE("&lt;TD VALIGN = TOP  ALIGN = CENTER&gt;",Master!L38,"&lt;/TD&gt;")))</f>
        <v>&lt;TD VALIGN = TOP  ALIGN = CENTER&gt;-&lt;/TD&gt;</v>
      </c>
      <c r="N38" s="7" t="str">
        <f>IF(Master!M38="#","",IF(Master!M38="#","&lt;TD&gt;&lt;BR&gt;&lt;/TD&gt;",CONCATENATE("&lt;TD VALIGN = TOP  ALIGN = CENTER&gt;",Master!M38,"&lt;/TD&gt;")))</f>
        <v>&lt;TD VALIGN = TOP  ALIGN = CENTER&gt;-&lt;/TD&gt;</v>
      </c>
      <c r="O38" s="7" t="str">
        <f>IF(Master!N38="#","",IF(Master!N38="#","&lt;TD&gt;&lt;BR&gt;&lt;/TD&gt;",CONCATENATE("&lt;TD VALIGN = TOP  ALIGN = CENTER&gt;",Master!N38,"&lt;/TD&gt;")))</f>
        <v>&lt;TD VALIGN = TOP  ALIGN = CENTER&gt;T&lt;/TD&gt;</v>
      </c>
      <c r="P38" s="7" t="str">
        <f>IF(Master!O38="#","",IF(Master!O38="#","&lt;TD&gt;&lt;BR&gt;&lt;/TD&gt;",CONCATENATE("&lt;TD VALIGN = TOP  ALIGN = CENTER&gt;",Master!O38,"&lt;/TD&gt;")))</f>
        <v>&lt;TD VALIGN = TOP  ALIGN = CENTER&gt;T&lt;/TD&gt;</v>
      </c>
      <c r="Q38" s="7" t="str">
        <f>IF(Master!P38="#","",IF(Master!P38="#","&lt;TD&gt;&lt;BR&gt;&lt;/TD&gt;",CONCATENATE("&lt;TD VALIGN = TOP  ALIGN = CENTER&gt;",Master!P38,"&lt;/TD&gt;")))</f>
        <v>&lt;TD VALIGN = TOP  ALIGN = CENTER&gt;B&lt;/TD&gt;</v>
      </c>
      <c r="R38" s="7" t="str">
        <f>IF(Master!Q38="#","",IF(Master!Q38="#","&lt;TD&gt;&lt;BR&gt;&lt;/TD&gt;",CONCATENATE("&lt;TD VALIGN = TOP  ALIGN = CENTER&gt;",Master!Q38,"&lt;/TD&gt;")))</f>
        <v>&lt;TD VALIGN = TOP  ALIGN = CENTER&gt;B&lt;/TD&gt;</v>
      </c>
      <c r="S38" s="7" t="str">
        <f>IF(Master!R38="#","",IF(Master!R38="#","&lt;TD&gt;&lt;BR&gt;&lt;/TD&gt;",CONCATENATE("&lt;TD VALIGN = TOP  ALIGN = CENTER&gt;",Master!R38,"&lt;/TD&gt;")))</f>
        <v>&lt;TD VALIGN = TOP  ALIGN = CENTER&gt;V&lt;/TD&gt;</v>
      </c>
      <c r="T38" s="7" t="str">
        <f>IF(Master!S38="#","",IF(Master!S38="#","&lt;TD&gt;&lt;BR&gt;&lt;/TD&gt;",CONCATENATE("&lt;TD VALIGN = TOP  ALIGN = CENTER&gt;",Master!S38,"&lt;/TD&gt;")))</f>
        <v>&lt;TD VALIGN = TOP  ALIGN = CENTER&gt;V&lt;/TD&gt;</v>
      </c>
      <c r="U38" s="7" t="str">
        <f>IF(Master!T38="#","",IF(Master!T38="#","&lt;TD&gt;&lt;BR&gt;&lt;/TD&gt;",CONCATENATE("&lt;TD VALIGN = TOP  ALIGN = CENTER&gt;",Master!T38,"&lt;/TD&gt;")))</f>
        <v>&lt;TD VALIGN = TOP  ALIGN = CENTER&gt;V&lt;/TD&gt;</v>
      </c>
      <c r="V38" s="7" t="str">
        <f>IF(Master!U38="#","",IF(Master!U38="#","&lt;TD&gt;&lt;BR&gt;&lt;/TD&gt;",CONCATENATE("&lt;TD VALIGN = TOP  ALIGN = CENTER&gt;",Master!U38,"&lt;/TD&gt;")))</f>
        <v>&lt;TD VALIGN = TOP  ALIGN = CENTER&gt;V&lt;/TD&gt;</v>
      </c>
      <c r="W38" s="7" t="str">
        <f>IF(Master!V38="#","",IF(Master!V38="#","&lt;TD&gt;&lt;BR&gt;&lt;/TD&gt;",CONCATENATE("&lt;TD VALIGN = TOP  ALIGN = CENTER&gt;",Master!V38,"&lt;/TD&gt;")))</f>
        <v>&lt;TD VALIGN = TOP  ALIGN = CENTER&gt;V&lt;/TD&gt;</v>
      </c>
      <c r="X38" s="7" t="str">
        <f>IF(Master!W38="#","",IF(Master!W38="#","&lt;TD&gt;&lt;BR&gt;&lt;/TD&gt;",CONCATENATE("&lt;TD VALIGN = TOP  ALIGN = CENTER&gt;",Master!W38,"&lt;/TD&gt;")))</f>
        <v>&lt;TD VALIGN = TOP  ALIGN = CENTER&gt;V&lt;/TD&gt;</v>
      </c>
      <c r="Y38" s="7" t="str">
        <f>IF(Master!X38="#","",IF(Master!X38="#","&lt;TD&gt;&lt;BR&gt;&lt;/TD&gt;",CONCATENATE("&lt;TD VALIGN = TOP  ALIGN = CENTER&gt;",Master!X38,"&lt;/TD&gt;")))</f>
        <v/>
      </c>
      <c r="Z38" s="7" t="str">
        <f>IF(Master!Y38="#","",IF(Master!Y38="#","&lt;TD&gt;&lt;BR&gt;&lt;/TD&gt;",CONCATENATE("&lt;TD VALIGN = TOP  ALIGN = CENTER&gt;",Master!Y38,"&lt;/TD&gt;")))</f>
        <v>&lt;TD VALIGN = TOP  ALIGN = CENTER&gt;&lt;/TD&gt;</v>
      </c>
    </row>
    <row r="39" spans="1:26" ht="12.75" customHeight="1" x14ac:dyDescent="0.2">
      <c r="A39" s="26" t="str">
        <f>IF(Master!$B39="#","","&lt;TR&gt;")</f>
        <v>&lt;TR&gt;</v>
      </c>
      <c r="B39" s="7" t="str">
        <f>IF(Master!$B39="#","",CONCATENATE("&lt;TD VALIGN = TOP  ALIGN = CENTER&gt;&lt;A HREF=""maint_",Master!A39,".pdf""&gt;",Master!A39,"&lt;/A&gt;"))</f>
        <v>&lt;TD VALIGN = TOP  ALIGN = CENTER&gt;&lt;A HREF="maint_0044.pdf"&gt;0044&lt;/A&gt;</v>
      </c>
      <c r="C39" s="7" t="str">
        <f>IF(Master!$B39="#","", (IF(Totals!AS39="Y","&lt;BR&gt;&lt;SMALL&gt;&lt;B&gt;&lt;FONT COLOR=""#00C000""&gt;Closed&lt;/FONT&gt;&lt;/B&gt;&lt;/SMALL&gt;&lt;/TD&gt;","&lt;/TD&gt;")))</f>
        <v>&lt;BR&gt;&lt;SMALL&gt;&lt;B&gt;&lt;FONT COLOR="#00C000"&gt;Closed&lt;/FONT&gt;&lt;/B&gt;&lt;/SMALL&gt;&lt;/TD&gt;</v>
      </c>
      <c r="E39" s="7" t="str">
        <f>(IF((Master!$B39="#"),(""),(CONCATENATE("&lt;TD VALIGN = TOP  ALIGN = CENTER NOWRAP&gt;",Master!C39,"&lt;/TD&gt;"))))</f>
        <v>&lt;TD VALIGN = TOP  ALIGN = CENTER NOWRAP&gt;802.1Q-2011&lt;/TD&gt;</v>
      </c>
      <c r="F39" s="7" t="str">
        <f>(IF((Master!$B39="#"),(""),(CONCATENATE("&lt;TD VALIGN = TOP NOWRAP&gt;",Master!D39,"&lt;/TD&gt;"))))</f>
        <v>&lt;TD VALIGN = TOP NOWRAP&gt;10.7.7&lt;/TD&gt;</v>
      </c>
      <c r="G39" s="7" t="str">
        <f>(IF((Master!$B39="#"),(""),(CONCATENATE("&lt;TD VALIGN = TOP NOWRAP&gt;",Master!E39,"&lt;/TD&gt;"))))</f>
        <v>&lt;TD VALIGN = TOP NOWRAP&gt;Applicant State Machine&lt;/TD&gt;</v>
      </c>
      <c r="H39" s="7" t="str">
        <f>IF(Master!G39="#","",IF(Master!G39="#","&lt;TD&gt;&lt;BR&gt;&lt;/TD&gt;",CONCATENATE("&lt;TD VALIGN = TOP  ALIGN = CENTER&gt;",Master!G39,"&lt;/TD&gt;")))</f>
        <v>&lt;TD VALIGN = TOP  ALIGN = CENTER&gt;-&lt;/TD&gt;</v>
      </c>
      <c r="I39" s="7" t="str">
        <f>IF(Master!H39="#","",IF(Master!H39="#","&lt;TD&gt;&lt;BR&gt;&lt;/TD&gt;",CONCATENATE("&lt;TD VALIGN = TOP  ALIGN = CENTER&gt;",Master!H39,"&lt;/TD&gt;")))</f>
        <v>&lt;TD VALIGN = TOP  ALIGN = CENTER&gt;-&lt;/TD&gt;</v>
      </c>
      <c r="J39" s="7" t="str">
        <f>IF(Master!I39="#","",IF(Master!I39="#","&lt;TD&gt;&lt;BR&gt;&lt;/TD&gt;",CONCATENATE("&lt;TD VALIGN = TOP  ALIGN = CENTER&gt;",Master!I39,"&lt;/TD&gt;")))</f>
        <v>&lt;TD VALIGN = TOP  ALIGN = CENTER&gt;-&lt;/TD&gt;</v>
      </c>
      <c r="K39" s="7" t="str">
        <f>IF(Master!J39="#","",IF(Master!J39="#","&lt;TD&gt;&lt;BR&gt;&lt;/TD&gt;",CONCATENATE("&lt;TD VALIGN = TOP  ALIGN = CENTER&gt;",Master!J39,"&lt;/TD&gt;")))</f>
        <v>&lt;TD VALIGN = TOP  ALIGN = CENTER&gt;-&lt;/TD&gt;</v>
      </c>
      <c r="L39" s="7" t="str">
        <f>IF(Master!K39="#","",IF(Master!K39="#","&lt;TD&gt;&lt;BR&gt;&lt;/TD&gt;",CONCATENATE("&lt;TD VALIGN = TOP  ALIGN = CENTER&gt;",Master!K39,"&lt;/TD&gt;")))</f>
        <v>&lt;TD VALIGN = TOP  ALIGN = CENTER&gt;-&lt;/TD&gt;</v>
      </c>
      <c r="M39" s="7" t="str">
        <f>IF(Master!L39="#","",IF(Master!L39="#","&lt;TD&gt;&lt;BR&gt;&lt;/TD&gt;",CONCATENATE("&lt;TD VALIGN = TOP  ALIGN = CENTER&gt;",Master!L39,"&lt;/TD&gt;")))</f>
        <v>&lt;TD VALIGN = TOP  ALIGN = CENTER&gt;-&lt;/TD&gt;</v>
      </c>
      <c r="N39" s="7" t="str">
        <f>IF(Master!M39="#","",IF(Master!M39="#","&lt;TD&gt;&lt;BR&gt;&lt;/TD&gt;",CONCATENATE("&lt;TD VALIGN = TOP  ALIGN = CENTER&gt;",Master!M39,"&lt;/TD&gt;")))</f>
        <v>&lt;TD VALIGN = TOP  ALIGN = CENTER&gt;-&lt;/TD&gt;</v>
      </c>
      <c r="O39" s="7" t="str">
        <f>IF(Master!N39="#","",IF(Master!N39="#","&lt;TD&gt;&lt;BR&gt;&lt;/TD&gt;",CONCATENATE("&lt;TD VALIGN = TOP  ALIGN = CENTER&gt;",Master!N39,"&lt;/TD&gt;")))</f>
        <v>&lt;TD VALIGN = TOP  ALIGN = CENTER&gt;T&lt;/TD&gt;</v>
      </c>
      <c r="P39" s="7" t="str">
        <f>IF(Master!O39="#","",IF(Master!O39="#","&lt;TD&gt;&lt;BR&gt;&lt;/TD&gt;",CONCATENATE("&lt;TD VALIGN = TOP  ALIGN = CENTER&gt;",Master!O39,"&lt;/TD&gt;")))</f>
        <v>&lt;TD VALIGN = TOP  ALIGN = CENTER&gt;T&lt;/TD&gt;</v>
      </c>
      <c r="Q39" s="7" t="str">
        <f>IF(Master!P39="#","",IF(Master!P39="#","&lt;TD&gt;&lt;BR&gt;&lt;/TD&gt;",CONCATENATE("&lt;TD VALIGN = TOP  ALIGN = CENTER&gt;",Master!P39,"&lt;/TD&gt;")))</f>
        <v>&lt;TD VALIGN = TOP  ALIGN = CENTER&gt;J&lt;/TD&gt;</v>
      </c>
      <c r="R39" s="7" t="str">
        <f>IF(Master!Q39="#","",IF(Master!Q39="#","&lt;TD&gt;&lt;BR&gt;&lt;/TD&gt;",CONCATENATE("&lt;TD VALIGN = TOP  ALIGN = CENTER&gt;",Master!Q39,"&lt;/TD&gt;")))</f>
        <v>&lt;TD VALIGN = TOP  ALIGN = CENTER&gt;J&lt;/TD&gt;</v>
      </c>
      <c r="S39" s="7" t="str">
        <f>IF(Master!R39="#","",IF(Master!R39="#","&lt;TD&gt;&lt;BR&gt;&lt;/TD&gt;",CONCATENATE("&lt;TD VALIGN = TOP  ALIGN = CENTER&gt;",Master!R39,"&lt;/TD&gt;")))</f>
        <v>&lt;TD VALIGN = TOP  ALIGN = CENTER&gt;J&lt;/TD&gt;</v>
      </c>
      <c r="T39" s="7" t="str">
        <f>IF(Master!S39="#","",IF(Master!S39="#","&lt;TD&gt;&lt;BR&gt;&lt;/TD&gt;",CONCATENATE("&lt;TD VALIGN = TOP  ALIGN = CENTER&gt;",Master!S39,"&lt;/TD&gt;")))</f>
        <v>&lt;TD VALIGN = TOP  ALIGN = CENTER&gt;J&lt;/TD&gt;</v>
      </c>
      <c r="U39" s="7" t="str">
        <f>IF(Master!T39="#","",IF(Master!T39="#","&lt;TD&gt;&lt;BR&gt;&lt;/TD&gt;",CONCATENATE("&lt;TD VALIGN = TOP  ALIGN = CENTER&gt;",Master!T39,"&lt;/TD&gt;")))</f>
        <v>&lt;TD VALIGN = TOP  ALIGN = CENTER&gt;J&lt;/TD&gt;</v>
      </c>
      <c r="V39" s="7" t="str">
        <f>IF(Master!U39="#","",IF(Master!U39="#","&lt;TD&gt;&lt;BR&gt;&lt;/TD&gt;",CONCATENATE("&lt;TD VALIGN = TOP  ALIGN = CENTER&gt;",Master!U39,"&lt;/TD&gt;")))</f>
        <v>&lt;TD VALIGN = TOP  ALIGN = CENTER&gt;J&lt;/TD&gt;</v>
      </c>
      <c r="W39" s="7" t="str">
        <f>IF(Master!V39="#","",IF(Master!V39="#","&lt;TD&gt;&lt;BR&gt;&lt;/TD&gt;",CONCATENATE("&lt;TD VALIGN = TOP  ALIGN = CENTER&gt;",Master!V39,"&lt;/TD&gt;")))</f>
        <v>&lt;TD VALIGN = TOP  ALIGN = CENTER&gt;J&lt;/TD&gt;</v>
      </c>
      <c r="X39" s="7" t="str">
        <f>IF(Master!W39="#","",IF(Master!W39="#","&lt;TD&gt;&lt;BR&gt;&lt;/TD&gt;",CONCATENATE("&lt;TD VALIGN = TOP  ALIGN = CENTER&gt;",Master!W39,"&lt;/TD&gt;")))</f>
        <v>&lt;TD VALIGN = TOP  ALIGN = CENTER&gt;J&lt;/TD&gt;</v>
      </c>
      <c r="Y39" s="7" t="str">
        <f>IF(Master!X39="#","",IF(Master!X39="#","&lt;TD&gt;&lt;BR&gt;&lt;/TD&gt;",CONCATENATE("&lt;TD VALIGN = TOP  ALIGN = CENTER&gt;",Master!X39,"&lt;/TD&gt;")))</f>
        <v/>
      </c>
      <c r="Z39" s="7" t="str">
        <f>IF(Master!Y39="#","",IF(Master!Y39="#","&lt;TD&gt;&lt;BR&gt;&lt;/TD&gt;",CONCATENATE("&lt;TD VALIGN = TOP  ALIGN = CENTER&gt;",Master!Y39,"&lt;/TD&gt;")))</f>
        <v>&lt;TD VALIGN = TOP  ALIGN = CENTER&gt;&lt;/TD&gt;</v>
      </c>
    </row>
    <row r="40" spans="1:26" ht="12.75" customHeight="1" x14ac:dyDescent="0.2">
      <c r="A40" s="26" t="str">
        <f>IF(Master!$B40="#","","&lt;TR&gt;")</f>
        <v>&lt;TR&gt;</v>
      </c>
      <c r="B40" s="7" t="str">
        <f>IF(Master!$B40="#","",CONCATENATE("&lt;TD VALIGN = TOP  ALIGN = CENTER&gt;&lt;A HREF=""maint_",Master!A40,".pdf""&gt;",Master!A40,"&lt;/A&gt;"))</f>
        <v>&lt;TD VALIGN = TOP  ALIGN = CENTER&gt;&lt;A HREF="maint_0045.pdf"&gt;0045&lt;/A&gt;</v>
      </c>
      <c r="C40" s="7" t="str">
        <f>IF(Master!$B40="#","", (IF(Totals!AS40="Y","&lt;BR&gt;&lt;SMALL&gt;&lt;B&gt;&lt;FONT COLOR=""#00C000""&gt;Closed&lt;/FONT&gt;&lt;/B&gt;&lt;/SMALL&gt;&lt;/TD&gt;","&lt;/TD&gt;")))</f>
        <v>&lt;/TD&gt;</v>
      </c>
      <c r="E40" s="7" t="str">
        <f>(IF((Master!$B40="#"),(""),(CONCATENATE("&lt;TD VALIGN = TOP  ALIGN = CENTER NOWRAP&gt;",Master!C40,"&lt;/TD&gt;"))))</f>
        <v>&lt;TD VALIGN = TOP  ALIGN = CENTER NOWRAP&gt;802.1Q-2011&lt;/TD&gt;</v>
      </c>
      <c r="F40" s="7" t="str">
        <f>(IF((Master!$B40="#"),(""),(CONCATENATE("&lt;TD VALIGN = TOP NOWRAP&gt;",Master!D40,"&lt;/TD&gt;"))))</f>
        <v>&lt;TD VALIGN = TOP NOWRAP&gt;10.7.5.2&lt;/TD&gt;</v>
      </c>
      <c r="G40" s="7" t="str">
        <f>(IF((Master!$B40="#"),(""),(CONCATENATE("&lt;TD VALIGN = TOP NOWRAP&gt;",Master!E40,"&lt;/TD&gt;"))))</f>
        <v>&lt;TD VALIGN = TOP NOWRAP&gt;Flush!&lt;/TD&gt;</v>
      </c>
      <c r="H40" s="7" t="str">
        <f>IF(Master!G40="#","",IF(Master!G40="#","&lt;TD&gt;&lt;BR&gt;&lt;/TD&gt;",CONCATENATE("&lt;TD VALIGN = TOP  ALIGN = CENTER&gt;",Master!G40,"&lt;/TD&gt;")))</f>
        <v>&lt;TD VALIGN = TOP  ALIGN = CENTER&gt;-&lt;/TD&gt;</v>
      </c>
      <c r="I40" s="7" t="str">
        <f>IF(Master!H40="#","",IF(Master!H40="#","&lt;TD&gt;&lt;BR&gt;&lt;/TD&gt;",CONCATENATE("&lt;TD VALIGN = TOP  ALIGN = CENTER&gt;",Master!H40,"&lt;/TD&gt;")))</f>
        <v>&lt;TD VALIGN = TOP  ALIGN = CENTER&gt;-&lt;/TD&gt;</v>
      </c>
      <c r="J40" s="7" t="str">
        <f>IF(Master!I40="#","",IF(Master!I40="#","&lt;TD&gt;&lt;BR&gt;&lt;/TD&gt;",CONCATENATE("&lt;TD VALIGN = TOP  ALIGN = CENTER&gt;",Master!I40,"&lt;/TD&gt;")))</f>
        <v>&lt;TD VALIGN = TOP  ALIGN = CENTER&gt;-&lt;/TD&gt;</v>
      </c>
      <c r="K40" s="7" t="str">
        <f>IF(Master!J40="#","",IF(Master!J40="#","&lt;TD&gt;&lt;BR&gt;&lt;/TD&gt;",CONCATENATE("&lt;TD VALIGN = TOP  ALIGN = CENTER&gt;",Master!J40,"&lt;/TD&gt;")))</f>
        <v>&lt;TD VALIGN = TOP  ALIGN = CENTER&gt;-&lt;/TD&gt;</v>
      </c>
      <c r="L40" s="7" t="str">
        <f>IF(Master!K40="#","",IF(Master!K40="#","&lt;TD&gt;&lt;BR&gt;&lt;/TD&gt;",CONCATENATE("&lt;TD VALIGN = TOP  ALIGN = CENTER&gt;",Master!K40,"&lt;/TD&gt;")))</f>
        <v>&lt;TD VALIGN = TOP  ALIGN = CENTER&gt;-&lt;/TD&gt;</v>
      </c>
      <c r="M40" s="7" t="str">
        <f>IF(Master!L40="#","",IF(Master!L40="#","&lt;TD&gt;&lt;BR&gt;&lt;/TD&gt;",CONCATENATE("&lt;TD VALIGN = TOP  ALIGN = CENTER&gt;",Master!L40,"&lt;/TD&gt;")))</f>
        <v>&lt;TD VALIGN = TOP  ALIGN = CENTER&gt;-&lt;/TD&gt;</v>
      </c>
      <c r="N40" s="7" t="str">
        <f>IF(Master!M40="#","",IF(Master!M40="#","&lt;TD&gt;&lt;BR&gt;&lt;/TD&gt;",CONCATENATE("&lt;TD VALIGN = TOP  ALIGN = CENTER&gt;",Master!M40,"&lt;/TD&gt;")))</f>
        <v>&lt;TD VALIGN = TOP  ALIGN = CENTER&gt;-&lt;/TD&gt;</v>
      </c>
      <c r="O40" s="7" t="str">
        <f>IF(Master!N40="#","",IF(Master!N40="#","&lt;TD&gt;&lt;BR&gt;&lt;/TD&gt;",CONCATENATE("&lt;TD VALIGN = TOP  ALIGN = CENTER&gt;",Master!N40,"&lt;/TD&gt;")))</f>
        <v>&lt;TD VALIGN = TOP  ALIGN = CENTER&gt;T&lt;/TD&gt;</v>
      </c>
      <c r="P40" s="7" t="str">
        <f>IF(Master!O40="#","",IF(Master!O40="#","&lt;TD&gt;&lt;BR&gt;&lt;/TD&gt;",CONCATENATE("&lt;TD VALIGN = TOP  ALIGN = CENTER&gt;",Master!O40,"&lt;/TD&gt;")))</f>
        <v>&lt;TD VALIGN = TOP  ALIGN = CENTER&gt;T&lt;/TD&gt;</v>
      </c>
      <c r="Q40" s="7" t="str">
        <f>IF(Master!P40="#","",IF(Master!P40="#","&lt;TD&gt;&lt;BR&gt;&lt;/TD&gt;",CONCATENATE("&lt;TD VALIGN = TOP  ALIGN = CENTER&gt;",Master!P40,"&lt;/TD&gt;")))</f>
        <v>&lt;TD VALIGN = TOP  ALIGN = CENTER&gt;B&lt;/TD&gt;</v>
      </c>
      <c r="R40" s="7" t="str">
        <f>IF(Master!Q40="#","",IF(Master!Q40="#","&lt;TD&gt;&lt;BR&gt;&lt;/TD&gt;",CONCATENATE("&lt;TD VALIGN = TOP  ALIGN = CENTER&gt;",Master!Q40,"&lt;/TD&gt;")))</f>
        <v>&lt;TD VALIGN = TOP  ALIGN = CENTER&gt;B&lt;/TD&gt;</v>
      </c>
      <c r="S40" s="7" t="str">
        <f>IF(Master!R40="#","",IF(Master!R40="#","&lt;TD&gt;&lt;BR&gt;&lt;/TD&gt;",CONCATENATE("&lt;TD VALIGN = TOP  ALIGN = CENTER&gt;",Master!R40,"&lt;/TD&gt;")))</f>
        <v>&lt;TD VALIGN = TOP  ALIGN = CENTER&gt;V&lt;/TD&gt;</v>
      </c>
      <c r="T40" s="7" t="str">
        <f>IF(Master!S40="#","",IF(Master!S40="#","&lt;TD&gt;&lt;BR&gt;&lt;/TD&gt;",CONCATENATE("&lt;TD VALIGN = TOP  ALIGN = CENTER&gt;",Master!S40,"&lt;/TD&gt;")))</f>
        <v>&lt;TD VALIGN = TOP  ALIGN = CENTER&gt;V&lt;/TD&gt;</v>
      </c>
      <c r="U40" s="7" t="str">
        <f>IF(Master!T40="#","",IF(Master!T40="#","&lt;TD&gt;&lt;BR&gt;&lt;/TD&gt;",CONCATENATE("&lt;TD VALIGN = TOP  ALIGN = CENTER&gt;",Master!T40,"&lt;/TD&gt;")))</f>
        <v>&lt;TD VALIGN = TOP  ALIGN = CENTER&gt;V&lt;/TD&gt;</v>
      </c>
      <c r="V40" s="7" t="str">
        <f>IF(Master!U40="#","",IF(Master!U40="#","&lt;TD&gt;&lt;BR&gt;&lt;/TD&gt;",CONCATENATE("&lt;TD VALIGN = TOP  ALIGN = CENTER&gt;",Master!U40,"&lt;/TD&gt;")))</f>
        <v>&lt;TD VALIGN = TOP  ALIGN = CENTER&gt;V&lt;/TD&gt;</v>
      </c>
      <c r="W40" s="7" t="str">
        <f>IF(Master!V40="#","",IF(Master!V40="#","&lt;TD&gt;&lt;BR&gt;&lt;/TD&gt;",CONCATENATE("&lt;TD VALIGN = TOP  ALIGN = CENTER&gt;",Master!V40,"&lt;/TD&gt;")))</f>
        <v>&lt;TD VALIGN = TOP  ALIGN = CENTER&gt;V&lt;/TD&gt;</v>
      </c>
      <c r="X40" s="7" t="str">
        <f>IF(Master!W40="#","",IF(Master!W40="#","&lt;TD&gt;&lt;BR&gt;&lt;/TD&gt;",CONCATENATE("&lt;TD VALIGN = TOP  ALIGN = CENTER&gt;",Master!W40,"&lt;/TD&gt;")))</f>
        <v>&lt;TD VALIGN = TOP  ALIGN = CENTER&gt;V&lt;/TD&gt;</v>
      </c>
      <c r="Y40" s="7" t="str">
        <f>IF(Master!X40="#","",IF(Master!X40="#","&lt;TD&gt;&lt;BR&gt;&lt;/TD&gt;",CONCATENATE("&lt;TD VALIGN = TOP  ALIGN = CENTER&gt;",Master!X40,"&lt;/TD&gt;")))</f>
        <v/>
      </c>
      <c r="Z40" s="7" t="str">
        <f>IF(Master!Y40="#","",IF(Master!Y40="#","&lt;TD&gt;&lt;BR&gt;&lt;/TD&gt;",CONCATENATE("&lt;TD VALIGN = TOP  ALIGN = CENTER&gt;",Master!Y40,"&lt;/TD&gt;")))</f>
        <v>&lt;TD VALIGN = TOP  ALIGN = CENTER&gt;&lt;/TD&gt;</v>
      </c>
    </row>
    <row r="41" spans="1:26" ht="12.75" customHeight="1" x14ac:dyDescent="0.2">
      <c r="A41" s="26" t="str">
        <f>IF(Master!$B41="#","","&lt;TR&gt;")</f>
        <v>&lt;TR&gt;</v>
      </c>
      <c r="B41" s="7" t="str">
        <f>IF(Master!$B41="#","",CONCATENATE("&lt;TD VALIGN = TOP  ALIGN = CENTER&gt;&lt;A HREF=""maint_",Master!A41,".pdf""&gt;",Master!A41,"&lt;/A&gt;"))</f>
        <v>&lt;TD VALIGN = TOP  ALIGN = CENTER&gt;&lt;A HREF="maint_0046.pdf"&gt;0046&lt;/A&gt;</v>
      </c>
      <c r="C41" s="7" t="str">
        <f>IF(Master!$B41="#","", (IF(Totals!AS41="Y","&lt;BR&gt;&lt;SMALL&gt;&lt;B&gt;&lt;FONT COLOR=""#00C000""&gt;Closed&lt;/FONT&gt;&lt;/B&gt;&lt;/SMALL&gt;&lt;/TD&gt;","&lt;/TD&gt;")))</f>
        <v>&lt;/TD&gt;</v>
      </c>
      <c r="E41" s="7" t="str">
        <f>(IF((Master!$B41="#"),(""),(CONCATENATE("&lt;TD VALIGN = TOP  ALIGN = CENTER NOWRAP&gt;",Master!C41,"&lt;/TD&gt;"))))</f>
        <v>&lt;TD VALIGN = TOP  ALIGN = CENTER NOWRAP&gt;802.1Q-2011&lt;/TD&gt;</v>
      </c>
      <c r="F41" s="7" t="str">
        <f>(IF((Master!$B41="#"),(""),(CONCATENATE("&lt;TD VALIGN = TOP NOWRAP&gt;",Master!D41,"&lt;/TD&gt;"))))</f>
        <v>&lt;TD VALIGN = TOP NOWRAP&gt;11.2.3.2.1&lt;/TD&gt;</v>
      </c>
      <c r="G41" s="7" t="str">
        <f>(IF((Master!$B41="#"),(""),(CONCATENATE("&lt;TD VALIGN = TOP NOWRAP&gt;",Master!E41,"&lt;/TD&gt;"))))</f>
        <v>&lt;TD VALIGN = TOP NOWRAP&gt;Initiating VLAN membership declaration&lt;/TD&gt;</v>
      </c>
      <c r="H41" s="7" t="str">
        <f>IF(Master!G41="#","",IF(Master!G41="#","&lt;TD&gt;&lt;BR&gt;&lt;/TD&gt;",CONCATENATE("&lt;TD VALIGN = TOP  ALIGN = CENTER&gt;",Master!G41,"&lt;/TD&gt;")))</f>
        <v>&lt;TD VALIGN = TOP  ALIGN = CENTER&gt;-&lt;/TD&gt;</v>
      </c>
      <c r="I41" s="7" t="str">
        <f>IF(Master!H41="#","",IF(Master!H41="#","&lt;TD&gt;&lt;BR&gt;&lt;/TD&gt;",CONCATENATE("&lt;TD VALIGN = TOP  ALIGN = CENTER&gt;",Master!H41,"&lt;/TD&gt;")))</f>
        <v>&lt;TD VALIGN = TOP  ALIGN = CENTER&gt;-&lt;/TD&gt;</v>
      </c>
      <c r="J41" s="7" t="str">
        <f>IF(Master!I41="#","",IF(Master!I41="#","&lt;TD&gt;&lt;BR&gt;&lt;/TD&gt;",CONCATENATE("&lt;TD VALIGN = TOP  ALIGN = CENTER&gt;",Master!I41,"&lt;/TD&gt;")))</f>
        <v>&lt;TD VALIGN = TOP  ALIGN = CENTER&gt;-&lt;/TD&gt;</v>
      </c>
      <c r="K41" s="7" t="str">
        <f>IF(Master!J41="#","",IF(Master!J41="#","&lt;TD&gt;&lt;BR&gt;&lt;/TD&gt;",CONCATENATE("&lt;TD VALIGN = TOP  ALIGN = CENTER&gt;",Master!J41,"&lt;/TD&gt;")))</f>
        <v>&lt;TD VALIGN = TOP  ALIGN = CENTER&gt;-&lt;/TD&gt;</v>
      </c>
      <c r="L41" s="7" t="str">
        <f>IF(Master!K41="#","",IF(Master!K41="#","&lt;TD&gt;&lt;BR&gt;&lt;/TD&gt;",CONCATENATE("&lt;TD VALIGN = TOP  ALIGN = CENTER&gt;",Master!K41,"&lt;/TD&gt;")))</f>
        <v>&lt;TD VALIGN = TOP  ALIGN = CENTER&gt;-&lt;/TD&gt;</v>
      </c>
      <c r="M41" s="7" t="str">
        <f>IF(Master!L41="#","",IF(Master!L41="#","&lt;TD&gt;&lt;BR&gt;&lt;/TD&gt;",CONCATENATE("&lt;TD VALIGN = TOP  ALIGN = CENTER&gt;",Master!L41,"&lt;/TD&gt;")))</f>
        <v>&lt;TD VALIGN = TOP  ALIGN = CENTER&gt;-&lt;/TD&gt;</v>
      </c>
      <c r="N41" s="7" t="str">
        <f>IF(Master!M41="#","",IF(Master!M41="#","&lt;TD&gt;&lt;BR&gt;&lt;/TD&gt;",CONCATENATE("&lt;TD VALIGN = TOP  ALIGN = CENTER&gt;",Master!M41,"&lt;/TD&gt;")))</f>
        <v>&lt;TD VALIGN = TOP  ALIGN = CENTER&gt;-&lt;/TD&gt;</v>
      </c>
      <c r="O41" s="7" t="str">
        <f>IF(Master!N41="#","",IF(Master!N41="#","&lt;TD&gt;&lt;BR&gt;&lt;/TD&gt;",CONCATENATE("&lt;TD VALIGN = TOP  ALIGN = CENTER&gt;",Master!N41,"&lt;/TD&gt;")))</f>
        <v>&lt;TD VALIGN = TOP  ALIGN = CENTER&gt;T&lt;/TD&gt;</v>
      </c>
      <c r="P41" s="7" t="str">
        <f>IF(Master!O41="#","",IF(Master!O41="#","&lt;TD&gt;&lt;BR&gt;&lt;/TD&gt;",CONCATENATE("&lt;TD VALIGN = TOP  ALIGN = CENTER&gt;",Master!O41,"&lt;/TD&gt;")))</f>
        <v>&lt;TD VALIGN = TOP  ALIGN = CENTER&gt;T&lt;/TD&gt;</v>
      </c>
      <c r="Q41" s="7" t="str">
        <f>IF(Master!P41="#","",IF(Master!P41="#","&lt;TD&gt;&lt;BR&gt;&lt;/TD&gt;",CONCATENATE("&lt;TD VALIGN = TOP  ALIGN = CENTER&gt;",Master!P41,"&lt;/TD&gt;")))</f>
        <v>&lt;TD VALIGN = TOP  ALIGN = CENTER&gt;B&lt;/TD&gt;</v>
      </c>
      <c r="R41" s="7" t="str">
        <f>IF(Master!Q41="#","",IF(Master!Q41="#","&lt;TD&gt;&lt;BR&gt;&lt;/TD&gt;",CONCATENATE("&lt;TD VALIGN = TOP  ALIGN = CENTER&gt;",Master!Q41,"&lt;/TD&gt;")))</f>
        <v>&lt;TD VALIGN = TOP  ALIGN = CENTER&gt;B&lt;/TD&gt;</v>
      </c>
      <c r="S41" s="7" t="str">
        <f>IF(Master!R41="#","",IF(Master!R41="#","&lt;TD&gt;&lt;BR&gt;&lt;/TD&gt;",CONCATENATE("&lt;TD VALIGN = TOP  ALIGN = CENTER&gt;",Master!R41,"&lt;/TD&gt;")))</f>
        <v>&lt;TD VALIGN = TOP  ALIGN = CENTER&gt;V&lt;/TD&gt;</v>
      </c>
      <c r="T41" s="7" t="str">
        <f>IF(Master!S41="#","",IF(Master!S41="#","&lt;TD&gt;&lt;BR&gt;&lt;/TD&gt;",CONCATENATE("&lt;TD VALIGN = TOP  ALIGN = CENTER&gt;",Master!S41,"&lt;/TD&gt;")))</f>
        <v>&lt;TD VALIGN = TOP  ALIGN = CENTER&gt;V&lt;/TD&gt;</v>
      </c>
      <c r="U41" s="7" t="str">
        <f>IF(Master!T41="#","",IF(Master!T41="#","&lt;TD&gt;&lt;BR&gt;&lt;/TD&gt;",CONCATENATE("&lt;TD VALIGN = TOP  ALIGN = CENTER&gt;",Master!T41,"&lt;/TD&gt;")))</f>
        <v>&lt;TD VALIGN = TOP  ALIGN = CENTER&gt;V&lt;/TD&gt;</v>
      </c>
      <c r="V41" s="7" t="str">
        <f>IF(Master!U41="#","",IF(Master!U41="#","&lt;TD&gt;&lt;BR&gt;&lt;/TD&gt;",CONCATENATE("&lt;TD VALIGN = TOP  ALIGN = CENTER&gt;",Master!U41,"&lt;/TD&gt;")))</f>
        <v>&lt;TD VALIGN = TOP  ALIGN = CENTER&gt;V&lt;/TD&gt;</v>
      </c>
      <c r="W41" s="7" t="str">
        <f>IF(Master!V41="#","",IF(Master!V41="#","&lt;TD&gt;&lt;BR&gt;&lt;/TD&gt;",CONCATENATE("&lt;TD VALIGN = TOP  ALIGN = CENTER&gt;",Master!V41,"&lt;/TD&gt;")))</f>
        <v>&lt;TD VALIGN = TOP  ALIGN = CENTER&gt;V&lt;/TD&gt;</v>
      </c>
      <c r="X41" s="7" t="str">
        <f>IF(Master!W41="#","",IF(Master!W41="#","&lt;TD&gt;&lt;BR&gt;&lt;/TD&gt;",CONCATENATE("&lt;TD VALIGN = TOP  ALIGN = CENTER&gt;",Master!W41,"&lt;/TD&gt;")))</f>
        <v>&lt;TD VALIGN = TOP  ALIGN = CENTER&gt;V&lt;/TD&gt;</v>
      </c>
      <c r="Y41" s="7" t="str">
        <f>IF(Master!X41="#","",IF(Master!X41="#","&lt;TD&gt;&lt;BR&gt;&lt;/TD&gt;",CONCATENATE("&lt;TD VALIGN = TOP  ALIGN = CENTER&gt;",Master!X41,"&lt;/TD&gt;")))</f>
        <v/>
      </c>
      <c r="Z41" s="7" t="str">
        <f>IF(Master!Y41="#","",IF(Master!Y41="#","&lt;TD&gt;&lt;BR&gt;&lt;/TD&gt;",CONCATENATE("&lt;TD VALIGN = TOP  ALIGN = CENTER&gt;",Master!Y41,"&lt;/TD&gt;")))</f>
        <v>&lt;TD VALIGN = TOP  ALIGN = CENTER&gt;&lt;/TD&gt;</v>
      </c>
    </row>
    <row r="42" spans="1:26" ht="12.75" customHeight="1" x14ac:dyDescent="0.2">
      <c r="A42" s="26" t="str">
        <f>IF(Master!$B42="#","","&lt;TR&gt;")</f>
        <v>&lt;TR&gt;</v>
      </c>
      <c r="B42" s="7" t="str">
        <f>IF(Master!$B42="#","",CONCATENATE("&lt;TD VALIGN = TOP  ALIGN = CENTER&gt;&lt;A HREF=""maint_",Master!A42,".pdf""&gt;",Master!A42,"&lt;/A&gt;"))</f>
        <v>&lt;TD VALIGN = TOP  ALIGN = CENTER&gt;&lt;A HREF="maint_0047.pdf"&gt;0047&lt;/A&gt;</v>
      </c>
      <c r="C42" s="7" t="str">
        <f>IF(Master!$B42="#","", (IF(Totals!AS42="Y","&lt;BR&gt;&lt;SMALL&gt;&lt;B&gt;&lt;FONT COLOR=""#00C000""&gt;Closed&lt;/FONT&gt;&lt;/B&gt;&lt;/SMALL&gt;&lt;/TD&gt;","&lt;/TD&gt;")))</f>
        <v>&lt;/TD&gt;</v>
      </c>
      <c r="E42" s="7" t="str">
        <f>(IF((Master!$B42="#"),(""),(CONCATENATE("&lt;TD VALIGN = TOP  ALIGN = CENTER NOWRAP&gt;",Master!C42,"&lt;/TD&gt;"))))</f>
        <v>&lt;TD VALIGN = TOP  ALIGN = CENTER NOWRAP&gt;802.1Q-2011&lt;/TD&gt;</v>
      </c>
      <c r="F42" s="7" t="str">
        <f>(IF((Master!$B42="#"),(""),(CONCATENATE("&lt;TD VALIGN = TOP NOWRAP&gt;",Master!D42,"&lt;/TD&gt;"))))</f>
        <v>&lt;TD VALIGN = TOP NOWRAP&gt;10.7.2, 11.2.1.3&lt;/TD&gt;</v>
      </c>
      <c r="G42" s="7" t="str">
        <f>(IF((Master!$B42="#"),(""),(CONCATENATE("&lt;TD VALIGN = TOP NOWRAP&gt;",Master!E42,"&lt;/TD&gt;"))))</f>
        <v>&lt;TD VALIGN = TOP NOWRAP&gt;Registrar Administrative Controls&lt;/TD&gt;</v>
      </c>
      <c r="H42" s="7" t="str">
        <f>IF(Master!G42="#","",IF(Master!G42="#","&lt;TD&gt;&lt;BR&gt;&lt;/TD&gt;",CONCATENATE("&lt;TD VALIGN = TOP  ALIGN = CENTER&gt;",Master!G42,"&lt;/TD&gt;")))</f>
        <v>&lt;TD VALIGN = TOP  ALIGN = CENTER&gt;-&lt;/TD&gt;</v>
      </c>
      <c r="I42" s="7" t="str">
        <f>IF(Master!H42="#","",IF(Master!H42="#","&lt;TD&gt;&lt;BR&gt;&lt;/TD&gt;",CONCATENATE("&lt;TD VALIGN = TOP  ALIGN = CENTER&gt;",Master!H42,"&lt;/TD&gt;")))</f>
        <v>&lt;TD VALIGN = TOP  ALIGN = CENTER&gt;-&lt;/TD&gt;</v>
      </c>
      <c r="J42" s="7" t="str">
        <f>IF(Master!I42="#","",IF(Master!I42="#","&lt;TD&gt;&lt;BR&gt;&lt;/TD&gt;",CONCATENATE("&lt;TD VALIGN = TOP  ALIGN = CENTER&gt;",Master!I42,"&lt;/TD&gt;")))</f>
        <v>&lt;TD VALIGN = TOP  ALIGN = CENTER&gt;-&lt;/TD&gt;</v>
      </c>
      <c r="K42" s="7" t="str">
        <f>IF(Master!J42="#","",IF(Master!J42="#","&lt;TD&gt;&lt;BR&gt;&lt;/TD&gt;",CONCATENATE("&lt;TD VALIGN = TOP  ALIGN = CENTER&gt;",Master!J42,"&lt;/TD&gt;")))</f>
        <v>&lt;TD VALIGN = TOP  ALIGN = CENTER&gt;-&lt;/TD&gt;</v>
      </c>
      <c r="L42" s="7" t="str">
        <f>IF(Master!K42="#","",IF(Master!K42="#","&lt;TD&gt;&lt;BR&gt;&lt;/TD&gt;",CONCATENATE("&lt;TD VALIGN = TOP  ALIGN = CENTER&gt;",Master!K42,"&lt;/TD&gt;")))</f>
        <v>&lt;TD VALIGN = TOP  ALIGN = CENTER&gt;-&lt;/TD&gt;</v>
      </c>
      <c r="M42" s="7" t="str">
        <f>IF(Master!L42="#","",IF(Master!L42="#","&lt;TD&gt;&lt;BR&gt;&lt;/TD&gt;",CONCATENATE("&lt;TD VALIGN = TOP  ALIGN = CENTER&gt;",Master!L42,"&lt;/TD&gt;")))</f>
        <v>&lt;TD VALIGN = TOP  ALIGN = CENTER&gt;-&lt;/TD&gt;</v>
      </c>
      <c r="N42" s="7" t="str">
        <f>IF(Master!M42="#","",IF(Master!M42="#","&lt;TD&gt;&lt;BR&gt;&lt;/TD&gt;",CONCATENATE("&lt;TD VALIGN = TOP  ALIGN = CENTER&gt;",Master!M42,"&lt;/TD&gt;")))</f>
        <v>&lt;TD VALIGN = TOP  ALIGN = CENTER&gt;-&lt;/TD&gt;</v>
      </c>
      <c r="O42" s="7" t="str">
        <f>IF(Master!N42="#","",IF(Master!N42="#","&lt;TD&gt;&lt;BR&gt;&lt;/TD&gt;",CONCATENATE("&lt;TD VALIGN = TOP  ALIGN = CENTER&gt;",Master!N42,"&lt;/TD&gt;")))</f>
        <v>&lt;TD VALIGN = TOP  ALIGN = CENTER&gt;T&lt;/TD&gt;</v>
      </c>
      <c r="P42" s="7" t="str">
        <f>IF(Master!O42="#","",IF(Master!O42="#","&lt;TD&gt;&lt;BR&gt;&lt;/TD&gt;",CONCATENATE("&lt;TD VALIGN = TOP  ALIGN = CENTER&gt;",Master!O42,"&lt;/TD&gt;")))</f>
        <v>&lt;TD VALIGN = TOP  ALIGN = CENTER&gt;T&lt;/TD&gt;</v>
      </c>
      <c r="Q42" s="7" t="str">
        <f>IF(Master!P42="#","",IF(Master!P42="#","&lt;TD&gt;&lt;BR&gt;&lt;/TD&gt;",CONCATENATE("&lt;TD VALIGN = TOP  ALIGN = CENTER&gt;",Master!P42,"&lt;/TD&gt;")))</f>
        <v>&lt;TD VALIGN = TOP  ALIGN = CENTER&gt;B&lt;/TD&gt;</v>
      </c>
      <c r="R42" s="7" t="str">
        <f>IF(Master!Q42="#","",IF(Master!Q42="#","&lt;TD&gt;&lt;BR&gt;&lt;/TD&gt;",CONCATENATE("&lt;TD VALIGN = TOP  ALIGN = CENTER&gt;",Master!Q42,"&lt;/TD&gt;")))</f>
        <v>&lt;TD VALIGN = TOP  ALIGN = CENTER&gt;B&lt;/TD&gt;</v>
      </c>
      <c r="S42" s="7" t="str">
        <f>IF(Master!R42="#","",IF(Master!R42="#","&lt;TD&gt;&lt;BR&gt;&lt;/TD&gt;",CONCATENATE("&lt;TD VALIGN = TOP  ALIGN = CENTER&gt;",Master!R42,"&lt;/TD&gt;")))</f>
        <v>&lt;TD VALIGN = TOP  ALIGN = CENTER&gt;V&lt;/TD&gt;</v>
      </c>
      <c r="T42" s="7" t="str">
        <f>IF(Master!S42="#","",IF(Master!S42="#","&lt;TD&gt;&lt;BR&gt;&lt;/TD&gt;",CONCATENATE("&lt;TD VALIGN = TOP  ALIGN = CENTER&gt;",Master!S42,"&lt;/TD&gt;")))</f>
        <v>&lt;TD VALIGN = TOP  ALIGN = CENTER&gt;V&lt;/TD&gt;</v>
      </c>
      <c r="U42" s="7" t="str">
        <f>IF(Master!T42="#","",IF(Master!T42="#","&lt;TD&gt;&lt;BR&gt;&lt;/TD&gt;",CONCATENATE("&lt;TD VALIGN = TOP  ALIGN = CENTER&gt;",Master!T42,"&lt;/TD&gt;")))</f>
        <v>&lt;TD VALIGN = TOP  ALIGN = CENTER&gt;V&lt;/TD&gt;</v>
      </c>
      <c r="V42" s="7" t="str">
        <f>IF(Master!U42="#","",IF(Master!U42="#","&lt;TD&gt;&lt;BR&gt;&lt;/TD&gt;",CONCATENATE("&lt;TD VALIGN = TOP  ALIGN = CENTER&gt;",Master!U42,"&lt;/TD&gt;")))</f>
        <v>&lt;TD VALIGN = TOP  ALIGN = CENTER&gt;V&lt;/TD&gt;</v>
      </c>
      <c r="W42" s="7" t="str">
        <f>IF(Master!V42="#","",IF(Master!V42="#","&lt;TD&gt;&lt;BR&gt;&lt;/TD&gt;",CONCATENATE("&lt;TD VALIGN = TOP  ALIGN = CENTER&gt;",Master!V42,"&lt;/TD&gt;")))</f>
        <v>&lt;TD VALIGN = TOP  ALIGN = CENTER&gt;V&lt;/TD&gt;</v>
      </c>
      <c r="X42" s="7" t="str">
        <f>IF(Master!W42="#","",IF(Master!W42="#","&lt;TD&gt;&lt;BR&gt;&lt;/TD&gt;",CONCATENATE("&lt;TD VALIGN = TOP  ALIGN = CENTER&gt;",Master!W42,"&lt;/TD&gt;")))</f>
        <v>&lt;TD VALIGN = TOP  ALIGN = CENTER&gt;V&lt;/TD&gt;</v>
      </c>
      <c r="Y42" s="7" t="str">
        <f>IF(Master!X42="#","",IF(Master!X42="#","&lt;TD&gt;&lt;BR&gt;&lt;/TD&gt;",CONCATENATE("&lt;TD VALIGN = TOP  ALIGN = CENTER&gt;",Master!X42,"&lt;/TD&gt;")))</f>
        <v/>
      </c>
      <c r="Z42" s="7" t="str">
        <f>IF(Master!Y42="#","",IF(Master!Y42="#","&lt;TD&gt;&lt;BR&gt;&lt;/TD&gt;",CONCATENATE("&lt;TD VALIGN = TOP  ALIGN = CENTER&gt;",Master!Y42,"&lt;/TD&gt;")))</f>
        <v>&lt;TD VALIGN = TOP  ALIGN = CENTER&gt;&lt;/TD&gt;</v>
      </c>
    </row>
    <row r="43" spans="1:26" ht="12.75" customHeight="1" x14ac:dyDescent="0.2">
      <c r="A43" s="26" t="str">
        <f>IF(Master!$B43="#","","&lt;TR&gt;")</f>
        <v>&lt;TR&gt;</v>
      </c>
      <c r="B43" s="7" t="str">
        <f>IF(Master!$B43="#","",CONCATENATE("&lt;TD VALIGN = TOP  ALIGN = CENTER&gt;&lt;A HREF=""maint_",Master!A43,".pdf""&gt;",Master!A43,"&lt;/A&gt;"))</f>
        <v>&lt;TD VALIGN = TOP  ALIGN = CENTER&gt;&lt;A HREF="maint_0048.pdf"&gt;0048&lt;/A&gt;</v>
      </c>
      <c r="C43" s="7" t="str">
        <f>IF(Master!$B43="#","", (IF(Totals!AS43="Y","&lt;BR&gt;&lt;SMALL&gt;&lt;B&gt;&lt;FONT COLOR=""#00C000""&gt;Closed&lt;/FONT&gt;&lt;/B&gt;&lt;/SMALL&gt;&lt;/TD&gt;","&lt;/TD&gt;")))</f>
        <v>&lt;/TD&gt;</v>
      </c>
      <c r="E43" s="7" t="str">
        <f>(IF((Master!$B43="#"),(""),(CONCATENATE("&lt;TD VALIGN = TOP  ALIGN = CENTER NOWRAP&gt;",Master!C43,"&lt;/TD&gt;"))))</f>
        <v>&lt;TD VALIGN = TOP  ALIGN = CENTER NOWRAP&gt;802.1Q-2011&lt;/TD&gt;</v>
      </c>
      <c r="F43" s="7" t="str">
        <f>(IF((Master!$B43="#"),(""),(CONCATENATE("&lt;TD VALIGN = TOP NOWRAP&gt;",Master!D43,"&lt;/TD&gt;"))))</f>
        <v>&lt;TD VALIGN = TOP NOWRAP&gt;11.2.5&lt;/TD&gt;</v>
      </c>
      <c r="G43" s="7" t="str">
        <f>(IF((Master!$B43="#"),(""),(CONCATENATE("&lt;TD VALIGN = TOP NOWRAP&gt;",Master!E43,"&lt;/TD&gt;"))))</f>
        <v>&lt;TD VALIGN = TOP NOWRAP&gt;Use of "new" declaration capability&lt;/TD&gt;</v>
      </c>
      <c r="H43" s="7" t="str">
        <f>IF(Master!G43="#","",IF(Master!G43="#","&lt;TD&gt;&lt;BR&gt;&lt;/TD&gt;",CONCATENATE("&lt;TD VALIGN = TOP  ALIGN = CENTER&gt;",Master!G43,"&lt;/TD&gt;")))</f>
        <v>&lt;TD VALIGN = TOP  ALIGN = CENTER&gt;-&lt;/TD&gt;</v>
      </c>
      <c r="I43" s="7" t="str">
        <f>IF(Master!H43="#","",IF(Master!H43="#","&lt;TD&gt;&lt;BR&gt;&lt;/TD&gt;",CONCATENATE("&lt;TD VALIGN = TOP  ALIGN = CENTER&gt;",Master!H43,"&lt;/TD&gt;")))</f>
        <v>&lt;TD VALIGN = TOP  ALIGN = CENTER&gt;-&lt;/TD&gt;</v>
      </c>
      <c r="J43" s="7" t="str">
        <f>IF(Master!I43="#","",IF(Master!I43="#","&lt;TD&gt;&lt;BR&gt;&lt;/TD&gt;",CONCATENATE("&lt;TD VALIGN = TOP  ALIGN = CENTER&gt;",Master!I43,"&lt;/TD&gt;")))</f>
        <v>&lt;TD VALIGN = TOP  ALIGN = CENTER&gt;-&lt;/TD&gt;</v>
      </c>
      <c r="K43" s="7" t="str">
        <f>IF(Master!J43="#","",IF(Master!J43="#","&lt;TD&gt;&lt;BR&gt;&lt;/TD&gt;",CONCATENATE("&lt;TD VALIGN = TOP  ALIGN = CENTER&gt;",Master!J43,"&lt;/TD&gt;")))</f>
        <v>&lt;TD VALIGN = TOP  ALIGN = CENTER&gt;-&lt;/TD&gt;</v>
      </c>
      <c r="L43" s="7" t="str">
        <f>IF(Master!K43="#","",IF(Master!K43="#","&lt;TD&gt;&lt;BR&gt;&lt;/TD&gt;",CONCATENATE("&lt;TD VALIGN = TOP  ALIGN = CENTER&gt;",Master!K43,"&lt;/TD&gt;")))</f>
        <v>&lt;TD VALIGN = TOP  ALIGN = CENTER&gt;-&lt;/TD&gt;</v>
      </c>
      <c r="M43" s="7" t="str">
        <f>IF(Master!L43="#","",IF(Master!L43="#","&lt;TD&gt;&lt;BR&gt;&lt;/TD&gt;",CONCATENATE("&lt;TD VALIGN = TOP  ALIGN = CENTER&gt;",Master!L43,"&lt;/TD&gt;")))</f>
        <v>&lt;TD VALIGN = TOP  ALIGN = CENTER&gt;-&lt;/TD&gt;</v>
      </c>
      <c r="N43" s="7" t="str">
        <f>IF(Master!M43="#","",IF(Master!M43="#","&lt;TD&gt;&lt;BR&gt;&lt;/TD&gt;",CONCATENATE("&lt;TD VALIGN = TOP  ALIGN = CENTER&gt;",Master!M43,"&lt;/TD&gt;")))</f>
        <v>&lt;TD VALIGN = TOP  ALIGN = CENTER&gt;-&lt;/TD&gt;</v>
      </c>
      <c r="O43" s="7" t="str">
        <f>IF(Master!N43="#","",IF(Master!N43="#","&lt;TD&gt;&lt;BR&gt;&lt;/TD&gt;",CONCATENATE("&lt;TD VALIGN = TOP  ALIGN = CENTER&gt;",Master!N43,"&lt;/TD&gt;")))</f>
        <v>&lt;TD VALIGN = TOP  ALIGN = CENTER&gt;T&lt;/TD&gt;</v>
      </c>
      <c r="P43" s="7" t="str">
        <f>IF(Master!O43="#","",IF(Master!O43="#","&lt;TD&gt;&lt;BR&gt;&lt;/TD&gt;",CONCATENATE("&lt;TD VALIGN = TOP  ALIGN = CENTER&gt;",Master!O43,"&lt;/TD&gt;")))</f>
        <v>&lt;TD VALIGN = TOP  ALIGN = CENTER&gt;T&lt;/TD&gt;</v>
      </c>
      <c r="Q43" s="7" t="str">
        <f>IF(Master!P43="#","",IF(Master!P43="#","&lt;TD&gt;&lt;BR&gt;&lt;/TD&gt;",CONCATENATE("&lt;TD VALIGN = TOP  ALIGN = CENTER&gt;",Master!P43,"&lt;/TD&gt;")))</f>
        <v>&lt;TD VALIGN = TOP  ALIGN = CENTER&gt;B&lt;/TD&gt;</v>
      </c>
      <c r="R43" s="7" t="str">
        <f>IF(Master!Q43="#","",IF(Master!Q43="#","&lt;TD&gt;&lt;BR&gt;&lt;/TD&gt;",CONCATENATE("&lt;TD VALIGN = TOP  ALIGN = CENTER&gt;",Master!Q43,"&lt;/TD&gt;")))</f>
        <v>&lt;TD VALIGN = TOP  ALIGN = CENTER&gt;B&lt;/TD&gt;</v>
      </c>
      <c r="S43" s="7" t="str">
        <f>IF(Master!R43="#","",IF(Master!R43="#","&lt;TD&gt;&lt;BR&gt;&lt;/TD&gt;",CONCATENATE("&lt;TD VALIGN = TOP  ALIGN = CENTER&gt;",Master!R43,"&lt;/TD&gt;")))</f>
        <v>&lt;TD VALIGN = TOP  ALIGN = CENTER&gt;V&lt;/TD&gt;</v>
      </c>
      <c r="T43" s="7" t="str">
        <f>IF(Master!S43="#","",IF(Master!S43="#","&lt;TD&gt;&lt;BR&gt;&lt;/TD&gt;",CONCATENATE("&lt;TD VALIGN = TOP  ALIGN = CENTER&gt;",Master!S43,"&lt;/TD&gt;")))</f>
        <v>&lt;TD VALIGN = TOP  ALIGN = CENTER&gt;V&lt;/TD&gt;</v>
      </c>
      <c r="U43" s="7" t="str">
        <f>IF(Master!T43="#","",IF(Master!T43="#","&lt;TD&gt;&lt;BR&gt;&lt;/TD&gt;",CONCATENATE("&lt;TD VALIGN = TOP  ALIGN = CENTER&gt;",Master!T43,"&lt;/TD&gt;")))</f>
        <v>&lt;TD VALIGN = TOP  ALIGN = CENTER&gt;V&lt;/TD&gt;</v>
      </c>
      <c r="V43" s="7" t="str">
        <f>IF(Master!U43="#","",IF(Master!U43="#","&lt;TD&gt;&lt;BR&gt;&lt;/TD&gt;",CONCATENATE("&lt;TD VALIGN = TOP  ALIGN = CENTER&gt;",Master!U43,"&lt;/TD&gt;")))</f>
        <v>&lt;TD VALIGN = TOP  ALIGN = CENTER&gt;V&lt;/TD&gt;</v>
      </c>
      <c r="W43" s="7" t="str">
        <f>IF(Master!V43="#","",IF(Master!V43="#","&lt;TD&gt;&lt;BR&gt;&lt;/TD&gt;",CONCATENATE("&lt;TD VALIGN = TOP  ALIGN = CENTER&gt;",Master!V43,"&lt;/TD&gt;")))</f>
        <v>&lt;TD VALIGN = TOP  ALIGN = CENTER&gt;V&lt;/TD&gt;</v>
      </c>
      <c r="X43" s="7" t="str">
        <f>IF(Master!W43="#","",IF(Master!W43="#","&lt;TD&gt;&lt;BR&gt;&lt;/TD&gt;",CONCATENATE("&lt;TD VALIGN = TOP  ALIGN = CENTER&gt;",Master!W43,"&lt;/TD&gt;")))</f>
        <v>&lt;TD VALIGN = TOP  ALIGN = CENTER&gt;V&lt;/TD&gt;</v>
      </c>
      <c r="Y43" s="7" t="str">
        <f>IF(Master!X43="#","",IF(Master!X43="#","&lt;TD&gt;&lt;BR&gt;&lt;/TD&gt;",CONCATENATE("&lt;TD VALIGN = TOP  ALIGN = CENTER&gt;",Master!X43,"&lt;/TD&gt;")))</f>
        <v/>
      </c>
      <c r="Z43" s="7" t="str">
        <f>IF(Master!Y43="#","",IF(Master!Y43="#","&lt;TD&gt;&lt;BR&gt;&lt;/TD&gt;",CONCATENATE("&lt;TD VALIGN = TOP  ALIGN = CENTER&gt;",Master!Y43,"&lt;/TD&gt;")))</f>
        <v>&lt;TD VALIGN = TOP  ALIGN = CENTER&gt;&lt;/TD&gt;</v>
      </c>
    </row>
    <row r="44" spans="1:26" ht="12.75" customHeight="1" x14ac:dyDescent="0.2">
      <c r="A44" s="26" t="str">
        <f>IF(Master!$B44="#","","&lt;TR&gt;")</f>
        <v>&lt;TR&gt;</v>
      </c>
      <c r="B44" s="7" t="str">
        <f>IF(Master!$B44="#","",CONCATENATE("&lt;TD VALIGN = TOP  ALIGN = CENTER&gt;&lt;A HREF=""maint_",Master!A44,".pdf""&gt;",Master!A44,"&lt;/A&gt;"))</f>
        <v>&lt;TD VALIGN = TOP  ALIGN = CENTER&gt;&lt;A HREF="maint_0049.pdf"&gt;0049&lt;/A&gt;</v>
      </c>
      <c r="C44" s="7" t="str">
        <f>IF(Master!$B44="#","", (IF(Totals!AS44="Y","&lt;BR&gt;&lt;SMALL&gt;&lt;B&gt;&lt;FONT COLOR=""#00C000""&gt;Closed&lt;/FONT&gt;&lt;/B&gt;&lt;/SMALL&gt;&lt;/TD&gt;","&lt;/TD&gt;")))</f>
        <v>&lt;/TD&gt;</v>
      </c>
      <c r="E44" s="7" t="str">
        <f>(IF((Master!$B44="#"),(""),(CONCATENATE("&lt;TD VALIGN = TOP  ALIGN = CENTER NOWRAP&gt;",Master!C44,"&lt;/TD&gt;"))))</f>
        <v>&lt;TD VALIGN = TOP  ALIGN = CENTER NOWRAP&gt;802.1Q-2011&lt;/TD&gt;</v>
      </c>
      <c r="F44" s="7" t="str">
        <f>(IF((Master!$B44="#"),(""),(CONCATENATE("&lt;TD VALIGN = TOP NOWRAP&gt;",Master!D44,"&lt;/TD&gt;"))))</f>
        <v>&lt;TD VALIGN = TOP NOWRAP&gt;35.2.4.5&lt;/TD&gt;</v>
      </c>
      <c r="G44" s="7" t="str">
        <f>(IF((Master!$B44="#"),(""),(CONCATENATE("&lt;TD VALIGN = TOP NOWRAP&gt;",Master!E44,"&lt;/TD&gt;"))))</f>
        <v>&lt;TD VALIGN = TOP NOWRAP&gt;MAP Context for MSRP&lt;/TD&gt;</v>
      </c>
      <c r="H44" s="7" t="str">
        <f>IF(Master!G44="#","",IF(Master!G44="#","&lt;TD&gt;&lt;BR&gt;&lt;/TD&gt;",CONCATENATE("&lt;TD VALIGN = TOP  ALIGN = CENTER&gt;",Master!G44,"&lt;/TD&gt;")))</f>
        <v>&lt;TD VALIGN = TOP  ALIGN = CENTER&gt;-&lt;/TD&gt;</v>
      </c>
      <c r="I44" s="7" t="str">
        <f>IF(Master!H44="#","",IF(Master!H44="#","&lt;TD&gt;&lt;BR&gt;&lt;/TD&gt;",CONCATENATE("&lt;TD VALIGN = TOP  ALIGN = CENTER&gt;",Master!H44,"&lt;/TD&gt;")))</f>
        <v>&lt;TD VALIGN = TOP  ALIGN = CENTER&gt;-&lt;/TD&gt;</v>
      </c>
      <c r="J44" s="7" t="str">
        <f>IF(Master!I44="#","",IF(Master!I44="#","&lt;TD&gt;&lt;BR&gt;&lt;/TD&gt;",CONCATENATE("&lt;TD VALIGN = TOP  ALIGN = CENTER&gt;",Master!I44,"&lt;/TD&gt;")))</f>
        <v>&lt;TD VALIGN = TOP  ALIGN = CENTER&gt;-&lt;/TD&gt;</v>
      </c>
      <c r="K44" s="7" t="str">
        <f>IF(Master!J44="#","",IF(Master!J44="#","&lt;TD&gt;&lt;BR&gt;&lt;/TD&gt;",CONCATENATE("&lt;TD VALIGN = TOP  ALIGN = CENTER&gt;",Master!J44,"&lt;/TD&gt;")))</f>
        <v>&lt;TD VALIGN = TOP  ALIGN = CENTER&gt;-&lt;/TD&gt;</v>
      </c>
      <c r="L44" s="7" t="str">
        <f>IF(Master!K44="#","",IF(Master!K44="#","&lt;TD&gt;&lt;BR&gt;&lt;/TD&gt;",CONCATENATE("&lt;TD VALIGN = TOP  ALIGN = CENTER&gt;",Master!K44,"&lt;/TD&gt;")))</f>
        <v>&lt;TD VALIGN = TOP  ALIGN = CENTER&gt;-&lt;/TD&gt;</v>
      </c>
      <c r="M44" s="7" t="str">
        <f>IF(Master!L44="#","",IF(Master!L44="#","&lt;TD&gt;&lt;BR&gt;&lt;/TD&gt;",CONCATENATE("&lt;TD VALIGN = TOP  ALIGN = CENTER&gt;",Master!L44,"&lt;/TD&gt;")))</f>
        <v>&lt;TD VALIGN = TOP  ALIGN = CENTER&gt;-&lt;/TD&gt;</v>
      </c>
      <c r="N44" s="7" t="str">
        <f>IF(Master!M44="#","",IF(Master!M44="#","&lt;TD&gt;&lt;BR&gt;&lt;/TD&gt;",CONCATENATE("&lt;TD VALIGN = TOP  ALIGN = CENTER&gt;",Master!M44,"&lt;/TD&gt;")))</f>
        <v>&lt;TD VALIGN = TOP  ALIGN = CENTER&gt;-&lt;/TD&gt;</v>
      </c>
      <c r="O44" s="7" t="str">
        <f>IF(Master!N44="#","",IF(Master!N44="#","&lt;TD&gt;&lt;BR&gt;&lt;/TD&gt;",CONCATENATE("&lt;TD VALIGN = TOP  ALIGN = CENTER&gt;",Master!N44,"&lt;/TD&gt;")))</f>
        <v>&lt;TD VALIGN = TOP  ALIGN = CENTER&gt;B&lt;/TD&gt;</v>
      </c>
      <c r="P44" s="7" t="str">
        <f>IF(Master!O44="#","",IF(Master!O44="#","&lt;TD&gt;&lt;BR&gt;&lt;/TD&gt;",CONCATENATE("&lt;TD VALIGN = TOP  ALIGN = CENTER&gt;",Master!O44,"&lt;/TD&gt;")))</f>
        <v>&lt;TD VALIGN = TOP  ALIGN = CENTER&gt;B&lt;/TD&gt;</v>
      </c>
      <c r="Q44" s="7" t="str">
        <f>IF(Master!P44="#","",IF(Master!P44="#","&lt;TD&gt;&lt;BR&gt;&lt;/TD&gt;",CONCATENATE("&lt;TD VALIGN = TOP  ALIGN = CENTER&gt;",Master!P44,"&lt;/TD&gt;")))</f>
        <v>&lt;TD VALIGN = TOP  ALIGN = CENTER&gt;B&lt;/TD&gt;</v>
      </c>
      <c r="R44" s="7" t="str">
        <f>IF(Master!Q44="#","",IF(Master!Q44="#","&lt;TD&gt;&lt;BR&gt;&lt;/TD&gt;",CONCATENATE("&lt;TD VALIGN = TOP  ALIGN = CENTER&gt;",Master!Q44,"&lt;/TD&gt;")))</f>
        <v>&lt;TD VALIGN = TOP  ALIGN = CENTER&gt;B&lt;/TD&gt;</v>
      </c>
      <c r="S44" s="7" t="str">
        <f>IF(Master!R44="#","",IF(Master!R44="#","&lt;TD&gt;&lt;BR&gt;&lt;/TD&gt;",CONCATENATE("&lt;TD VALIGN = TOP  ALIGN = CENTER&gt;",Master!R44,"&lt;/TD&gt;")))</f>
        <v>&lt;TD VALIGN = TOP  ALIGN = CENTER&gt;V&lt;/TD&gt;</v>
      </c>
      <c r="T44" s="7" t="str">
        <f>IF(Master!S44="#","",IF(Master!S44="#","&lt;TD&gt;&lt;BR&gt;&lt;/TD&gt;",CONCATENATE("&lt;TD VALIGN = TOP  ALIGN = CENTER&gt;",Master!S44,"&lt;/TD&gt;")))</f>
        <v>&lt;TD VALIGN = TOP  ALIGN = CENTER&gt;V&lt;/TD&gt;</v>
      </c>
      <c r="U44" s="7" t="str">
        <f>IF(Master!T44="#","",IF(Master!T44="#","&lt;TD&gt;&lt;BR&gt;&lt;/TD&gt;",CONCATENATE("&lt;TD VALIGN = TOP  ALIGN = CENTER&gt;",Master!T44,"&lt;/TD&gt;")))</f>
        <v>&lt;TD VALIGN = TOP  ALIGN = CENTER&gt;V&lt;/TD&gt;</v>
      </c>
      <c r="V44" s="7" t="str">
        <f>IF(Master!U44="#","",IF(Master!U44="#","&lt;TD&gt;&lt;BR&gt;&lt;/TD&gt;",CONCATENATE("&lt;TD VALIGN = TOP  ALIGN = CENTER&gt;",Master!U44,"&lt;/TD&gt;")))</f>
        <v>&lt;TD VALIGN = TOP  ALIGN = CENTER&gt;V&lt;/TD&gt;</v>
      </c>
      <c r="W44" s="7" t="str">
        <f>IF(Master!V44="#","",IF(Master!V44="#","&lt;TD&gt;&lt;BR&gt;&lt;/TD&gt;",CONCATENATE("&lt;TD VALIGN = TOP  ALIGN = CENTER&gt;",Master!V44,"&lt;/TD&gt;")))</f>
        <v>&lt;TD VALIGN = TOP  ALIGN = CENTER&gt;V&lt;/TD&gt;</v>
      </c>
      <c r="X44" s="7" t="str">
        <f>IF(Master!W44="#","",IF(Master!W44="#","&lt;TD&gt;&lt;BR&gt;&lt;/TD&gt;",CONCATENATE("&lt;TD VALIGN = TOP  ALIGN = CENTER&gt;",Master!W44,"&lt;/TD&gt;")))</f>
        <v>&lt;TD VALIGN = TOP  ALIGN = CENTER&gt;V&lt;/TD&gt;</v>
      </c>
      <c r="Y44" s="7" t="str">
        <f>IF(Master!X44="#","",IF(Master!X44="#","&lt;TD&gt;&lt;BR&gt;&lt;/TD&gt;",CONCATENATE("&lt;TD VALIGN = TOP  ALIGN = CENTER&gt;",Master!X44,"&lt;/TD&gt;")))</f>
        <v/>
      </c>
      <c r="Z44" s="7" t="str">
        <f>IF(Master!Y44="#","",IF(Master!Y44="#","&lt;TD&gt;&lt;BR&gt;&lt;/TD&gt;",CONCATENATE("&lt;TD VALIGN = TOP  ALIGN = CENTER&gt;",Master!Y44,"&lt;/TD&gt;")))</f>
        <v>&lt;TD VALIGN = TOP  ALIGN = CENTER&gt;&lt;/TD&gt;</v>
      </c>
    </row>
    <row r="45" spans="1:26" ht="12.75" customHeight="1" x14ac:dyDescent="0.2">
      <c r="A45" s="26" t="str">
        <f>IF(Master!$B45="#","","&lt;TR&gt;")</f>
        <v>&lt;TR&gt;</v>
      </c>
      <c r="B45" s="7" t="str">
        <f>IF(Master!$B45="#","",CONCATENATE("&lt;TD VALIGN = TOP  ALIGN = CENTER&gt;&lt;A HREF=""maint_",Master!A45,".pdf""&gt;",Master!A45,"&lt;/A&gt;"))</f>
        <v>&lt;TD VALIGN = TOP  ALIGN = CENTER&gt;&lt;A HREF="maint_0050.pdf"&gt;0050&lt;/A&gt;</v>
      </c>
      <c r="C45" s="7" t="str">
        <f>IF(Master!$B45="#","", (IF(Totals!AS45="Y","&lt;BR&gt;&lt;SMALL&gt;&lt;B&gt;&lt;FONT COLOR=""#00C000""&gt;Closed&lt;/FONT&gt;&lt;/B&gt;&lt;/SMALL&gt;&lt;/TD&gt;","&lt;/TD&gt;")))</f>
        <v>&lt;/TD&gt;</v>
      </c>
      <c r="E45" s="7" t="str">
        <f>(IF((Master!$B45="#"),(""),(CONCATENATE("&lt;TD VALIGN = TOP  ALIGN = CENTER NOWRAP&gt;",Master!C45,"&lt;/TD&gt;"))))</f>
        <v>&lt;TD VALIGN = TOP  ALIGN = CENTER NOWRAP&gt;802.1Q-2011&lt;/TD&gt;</v>
      </c>
      <c r="F45" s="7" t="str">
        <f>(IF((Master!$B45="#"),(""),(CONCATENATE("&lt;TD VALIGN = TOP NOWRAP&gt;",Master!D45,"&lt;/TD&gt;"))))</f>
        <v>&lt;TD VALIGN = TOP NOWRAP&gt;5.4.4, 10.3, 35.2.4&lt;/TD&gt;</v>
      </c>
      <c r="G45" s="7" t="str">
        <f>(IF((Master!$B45="#"),(""),(CONCATENATE("&lt;TD VALIGN = TOP NOWRAP&gt;",Master!E45,"&lt;/TD&gt;"))))</f>
        <v>&lt;TD VALIGN = TOP NOWRAP&gt;MSRP requirements&lt;/TD&gt;</v>
      </c>
      <c r="H45" s="7" t="str">
        <f>IF(Master!G45="#","",IF(Master!G45="#","&lt;TD&gt;&lt;BR&gt;&lt;/TD&gt;",CONCATENATE("&lt;TD VALIGN = TOP  ALIGN = CENTER&gt;",Master!G45,"&lt;/TD&gt;")))</f>
        <v>&lt;TD VALIGN = TOP  ALIGN = CENTER&gt;-&lt;/TD&gt;</v>
      </c>
      <c r="I45" s="7" t="str">
        <f>IF(Master!H45="#","",IF(Master!H45="#","&lt;TD&gt;&lt;BR&gt;&lt;/TD&gt;",CONCATENATE("&lt;TD VALIGN = TOP  ALIGN = CENTER&gt;",Master!H45,"&lt;/TD&gt;")))</f>
        <v>&lt;TD VALIGN = TOP  ALIGN = CENTER&gt;-&lt;/TD&gt;</v>
      </c>
      <c r="J45" s="7" t="str">
        <f>IF(Master!I45="#","",IF(Master!I45="#","&lt;TD&gt;&lt;BR&gt;&lt;/TD&gt;",CONCATENATE("&lt;TD VALIGN = TOP  ALIGN = CENTER&gt;",Master!I45,"&lt;/TD&gt;")))</f>
        <v>&lt;TD VALIGN = TOP  ALIGN = CENTER&gt;-&lt;/TD&gt;</v>
      </c>
      <c r="K45" s="7" t="str">
        <f>IF(Master!J45="#","",IF(Master!J45="#","&lt;TD&gt;&lt;BR&gt;&lt;/TD&gt;",CONCATENATE("&lt;TD VALIGN = TOP  ALIGN = CENTER&gt;",Master!J45,"&lt;/TD&gt;")))</f>
        <v>&lt;TD VALIGN = TOP  ALIGN = CENTER&gt;-&lt;/TD&gt;</v>
      </c>
      <c r="L45" s="7" t="str">
        <f>IF(Master!K45="#","",IF(Master!K45="#","&lt;TD&gt;&lt;BR&gt;&lt;/TD&gt;",CONCATENATE("&lt;TD VALIGN = TOP  ALIGN = CENTER&gt;",Master!K45,"&lt;/TD&gt;")))</f>
        <v>&lt;TD VALIGN = TOP  ALIGN = CENTER&gt;-&lt;/TD&gt;</v>
      </c>
      <c r="M45" s="7" t="str">
        <f>IF(Master!L45="#","",IF(Master!L45="#","&lt;TD&gt;&lt;BR&gt;&lt;/TD&gt;",CONCATENATE("&lt;TD VALIGN = TOP  ALIGN = CENTER&gt;",Master!L45,"&lt;/TD&gt;")))</f>
        <v>&lt;TD VALIGN = TOP  ALIGN = CENTER&gt;-&lt;/TD&gt;</v>
      </c>
      <c r="N45" s="7" t="str">
        <f>IF(Master!M45="#","",IF(Master!M45="#","&lt;TD&gt;&lt;BR&gt;&lt;/TD&gt;",CONCATENATE("&lt;TD VALIGN = TOP  ALIGN = CENTER&gt;",Master!M45,"&lt;/TD&gt;")))</f>
        <v>&lt;TD VALIGN = TOP  ALIGN = CENTER&gt;-&lt;/TD&gt;</v>
      </c>
      <c r="O45" s="7" t="str">
        <f>IF(Master!N45="#","",IF(Master!N45="#","&lt;TD&gt;&lt;BR&gt;&lt;/TD&gt;",CONCATENATE("&lt;TD VALIGN = TOP  ALIGN = CENTER&gt;",Master!N45,"&lt;/TD&gt;")))</f>
        <v>&lt;TD VALIGN = TOP  ALIGN = CENTER&gt;T&lt;/TD&gt;</v>
      </c>
      <c r="P45" s="7" t="str">
        <f>IF(Master!O45="#","",IF(Master!O45="#","&lt;TD&gt;&lt;BR&gt;&lt;/TD&gt;",CONCATENATE("&lt;TD VALIGN = TOP  ALIGN = CENTER&gt;",Master!O45,"&lt;/TD&gt;")))</f>
        <v>&lt;TD VALIGN = TOP  ALIGN = CENTER&gt;B&lt;/TD&gt;</v>
      </c>
      <c r="Q45" s="7" t="str">
        <f>IF(Master!P45="#","",IF(Master!P45="#","&lt;TD&gt;&lt;BR&gt;&lt;/TD&gt;",CONCATENATE("&lt;TD VALIGN = TOP  ALIGN = CENTER&gt;",Master!P45,"&lt;/TD&gt;")))</f>
        <v>&lt;TD VALIGN = TOP  ALIGN = CENTER&gt;B&lt;/TD&gt;</v>
      </c>
      <c r="R45" s="7" t="str">
        <f>IF(Master!Q45="#","",IF(Master!Q45="#","&lt;TD&gt;&lt;BR&gt;&lt;/TD&gt;",CONCATENATE("&lt;TD VALIGN = TOP  ALIGN = CENTER&gt;",Master!Q45,"&lt;/TD&gt;")))</f>
        <v>&lt;TD VALIGN = TOP  ALIGN = CENTER&gt;B&lt;/TD&gt;</v>
      </c>
      <c r="S45" s="7" t="str">
        <f>IF(Master!R45="#","",IF(Master!R45="#","&lt;TD&gt;&lt;BR&gt;&lt;/TD&gt;",CONCATENATE("&lt;TD VALIGN = TOP  ALIGN = CENTER&gt;",Master!R45,"&lt;/TD&gt;")))</f>
        <v>&lt;TD VALIGN = TOP  ALIGN = CENTER&gt;V&lt;/TD&gt;</v>
      </c>
      <c r="T45" s="7" t="str">
        <f>IF(Master!S45="#","",IF(Master!S45="#","&lt;TD&gt;&lt;BR&gt;&lt;/TD&gt;",CONCATENATE("&lt;TD VALIGN = TOP  ALIGN = CENTER&gt;",Master!S45,"&lt;/TD&gt;")))</f>
        <v>&lt;TD VALIGN = TOP  ALIGN = CENTER&gt;V&lt;/TD&gt;</v>
      </c>
      <c r="U45" s="7" t="str">
        <f>IF(Master!T45="#","",IF(Master!T45="#","&lt;TD&gt;&lt;BR&gt;&lt;/TD&gt;",CONCATENATE("&lt;TD VALIGN = TOP  ALIGN = CENTER&gt;",Master!T45,"&lt;/TD&gt;")))</f>
        <v>&lt;TD VALIGN = TOP  ALIGN = CENTER&gt;V&lt;/TD&gt;</v>
      </c>
      <c r="V45" s="7" t="str">
        <f>IF(Master!U45="#","",IF(Master!U45="#","&lt;TD&gt;&lt;BR&gt;&lt;/TD&gt;",CONCATENATE("&lt;TD VALIGN = TOP  ALIGN = CENTER&gt;",Master!U45,"&lt;/TD&gt;")))</f>
        <v>&lt;TD VALIGN = TOP  ALIGN = CENTER&gt;V&lt;/TD&gt;</v>
      </c>
      <c r="W45" s="7" t="str">
        <f>IF(Master!V45="#","",IF(Master!V45="#","&lt;TD&gt;&lt;BR&gt;&lt;/TD&gt;",CONCATENATE("&lt;TD VALIGN = TOP  ALIGN = CENTER&gt;",Master!V45,"&lt;/TD&gt;")))</f>
        <v>&lt;TD VALIGN = TOP  ALIGN = CENTER&gt;V&lt;/TD&gt;</v>
      </c>
      <c r="X45" s="7" t="str">
        <f>IF(Master!W45="#","",IF(Master!W45="#","&lt;TD&gt;&lt;BR&gt;&lt;/TD&gt;",CONCATENATE("&lt;TD VALIGN = TOP  ALIGN = CENTER&gt;",Master!W45,"&lt;/TD&gt;")))</f>
        <v>&lt;TD VALIGN = TOP  ALIGN = CENTER&gt;V&lt;/TD&gt;</v>
      </c>
      <c r="Y45" s="7" t="str">
        <f>IF(Master!X45="#","",IF(Master!X45="#","&lt;TD&gt;&lt;BR&gt;&lt;/TD&gt;",CONCATENATE("&lt;TD VALIGN = TOP  ALIGN = CENTER&gt;",Master!X45,"&lt;/TD&gt;")))</f>
        <v/>
      </c>
      <c r="Z45" s="7" t="str">
        <f>IF(Master!Y45="#","",IF(Master!Y45="#","&lt;TD&gt;&lt;BR&gt;&lt;/TD&gt;",CONCATENATE("&lt;TD VALIGN = TOP  ALIGN = CENTER&gt;",Master!Y45,"&lt;/TD&gt;")))</f>
        <v>&lt;TD VALIGN = TOP  ALIGN = CENTER&gt;&lt;/TD&gt;</v>
      </c>
    </row>
    <row r="46" spans="1:26" ht="12.75" customHeight="1" x14ac:dyDescent="0.2">
      <c r="A46" s="26" t="str">
        <f>IF(Master!$B46="#","","&lt;TR&gt;")</f>
        <v>&lt;TR&gt;</v>
      </c>
      <c r="B46" s="7" t="str">
        <f>IF(Master!$B46="#","",CONCATENATE("&lt;TD VALIGN = TOP  ALIGN = CENTER&gt;&lt;A HREF=""maint_",Master!A46,".pdf""&gt;",Master!A46,"&lt;/A&gt;"))</f>
        <v>&lt;TD VALIGN = TOP  ALIGN = CENTER&gt;&lt;A HREF="maint_0051.pdf"&gt;0051&lt;/A&gt;</v>
      </c>
      <c r="C46" s="7" t="str">
        <f>IF(Master!$B46="#","", (IF(Totals!AS46="Y","&lt;BR&gt;&lt;SMALL&gt;&lt;B&gt;&lt;FONT COLOR=""#00C000""&gt;Closed&lt;/FONT&gt;&lt;/B&gt;&lt;/SMALL&gt;&lt;/TD&gt;","&lt;/TD&gt;")))</f>
        <v>&lt;/TD&gt;</v>
      </c>
      <c r="E46" s="7" t="str">
        <f>(IF((Master!$B46="#"),(""),(CONCATENATE("&lt;TD VALIGN = TOP  ALIGN = CENTER NOWRAP&gt;",Master!C46,"&lt;/TD&gt;"))))</f>
        <v>&lt;TD VALIGN = TOP  ALIGN = CENTER NOWRAP&gt;802.1Q-2011&lt;/TD&gt;</v>
      </c>
      <c r="F46" s="7" t="str">
        <f>(IF((Master!$B46="#"),(""),(CONCATENATE("&lt;TD VALIGN = TOP NOWRAP&gt;",Master!D46,"&lt;/TD&gt;"))))</f>
        <v>&lt;TD VALIGN = TOP NOWRAP&gt;35.2.2.8.7&lt;/TD&gt;</v>
      </c>
      <c r="G46" s="7" t="str">
        <f>(IF((Master!$B46="#"),(""),(CONCATENATE("&lt;TD VALIGN = TOP NOWRAP&gt;",Master!E46,"&lt;/TD&gt;"))))</f>
        <v>&lt;TD VALIGN = TOP NOWRAP&gt;FailureInformation&lt;/TD&gt;</v>
      </c>
      <c r="H46" s="7" t="str">
        <f>IF(Master!G46="#","",IF(Master!G46="#","&lt;TD&gt;&lt;BR&gt;&lt;/TD&gt;",CONCATENATE("&lt;TD VALIGN = TOP  ALIGN = CENTER&gt;",Master!G46,"&lt;/TD&gt;")))</f>
        <v>&lt;TD VALIGN = TOP  ALIGN = CENTER&gt;-&lt;/TD&gt;</v>
      </c>
      <c r="I46" s="7" t="str">
        <f>IF(Master!H46="#","",IF(Master!H46="#","&lt;TD&gt;&lt;BR&gt;&lt;/TD&gt;",CONCATENATE("&lt;TD VALIGN = TOP  ALIGN = CENTER&gt;",Master!H46,"&lt;/TD&gt;")))</f>
        <v>&lt;TD VALIGN = TOP  ALIGN = CENTER&gt;-&lt;/TD&gt;</v>
      </c>
      <c r="J46" s="7" t="str">
        <f>IF(Master!I46="#","",IF(Master!I46="#","&lt;TD&gt;&lt;BR&gt;&lt;/TD&gt;",CONCATENATE("&lt;TD VALIGN = TOP  ALIGN = CENTER&gt;",Master!I46,"&lt;/TD&gt;")))</f>
        <v>&lt;TD VALIGN = TOP  ALIGN = CENTER&gt;-&lt;/TD&gt;</v>
      </c>
      <c r="K46" s="7" t="str">
        <f>IF(Master!J46="#","",IF(Master!J46="#","&lt;TD&gt;&lt;BR&gt;&lt;/TD&gt;",CONCATENATE("&lt;TD VALIGN = TOP  ALIGN = CENTER&gt;",Master!J46,"&lt;/TD&gt;")))</f>
        <v>&lt;TD VALIGN = TOP  ALIGN = CENTER&gt;-&lt;/TD&gt;</v>
      </c>
      <c r="L46" s="7" t="str">
        <f>IF(Master!K46="#","",IF(Master!K46="#","&lt;TD&gt;&lt;BR&gt;&lt;/TD&gt;",CONCATENATE("&lt;TD VALIGN = TOP  ALIGN = CENTER&gt;",Master!K46,"&lt;/TD&gt;")))</f>
        <v>&lt;TD VALIGN = TOP  ALIGN = CENTER&gt;-&lt;/TD&gt;</v>
      </c>
      <c r="M46" s="7" t="str">
        <f>IF(Master!L46="#","",IF(Master!L46="#","&lt;TD&gt;&lt;BR&gt;&lt;/TD&gt;",CONCATENATE("&lt;TD VALIGN = TOP  ALIGN = CENTER&gt;",Master!L46,"&lt;/TD&gt;")))</f>
        <v>&lt;TD VALIGN = TOP  ALIGN = CENTER&gt;-&lt;/TD&gt;</v>
      </c>
      <c r="N46" s="7" t="str">
        <f>IF(Master!M46="#","",IF(Master!M46="#","&lt;TD&gt;&lt;BR&gt;&lt;/TD&gt;",CONCATENATE("&lt;TD VALIGN = TOP  ALIGN = CENTER&gt;",Master!M46,"&lt;/TD&gt;")))</f>
        <v>&lt;TD VALIGN = TOP  ALIGN = CENTER&gt;-&lt;/TD&gt;</v>
      </c>
      <c r="O46" s="7" t="str">
        <f>IF(Master!N46="#","",IF(Master!N46="#","&lt;TD&gt;&lt;BR&gt;&lt;/TD&gt;",CONCATENATE("&lt;TD VALIGN = TOP  ALIGN = CENTER&gt;",Master!N46,"&lt;/TD&gt;")))</f>
        <v>&lt;TD VALIGN = TOP  ALIGN = CENTER&gt;B&lt;/TD&gt;</v>
      </c>
      <c r="P46" s="7" t="str">
        <f>IF(Master!O46="#","",IF(Master!O46="#","&lt;TD&gt;&lt;BR&gt;&lt;/TD&gt;",CONCATENATE("&lt;TD VALIGN = TOP  ALIGN = CENTER&gt;",Master!O46,"&lt;/TD&gt;")))</f>
        <v>&lt;TD VALIGN = TOP  ALIGN = CENTER&gt;B&lt;/TD&gt;</v>
      </c>
      <c r="Q46" s="7" t="str">
        <f>IF(Master!P46="#","",IF(Master!P46="#","&lt;TD&gt;&lt;BR&gt;&lt;/TD&gt;",CONCATENATE("&lt;TD VALIGN = TOP  ALIGN = CENTER&gt;",Master!P46,"&lt;/TD&gt;")))</f>
        <v>&lt;TD VALIGN = TOP  ALIGN = CENTER&gt;B&lt;/TD&gt;</v>
      </c>
      <c r="R46" s="7" t="str">
        <f>IF(Master!Q46="#","",IF(Master!Q46="#","&lt;TD&gt;&lt;BR&gt;&lt;/TD&gt;",CONCATENATE("&lt;TD VALIGN = TOP  ALIGN = CENTER&gt;",Master!Q46,"&lt;/TD&gt;")))</f>
        <v>&lt;TD VALIGN = TOP  ALIGN = CENTER&gt;B&lt;/TD&gt;</v>
      </c>
      <c r="S46" s="7" t="str">
        <f>IF(Master!R46="#","",IF(Master!R46="#","&lt;TD&gt;&lt;BR&gt;&lt;/TD&gt;",CONCATENATE("&lt;TD VALIGN = TOP  ALIGN = CENTER&gt;",Master!R46,"&lt;/TD&gt;")))</f>
        <v>&lt;TD VALIGN = TOP  ALIGN = CENTER&gt;V&lt;/TD&gt;</v>
      </c>
      <c r="T46" s="7" t="str">
        <f>IF(Master!S46="#","",IF(Master!S46="#","&lt;TD&gt;&lt;BR&gt;&lt;/TD&gt;",CONCATENATE("&lt;TD VALIGN = TOP  ALIGN = CENTER&gt;",Master!S46,"&lt;/TD&gt;")))</f>
        <v>&lt;TD VALIGN = TOP  ALIGN = CENTER&gt;V&lt;/TD&gt;</v>
      </c>
      <c r="U46" s="7" t="str">
        <f>IF(Master!T46="#","",IF(Master!T46="#","&lt;TD&gt;&lt;BR&gt;&lt;/TD&gt;",CONCATENATE("&lt;TD VALIGN = TOP  ALIGN = CENTER&gt;",Master!T46,"&lt;/TD&gt;")))</f>
        <v>&lt;TD VALIGN = TOP  ALIGN = CENTER&gt;V&lt;/TD&gt;</v>
      </c>
      <c r="V46" s="7" t="str">
        <f>IF(Master!U46="#","",IF(Master!U46="#","&lt;TD&gt;&lt;BR&gt;&lt;/TD&gt;",CONCATENATE("&lt;TD VALIGN = TOP  ALIGN = CENTER&gt;",Master!U46,"&lt;/TD&gt;")))</f>
        <v>&lt;TD VALIGN = TOP  ALIGN = CENTER&gt;V&lt;/TD&gt;</v>
      </c>
      <c r="W46" s="7" t="str">
        <f>IF(Master!V46="#","",IF(Master!V46="#","&lt;TD&gt;&lt;BR&gt;&lt;/TD&gt;",CONCATENATE("&lt;TD VALIGN = TOP  ALIGN = CENTER&gt;",Master!V46,"&lt;/TD&gt;")))</f>
        <v>&lt;TD VALIGN = TOP  ALIGN = CENTER&gt;V&lt;/TD&gt;</v>
      </c>
      <c r="X46" s="7" t="str">
        <f>IF(Master!W46="#","",IF(Master!W46="#","&lt;TD&gt;&lt;BR&gt;&lt;/TD&gt;",CONCATENATE("&lt;TD VALIGN = TOP  ALIGN = CENTER&gt;",Master!W46,"&lt;/TD&gt;")))</f>
        <v>&lt;TD VALIGN = TOP  ALIGN = CENTER&gt;V&lt;/TD&gt;</v>
      </c>
      <c r="Y46" s="7" t="str">
        <f>IF(Master!X46="#","",IF(Master!X46="#","&lt;TD&gt;&lt;BR&gt;&lt;/TD&gt;",CONCATENATE("&lt;TD VALIGN = TOP  ALIGN = CENTER&gt;",Master!X46,"&lt;/TD&gt;")))</f>
        <v/>
      </c>
      <c r="Z46" s="7" t="str">
        <f>IF(Master!Y46="#","",IF(Master!Y46="#","&lt;TD&gt;&lt;BR&gt;&lt;/TD&gt;",CONCATENATE("&lt;TD VALIGN = TOP  ALIGN = CENTER&gt;",Master!Y46,"&lt;/TD&gt;")))</f>
        <v>&lt;TD VALIGN = TOP  ALIGN = CENTER&gt;&lt;/TD&gt;</v>
      </c>
    </row>
    <row r="47" spans="1:26" ht="12.75" customHeight="1" x14ac:dyDescent="0.2">
      <c r="A47" s="26" t="str">
        <f>IF(Master!$B47="#","","&lt;TR&gt;")</f>
        <v>&lt;TR&gt;</v>
      </c>
      <c r="B47" s="7" t="str">
        <f>IF(Master!$B47="#","",CONCATENATE("&lt;TD VALIGN = TOP  ALIGN = CENTER&gt;&lt;A HREF=""maint_",Master!A47,".pdf""&gt;",Master!A47,"&lt;/A&gt;"))</f>
        <v>&lt;TD VALIGN = TOP  ALIGN = CENTER&gt;&lt;A HREF="maint_0052.pdf"&gt;0052&lt;/A&gt;</v>
      </c>
      <c r="C47" s="7" t="str">
        <f>IF(Master!$B47="#","", (IF(Totals!AS47="Y","&lt;BR&gt;&lt;SMALL&gt;&lt;B&gt;&lt;FONT COLOR=""#00C000""&gt;Closed&lt;/FONT&gt;&lt;/B&gt;&lt;/SMALL&gt;&lt;/TD&gt;","&lt;/TD&gt;")))</f>
        <v>&lt;/TD&gt;</v>
      </c>
      <c r="E47" s="7" t="str">
        <f>(IF((Master!$B47="#"),(""),(CONCATENATE("&lt;TD VALIGN = TOP  ALIGN = CENTER NOWRAP&gt;",Master!C47,"&lt;/TD&gt;"))))</f>
        <v>&lt;TD VALIGN = TOP  ALIGN = CENTER NOWRAP&gt;802.1Q-2011&lt;/TD&gt;</v>
      </c>
      <c r="F47" s="7" t="str">
        <f>(IF((Master!$B47="#"),(""),(CONCATENATE("&lt;TD VALIGN = TOP NOWRAP&gt;",Master!D47,"&lt;/TD&gt;"))))</f>
        <v>&lt;TD VALIGN = TOP NOWRAP&gt;35.2.1.4(c)&lt;/TD&gt;</v>
      </c>
      <c r="G47" s="7" t="str">
        <f>(IF((Master!$B47="#"),(""),(CONCATENATE("&lt;TD VALIGN = TOP NOWRAP&gt;",Master!E47,"&lt;/TD&gt;"))))</f>
        <v>&lt;TD VALIGN = TOP NOWRAP&gt;streamAge&lt;/TD&gt;</v>
      </c>
      <c r="H47" s="7" t="str">
        <f>IF(Master!G47="#","",IF(Master!G47="#","&lt;TD&gt;&lt;BR&gt;&lt;/TD&gt;",CONCATENATE("&lt;TD VALIGN = TOP  ALIGN = CENTER&gt;",Master!G47,"&lt;/TD&gt;")))</f>
        <v>&lt;TD VALIGN = TOP  ALIGN = CENTER&gt;-&lt;/TD&gt;</v>
      </c>
      <c r="I47" s="7" t="str">
        <f>IF(Master!H47="#","",IF(Master!H47="#","&lt;TD&gt;&lt;BR&gt;&lt;/TD&gt;",CONCATENATE("&lt;TD VALIGN = TOP  ALIGN = CENTER&gt;",Master!H47,"&lt;/TD&gt;")))</f>
        <v>&lt;TD VALIGN = TOP  ALIGN = CENTER&gt;-&lt;/TD&gt;</v>
      </c>
      <c r="J47" s="7" t="str">
        <f>IF(Master!I47="#","",IF(Master!I47="#","&lt;TD&gt;&lt;BR&gt;&lt;/TD&gt;",CONCATENATE("&lt;TD VALIGN = TOP  ALIGN = CENTER&gt;",Master!I47,"&lt;/TD&gt;")))</f>
        <v>&lt;TD VALIGN = TOP  ALIGN = CENTER&gt;-&lt;/TD&gt;</v>
      </c>
      <c r="K47" s="7" t="str">
        <f>IF(Master!J47="#","",IF(Master!J47="#","&lt;TD&gt;&lt;BR&gt;&lt;/TD&gt;",CONCATENATE("&lt;TD VALIGN = TOP  ALIGN = CENTER&gt;",Master!J47,"&lt;/TD&gt;")))</f>
        <v>&lt;TD VALIGN = TOP  ALIGN = CENTER&gt;-&lt;/TD&gt;</v>
      </c>
      <c r="L47" s="7" t="str">
        <f>IF(Master!K47="#","",IF(Master!K47="#","&lt;TD&gt;&lt;BR&gt;&lt;/TD&gt;",CONCATENATE("&lt;TD VALIGN = TOP  ALIGN = CENTER&gt;",Master!K47,"&lt;/TD&gt;")))</f>
        <v>&lt;TD VALIGN = TOP  ALIGN = CENTER&gt;-&lt;/TD&gt;</v>
      </c>
      <c r="M47" s="7" t="str">
        <f>IF(Master!L47="#","",IF(Master!L47="#","&lt;TD&gt;&lt;BR&gt;&lt;/TD&gt;",CONCATENATE("&lt;TD VALIGN = TOP  ALIGN = CENTER&gt;",Master!L47,"&lt;/TD&gt;")))</f>
        <v>&lt;TD VALIGN = TOP  ALIGN = CENTER&gt;-&lt;/TD&gt;</v>
      </c>
      <c r="N47" s="7" t="str">
        <f>IF(Master!M47="#","",IF(Master!M47="#","&lt;TD&gt;&lt;BR&gt;&lt;/TD&gt;",CONCATENATE("&lt;TD VALIGN = TOP  ALIGN = CENTER&gt;",Master!M47,"&lt;/TD&gt;")))</f>
        <v>&lt;TD VALIGN = TOP  ALIGN = CENTER&gt;-&lt;/TD&gt;</v>
      </c>
      <c r="O47" s="7" t="str">
        <f>IF(Master!N47="#","",IF(Master!N47="#","&lt;TD&gt;&lt;BR&gt;&lt;/TD&gt;",CONCATENATE("&lt;TD VALIGN = TOP  ALIGN = CENTER&gt;",Master!N47,"&lt;/TD&gt;")))</f>
        <v>&lt;TD VALIGN = TOP  ALIGN = CENTER&gt;CB&lt;/TD&gt;</v>
      </c>
      <c r="P47" s="7" t="str">
        <f>IF(Master!O47="#","",IF(Master!O47="#","&lt;TD&gt;&lt;BR&gt;&lt;/TD&gt;",CONCATENATE("&lt;TD VALIGN = TOP  ALIGN = CENTER&gt;",Master!O47,"&lt;/TD&gt;")))</f>
        <v>&lt;TD VALIGN = TOP  ALIGN = CENTER&gt;B&lt;/TD&gt;</v>
      </c>
      <c r="Q47" s="7" t="str">
        <f>IF(Master!P47="#","",IF(Master!P47="#","&lt;TD&gt;&lt;BR&gt;&lt;/TD&gt;",CONCATENATE("&lt;TD VALIGN = TOP  ALIGN = CENTER&gt;",Master!P47,"&lt;/TD&gt;")))</f>
        <v>&lt;TD VALIGN = TOP  ALIGN = CENTER&gt;B&lt;/TD&gt;</v>
      </c>
      <c r="R47" s="7" t="str">
        <f>IF(Master!Q47="#","",IF(Master!Q47="#","&lt;TD&gt;&lt;BR&gt;&lt;/TD&gt;",CONCATENATE("&lt;TD VALIGN = TOP  ALIGN = CENTER&gt;",Master!Q47,"&lt;/TD&gt;")))</f>
        <v>&lt;TD VALIGN = TOP  ALIGN = CENTER&gt;B&lt;/TD&gt;</v>
      </c>
      <c r="S47" s="7" t="str">
        <f>IF(Master!R47="#","",IF(Master!R47="#","&lt;TD&gt;&lt;BR&gt;&lt;/TD&gt;",CONCATENATE("&lt;TD VALIGN = TOP  ALIGN = CENTER&gt;",Master!R47,"&lt;/TD&gt;")))</f>
        <v>&lt;TD VALIGN = TOP  ALIGN = CENTER&gt;V&lt;/TD&gt;</v>
      </c>
      <c r="T47" s="7" t="str">
        <f>IF(Master!S47="#","",IF(Master!S47="#","&lt;TD&gt;&lt;BR&gt;&lt;/TD&gt;",CONCATENATE("&lt;TD VALIGN = TOP  ALIGN = CENTER&gt;",Master!S47,"&lt;/TD&gt;")))</f>
        <v>&lt;TD VALIGN = TOP  ALIGN = CENTER&gt;V&lt;/TD&gt;</v>
      </c>
      <c r="U47" s="7" t="str">
        <f>IF(Master!T47="#","",IF(Master!T47="#","&lt;TD&gt;&lt;BR&gt;&lt;/TD&gt;",CONCATENATE("&lt;TD VALIGN = TOP  ALIGN = CENTER&gt;",Master!T47,"&lt;/TD&gt;")))</f>
        <v>&lt;TD VALIGN = TOP  ALIGN = CENTER&gt;V&lt;/TD&gt;</v>
      </c>
      <c r="V47" s="7" t="str">
        <f>IF(Master!U47="#","",IF(Master!U47="#","&lt;TD&gt;&lt;BR&gt;&lt;/TD&gt;",CONCATENATE("&lt;TD VALIGN = TOP  ALIGN = CENTER&gt;",Master!U47,"&lt;/TD&gt;")))</f>
        <v>&lt;TD VALIGN = TOP  ALIGN = CENTER&gt;V&lt;/TD&gt;</v>
      </c>
      <c r="W47" s="7" t="str">
        <f>IF(Master!V47="#","",IF(Master!V47="#","&lt;TD&gt;&lt;BR&gt;&lt;/TD&gt;",CONCATENATE("&lt;TD VALIGN = TOP  ALIGN = CENTER&gt;",Master!V47,"&lt;/TD&gt;")))</f>
        <v>&lt;TD VALIGN = TOP  ALIGN = CENTER&gt;V&lt;/TD&gt;</v>
      </c>
      <c r="X47" s="7" t="str">
        <f>IF(Master!W47="#","",IF(Master!W47="#","&lt;TD&gt;&lt;BR&gt;&lt;/TD&gt;",CONCATENATE("&lt;TD VALIGN = TOP  ALIGN = CENTER&gt;",Master!W47,"&lt;/TD&gt;")))</f>
        <v>&lt;TD VALIGN = TOP  ALIGN = CENTER&gt;V&lt;/TD&gt;</v>
      </c>
      <c r="Y47" s="7" t="str">
        <f>IF(Master!X47="#","",IF(Master!X47="#","&lt;TD&gt;&lt;BR&gt;&lt;/TD&gt;",CONCATENATE("&lt;TD VALIGN = TOP  ALIGN = CENTER&gt;",Master!X47,"&lt;/TD&gt;")))</f>
        <v/>
      </c>
      <c r="Z47" s="7" t="str">
        <f>IF(Master!Y47="#","",IF(Master!Y47="#","&lt;TD&gt;&lt;BR&gt;&lt;/TD&gt;",CONCATENATE("&lt;TD VALIGN = TOP  ALIGN = CENTER&gt;",Master!Y47,"&lt;/TD&gt;")))</f>
        <v>&lt;TD VALIGN = TOP  ALIGN = CENTER&gt;&lt;/TD&gt;</v>
      </c>
    </row>
    <row r="48" spans="1:26" ht="12.75" customHeight="1" x14ac:dyDescent="0.2">
      <c r="A48" s="26" t="str">
        <f>IF(Master!$B48="#","","&lt;TR&gt;")</f>
        <v>&lt;TR&gt;</v>
      </c>
      <c r="B48" s="7" t="str">
        <f>IF(Master!$B48="#","",CONCATENATE("&lt;TD VALIGN = TOP  ALIGN = CENTER&gt;&lt;A HREF=""maint_",Master!A48,".pdf""&gt;",Master!A48,"&lt;/A&gt;"))</f>
        <v>&lt;TD VALIGN = TOP  ALIGN = CENTER&gt;&lt;A HREF="maint_0053.pdf"&gt;0053&lt;/A&gt;</v>
      </c>
      <c r="C48" s="7" t="str">
        <f>IF(Master!$B48="#","", (IF(Totals!AS48="Y","&lt;BR&gt;&lt;SMALL&gt;&lt;B&gt;&lt;FONT COLOR=""#00C000""&gt;Closed&lt;/FONT&gt;&lt;/B&gt;&lt;/SMALL&gt;&lt;/TD&gt;","&lt;/TD&gt;")))</f>
        <v>&lt;/TD&gt;</v>
      </c>
      <c r="E48" s="7" t="str">
        <f>(IF((Master!$B48="#"),(""),(CONCATENATE("&lt;TD VALIGN = TOP  ALIGN = CENTER NOWRAP&gt;",Master!C48,"&lt;/TD&gt;"))))</f>
        <v>&lt;TD VALIGN = TOP  ALIGN = CENTER NOWRAP&gt;802.1Q-2011&lt;/TD&gt;</v>
      </c>
      <c r="F48" s="7" t="str">
        <f>(IF((Master!$B48="#"),(""),(CONCATENATE("&lt;TD VALIGN = TOP NOWRAP&gt;",Master!D48,"&lt;/TD&gt;"))))</f>
        <v>&lt;TD VALIGN = TOP NOWRAP&gt;17.7.14&lt;/TD&gt;</v>
      </c>
      <c r="G48" s="7" t="str">
        <f>(IF((Master!$B48="#"),(""),(CONCATENATE("&lt;TD VALIGN = TOP NOWRAP&gt;",Master!E48,"&lt;/TD&gt;"))))</f>
        <v>&lt;TD VALIGN = TOP NOWRAP&gt;streamAge in IEEE8021-SRP MIB module&lt;/TD&gt;</v>
      </c>
      <c r="H48" s="7" t="str">
        <f>IF(Master!G48="#","",IF(Master!G48="#","&lt;TD&gt;&lt;BR&gt;&lt;/TD&gt;",CONCATENATE("&lt;TD VALIGN = TOP  ALIGN = CENTER&gt;",Master!G48,"&lt;/TD&gt;")))</f>
        <v>&lt;TD VALIGN = TOP  ALIGN = CENTER&gt;-&lt;/TD&gt;</v>
      </c>
      <c r="I48" s="7" t="str">
        <f>IF(Master!H48="#","",IF(Master!H48="#","&lt;TD&gt;&lt;BR&gt;&lt;/TD&gt;",CONCATENATE("&lt;TD VALIGN = TOP  ALIGN = CENTER&gt;",Master!H48,"&lt;/TD&gt;")))</f>
        <v>&lt;TD VALIGN = TOP  ALIGN = CENTER&gt;-&lt;/TD&gt;</v>
      </c>
      <c r="J48" s="7" t="str">
        <f>IF(Master!I48="#","",IF(Master!I48="#","&lt;TD&gt;&lt;BR&gt;&lt;/TD&gt;",CONCATENATE("&lt;TD VALIGN = TOP  ALIGN = CENTER&gt;",Master!I48,"&lt;/TD&gt;")))</f>
        <v>&lt;TD VALIGN = TOP  ALIGN = CENTER&gt;-&lt;/TD&gt;</v>
      </c>
      <c r="K48" s="7" t="str">
        <f>IF(Master!J48="#","",IF(Master!J48="#","&lt;TD&gt;&lt;BR&gt;&lt;/TD&gt;",CONCATENATE("&lt;TD VALIGN = TOP  ALIGN = CENTER&gt;",Master!J48,"&lt;/TD&gt;")))</f>
        <v>&lt;TD VALIGN = TOP  ALIGN = CENTER&gt;-&lt;/TD&gt;</v>
      </c>
      <c r="L48" s="7" t="str">
        <f>IF(Master!K48="#","",IF(Master!K48="#","&lt;TD&gt;&lt;BR&gt;&lt;/TD&gt;",CONCATENATE("&lt;TD VALIGN = TOP  ALIGN = CENTER&gt;",Master!K48,"&lt;/TD&gt;")))</f>
        <v>&lt;TD VALIGN = TOP  ALIGN = CENTER&gt;-&lt;/TD&gt;</v>
      </c>
      <c r="M48" s="7" t="str">
        <f>IF(Master!L48="#","",IF(Master!L48="#","&lt;TD&gt;&lt;BR&gt;&lt;/TD&gt;",CONCATENATE("&lt;TD VALIGN = TOP  ALIGN = CENTER&gt;",Master!L48,"&lt;/TD&gt;")))</f>
        <v>&lt;TD VALIGN = TOP  ALIGN = CENTER&gt;-&lt;/TD&gt;</v>
      </c>
      <c r="N48" s="7" t="str">
        <f>IF(Master!M48="#","",IF(Master!M48="#","&lt;TD&gt;&lt;BR&gt;&lt;/TD&gt;",CONCATENATE("&lt;TD VALIGN = TOP  ALIGN = CENTER&gt;",Master!M48,"&lt;/TD&gt;")))</f>
        <v>&lt;TD VALIGN = TOP  ALIGN = CENTER&gt;-&lt;/TD&gt;</v>
      </c>
      <c r="O48" s="7" t="str">
        <f>IF(Master!N48="#","",IF(Master!N48="#","&lt;TD&gt;&lt;BR&gt;&lt;/TD&gt;",CONCATENATE("&lt;TD VALIGN = TOP  ALIGN = CENTER&gt;",Master!N48,"&lt;/TD&gt;")))</f>
        <v>&lt;TD VALIGN = TOP  ALIGN = CENTER&gt;CB&lt;/TD&gt;</v>
      </c>
      <c r="P48" s="7" t="str">
        <f>IF(Master!O48="#","",IF(Master!O48="#","&lt;TD&gt;&lt;BR&gt;&lt;/TD&gt;",CONCATENATE("&lt;TD VALIGN = TOP  ALIGN = CENTER&gt;",Master!O48,"&lt;/TD&gt;")))</f>
        <v>&lt;TD VALIGN = TOP  ALIGN = CENTER&gt;B&lt;/TD&gt;</v>
      </c>
      <c r="Q48" s="7" t="str">
        <f>IF(Master!P48="#","",IF(Master!P48="#","&lt;TD&gt;&lt;BR&gt;&lt;/TD&gt;",CONCATENATE("&lt;TD VALIGN = TOP  ALIGN = CENTER&gt;",Master!P48,"&lt;/TD&gt;")))</f>
        <v>&lt;TD VALIGN = TOP  ALIGN = CENTER&gt;B&lt;/TD&gt;</v>
      </c>
      <c r="R48" s="7" t="str">
        <f>IF(Master!Q48="#","",IF(Master!Q48="#","&lt;TD&gt;&lt;BR&gt;&lt;/TD&gt;",CONCATENATE("&lt;TD VALIGN = TOP  ALIGN = CENTER&gt;",Master!Q48,"&lt;/TD&gt;")))</f>
        <v>&lt;TD VALIGN = TOP  ALIGN = CENTER&gt;B&lt;/TD&gt;</v>
      </c>
      <c r="S48" s="7" t="str">
        <f>IF(Master!R48="#","",IF(Master!R48="#","&lt;TD&gt;&lt;BR&gt;&lt;/TD&gt;",CONCATENATE("&lt;TD VALIGN = TOP  ALIGN = CENTER&gt;",Master!R48,"&lt;/TD&gt;")))</f>
        <v>&lt;TD VALIGN = TOP  ALIGN = CENTER&gt;V&lt;/TD&gt;</v>
      </c>
      <c r="T48" s="7" t="str">
        <f>IF(Master!S48="#","",IF(Master!S48="#","&lt;TD&gt;&lt;BR&gt;&lt;/TD&gt;",CONCATENATE("&lt;TD VALIGN = TOP  ALIGN = CENTER&gt;",Master!S48,"&lt;/TD&gt;")))</f>
        <v>&lt;TD VALIGN = TOP  ALIGN = CENTER&gt;V&lt;/TD&gt;</v>
      </c>
      <c r="U48" s="7" t="str">
        <f>IF(Master!T48="#","",IF(Master!T48="#","&lt;TD&gt;&lt;BR&gt;&lt;/TD&gt;",CONCATENATE("&lt;TD VALIGN = TOP  ALIGN = CENTER&gt;",Master!T48,"&lt;/TD&gt;")))</f>
        <v>&lt;TD VALIGN = TOP  ALIGN = CENTER&gt;V&lt;/TD&gt;</v>
      </c>
      <c r="V48" s="7" t="str">
        <f>IF(Master!U48="#","",IF(Master!U48="#","&lt;TD&gt;&lt;BR&gt;&lt;/TD&gt;",CONCATENATE("&lt;TD VALIGN = TOP  ALIGN = CENTER&gt;",Master!U48,"&lt;/TD&gt;")))</f>
        <v>&lt;TD VALIGN = TOP  ALIGN = CENTER&gt;V&lt;/TD&gt;</v>
      </c>
      <c r="W48" s="7" t="str">
        <f>IF(Master!V48="#","",IF(Master!V48="#","&lt;TD&gt;&lt;BR&gt;&lt;/TD&gt;",CONCATENATE("&lt;TD VALIGN = TOP  ALIGN = CENTER&gt;",Master!V48,"&lt;/TD&gt;")))</f>
        <v>&lt;TD VALIGN = TOP  ALIGN = CENTER&gt;V&lt;/TD&gt;</v>
      </c>
      <c r="X48" s="7" t="str">
        <f>IF(Master!W48="#","",IF(Master!W48="#","&lt;TD&gt;&lt;BR&gt;&lt;/TD&gt;",CONCATENATE("&lt;TD VALIGN = TOP  ALIGN = CENTER&gt;",Master!W48,"&lt;/TD&gt;")))</f>
        <v>&lt;TD VALIGN = TOP  ALIGN = CENTER&gt;V&lt;/TD&gt;</v>
      </c>
      <c r="Y48" s="7" t="str">
        <f>IF(Master!X48="#","",IF(Master!X48="#","&lt;TD&gt;&lt;BR&gt;&lt;/TD&gt;",CONCATENATE("&lt;TD VALIGN = TOP  ALIGN = CENTER&gt;",Master!X48,"&lt;/TD&gt;")))</f>
        <v/>
      </c>
      <c r="Z48" s="7" t="str">
        <f>IF(Master!Y48="#","",IF(Master!Y48="#","&lt;TD&gt;&lt;BR&gt;&lt;/TD&gt;",CONCATENATE("&lt;TD VALIGN = TOP  ALIGN = CENTER&gt;",Master!Y48,"&lt;/TD&gt;")))</f>
        <v>&lt;TD VALIGN = TOP  ALIGN = CENTER&gt;&lt;/TD&gt;</v>
      </c>
    </row>
    <row r="49" spans="1:26" ht="12.75" customHeight="1" x14ac:dyDescent="0.2">
      <c r="A49" s="26" t="str">
        <f>IF(Master!$B49="#","","&lt;TR&gt;")</f>
        <v>&lt;TR&gt;</v>
      </c>
      <c r="B49" s="7" t="str">
        <f>IF(Master!$B49="#","",CONCATENATE("&lt;TD VALIGN = TOP  ALIGN = CENTER&gt;&lt;A HREF=""maint_",Master!A49,".pdf""&gt;",Master!A49,"&lt;/A&gt;"))</f>
        <v>&lt;TD VALIGN = TOP  ALIGN = CENTER&gt;&lt;A HREF="maint_0054.pdf"&gt;0054&lt;/A&gt;</v>
      </c>
      <c r="C49" s="7" t="str">
        <f>IF(Master!$B49="#","", (IF(Totals!AS49="Y","&lt;BR&gt;&lt;SMALL&gt;&lt;B&gt;&lt;FONT COLOR=""#00C000""&gt;Closed&lt;/FONT&gt;&lt;/B&gt;&lt;/SMALL&gt;&lt;/TD&gt;","&lt;/TD&gt;")))</f>
        <v>&lt;/TD&gt;</v>
      </c>
      <c r="E49" s="7" t="str">
        <f>(IF((Master!$B49="#"),(""),(CONCATENATE("&lt;TD VALIGN = TOP  ALIGN = CENTER NOWRAP&gt;",Master!C49,"&lt;/TD&gt;"))))</f>
        <v>&lt;TD VALIGN = TOP  ALIGN = CENTER NOWRAP&gt;802.1Q-2011&lt;/TD&gt;</v>
      </c>
      <c r="F49" s="7" t="str">
        <f>(IF((Master!$B49="#"),(""),(CONCATENATE("&lt;TD VALIGN = TOP NOWRAP&gt;",Master!D49,"&lt;/TD&gt;"))))</f>
        <v>&lt;TD VALIGN = TOP NOWRAP&gt;35.2.4.5&lt;/TD&gt;</v>
      </c>
      <c r="G49" s="7" t="str">
        <f>(IF((Master!$B49="#"),(""),(CONCATENATE("&lt;TD VALIGN = TOP NOWRAP&gt;",Master!E49,"&lt;/TD&gt;"))))</f>
        <v>&lt;TD VALIGN = TOP NOWRAP&gt;MAP Context for MSRP&lt;/TD&gt;</v>
      </c>
      <c r="H49" s="7" t="str">
        <f>IF(Master!G49="#","",IF(Master!G49="#","&lt;TD&gt;&lt;BR&gt;&lt;/TD&gt;",CONCATENATE("&lt;TD VALIGN = TOP  ALIGN = CENTER&gt;",Master!G49,"&lt;/TD&gt;")))</f>
        <v>&lt;TD VALIGN = TOP  ALIGN = CENTER&gt;-&lt;/TD&gt;</v>
      </c>
      <c r="I49" s="7" t="str">
        <f>IF(Master!H49="#","",IF(Master!H49="#","&lt;TD&gt;&lt;BR&gt;&lt;/TD&gt;",CONCATENATE("&lt;TD VALIGN = TOP  ALIGN = CENTER&gt;",Master!H49,"&lt;/TD&gt;")))</f>
        <v>&lt;TD VALIGN = TOP  ALIGN = CENTER&gt;-&lt;/TD&gt;</v>
      </c>
      <c r="J49" s="7" t="str">
        <f>IF(Master!I49="#","",IF(Master!I49="#","&lt;TD&gt;&lt;BR&gt;&lt;/TD&gt;",CONCATENATE("&lt;TD VALIGN = TOP  ALIGN = CENTER&gt;",Master!I49,"&lt;/TD&gt;")))</f>
        <v>&lt;TD VALIGN = TOP  ALIGN = CENTER&gt;-&lt;/TD&gt;</v>
      </c>
      <c r="K49" s="7" t="str">
        <f>IF(Master!J49="#","",IF(Master!J49="#","&lt;TD&gt;&lt;BR&gt;&lt;/TD&gt;",CONCATENATE("&lt;TD VALIGN = TOP  ALIGN = CENTER&gt;",Master!J49,"&lt;/TD&gt;")))</f>
        <v>&lt;TD VALIGN = TOP  ALIGN = CENTER&gt;-&lt;/TD&gt;</v>
      </c>
      <c r="L49" s="7" t="str">
        <f>IF(Master!K49="#","",IF(Master!K49="#","&lt;TD&gt;&lt;BR&gt;&lt;/TD&gt;",CONCATENATE("&lt;TD VALIGN = TOP  ALIGN = CENTER&gt;",Master!K49,"&lt;/TD&gt;")))</f>
        <v>&lt;TD VALIGN = TOP  ALIGN = CENTER&gt;-&lt;/TD&gt;</v>
      </c>
      <c r="M49" s="7" t="str">
        <f>IF(Master!L49="#","",IF(Master!L49="#","&lt;TD&gt;&lt;BR&gt;&lt;/TD&gt;",CONCATENATE("&lt;TD VALIGN = TOP  ALIGN = CENTER&gt;",Master!L49,"&lt;/TD&gt;")))</f>
        <v>&lt;TD VALIGN = TOP  ALIGN = CENTER&gt;-&lt;/TD&gt;</v>
      </c>
      <c r="N49" s="7" t="str">
        <f>IF(Master!M49="#","",IF(Master!M49="#","&lt;TD&gt;&lt;BR&gt;&lt;/TD&gt;",CONCATENATE("&lt;TD VALIGN = TOP  ALIGN = CENTER&gt;",Master!M49,"&lt;/TD&gt;")))</f>
        <v>&lt;TD VALIGN = TOP  ALIGN = CENTER&gt;-&lt;/TD&gt;</v>
      </c>
      <c r="O49" s="7" t="str">
        <f>IF(Master!N49="#","",IF(Master!N49="#","&lt;TD&gt;&lt;BR&gt;&lt;/TD&gt;",CONCATENATE("&lt;TD VALIGN = TOP  ALIGN = CENTER&gt;",Master!N49,"&lt;/TD&gt;")))</f>
        <v>&lt;TD VALIGN = TOP  ALIGN = CENTER&gt;CB&lt;/TD&gt;</v>
      </c>
      <c r="P49" s="7" t="str">
        <f>IF(Master!O49="#","",IF(Master!O49="#","&lt;TD&gt;&lt;BR&gt;&lt;/TD&gt;",CONCATENATE("&lt;TD VALIGN = TOP  ALIGN = CENTER&gt;",Master!O49,"&lt;/TD&gt;")))</f>
        <v>&lt;TD VALIGN = TOP  ALIGN = CENTER&gt;B&lt;/TD&gt;</v>
      </c>
      <c r="Q49" s="7" t="str">
        <f>IF(Master!P49="#","",IF(Master!P49="#","&lt;TD&gt;&lt;BR&gt;&lt;/TD&gt;",CONCATENATE("&lt;TD VALIGN = TOP  ALIGN = CENTER&gt;",Master!P49,"&lt;/TD&gt;")))</f>
        <v>&lt;TD VALIGN = TOP  ALIGN = CENTER&gt;B&lt;/TD&gt;</v>
      </c>
      <c r="R49" s="7" t="str">
        <f>IF(Master!Q49="#","",IF(Master!Q49="#","&lt;TD&gt;&lt;BR&gt;&lt;/TD&gt;",CONCATENATE("&lt;TD VALIGN = TOP  ALIGN = CENTER&gt;",Master!Q49,"&lt;/TD&gt;")))</f>
        <v>&lt;TD VALIGN = TOP  ALIGN = CENTER&gt;B&lt;/TD&gt;</v>
      </c>
      <c r="S49" s="7" t="str">
        <f>IF(Master!R49="#","",IF(Master!R49="#","&lt;TD&gt;&lt;BR&gt;&lt;/TD&gt;",CONCATENATE("&lt;TD VALIGN = TOP  ALIGN = CENTER&gt;",Master!R49,"&lt;/TD&gt;")))</f>
        <v>&lt;TD VALIGN = TOP  ALIGN = CENTER&gt;V&lt;/TD&gt;</v>
      </c>
      <c r="T49" s="7" t="str">
        <f>IF(Master!S49="#","",IF(Master!S49="#","&lt;TD&gt;&lt;BR&gt;&lt;/TD&gt;",CONCATENATE("&lt;TD VALIGN = TOP  ALIGN = CENTER&gt;",Master!S49,"&lt;/TD&gt;")))</f>
        <v>&lt;TD VALIGN = TOP  ALIGN = CENTER&gt;V&lt;/TD&gt;</v>
      </c>
      <c r="U49" s="7" t="str">
        <f>IF(Master!T49="#","",IF(Master!T49="#","&lt;TD&gt;&lt;BR&gt;&lt;/TD&gt;",CONCATENATE("&lt;TD VALIGN = TOP  ALIGN = CENTER&gt;",Master!T49,"&lt;/TD&gt;")))</f>
        <v>&lt;TD VALIGN = TOP  ALIGN = CENTER&gt;V&lt;/TD&gt;</v>
      </c>
      <c r="V49" s="7" t="str">
        <f>IF(Master!U49="#","",IF(Master!U49="#","&lt;TD&gt;&lt;BR&gt;&lt;/TD&gt;",CONCATENATE("&lt;TD VALIGN = TOP  ALIGN = CENTER&gt;",Master!U49,"&lt;/TD&gt;")))</f>
        <v>&lt;TD VALIGN = TOP  ALIGN = CENTER&gt;V&lt;/TD&gt;</v>
      </c>
      <c r="W49" s="7" t="str">
        <f>IF(Master!V49="#","",IF(Master!V49="#","&lt;TD&gt;&lt;BR&gt;&lt;/TD&gt;",CONCATENATE("&lt;TD VALIGN = TOP  ALIGN = CENTER&gt;",Master!V49,"&lt;/TD&gt;")))</f>
        <v>&lt;TD VALIGN = TOP  ALIGN = CENTER&gt;V&lt;/TD&gt;</v>
      </c>
      <c r="X49" s="7" t="str">
        <f>IF(Master!W49="#","",IF(Master!W49="#","&lt;TD&gt;&lt;BR&gt;&lt;/TD&gt;",CONCATENATE("&lt;TD VALIGN = TOP  ALIGN = CENTER&gt;",Master!W49,"&lt;/TD&gt;")))</f>
        <v>&lt;TD VALIGN = TOP  ALIGN = CENTER&gt;V&lt;/TD&gt;</v>
      </c>
      <c r="Y49" s="7" t="str">
        <f>IF(Master!X49="#","",IF(Master!X49="#","&lt;TD&gt;&lt;BR&gt;&lt;/TD&gt;",CONCATENATE("&lt;TD VALIGN = TOP  ALIGN = CENTER&gt;",Master!X49,"&lt;/TD&gt;")))</f>
        <v/>
      </c>
      <c r="Z49" s="7" t="str">
        <f>IF(Master!Y49="#","",IF(Master!Y49="#","&lt;TD&gt;&lt;BR&gt;&lt;/TD&gt;",CONCATENATE("&lt;TD VALIGN = TOP  ALIGN = CENTER&gt;",Master!Y49,"&lt;/TD&gt;")))</f>
        <v>&lt;TD VALIGN = TOP  ALIGN = CENTER&gt;&lt;/TD&gt;</v>
      </c>
    </row>
    <row r="50" spans="1:26" ht="12.75" customHeight="1" x14ac:dyDescent="0.2">
      <c r="A50" s="26" t="str">
        <f>IF(Master!$B50="#","","&lt;TR&gt;")</f>
        <v>&lt;TR&gt;</v>
      </c>
      <c r="B50" s="7" t="str">
        <f>IF(Master!$B50="#","",CONCATENATE("&lt;TD VALIGN = TOP  ALIGN = CENTER&gt;&lt;A HREF=""maint_",Master!A50,".pdf""&gt;",Master!A50,"&lt;/A&gt;"))</f>
        <v>&lt;TD VALIGN = TOP  ALIGN = CENTER&gt;&lt;A HREF="maint_0055.pdf"&gt;0055&lt;/A&gt;</v>
      </c>
      <c r="C50" s="7" t="str">
        <f>IF(Master!$B50="#","", (IF(Totals!AS50="Y","&lt;BR&gt;&lt;SMALL&gt;&lt;B&gt;&lt;FONT COLOR=""#00C000""&gt;Closed&lt;/FONT&gt;&lt;/B&gt;&lt;/SMALL&gt;&lt;/TD&gt;","&lt;/TD&gt;")))</f>
        <v>&lt;/TD&gt;</v>
      </c>
      <c r="E50" s="7" t="str">
        <f>(IF((Master!$B50="#"),(""),(CONCATENATE("&lt;TD VALIGN = TOP  ALIGN = CENTER NOWRAP&gt;",Master!C50,"&lt;/TD&gt;"))))</f>
        <v>&lt;TD VALIGN = TOP  ALIGN = CENTER NOWRAP&gt;802.1Q-2011&lt;/TD&gt;</v>
      </c>
      <c r="F50" s="7" t="str">
        <f>(IF((Master!$B50="#"),(""),(CONCATENATE("&lt;TD VALIGN = TOP NOWRAP&gt;",Master!D50,"&lt;/TD&gt;"))))</f>
        <v>&lt;TD VALIGN = TOP NOWRAP&gt;35.2.4&lt;/TD&gt;</v>
      </c>
      <c r="G50" s="7" t="str">
        <f>(IF((Master!$B50="#"),(""),(CONCATENATE("&lt;TD VALIGN = TOP NOWRAP&gt;",Master!E50,"&lt;/TD&gt;"))))</f>
        <v>&lt;TD VALIGN = TOP NOWRAP&gt;MSRP Attribute Propagation&lt;/TD&gt;</v>
      </c>
      <c r="H50" s="7" t="str">
        <f>IF(Master!G50="#","",IF(Master!G50="#","&lt;TD&gt;&lt;BR&gt;&lt;/TD&gt;",CONCATENATE("&lt;TD VALIGN = TOP  ALIGN = CENTER&gt;",Master!G50,"&lt;/TD&gt;")))</f>
        <v>&lt;TD VALIGN = TOP  ALIGN = CENTER&gt;-&lt;/TD&gt;</v>
      </c>
      <c r="I50" s="7" t="str">
        <f>IF(Master!H50="#","",IF(Master!H50="#","&lt;TD&gt;&lt;BR&gt;&lt;/TD&gt;",CONCATENATE("&lt;TD VALIGN = TOP  ALIGN = CENTER&gt;",Master!H50,"&lt;/TD&gt;")))</f>
        <v>&lt;TD VALIGN = TOP  ALIGN = CENTER&gt;-&lt;/TD&gt;</v>
      </c>
      <c r="J50" s="7" t="str">
        <f>IF(Master!I50="#","",IF(Master!I50="#","&lt;TD&gt;&lt;BR&gt;&lt;/TD&gt;",CONCATENATE("&lt;TD VALIGN = TOP  ALIGN = CENTER&gt;",Master!I50,"&lt;/TD&gt;")))</f>
        <v>&lt;TD VALIGN = TOP  ALIGN = CENTER&gt;-&lt;/TD&gt;</v>
      </c>
      <c r="K50" s="7" t="str">
        <f>IF(Master!J50="#","",IF(Master!J50="#","&lt;TD&gt;&lt;BR&gt;&lt;/TD&gt;",CONCATENATE("&lt;TD VALIGN = TOP  ALIGN = CENTER&gt;",Master!J50,"&lt;/TD&gt;")))</f>
        <v>&lt;TD VALIGN = TOP  ALIGN = CENTER&gt;-&lt;/TD&gt;</v>
      </c>
      <c r="L50" s="7" t="str">
        <f>IF(Master!K50="#","",IF(Master!K50="#","&lt;TD&gt;&lt;BR&gt;&lt;/TD&gt;",CONCATENATE("&lt;TD VALIGN = TOP  ALIGN = CENTER&gt;",Master!K50,"&lt;/TD&gt;")))</f>
        <v>&lt;TD VALIGN = TOP  ALIGN = CENTER&gt;-&lt;/TD&gt;</v>
      </c>
      <c r="M50" s="7" t="str">
        <f>IF(Master!L50="#","",IF(Master!L50="#","&lt;TD&gt;&lt;BR&gt;&lt;/TD&gt;",CONCATENATE("&lt;TD VALIGN = TOP  ALIGN = CENTER&gt;",Master!L50,"&lt;/TD&gt;")))</f>
        <v>&lt;TD VALIGN = TOP  ALIGN = CENTER&gt;-&lt;/TD&gt;</v>
      </c>
      <c r="N50" s="7" t="str">
        <f>IF(Master!M50="#","",IF(Master!M50="#","&lt;TD&gt;&lt;BR&gt;&lt;/TD&gt;",CONCATENATE("&lt;TD VALIGN = TOP  ALIGN = CENTER&gt;",Master!M50,"&lt;/TD&gt;")))</f>
        <v>&lt;TD VALIGN = TOP  ALIGN = CENTER&gt;-&lt;/TD&gt;</v>
      </c>
      <c r="O50" s="7" t="str">
        <f>IF(Master!N50="#","",IF(Master!N50="#","&lt;TD&gt;&lt;BR&gt;&lt;/TD&gt;",CONCATENATE("&lt;TD VALIGN = TOP  ALIGN = CENTER&gt;",Master!N50,"&lt;/TD&gt;")))</f>
        <v>&lt;TD VALIGN = TOP  ALIGN = CENTER&gt;T&lt;/TD&gt;</v>
      </c>
      <c r="P50" s="7" t="str">
        <f>IF(Master!O50="#","",IF(Master!O50="#","&lt;TD&gt;&lt;BR&gt;&lt;/TD&gt;",CONCATENATE("&lt;TD VALIGN = TOP  ALIGN = CENTER&gt;",Master!O50,"&lt;/TD&gt;")))</f>
        <v>&lt;TD VALIGN = TOP  ALIGN = CENTER&gt;B&lt;/TD&gt;</v>
      </c>
      <c r="Q50" s="7" t="str">
        <f>IF(Master!P50="#","",IF(Master!P50="#","&lt;TD&gt;&lt;BR&gt;&lt;/TD&gt;",CONCATENATE("&lt;TD VALIGN = TOP  ALIGN = CENTER&gt;",Master!P50,"&lt;/TD&gt;")))</f>
        <v>&lt;TD VALIGN = TOP  ALIGN = CENTER&gt;B&lt;/TD&gt;</v>
      </c>
      <c r="R50" s="7" t="str">
        <f>IF(Master!Q50="#","",IF(Master!Q50="#","&lt;TD&gt;&lt;BR&gt;&lt;/TD&gt;",CONCATENATE("&lt;TD VALIGN = TOP  ALIGN = CENTER&gt;",Master!Q50,"&lt;/TD&gt;")))</f>
        <v>&lt;TD VALIGN = TOP  ALIGN = CENTER&gt;B&lt;/TD&gt;</v>
      </c>
      <c r="S50" s="7" t="str">
        <f>IF(Master!R50="#","",IF(Master!R50="#","&lt;TD&gt;&lt;BR&gt;&lt;/TD&gt;",CONCATENATE("&lt;TD VALIGN = TOP  ALIGN = CENTER&gt;",Master!R50,"&lt;/TD&gt;")))</f>
        <v>&lt;TD VALIGN = TOP  ALIGN = CENTER&gt;V&lt;/TD&gt;</v>
      </c>
      <c r="T50" s="7" t="str">
        <f>IF(Master!S50="#","",IF(Master!S50="#","&lt;TD&gt;&lt;BR&gt;&lt;/TD&gt;",CONCATENATE("&lt;TD VALIGN = TOP  ALIGN = CENTER&gt;",Master!S50,"&lt;/TD&gt;")))</f>
        <v>&lt;TD VALIGN = TOP  ALIGN = CENTER&gt;V&lt;/TD&gt;</v>
      </c>
      <c r="U50" s="7" t="str">
        <f>IF(Master!T50="#","",IF(Master!T50="#","&lt;TD&gt;&lt;BR&gt;&lt;/TD&gt;",CONCATENATE("&lt;TD VALIGN = TOP  ALIGN = CENTER&gt;",Master!T50,"&lt;/TD&gt;")))</f>
        <v>&lt;TD VALIGN = TOP  ALIGN = CENTER&gt;V&lt;/TD&gt;</v>
      </c>
      <c r="V50" s="7" t="str">
        <f>IF(Master!U50="#","",IF(Master!U50="#","&lt;TD&gt;&lt;BR&gt;&lt;/TD&gt;",CONCATENATE("&lt;TD VALIGN = TOP  ALIGN = CENTER&gt;",Master!U50,"&lt;/TD&gt;")))</f>
        <v>&lt;TD VALIGN = TOP  ALIGN = CENTER&gt;V&lt;/TD&gt;</v>
      </c>
      <c r="W50" s="7" t="str">
        <f>IF(Master!V50="#","",IF(Master!V50="#","&lt;TD&gt;&lt;BR&gt;&lt;/TD&gt;",CONCATENATE("&lt;TD VALIGN = TOP  ALIGN = CENTER&gt;",Master!V50,"&lt;/TD&gt;")))</f>
        <v>&lt;TD VALIGN = TOP  ALIGN = CENTER&gt;V&lt;/TD&gt;</v>
      </c>
      <c r="X50" s="7" t="str">
        <f>IF(Master!W50="#","",IF(Master!W50="#","&lt;TD&gt;&lt;BR&gt;&lt;/TD&gt;",CONCATENATE("&lt;TD VALIGN = TOP  ALIGN = CENTER&gt;",Master!W50,"&lt;/TD&gt;")))</f>
        <v>&lt;TD VALIGN = TOP  ALIGN = CENTER&gt;V&lt;/TD&gt;</v>
      </c>
      <c r="Y50" s="7" t="str">
        <f>IF(Master!X50="#","",IF(Master!X50="#","&lt;TD&gt;&lt;BR&gt;&lt;/TD&gt;",CONCATENATE("&lt;TD VALIGN = TOP  ALIGN = CENTER&gt;",Master!X50,"&lt;/TD&gt;")))</f>
        <v/>
      </c>
      <c r="Z50" s="7" t="str">
        <f>IF(Master!Y50="#","",IF(Master!Y50="#","&lt;TD&gt;&lt;BR&gt;&lt;/TD&gt;",CONCATENATE("&lt;TD VALIGN = TOP  ALIGN = CENTER&gt;",Master!Y50,"&lt;/TD&gt;")))</f>
        <v>&lt;TD VALIGN = TOP  ALIGN = CENTER&gt;&lt;/TD&gt;</v>
      </c>
    </row>
    <row r="51" spans="1:26" ht="12.75" customHeight="1" x14ac:dyDescent="0.2">
      <c r="A51" s="26" t="str">
        <f>IF(Master!$B51="#","","&lt;TR&gt;")</f>
        <v>&lt;TR&gt;</v>
      </c>
      <c r="B51" s="7" t="str">
        <f>IF(Master!$B51="#","",CONCATENATE("&lt;TD VALIGN = TOP  ALIGN = CENTER&gt;&lt;A HREF=""maint_",Master!A51,".pdf""&gt;",Master!A51,"&lt;/A&gt;"))</f>
        <v>&lt;TD VALIGN = TOP  ALIGN = CENTER&gt;&lt;A HREF="maint_0056.pdf"&gt;0056&lt;/A&gt;</v>
      </c>
      <c r="C51" s="7" t="str">
        <f>IF(Master!$B51="#","", (IF(Totals!AS51="Y","&lt;BR&gt;&lt;SMALL&gt;&lt;B&gt;&lt;FONT COLOR=""#00C000""&gt;Closed&lt;/FONT&gt;&lt;/B&gt;&lt;/SMALL&gt;&lt;/TD&gt;","&lt;/TD&gt;")))</f>
        <v>&lt;/TD&gt;</v>
      </c>
      <c r="E51" s="7" t="str">
        <f>(IF((Master!$B51="#"),(""),(CONCATENATE("&lt;TD VALIGN = TOP  ALIGN = CENTER NOWRAP&gt;",Master!C51,"&lt;/TD&gt;"))))</f>
        <v>&lt;TD VALIGN = TOP  ALIGN = CENTER NOWRAP&gt;802.1Q-2011&lt;/TD&gt;</v>
      </c>
      <c r="F51" s="7" t="str">
        <f>(IF((Master!$B51="#"),(""),(CONCATENATE("&lt;TD VALIGN = TOP NOWRAP&gt;",Master!D51,"&lt;/TD&gt;"))))</f>
        <v>&lt;TD VALIGN = TOP NOWRAP&gt;35.2.4&lt;/TD&gt;</v>
      </c>
      <c r="G51" s="7" t="str">
        <f>(IF((Master!$B51="#"),(""),(CONCATENATE("&lt;TD VALIGN = TOP NOWRAP&gt;",Master!E51,"&lt;/TD&gt;"))))</f>
        <v>&lt;TD VALIGN = TOP NOWRAP&gt;MSRP MAP&lt;/TD&gt;</v>
      </c>
      <c r="H51" s="7" t="str">
        <f>IF(Master!G51="#","",IF(Master!G51="#","&lt;TD&gt;&lt;BR&gt;&lt;/TD&gt;",CONCATENATE("&lt;TD VALIGN = TOP  ALIGN = CENTER&gt;",Master!G51,"&lt;/TD&gt;")))</f>
        <v>&lt;TD VALIGN = TOP  ALIGN = CENTER&gt;-&lt;/TD&gt;</v>
      </c>
      <c r="I51" s="7" t="str">
        <f>IF(Master!H51="#","",IF(Master!H51="#","&lt;TD&gt;&lt;BR&gt;&lt;/TD&gt;",CONCATENATE("&lt;TD VALIGN = TOP  ALIGN = CENTER&gt;",Master!H51,"&lt;/TD&gt;")))</f>
        <v>&lt;TD VALIGN = TOP  ALIGN = CENTER&gt;-&lt;/TD&gt;</v>
      </c>
      <c r="J51" s="7" t="str">
        <f>IF(Master!I51="#","",IF(Master!I51="#","&lt;TD&gt;&lt;BR&gt;&lt;/TD&gt;",CONCATENATE("&lt;TD VALIGN = TOP  ALIGN = CENTER&gt;",Master!I51,"&lt;/TD&gt;")))</f>
        <v>&lt;TD VALIGN = TOP  ALIGN = CENTER&gt;-&lt;/TD&gt;</v>
      </c>
      <c r="K51" s="7" t="str">
        <f>IF(Master!J51="#","",IF(Master!J51="#","&lt;TD&gt;&lt;BR&gt;&lt;/TD&gt;",CONCATENATE("&lt;TD VALIGN = TOP  ALIGN = CENTER&gt;",Master!J51,"&lt;/TD&gt;")))</f>
        <v>&lt;TD VALIGN = TOP  ALIGN = CENTER&gt;-&lt;/TD&gt;</v>
      </c>
      <c r="L51" s="7" t="str">
        <f>IF(Master!K51="#","",IF(Master!K51="#","&lt;TD&gt;&lt;BR&gt;&lt;/TD&gt;",CONCATENATE("&lt;TD VALIGN = TOP  ALIGN = CENTER&gt;",Master!K51,"&lt;/TD&gt;")))</f>
        <v>&lt;TD VALIGN = TOP  ALIGN = CENTER&gt;-&lt;/TD&gt;</v>
      </c>
      <c r="M51" s="7" t="str">
        <f>IF(Master!L51="#","",IF(Master!L51="#","&lt;TD&gt;&lt;BR&gt;&lt;/TD&gt;",CONCATENATE("&lt;TD VALIGN = TOP  ALIGN = CENTER&gt;",Master!L51,"&lt;/TD&gt;")))</f>
        <v>&lt;TD VALIGN = TOP  ALIGN = CENTER&gt;-&lt;/TD&gt;</v>
      </c>
      <c r="N51" s="7" t="str">
        <f>IF(Master!M51="#","",IF(Master!M51="#","&lt;TD&gt;&lt;BR&gt;&lt;/TD&gt;",CONCATENATE("&lt;TD VALIGN = TOP  ALIGN = CENTER&gt;",Master!M51,"&lt;/TD&gt;")))</f>
        <v>&lt;TD VALIGN = TOP  ALIGN = CENTER&gt;-&lt;/TD&gt;</v>
      </c>
      <c r="O51" s="7" t="str">
        <f>IF(Master!N51="#","",IF(Master!N51="#","&lt;TD&gt;&lt;BR&gt;&lt;/TD&gt;",CONCATENATE("&lt;TD VALIGN = TOP  ALIGN = CENTER&gt;",Master!N51,"&lt;/TD&gt;")))</f>
        <v>&lt;TD VALIGN = TOP  ALIGN = CENTER&gt;T&lt;/TD&gt;</v>
      </c>
      <c r="P51" s="7" t="str">
        <f>IF(Master!O51="#","",IF(Master!O51="#","&lt;TD&gt;&lt;BR&gt;&lt;/TD&gt;",CONCATENATE("&lt;TD VALIGN = TOP  ALIGN = CENTER&gt;",Master!O51,"&lt;/TD&gt;")))</f>
        <v>&lt;TD VALIGN = TOP  ALIGN = CENTER&gt;B&lt;/TD&gt;</v>
      </c>
      <c r="Q51" s="7" t="str">
        <f>IF(Master!P51="#","",IF(Master!P51="#","&lt;TD&gt;&lt;BR&gt;&lt;/TD&gt;",CONCATENATE("&lt;TD VALIGN = TOP  ALIGN = CENTER&gt;",Master!P51,"&lt;/TD&gt;")))</f>
        <v>&lt;TD VALIGN = TOP  ALIGN = CENTER&gt;B&lt;/TD&gt;</v>
      </c>
      <c r="R51" s="7" t="str">
        <f>IF(Master!Q51="#","",IF(Master!Q51="#","&lt;TD&gt;&lt;BR&gt;&lt;/TD&gt;",CONCATENATE("&lt;TD VALIGN = TOP  ALIGN = CENTER&gt;",Master!Q51,"&lt;/TD&gt;")))</f>
        <v>&lt;TD VALIGN = TOP  ALIGN = CENTER&gt;B&lt;/TD&gt;</v>
      </c>
      <c r="S51" s="7" t="str">
        <f>IF(Master!R51="#","",IF(Master!R51="#","&lt;TD&gt;&lt;BR&gt;&lt;/TD&gt;",CONCATENATE("&lt;TD VALIGN = TOP  ALIGN = CENTER&gt;",Master!R51,"&lt;/TD&gt;")))</f>
        <v>&lt;TD VALIGN = TOP  ALIGN = CENTER&gt;V&lt;/TD&gt;</v>
      </c>
      <c r="T51" s="7" t="str">
        <f>IF(Master!S51="#","",IF(Master!S51="#","&lt;TD&gt;&lt;BR&gt;&lt;/TD&gt;",CONCATENATE("&lt;TD VALIGN = TOP  ALIGN = CENTER&gt;",Master!S51,"&lt;/TD&gt;")))</f>
        <v>&lt;TD VALIGN = TOP  ALIGN = CENTER&gt;V&lt;/TD&gt;</v>
      </c>
      <c r="U51" s="7" t="str">
        <f>IF(Master!T51="#","",IF(Master!T51="#","&lt;TD&gt;&lt;BR&gt;&lt;/TD&gt;",CONCATENATE("&lt;TD VALIGN = TOP  ALIGN = CENTER&gt;",Master!T51,"&lt;/TD&gt;")))</f>
        <v>&lt;TD VALIGN = TOP  ALIGN = CENTER&gt;V&lt;/TD&gt;</v>
      </c>
      <c r="V51" s="7" t="str">
        <f>IF(Master!U51="#","",IF(Master!U51="#","&lt;TD&gt;&lt;BR&gt;&lt;/TD&gt;",CONCATENATE("&lt;TD VALIGN = TOP  ALIGN = CENTER&gt;",Master!U51,"&lt;/TD&gt;")))</f>
        <v>&lt;TD VALIGN = TOP  ALIGN = CENTER&gt;V&lt;/TD&gt;</v>
      </c>
      <c r="W51" s="7" t="str">
        <f>IF(Master!V51="#","",IF(Master!V51="#","&lt;TD&gt;&lt;BR&gt;&lt;/TD&gt;",CONCATENATE("&lt;TD VALIGN = TOP  ALIGN = CENTER&gt;",Master!V51,"&lt;/TD&gt;")))</f>
        <v>&lt;TD VALIGN = TOP  ALIGN = CENTER&gt;V&lt;/TD&gt;</v>
      </c>
      <c r="X51" s="7" t="str">
        <f>IF(Master!W51="#","",IF(Master!W51="#","&lt;TD&gt;&lt;BR&gt;&lt;/TD&gt;",CONCATENATE("&lt;TD VALIGN = TOP  ALIGN = CENTER&gt;",Master!W51,"&lt;/TD&gt;")))</f>
        <v>&lt;TD VALIGN = TOP  ALIGN = CENTER&gt;V&lt;/TD&gt;</v>
      </c>
      <c r="Y51" s="7" t="str">
        <f>IF(Master!X51="#","",IF(Master!X51="#","&lt;TD&gt;&lt;BR&gt;&lt;/TD&gt;",CONCATENATE("&lt;TD VALIGN = TOP  ALIGN = CENTER&gt;",Master!X51,"&lt;/TD&gt;")))</f>
        <v/>
      </c>
      <c r="Z51" s="7" t="str">
        <f>IF(Master!Y51="#","",IF(Master!Y51="#","&lt;TD&gt;&lt;BR&gt;&lt;/TD&gt;",CONCATENATE("&lt;TD VALIGN = TOP  ALIGN = CENTER&gt;",Master!Y51,"&lt;/TD&gt;")))</f>
        <v>&lt;TD VALIGN = TOP  ALIGN = CENTER&gt;&lt;/TD&gt;</v>
      </c>
    </row>
    <row r="52" spans="1:26" ht="12.75" customHeight="1" x14ac:dyDescent="0.2">
      <c r="A52" s="26" t="str">
        <f>IF(Master!$B52="#","","&lt;TR&gt;")</f>
        <v>&lt;TR&gt;</v>
      </c>
      <c r="B52" s="7" t="str">
        <f>IF(Master!$B52="#","",CONCATENATE("&lt;TD VALIGN = TOP  ALIGN = CENTER&gt;&lt;A HREF=""maint_",Master!A52,".pdf""&gt;",Master!A52,"&lt;/A&gt;"))</f>
        <v>&lt;TD VALIGN = TOP  ALIGN = CENTER&gt;&lt;A HREF="maint_0057.pdf"&gt;0057&lt;/A&gt;</v>
      </c>
      <c r="C52" s="7" t="str">
        <f>IF(Master!$B52="#","", (IF(Totals!AS52="Y","&lt;BR&gt;&lt;SMALL&gt;&lt;B&gt;&lt;FONT COLOR=""#00C000""&gt;Closed&lt;/FONT&gt;&lt;/B&gt;&lt;/SMALL&gt;&lt;/TD&gt;","&lt;/TD&gt;")))</f>
        <v>&lt;/TD&gt;</v>
      </c>
      <c r="E52" s="7" t="str">
        <f>(IF((Master!$B52="#"),(""),(CONCATENATE("&lt;TD VALIGN = TOP  ALIGN = CENTER NOWRAP&gt;",Master!C52,"&lt;/TD&gt;"))))</f>
        <v>&lt;TD VALIGN = TOP  ALIGN = CENTER NOWRAP&gt;802.1Q-2011&lt;/TD&gt;</v>
      </c>
      <c r="F52" s="7" t="str">
        <f>(IF((Master!$B52="#"),(""),(CONCATENATE("&lt;TD VALIGN = TOP NOWRAP&gt;",Master!D52,"&lt;/TD&gt;"))))</f>
        <v>&lt;TD VALIGN = TOP NOWRAP&gt;10.3(a)&lt;/TD&gt;</v>
      </c>
      <c r="G52" s="7" t="str">
        <f>(IF((Master!$B52="#"),(""),(CONCATENATE("&lt;TD VALIGN = TOP NOWRAP&gt;",Master!E52,"&lt;/TD&gt;"))))</f>
        <v>&lt;TD VALIGN = TOP NOWRAP&gt;MRP Attribute Propagation&lt;/TD&gt;</v>
      </c>
      <c r="H52" s="7" t="str">
        <f>IF(Master!G52="#","",IF(Master!G52="#","&lt;TD&gt;&lt;BR&gt;&lt;/TD&gt;",CONCATENATE("&lt;TD VALIGN = TOP  ALIGN = CENTER&gt;",Master!G52,"&lt;/TD&gt;")))</f>
        <v>&lt;TD VALIGN = TOP  ALIGN = CENTER&gt;-&lt;/TD&gt;</v>
      </c>
      <c r="I52" s="7" t="str">
        <f>IF(Master!H52="#","",IF(Master!H52="#","&lt;TD&gt;&lt;BR&gt;&lt;/TD&gt;",CONCATENATE("&lt;TD VALIGN = TOP  ALIGN = CENTER&gt;",Master!H52,"&lt;/TD&gt;")))</f>
        <v>&lt;TD VALIGN = TOP  ALIGN = CENTER&gt;-&lt;/TD&gt;</v>
      </c>
      <c r="J52" s="7" t="str">
        <f>IF(Master!I52="#","",IF(Master!I52="#","&lt;TD&gt;&lt;BR&gt;&lt;/TD&gt;",CONCATENATE("&lt;TD VALIGN = TOP  ALIGN = CENTER&gt;",Master!I52,"&lt;/TD&gt;")))</f>
        <v>&lt;TD VALIGN = TOP  ALIGN = CENTER&gt;-&lt;/TD&gt;</v>
      </c>
      <c r="K52" s="7" t="str">
        <f>IF(Master!J52="#","",IF(Master!J52="#","&lt;TD&gt;&lt;BR&gt;&lt;/TD&gt;",CONCATENATE("&lt;TD VALIGN = TOP  ALIGN = CENTER&gt;",Master!J52,"&lt;/TD&gt;")))</f>
        <v>&lt;TD VALIGN = TOP  ALIGN = CENTER&gt;-&lt;/TD&gt;</v>
      </c>
      <c r="L52" s="7" t="str">
        <f>IF(Master!K52="#","",IF(Master!K52="#","&lt;TD&gt;&lt;BR&gt;&lt;/TD&gt;",CONCATENATE("&lt;TD VALIGN = TOP  ALIGN = CENTER&gt;",Master!K52,"&lt;/TD&gt;")))</f>
        <v>&lt;TD VALIGN = TOP  ALIGN = CENTER&gt;-&lt;/TD&gt;</v>
      </c>
      <c r="M52" s="7" t="str">
        <f>IF(Master!L52="#","",IF(Master!L52="#","&lt;TD&gt;&lt;BR&gt;&lt;/TD&gt;",CONCATENATE("&lt;TD VALIGN = TOP  ALIGN = CENTER&gt;",Master!L52,"&lt;/TD&gt;")))</f>
        <v>&lt;TD VALIGN = TOP  ALIGN = CENTER&gt;-&lt;/TD&gt;</v>
      </c>
      <c r="N52" s="7" t="str">
        <f>IF(Master!M52="#","",IF(Master!M52="#","&lt;TD&gt;&lt;BR&gt;&lt;/TD&gt;",CONCATENATE("&lt;TD VALIGN = TOP  ALIGN = CENTER&gt;",Master!M52,"&lt;/TD&gt;")))</f>
        <v>&lt;TD VALIGN = TOP  ALIGN = CENTER&gt;-&lt;/TD&gt;</v>
      </c>
      <c r="O52" s="7" t="str">
        <f>IF(Master!N52="#","",IF(Master!N52="#","&lt;TD&gt;&lt;BR&gt;&lt;/TD&gt;",CONCATENATE("&lt;TD VALIGN = TOP  ALIGN = CENTER&gt;",Master!N52,"&lt;/TD&gt;")))</f>
        <v>&lt;TD VALIGN = TOP  ALIGN = CENTER&gt;T&lt;/TD&gt;</v>
      </c>
      <c r="P52" s="7" t="str">
        <f>IF(Master!O52="#","",IF(Master!O52="#","&lt;TD&gt;&lt;BR&gt;&lt;/TD&gt;",CONCATENATE("&lt;TD VALIGN = TOP  ALIGN = CENTER&gt;",Master!O52,"&lt;/TD&gt;")))</f>
        <v>&lt;TD VALIGN = TOP  ALIGN = CENTER&gt;T&lt;/TD&gt;</v>
      </c>
      <c r="Q52" s="7" t="str">
        <f>IF(Master!P52="#","",IF(Master!P52="#","&lt;TD&gt;&lt;BR&gt;&lt;/TD&gt;",CONCATENATE("&lt;TD VALIGN = TOP  ALIGN = CENTER&gt;",Master!P52,"&lt;/TD&gt;")))</f>
        <v>&lt;TD VALIGN = TOP  ALIGN = CENTER&gt;B&lt;/TD&gt;</v>
      </c>
      <c r="R52" s="7" t="str">
        <f>IF(Master!Q52="#","",IF(Master!Q52="#","&lt;TD&gt;&lt;BR&gt;&lt;/TD&gt;",CONCATENATE("&lt;TD VALIGN = TOP  ALIGN = CENTER&gt;",Master!Q52,"&lt;/TD&gt;")))</f>
        <v>&lt;TD VALIGN = TOP  ALIGN = CENTER&gt;B&lt;/TD&gt;</v>
      </c>
      <c r="S52" s="7" t="str">
        <f>IF(Master!R52="#","",IF(Master!R52="#","&lt;TD&gt;&lt;BR&gt;&lt;/TD&gt;",CONCATENATE("&lt;TD VALIGN = TOP  ALIGN = CENTER&gt;",Master!R52,"&lt;/TD&gt;")))</f>
        <v>&lt;TD VALIGN = TOP  ALIGN = CENTER&gt;V&lt;/TD&gt;</v>
      </c>
      <c r="T52" s="7" t="str">
        <f>IF(Master!S52="#","",IF(Master!S52="#","&lt;TD&gt;&lt;BR&gt;&lt;/TD&gt;",CONCATENATE("&lt;TD VALIGN = TOP  ALIGN = CENTER&gt;",Master!S52,"&lt;/TD&gt;")))</f>
        <v>&lt;TD VALIGN = TOP  ALIGN = CENTER&gt;V&lt;/TD&gt;</v>
      </c>
      <c r="U52" s="7" t="str">
        <f>IF(Master!T52="#","",IF(Master!T52="#","&lt;TD&gt;&lt;BR&gt;&lt;/TD&gt;",CONCATENATE("&lt;TD VALIGN = TOP  ALIGN = CENTER&gt;",Master!T52,"&lt;/TD&gt;")))</f>
        <v>&lt;TD VALIGN = TOP  ALIGN = CENTER&gt;V&lt;/TD&gt;</v>
      </c>
      <c r="V52" s="7" t="str">
        <f>IF(Master!U52="#","",IF(Master!U52="#","&lt;TD&gt;&lt;BR&gt;&lt;/TD&gt;",CONCATENATE("&lt;TD VALIGN = TOP  ALIGN = CENTER&gt;",Master!U52,"&lt;/TD&gt;")))</f>
        <v>&lt;TD VALIGN = TOP  ALIGN = CENTER&gt;V&lt;/TD&gt;</v>
      </c>
      <c r="W52" s="7" t="str">
        <f>IF(Master!V52="#","",IF(Master!V52="#","&lt;TD&gt;&lt;BR&gt;&lt;/TD&gt;",CONCATENATE("&lt;TD VALIGN = TOP  ALIGN = CENTER&gt;",Master!V52,"&lt;/TD&gt;")))</f>
        <v>&lt;TD VALIGN = TOP  ALIGN = CENTER&gt;V&lt;/TD&gt;</v>
      </c>
      <c r="X52" s="7" t="str">
        <f>IF(Master!W52="#","",IF(Master!W52="#","&lt;TD&gt;&lt;BR&gt;&lt;/TD&gt;",CONCATENATE("&lt;TD VALIGN = TOP  ALIGN = CENTER&gt;",Master!W52,"&lt;/TD&gt;")))</f>
        <v>&lt;TD VALIGN = TOP  ALIGN = CENTER&gt;V&lt;/TD&gt;</v>
      </c>
      <c r="Y52" s="7" t="str">
        <f>IF(Master!X52="#","",IF(Master!X52="#","&lt;TD&gt;&lt;BR&gt;&lt;/TD&gt;",CONCATENATE("&lt;TD VALIGN = TOP  ALIGN = CENTER&gt;",Master!X52,"&lt;/TD&gt;")))</f>
        <v/>
      </c>
      <c r="Z52" s="7" t="str">
        <f>IF(Master!Y52="#","",IF(Master!Y52="#","&lt;TD&gt;&lt;BR&gt;&lt;/TD&gt;",CONCATENATE("&lt;TD VALIGN = TOP  ALIGN = CENTER&gt;",Master!Y52,"&lt;/TD&gt;")))</f>
        <v>&lt;TD VALIGN = TOP  ALIGN = CENTER&gt;&lt;/TD&gt;</v>
      </c>
    </row>
    <row r="53" spans="1:26" ht="12.75" customHeight="1" x14ac:dyDescent="0.2">
      <c r="A53" s="26" t="str">
        <f>IF(Master!$B53="#","","&lt;TR&gt;")</f>
        <v>&lt;TR&gt;</v>
      </c>
      <c r="B53" s="7" t="str">
        <f>IF(Master!$B53="#","",CONCATENATE("&lt;TD VALIGN = TOP  ALIGN = CENTER&gt;&lt;A HREF=""maint_",Master!A53,".pdf""&gt;",Master!A53,"&lt;/A&gt;"))</f>
        <v>&lt;TD VALIGN = TOP  ALIGN = CENTER&gt;&lt;A HREF="maint_0058.pdf"&gt;0058&lt;/A&gt;</v>
      </c>
      <c r="C53" s="7" t="str">
        <f>IF(Master!$B53="#","", (IF(Totals!AS53="Y","&lt;BR&gt;&lt;SMALL&gt;&lt;B&gt;&lt;FONT COLOR=""#00C000""&gt;Closed&lt;/FONT&gt;&lt;/B&gt;&lt;/SMALL&gt;&lt;/TD&gt;","&lt;/TD&gt;")))</f>
        <v>&lt;BR&gt;&lt;SMALL&gt;&lt;B&gt;&lt;FONT COLOR="#00C000"&gt;Closed&lt;/FONT&gt;&lt;/B&gt;&lt;/SMALL&gt;&lt;/TD&gt;</v>
      </c>
      <c r="E53" s="7" t="str">
        <f>(IF((Master!$B53="#"),(""),(CONCATENATE("&lt;TD VALIGN = TOP  ALIGN = CENTER NOWRAP&gt;",Master!C53,"&lt;/TD&gt;"))))</f>
        <v>&lt;TD VALIGN = TOP  ALIGN = CENTER NOWRAP&gt;802.1AS-2011&lt;/TD&gt;</v>
      </c>
      <c r="F53" s="7" t="str">
        <f>(IF((Master!$B53="#"),(""),(CONCATENATE("&lt;TD VALIGN = TOP NOWRAP&gt;",Master!D53,"&lt;/TD&gt;"))))</f>
        <v>&lt;TD VALIGN = TOP NOWRAP&gt;6.3.3.8&lt;/TD&gt;</v>
      </c>
      <c r="G53" s="7" t="str">
        <f>(IF((Master!$B53="#"),(""),(CONCATENATE("&lt;TD VALIGN = TOP NOWRAP&gt;",Master!E53,"&lt;/TD&gt;"))))</f>
        <v>&lt;TD VALIGN = TOP NOWRAP&gt;req58&lt;/TD&gt;</v>
      </c>
      <c r="H53" s="7" t="str">
        <f>IF(Master!G53="#","",IF(Master!G53="#","&lt;TD&gt;&lt;BR&gt;&lt;/TD&gt;",CONCATENATE("&lt;TD VALIGN = TOP  ALIGN = CENTER&gt;",Master!G53,"&lt;/TD&gt;")))</f>
        <v>&lt;TD VALIGN = TOP  ALIGN = CENTER&gt;-&lt;/TD&gt;</v>
      </c>
      <c r="I53" s="7" t="str">
        <f>IF(Master!H53="#","",IF(Master!H53="#","&lt;TD&gt;&lt;BR&gt;&lt;/TD&gt;",CONCATENATE("&lt;TD VALIGN = TOP  ALIGN = CENTER&gt;",Master!H53,"&lt;/TD&gt;")))</f>
        <v>&lt;TD VALIGN = TOP  ALIGN = CENTER&gt;-&lt;/TD&gt;</v>
      </c>
      <c r="J53" s="7" t="str">
        <f>IF(Master!I53="#","",IF(Master!I53="#","&lt;TD&gt;&lt;BR&gt;&lt;/TD&gt;",CONCATENATE("&lt;TD VALIGN = TOP  ALIGN = CENTER&gt;",Master!I53,"&lt;/TD&gt;")))</f>
        <v>&lt;TD VALIGN = TOP  ALIGN = CENTER&gt;-&lt;/TD&gt;</v>
      </c>
      <c r="K53" s="7" t="str">
        <f>IF(Master!J53="#","",IF(Master!J53="#","&lt;TD&gt;&lt;BR&gt;&lt;/TD&gt;",CONCATENATE("&lt;TD VALIGN = TOP  ALIGN = CENTER&gt;",Master!J53,"&lt;/TD&gt;")))</f>
        <v>&lt;TD VALIGN = TOP  ALIGN = CENTER&gt;-&lt;/TD&gt;</v>
      </c>
      <c r="L53" s="7" t="str">
        <f>IF(Master!K53="#","",IF(Master!K53="#","&lt;TD&gt;&lt;BR&gt;&lt;/TD&gt;",CONCATENATE("&lt;TD VALIGN = TOP  ALIGN = CENTER&gt;",Master!K53,"&lt;/TD&gt;")))</f>
        <v>&lt;TD VALIGN = TOP  ALIGN = CENTER&gt;-&lt;/TD&gt;</v>
      </c>
      <c r="M53" s="7" t="str">
        <f>IF(Master!L53="#","",IF(Master!L53="#","&lt;TD&gt;&lt;BR&gt;&lt;/TD&gt;",CONCATENATE("&lt;TD VALIGN = TOP  ALIGN = CENTER&gt;",Master!L53,"&lt;/TD&gt;")))</f>
        <v>&lt;TD VALIGN = TOP  ALIGN = CENTER&gt;-&lt;/TD&gt;</v>
      </c>
      <c r="N53" s="7" t="str">
        <f>IF(Master!M53="#","",IF(Master!M53="#","&lt;TD&gt;&lt;BR&gt;&lt;/TD&gt;",CONCATENATE("&lt;TD VALIGN = TOP  ALIGN = CENTER&gt;",Master!M53,"&lt;/TD&gt;")))</f>
        <v>&lt;TD VALIGN = TOP  ALIGN = CENTER&gt;-&lt;/TD&gt;</v>
      </c>
      <c r="O53" s="7" t="str">
        <f>IF(Master!N53="#","",IF(Master!N53="#","&lt;TD&gt;&lt;BR&gt;&lt;/TD&gt;",CONCATENATE("&lt;TD VALIGN = TOP  ALIGN = CENTER&gt;",Master!N53,"&lt;/TD&gt;")))</f>
        <v>&lt;TD VALIGN = TOP  ALIGN = CENTER&gt;-&lt;/TD&gt;</v>
      </c>
      <c r="P53" s="7" t="str">
        <f>IF(Master!O53="#","",IF(Master!O53="#","&lt;TD&gt;&lt;BR&gt;&lt;/TD&gt;",CONCATENATE("&lt;TD VALIGN = TOP  ALIGN = CENTER&gt;",Master!O53,"&lt;/TD&gt;")))</f>
        <v>&lt;TD VALIGN = TOP  ALIGN = CENTER&gt;B&lt;/TD&gt;</v>
      </c>
      <c r="Q53" s="7" t="str">
        <f>IF(Master!P53="#","",IF(Master!P53="#","&lt;TD&gt;&lt;BR&gt;&lt;/TD&gt;",CONCATENATE("&lt;TD VALIGN = TOP  ALIGN = CENTER&gt;",Master!P53,"&lt;/TD&gt;")))</f>
        <v>&lt;TD VALIGN = TOP  ALIGN = CENTER&gt;V&lt;/TD&gt;</v>
      </c>
      <c r="R53" s="7" t="str">
        <f>IF(Master!Q53="#","",IF(Master!Q53="#","&lt;TD&gt;&lt;BR&gt;&lt;/TD&gt;",CONCATENATE("&lt;TD VALIGN = TOP  ALIGN = CENTER&gt;",Master!Q53,"&lt;/TD&gt;")))</f>
        <v>&lt;TD VALIGN = TOP  ALIGN = CENTER&gt;V&lt;/TD&gt;</v>
      </c>
      <c r="S53" s="7" t="str">
        <f>IF(Master!R53="#","",IF(Master!R53="#","&lt;TD&gt;&lt;BR&gt;&lt;/TD&gt;",CONCATENATE("&lt;TD VALIGN = TOP  ALIGN = CENTER&gt;",Master!R53,"&lt;/TD&gt;")))</f>
        <v>&lt;TD VALIGN = TOP  ALIGN = CENTER&gt;V&lt;/TD&gt;</v>
      </c>
      <c r="T53" s="7" t="str">
        <f>IF(Master!S53="#","",IF(Master!S53="#","&lt;TD&gt;&lt;BR&gt;&lt;/TD&gt;",CONCATENATE("&lt;TD VALIGN = TOP  ALIGN = CENTER&gt;",Master!S53,"&lt;/TD&gt;")))</f>
        <v>&lt;TD VALIGN = TOP  ALIGN = CENTER&gt;V&lt;/TD&gt;</v>
      </c>
      <c r="U53" s="7" t="str">
        <f>IF(Master!T53="#","",IF(Master!T53="#","&lt;TD&gt;&lt;BR&gt;&lt;/TD&gt;",CONCATENATE("&lt;TD VALIGN = TOP  ALIGN = CENTER&gt;",Master!T53,"&lt;/TD&gt;")))</f>
        <v>&lt;TD VALIGN = TOP  ALIGN = CENTER&gt;A&lt;/TD&gt;</v>
      </c>
      <c r="V53" s="7" t="str">
        <f>IF(Master!U53="#","",IF(Master!U53="#","&lt;TD&gt;&lt;BR&gt;&lt;/TD&gt;",CONCATENATE("&lt;TD VALIGN = TOP  ALIGN = CENTER&gt;",Master!U53,"&lt;/TD&gt;")))</f>
        <v>&lt;TD VALIGN = TOP  ALIGN = CENTER&gt;P&lt;/TD&gt;</v>
      </c>
      <c r="W53" s="7" t="str">
        <f>IF(Master!V53="#","",IF(Master!V53="#","&lt;TD&gt;&lt;BR&gt;&lt;/TD&gt;",CONCATENATE("&lt;TD VALIGN = TOP  ALIGN = CENTER&gt;",Master!V53,"&lt;/TD&gt;")))</f>
        <v>&lt;TD VALIGN = TOP  ALIGN = CENTER&gt;P&lt;/TD&gt;</v>
      </c>
      <c r="X53" s="7" t="str">
        <f>IF(Master!W53="#","",IF(Master!W53="#","&lt;TD&gt;&lt;BR&gt;&lt;/TD&gt;",CONCATENATE("&lt;TD VALIGN = TOP  ALIGN = CENTER&gt;",Master!W53,"&lt;/TD&gt;")))</f>
        <v>&lt;TD VALIGN = TOP  ALIGN = CENTER&gt;P&lt;/TD&gt;</v>
      </c>
      <c r="Y53" s="7" t="str">
        <f>IF(Master!X53="#","",IF(Master!X53="#","&lt;TD&gt;&lt;BR&gt;&lt;/TD&gt;",CONCATENATE("&lt;TD VALIGN = TOP  ALIGN = CENTER&gt;",Master!X53,"&lt;/TD&gt;")))</f>
        <v/>
      </c>
      <c r="Z53" s="7" t="str">
        <f>IF(Master!Y53="#","",IF(Master!Y53="#","&lt;TD&gt;&lt;BR&gt;&lt;/TD&gt;",CONCATENATE("&lt;TD VALIGN = TOP  ALIGN = CENTER&gt;",Master!Y53,"&lt;/TD&gt;")))</f>
        <v>&lt;TD VALIGN = TOP  ALIGN = CENTER&gt;&lt;/TD&gt;</v>
      </c>
    </row>
    <row r="54" spans="1:26" ht="12.75" customHeight="1" x14ac:dyDescent="0.2">
      <c r="A54" s="26" t="str">
        <f>IF(Master!$B54="#","","&lt;TR&gt;")</f>
        <v>&lt;TR&gt;</v>
      </c>
      <c r="B54" s="7" t="str">
        <f>IF(Master!$B54="#","",CONCATENATE("&lt;TD VALIGN = TOP  ALIGN = CENTER&gt;&lt;A HREF=""maint_",Master!A54,".pdf""&gt;",Master!A54,"&lt;/A&gt;"))</f>
        <v>&lt;TD VALIGN = TOP  ALIGN = CENTER&gt;&lt;A HREF="maint_0059.pdf"&gt;0059&lt;/A&gt;</v>
      </c>
      <c r="C54" s="7" t="str">
        <f>IF(Master!$B54="#","", (IF(Totals!AS54="Y","&lt;BR&gt;&lt;SMALL&gt;&lt;B&gt;&lt;FONT COLOR=""#00C000""&gt;Closed&lt;/FONT&gt;&lt;/B&gt;&lt;/SMALL&gt;&lt;/TD&gt;","&lt;/TD&gt;")))</f>
        <v>&lt;BR&gt;&lt;SMALL&gt;&lt;B&gt;&lt;FONT COLOR="#00C000"&gt;Closed&lt;/FONT&gt;&lt;/B&gt;&lt;/SMALL&gt;&lt;/TD&gt;</v>
      </c>
      <c r="E54" s="7" t="str">
        <f>(IF((Master!$B54="#"),(""),(CONCATENATE("&lt;TD VALIGN = TOP  ALIGN = CENTER NOWRAP&gt;",Master!C54,"&lt;/TD&gt;"))))</f>
        <v>&lt;TD VALIGN = TOP  ALIGN = CENTER NOWRAP&gt;802.1AS-2011&lt;/TD&gt;</v>
      </c>
      <c r="F54" s="7" t="str">
        <f>(IF((Master!$B54="#"),(""),(CONCATENATE("&lt;TD VALIGN = TOP NOWRAP&gt;",Master!D54,"&lt;/TD&gt;"))))</f>
        <v>&lt;TD VALIGN = TOP NOWRAP&gt;10.2.2.2.1&lt;/TD&gt;</v>
      </c>
      <c r="G54" s="7" t="str">
        <f>(IF((Master!$B54="#"),(""),(CONCATENATE("&lt;TD VALIGN = TOP NOWRAP&gt;",Master!E54,"&lt;/TD&gt;"))))</f>
        <v>&lt;TD VALIGN = TOP NOWRAP&gt;req59&lt;/TD&gt;</v>
      </c>
      <c r="H54" s="7" t="str">
        <f>IF(Master!G54="#","",IF(Master!G54="#","&lt;TD&gt;&lt;BR&gt;&lt;/TD&gt;",CONCATENATE("&lt;TD VALIGN = TOP  ALIGN = CENTER&gt;",Master!G54,"&lt;/TD&gt;")))</f>
        <v>&lt;TD VALIGN = TOP  ALIGN = CENTER&gt;-&lt;/TD&gt;</v>
      </c>
      <c r="I54" s="7" t="str">
        <f>IF(Master!H54="#","",IF(Master!H54="#","&lt;TD&gt;&lt;BR&gt;&lt;/TD&gt;",CONCATENATE("&lt;TD VALIGN = TOP  ALIGN = CENTER&gt;",Master!H54,"&lt;/TD&gt;")))</f>
        <v>&lt;TD VALIGN = TOP  ALIGN = CENTER&gt;-&lt;/TD&gt;</v>
      </c>
      <c r="J54" s="7" t="str">
        <f>IF(Master!I54="#","",IF(Master!I54="#","&lt;TD&gt;&lt;BR&gt;&lt;/TD&gt;",CONCATENATE("&lt;TD VALIGN = TOP  ALIGN = CENTER&gt;",Master!I54,"&lt;/TD&gt;")))</f>
        <v>&lt;TD VALIGN = TOP  ALIGN = CENTER&gt;-&lt;/TD&gt;</v>
      </c>
      <c r="K54" s="7" t="str">
        <f>IF(Master!J54="#","",IF(Master!J54="#","&lt;TD&gt;&lt;BR&gt;&lt;/TD&gt;",CONCATENATE("&lt;TD VALIGN = TOP  ALIGN = CENTER&gt;",Master!J54,"&lt;/TD&gt;")))</f>
        <v>&lt;TD VALIGN = TOP  ALIGN = CENTER&gt;-&lt;/TD&gt;</v>
      </c>
      <c r="L54" s="7" t="str">
        <f>IF(Master!K54="#","",IF(Master!K54="#","&lt;TD&gt;&lt;BR&gt;&lt;/TD&gt;",CONCATENATE("&lt;TD VALIGN = TOP  ALIGN = CENTER&gt;",Master!K54,"&lt;/TD&gt;")))</f>
        <v>&lt;TD VALIGN = TOP  ALIGN = CENTER&gt;-&lt;/TD&gt;</v>
      </c>
      <c r="M54" s="7" t="str">
        <f>IF(Master!L54="#","",IF(Master!L54="#","&lt;TD&gt;&lt;BR&gt;&lt;/TD&gt;",CONCATENATE("&lt;TD VALIGN = TOP  ALIGN = CENTER&gt;",Master!L54,"&lt;/TD&gt;")))</f>
        <v>&lt;TD VALIGN = TOP  ALIGN = CENTER&gt;-&lt;/TD&gt;</v>
      </c>
      <c r="N54" s="7" t="str">
        <f>IF(Master!M54="#","",IF(Master!M54="#","&lt;TD&gt;&lt;BR&gt;&lt;/TD&gt;",CONCATENATE("&lt;TD VALIGN = TOP  ALIGN = CENTER&gt;",Master!M54,"&lt;/TD&gt;")))</f>
        <v>&lt;TD VALIGN = TOP  ALIGN = CENTER&gt;-&lt;/TD&gt;</v>
      </c>
      <c r="O54" s="7" t="str">
        <f>IF(Master!N54="#","",IF(Master!N54="#","&lt;TD&gt;&lt;BR&gt;&lt;/TD&gt;",CONCATENATE("&lt;TD VALIGN = TOP  ALIGN = CENTER&gt;",Master!N54,"&lt;/TD&gt;")))</f>
        <v>&lt;TD VALIGN = TOP  ALIGN = CENTER&gt;-&lt;/TD&gt;</v>
      </c>
      <c r="P54" s="7" t="str">
        <f>IF(Master!O54="#","",IF(Master!O54="#","&lt;TD&gt;&lt;BR&gt;&lt;/TD&gt;",CONCATENATE("&lt;TD VALIGN = TOP  ALIGN = CENTER&gt;",Master!O54,"&lt;/TD&gt;")))</f>
        <v>&lt;TD VALIGN = TOP  ALIGN = CENTER&gt;B&lt;/TD&gt;</v>
      </c>
      <c r="Q54" s="7" t="str">
        <f>IF(Master!P54="#","",IF(Master!P54="#","&lt;TD&gt;&lt;BR&gt;&lt;/TD&gt;",CONCATENATE("&lt;TD VALIGN = TOP  ALIGN = CENTER&gt;",Master!P54,"&lt;/TD&gt;")))</f>
        <v>&lt;TD VALIGN = TOP  ALIGN = CENTER&gt;V&lt;/TD&gt;</v>
      </c>
      <c r="R54" s="7" t="str">
        <f>IF(Master!Q54="#","",IF(Master!Q54="#","&lt;TD&gt;&lt;BR&gt;&lt;/TD&gt;",CONCATENATE("&lt;TD VALIGN = TOP  ALIGN = CENTER&gt;",Master!Q54,"&lt;/TD&gt;")))</f>
        <v>&lt;TD VALIGN = TOP  ALIGN = CENTER&gt;V&lt;/TD&gt;</v>
      </c>
      <c r="S54" s="7" t="str">
        <f>IF(Master!R54="#","",IF(Master!R54="#","&lt;TD&gt;&lt;BR&gt;&lt;/TD&gt;",CONCATENATE("&lt;TD VALIGN = TOP  ALIGN = CENTER&gt;",Master!R54,"&lt;/TD&gt;")))</f>
        <v>&lt;TD VALIGN = TOP  ALIGN = CENTER&gt;V&lt;/TD&gt;</v>
      </c>
      <c r="T54" s="7" t="str">
        <f>IF(Master!S54="#","",IF(Master!S54="#","&lt;TD&gt;&lt;BR&gt;&lt;/TD&gt;",CONCATENATE("&lt;TD VALIGN = TOP  ALIGN = CENTER&gt;",Master!S54,"&lt;/TD&gt;")))</f>
        <v>&lt;TD VALIGN = TOP  ALIGN = CENTER&gt;V&lt;/TD&gt;</v>
      </c>
      <c r="U54" s="7" t="str">
        <f>IF(Master!T54="#","",IF(Master!T54="#","&lt;TD&gt;&lt;BR&gt;&lt;/TD&gt;",CONCATENATE("&lt;TD VALIGN = TOP  ALIGN = CENTER&gt;",Master!T54,"&lt;/TD&gt;")))</f>
        <v>&lt;TD VALIGN = TOP  ALIGN = CENTER&gt;A&lt;/TD&gt;</v>
      </c>
      <c r="V54" s="7" t="str">
        <f>IF(Master!U54="#","",IF(Master!U54="#","&lt;TD&gt;&lt;BR&gt;&lt;/TD&gt;",CONCATENATE("&lt;TD VALIGN = TOP  ALIGN = CENTER&gt;",Master!U54,"&lt;/TD&gt;")))</f>
        <v>&lt;TD VALIGN = TOP  ALIGN = CENTER&gt;P&lt;/TD&gt;</v>
      </c>
      <c r="W54" s="7" t="str">
        <f>IF(Master!V54="#","",IF(Master!V54="#","&lt;TD&gt;&lt;BR&gt;&lt;/TD&gt;",CONCATENATE("&lt;TD VALIGN = TOP  ALIGN = CENTER&gt;",Master!V54,"&lt;/TD&gt;")))</f>
        <v>&lt;TD VALIGN = TOP  ALIGN = CENTER&gt;P&lt;/TD&gt;</v>
      </c>
      <c r="X54" s="7" t="str">
        <f>IF(Master!W54="#","",IF(Master!W54="#","&lt;TD&gt;&lt;BR&gt;&lt;/TD&gt;",CONCATENATE("&lt;TD VALIGN = TOP  ALIGN = CENTER&gt;",Master!W54,"&lt;/TD&gt;")))</f>
        <v>&lt;TD VALIGN = TOP  ALIGN = CENTER&gt;P&lt;/TD&gt;</v>
      </c>
      <c r="Y54" s="7" t="str">
        <f>IF(Master!X54="#","",IF(Master!X54="#","&lt;TD&gt;&lt;BR&gt;&lt;/TD&gt;",CONCATENATE("&lt;TD VALIGN = TOP  ALIGN = CENTER&gt;",Master!X54,"&lt;/TD&gt;")))</f>
        <v/>
      </c>
      <c r="Z54" s="7" t="str">
        <f>IF(Master!Y54="#","",IF(Master!Y54="#","&lt;TD&gt;&lt;BR&gt;&lt;/TD&gt;",CONCATENATE("&lt;TD VALIGN = TOP  ALIGN = CENTER&gt;",Master!Y54,"&lt;/TD&gt;")))</f>
        <v>&lt;TD VALIGN = TOP  ALIGN = CENTER&gt;&lt;/TD&gt;</v>
      </c>
    </row>
    <row r="55" spans="1:26" ht="12.75" customHeight="1" x14ac:dyDescent="0.2">
      <c r="A55" s="26" t="str">
        <f>IF(Master!$B55="#","","&lt;TR&gt;")</f>
        <v>&lt;TR&gt;</v>
      </c>
      <c r="B55" s="7" t="str">
        <f>IF(Master!$B55="#","",CONCATENATE("&lt;TD VALIGN = TOP  ALIGN = CENTER&gt;&lt;A HREF=""maint_",Master!A55,".pdf""&gt;",Master!A55,"&lt;/A&gt;"))</f>
        <v>&lt;TD VALIGN = TOP  ALIGN = CENTER&gt;&lt;A HREF="maint_0060.pdf"&gt;0060&lt;/A&gt;</v>
      </c>
      <c r="C55" s="7" t="str">
        <f>IF(Master!$B55="#","", (IF(Totals!AS55="Y","&lt;BR&gt;&lt;SMALL&gt;&lt;B&gt;&lt;FONT COLOR=""#00C000""&gt;Closed&lt;/FONT&gt;&lt;/B&gt;&lt;/SMALL&gt;&lt;/TD&gt;","&lt;/TD&gt;")))</f>
        <v>&lt;BR&gt;&lt;SMALL&gt;&lt;B&gt;&lt;FONT COLOR="#00C000"&gt;Closed&lt;/FONT&gt;&lt;/B&gt;&lt;/SMALL&gt;&lt;/TD&gt;</v>
      </c>
      <c r="E55" s="7" t="str">
        <f>(IF((Master!$B55="#"),(""),(CONCATENATE("&lt;TD VALIGN = TOP  ALIGN = CENTER NOWRAP&gt;",Master!C55,"&lt;/TD&gt;"))))</f>
        <v>&lt;TD VALIGN = TOP  ALIGN = CENTER NOWRAP&gt;802.1AS-2011&lt;/TD&gt;</v>
      </c>
      <c r="F55" s="7" t="str">
        <f>(IF((Master!$B55="#"),(""),(CONCATENATE("&lt;TD VALIGN = TOP NOWRAP&gt;",Master!D55,"&lt;/TD&gt;"))))</f>
        <v>&lt;TD VALIGN = TOP NOWRAP&gt;10.2.4.6&lt;/TD&gt;</v>
      </c>
      <c r="G55" s="7" t="str">
        <f>(IF((Master!$B55="#"),(""),(CONCATENATE("&lt;TD VALIGN = TOP NOWRAP&gt;",Master!E55,"&lt;/TD&gt;"))))</f>
        <v>&lt;TD VALIGN = TOP NOWRAP&gt;req60&lt;/TD&gt;</v>
      </c>
      <c r="H55" s="7" t="str">
        <f>IF(Master!G55="#","",IF(Master!G55="#","&lt;TD&gt;&lt;BR&gt;&lt;/TD&gt;",CONCATENATE("&lt;TD VALIGN = TOP  ALIGN = CENTER&gt;",Master!G55,"&lt;/TD&gt;")))</f>
        <v>&lt;TD VALIGN = TOP  ALIGN = CENTER&gt;-&lt;/TD&gt;</v>
      </c>
      <c r="I55" s="7" t="str">
        <f>IF(Master!H55="#","",IF(Master!H55="#","&lt;TD&gt;&lt;BR&gt;&lt;/TD&gt;",CONCATENATE("&lt;TD VALIGN = TOP  ALIGN = CENTER&gt;",Master!H55,"&lt;/TD&gt;")))</f>
        <v>&lt;TD VALIGN = TOP  ALIGN = CENTER&gt;-&lt;/TD&gt;</v>
      </c>
      <c r="J55" s="7" t="str">
        <f>IF(Master!I55="#","",IF(Master!I55="#","&lt;TD&gt;&lt;BR&gt;&lt;/TD&gt;",CONCATENATE("&lt;TD VALIGN = TOP  ALIGN = CENTER&gt;",Master!I55,"&lt;/TD&gt;")))</f>
        <v>&lt;TD VALIGN = TOP  ALIGN = CENTER&gt;-&lt;/TD&gt;</v>
      </c>
      <c r="K55" s="7" t="str">
        <f>IF(Master!J55="#","",IF(Master!J55="#","&lt;TD&gt;&lt;BR&gt;&lt;/TD&gt;",CONCATENATE("&lt;TD VALIGN = TOP  ALIGN = CENTER&gt;",Master!J55,"&lt;/TD&gt;")))</f>
        <v>&lt;TD VALIGN = TOP  ALIGN = CENTER&gt;-&lt;/TD&gt;</v>
      </c>
      <c r="L55" s="7" t="str">
        <f>IF(Master!K55="#","",IF(Master!K55="#","&lt;TD&gt;&lt;BR&gt;&lt;/TD&gt;",CONCATENATE("&lt;TD VALIGN = TOP  ALIGN = CENTER&gt;",Master!K55,"&lt;/TD&gt;")))</f>
        <v>&lt;TD VALIGN = TOP  ALIGN = CENTER&gt;-&lt;/TD&gt;</v>
      </c>
      <c r="M55" s="7" t="str">
        <f>IF(Master!L55="#","",IF(Master!L55="#","&lt;TD&gt;&lt;BR&gt;&lt;/TD&gt;",CONCATENATE("&lt;TD VALIGN = TOP  ALIGN = CENTER&gt;",Master!L55,"&lt;/TD&gt;")))</f>
        <v>&lt;TD VALIGN = TOP  ALIGN = CENTER&gt;-&lt;/TD&gt;</v>
      </c>
      <c r="N55" s="7" t="str">
        <f>IF(Master!M55="#","",IF(Master!M55="#","&lt;TD&gt;&lt;BR&gt;&lt;/TD&gt;",CONCATENATE("&lt;TD VALIGN = TOP  ALIGN = CENTER&gt;",Master!M55,"&lt;/TD&gt;")))</f>
        <v>&lt;TD VALIGN = TOP  ALIGN = CENTER&gt;-&lt;/TD&gt;</v>
      </c>
      <c r="O55" s="7" t="str">
        <f>IF(Master!N55="#","",IF(Master!N55="#","&lt;TD&gt;&lt;BR&gt;&lt;/TD&gt;",CONCATENATE("&lt;TD VALIGN = TOP  ALIGN = CENTER&gt;",Master!N55,"&lt;/TD&gt;")))</f>
        <v>&lt;TD VALIGN = TOP  ALIGN = CENTER&gt;-&lt;/TD&gt;</v>
      </c>
      <c r="P55" s="7" t="str">
        <f>IF(Master!O55="#","",IF(Master!O55="#","&lt;TD&gt;&lt;BR&gt;&lt;/TD&gt;",CONCATENATE("&lt;TD VALIGN = TOP  ALIGN = CENTER&gt;",Master!O55,"&lt;/TD&gt;")))</f>
        <v>&lt;TD VALIGN = TOP  ALIGN = CENTER&gt;J&lt;/TD&gt;</v>
      </c>
      <c r="Q55" s="7" t="str">
        <f>IF(Master!P55="#","",IF(Master!P55="#","&lt;TD&gt;&lt;BR&gt;&lt;/TD&gt;",CONCATENATE("&lt;TD VALIGN = TOP  ALIGN = CENTER&gt;",Master!P55,"&lt;/TD&gt;")))</f>
        <v>&lt;TD VALIGN = TOP  ALIGN = CENTER&gt;J&lt;/TD&gt;</v>
      </c>
      <c r="R55" s="7" t="str">
        <f>IF(Master!Q55="#","",IF(Master!Q55="#","&lt;TD&gt;&lt;BR&gt;&lt;/TD&gt;",CONCATENATE("&lt;TD VALIGN = TOP  ALIGN = CENTER&gt;",Master!Q55,"&lt;/TD&gt;")))</f>
        <v>&lt;TD VALIGN = TOP  ALIGN = CENTER&gt;J&lt;/TD&gt;</v>
      </c>
      <c r="S55" s="7" t="str">
        <f>IF(Master!R55="#","",IF(Master!R55="#","&lt;TD&gt;&lt;BR&gt;&lt;/TD&gt;",CONCATENATE("&lt;TD VALIGN = TOP  ALIGN = CENTER&gt;",Master!R55,"&lt;/TD&gt;")))</f>
        <v>&lt;TD VALIGN = TOP  ALIGN = CENTER&gt;J&lt;/TD&gt;</v>
      </c>
      <c r="T55" s="7" t="str">
        <f>IF(Master!S55="#","",IF(Master!S55="#","&lt;TD&gt;&lt;BR&gt;&lt;/TD&gt;",CONCATENATE("&lt;TD VALIGN = TOP  ALIGN = CENTER&gt;",Master!S55,"&lt;/TD&gt;")))</f>
        <v>&lt;TD VALIGN = TOP  ALIGN = CENTER&gt;J&lt;/TD&gt;</v>
      </c>
      <c r="U55" s="7" t="str">
        <f>IF(Master!T55="#","",IF(Master!T55="#","&lt;TD&gt;&lt;BR&gt;&lt;/TD&gt;",CONCATENATE("&lt;TD VALIGN = TOP  ALIGN = CENTER&gt;",Master!T55,"&lt;/TD&gt;")))</f>
        <v>&lt;TD VALIGN = TOP  ALIGN = CENTER&gt;J&lt;/TD&gt;</v>
      </c>
      <c r="V55" s="7" t="str">
        <f>IF(Master!U55="#","",IF(Master!U55="#","&lt;TD&gt;&lt;BR&gt;&lt;/TD&gt;",CONCATENATE("&lt;TD VALIGN = TOP  ALIGN = CENTER&gt;",Master!U55,"&lt;/TD&gt;")))</f>
        <v>&lt;TD VALIGN = TOP  ALIGN = CENTER&gt;J&lt;/TD&gt;</v>
      </c>
      <c r="W55" s="7" t="str">
        <f>IF(Master!V55="#","",IF(Master!V55="#","&lt;TD&gt;&lt;BR&gt;&lt;/TD&gt;",CONCATENATE("&lt;TD VALIGN = TOP  ALIGN = CENTER&gt;",Master!V55,"&lt;/TD&gt;")))</f>
        <v>&lt;TD VALIGN = TOP  ALIGN = CENTER&gt;J&lt;/TD&gt;</v>
      </c>
      <c r="X55" s="7" t="str">
        <f>IF(Master!W55="#","",IF(Master!W55="#","&lt;TD&gt;&lt;BR&gt;&lt;/TD&gt;",CONCATENATE("&lt;TD VALIGN = TOP  ALIGN = CENTER&gt;",Master!W55,"&lt;/TD&gt;")))</f>
        <v>&lt;TD VALIGN = TOP  ALIGN = CENTER&gt;J&lt;/TD&gt;</v>
      </c>
      <c r="Y55" s="7" t="str">
        <f>IF(Master!X55="#","",IF(Master!X55="#","&lt;TD&gt;&lt;BR&gt;&lt;/TD&gt;",CONCATENATE("&lt;TD VALIGN = TOP  ALIGN = CENTER&gt;",Master!X55,"&lt;/TD&gt;")))</f>
        <v/>
      </c>
      <c r="Z55" s="7" t="str">
        <f>IF(Master!Y55="#","",IF(Master!Y55="#","&lt;TD&gt;&lt;BR&gt;&lt;/TD&gt;",CONCATENATE("&lt;TD VALIGN = TOP  ALIGN = CENTER&gt;",Master!Y55,"&lt;/TD&gt;")))</f>
        <v>&lt;TD VALIGN = TOP  ALIGN = CENTER&gt;&lt;/TD&gt;</v>
      </c>
    </row>
    <row r="56" spans="1:26" ht="12.75" customHeight="1" x14ac:dyDescent="0.2">
      <c r="A56" s="26" t="str">
        <f>IF(Master!$B56="#","","&lt;TR&gt;")</f>
        <v>&lt;TR&gt;</v>
      </c>
      <c r="B56" s="7" t="str">
        <f>IF(Master!$B56="#","",CONCATENATE("&lt;TD VALIGN = TOP  ALIGN = CENTER&gt;&lt;A HREF=""maint_",Master!A56,".pdf""&gt;",Master!A56,"&lt;/A&gt;"))</f>
        <v>&lt;TD VALIGN = TOP  ALIGN = CENTER&gt;&lt;A HREF="maint_0061.pdf"&gt;0061&lt;/A&gt;</v>
      </c>
      <c r="C56" s="7" t="str">
        <f>IF(Master!$B56="#","", (IF(Totals!AS56="Y","&lt;BR&gt;&lt;SMALL&gt;&lt;B&gt;&lt;FONT COLOR=""#00C000""&gt;Closed&lt;/FONT&gt;&lt;/B&gt;&lt;/SMALL&gt;&lt;/TD&gt;","&lt;/TD&gt;")))</f>
        <v>&lt;/TD&gt;</v>
      </c>
      <c r="E56" s="7" t="str">
        <f>(IF((Master!$B56="#"),(""),(CONCATENATE("&lt;TD VALIGN = TOP  ALIGN = CENTER NOWRAP&gt;",Master!C56,"&lt;/TD&gt;"))))</f>
        <v>&lt;TD VALIGN = TOP  ALIGN = CENTER NOWRAP&gt;802.1AS-2011&lt;/TD&gt;</v>
      </c>
      <c r="F56" s="7" t="str">
        <f>(IF((Master!$B56="#"),(""),(CONCATENATE("&lt;TD VALIGN = TOP NOWRAP&gt;",Master!D56,"&lt;/TD&gt;"))))</f>
        <v>&lt;TD VALIGN = TOP NOWRAP&gt;10.2.6.1.1&lt;/TD&gt;</v>
      </c>
      <c r="G56" s="7" t="str">
        <f>(IF((Master!$B56="#"),(""),(CONCATENATE("&lt;TD VALIGN = TOP NOWRAP&gt;",Master!E56,"&lt;/TD&gt;"))))</f>
        <v>&lt;TD VALIGN = TOP NOWRAP&gt;local variables&lt;/TD&gt;</v>
      </c>
      <c r="H56" s="7" t="str">
        <f>IF(Master!G56="#","",IF(Master!G56="#","&lt;TD&gt;&lt;BR&gt;&lt;/TD&gt;",CONCATENATE("&lt;TD VALIGN = TOP  ALIGN = CENTER&gt;",Master!G56,"&lt;/TD&gt;")))</f>
        <v>&lt;TD VALIGN = TOP  ALIGN = CENTER&gt;-&lt;/TD&gt;</v>
      </c>
      <c r="I56" s="7" t="str">
        <f>IF(Master!H56="#","",IF(Master!H56="#","&lt;TD&gt;&lt;BR&gt;&lt;/TD&gt;",CONCATENATE("&lt;TD VALIGN = TOP  ALIGN = CENTER&gt;",Master!H56,"&lt;/TD&gt;")))</f>
        <v>&lt;TD VALIGN = TOP  ALIGN = CENTER&gt;-&lt;/TD&gt;</v>
      </c>
      <c r="J56" s="7" t="str">
        <f>IF(Master!I56="#","",IF(Master!I56="#","&lt;TD&gt;&lt;BR&gt;&lt;/TD&gt;",CONCATENATE("&lt;TD VALIGN = TOP  ALIGN = CENTER&gt;",Master!I56,"&lt;/TD&gt;")))</f>
        <v>&lt;TD VALIGN = TOP  ALIGN = CENTER&gt;-&lt;/TD&gt;</v>
      </c>
      <c r="K56" s="7" t="str">
        <f>IF(Master!J56="#","",IF(Master!J56="#","&lt;TD&gt;&lt;BR&gt;&lt;/TD&gt;",CONCATENATE("&lt;TD VALIGN = TOP  ALIGN = CENTER&gt;",Master!J56,"&lt;/TD&gt;")))</f>
        <v>&lt;TD VALIGN = TOP  ALIGN = CENTER&gt;-&lt;/TD&gt;</v>
      </c>
      <c r="L56" s="7" t="str">
        <f>IF(Master!K56="#","",IF(Master!K56="#","&lt;TD&gt;&lt;BR&gt;&lt;/TD&gt;",CONCATENATE("&lt;TD VALIGN = TOP  ALIGN = CENTER&gt;",Master!K56,"&lt;/TD&gt;")))</f>
        <v>&lt;TD VALIGN = TOP  ALIGN = CENTER&gt;-&lt;/TD&gt;</v>
      </c>
      <c r="M56" s="7" t="str">
        <f>IF(Master!L56="#","",IF(Master!L56="#","&lt;TD&gt;&lt;BR&gt;&lt;/TD&gt;",CONCATENATE("&lt;TD VALIGN = TOP  ALIGN = CENTER&gt;",Master!L56,"&lt;/TD&gt;")))</f>
        <v>&lt;TD VALIGN = TOP  ALIGN = CENTER&gt;-&lt;/TD&gt;</v>
      </c>
      <c r="N56" s="7" t="str">
        <f>IF(Master!M56="#","",IF(Master!M56="#","&lt;TD&gt;&lt;BR&gt;&lt;/TD&gt;",CONCATENATE("&lt;TD VALIGN = TOP  ALIGN = CENTER&gt;",Master!M56,"&lt;/TD&gt;")))</f>
        <v>&lt;TD VALIGN = TOP  ALIGN = CENTER&gt;-&lt;/TD&gt;</v>
      </c>
      <c r="O56" s="7" t="str">
        <f>IF(Master!N56="#","",IF(Master!N56="#","&lt;TD&gt;&lt;BR&gt;&lt;/TD&gt;",CONCATENATE("&lt;TD VALIGN = TOP  ALIGN = CENTER&gt;",Master!N56,"&lt;/TD&gt;")))</f>
        <v>&lt;TD VALIGN = TOP  ALIGN = CENTER&gt;-&lt;/TD&gt;</v>
      </c>
      <c r="P56" s="7" t="str">
        <f>IF(Master!O56="#","",IF(Master!O56="#","&lt;TD&gt;&lt;BR&gt;&lt;/TD&gt;",CONCATENATE("&lt;TD VALIGN = TOP  ALIGN = CENTER&gt;",Master!O56,"&lt;/TD&gt;")))</f>
        <v>&lt;TD VALIGN = TOP  ALIGN = CENTER&gt;T&lt;/TD&gt;</v>
      </c>
      <c r="Q56" s="7" t="str">
        <f>IF(Master!P56="#","",IF(Master!P56="#","&lt;TD&gt;&lt;BR&gt;&lt;/TD&gt;",CONCATENATE("&lt;TD VALIGN = TOP  ALIGN = CENTER&gt;",Master!P56,"&lt;/TD&gt;")))</f>
        <v>&lt;TD VALIGN = TOP  ALIGN = CENTER&gt;CB&lt;/TD&gt;</v>
      </c>
      <c r="R56" s="7" t="str">
        <f>IF(Master!Q56="#","",IF(Master!Q56="#","&lt;TD&gt;&lt;BR&gt;&lt;/TD&gt;",CONCATENATE("&lt;TD VALIGN = TOP  ALIGN = CENTER&gt;",Master!Q56,"&lt;/TD&gt;")))</f>
        <v>&lt;TD VALIGN = TOP  ALIGN = CENTER&gt;CB&lt;/TD&gt;</v>
      </c>
      <c r="S56" s="7" t="str">
        <f>IF(Master!R56="#","",IF(Master!R56="#","&lt;TD&gt;&lt;BR&gt;&lt;/TD&gt;",CONCATENATE("&lt;TD VALIGN = TOP  ALIGN = CENTER&gt;",Master!R56,"&lt;/TD&gt;")))</f>
        <v>&lt;TD VALIGN = TOP  ALIGN = CENTER&gt;CB&lt;/TD&gt;</v>
      </c>
      <c r="T56" s="7" t="str">
        <f>IF(Master!S56="#","",IF(Master!S56="#","&lt;TD&gt;&lt;BR&gt;&lt;/TD&gt;",CONCATENATE("&lt;TD VALIGN = TOP  ALIGN = CENTER&gt;",Master!S56,"&lt;/TD&gt;")))</f>
        <v>&lt;TD VALIGN = TOP  ALIGN = CENTER&gt;CB&lt;/TD&gt;</v>
      </c>
      <c r="U56" s="7" t="str">
        <f>IF(Master!T56="#","",IF(Master!T56="#","&lt;TD&gt;&lt;BR&gt;&lt;/TD&gt;",CONCATENATE("&lt;TD VALIGN = TOP  ALIGN = CENTER&gt;",Master!T56,"&lt;/TD&gt;")))</f>
        <v>&lt;TD VALIGN = TOP  ALIGN = CENTER&gt;CB&lt;/TD&gt;</v>
      </c>
      <c r="V56" s="7" t="str">
        <f>IF(Master!U56="#","",IF(Master!U56="#","&lt;TD&gt;&lt;BR&gt;&lt;/TD&gt;",CONCATENATE("&lt;TD VALIGN = TOP  ALIGN = CENTER&gt;",Master!U56,"&lt;/TD&gt;")))</f>
        <v>&lt;TD VALIGN = TOP  ALIGN = CENTER&gt;CB&lt;/TD&gt;</v>
      </c>
      <c r="W56" s="7" t="str">
        <f>IF(Master!V56="#","",IF(Master!V56="#","&lt;TD&gt;&lt;BR&gt;&lt;/TD&gt;",CONCATENATE("&lt;TD VALIGN = TOP  ALIGN = CENTER&gt;",Master!V56,"&lt;/TD&gt;")))</f>
        <v>&lt;TD VALIGN = TOP  ALIGN = CENTER&gt;CB&lt;/TD&gt;</v>
      </c>
      <c r="X56" s="7" t="str">
        <f>IF(Master!W56="#","",IF(Master!W56="#","&lt;TD&gt;&lt;BR&gt;&lt;/TD&gt;",CONCATENATE("&lt;TD VALIGN = TOP  ALIGN = CENTER&gt;",Master!W56,"&lt;/TD&gt;")))</f>
        <v>&lt;TD VALIGN = TOP  ALIGN = CENTER&gt;CB&lt;/TD&gt;</v>
      </c>
      <c r="Y56" s="7" t="str">
        <f>IF(Master!X56="#","",IF(Master!X56="#","&lt;TD&gt;&lt;BR&gt;&lt;/TD&gt;",CONCATENATE("&lt;TD VALIGN = TOP  ALIGN = CENTER&gt;",Master!X56,"&lt;/TD&gt;")))</f>
        <v/>
      </c>
      <c r="Z56" s="7" t="str">
        <f>IF(Master!Y56="#","",IF(Master!Y56="#","&lt;TD&gt;&lt;BR&gt;&lt;/TD&gt;",CONCATENATE("&lt;TD VALIGN = TOP  ALIGN = CENTER&gt;",Master!Y56,"&lt;/TD&gt;")))</f>
        <v>&lt;TD VALIGN = TOP  ALIGN = CENTER&gt;&lt;/TD&gt;</v>
      </c>
    </row>
    <row r="57" spans="1:26" ht="12.75" customHeight="1" x14ac:dyDescent="0.2">
      <c r="A57" s="26" t="str">
        <f>IF(Master!$B57="#","","&lt;TR&gt;")</f>
        <v>&lt;TR&gt;</v>
      </c>
      <c r="B57" s="7" t="str">
        <f>IF(Master!$B57="#","",CONCATENATE("&lt;TD VALIGN = TOP  ALIGN = CENTER&gt;&lt;A HREF=""maint_",Master!A57,".pdf""&gt;",Master!A57,"&lt;/A&gt;"))</f>
        <v>&lt;TD VALIGN = TOP  ALIGN = CENTER&gt;&lt;A HREF="maint_0062.pdf"&gt;0062&lt;/A&gt;</v>
      </c>
      <c r="C57" s="7" t="str">
        <f>IF(Master!$B57="#","", (IF(Totals!AS57="Y","&lt;BR&gt;&lt;SMALL&gt;&lt;B&gt;&lt;FONT COLOR=""#00C000""&gt;Closed&lt;/FONT&gt;&lt;/B&gt;&lt;/SMALL&gt;&lt;/TD&gt;","&lt;/TD&gt;")))</f>
        <v>&lt;BR&gt;&lt;SMALL&gt;&lt;B&gt;&lt;FONT COLOR="#00C000"&gt;Closed&lt;/FONT&gt;&lt;/B&gt;&lt;/SMALL&gt;&lt;/TD&gt;</v>
      </c>
      <c r="E57" s="7" t="str">
        <f>(IF((Master!$B57="#"),(""),(CONCATENATE("&lt;TD VALIGN = TOP  ALIGN = CENTER NOWRAP&gt;",Master!C57,"&lt;/TD&gt;"))))</f>
        <v>&lt;TD VALIGN = TOP  ALIGN = CENTER NOWRAP&gt;802.1AS-2011&lt;/TD&gt;</v>
      </c>
      <c r="F57" s="7" t="str">
        <f>(IF((Master!$B57="#"),(""),(CONCATENATE("&lt;TD VALIGN = TOP NOWRAP&gt;",Master!D57,"&lt;/TD&gt;"))))</f>
        <v>&lt;TD VALIGN = TOP NOWRAP&gt;10.3.11.2.1&lt;/TD&gt;</v>
      </c>
      <c r="G57" s="7" t="str">
        <f>(IF((Master!$B57="#"),(""),(CONCATENATE("&lt;TD VALIGN = TOP NOWRAP&gt;",Master!E57,"&lt;/TD&gt;"))))</f>
        <v>&lt;TD VALIGN = TOP NOWRAP&gt;req62&lt;/TD&gt;</v>
      </c>
      <c r="H57" s="7" t="str">
        <f>IF(Master!G57="#","",IF(Master!G57="#","&lt;TD&gt;&lt;BR&gt;&lt;/TD&gt;",CONCATENATE("&lt;TD VALIGN = TOP  ALIGN = CENTER&gt;",Master!G57,"&lt;/TD&gt;")))</f>
        <v>&lt;TD VALIGN = TOP  ALIGN = CENTER&gt;-&lt;/TD&gt;</v>
      </c>
      <c r="I57" s="7" t="str">
        <f>IF(Master!H57="#","",IF(Master!H57="#","&lt;TD&gt;&lt;BR&gt;&lt;/TD&gt;",CONCATENATE("&lt;TD VALIGN = TOP  ALIGN = CENTER&gt;",Master!H57,"&lt;/TD&gt;")))</f>
        <v>&lt;TD VALIGN = TOP  ALIGN = CENTER&gt;-&lt;/TD&gt;</v>
      </c>
      <c r="J57" s="7" t="str">
        <f>IF(Master!I57="#","",IF(Master!I57="#","&lt;TD&gt;&lt;BR&gt;&lt;/TD&gt;",CONCATENATE("&lt;TD VALIGN = TOP  ALIGN = CENTER&gt;",Master!I57,"&lt;/TD&gt;")))</f>
        <v>&lt;TD VALIGN = TOP  ALIGN = CENTER&gt;-&lt;/TD&gt;</v>
      </c>
      <c r="K57" s="7" t="str">
        <f>IF(Master!J57="#","",IF(Master!J57="#","&lt;TD&gt;&lt;BR&gt;&lt;/TD&gt;",CONCATENATE("&lt;TD VALIGN = TOP  ALIGN = CENTER&gt;",Master!J57,"&lt;/TD&gt;")))</f>
        <v>&lt;TD VALIGN = TOP  ALIGN = CENTER&gt;-&lt;/TD&gt;</v>
      </c>
      <c r="L57" s="7" t="str">
        <f>IF(Master!K57="#","",IF(Master!K57="#","&lt;TD&gt;&lt;BR&gt;&lt;/TD&gt;",CONCATENATE("&lt;TD VALIGN = TOP  ALIGN = CENTER&gt;",Master!K57,"&lt;/TD&gt;")))</f>
        <v>&lt;TD VALIGN = TOP  ALIGN = CENTER&gt;-&lt;/TD&gt;</v>
      </c>
      <c r="M57" s="7" t="str">
        <f>IF(Master!L57="#","",IF(Master!L57="#","&lt;TD&gt;&lt;BR&gt;&lt;/TD&gt;",CONCATENATE("&lt;TD VALIGN = TOP  ALIGN = CENTER&gt;",Master!L57,"&lt;/TD&gt;")))</f>
        <v>&lt;TD VALIGN = TOP  ALIGN = CENTER&gt;-&lt;/TD&gt;</v>
      </c>
      <c r="N57" s="7" t="str">
        <f>IF(Master!M57="#","",IF(Master!M57="#","&lt;TD&gt;&lt;BR&gt;&lt;/TD&gt;",CONCATENATE("&lt;TD VALIGN = TOP  ALIGN = CENTER&gt;",Master!M57,"&lt;/TD&gt;")))</f>
        <v>&lt;TD VALIGN = TOP  ALIGN = CENTER&gt;-&lt;/TD&gt;</v>
      </c>
      <c r="O57" s="7" t="str">
        <f>IF(Master!N57="#","",IF(Master!N57="#","&lt;TD&gt;&lt;BR&gt;&lt;/TD&gt;",CONCATENATE("&lt;TD VALIGN = TOP  ALIGN = CENTER&gt;",Master!N57,"&lt;/TD&gt;")))</f>
        <v>&lt;TD VALIGN = TOP  ALIGN = CENTER&gt;-&lt;/TD&gt;</v>
      </c>
      <c r="P57" s="7" t="str">
        <f>IF(Master!O57="#","",IF(Master!O57="#","&lt;TD&gt;&lt;BR&gt;&lt;/TD&gt;",CONCATENATE("&lt;TD VALIGN = TOP  ALIGN = CENTER&gt;",Master!O57,"&lt;/TD&gt;")))</f>
        <v>&lt;TD VALIGN = TOP  ALIGN = CENTER&gt;B&lt;/TD&gt;</v>
      </c>
      <c r="Q57" s="7" t="str">
        <f>IF(Master!P57="#","",IF(Master!P57="#","&lt;TD&gt;&lt;BR&gt;&lt;/TD&gt;",CONCATENATE("&lt;TD VALIGN = TOP  ALIGN = CENTER&gt;",Master!P57,"&lt;/TD&gt;")))</f>
        <v>&lt;TD VALIGN = TOP  ALIGN = CENTER&gt;V&lt;/TD&gt;</v>
      </c>
      <c r="R57" s="7" t="str">
        <f>IF(Master!Q57="#","",IF(Master!Q57="#","&lt;TD&gt;&lt;BR&gt;&lt;/TD&gt;",CONCATENATE("&lt;TD VALIGN = TOP  ALIGN = CENTER&gt;",Master!Q57,"&lt;/TD&gt;")))</f>
        <v>&lt;TD VALIGN = TOP  ALIGN = CENTER&gt;V&lt;/TD&gt;</v>
      </c>
      <c r="S57" s="7" t="str">
        <f>IF(Master!R57="#","",IF(Master!R57="#","&lt;TD&gt;&lt;BR&gt;&lt;/TD&gt;",CONCATENATE("&lt;TD VALIGN = TOP  ALIGN = CENTER&gt;",Master!R57,"&lt;/TD&gt;")))</f>
        <v>&lt;TD VALIGN = TOP  ALIGN = CENTER&gt;V&lt;/TD&gt;</v>
      </c>
      <c r="T57" s="7" t="str">
        <f>IF(Master!S57="#","",IF(Master!S57="#","&lt;TD&gt;&lt;BR&gt;&lt;/TD&gt;",CONCATENATE("&lt;TD VALIGN = TOP  ALIGN = CENTER&gt;",Master!S57,"&lt;/TD&gt;")))</f>
        <v>&lt;TD VALIGN = TOP  ALIGN = CENTER&gt;V&lt;/TD&gt;</v>
      </c>
      <c r="U57" s="7" t="str">
        <f>IF(Master!T57="#","",IF(Master!T57="#","&lt;TD&gt;&lt;BR&gt;&lt;/TD&gt;",CONCATENATE("&lt;TD VALIGN = TOP  ALIGN = CENTER&gt;",Master!T57,"&lt;/TD&gt;")))</f>
        <v>&lt;TD VALIGN = TOP  ALIGN = CENTER&gt;A&lt;/TD&gt;</v>
      </c>
      <c r="V57" s="7" t="str">
        <f>IF(Master!U57="#","",IF(Master!U57="#","&lt;TD&gt;&lt;BR&gt;&lt;/TD&gt;",CONCATENATE("&lt;TD VALIGN = TOP  ALIGN = CENTER&gt;",Master!U57,"&lt;/TD&gt;")))</f>
        <v>&lt;TD VALIGN = TOP  ALIGN = CENTER&gt;P&lt;/TD&gt;</v>
      </c>
      <c r="W57" s="7" t="str">
        <f>IF(Master!V57="#","",IF(Master!V57="#","&lt;TD&gt;&lt;BR&gt;&lt;/TD&gt;",CONCATENATE("&lt;TD VALIGN = TOP  ALIGN = CENTER&gt;",Master!V57,"&lt;/TD&gt;")))</f>
        <v>&lt;TD VALIGN = TOP  ALIGN = CENTER&gt;P&lt;/TD&gt;</v>
      </c>
      <c r="X57" s="7" t="str">
        <f>IF(Master!W57="#","",IF(Master!W57="#","&lt;TD&gt;&lt;BR&gt;&lt;/TD&gt;",CONCATENATE("&lt;TD VALIGN = TOP  ALIGN = CENTER&gt;",Master!W57,"&lt;/TD&gt;")))</f>
        <v>&lt;TD VALIGN = TOP  ALIGN = CENTER&gt;P&lt;/TD&gt;</v>
      </c>
      <c r="Y57" s="7" t="str">
        <f>IF(Master!X57="#","",IF(Master!X57="#","&lt;TD&gt;&lt;BR&gt;&lt;/TD&gt;",CONCATENATE("&lt;TD VALIGN = TOP  ALIGN = CENTER&gt;",Master!X57,"&lt;/TD&gt;")))</f>
        <v/>
      </c>
      <c r="Z57" s="7" t="str">
        <f>IF(Master!Y57="#","",IF(Master!Y57="#","&lt;TD&gt;&lt;BR&gt;&lt;/TD&gt;",CONCATENATE("&lt;TD VALIGN = TOP  ALIGN = CENTER&gt;",Master!Y57,"&lt;/TD&gt;")))</f>
        <v>&lt;TD VALIGN = TOP  ALIGN = CENTER&gt;&lt;/TD&gt;</v>
      </c>
    </row>
    <row r="58" spans="1:26" ht="12.75" customHeight="1" x14ac:dyDescent="0.2">
      <c r="A58" s="26" t="str">
        <f>IF(Master!$B58="#","","&lt;TR&gt;")</f>
        <v>&lt;TR&gt;</v>
      </c>
      <c r="B58" s="7" t="str">
        <f>IF(Master!$B58="#","",CONCATENATE("&lt;TD VALIGN = TOP  ALIGN = CENTER&gt;&lt;A HREF=""maint_",Master!A58,".pdf""&gt;",Master!A58,"&lt;/A&gt;"))</f>
        <v>&lt;TD VALIGN = TOP  ALIGN = CENTER&gt;&lt;A HREF="maint_0063.pdf"&gt;0063&lt;/A&gt;</v>
      </c>
      <c r="C58" s="7" t="str">
        <f>IF(Master!$B58="#","", (IF(Totals!AS58="Y","&lt;BR&gt;&lt;SMALL&gt;&lt;B&gt;&lt;FONT COLOR=""#00C000""&gt;Closed&lt;/FONT&gt;&lt;/B&gt;&lt;/SMALL&gt;&lt;/TD&gt;","&lt;/TD&gt;")))</f>
        <v>&lt;BR&gt;&lt;SMALL&gt;&lt;B&gt;&lt;FONT COLOR="#00C000"&gt;Closed&lt;/FONT&gt;&lt;/B&gt;&lt;/SMALL&gt;&lt;/TD&gt;</v>
      </c>
      <c r="E58" s="7" t="str">
        <f>(IF((Master!$B58="#"),(""),(CONCATENATE("&lt;TD VALIGN = TOP  ALIGN = CENTER NOWRAP&gt;",Master!C58,"&lt;/TD&gt;"))))</f>
        <v>&lt;TD VALIGN = TOP  ALIGN = CENTER NOWRAP&gt;802.1AS-2011&lt;/TD&gt;</v>
      </c>
      <c r="F58" s="7" t="str">
        <f>(IF((Master!$B58="#"),(""),(CONCATENATE("&lt;TD VALIGN = TOP NOWRAP&gt;",Master!D58,"&lt;/TD&gt;"))))</f>
        <v>&lt;TD VALIGN = TOP NOWRAP&gt;10.3.5&lt;/TD&gt;</v>
      </c>
      <c r="G58" s="7" t="str">
        <f>(IF((Master!$B58="#"),(""),(CONCATENATE("&lt;TD VALIGN = TOP NOWRAP&gt;",Master!E58,"&lt;/TD&gt;"))))</f>
        <v>&lt;TD VALIGN = TOP NOWRAP&gt;req63&lt;/TD&gt;</v>
      </c>
      <c r="H58" s="7" t="str">
        <f>IF(Master!G58="#","",IF(Master!G58="#","&lt;TD&gt;&lt;BR&gt;&lt;/TD&gt;",CONCATENATE("&lt;TD VALIGN = TOP  ALIGN = CENTER&gt;",Master!G58,"&lt;/TD&gt;")))</f>
        <v>&lt;TD VALIGN = TOP  ALIGN = CENTER&gt;-&lt;/TD&gt;</v>
      </c>
      <c r="I58" s="7" t="str">
        <f>IF(Master!H58="#","",IF(Master!H58="#","&lt;TD&gt;&lt;BR&gt;&lt;/TD&gt;",CONCATENATE("&lt;TD VALIGN = TOP  ALIGN = CENTER&gt;",Master!H58,"&lt;/TD&gt;")))</f>
        <v>&lt;TD VALIGN = TOP  ALIGN = CENTER&gt;-&lt;/TD&gt;</v>
      </c>
      <c r="J58" s="7" t="str">
        <f>IF(Master!I58="#","",IF(Master!I58="#","&lt;TD&gt;&lt;BR&gt;&lt;/TD&gt;",CONCATENATE("&lt;TD VALIGN = TOP  ALIGN = CENTER&gt;",Master!I58,"&lt;/TD&gt;")))</f>
        <v>&lt;TD VALIGN = TOP  ALIGN = CENTER&gt;-&lt;/TD&gt;</v>
      </c>
      <c r="K58" s="7" t="str">
        <f>IF(Master!J58="#","",IF(Master!J58="#","&lt;TD&gt;&lt;BR&gt;&lt;/TD&gt;",CONCATENATE("&lt;TD VALIGN = TOP  ALIGN = CENTER&gt;",Master!J58,"&lt;/TD&gt;")))</f>
        <v>&lt;TD VALIGN = TOP  ALIGN = CENTER&gt;-&lt;/TD&gt;</v>
      </c>
      <c r="L58" s="7" t="str">
        <f>IF(Master!K58="#","",IF(Master!K58="#","&lt;TD&gt;&lt;BR&gt;&lt;/TD&gt;",CONCATENATE("&lt;TD VALIGN = TOP  ALIGN = CENTER&gt;",Master!K58,"&lt;/TD&gt;")))</f>
        <v>&lt;TD VALIGN = TOP  ALIGN = CENTER&gt;-&lt;/TD&gt;</v>
      </c>
      <c r="M58" s="7" t="str">
        <f>IF(Master!L58="#","",IF(Master!L58="#","&lt;TD&gt;&lt;BR&gt;&lt;/TD&gt;",CONCATENATE("&lt;TD VALIGN = TOP  ALIGN = CENTER&gt;",Master!L58,"&lt;/TD&gt;")))</f>
        <v>&lt;TD VALIGN = TOP  ALIGN = CENTER&gt;-&lt;/TD&gt;</v>
      </c>
      <c r="N58" s="7" t="str">
        <f>IF(Master!M58="#","",IF(Master!M58="#","&lt;TD&gt;&lt;BR&gt;&lt;/TD&gt;",CONCATENATE("&lt;TD VALIGN = TOP  ALIGN = CENTER&gt;",Master!M58,"&lt;/TD&gt;")))</f>
        <v>&lt;TD VALIGN = TOP  ALIGN = CENTER&gt;-&lt;/TD&gt;</v>
      </c>
      <c r="O58" s="7" t="str">
        <f>IF(Master!N58="#","",IF(Master!N58="#","&lt;TD&gt;&lt;BR&gt;&lt;/TD&gt;",CONCATENATE("&lt;TD VALIGN = TOP  ALIGN = CENTER&gt;",Master!N58,"&lt;/TD&gt;")))</f>
        <v>&lt;TD VALIGN = TOP  ALIGN = CENTER&gt;-&lt;/TD&gt;</v>
      </c>
      <c r="P58" s="7" t="str">
        <f>IF(Master!O58="#","",IF(Master!O58="#","&lt;TD&gt;&lt;BR&gt;&lt;/TD&gt;",CONCATENATE("&lt;TD VALIGN = TOP  ALIGN = CENTER&gt;",Master!O58,"&lt;/TD&gt;")))</f>
        <v>&lt;TD VALIGN = TOP  ALIGN = CENTER&gt;J&lt;/TD&gt;</v>
      </c>
      <c r="Q58" s="7" t="str">
        <f>IF(Master!P58="#","",IF(Master!P58="#","&lt;TD&gt;&lt;BR&gt;&lt;/TD&gt;",CONCATENATE("&lt;TD VALIGN = TOP  ALIGN = CENTER&gt;",Master!P58,"&lt;/TD&gt;")))</f>
        <v>&lt;TD VALIGN = TOP  ALIGN = CENTER&gt;J&lt;/TD&gt;</v>
      </c>
      <c r="R58" s="7" t="str">
        <f>IF(Master!Q58="#","",IF(Master!Q58="#","&lt;TD&gt;&lt;BR&gt;&lt;/TD&gt;",CONCATENATE("&lt;TD VALIGN = TOP  ALIGN = CENTER&gt;",Master!Q58,"&lt;/TD&gt;")))</f>
        <v>&lt;TD VALIGN = TOP  ALIGN = CENTER&gt;J&lt;/TD&gt;</v>
      </c>
      <c r="S58" s="7" t="str">
        <f>IF(Master!R58="#","",IF(Master!R58="#","&lt;TD&gt;&lt;BR&gt;&lt;/TD&gt;",CONCATENATE("&lt;TD VALIGN = TOP  ALIGN = CENTER&gt;",Master!R58,"&lt;/TD&gt;")))</f>
        <v>&lt;TD VALIGN = TOP  ALIGN = CENTER&gt;J&lt;/TD&gt;</v>
      </c>
      <c r="T58" s="7" t="str">
        <f>IF(Master!S58="#","",IF(Master!S58="#","&lt;TD&gt;&lt;BR&gt;&lt;/TD&gt;",CONCATENATE("&lt;TD VALIGN = TOP  ALIGN = CENTER&gt;",Master!S58,"&lt;/TD&gt;")))</f>
        <v>&lt;TD VALIGN = TOP  ALIGN = CENTER&gt;J&lt;/TD&gt;</v>
      </c>
      <c r="U58" s="7" t="str">
        <f>IF(Master!T58="#","",IF(Master!T58="#","&lt;TD&gt;&lt;BR&gt;&lt;/TD&gt;",CONCATENATE("&lt;TD VALIGN = TOP  ALIGN = CENTER&gt;",Master!T58,"&lt;/TD&gt;")))</f>
        <v>&lt;TD VALIGN = TOP  ALIGN = CENTER&gt;J&lt;/TD&gt;</v>
      </c>
      <c r="V58" s="7" t="str">
        <f>IF(Master!U58="#","",IF(Master!U58="#","&lt;TD&gt;&lt;BR&gt;&lt;/TD&gt;",CONCATENATE("&lt;TD VALIGN = TOP  ALIGN = CENTER&gt;",Master!U58,"&lt;/TD&gt;")))</f>
        <v>&lt;TD VALIGN = TOP  ALIGN = CENTER&gt;J&lt;/TD&gt;</v>
      </c>
      <c r="W58" s="7" t="str">
        <f>IF(Master!V58="#","",IF(Master!V58="#","&lt;TD&gt;&lt;BR&gt;&lt;/TD&gt;",CONCATENATE("&lt;TD VALIGN = TOP  ALIGN = CENTER&gt;",Master!V58,"&lt;/TD&gt;")))</f>
        <v>&lt;TD VALIGN = TOP  ALIGN = CENTER&gt;J&lt;/TD&gt;</v>
      </c>
      <c r="X58" s="7" t="str">
        <f>IF(Master!W58="#","",IF(Master!W58="#","&lt;TD&gt;&lt;BR&gt;&lt;/TD&gt;",CONCATENATE("&lt;TD VALIGN = TOP  ALIGN = CENTER&gt;",Master!W58,"&lt;/TD&gt;")))</f>
        <v>&lt;TD VALIGN = TOP  ALIGN = CENTER&gt;J&lt;/TD&gt;</v>
      </c>
      <c r="Y58" s="7" t="str">
        <f>IF(Master!X58="#","",IF(Master!X58="#","&lt;TD&gt;&lt;BR&gt;&lt;/TD&gt;",CONCATENATE("&lt;TD VALIGN = TOP  ALIGN = CENTER&gt;",Master!X58,"&lt;/TD&gt;")))</f>
        <v/>
      </c>
      <c r="Z58" s="7" t="str">
        <f>IF(Master!Y58="#","",IF(Master!Y58="#","&lt;TD&gt;&lt;BR&gt;&lt;/TD&gt;",CONCATENATE("&lt;TD VALIGN = TOP  ALIGN = CENTER&gt;",Master!Y58,"&lt;/TD&gt;")))</f>
        <v>&lt;TD VALIGN = TOP  ALIGN = CENTER&gt;&lt;/TD&gt;</v>
      </c>
    </row>
    <row r="59" spans="1:26" ht="12.75" customHeight="1" x14ac:dyDescent="0.2">
      <c r="A59" s="26" t="str">
        <f>IF(Master!$B59="#","","&lt;TR&gt;")</f>
        <v>&lt;TR&gt;</v>
      </c>
      <c r="B59" s="7" t="str">
        <f>IF(Master!$B59="#","",CONCATENATE("&lt;TD VALIGN = TOP  ALIGN = CENTER&gt;&lt;A HREF=""maint_",Master!A59,".pdf""&gt;",Master!A59,"&lt;/A&gt;"))</f>
        <v>&lt;TD VALIGN = TOP  ALIGN = CENTER&gt;&lt;A HREF="maint_0064.pdf"&gt;0064&lt;/A&gt;</v>
      </c>
      <c r="C59" s="7" t="str">
        <f>IF(Master!$B59="#","", (IF(Totals!AS59="Y","&lt;BR&gt;&lt;SMALL&gt;&lt;B&gt;&lt;FONT COLOR=""#00C000""&gt;Closed&lt;/FONT&gt;&lt;/B&gt;&lt;/SMALL&gt;&lt;/TD&gt;","&lt;/TD&gt;")))</f>
        <v>&lt;BR&gt;&lt;SMALL&gt;&lt;B&gt;&lt;FONT COLOR="#00C000"&gt;Closed&lt;/FONT&gt;&lt;/B&gt;&lt;/SMALL&gt;&lt;/TD&gt;</v>
      </c>
      <c r="E59" s="7" t="str">
        <f>(IF((Master!$B59="#"),(""),(CONCATENATE("&lt;TD VALIGN = TOP  ALIGN = CENTER NOWRAP&gt;",Master!C59,"&lt;/TD&gt;"))))</f>
        <v>&lt;TD VALIGN = TOP  ALIGN = CENTER NOWRAP&gt;802.1AS-2011&lt;/TD&gt;</v>
      </c>
      <c r="F59" s="7" t="str">
        <f>(IF((Master!$B59="#"),(""),(CONCATENATE("&lt;TD VALIGN = TOP NOWRAP&gt;",Master!D59,"&lt;/TD&gt;"))))</f>
        <v>&lt;TD VALIGN = TOP NOWRAP&gt;10.3.11.3&lt;/TD&gt;</v>
      </c>
      <c r="G59" s="7" t="str">
        <f>(IF((Master!$B59="#"),(""),(CONCATENATE("&lt;TD VALIGN = TOP NOWRAP&gt;",Master!E59,"&lt;/TD&gt;"))))</f>
        <v>&lt;TD VALIGN = TOP NOWRAP&gt;req64&lt;/TD&gt;</v>
      </c>
      <c r="H59" s="7" t="str">
        <f>IF(Master!G59="#","",IF(Master!G59="#","&lt;TD&gt;&lt;BR&gt;&lt;/TD&gt;",CONCATENATE("&lt;TD VALIGN = TOP  ALIGN = CENTER&gt;",Master!G59,"&lt;/TD&gt;")))</f>
        <v>&lt;TD VALIGN = TOP  ALIGN = CENTER&gt;-&lt;/TD&gt;</v>
      </c>
      <c r="I59" s="7" t="str">
        <f>IF(Master!H59="#","",IF(Master!H59="#","&lt;TD&gt;&lt;BR&gt;&lt;/TD&gt;",CONCATENATE("&lt;TD VALIGN = TOP  ALIGN = CENTER&gt;",Master!H59,"&lt;/TD&gt;")))</f>
        <v>&lt;TD VALIGN = TOP  ALIGN = CENTER&gt;-&lt;/TD&gt;</v>
      </c>
      <c r="J59" s="7" t="str">
        <f>IF(Master!I59="#","",IF(Master!I59="#","&lt;TD&gt;&lt;BR&gt;&lt;/TD&gt;",CONCATENATE("&lt;TD VALIGN = TOP  ALIGN = CENTER&gt;",Master!I59,"&lt;/TD&gt;")))</f>
        <v>&lt;TD VALIGN = TOP  ALIGN = CENTER&gt;-&lt;/TD&gt;</v>
      </c>
      <c r="K59" s="7" t="str">
        <f>IF(Master!J59="#","",IF(Master!J59="#","&lt;TD&gt;&lt;BR&gt;&lt;/TD&gt;",CONCATENATE("&lt;TD VALIGN = TOP  ALIGN = CENTER&gt;",Master!J59,"&lt;/TD&gt;")))</f>
        <v>&lt;TD VALIGN = TOP  ALIGN = CENTER&gt;-&lt;/TD&gt;</v>
      </c>
      <c r="L59" s="7" t="str">
        <f>IF(Master!K59="#","",IF(Master!K59="#","&lt;TD&gt;&lt;BR&gt;&lt;/TD&gt;",CONCATENATE("&lt;TD VALIGN = TOP  ALIGN = CENTER&gt;",Master!K59,"&lt;/TD&gt;")))</f>
        <v>&lt;TD VALIGN = TOP  ALIGN = CENTER&gt;-&lt;/TD&gt;</v>
      </c>
      <c r="M59" s="7" t="str">
        <f>IF(Master!L59="#","",IF(Master!L59="#","&lt;TD&gt;&lt;BR&gt;&lt;/TD&gt;",CONCATENATE("&lt;TD VALIGN = TOP  ALIGN = CENTER&gt;",Master!L59,"&lt;/TD&gt;")))</f>
        <v>&lt;TD VALIGN = TOP  ALIGN = CENTER&gt;-&lt;/TD&gt;</v>
      </c>
      <c r="N59" s="7" t="str">
        <f>IF(Master!M59="#","",IF(Master!M59="#","&lt;TD&gt;&lt;BR&gt;&lt;/TD&gt;",CONCATENATE("&lt;TD VALIGN = TOP  ALIGN = CENTER&gt;",Master!M59,"&lt;/TD&gt;")))</f>
        <v>&lt;TD VALIGN = TOP  ALIGN = CENTER&gt;-&lt;/TD&gt;</v>
      </c>
      <c r="O59" s="7" t="str">
        <f>IF(Master!N59="#","",IF(Master!N59="#","&lt;TD&gt;&lt;BR&gt;&lt;/TD&gt;",CONCATENATE("&lt;TD VALIGN = TOP  ALIGN = CENTER&gt;",Master!N59,"&lt;/TD&gt;")))</f>
        <v>&lt;TD VALIGN = TOP  ALIGN = CENTER&gt;-&lt;/TD&gt;</v>
      </c>
      <c r="P59" s="7" t="str">
        <f>IF(Master!O59="#","",IF(Master!O59="#","&lt;TD&gt;&lt;BR&gt;&lt;/TD&gt;",CONCATENATE("&lt;TD VALIGN = TOP  ALIGN = CENTER&gt;",Master!O59,"&lt;/TD&gt;")))</f>
        <v>&lt;TD VALIGN = TOP  ALIGN = CENTER&gt;B&lt;/TD&gt;</v>
      </c>
      <c r="Q59" s="7" t="str">
        <f>IF(Master!P59="#","",IF(Master!P59="#","&lt;TD&gt;&lt;BR&gt;&lt;/TD&gt;",CONCATENATE("&lt;TD VALIGN = TOP  ALIGN = CENTER&gt;",Master!P59,"&lt;/TD&gt;")))</f>
        <v>&lt;TD VALIGN = TOP  ALIGN = CENTER&gt;V&lt;/TD&gt;</v>
      </c>
      <c r="R59" s="7" t="str">
        <f>IF(Master!Q59="#","",IF(Master!Q59="#","&lt;TD&gt;&lt;BR&gt;&lt;/TD&gt;",CONCATENATE("&lt;TD VALIGN = TOP  ALIGN = CENTER&gt;",Master!Q59,"&lt;/TD&gt;")))</f>
        <v>&lt;TD VALIGN = TOP  ALIGN = CENTER&gt;V&lt;/TD&gt;</v>
      </c>
      <c r="S59" s="7" t="str">
        <f>IF(Master!R59="#","",IF(Master!R59="#","&lt;TD&gt;&lt;BR&gt;&lt;/TD&gt;",CONCATENATE("&lt;TD VALIGN = TOP  ALIGN = CENTER&gt;",Master!R59,"&lt;/TD&gt;")))</f>
        <v>&lt;TD VALIGN = TOP  ALIGN = CENTER&gt;V&lt;/TD&gt;</v>
      </c>
      <c r="T59" s="7" t="str">
        <f>IF(Master!S59="#","",IF(Master!S59="#","&lt;TD&gt;&lt;BR&gt;&lt;/TD&gt;",CONCATENATE("&lt;TD VALIGN = TOP  ALIGN = CENTER&gt;",Master!S59,"&lt;/TD&gt;")))</f>
        <v>&lt;TD VALIGN = TOP  ALIGN = CENTER&gt;V&lt;/TD&gt;</v>
      </c>
      <c r="U59" s="7" t="str">
        <f>IF(Master!T59="#","",IF(Master!T59="#","&lt;TD&gt;&lt;BR&gt;&lt;/TD&gt;",CONCATENATE("&lt;TD VALIGN = TOP  ALIGN = CENTER&gt;",Master!T59,"&lt;/TD&gt;")))</f>
        <v>&lt;TD VALIGN = TOP  ALIGN = CENTER&gt;A&lt;/TD&gt;</v>
      </c>
      <c r="V59" s="7" t="str">
        <f>IF(Master!U59="#","",IF(Master!U59="#","&lt;TD&gt;&lt;BR&gt;&lt;/TD&gt;",CONCATENATE("&lt;TD VALIGN = TOP  ALIGN = CENTER&gt;",Master!U59,"&lt;/TD&gt;")))</f>
        <v>&lt;TD VALIGN = TOP  ALIGN = CENTER&gt;P&lt;/TD&gt;</v>
      </c>
      <c r="W59" s="7" t="str">
        <f>IF(Master!V59="#","",IF(Master!V59="#","&lt;TD&gt;&lt;BR&gt;&lt;/TD&gt;",CONCATENATE("&lt;TD VALIGN = TOP  ALIGN = CENTER&gt;",Master!V59,"&lt;/TD&gt;")))</f>
        <v>&lt;TD VALIGN = TOP  ALIGN = CENTER&gt;P&lt;/TD&gt;</v>
      </c>
      <c r="X59" s="7" t="str">
        <f>IF(Master!W59="#","",IF(Master!W59="#","&lt;TD&gt;&lt;BR&gt;&lt;/TD&gt;",CONCATENATE("&lt;TD VALIGN = TOP  ALIGN = CENTER&gt;",Master!W59,"&lt;/TD&gt;")))</f>
        <v>&lt;TD VALIGN = TOP  ALIGN = CENTER&gt;P&lt;/TD&gt;</v>
      </c>
      <c r="Y59" s="7" t="str">
        <f>IF(Master!X59="#","",IF(Master!X59="#","&lt;TD&gt;&lt;BR&gt;&lt;/TD&gt;",CONCATENATE("&lt;TD VALIGN = TOP  ALIGN = CENTER&gt;",Master!X59,"&lt;/TD&gt;")))</f>
        <v/>
      </c>
      <c r="Z59" s="7" t="str">
        <f>IF(Master!Y59="#","",IF(Master!Y59="#","&lt;TD&gt;&lt;BR&gt;&lt;/TD&gt;",CONCATENATE("&lt;TD VALIGN = TOP  ALIGN = CENTER&gt;",Master!Y59,"&lt;/TD&gt;")))</f>
        <v>&lt;TD VALIGN = TOP  ALIGN = CENTER&gt;&lt;/TD&gt;</v>
      </c>
    </row>
    <row r="60" spans="1:26" ht="12.75" customHeight="1" x14ac:dyDescent="0.2">
      <c r="A60" s="26" t="str">
        <f>IF(Master!$B60="#","","&lt;TR&gt;")</f>
        <v>&lt;TR&gt;</v>
      </c>
      <c r="B60" s="7" t="str">
        <f>IF(Master!$B60="#","",CONCATENATE("&lt;TD VALIGN = TOP  ALIGN = CENTER&gt;&lt;A HREF=""maint_",Master!A60,".pdf""&gt;",Master!A60,"&lt;/A&gt;"))</f>
        <v>&lt;TD VALIGN = TOP  ALIGN = CENTER&gt;&lt;A HREF="maint_0065.pdf"&gt;0065&lt;/A&gt;</v>
      </c>
      <c r="C60" s="7" t="str">
        <f>IF(Master!$B60="#","", (IF(Totals!AS60="Y","&lt;BR&gt;&lt;SMALL&gt;&lt;B&gt;&lt;FONT COLOR=""#00C000""&gt;Closed&lt;/FONT&gt;&lt;/B&gt;&lt;/SMALL&gt;&lt;/TD&gt;","&lt;/TD&gt;")))</f>
        <v>&lt;BR&gt;&lt;SMALL&gt;&lt;B&gt;&lt;FONT COLOR="#00C000"&gt;Closed&lt;/FONT&gt;&lt;/B&gt;&lt;/SMALL&gt;&lt;/TD&gt;</v>
      </c>
      <c r="E60" s="7" t="str">
        <f>(IF((Master!$B60="#"),(""),(CONCATENATE("&lt;TD VALIGN = TOP  ALIGN = CENTER NOWRAP&gt;",Master!C60,"&lt;/TD&gt;"))))</f>
        <v>&lt;TD VALIGN = TOP  ALIGN = CENTER NOWRAP&gt;802.1AS-2011&lt;/TD&gt;</v>
      </c>
      <c r="F60" s="7" t="str">
        <f>(IF((Master!$B60="#"),(""),(CONCATENATE("&lt;TD VALIGN = TOP NOWRAP&gt;",Master!D60,"&lt;/TD&gt;"))))</f>
        <v>&lt;TD VALIGN = TOP NOWRAP&gt;10.2.6.3&lt;/TD&gt;</v>
      </c>
      <c r="G60" s="7" t="str">
        <f>(IF((Master!$B60="#"),(""),(CONCATENATE("&lt;TD VALIGN = TOP NOWRAP&gt;",Master!E60,"&lt;/TD&gt;"))))</f>
        <v>&lt;TD VALIGN = TOP NOWRAP&gt;req65&lt;/TD&gt;</v>
      </c>
      <c r="H60" s="7" t="str">
        <f>IF(Master!G60="#","",IF(Master!G60="#","&lt;TD&gt;&lt;BR&gt;&lt;/TD&gt;",CONCATENATE("&lt;TD VALIGN = TOP  ALIGN = CENTER&gt;",Master!G60,"&lt;/TD&gt;")))</f>
        <v>&lt;TD VALIGN = TOP  ALIGN = CENTER&gt;-&lt;/TD&gt;</v>
      </c>
      <c r="I60" s="7" t="str">
        <f>IF(Master!H60="#","",IF(Master!H60="#","&lt;TD&gt;&lt;BR&gt;&lt;/TD&gt;",CONCATENATE("&lt;TD VALIGN = TOP  ALIGN = CENTER&gt;",Master!H60,"&lt;/TD&gt;")))</f>
        <v>&lt;TD VALIGN = TOP  ALIGN = CENTER&gt;-&lt;/TD&gt;</v>
      </c>
      <c r="J60" s="7" t="str">
        <f>IF(Master!I60="#","",IF(Master!I60="#","&lt;TD&gt;&lt;BR&gt;&lt;/TD&gt;",CONCATENATE("&lt;TD VALIGN = TOP  ALIGN = CENTER&gt;",Master!I60,"&lt;/TD&gt;")))</f>
        <v>&lt;TD VALIGN = TOP  ALIGN = CENTER&gt;-&lt;/TD&gt;</v>
      </c>
      <c r="K60" s="7" t="str">
        <f>IF(Master!J60="#","",IF(Master!J60="#","&lt;TD&gt;&lt;BR&gt;&lt;/TD&gt;",CONCATENATE("&lt;TD VALIGN = TOP  ALIGN = CENTER&gt;",Master!J60,"&lt;/TD&gt;")))</f>
        <v>&lt;TD VALIGN = TOP  ALIGN = CENTER&gt;-&lt;/TD&gt;</v>
      </c>
      <c r="L60" s="7" t="str">
        <f>IF(Master!K60="#","",IF(Master!K60="#","&lt;TD&gt;&lt;BR&gt;&lt;/TD&gt;",CONCATENATE("&lt;TD VALIGN = TOP  ALIGN = CENTER&gt;",Master!K60,"&lt;/TD&gt;")))</f>
        <v>&lt;TD VALIGN = TOP  ALIGN = CENTER&gt;-&lt;/TD&gt;</v>
      </c>
      <c r="M60" s="7" t="str">
        <f>IF(Master!L60="#","",IF(Master!L60="#","&lt;TD&gt;&lt;BR&gt;&lt;/TD&gt;",CONCATENATE("&lt;TD VALIGN = TOP  ALIGN = CENTER&gt;",Master!L60,"&lt;/TD&gt;")))</f>
        <v>&lt;TD VALIGN = TOP  ALIGN = CENTER&gt;-&lt;/TD&gt;</v>
      </c>
      <c r="N60" s="7" t="str">
        <f>IF(Master!M60="#","",IF(Master!M60="#","&lt;TD&gt;&lt;BR&gt;&lt;/TD&gt;",CONCATENATE("&lt;TD VALIGN = TOP  ALIGN = CENTER&gt;",Master!M60,"&lt;/TD&gt;")))</f>
        <v>&lt;TD VALIGN = TOP  ALIGN = CENTER&gt;-&lt;/TD&gt;</v>
      </c>
      <c r="O60" s="7" t="str">
        <f>IF(Master!N60="#","",IF(Master!N60="#","&lt;TD&gt;&lt;BR&gt;&lt;/TD&gt;",CONCATENATE("&lt;TD VALIGN = TOP  ALIGN = CENTER&gt;",Master!N60,"&lt;/TD&gt;")))</f>
        <v>&lt;TD VALIGN = TOP  ALIGN = CENTER&gt;-&lt;/TD&gt;</v>
      </c>
      <c r="P60" s="7" t="str">
        <f>IF(Master!O60="#","",IF(Master!O60="#","&lt;TD&gt;&lt;BR&gt;&lt;/TD&gt;",CONCATENATE("&lt;TD VALIGN = TOP  ALIGN = CENTER&gt;",Master!O60,"&lt;/TD&gt;")))</f>
        <v>&lt;TD VALIGN = TOP  ALIGN = CENTER&gt;J&lt;/TD&gt;</v>
      </c>
      <c r="Q60" s="7" t="str">
        <f>IF(Master!P60="#","",IF(Master!P60="#","&lt;TD&gt;&lt;BR&gt;&lt;/TD&gt;",CONCATENATE("&lt;TD VALIGN = TOP  ALIGN = CENTER&gt;",Master!P60,"&lt;/TD&gt;")))</f>
        <v>&lt;TD VALIGN = TOP  ALIGN = CENTER&gt;J&lt;/TD&gt;</v>
      </c>
      <c r="R60" s="7" t="str">
        <f>IF(Master!Q60="#","",IF(Master!Q60="#","&lt;TD&gt;&lt;BR&gt;&lt;/TD&gt;",CONCATENATE("&lt;TD VALIGN = TOP  ALIGN = CENTER&gt;",Master!Q60,"&lt;/TD&gt;")))</f>
        <v>&lt;TD VALIGN = TOP  ALIGN = CENTER&gt;J&lt;/TD&gt;</v>
      </c>
      <c r="S60" s="7" t="str">
        <f>IF(Master!R60="#","",IF(Master!R60="#","&lt;TD&gt;&lt;BR&gt;&lt;/TD&gt;",CONCATENATE("&lt;TD VALIGN = TOP  ALIGN = CENTER&gt;",Master!R60,"&lt;/TD&gt;")))</f>
        <v>&lt;TD VALIGN = TOP  ALIGN = CENTER&gt;J&lt;/TD&gt;</v>
      </c>
      <c r="T60" s="7" t="str">
        <f>IF(Master!S60="#","",IF(Master!S60="#","&lt;TD&gt;&lt;BR&gt;&lt;/TD&gt;",CONCATENATE("&lt;TD VALIGN = TOP  ALIGN = CENTER&gt;",Master!S60,"&lt;/TD&gt;")))</f>
        <v>&lt;TD VALIGN = TOP  ALIGN = CENTER&gt;J&lt;/TD&gt;</v>
      </c>
      <c r="U60" s="7" t="str">
        <f>IF(Master!T60="#","",IF(Master!T60="#","&lt;TD&gt;&lt;BR&gt;&lt;/TD&gt;",CONCATENATE("&lt;TD VALIGN = TOP  ALIGN = CENTER&gt;",Master!T60,"&lt;/TD&gt;")))</f>
        <v>&lt;TD VALIGN = TOP  ALIGN = CENTER&gt;J&lt;/TD&gt;</v>
      </c>
      <c r="V60" s="7" t="str">
        <f>IF(Master!U60="#","",IF(Master!U60="#","&lt;TD&gt;&lt;BR&gt;&lt;/TD&gt;",CONCATENATE("&lt;TD VALIGN = TOP  ALIGN = CENTER&gt;",Master!U60,"&lt;/TD&gt;")))</f>
        <v>&lt;TD VALIGN = TOP  ALIGN = CENTER&gt;J&lt;/TD&gt;</v>
      </c>
      <c r="W60" s="7" t="str">
        <f>IF(Master!V60="#","",IF(Master!V60="#","&lt;TD&gt;&lt;BR&gt;&lt;/TD&gt;",CONCATENATE("&lt;TD VALIGN = TOP  ALIGN = CENTER&gt;",Master!V60,"&lt;/TD&gt;")))</f>
        <v>&lt;TD VALIGN = TOP  ALIGN = CENTER&gt;J&lt;/TD&gt;</v>
      </c>
      <c r="X60" s="7" t="str">
        <f>IF(Master!W60="#","",IF(Master!W60="#","&lt;TD&gt;&lt;BR&gt;&lt;/TD&gt;",CONCATENATE("&lt;TD VALIGN = TOP  ALIGN = CENTER&gt;",Master!W60,"&lt;/TD&gt;")))</f>
        <v>&lt;TD VALIGN = TOP  ALIGN = CENTER&gt;J&lt;/TD&gt;</v>
      </c>
      <c r="Y60" s="7" t="str">
        <f>IF(Master!X60="#","",IF(Master!X60="#","&lt;TD&gt;&lt;BR&gt;&lt;/TD&gt;",CONCATENATE("&lt;TD VALIGN = TOP  ALIGN = CENTER&gt;",Master!X60,"&lt;/TD&gt;")))</f>
        <v/>
      </c>
      <c r="Z60" s="7" t="str">
        <f>IF(Master!Y60="#","",IF(Master!Y60="#","&lt;TD&gt;&lt;BR&gt;&lt;/TD&gt;",CONCATENATE("&lt;TD VALIGN = TOP  ALIGN = CENTER&gt;",Master!Y60,"&lt;/TD&gt;")))</f>
        <v>&lt;TD VALIGN = TOP  ALIGN = CENTER&gt;&lt;/TD&gt;</v>
      </c>
    </row>
    <row r="61" spans="1:26" ht="12.75" customHeight="1" x14ac:dyDescent="0.2">
      <c r="A61" s="26" t="str">
        <f>IF(Master!$B61="#","","&lt;TR&gt;")</f>
        <v>&lt;TR&gt;</v>
      </c>
      <c r="B61" s="7" t="str">
        <f>IF(Master!$B61="#","",CONCATENATE("&lt;TD VALIGN = TOP  ALIGN = CENTER&gt;&lt;A HREF=""maint_",Master!A61,".pdf""&gt;",Master!A61,"&lt;/A&gt;"))</f>
        <v>&lt;TD VALIGN = TOP  ALIGN = CENTER&gt;&lt;A HREF="maint_0066.pdf"&gt;0066&lt;/A&gt;</v>
      </c>
      <c r="C61" s="7" t="str">
        <f>IF(Master!$B61="#","", (IF(Totals!AS61="Y","&lt;BR&gt;&lt;SMALL&gt;&lt;B&gt;&lt;FONT COLOR=""#00C000""&gt;Closed&lt;/FONT&gt;&lt;/B&gt;&lt;/SMALL&gt;&lt;/TD&gt;","&lt;/TD&gt;")))</f>
        <v>&lt;BR&gt;&lt;SMALL&gt;&lt;B&gt;&lt;FONT COLOR="#00C000"&gt;Closed&lt;/FONT&gt;&lt;/B&gt;&lt;/SMALL&gt;&lt;/TD&gt;</v>
      </c>
      <c r="E61" s="7" t="str">
        <f>(IF((Master!$B61="#"),(""),(CONCATENATE("&lt;TD VALIGN = TOP  ALIGN = CENTER NOWRAP&gt;",Master!C61,"&lt;/TD&gt;"))))</f>
        <v>&lt;TD VALIGN = TOP  ALIGN = CENTER NOWRAP&gt;802.1AS-2011&lt;/TD&gt;</v>
      </c>
      <c r="F61" s="7" t="str">
        <f>(IF((Master!$B61="#"),(""),(CONCATENATE("&lt;TD VALIGN = TOP NOWRAP&gt;",Master!D61,"&lt;/TD&gt;"))))</f>
        <v>&lt;TD VALIGN = TOP NOWRAP&gt;10.3.11.3&lt;/TD&gt;</v>
      </c>
      <c r="G61" s="7" t="str">
        <f>(IF((Master!$B61="#"),(""),(CONCATENATE("&lt;TD VALIGN = TOP NOWRAP&gt;",Master!E61,"&lt;/TD&gt;"))))</f>
        <v>&lt;TD VALIGN = TOP NOWRAP&gt;req66&lt;/TD&gt;</v>
      </c>
      <c r="H61" s="7" t="str">
        <f>IF(Master!G61="#","",IF(Master!G61="#","&lt;TD&gt;&lt;BR&gt;&lt;/TD&gt;",CONCATENATE("&lt;TD VALIGN = TOP  ALIGN = CENTER&gt;",Master!G61,"&lt;/TD&gt;")))</f>
        <v>&lt;TD VALIGN = TOP  ALIGN = CENTER&gt;-&lt;/TD&gt;</v>
      </c>
      <c r="I61" s="7" t="str">
        <f>IF(Master!H61="#","",IF(Master!H61="#","&lt;TD&gt;&lt;BR&gt;&lt;/TD&gt;",CONCATENATE("&lt;TD VALIGN = TOP  ALIGN = CENTER&gt;",Master!H61,"&lt;/TD&gt;")))</f>
        <v>&lt;TD VALIGN = TOP  ALIGN = CENTER&gt;-&lt;/TD&gt;</v>
      </c>
      <c r="J61" s="7" t="str">
        <f>IF(Master!I61="#","",IF(Master!I61="#","&lt;TD&gt;&lt;BR&gt;&lt;/TD&gt;",CONCATENATE("&lt;TD VALIGN = TOP  ALIGN = CENTER&gt;",Master!I61,"&lt;/TD&gt;")))</f>
        <v>&lt;TD VALIGN = TOP  ALIGN = CENTER&gt;-&lt;/TD&gt;</v>
      </c>
      <c r="K61" s="7" t="str">
        <f>IF(Master!J61="#","",IF(Master!J61="#","&lt;TD&gt;&lt;BR&gt;&lt;/TD&gt;",CONCATENATE("&lt;TD VALIGN = TOP  ALIGN = CENTER&gt;",Master!J61,"&lt;/TD&gt;")))</f>
        <v>&lt;TD VALIGN = TOP  ALIGN = CENTER&gt;-&lt;/TD&gt;</v>
      </c>
      <c r="L61" s="7" t="str">
        <f>IF(Master!K61="#","",IF(Master!K61="#","&lt;TD&gt;&lt;BR&gt;&lt;/TD&gt;",CONCATENATE("&lt;TD VALIGN = TOP  ALIGN = CENTER&gt;",Master!K61,"&lt;/TD&gt;")))</f>
        <v>&lt;TD VALIGN = TOP  ALIGN = CENTER&gt;-&lt;/TD&gt;</v>
      </c>
      <c r="M61" s="7" t="str">
        <f>IF(Master!L61="#","",IF(Master!L61="#","&lt;TD&gt;&lt;BR&gt;&lt;/TD&gt;",CONCATENATE("&lt;TD VALIGN = TOP  ALIGN = CENTER&gt;",Master!L61,"&lt;/TD&gt;")))</f>
        <v>&lt;TD VALIGN = TOP  ALIGN = CENTER&gt;-&lt;/TD&gt;</v>
      </c>
      <c r="N61" s="7" t="str">
        <f>IF(Master!M61="#","",IF(Master!M61="#","&lt;TD&gt;&lt;BR&gt;&lt;/TD&gt;",CONCATENATE("&lt;TD VALIGN = TOP  ALIGN = CENTER&gt;",Master!M61,"&lt;/TD&gt;")))</f>
        <v>&lt;TD VALIGN = TOP  ALIGN = CENTER&gt;-&lt;/TD&gt;</v>
      </c>
      <c r="O61" s="7" t="str">
        <f>IF(Master!N61="#","",IF(Master!N61="#","&lt;TD&gt;&lt;BR&gt;&lt;/TD&gt;",CONCATENATE("&lt;TD VALIGN = TOP  ALIGN = CENTER&gt;",Master!N61,"&lt;/TD&gt;")))</f>
        <v>&lt;TD VALIGN = TOP  ALIGN = CENTER&gt;-&lt;/TD&gt;</v>
      </c>
      <c r="P61" s="7" t="str">
        <f>IF(Master!O61="#","",IF(Master!O61="#","&lt;TD&gt;&lt;BR&gt;&lt;/TD&gt;",CONCATENATE("&lt;TD VALIGN = TOP  ALIGN = CENTER&gt;",Master!O61,"&lt;/TD&gt;")))</f>
        <v>&lt;TD VALIGN = TOP  ALIGN = CENTER&gt;B&lt;/TD&gt;</v>
      </c>
      <c r="Q61" s="7" t="str">
        <f>IF(Master!P61="#","",IF(Master!P61="#","&lt;TD&gt;&lt;BR&gt;&lt;/TD&gt;",CONCATENATE("&lt;TD VALIGN = TOP  ALIGN = CENTER&gt;",Master!P61,"&lt;/TD&gt;")))</f>
        <v>&lt;TD VALIGN = TOP  ALIGN = CENTER&gt;V&lt;/TD&gt;</v>
      </c>
      <c r="R61" s="7" t="str">
        <f>IF(Master!Q61="#","",IF(Master!Q61="#","&lt;TD&gt;&lt;BR&gt;&lt;/TD&gt;",CONCATENATE("&lt;TD VALIGN = TOP  ALIGN = CENTER&gt;",Master!Q61,"&lt;/TD&gt;")))</f>
        <v>&lt;TD VALIGN = TOP  ALIGN = CENTER&gt;V&lt;/TD&gt;</v>
      </c>
      <c r="S61" s="7" t="str">
        <f>IF(Master!R61="#","",IF(Master!R61="#","&lt;TD&gt;&lt;BR&gt;&lt;/TD&gt;",CONCATENATE("&lt;TD VALIGN = TOP  ALIGN = CENTER&gt;",Master!R61,"&lt;/TD&gt;")))</f>
        <v>&lt;TD VALIGN = TOP  ALIGN = CENTER&gt;V&lt;/TD&gt;</v>
      </c>
      <c r="T61" s="7" t="str">
        <f>IF(Master!S61="#","",IF(Master!S61="#","&lt;TD&gt;&lt;BR&gt;&lt;/TD&gt;",CONCATENATE("&lt;TD VALIGN = TOP  ALIGN = CENTER&gt;",Master!S61,"&lt;/TD&gt;")))</f>
        <v>&lt;TD VALIGN = TOP  ALIGN = CENTER&gt;V&lt;/TD&gt;</v>
      </c>
      <c r="U61" s="7" t="str">
        <f>IF(Master!T61="#","",IF(Master!T61="#","&lt;TD&gt;&lt;BR&gt;&lt;/TD&gt;",CONCATENATE("&lt;TD VALIGN = TOP  ALIGN = CENTER&gt;",Master!T61,"&lt;/TD&gt;")))</f>
        <v>&lt;TD VALIGN = TOP  ALIGN = CENTER&gt;A&lt;/TD&gt;</v>
      </c>
      <c r="V61" s="7" t="str">
        <f>IF(Master!U61="#","",IF(Master!U61="#","&lt;TD&gt;&lt;BR&gt;&lt;/TD&gt;",CONCATENATE("&lt;TD VALIGN = TOP  ALIGN = CENTER&gt;",Master!U61,"&lt;/TD&gt;")))</f>
        <v>&lt;TD VALIGN = TOP  ALIGN = CENTER&gt;P&lt;/TD&gt;</v>
      </c>
      <c r="W61" s="7" t="str">
        <f>IF(Master!V61="#","",IF(Master!V61="#","&lt;TD&gt;&lt;BR&gt;&lt;/TD&gt;",CONCATENATE("&lt;TD VALIGN = TOP  ALIGN = CENTER&gt;",Master!V61,"&lt;/TD&gt;")))</f>
        <v>&lt;TD VALIGN = TOP  ALIGN = CENTER&gt;P&lt;/TD&gt;</v>
      </c>
      <c r="X61" s="7" t="str">
        <f>IF(Master!W61="#","",IF(Master!W61="#","&lt;TD&gt;&lt;BR&gt;&lt;/TD&gt;",CONCATENATE("&lt;TD VALIGN = TOP  ALIGN = CENTER&gt;",Master!W61,"&lt;/TD&gt;")))</f>
        <v>&lt;TD VALIGN = TOP  ALIGN = CENTER&gt;P&lt;/TD&gt;</v>
      </c>
      <c r="Y61" s="7" t="str">
        <f>IF(Master!X61="#","",IF(Master!X61="#","&lt;TD&gt;&lt;BR&gt;&lt;/TD&gt;",CONCATENATE("&lt;TD VALIGN = TOP  ALIGN = CENTER&gt;",Master!X61,"&lt;/TD&gt;")))</f>
        <v/>
      </c>
      <c r="Z61" s="7" t="str">
        <f>IF(Master!Y61="#","",IF(Master!Y61="#","&lt;TD&gt;&lt;BR&gt;&lt;/TD&gt;",CONCATENATE("&lt;TD VALIGN = TOP  ALIGN = CENTER&gt;",Master!Y61,"&lt;/TD&gt;")))</f>
        <v>&lt;TD VALIGN = TOP  ALIGN = CENTER&gt;&lt;/TD&gt;</v>
      </c>
    </row>
    <row r="62" spans="1:26" ht="12.75" customHeight="1" x14ac:dyDescent="0.2">
      <c r="A62" s="26" t="str">
        <f>IF(Master!$B62="#","","&lt;TR&gt;")</f>
        <v>&lt;TR&gt;</v>
      </c>
      <c r="B62" s="7" t="str">
        <f>IF(Master!$B62="#","",CONCATENATE("&lt;TD VALIGN = TOP  ALIGN = CENTER&gt;&lt;A HREF=""maint_",Master!A62,".pdf""&gt;",Master!A62,"&lt;/A&gt;"))</f>
        <v>&lt;TD VALIGN = TOP  ALIGN = CENTER&gt;&lt;A HREF="maint_0067.pdf"&gt;0067&lt;/A&gt;</v>
      </c>
      <c r="C62" s="7" t="str">
        <f>IF(Master!$B62="#","", (IF(Totals!AS62="Y","&lt;BR&gt;&lt;SMALL&gt;&lt;B&gt;&lt;FONT COLOR=""#00C000""&gt;Closed&lt;/FONT&gt;&lt;/B&gt;&lt;/SMALL&gt;&lt;/TD&gt;","&lt;/TD&gt;")))</f>
        <v>&lt;BR&gt;&lt;SMALL&gt;&lt;B&gt;&lt;FONT COLOR="#00C000"&gt;Closed&lt;/FONT&gt;&lt;/B&gt;&lt;/SMALL&gt;&lt;/TD&gt;</v>
      </c>
      <c r="E62" s="7" t="str">
        <f>(IF((Master!$B62="#"),(""),(CONCATENATE("&lt;TD VALIGN = TOP  ALIGN = CENTER NOWRAP&gt;",Master!C62,"&lt;/TD&gt;"))))</f>
        <v>&lt;TD VALIGN = TOP  ALIGN = CENTER NOWRAP&gt;802.1AS-2011&lt;/TD&gt;</v>
      </c>
      <c r="F62" s="7" t="str">
        <f>(IF((Master!$B62="#"),(""),(CONCATENATE("&lt;TD VALIGN = TOP NOWRAP&gt;",Master!D62,"&lt;/TD&gt;"))))</f>
        <v>&lt;TD VALIGN = TOP NOWRAP&gt;10.3.12.1.4&lt;/TD&gt;</v>
      </c>
      <c r="G62" s="7" t="str">
        <f>(IF((Master!$B62="#"),(""),(CONCATENATE("&lt;TD VALIGN = TOP NOWRAP&gt;",Master!E62,"&lt;/TD&gt;"))))</f>
        <v>&lt;TD VALIGN = TOP NOWRAP&gt;req67&lt;/TD&gt;</v>
      </c>
      <c r="H62" s="7" t="str">
        <f>IF(Master!G62="#","",IF(Master!G62="#","&lt;TD&gt;&lt;BR&gt;&lt;/TD&gt;",CONCATENATE("&lt;TD VALIGN = TOP  ALIGN = CENTER&gt;",Master!G62,"&lt;/TD&gt;")))</f>
        <v>&lt;TD VALIGN = TOP  ALIGN = CENTER&gt;-&lt;/TD&gt;</v>
      </c>
      <c r="I62" s="7" t="str">
        <f>IF(Master!H62="#","",IF(Master!H62="#","&lt;TD&gt;&lt;BR&gt;&lt;/TD&gt;",CONCATENATE("&lt;TD VALIGN = TOP  ALIGN = CENTER&gt;",Master!H62,"&lt;/TD&gt;")))</f>
        <v>&lt;TD VALIGN = TOP  ALIGN = CENTER&gt;-&lt;/TD&gt;</v>
      </c>
      <c r="J62" s="7" t="str">
        <f>IF(Master!I62="#","",IF(Master!I62="#","&lt;TD&gt;&lt;BR&gt;&lt;/TD&gt;",CONCATENATE("&lt;TD VALIGN = TOP  ALIGN = CENTER&gt;",Master!I62,"&lt;/TD&gt;")))</f>
        <v>&lt;TD VALIGN = TOP  ALIGN = CENTER&gt;-&lt;/TD&gt;</v>
      </c>
      <c r="K62" s="7" t="str">
        <f>IF(Master!J62="#","",IF(Master!J62="#","&lt;TD&gt;&lt;BR&gt;&lt;/TD&gt;",CONCATENATE("&lt;TD VALIGN = TOP  ALIGN = CENTER&gt;",Master!J62,"&lt;/TD&gt;")))</f>
        <v>&lt;TD VALIGN = TOP  ALIGN = CENTER&gt;-&lt;/TD&gt;</v>
      </c>
      <c r="L62" s="7" t="str">
        <f>IF(Master!K62="#","",IF(Master!K62="#","&lt;TD&gt;&lt;BR&gt;&lt;/TD&gt;",CONCATENATE("&lt;TD VALIGN = TOP  ALIGN = CENTER&gt;",Master!K62,"&lt;/TD&gt;")))</f>
        <v>&lt;TD VALIGN = TOP  ALIGN = CENTER&gt;-&lt;/TD&gt;</v>
      </c>
      <c r="M62" s="7" t="str">
        <f>IF(Master!L62="#","",IF(Master!L62="#","&lt;TD&gt;&lt;BR&gt;&lt;/TD&gt;",CONCATENATE("&lt;TD VALIGN = TOP  ALIGN = CENTER&gt;",Master!L62,"&lt;/TD&gt;")))</f>
        <v>&lt;TD VALIGN = TOP  ALIGN = CENTER&gt;-&lt;/TD&gt;</v>
      </c>
      <c r="N62" s="7" t="str">
        <f>IF(Master!M62="#","",IF(Master!M62="#","&lt;TD&gt;&lt;BR&gt;&lt;/TD&gt;",CONCATENATE("&lt;TD VALIGN = TOP  ALIGN = CENTER&gt;",Master!M62,"&lt;/TD&gt;")))</f>
        <v>&lt;TD VALIGN = TOP  ALIGN = CENTER&gt;-&lt;/TD&gt;</v>
      </c>
      <c r="O62" s="7" t="str">
        <f>IF(Master!N62="#","",IF(Master!N62="#","&lt;TD&gt;&lt;BR&gt;&lt;/TD&gt;",CONCATENATE("&lt;TD VALIGN = TOP  ALIGN = CENTER&gt;",Master!N62,"&lt;/TD&gt;")))</f>
        <v>&lt;TD VALIGN = TOP  ALIGN = CENTER&gt;-&lt;/TD&gt;</v>
      </c>
      <c r="P62" s="7" t="str">
        <f>IF(Master!O62="#","",IF(Master!O62="#","&lt;TD&gt;&lt;BR&gt;&lt;/TD&gt;",CONCATENATE("&lt;TD VALIGN = TOP  ALIGN = CENTER&gt;",Master!O62,"&lt;/TD&gt;")))</f>
        <v>&lt;TD VALIGN = TOP  ALIGN = CENTER&gt;J&lt;/TD&gt;</v>
      </c>
      <c r="Q62" s="7" t="str">
        <f>IF(Master!P62="#","",IF(Master!P62="#","&lt;TD&gt;&lt;BR&gt;&lt;/TD&gt;",CONCATENATE("&lt;TD VALIGN = TOP  ALIGN = CENTER&gt;",Master!P62,"&lt;/TD&gt;")))</f>
        <v>&lt;TD VALIGN = TOP  ALIGN = CENTER&gt;J&lt;/TD&gt;</v>
      </c>
      <c r="R62" s="7" t="str">
        <f>IF(Master!Q62="#","",IF(Master!Q62="#","&lt;TD&gt;&lt;BR&gt;&lt;/TD&gt;",CONCATENATE("&lt;TD VALIGN = TOP  ALIGN = CENTER&gt;",Master!Q62,"&lt;/TD&gt;")))</f>
        <v>&lt;TD VALIGN = TOP  ALIGN = CENTER&gt;J&lt;/TD&gt;</v>
      </c>
      <c r="S62" s="7" t="str">
        <f>IF(Master!R62="#","",IF(Master!R62="#","&lt;TD&gt;&lt;BR&gt;&lt;/TD&gt;",CONCATENATE("&lt;TD VALIGN = TOP  ALIGN = CENTER&gt;",Master!R62,"&lt;/TD&gt;")))</f>
        <v>&lt;TD VALIGN = TOP  ALIGN = CENTER&gt;J&lt;/TD&gt;</v>
      </c>
      <c r="T62" s="7" t="str">
        <f>IF(Master!S62="#","",IF(Master!S62="#","&lt;TD&gt;&lt;BR&gt;&lt;/TD&gt;",CONCATENATE("&lt;TD VALIGN = TOP  ALIGN = CENTER&gt;",Master!S62,"&lt;/TD&gt;")))</f>
        <v>&lt;TD VALIGN = TOP  ALIGN = CENTER&gt;J&lt;/TD&gt;</v>
      </c>
      <c r="U62" s="7" t="str">
        <f>IF(Master!T62="#","",IF(Master!T62="#","&lt;TD&gt;&lt;BR&gt;&lt;/TD&gt;",CONCATENATE("&lt;TD VALIGN = TOP  ALIGN = CENTER&gt;",Master!T62,"&lt;/TD&gt;")))</f>
        <v>&lt;TD VALIGN = TOP  ALIGN = CENTER&gt;J&lt;/TD&gt;</v>
      </c>
      <c r="V62" s="7" t="str">
        <f>IF(Master!U62="#","",IF(Master!U62="#","&lt;TD&gt;&lt;BR&gt;&lt;/TD&gt;",CONCATENATE("&lt;TD VALIGN = TOP  ALIGN = CENTER&gt;",Master!U62,"&lt;/TD&gt;")))</f>
        <v>&lt;TD VALIGN = TOP  ALIGN = CENTER&gt;J&lt;/TD&gt;</v>
      </c>
      <c r="W62" s="7" t="str">
        <f>IF(Master!V62="#","",IF(Master!V62="#","&lt;TD&gt;&lt;BR&gt;&lt;/TD&gt;",CONCATENATE("&lt;TD VALIGN = TOP  ALIGN = CENTER&gt;",Master!V62,"&lt;/TD&gt;")))</f>
        <v>&lt;TD VALIGN = TOP  ALIGN = CENTER&gt;J&lt;/TD&gt;</v>
      </c>
      <c r="X62" s="7" t="str">
        <f>IF(Master!W62="#","",IF(Master!W62="#","&lt;TD&gt;&lt;BR&gt;&lt;/TD&gt;",CONCATENATE("&lt;TD VALIGN = TOP  ALIGN = CENTER&gt;",Master!W62,"&lt;/TD&gt;")))</f>
        <v>&lt;TD VALIGN = TOP  ALIGN = CENTER&gt;J&lt;/TD&gt;</v>
      </c>
      <c r="Y62" s="7" t="str">
        <f>IF(Master!X62="#","",IF(Master!X62="#","&lt;TD&gt;&lt;BR&gt;&lt;/TD&gt;",CONCATENATE("&lt;TD VALIGN = TOP  ALIGN = CENTER&gt;",Master!X62,"&lt;/TD&gt;")))</f>
        <v/>
      </c>
      <c r="Z62" s="7" t="str">
        <f>IF(Master!Y62="#","",IF(Master!Y62="#","&lt;TD&gt;&lt;BR&gt;&lt;/TD&gt;",CONCATENATE("&lt;TD VALIGN = TOP  ALIGN = CENTER&gt;",Master!Y62,"&lt;/TD&gt;")))</f>
        <v>&lt;TD VALIGN = TOP  ALIGN = CENTER&gt;&lt;/TD&gt;</v>
      </c>
    </row>
    <row r="63" spans="1:26" ht="12.75" customHeight="1" x14ac:dyDescent="0.2">
      <c r="A63" s="26" t="str">
        <f>IF(Master!$B63="#","","&lt;TR&gt;")</f>
        <v>&lt;TR&gt;</v>
      </c>
      <c r="B63" s="7" t="str">
        <f>IF(Master!$B63="#","",CONCATENATE("&lt;TD VALIGN = TOP  ALIGN = CENTER&gt;&lt;A HREF=""maint_",Master!A63,".pdf""&gt;",Master!A63,"&lt;/A&gt;"))</f>
        <v>&lt;TD VALIGN = TOP  ALIGN = CENTER&gt;&lt;A HREF="maint_0068.pdf"&gt;0068&lt;/A&gt;</v>
      </c>
      <c r="C63" s="7" t="str">
        <f>IF(Master!$B63="#","", (IF(Totals!AS63="Y","&lt;BR&gt;&lt;SMALL&gt;&lt;B&gt;&lt;FONT COLOR=""#00C000""&gt;Closed&lt;/FONT&gt;&lt;/B&gt;&lt;/SMALL&gt;&lt;/TD&gt;","&lt;/TD&gt;")))</f>
        <v>&lt;BR&gt;&lt;SMALL&gt;&lt;B&gt;&lt;FONT COLOR="#00C000"&gt;Closed&lt;/FONT&gt;&lt;/B&gt;&lt;/SMALL&gt;&lt;/TD&gt;</v>
      </c>
      <c r="E63" s="7" t="str">
        <f>(IF((Master!$B63="#"),(""),(CONCATENATE("&lt;TD VALIGN = TOP  ALIGN = CENTER NOWRAP&gt;",Master!C63,"&lt;/TD&gt;"))))</f>
        <v>&lt;TD VALIGN = TOP  ALIGN = CENTER NOWRAP&gt;802.1AS-2011&lt;/TD&gt;</v>
      </c>
      <c r="F63" s="7" t="str">
        <f>(IF((Master!$B63="#"),(""),(CONCATENATE("&lt;TD VALIGN = TOP NOWRAP&gt;",Master!D63,"&lt;/TD&gt;"))))</f>
        <v>&lt;TD VALIGN = TOP NOWRAP&gt;8.5.2.2.1&lt;/TD&gt;</v>
      </c>
      <c r="G63" s="7" t="str">
        <f>(IF((Master!$B63="#"),(""),(CONCATENATE("&lt;TD VALIGN = TOP NOWRAP&gt;",Master!E63,"&lt;/TD&gt;"))))</f>
        <v>&lt;TD VALIGN = TOP NOWRAP&gt;req68&lt;/TD&gt;</v>
      </c>
      <c r="H63" s="7" t="str">
        <f>IF(Master!G63="#","",IF(Master!G63="#","&lt;TD&gt;&lt;BR&gt;&lt;/TD&gt;",CONCATENATE("&lt;TD VALIGN = TOP  ALIGN = CENTER&gt;",Master!G63,"&lt;/TD&gt;")))</f>
        <v>&lt;TD VALIGN = TOP  ALIGN = CENTER&gt;-&lt;/TD&gt;</v>
      </c>
      <c r="I63" s="7" t="str">
        <f>IF(Master!H63="#","",IF(Master!H63="#","&lt;TD&gt;&lt;BR&gt;&lt;/TD&gt;",CONCATENATE("&lt;TD VALIGN = TOP  ALIGN = CENTER&gt;",Master!H63,"&lt;/TD&gt;")))</f>
        <v>&lt;TD VALIGN = TOP  ALIGN = CENTER&gt;-&lt;/TD&gt;</v>
      </c>
      <c r="J63" s="7" t="str">
        <f>IF(Master!I63="#","",IF(Master!I63="#","&lt;TD&gt;&lt;BR&gt;&lt;/TD&gt;",CONCATENATE("&lt;TD VALIGN = TOP  ALIGN = CENTER&gt;",Master!I63,"&lt;/TD&gt;")))</f>
        <v>&lt;TD VALIGN = TOP  ALIGN = CENTER&gt;-&lt;/TD&gt;</v>
      </c>
      <c r="K63" s="7" t="str">
        <f>IF(Master!J63="#","",IF(Master!J63="#","&lt;TD&gt;&lt;BR&gt;&lt;/TD&gt;",CONCATENATE("&lt;TD VALIGN = TOP  ALIGN = CENTER&gt;",Master!J63,"&lt;/TD&gt;")))</f>
        <v>&lt;TD VALIGN = TOP  ALIGN = CENTER&gt;-&lt;/TD&gt;</v>
      </c>
      <c r="L63" s="7" t="str">
        <f>IF(Master!K63="#","",IF(Master!K63="#","&lt;TD&gt;&lt;BR&gt;&lt;/TD&gt;",CONCATENATE("&lt;TD VALIGN = TOP  ALIGN = CENTER&gt;",Master!K63,"&lt;/TD&gt;")))</f>
        <v>&lt;TD VALIGN = TOP  ALIGN = CENTER&gt;-&lt;/TD&gt;</v>
      </c>
      <c r="M63" s="7" t="str">
        <f>IF(Master!L63="#","",IF(Master!L63="#","&lt;TD&gt;&lt;BR&gt;&lt;/TD&gt;",CONCATENATE("&lt;TD VALIGN = TOP  ALIGN = CENTER&gt;",Master!L63,"&lt;/TD&gt;")))</f>
        <v>&lt;TD VALIGN = TOP  ALIGN = CENTER&gt;-&lt;/TD&gt;</v>
      </c>
      <c r="N63" s="7" t="str">
        <f>IF(Master!M63="#","",IF(Master!M63="#","&lt;TD&gt;&lt;BR&gt;&lt;/TD&gt;",CONCATENATE("&lt;TD VALIGN = TOP  ALIGN = CENTER&gt;",Master!M63,"&lt;/TD&gt;")))</f>
        <v>&lt;TD VALIGN = TOP  ALIGN = CENTER&gt;-&lt;/TD&gt;</v>
      </c>
      <c r="O63" s="7" t="str">
        <f>IF(Master!N63="#","",IF(Master!N63="#","&lt;TD&gt;&lt;BR&gt;&lt;/TD&gt;",CONCATENATE("&lt;TD VALIGN = TOP  ALIGN = CENTER&gt;",Master!N63,"&lt;/TD&gt;")))</f>
        <v>&lt;TD VALIGN = TOP  ALIGN = CENTER&gt;-&lt;/TD&gt;</v>
      </c>
      <c r="P63" s="7" t="str">
        <f>IF(Master!O63="#","",IF(Master!O63="#","&lt;TD&gt;&lt;BR&gt;&lt;/TD&gt;",CONCATENATE("&lt;TD VALIGN = TOP  ALIGN = CENTER&gt;",Master!O63,"&lt;/TD&gt;")))</f>
        <v>&lt;TD VALIGN = TOP  ALIGN = CENTER&gt;B&lt;/TD&gt;</v>
      </c>
      <c r="Q63" s="7" t="str">
        <f>IF(Master!P63="#","",IF(Master!P63="#","&lt;TD&gt;&lt;BR&gt;&lt;/TD&gt;",CONCATENATE("&lt;TD VALIGN = TOP  ALIGN = CENTER&gt;",Master!P63,"&lt;/TD&gt;")))</f>
        <v>&lt;TD VALIGN = TOP  ALIGN = CENTER&gt;V&lt;/TD&gt;</v>
      </c>
      <c r="R63" s="7" t="str">
        <f>IF(Master!Q63="#","",IF(Master!Q63="#","&lt;TD&gt;&lt;BR&gt;&lt;/TD&gt;",CONCATENATE("&lt;TD VALIGN = TOP  ALIGN = CENTER&gt;",Master!Q63,"&lt;/TD&gt;")))</f>
        <v>&lt;TD VALIGN = TOP  ALIGN = CENTER&gt;V&lt;/TD&gt;</v>
      </c>
      <c r="S63" s="7" t="str">
        <f>IF(Master!R63="#","",IF(Master!R63="#","&lt;TD&gt;&lt;BR&gt;&lt;/TD&gt;",CONCATENATE("&lt;TD VALIGN = TOP  ALIGN = CENTER&gt;",Master!R63,"&lt;/TD&gt;")))</f>
        <v>&lt;TD VALIGN = TOP  ALIGN = CENTER&gt;V&lt;/TD&gt;</v>
      </c>
      <c r="T63" s="7" t="str">
        <f>IF(Master!S63="#","",IF(Master!S63="#","&lt;TD&gt;&lt;BR&gt;&lt;/TD&gt;",CONCATENATE("&lt;TD VALIGN = TOP  ALIGN = CENTER&gt;",Master!S63,"&lt;/TD&gt;")))</f>
        <v>&lt;TD VALIGN = TOP  ALIGN = CENTER&gt;V&lt;/TD&gt;</v>
      </c>
      <c r="U63" s="7" t="str">
        <f>IF(Master!T63="#","",IF(Master!T63="#","&lt;TD&gt;&lt;BR&gt;&lt;/TD&gt;",CONCATENATE("&lt;TD VALIGN = TOP  ALIGN = CENTER&gt;",Master!T63,"&lt;/TD&gt;")))</f>
        <v>&lt;TD VALIGN = TOP  ALIGN = CENTER&gt;A&lt;/TD&gt;</v>
      </c>
      <c r="V63" s="7" t="str">
        <f>IF(Master!U63="#","",IF(Master!U63="#","&lt;TD&gt;&lt;BR&gt;&lt;/TD&gt;",CONCATENATE("&lt;TD VALIGN = TOP  ALIGN = CENTER&gt;",Master!U63,"&lt;/TD&gt;")))</f>
        <v>&lt;TD VALIGN = TOP  ALIGN = CENTER&gt;P&lt;/TD&gt;</v>
      </c>
      <c r="W63" s="7" t="str">
        <f>IF(Master!V63="#","",IF(Master!V63="#","&lt;TD&gt;&lt;BR&gt;&lt;/TD&gt;",CONCATENATE("&lt;TD VALIGN = TOP  ALIGN = CENTER&gt;",Master!V63,"&lt;/TD&gt;")))</f>
        <v>&lt;TD VALIGN = TOP  ALIGN = CENTER&gt;P&lt;/TD&gt;</v>
      </c>
      <c r="X63" s="7" t="str">
        <f>IF(Master!W63="#","",IF(Master!W63="#","&lt;TD&gt;&lt;BR&gt;&lt;/TD&gt;",CONCATENATE("&lt;TD VALIGN = TOP  ALIGN = CENTER&gt;",Master!W63,"&lt;/TD&gt;")))</f>
        <v>&lt;TD VALIGN = TOP  ALIGN = CENTER&gt;P&lt;/TD&gt;</v>
      </c>
      <c r="Y63" s="7" t="str">
        <f>IF(Master!X63="#","",IF(Master!X63="#","&lt;TD&gt;&lt;BR&gt;&lt;/TD&gt;",CONCATENATE("&lt;TD VALIGN = TOP  ALIGN = CENTER&gt;",Master!X63,"&lt;/TD&gt;")))</f>
        <v/>
      </c>
      <c r="Z63" s="7" t="str">
        <f>IF(Master!Y63="#","",IF(Master!Y63="#","&lt;TD&gt;&lt;BR&gt;&lt;/TD&gt;",CONCATENATE("&lt;TD VALIGN = TOP  ALIGN = CENTER&gt;",Master!Y63,"&lt;/TD&gt;")))</f>
        <v>&lt;TD VALIGN = TOP  ALIGN = CENTER&gt;&lt;/TD&gt;</v>
      </c>
    </row>
    <row r="64" spans="1:26" ht="12.75" customHeight="1" x14ac:dyDescent="0.2">
      <c r="A64" s="26" t="str">
        <f>IF(Master!$B64="#","","&lt;TR&gt;")</f>
        <v>&lt;TR&gt;</v>
      </c>
      <c r="B64" s="7" t="str">
        <f>IF(Master!$B64="#","",CONCATENATE("&lt;TD VALIGN = TOP  ALIGN = CENTER&gt;&lt;A HREF=""maint_",Master!A64,".pdf""&gt;",Master!A64,"&lt;/A&gt;"))</f>
        <v>&lt;TD VALIGN = TOP  ALIGN = CENTER&gt;&lt;A HREF="maint_0069.pdf"&gt;0069&lt;/A&gt;</v>
      </c>
      <c r="C64" s="7" t="str">
        <f>IF(Master!$B64="#","", (IF(Totals!AS64="Y","&lt;BR&gt;&lt;SMALL&gt;&lt;B&gt;&lt;FONT COLOR=""#00C000""&gt;Closed&lt;/FONT&gt;&lt;/B&gt;&lt;/SMALL&gt;&lt;/TD&gt;","&lt;/TD&gt;")))</f>
        <v>&lt;BR&gt;&lt;SMALL&gt;&lt;B&gt;&lt;FONT COLOR="#00C000"&gt;Closed&lt;/FONT&gt;&lt;/B&gt;&lt;/SMALL&gt;&lt;/TD&gt;</v>
      </c>
      <c r="E64" s="7" t="str">
        <f>(IF((Master!$B64="#"),(""),(CONCATENATE("&lt;TD VALIGN = TOP  ALIGN = CENTER NOWRAP&gt;",Master!C64,"&lt;/TD&gt;"))))</f>
        <v>&lt;TD VALIGN = TOP  ALIGN = CENTER NOWRAP&gt;802.1AS-2011&lt;/TD&gt;</v>
      </c>
      <c r="F64" s="7" t="str">
        <f>(IF((Master!$B64="#"),(""),(CONCATENATE("&lt;TD VALIGN = TOP NOWRAP&gt;",Master!D64,"&lt;/TD&gt;"))))</f>
        <v>&lt;TD VALIGN = TOP NOWRAP&gt;10.3.12.1.4&lt;/TD&gt;</v>
      </c>
      <c r="G64" s="7" t="str">
        <f>(IF((Master!$B64="#"),(""),(CONCATENATE("&lt;TD VALIGN = TOP NOWRAP&gt;",Master!E64,"&lt;/TD&gt;"))))</f>
        <v>&lt;TD VALIGN = TOP NOWRAP&gt;req69&lt;/TD&gt;</v>
      </c>
      <c r="H64" s="7" t="str">
        <f>IF(Master!G64="#","",IF(Master!G64="#","&lt;TD&gt;&lt;BR&gt;&lt;/TD&gt;",CONCATENATE("&lt;TD VALIGN = TOP  ALIGN = CENTER&gt;",Master!G64,"&lt;/TD&gt;")))</f>
        <v>&lt;TD VALIGN = TOP  ALIGN = CENTER&gt;-&lt;/TD&gt;</v>
      </c>
      <c r="I64" s="7" t="str">
        <f>IF(Master!H64="#","",IF(Master!H64="#","&lt;TD&gt;&lt;BR&gt;&lt;/TD&gt;",CONCATENATE("&lt;TD VALIGN = TOP  ALIGN = CENTER&gt;",Master!H64,"&lt;/TD&gt;")))</f>
        <v>&lt;TD VALIGN = TOP  ALIGN = CENTER&gt;-&lt;/TD&gt;</v>
      </c>
      <c r="J64" s="7" t="str">
        <f>IF(Master!I64="#","",IF(Master!I64="#","&lt;TD&gt;&lt;BR&gt;&lt;/TD&gt;",CONCATENATE("&lt;TD VALIGN = TOP  ALIGN = CENTER&gt;",Master!I64,"&lt;/TD&gt;")))</f>
        <v>&lt;TD VALIGN = TOP  ALIGN = CENTER&gt;-&lt;/TD&gt;</v>
      </c>
      <c r="K64" s="7" t="str">
        <f>IF(Master!J64="#","",IF(Master!J64="#","&lt;TD&gt;&lt;BR&gt;&lt;/TD&gt;",CONCATENATE("&lt;TD VALIGN = TOP  ALIGN = CENTER&gt;",Master!J64,"&lt;/TD&gt;")))</f>
        <v>&lt;TD VALIGN = TOP  ALIGN = CENTER&gt;-&lt;/TD&gt;</v>
      </c>
      <c r="L64" s="7" t="str">
        <f>IF(Master!K64="#","",IF(Master!K64="#","&lt;TD&gt;&lt;BR&gt;&lt;/TD&gt;",CONCATENATE("&lt;TD VALIGN = TOP  ALIGN = CENTER&gt;",Master!K64,"&lt;/TD&gt;")))</f>
        <v>&lt;TD VALIGN = TOP  ALIGN = CENTER&gt;-&lt;/TD&gt;</v>
      </c>
      <c r="M64" s="7" t="str">
        <f>IF(Master!L64="#","",IF(Master!L64="#","&lt;TD&gt;&lt;BR&gt;&lt;/TD&gt;",CONCATENATE("&lt;TD VALIGN = TOP  ALIGN = CENTER&gt;",Master!L64,"&lt;/TD&gt;")))</f>
        <v>&lt;TD VALIGN = TOP  ALIGN = CENTER&gt;-&lt;/TD&gt;</v>
      </c>
      <c r="N64" s="7" t="str">
        <f>IF(Master!M64="#","",IF(Master!M64="#","&lt;TD&gt;&lt;BR&gt;&lt;/TD&gt;",CONCATENATE("&lt;TD VALIGN = TOP  ALIGN = CENTER&gt;",Master!M64,"&lt;/TD&gt;")))</f>
        <v>&lt;TD VALIGN = TOP  ALIGN = CENTER&gt;-&lt;/TD&gt;</v>
      </c>
      <c r="O64" s="7" t="str">
        <f>IF(Master!N64="#","",IF(Master!N64="#","&lt;TD&gt;&lt;BR&gt;&lt;/TD&gt;",CONCATENATE("&lt;TD VALIGN = TOP  ALIGN = CENTER&gt;",Master!N64,"&lt;/TD&gt;")))</f>
        <v>&lt;TD VALIGN = TOP  ALIGN = CENTER&gt;-&lt;/TD&gt;</v>
      </c>
      <c r="P64" s="7" t="str">
        <f>IF(Master!O64="#","",IF(Master!O64="#","&lt;TD&gt;&lt;BR&gt;&lt;/TD&gt;",CONCATENATE("&lt;TD VALIGN = TOP  ALIGN = CENTER&gt;",Master!O64,"&lt;/TD&gt;")))</f>
        <v>&lt;TD VALIGN = TOP  ALIGN = CENTER&gt;B&lt;/TD&gt;</v>
      </c>
      <c r="Q64" s="7" t="str">
        <f>IF(Master!P64="#","",IF(Master!P64="#","&lt;TD&gt;&lt;BR&gt;&lt;/TD&gt;",CONCATENATE("&lt;TD VALIGN = TOP  ALIGN = CENTER&gt;",Master!P64,"&lt;/TD&gt;")))</f>
        <v>&lt;TD VALIGN = TOP  ALIGN = CENTER&gt;V&lt;/TD&gt;</v>
      </c>
      <c r="R64" s="7" t="str">
        <f>IF(Master!Q64="#","",IF(Master!Q64="#","&lt;TD&gt;&lt;BR&gt;&lt;/TD&gt;",CONCATENATE("&lt;TD VALIGN = TOP  ALIGN = CENTER&gt;",Master!Q64,"&lt;/TD&gt;")))</f>
        <v>&lt;TD VALIGN = TOP  ALIGN = CENTER&gt;V&lt;/TD&gt;</v>
      </c>
      <c r="S64" s="7" t="str">
        <f>IF(Master!R64="#","",IF(Master!R64="#","&lt;TD&gt;&lt;BR&gt;&lt;/TD&gt;",CONCATENATE("&lt;TD VALIGN = TOP  ALIGN = CENTER&gt;",Master!R64,"&lt;/TD&gt;")))</f>
        <v>&lt;TD VALIGN = TOP  ALIGN = CENTER&gt;V&lt;/TD&gt;</v>
      </c>
      <c r="T64" s="7" t="str">
        <f>IF(Master!S64="#","",IF(Master!S64="#","&lt;TD&gt;&lt;BR&gt;&lt;/TD&gt;",CONCATENATE("&lt;TD VALIGN = TOP  ALIGN = CENTER&gt;",Master!S64,"&lt;/TD&gt;")))</f>
        <v>&lt;TD VALIGN = TOP  ALIGN = CENTER&gt;V&lt;/TD&gt;</v>
      </c>
      <c r="U64" s="7" t="str">
        <f>IF(Master!T64="#","",IF(Master!T64="#","&lt;TD&gt;&lt;BR&gt;&lt;/TD&gt;",CONCATENATE("&lt;TD VALIGN = TOP  ALIGN = CENTER&gt;",Master!T64,"&lt;/TD&gt;")))</f>
        <v>&lt;TD VALIGN = TOP  ALIGN = CENTER&gt;A&lt;/TD&gt;</v>
      </c>
      <c r="V64" s="7" t="str">
        <f>IF(Master!U64="#","",IF(Master!U64="#","&lt;TD&gt;&lt;BR&gt;&lt;/TD&gt;",CONCATENATE("&lt;TD VALIGN = TOP  ALIGN = CENTER&gt;",Master!U64,"&lt;/TD&gt;")))</f>
        <v>&lt;TD VALIGN = TOP  ALIGN = CENTER&gt;P&lt;/TD&gt;</v>
      </c>
      <c r="W64" s="7" t="str">
        <f>IF(Master!V64="#","",IF(Master!V64="#","&lt;TD&gt;&lt;BR&gt;&lt;/TD&gt;",CONCATENATE("&lt;TD VALIGN = TOP  ALIGN = CENTER&gt;",Master!V64,"&lt;/TD&gt;")))</f>
        <v>&lt;TD VALIGN = TOP  ALIGN = CENTER&gt;P&lt;/TD&gt;</v>
      </c>
      <c r="X64" s="7" t="str">
        <f>IF(Master!W64="#","",IF(Master!W64="#","&lt;TD&gt;&lt;BR&gt;&lt;/TD&gt;",CONCATENATE("&lt;TD VALIGN = TOP  ALIGN = CENTER&gt;",Master!W64,"&lt;/TD&gt;")))</f>
        <v>&lt;TD VALIGN = TOP  ALIGN = CENTER&gt;P&lt;/TD&gt;</v>
      </c>
      <c r="Y64" s="7" t="str">
        <f>IF(Master!X64="#","",IF(Master!X64="#","&lt;TD&gt;&lt;BR&gt;&lt;/TD&gt;",CONCATENATE("&lt;TD VALIGN = TOP  ALIGN = CENTER&gt;",Master!X64,"&lt;/TD&gt;")))</f>
        <v/>
      </c>
      <c r="Z64" s="7" t="str">
        <f>IF(Master!Y64="#","",IF(Master!Y64="#","&lt;TD&gt;&lt;BR&gt;&lt;/TD&gt;",CONCATENATE("&lt;TD VALIGN = TOP  ALIGN = CENTER&gt;",Master!Y64,"&lt;/TD&gt;")))</f>
        <v>&lt;TD VALIGN = TOP  ALIGN = CENTER&gt;&lt;/TD&gt;</v>
      </c>
    </row>
    <row r="65" spans="1:26" ht="12.75" customHeight="1" x14ac:dyDescent="0.2">
      <c r="A65" s="26" t="str">
        <f>IF(Master!$B65="#","","&lt;TR&gt;")</f>
        <v>&lt;TR&gt;</v>
      </c>
      <c r="B65" s="7" t="str">
        <f>IF(Master!$B65="#","",CONCATENATE("&lt;TD VALIGN = TOP  ALIGN = CENTER&gt;&lt;A HREF=""maint_",Master!A65,".pdf""&gt;",Master!A65,"&lt;/A&gt;"))</f>
        <v>&lt;TD VALIGN = TOP  ALIGN = CENTER&gt;&lt;A HREF="maint_0070.pdf"&gt;0070&lt;/A&gt;</v>
      </c>
      <c r="C65" s="7" t="str">
        <f>IF(Master!$B65="#","", (IF(Totals!AS65="Y","&lt;BR&gt;&lt;SMALL&gt;&lt;B&gt;&lt;FONT COLOR=""#00C000""&gt;Closed&lt;/FONT&gt;&lt;/B&gt;&lt;/SMALL&gt;&lt;/TD&gt;","&lt;/TD&gt;")))</f>
        <v>&lt;BR&gt;&lt;SMALL&gt;&lt;B&gt;&lt;FONT COLOR="#00C000"&gt;Closed&lt;/FONT&gt;&lt;/B&gt;&lt;/SMALL&gt;&lt;/TD&gt;</v>
      </c>
      <c r="E65" s="7" t="str">
        <f>(IF((Master!$B65="#"),(""),(CONCATENATE("&lt;TD VALIGN = TOP  ALIGN = CENTER NOWRAP&gt;",Master!C65,"&lt;/TD&gt;"))))</f>
        <v>&lt;TD VALIGN = TOP  ALIGN = CENTER NOWRAP&gt;802.1AS-2011&lt;/TD&gt;</v>
      </c>
      <c r="F65" s="7" t="str">
        <f>(IF((Master!$B65="#"),(""),(CONCATENATE("&lt;TD VALIGN = TOP NOWRAP&gt;",Master!D65,"&lt;/TD&gt;"))))</f>
        <v>&lt;TD VALIGN = TOP NOWRAP&gt;10.3.12.1.4&lt;/TD&gt;</v>
      </c>
      <c r="G65" s="7" t="str">
        <f>(IF((Master!$B65="#"),(""),(CONCATENATE("&lt;TD VALIGN = TOP NOWRAP&gt;",Master!E65,"&lt;/TD&gt;"))))</f>
        <v>&lt;TD VALIGN = TOP NOWRAP&gt;req70&lt;/TD&gt;</v>
      </c>
      <c r="H65" s="7" t="str">
        <f>IF(Master!G65="#","",IF(Master!G65="#","&lt;TD&gt;&lt;BR&gt;&lt;/TD&gt;",CONCATENATE("&lt;TD VALIGN = TOP  ALIGN = CENTER&gt;",Master!G65,"&lt;/TD&gt;")))</f>
        <v>&lt;TD VALIGN = TOP  ALIGN = CENTER&gt;-&lt;/TD&gt;</v>
      </c>
      <c r="I65" s="7" t="str">
        <f>IF(Master!H65="#","",IF(Master!H65="#","&lt;TD&gt;&lt;BR&gt;&lt;/TD&gt;",CONCATENATE("&lt;TD VALIGN = TOP  ALIGN = CENTER&gt;",Master!H65,"&lt;/TD&gt;")))</f>
        <v>&lt;TD VALIGN = TOP  ALIGN = CENTER&gt;-&lt;/TD&gt;</v>
      </c>
      <c r="J65" s="7" t="str">
        <f>IF(Master!I65="#","",IF(Master!I65="#","&lt;TD&gt;&lt;BR&gt;&lt;/TD&gt;",CONCATENATE("&lt;TD VALIGN = TOP  ALIGN = CENTER&gt;",Master!I65,"&lt;/TD&gt;")))</f>
        <v>&lt;TD VALIGN = TOP  ALIGN = CENTER&gt;-&lt;/TD&gt;</v>
      </c>
      <c r="K65" s="7" t="str">
        <f>IF(Master!J65="#","",IF(Master!J65="#","&lt;TD&gt;&lt;BR&gt;&lt;/TD&gt;",CONCATENATE("&lt;TD VALIGN = TOP  ALIGN = CENTER&gt;",Master!J65,"&lt;/TD&gt;")))</f>
        <v>&lt;TD VALIGN = TOP  ALIGN = CENTER&gt;-&lt;/TD&gt;</v>
      </c>
      <c r="L65" s="7" t="str">
        <f>IF(Master!K65="#","",IF(Master!K65="#","&lt;TD&gt;&lt;BR&gt;&lt;/TD&gt;",CONCATENATE("&lt;TD VALIGN = TOP  ALIGN = CENTER&gt;",Master!K65,"&lt;/TD&gt;")))</f>
        <v>&lt;TD VALIGN = TOP  ALIGN = CENTER&gt;-&lt;/TD&gt;</v>
      </c>
      <c r="M65" s="7" t="str">
        <f>IF(Master!L65="#","",IF(Master!L65="#","&lt;TD&gt;&lt;BR&gt;&lt;/TD&gt;",CONCATENATE("&lt;TD VALIGN = TOP  ALIGN = CENTER&gt;",Master!L65,"&lt;/TD&gt;")))</f>
        <v>&lt;TD VALIGN = TOP  ALIGN = CENTER&gt;-&lt;/TD&gt;</v>
      </c>
      <c r="N65" s="7" t="str">
        <f>IF(Master!M65="#","",IF(Master!M65="#","&lt;TD&gt;&lt;BR&gt;&lt;/TD&gt;",CONCATENATE("&lt;TD VALIGN = TOP  ALIGN = CENTER&gt;",Master!M65,"&lt;/TD&gt;")))</f>
        <v>&lt;TD VALIGN = TOP  ALIGN = CENTER&gt;-&lt;/TD&gt;</v>
      </c>
      <c r="O65" s="7" t="str">
        <f>IF(Master!N65="#","",IF(Master!N65="#","&lt;TD&gt;&lt;BR&gt;&lt;/TD&gt;",CONCATENATE("&lt;TD VALIGN = TOP  ALIGN = CENTER&gt;",Master!N65,"&lt;/TD&gt;")))</f>
        <v>&lt;TD VALIGN = TOP  ALIGN = CENTER&gt;-&lt;/TD&gt;</v>
      </c>
      <c r="P65" s="7" t="str">
        <f>IF(Master!O65="#","",IF(Master!O65="#","&lt;TD&gt;&lt;BR&gt;&lt;/TD&gt;",CONCATENATE("&lt;TD VALIGN = TOP  ALIGN = CENTER&gt;",Master!O65,"&lt;/TD&gt;")))</f>
        <v>&lt;TD VALIGN = TOP  ALIGN = CENTER&gt;B&lt;/TD&gt;</v>
      </c>
      <c r="Q65" s="7" t="str">
        <f>IF(Master!P65="#","",IF(Master!P65="#","&lt;TD&gt;&lt;BR&gt;&lt;/TD&gt;",CONCATENATE("&lt;TD VALIGN = TOP  ALIGN = CENTER&gt;",Master!P65,"&lt;/TD&gt;")))</f>
        <v>&lt;TD VALIGN = TOP  ALIGN = CENTER&gt;V&lt;/TD&gt;</v>
      </c>
      <c r="R65" s="7" t="str">
        <f>IF(Master!Q65="#","",IF(Master!Q65="#","&lt;TD&gt;&lt;BR&gt;&lt;/TD&gt;",CONCATENATE("&lt;TD VALIGN = TOP  ALIGN = CENTER&gt;",Master!Q65,"&lt;/TD&gt;")))</f>
        <v>&lt;TD VALIGN = TOP  ALIGN = CENTER&gt;V&lt;/TD&gt;</v>
      </c>
      <c r="S65" s="7" t="str">
        <f>IF(Master!R65="#","",IF(Master!R65="#","&lt;TD&gt;&lt;BR&gt;&lt;/TD&gt;",CONCATENATE("&lt;TD VALIGN = TOP  ALIGN = CENTER&gt;",Master!R65,"&lt;/TD&gt;")))</f>
        <v>&lt;TD VALIGN = TOP  ALIGN = CENTER&gt;V&lt;/TD&gt;</v>
      </c>
      <c r="T65" s="7" t="str">
        <f>IF(Master!S65="#","",IF(Master!S65="#","&lt;TD&gt;&lt;BR&gt;&lt;/TD&gt;",CONCATENATE("&lt;TD VALIGN = TOP  ALIGN = CENTER&gt;",Master!S65,"&lt;/TD&gt;")))</f>
        <v>&lt;TD VALIGN = TOP  ALIGN = CENTER&gt;V&lt;/TD&gt;</v>
      </c>
      <c r="U65" s="7" t="str">
        <f>IF(Master!T65="#","",IF(Master!T65="#","&lt;TD&gt;&lt;BR&gt;&lt;/TD&gt;",CONCATENATE("&lt;TD VALIGN = TOP  ALIGN = CENTER&gt;",Master!T65,"&lt;/TD&gt;")))</f>
        <v>&lt;TD VALIGN = TOP  ALIGN = CENTER&gt;A&lt;/TD&gt;</v>
      </c>
      <c r="V65" s="7" t="str">
        <f>IF(Master!U65="#","",IF(Master!U65="#","&lt;TD&gt;&lt;BR&gt;&lt;/TD&gt;",CONCATENATE("&lt;TD VALIGN = TOP  ALIGN = CENTER&gt;",Master!U65,"&lt;/TD&gt;")))</f>
        <v>&lt;TD VALIGN = TOP  ALIGN = CENTER&gt;P&lt;/TD&gt;</v>
      </c>
      <c r="W65" s="7" t="str">
        <f>IF(Master!V65="#","",IF(Master!V65="#","&lt;TD&gt;&lt;BR&gt;&lt;/TD&gt;",CONCATENATE("&lt;TD VALIGN = TOP  ALIGN = CENTER&gt;",Master!V65,"&lt;/TD&gt;")))</f>
        <v>&lt;TD VALIGN = TOP  ALIGN = CENTER&gt;P&lt;/TD&gt;</v>
      </c>
      <c r="X65" s="7" t="str">
        <f>IF(Master!W65="#","",IF(Master!W65="#","&lt;TD&gt;&lt;BR&gt;&lt;/TD&gt;",CONCATENATE("&lt;TD VALIGN = TOP  ALIGN = CENTER&gt;",Master!W65,"&lt;/TD&gt;")))</f>
        <v>&lt;TD VALIGN = TOP  ALIGN = CENTER&gt;P&lt;/TD&gt;</v>
      </c>
      <c r="Y65" s="7" t="str">
        <f>IF(Master!X65="#","",IF(Master!X65="#","&lt;TD&gt;&lt;BR&gt;&lt;/TD&gt;",CONCATENATE("&lt;TD VALIGN = TOP  ALIGN = CENTER&gt;",Master!X65,"&lt;/TD&gt;")))</f>
        <v/>
      </c>
      <c r="Z65" s="7" t="str">
        <f>IF(Master!Y65="#","",IF(Master!Y65="#","&lt;TD&gt;&lt;BR&gt;&lt;/TD&gt;",CONCATENATE("&lt;TD VALIGN = TOP  ALIGN = CENTER&gt;",Master!Y65,"&lt;/TD&gt;")))</f>
        <v>&lt;TD VALIGN = TOP  ALIGN = CENTER&gt;&lt;/TD&gt;</v>
      </c>
    </row>
    <row r="66" spans="1:26" ht="12.75" customHeight="1" x14ac:dyDescent="0.2">
      <c r="A66" s="26" t="str">
        <f>IF(Master!$B66="#","","&lt;TR&gt;")</f>
        <v>&lt;TR&gt;</v>
      </c>
      <c r="B66" s="7" t="str">
        <f>IF(Master!$B66="#","",CONCATENATE("&lt;TD VALIGN = TOP  ALIGN = CENTER&gt;&lt;A HREF=""maint_",Master!A66,".pdf""&gt;",Master!A66,"&lt;/A&gt;"))</f>
        <v>&lt;TD VALIGN = TOP  ALIGN = CENTER&gt;&lt;A HREF="maint_0071.pdf"&gt;0071&lt;/A&gt;</v>
      </c>
      <c r="C66" s="7" t="str">
        <f>IF(Master!$B66="#","", (IF(Totals!AS66="Y","&lt;BR&gt;&lt;SMALL&gt;&lt;B&gt;&lt;FONT COLOR=""#00C000""&gt;Closed&lt;/FONT&gt;&lt;/B&gt;&lt;/SMALL&gt;&lt;/TD&gt;","&lt;/TD&gt;")))</f>
        <v>&lt;BR&gt;&lt;SMALL&gt;&lt;B&gt;&lt;FONT COLOR="#00C000"&gt;Closed&lt;/FONT&gt;&lt;/B&gt;&lt;/SMALL&gt;&lt;/TD&gt;</v>
      </c>
      <c r="E66" s="7" t="str">
        <f>(IF((Master!$B66="#"),(""),(CONCATENATE("&lt;TD VALIGN = TOP  ALIGN = CENTER NOWRAP&gt;",Master!C66,"&lt;/TD&gt;"))))</f>
        <v>&lt;TD VALIGN = TOP  ALIGN = CENTER NOWRAP&gt;802.1AS-2011&lt;/TD&gt;</v>
      </c>
      <c r="F66" s="7" t="str">
        <f>(IF((Master!$B66="#"),(""),(CONCATENATE("&lt;TD VALIGN = TOP NOWRAP&gt;",Master!D66,"&lt;/TD&gt;"))))</f>
        <v>&lt;TD VALIGN = TOP NOWRAP&gt;10.2.6.2.1&lt;/TD&gt;</v>
      </c>
      <c r="G66" s="7" t="str">
        <f>(IF((Master!$B66="#"),(""),(CONCATENATE("&lt;TD VALIGN = TOP NOWRAP&gt;",Master!E66,"&lt;/TD&gt;"))))</f>
        <v>&lt;TD VALIGN = TOP NOWRAP&gt;req71&lt;/TD&gt;</v>
      </c>
      <c r="H66" s="7" t="str">
        <f>IF(Master!G66="#","",IF(Master!G66="#","&lt;TD&gt;&lt;BR&gt;&lt;/TD&gt;",CONCATENATE("&lt;TD VALIGN = TOP  ALIGN = CENTER&gt;",Master!G66,"&lt;/TD&gt;")))</f>
        <v>&lt;TD VALIGN = TOP  ALIGN = CENTER&gt;-&lt;/TD&gt;</v>
      </c>
      <c r="I66" s="7" t="str">
        <f>IF(Master!H66="#","",IF(Master!H66="#","&lt;TD&gt;&lt;BR&gt;&lt;/TD&gt;",CONCATENATE("&lt;TD VALIGN = TOP  ALIGN = CENTER&gt;",Master!H66,"&lt;/TD&gt;")))</f>
        <v>&lt;TD VALIGN = TOP  ALIGN = CENTER&gt;-&lt;/TD&gt;</v>
      </c>
      <c r="J66" s="7" t="str">
        <f>IF(Master!I66="#","",IF(Master!I66="#","&lt;TD&gt;&lt;BR&gt;&lt;/TD&gt;",CONCATENATE("&lt;TD VALIGN = TOP  ALIGN = CENTER&gt;",Master!I66,"&lt;/TD&gt;")))</f>
        <v>&lt;TD VALIGN = TOP  ALIGN = CENTER&gt;-&lt;/TD&gt;</v>
      </c>
      <c r="K66" s="7" t="str">
        <f>IF(Master!J66="#","",IF(Master!J66="#","&lt;TD&gt;&lt;BR&gt;&lt;/TD&gt;",CONCATENATE("&lt;TD VALIGN = TOP  ALIGN = CENTER&gt;",Master!J66,"&lt;/TD&gt;")))</f>
        <v>&lt;TD VALIGN = TOP  ALIGN = CENTER&gt;-&lt;/TD&gt;</v>
      </c>
      <c r="L66" s="7" t="str">
        <f>IF(Master!K66="#","",IF(Master!K66="#","&lt;TD&gt;&lt;BR&gt;&lt;/TD&gt;",CONCATENATE("&lt;TD VALIGN = TOP  ALIGN = CENTER&gt;",Master!K66,"&lt;/TD&gt;")))</f>
        <v>&lt;TD VALIGN = TOP  ALIGN = CENTER&gt;-&lt;/TD&gt;</v>
      </c>
      <c r="M66" s="7" t="str">
        <f>IF(Master!L66="#","",IF(Master!L66="#","&lt;TD&gt;&lt;BR&gt;&lt;/TD&gt;",CONCATENATE("&lt;TD VALIGN = TOP  ALIGN = CENTER&gt;",Master!L66,"&lt;/TD&gt;")))</f>
        <v>&lt;TD VALIGN = TOP  ALIGN = CENTER&gt;-&lt;/TD&gt;</v>
      </c>
      <c r="N66" s="7" t="str">
        <f>IF(Master!M66="#","",IF(Master!M66="#","&lt;TD&gt;&lt;BR&gt;&lt;/TD&gt;",CONCATENATE("&lt;TD VALIGN = TOP  ALIGN = CENTER&gt;",Master!M66,"&lt;/TD&gt;")))</f>
        <v>&lt;TD VALIGN = TOP  ALIGN = CENTER&gt;-&lt;/TD&gt;</v>
      </c>
      <c r="O66" s="7" t="str">
        <f>IF(Master!N66="#","",IF(Master!N66="#","&lt;TD&gt;&lt;BR&gt;&lt;/TD&gt;",CONCATENATE("&lt;TD VALIGN = TOP  ALIGN = CENTER&gt;",Master!N66,"&lt;/TD&gt;")))</f>
        <v>&lt;TD VALIGN = TOP  ALIGN = CENTER&gt;-&lt;/TD&gt;</v>
      </c>
      <c r="P66" s="7" t="str">
        <f>IF(Master!O66="#","",IF(Master!O66="#","&lt;TD&gt;&lt;BR&gt;&lt;/TD&gt;",CONCATENATE("&lt;TD VALIGN = TOP  ALIGN = CENTER&gt;",Master!O66,"&lt;/TD&gt;")))</f>
        <v>&lt;TD VALIGN = TOP  ALIGN = CENTER&gt;B&lt;/TD&gt;</v>
      </c>
      <c r="Q66" s="7" t="str">
        <f>IF(Master!P66="#","",IF(Master!P66="#","&lt;TD&gt;&lt;BR&gt;&lt;/TD&gt;",CONCATENATE("&lt;TD VALIGN = TOP  ALIGN = CENTER&gt;",Master!P66,"&lt;/TD&gt;")))</f>
        <v>&lt;TD VALIGN = TOP  ALIGN = CENTER&gt;V&lt;/TD&gt;</v>
      </c>
      <c r="R66" s="7" t="str">
        <f>IF(Master!Q66="#","",IF(Master!Q66="#","&lt;TD&gt;&lt;BR&gt;&lt;/TD&gt;",CONCATENATE("&lt;TD VALIGN = TOP  ALIGN = CENTER&gt;",Master!Q66,"&lt;/TD&gt;")))</f>
        <v>&lt;TD VALIGN = TOP  ALIGN = CENTER&gt;V&lt;/TD&gt;</v>
      </c>
      <c r="S66" s="7" t="str">
        <f>IF(Master!R66="#","",IF(Master!R66="#","&lt;TD&gt;&lt;BR&gt;&lt;/TD&gt;",CONCATENATE("&lt;TD VALIGN = TOP  ALIGN = CENTER&gt;",Master!R66,"&lt;/TD&gt;")))</f>
        <v>&lt;TD VALIGN = TOP  ALIGN = CENTER&gt;V&lt;/TD&gt;</v>
      </c>
      <c r="T66" s="7" t="str">
        <f>IF(Master!S66="#","",IF(Master!S66="#","&lt;TD&gt;&lt;BR&gt;&lt;/TD&gt;",CONCATENATE("&lt;TD VALIGN = TOP  ALIGN = CENTER&gt;",Master!S66,"&lt;/TD&gt;")))</f>
        <v>&lt;TD VALIGN = TOP  ALIGN = CENTER&gt;V&lt;/TD&gt;</v>
      </c>
      <c r="U66" s="7" t="str">
        <f>IF(Master!T66="#","",IF(Master!T66="#","&lt;TD&gt;&lt;BR&gt;&lt;/TD&gt;",CONCATENATE("&lt;TD VALIGN = TOP  ALIGN = CENTER&gt;",Master!T66,"&lt;/TD&gt;")))</f>
        <v>&lt;TD VALIGN = TOP  ALIGN = CENTER&gt;A&lt;/TD&gt;</v>
      </c>
      <c r="V66" s="7" t="str">
        <f>IF(Master!U66="#","",IF(Master!U66="#","&lt;TD&gt;&lt;BR&gt;&lt;/TD&gt;",CONCATENATE("&lt;TD VALIGN = TOP  ALIGN = CENTER&gt;",Master!U66,"&lt;/TD&gt;")))</f>
        <v>&lt;TD VALIGN = TOP  ALIGN = CENTER&gt;P&lt;/TD&gt;</v>
      </c>
      <c r="W66" s="7" t="str">
        <f>IF(Master!V66="#","",IF(Master!V66="#","&lt;TD&gt;&lt;BR&gt;&lt;/TD&gt;",CONCATENATE("&lt;TD VALIGN = TOP  ALIGN = CENTER&gt;",Master!V66,"&lt;/TD&gt;")))</f>
        <v>&lt;TD VALIGN = TOP  ALIGN = CENTER&gt;P&lt;/TD&gt;</v>
      </c>
      <c r="X66" s="7" t="str">
        <f>IF(Master!W66="#","",IF(Master!W66="#","&lt;TD&gt;&lt;BR&gt;&lt;/TD&gt;",CONCATENATE("&lt;TD VALIGN = TOP  ALIGN = CENTER&gt;",Master!W66,"&lt;/TD&gt;")))</f>
        <v>&lt;TD VALIGN = TOP  ALIGN = CENTER&gt;P&lt;/TD&gt;</v>
      </c>
      <c r="Y66" s="7" t="str">
        <f>IF(Master!X66="#","",IF(Master!X66="#","&lt;TD&gt;&lt;BR&gt;&lt;/TD&gt;",CONCATENATE("&lt;TD VALIGN = TOP  ALIGN = CENTER&gt;",Master!X66,"&lt;/TD&gt;")))</f>
        <v/>
      </c>
      <c r="Z66" s="7" t="str">
        <f>IF(Master!Y66="#","",IF(Master!Y66="#","&lt;TD&gt;&lt;BR&gt;&lt;/TD&gt;",CONCATENATE("&lt;TD VALIGN = TOP  ALIGN = CENTER&gt;",Master!Y66,"&lt;/TD&gt;")))</f>
        <v>&lt;TD VALIGN = TOP  ALIGN = CENTER&gt;&lt;/TD&gt;</v>
      </c>
    </row>
    <row r="67" spans="1:26" ht="12.75" customHeight="1" x14ac:dyDescent="0.2">
      <c r="A67" s="26" t="str">
        <f>IF(Master!$B67="#","","&lt;TR&gt;")</f>
        <v>&lt;TR&gt;</v>
      </c>
      <c r="B67" s="7" t="str">
        <f>IF(Master!$B67="#","",CONCATENATE("&lt;TD VALIGN = TOP  ALIGN = CENTER&gt;&lt;A HREF=""maint_",Master!A67,".pdf""&gt;",Master!A67,"&lt;/A&gt;"))</f>
        <v>&lt;TD VALIGN = TOP  ALIGN = CENTER&gt;&lt;A HREF="maint_0072.pdf"&gt;0072&lt;/A&gt;</v>
      </c>
      <c r="C67" s="7" t="str">
        <f>IF(Master!$B67="#","", (IF(Totals!AS67="Y","&lt;BR&gt;&lt;SMALL&gt;&lt;B&gt;&lt;FONT COLOR=""#00C000""&gt;Closed&lt;/FONT&gt;&lt;/B&gt;&lt;/SMALL&gt;&lt;/TD&gt;","&lt;/TD&gt;")))</f>
        <v>&lt;BR&gt;&lt;SMALL&gt;&lt;B&gt;&lt;FONT COLOR="#00C000"&gt;Closed&lt;/FONT&gt;&lt;/B&gt;&lt;/SMALL&gt;&lt;/TD&gt;</v>
      </c>
      <c r="E67" s="7" t="str">
        <f>(IF((Master!$B67="#"),(""),(CONCATENATE("&lt;TD VALIGN = TOP  ALIGN = CENTER NOWRAP&gt;",Master!C67,"&lt;/TD&gt;"))))</f>
        <v>&lt;TD VALIGN = TOP  ALIGN = CENTER NOWRAP&gt;802.1AS-2011&lt;/TD&gt;</v>
      </c>
      <c r="F67" s="7" t="str">
        <f>(IF((Master!$B67="#"),(""),(CONCATENATE("&lt;TD VALIGN = TOP NOWRAP&gt;",Master!D67,"&lt;/TD&gt;"))))</f>
        <v>&lt;TD VALIGN = TOP NOWRAP&gt;11.1.3&lt;/TD&gt;</v>
      </c>
      <c r="G67" s="7" t="str">
        <f>(IF((Master!$B67="#"),(""),(CONCATENATE("&lt;TD VALIGN = TOP NOWRAP&gt;",Master!E67,"&lt;/TD&gt;"))))</f>
        <v>&lt;TD VALIGN = TOP NOWRAP&gt;req72&lt;/TD&gt;</v>
      </c>
      <c r="H67" s="7" t="str">
        <f>IF(Master!G67="#","",IF(Master!G67="#","&lt;TD&gt;&lt;BR&gt;&lt;/TD&gt;",CONCATENATE("&lt;TD VALIGN = TOP  ALIGN = CENTER&gt;",Master!G67,"&lt;/TD&gt;")))</f>
        <v>&lt;TD VALIGN = TOP  ALIGN = CENTER&gt;-&lt;/TD&gt;</v>
      </c>
      <c r="I67" s="7" t="str">
        <f>IF(Master!H67="#","",IF(Master!H67="#","&lt;TD&gt;&lt;BR&gt;&lt;/TD&gt;",CONCATENATE("&lt;TD VALIGN = TOP  ALIGN = CENTER&gt;",Master!H67,"&lt;/TD&gt;")))</f>
        <v>&lt;TD VALIGN = TOP  ALIGN = CENTER&gt;-&lt;/TD&gt;</v>
      </c>
      <c r="J67" s="7" t="str">
        <f>IF(Master!I67="#","",IF(Master!I67="#","&lt;TD&gt;&lt;BR&gt;&lt;/TD&gt;",CONCATENATE("&lt;TD VALIGN = TOP  ALIGN = CENTER&gt;",Master!I67,"&lt;/TD&gt;")))</f>
        <v>&lt;TD VALIGN = TOP  ALIGN = CENTER&gt;-&lt;/TD&gt;</v>
      </c>
      <c r="K67" s="7" t="str">
        <f>IF(Master!J67="#","",IF(Master!J67="#","&lt;TD&gt;&lt;BR&gt;&lt;/TD&gt;",CONCATENATE("&lt;TD VALIGN = TOP  ALIGN = CENTER&gt;",Master!J67,"&lt;/TD&gt;")))</f>
        <v>&lt;TD VALIGN = TOP  ALIGN = CENTER&gt;-&lt;/TD&gt;</v>
      </c>
      <c r="L67" s="7" t="str">
        <f>IF(Master!K67="#","",IF(Master!K67="#","&lt;TD&gt;&lt;BR&gt;&lt;/TD&gt;",CONCATENATE("&lt;TD VALIGN = TOP  ALIGN = CENTER&gt;",Master!K67,"&lt;/TD&gt;")))</f>
        <v>&lt;TD VALIGN = TOP  ALIGN = CENTER&gt;-&lt;/TD&gt;</v>
      </c>
      <c r="M67" s="7" t="str">
        <f>IF(Master!L67="#","",IF(Master!L67="#","&lt;TD&gt;&lt;BR&gt;&lt;/TD&gt;",CONCATENATE("&lt;TD VALIGN = TOP  ALIGN = CENTER&gt;",Master!L67,"&lt;/TD&gt;")))</f>
        <v>&lt;TD VALIGN = TOP  ALIGN = CENTER&gt;-&lt;/TD&gt;</v>
      </c>
      <c r="N67" s="7" t="str">
        <f>IF(Master!M67="#","",IF(Master!M67="#","&lt;TD&gt;&lt;BR&gt;&lt;/TD&gt;",CONCATENATE("&lt;TD VALIGN = TOP  ALIGN = CENTER&gt;",Master!M67,"&lt;/TD&gt;")))</f>
        <v>&lt;TD VALIGN = TOP  ALIGN = CENTER&gt;-&lt;/TD&gt;</v>
      </c>
      <c r="O67" s="7" t="str">
        <f>IF(Master!N67="#","",IF(Master!N67="#","&lt;TD&gt;&lt;BR&gt;&lt;/TD&gt;",CONCATENATE("&lt;TD VALIGN = TOP  ALIGN = CENTER&gt;",Master!N67,"&lt;/TD&gt;")))</f>
        <v>&lt;TD VALIGN = TOP  ALIGN = CENTER&gt;-&lt;/TD&gt;</v>
      </c>
      <c r="P67" s="7" t="str">
        <f>IF(Master!O67="#","",IF(Master!O67="#","&lt;TD&gt;&lt;BR&gt;&lt;/TD&gt;",CONCATENATE("&lt;TD VALIGN = TOP  ALIGN = CENTER&gt;",Master!O67,"&lt;/TD&gt;")))</f>
        <v>&lt;TD VALIGN = TOP  ALIGN = CENTER&gt;B&lt;/TD&gt;</v>
      </c>
      <c r="Q67" s="7" t="str">
        <f>IF(Master!P67="#","",IF(Master!P67="#","&lt;TD&gt;&lt;BR&gt;&lt;/TD&gt;",CONCATENATE("&lt;TD VALIGN = TOP  ALIGN = CENTER&gt;",Master!P67,"&lt;/TD&gt;")))</f>
        <v>&lt;TD VALIGN = TOP  ALIGN = CENTER&gt;V&lt;/TD&gt;</v>
      </c>
      <c r="R67" s="7" t="str">
        <f>IF(Master!Q67="#","",IF(Master!Q67="#","&lt;TD&gt;&lt;BR&gt;&lt;/TD&gt;",CONCATENATE("&lt;TD VALIGN = TOP  ALIGN = CENTER&gt;",Master!Q67,"&lt;/TD&gt;")))</f>
        <v>&lt;TD VALIGN = TOP  ALIGN = CENTER&gt;V&lt;/TD&gt;</v>
      </c>
      <c r="S67" s="7" t="str">
        <f>IF(Master!R67="#","",IF(Master!R67="#","&lt;TD&gt;&lt;BR&gt;&lt;/TD&gt;",CONCATENATE("&lt;TD VALIGN = TOP  ALIGN = CENTER&gt;",Master!R67,"&lt;/TD&gt;")))</f>
        <v>&lt;TD VALIGN = TOP  ALIGN = CENTER&gt;V&lt;/TD&gt;</v>
      </c>
      <c r="T67" s="7" t="str">
        <f>IF(Master!S67="#","",IF(Master!S67="#","&lt;TD&gt;&lt;BR&gt;&lt;/TD&gt;",CONCATENATE("&lt;TD VALIGN = TOP  ALIGN = CENTER&gt;",Master!S67,"&lt;/TD&gt;")))</f>
        <v>&lt;TD VALIGN = TOP  ALIGN = CENTER&gt;V&lt;/TD&gt;</v>
      </c>
      <c r="U67" s="7" t="str">
        <f>IF(Master!T67="#","",IF(Master!T67="#","&lt;TD&gt;&lt;BR&gt;&lt;/TD&gt;",CONCATENATE("&lt;TD VALIGN = TOP  ALIGN = CENTER&gt;",Master!T67,"&lt;/TD&gt;")))</f>
        <v>&lt;TD VALIGN = TOP  ALIGN = CENTER&gt;A&lt;/TD&gt;</v>
      </c>
      <c r="V67" s="7" t="str">
        <f>IF(Master!U67="#","",IF(Master!U67="#","&lt;TD&gt;&lt;BR&gt;&lt;/TD&gt;",CONCATENATE("&lt;TD VALIGN = TOP  ALIGN = CENTER&gt;",Master!U67,"&lt;/TD&gt;")))</f>
        <v>&lt;TD VALIGN = TOP  ALIGN = CENTER&gt;P&lt;/TD&gt;</v>
      </c>
      <c r="W67" s="7" t="str">
        <f>IF(Master!V67="#","",IF(Master!V67="#","&lt;TD&gt;&lt;BR&gt;&lt;/TD&gt;",CONCATENATE("&lt;TD VALIGN = TOP  ALIGN = CENTER&gt;",Master!V67,"&lt;/TD&gt;")))</f>
        <v>&lt;TD VALIGN = TOP  ALIGN = CENTER&gt;P&lt;/TD&gt;</v>
      </c>
      <c r="X67" s="7" t="str">
        <f>IF(Master!W67="#","",IF(Master!W67="#","&lt;TD&gt;&lt;BR&gt;&lt;/TD&gt;",CONCATENATE("&lt;TD VALIGN = TOP  ALIGN = CENTER&gt;",Master!W67,"&lt;/TD&gt;")))</f>
        <v>&lt;TD VALIGN = TOP  ALIGN = CENTER&gt;P&lt;/TD&gt;</v>
      </c>
      <c r="Y67" s="7" t="str">
        <f>IF(Master!X67="#","",IF(Master!X67="#","&lt;TD&gt;&lt;BR&gt;&lt;/TD&gt;",CONCATENATE("&lt;TD VALIGN = TOP  ALIGN = CENTER&gt;",Master!X67,"&lt;/TD&gt;")))</f>
        <v/>
      </c>
      <c r="Z67" s="7" t="str">
        <f>IF(Master!Y67="#","",IF(Master!Y67="#","&lt;TD&gt;&lt;BR&gt;&lt;/TD&gt;",CONCATENATE("&lt;TD VALIGN = TOP  ALIGN = CENTER&gt;",Master!Y67,"&lt;/TD&gt;")))</f>
        <v>&lt;TD VALIGN = TOP  ALIGN = CENTER&gt;&lt;/TD&gt;</v>
      </c>
    </row>
    <row r="68" spans="1:26" ht="12.75" customHeight="1" x14ac:dyDescent="0.2">
      <c r="A68" s="26" t="str">
        <f>IF(Master!$B68="#","","&lt;TR&gt;")</f>
        <v>&lt;TR&gt;</v>
      </c>
      <c r="B68" s="7" t="str">
        <f>IF(Master!$B68="#","",CONCATENATE("&lt;TD VALIGN = TOP  ALIGN = CENTER&gt;&lt;A HREF=""maint_",Master!A68,".pdf""&gt;",Master!A68,"&lt;/A&gt;"))</f>
        <v>&lt;TD VALIGN = TOP  ALIGN = CENTER&gt;&lt;A HREF="maint_0073.pdf"&gt;0073&lt;/A&gt;</v>
      </c>
      <c r="C68" s="7" t="str">
        <f>IF(Master!$B68="#","", (IF(Totals!AS68="Y","&lt;BR&gt;&lt;SMALL&gt;&lt;B&gt;&lt;FONT COLOR=""#00C000""&gt;Closed&lt;/FONT&gt;&lt;/B&gt;&lt;/SMALL&gt;&lt;/TD&gt;","&lt;/TD&gt;")))</f>
        <v>&lt;BR&gt;&lt;SMALL&gt;&lt;B&gt;&lt;FONT COLOR="#00C000"&gt;Closed&lt;/FONT&gt;&lt;/B&gt;&lt;/SMALL&gt;&lt;/TD&gt;</v>
      </c>
      <c r="E68" s="7" t="str">
        <f>(IF((Master!$B68="#"),(""),(CONCATENATE("&lt;TD VALIGN = TOP  ALIGN = CENTER NOWRAP&gt;",Master!C68,"&lt;/TD&gt;"))))</f>
        <v>&lt;TD VALIGN = TOP  ALIGN = CENTER NOWRAP&gt;802.1AS-2011&lt;/TD&gt;</v>
      </c>
      <c r="F68" s="7" t="str">
        <f>(IF((Master!$B68="#"),(""),(CONCATENATE("&lt;TD VALIGN = TOP NOWRAP&gt;",Master!D68,"&lt;/TD&gt;"))))</f>
        <v>&lt;TD VALIGN = TOP NOWRAP&gt;11.1.3&lt;/TD&gt;</v>
      </c>
      <c r="G68" s="7" t="str">
        <f>(IF((Master!$B68="#"),(""),(CONCATENATE("&lt;TD VALIGN = TOP NOWRAP&gt;",Master!E68,"&lt;/TD&gt;"))))</f>
        <v>&lt;TD VALIGN = TOP NOWRAP&gt;req73&lt;/TD&gt;</v>
      </c>
      <c r="H68" s="7" t="str">
        <f>IF(Master!G68="#","",IF(Master!G68="#","&lt;TD&gt;&lt;BR&gt;&lt;/TD&gt;",CONCATENATE("&lt;TD VALIGN = TOP  ALIGN = CENTER&gt;",Master!G68,"&lt;/TD&gt;")))</f>
        <v>&lt;TD VALIGN = TOP  ALIGN = CENTER&gt;-&lt;/TD&gt;</v>
      </c>
      <c r="I68" s="7" t="str">
        <f>IF(Master!H68="#","",IF(Master!H68="#","&lt;TD&gt;&lt;BR&gt;&lt;/TD&gt;",CONCATENATE("&lt;TD VALIGN = TOP  ALIGN = CENTER&gt;",Master!H68,"&lt;/TD&gt;")))</f>
        <v>&lt;TD VALIGN = TOP  ALIGN = CENTER&gt;-&lt;/TD&gt;</v>
      </c>
      <c r="J68" s="7" t="str">
        <f>IF(Master!I68="#","",IF(Master!I68="#","&lt;TD&gt;&lt;BR&gt;&lt;/TD&gt;",CONCATENATE("&lt;TD VALIGN = TOP  ALIGN = CENTER&gt;",Master!I68,"&lt;/TD&gt;")))</f>
        <v>&lt;TD VALIGN = TOP  ALIGN = CENTER&gt;-&lt;/TD&gt;</v>
      </c>
      <c r="K68" s="7" t="str">
        <f>IF(Master!J68="#","",IF(Master!J68="#","&lt;TD&gt;&lt;BR&gt;&lt;/TD&gt;",CONCATENATE("&lt;TD VALIGN = TOP  ALIGN = CENTER&gt;",Master!J68,"&lt;/TD&gt;")))</f>
        <v>&lt;TD VALIGN = TOP  ALIGN = CENTER&gt;-&lt;/TD&gt;</v>
      </c>
      <c r="L68" s="7" t="str">
        <f>IF(Master!K68="#","",IF(Master!K68="#","&lt;TD&gt;&lt;BR&gt;&lt;/TD&gt;",CONCATENATE("&lt;TD VALIGN = TOP  ALIGN = CENTER&gt;",Master!K68,"&lt;/TD&gt;")))</f>
        <v>&lt;TD VALIGN = TOP  ALIGN = CENTER&gt;-&lt;/TD&gt;</v>
      </c>
      <c r="M68" s="7" t="str">
        <f>IF(Master!L68="#","",IF(Master!L68="#","&lt;TD&gt;&lt;BR&gt;&lt;/TD&gt;",CONCATENATE("&lt;TD VALIGN = TOP  ALIGN = CENTER&gt;",Master!L68,"&lt;/TD&gt;")))</f>
        <v>&lt;TD VALIGN = TOP  ALIGN = CENTER&gt;-&lt;/TD&gt;</v>
      </c>
      <c r="N68" s="7" t="str">
        <f>IF(Master!M68="#","",IF(Master!M68="#","&lt;TD&gt;&lt;BR&gt;&lt;/TD&gt;",CONCATENATE("&lt;TD VALIGN = TOP  ALIGN = CENTER&gt;",Master!M68,"&lt;/TD&gt;")))</f>
        <v>&lt;TD VALIGN = TOP  ALIGN = CENTER&gt;-&lt;/TD&gt;</v>
      </c>
      <c r="O68" s="7" t="str">
        <f>IF(Master!N68="#","",IF(Master!N68="#","&lt;TD&gt;&lt;BR&gt;&lt;/TD&gt;",CONCATENATE("&lt;TD VALIGN = TOP  ALIGN = CENTER&gt;",Master!N68,"&lt;/TD&gt;")))</f>
        <v>&lt;TD VALIGN = TOP  ALIGN = CENTER&gt;-&lt;/TD&gt;</v>
      </c>
      <c r="P68" s="7" t="str">
        <f>IF(Master!O68="#","",IF(Master!O68="#","&lt;TD&gt;&lt;BR&gt;&lt;/TD&gt;",CONCATENATE("&lt;TD VALIGN = TOP  ALIGN = CENTER&gt;",Master!O68,"&lt;/TD&gt;")))</f>
        <v>&lt;TD VALIGN = TOP  ALIGN = CENTER&gt;B&lt;/TD&gt;</v>
      </c>
      <c r="Q68" s="7" t="str">
        <f>IF(Master!P68="#","",IF(Master!P68="#","&lt;TD&gt;&lt;BR&gt;&lt;/TD&gt;",CONCATENATE("&lt;TD VALIGN = TOP  ALIGN = CENTER&gt;",Master!P68,"&lt;/TD&gt;")))</f>
        <v>&lt;TD VALIGN = TOP  ALIGN = CENTER&gt;V&lt;/TD&gt;</v>
      </c>
      <c r="R68" s="7" t="str">
        <f>IF(Master!Q68="#","",IF(Master!Q68="#","&lt;TD&gt;&lt;BR&gt;&lt;/TD&gt;",CONCATENATE("&lt;TD VALIGN = TOP  ALIGN = CENTER&gt;",Master!Q68,"&lt;/TD&gt;")))</f>
        <v>&lt;TD VALIGN = TOP  ALIGN = CENTER&gt;V&lt;/TD&gt;</v>
      </c>
      <c r="S68" s="7" t="str">
        <f>IF(Master!R68="#","",IF(Master!R68="#","&lt;TD&gt;&lt;BR&gt;&lt;/TD&gt;",CONCATENATE("&lt;TD VALIGN = TOP  ALIGN = CENTER&gt;",Master!R68,"&lt;/TD&gt;")))</f>
        <v>&lt;TD VALIGN = TOP  ALIGN = CENTER&gt;V&lt;/TD&gt;</v>
      </c>
      <c r="T68" s="7" t="str">
        <f>IF(Master!S68="#","",IF(Master!S68="#","&lt;TD&gt;&lt;BR&gt;&lt;/TD&gt;",CONCATENATE("&lt;TD VALIGN = TOP  ALIGN = CENTER&gt;",Master!S68,"&lt;/TD&gt;")))</f>
        <v>&lt;TD VALIGN = TOP  ALIGN = CENTER&gt;V&lt;/TD&gt;</v>
      </c>
      <c r="U68" s="7" t="str">
        <f>IF(Master!T68="#","",IF(Master!T68="#","&lt;TD&gt;&lt;BR&gt;&lt;/TD&gt;",CONCATENATE("&lt;TD VALIGN = TOP  ALIGN = CENTER&gt;",Master!T68,"&lt;/TD&gt;")))</f>
        <v>&lt;TD VALIGN = TOP  ALIGN = CENTER&gt;A&lt;/TD&gt;</v>
      </c>
      <c r="V68" s="7" t="str">
        <f>IF(Master!U68="#","",IF(Master!U68="#","&lt;TD&gt;&lt;BR&gt;&lt;/TD&gt;",CONCATENATE("&lt;TD VALIGN = TOP  ALIGN = CENTER&gt;",Master!U68,"&lt;/TD&gt;")))</f>
        <v>&lt;TD VALIGN = TOP  ALIGN = CENTER&gt;P&lt;/TD&gt;</v>
      </c>
      <c r="W68" s="7" t="str">
        <f>IF(Master!V68="#","",IF(Master!V68="#","&lt;TD&gt;&lt;BR&gt;&lt;/TD&gt;",CONCATENATE("&lt;TD VALIGN = TOP  ALIGN = CENTER&gt;",Master!V68,"&lt;/TD&gt;")))</f>
        <v>&lt;TD VALIGN = TOP  ALIGN = CENTER&gt;P&lt;/TD&gt;</v>
      </c>
      <c r="X68" s="7" t="str">
        <f>IF(Master!W68="#","",IF(Master!W68="#","&lt;TD&gt;&lt;BR&gt;&lt;/TD&gt;",CONCATENATE("&lt;TD VALIGN = TOP  ALIGN = CENTER&gt;",Master!W68,"&lt;/TD&gt;")))</f>
        <v>&lt;TD VALIGN = TOP  ALIGN = CENTER&gt;P&lt;/TD&gt;</v>
      </c>
      <c r="Y68" s="7" t="str">
        <f>IF(Master!X68="#","",IF(Master!X68="#","&lt;TD&gt;&lt;BR&gt;&lt;/TD&gt;",CONCATENATE("&lt;TD VALIGN = TOP  ALIGN = CENTER&gt;",Master!X68,"&lt;/TD&gt;")))</f>
        <v/>
      </c>
      <c r="Z68" s="7" t="str">
        <f>IF(Master!Y68="#","",IF(Master!Y68="#","&lt;TD&gt;&lt;BR&gt;&lt;/TD&gt;",CONCATENATE("&lt;TD VALIGN = TOP  ALIGN = CENTER&gt;",Master!Y68,"&lt;/TD&gt;")))</f>
        <v>&lt;TD VALIGN = TOP  ALIGN = CENTER&gt;&lt;/TD&gt;</v>
      </c>
    </row>
    <row r="69" spans="1:26" ht="12.75" customHeight="1" x14ac:dyDescent="0.2">
      <c r="A69" s="26" t="str">
        <f>IF(Master!$B69="#","","&lt;TR&gt;")</f>
        <v>&lt;TR&gt;</v>
      </c>
      <c r="B69" s="7" t="str">
        <f>IF(Master!$B69="#","",CONCATENATE("&lt;TD VALIGN = TOP  ALIGN = CENTER&gt;&lt;A HREF=""maint_",Master!A69,".pdf""&gt;",Master!A69,"&lt;/A&gt;"))</f>
        <v>&lt;TD VALIGN = TOP  ALIGN = CENTER&gt;&lt;A HREF="maint_0074.pdf"&gt;0074&lt;/A&gt;</v>
      </c>
      <c r="C69" s="7" t="str">
        <f>IF(Master!$B69="#","", (IF(Totals!AS69="Y","&lt;BR&gt;&lt;SMALL&gt;&lt;B&gt;&lt;FONT COLOR=""#00C000""&gt;Closed&lt;/FONT&gt;&lt;/B&gt;&lt;/SMALL&gt;&lt;/TD&gt;","&lt;/TD&gt;")))</f>
        <v>&lt;BR&gt;&lt;SMALL&gt;&lt;B&gt;&lt;FONT COLOR="#00C000"&gt;Closed&lt;/FONT&gt;&lt;/B&gt;&lt;/SMALL&gt;&lt;/TD&gt;</v>
      </c>
      <c r="E69" s="7" t="str">
        <f>(IF((Master!$B69="#"),(""),(CONCATENATE("&lt;TD VALIGN = TOP  ALIGN = CENTER NOWRAP&gt;",Master!C69,"&lt;/TD&gt;"))))</f>
        <v>&lt;TD VALIGN = TOP  ALIGN = CENTER NOWRAP&gt;802.1AS-2011&lt;/TD&gt;</v>
      </c>
      <c r="F69" s="7" t="str">
        <f>(IF((Master!$B69="#"),(""),(CONCATENATE("&lt;TD VALIGN = TOP NOWRAP&gt;",Master!D69,"&lt;/TD&gt;"))))</f>
        <v>&lt;TD VALIGN = TOP NOWRAP&gt;11.2.13.2.1&lt;/TD&gt;</v>
      </c>
      <c r="G69" s="7" t="str">
        <f>(IF((Master!$B69="#"),(""),(CONCATENATE("&lt;TD VALIGN = TOP NOWRAP&gt;",Master!E69,"&lt;/TD&gt;"))))</f>
        <v>&lt;TD VALIGN = TOP NOWRAP&gt;req74&lt;/TD&gt;</v>
      </c>
      <c r="H69" s="7" t="str">
        <f>IF(Master!G69="#","",IF(Master!G69="#","&lt;TD&gt;&lt;BR&gt;&lt;/TD&gt;",CONCATENATE("&lt;TD VALIGN = TOP  ALIGN = CENTER&gt;",Master!G69,"&lt;/TD&gt;")))</f>
        <v>&lt;TD VALIGN = TOP  ALIGN = CENTER&gt;-&lt;/TD&gt;</v>
      </c>
      <c r="I69" s="7" t="str">
        <f>IF(Master!H69="#","",IF(Master!H69="#","&lt;TD&gt;&lt;BR&gt;&lt;/TD&gt;",CONCATENATE("&lt;TD VALIGN = TOP  ALIGN = CENTER&gt;",Master!H69,"&lt;/TD&gt;")))</f>
        <v>&lt;TD VALIGN = TOP  ALIGN = CENTER&gt;-&lt;/TD&gt;</v>
      </c>
      <c r="J69" s="7" t="str">
        <f>IF(Master!I69="#","",IF(Master!I69="#","&lt;TD&gt;&lt;BR&gt;&lt;/TD&gt;",CONCATENATE("&lt;TD VALIGN = TOP  ALIGN = CENTER&gt;",Master!I69,"&lt;/TD&gt;")))</f>
        <v>&lt;TD VALIGN = TOP  ALIGN = CENTER&gt;-&lt;/TD&gt;</v>
      </c>
      <c r="K69" s="7" t="str">
        <f>IF(Master!J69="#","",IF(Master!J69="#","&lt;TD&gt;&lt;BR&gt;&lt;/TD&gt;",CONCATENATE("&lt;TD VALIGN = TOP  ALIGN = CENTER&gt;",Master!J69,"&lt;/TD&gt;")))</f>
        <v>&lt;TD VALIGN = TOP  ALIGN = CENTER&gt;-&lt;/TD&gt;</v>
      </c>
      <c r="L69" s="7" t="str">
        <f>IF(Master!K69="#","",IF(Master!K69="#","&lt;TD&gt;&lt;BR&gt;&lt;/TD&gt;",CONCATENATE("&lt;TD VALIGN = TOP  ALIGN = CENTER&gt;",Master!K69,"&lt;/TD&gt;")))</f>
        <v>&lt;TD VALIGN = TOP  ALIGN = CENTER&gt;-&lt;/TD&gt;</v>
      </c>
      <c r="M69" s="7" t="str">
        <f>IF(Master!L69="#","",IF(Master!L69="#","&lt;TD&gt;&lt;BR&gt;&lt;/TD&gt;",CONCATENATE("&lt;TD VALIGN = TOP  ALIGN = CENTER&gt;",Master!L69,"&lt;/TD&gt;")))</f>
        <v>&lt;TD VALIGN = TOP  ALIGN = CENTER&gt;-&lt;/TD&gt;</v>
      </c>
      <c r="N69" s="7" t="str">
        <f>IF(Master!M69="#","",IF(Master!M69="#","&lt;TD&gt;&lt;BR&gt;&lt;/TD&gt;",CONCATENATE("&lt;TD VALIGN = TOP  ALIGN = CENTER&gt;",Master!M69,"&lt;/TD&gt;")))</f>
        <v>&lt;TD VALIGN = TOP  ALIGN = CENTER&gt;-&lt;/TD&gt;</v>
      </c>
      <c r="O69" s="7" t="str">
        <f>IF(Master!N69="#","",IF(Master!N69="#","&lt;TD&gt;&lt;BR&gt;&lt;/TD&gt;",CONCATENATE("&lt;TD VALIGN = TOP  ALIGN = CENTER&gt;",Master!N69,"&lt;/TD&gt;")))</f>
        <v>&lt;TD VALIGN = TOP  ALIGN = CENTER&gt;-&lt;/TD&gt;</v>
      </c>
      <c r="P69" s="7" t="str">
        <f>IF(Master!O69="#","",IF(Master!O69="#","&lt;TD&gt;&lt;BR&gt;&lt;/TD&gt;",CONCATENATE("&lt;TD VALIGN = TOP  ALIGN = CENTER&gt;",Master!O69,"&lt;/TD&gt;")))</f>
        <v>&lt;TD VALIGN = TOP  ALIGN = CENTER&gt;B&lt;/TD&gt;</v>
      </c>
      <c r="Q69" s="7" t="str">
        <f>IF(Master!P69="#","",IF(Master!P69="#","&lt;TD&gt;&lt;BR&gt;&lt;/TD&gt;",CONCATENATE("&lt;TD VALIGN = TOP  ALIGN = CENTER&gt;",Master!P69,"&lt;/TD&gt;")))</f>
        <v>&lt;TD VALIGN = TOP  ALIGN = CENTER&gt;V&lt;/TD&gt;</v>
      </c>
      <c r="R69" s="7" t="str">
        <f>IF(Master!Q69="#","",IF(Master!Q69="#","&lt;TD&gt;&lt;BR&gt;&lt;/TD&gt;",CONCATENATE("&lt;TD VALIGN = TOP  ALIGN = CENTER&gt;",Master!Q69,"&lt;/TD&gt;")))</f>
        <v>&lt;TD VALIGN = TOP  ALIGN = CENTER&gt;V&lt;/TD&gt;</v>
      </c>
      <c r="S69" s="7" t="str">
        <f>IF(Master!R69="#","",IF(Master!R69="#","&lt;TD&gt;&lt;BR&gt;&lt;/TD&gt;",CONCATENATE("&lt;TD VALIGN = TOP  ALIGN = CENTER&gt;",Master!R69,"&lt;/TD&gt;")))</f>
        <v>&lt;TD VALIGN = TOP  ALIGN = CENTER&gt;V&lt;/TD&gt;</v>
      </c>
      <c r="T69" s="7" t="str">
        <f>IF(Master!S69="#","",IF(Master!S69="#","&lt;TD&gt;&lt;BR&gt;&lt;/TD&gt;",CONCATENATE("&lt;TD VALIGN = TOP  ALIGN = CENTER&gt;",Master!S69,"&lt;/TD&gt;")))</f>
        <v>&lt;TD VALIGN = TOP  ALIGN = CENTER&gt;V&lt;/TD&gt;</v>
      </c>
      <c r="U69" s="7" t="str">
        <f>IF(Master!T69="#","",IF(Master!T69="#","&lt;TD&gt;&lt;BR&gt;&lt;/TD&gt;",CONCATENATE("&lt;TD VALIGN = TOP  ALIGN = CENTER&gt;",Master!T69,"&lt;/TD&gt;")))</f>
        <v>&lt;TD VALIGN = TOP  ALIGN = CENTER&gt;A&lt;/TD&gt;</v>
      </c>
      <c r="V69" s="7" t="str">
        <f>IF(Master!U69="#","",IF(Master!U69="#","&lt;TD&gt;&lt;BR&gt;&lt;/TD&gt;",CONCATENATE("&lt;TD VALIGN = TOP  ALIGN = CENTER&gt;",Master!U69,"&lt;/TD&gt;")))</f>
        <v>&lt;TD VALIGN = TOP  ALIGN = CENTER&gt;P&lt;/TD&gt;</v>
      </c>
      <c r="W69" s="7" t="str">
        <f>IF(Master!V69="#","",IF(Master!V69="#","&lt;TD&gt;&lt;BR&gt;&lt;/TD&gt;",CONCATENATE("&lt;TD VALIGN = TOP  ALIGN = CENTER&gt;",Master!V69,"&lt;/TD&gt;")))</f>
        <v>&lt;TD VALIGN = TOP  ALIGN = CENTER&gt;P&lt;/TD&gt;</v>
      </c>
      <c r="X69" s="7" t="str">
        <f>IF(Master!W69="#","",IF(Master!W69="#","&lt;TD&gt;&lt;BR&gt;&lt;/TD&gt;",CONCATENATE("&lt;TD VALIGN = TOP  ALIGN = CENTER&gt;",Master!W69,"&lt;/TD&gt;")))</f>
        <v>&lt;TD VALIGN = TOP  ALIGN = CENTER&gt;P&lt;/TD&gt;</v>
      </c>
      <c r="Y69" s="7" t="str">
        <f>IF(Master!X69="#","",IF(Master!X69="#","&lt;TD&gt;&lt;BR&gt;&lt;/TD&gt;",CONCATENATE("&lt;TD VALIGN = TOP  ALIGN = CENTER&gt;",Master!X69,"&lt;/TD&gt;")))</f>
        <v/>
      </c>
      <c r="Z69" s="7" t="str">
        <f>IF(Master!Y69="#","",IF(Master!Y69="#","&lt;TD&gt;&lt;BR&gt;&lt;/TD&gt;",CONCATENATE("&lt;TD VALIGN = TOP  ALIGN = CENTER&gt;",Master!Y69,"&lt;/TD&gt;")))</f>
        <v>&lt;TD VALIGN = TOP  ALIGN = CENTER&gt;&lt;/TD&gt;</v>
      </c>
    </row>
    <row r="70" spans="1:26" ht="12.75" customHeight="1" x14ac:dyDescent="0.2">
      <c r="A70" s="26" t="str">
        <f>IF(Master!$B70="#","","&lt;TR&gt;")</f>
        <v>&lt;TR&gt;</v>
      </c>
      <c r="B70" s="7" t="str">
        <f>IF(Master!$B70="#","",CONCATENATE("&lt;TD VALIGN = TOP  ALIGN = CENTER&gt;&lt;A HREF=""maint_",Master!A70,".pdf""&gt;",Master!A70,"&lt;/A&gt;"))</f>
        <v>&lt;TD VALIGN = TOP  ALIGN = CENTER&gt;&lt;A HREF="maint_0075.pdf"&gt;0075&lt;/A&gt;</v>
      </c>
      <c r="C70" s="7" t="str">
        <f>IF(Master!$B70="#","", (IF(Totals!AS70="Y","&lt;BR&gt;&lt;SMALL&gt;&lt;B&gt;&lt;FONT COLOR=""#00C000""&gt;Closed&lt;/FONT&gt;&lt;/B&gt;&lt;/SMALL&gt;&lt;/TD&gt;","&lt;/TD&gt;")))</f>
        <v>&lt;BR&gt;&lt;SMALL&gt;&lt;B&gt;&lt;FONT COLOR="#00C000"&gt;Closed&lt;/FONT&gt;&lt;/B&gt;&lt;/SMALL&gt;&lt;/TD&gt;</v>
      </c>
      <c r="E70" s="7" t="str">
        <f>(IF((Master!$B70="#"),(""),(CONCATENATE("&lt;TD VALIGN = TOP  ALIGN = CENTER NOWRAP&gt;",Master!C70,"&lt;/TD&gt;"))))</f>
        <v>&lt;TD VALIGN = TOP  ALIGN = CENTER NOWRAP&gt;802.1AS-2011&lt;/TD&gt;</v>
      </c>
      <c r="F70" s="7" t="str">
        <f>(IF((Master!$B70="#"),(""),(CONCATENATE("&lt;TD VALIGN = TOP NOWRAP&gt;",Master!D70,"&lt;/TD&gt;"))))</f>
        <v>&lt;TD VALIGN = TOP NOWRAP&gt;11.2.14.1.3&lt;/TD&gt;</v>
      </c>
      <c r="G70" s="7" t="str">
        <f>(IF((Master!$B70="#"),(""),(CONCATENATE("&lt;TD VALIGN = TOP NOWRAP&gt;",Master!E70,"&lt;/TD&gt;"))))</f>
        <v>&lt;TD VALIGN = TOP NOWRAP&gt;req75&lt;/TD&gt;</v>
      </c>
      <c r="H70" s="7" t="str">
        <f>IF(Master!G70="#","",IF(Master!G70="#","&lt;TD&gt;&lt;BR&gt;&lt;/TD&gt;",CONCATENATE("&lt;TD VALIGN = TOP  ALIGN = CENTER&gt;",Master!G70,"&lt;/TD&gt;")))</f>
        <v>&lt;TD VALIGN = TOP  ALIGN = CENTER&gt;-&lt;/TD&gt;</v>
      </c>
      <c r="I70" s="7" t="str">
        <f>IF(Master!H70="#","",IF(Master!H70="#","&lt;TD&gt;&lt;BR&gt;&lt;/TD&gt;",CONCATENATE("&lt;TD VALIGN = TOP  ALIGN = CENTER&gt;",Master!H70,"&lt;/TD&gt;")))</f>
        <v>&lt;TD VALIGN = TOP  ALIGN = CENTER&gt;-&lt;/TD&gt;</v>
      </c>
      <c r="J70" s="7" t="str">
        <f>IF(Master!I70="#","",IF(Master!I70="#","&lt;TD&gt;&lt;BR&gt;&lt;/TD&gt;",CONCATENATE("&lt;TD VALIGN = TOP  ALIGN = CENTER&gt;",Master!I70,"&lt;/TD&gt;")))</f>
        <v>&lt;TD VALIGN = TOP  ALIGN = CENTER&gt;-&lt;/TD&gt;</v>
      </c>
      <c r="K70" s="7" t="str">
        <f>IF(Master!J70="#","",IF(Master!J70="#","&lt;TD&gt;&lt;BR&gt;&lt;/TD&gt;",CONCATENATE("&lt;TD VALIGN = TOP  ALIGN = CENTER&gt;",Master!J70,"&lt;/TD&gt;")))</f>
        <v>&lt;TD VALIGN = TOP  ALIGN = CENTER&gt;-&lt;/TD&gt;</v>
      </c>
      <c r="L70" s="7" t="str">
        <f>IF(Master!K70="#","",IF(Master!K70="#","&lt;TD&gt;&lt;BR&gt;&lt;/TD&gt;",CONCATENATE("&lt;TD VALIGN = TOP  ALIGN = CENTER&gt;",Master!K70,"&lt;/TD&gt;")))</f>
        <v>&lt;TD VALIGN = TOP  ALIGN = CENTER&gt;-&lt;/TD&gt;</v>
      </c>
      <c r="M70" s="7" t="str">
        <f>IF(Master!L70="#","",IF(Master!L70="#","&lt;TD&gt;&lt;BR&gt;&lt;/TD&gt;",CONCATENATE("&lt;TD VALIGN = TOP  ALIGN = CENTER&gt;",Master!L70,"&lt;/TD&gt;")))</f>
        <v>&lt;TD VALIGN = TOP  ALIGN = CENTER&gt;-&lt;/TD&gt;</v>
      </c>
      <c r="N70" s="7" t="str">
        <f>IF(Master!M70="#","",IF(Master!M70="#","&lt;TD&gt;&lt;BR&gt;&lt;/TD&gt;",CONCATENATE("&lt;TD VALIGN = TOP  ALIGN = CENTER&gt;",Master!M70,"&lt;/TD&gt;")))</f>
        <v>&lt;TD VALIGN = TOP  ALIGN = CENTER&gt;-&lt;/TD&gt;</v>
      </c>
      <c r="O70" s="7" t="str">
        <f>IF(Master!N70="#","",IF(Master!N70="#","&lt;TD&gt;&lt;BR&gt;&lt;/TD&gt;",CONCATENATE("&lt;TD VALIGN = TOP  ALIGN = CENTER&gt;",Master!N70,"&lt;/TD&gt;")))</f>
        <v>&lt;TD VALIGN = TOP  ALIGN = CENTER&gt;-&lt;/TD&gt;</v>
      </c>
      <c r="P70" s="7" t="str">
        <f>IF(Master!O70="#","",IF(Master!O70="#","&lt;TD&gt;&lt;BR&gt;&lt;/TD&gt;",CONCATENATE("&lt;TD VALIGN = TOP  ALIGN = CENTER&gt;",Master!O70,"&lt;/TD&gt;")))</f>
        <v>&lt;TD VALIGN = TOP  ALIGN = CENTER&gt;J&lt;/TD&gt;</v>
      </c>
      <c r="Q70" s="7" t="str">
        <f>IF(Master!P70="#","",IF(Master!P70="#","&lt;TD&gt;&lt;BR&gt;&lt;/TD&gt;",CONCATENATE("&lt;TD VALIGN = TOP  ALIGN = CENTER&gt;",Master!P70,"&lt;/TD&gt;")))</f>
        <v>&lt;TD VALIGN = TOP  ALIGN = CENTER&gt;J&lt;/TD&gt;</v>
      </c>
      <c r="R70" s="7" t="str">
        <f>IF(Master!Q70="#","",IF(Master!Q70="#","&lt;TD&gt;&lt;BR&gt;&lt;/TD&gt;",CONCATENATE("&lt;TD VALIGN = TOP  ALIGN = CENTER&gt;",Master!Q70,"&lt;/TD&gt;")))</f>
        <v>&lt;TD VALIGN = TOP  ALIGN = CENTER&gt;J&lt;/TD&gt;</v>
      </c>
      <c r="S70" s="7" t="str">
        <f>IF(Master!R70="#","",IF(Master!R70="#","&lt;TD&gt;&lt;BR&gt;&lt;/TD&gt;",CONCATENATE("&lt;TD VALIGN = TOP  ALIGN = CENTER&gt;",Master!R70,"&lt;/TD&gt;")))</f>
        <v>&lt;TD VALIGN = TOP  ALIGN = CENTER&gt;J&lt;/TD&gt;</v>
      </c>
      <c r="T70" s="7" t="str">
        <f>IF(Master!S70="#","",IF(Master!S70="#","&lt;TD&gt;&lt;BR&gt;&lt;/TD&gt;",CONCATENATE("&lt;TD VALIGN = TOP  ALIGN = CENTER&gt;",Master!S70,"&lt;/TD&gt;")))</f>
        <v>&lt;TD VALIGN = TOP  ALIGN = CENTER&gt;J&lt;/TD&gt;</v>
      </c>
      <c r="U70" s="7" t="str">
        <f>IF(Master!T70="#","",IF(Master!T70="#","&lt;TD&gt;&lt;BR&gt;&lt;/TD&gt;",CONCATENATE("&lt;TD VALIGN = TOP  ALIGN = CENTER&gt;",Master!T70,"&lt;/TD&gt;")))</f>
        <v>&lt;TD VALIGN = TOP  ALIGN = CENTER&gt;J&lt;/TD&gt;</v>
      </c>
      <c r="V70" s="7" t="str">
        <f>IF(Master!U70="#","",IF(Master!U70="#","&lt;TD&gt;&lt;BR&gt;&lt;/TD&gt;",CONCATENATE("&lt;TD VALIGN = TOP  ALIGN = CENTER&gt;",Master!U70,"&lt;/TD&gt;")))</f>
        <v>&lt;TD VALIGN = TOP  ALIGN = CENTER&gt;J&lt;/TD&gt;</v>
      </c>
      <c r="W70" s="7" t="str">
        <f>IF(Master!V70="#","",IF(Master!V70="#","&lt;TD&gt;&lt;BR&gt;&lt;/TD&gt;",CONCATENATE("&lt;TD VALIGN = TOP  ALIGN = CENTER&gt;",Master!V70,"&lt;/TD&gt;")))</f>
        <v>&lt;TD VALIGN = TOP  ALIGN = CENTER&gt;J&lt;/TD&gt;</v>
      </c>
      <c r="X70" s="7" t="str">
        <f>IF(Master!W70="#","",IF(Master!W70="#","&lt;TD&gt;&lt;BR&gt;&lt;/TD&gt;",CONCATENATE("&lt;TD VALIGN = TOP  ALIGN = CENTER&gt;",Master!W70,"&lt;/TD&gt;")))</f>
        <v>&lt;TD VALIGN = TOP  ALIGN = CENTER&gt;J&lt;/TD&gt;</v>
      </c>
      <c r="Y70" s="7" t="str">
        <f>IF(Master!X70="#","",IF(Master!X70="#","&lt;TD&gt;&lt;BR&gt;&lt;/TD&gt;",CONCATENATE("&lt;TD VALIGN = TOP  ALIGN = CENTER&gt;",Master!X70,"&lt;/TD&gt;")))</f>
        <v/>
      </c>
      <c r="Z70" s="7" t="str">
        <f>IF(Master!Y70="#","",IF(Master!Y70="#","&lt;TD&gt;&lt;BR&gt;&lt;/TD&gt;",CONCATENATE("&lt;TD VALIGN = TOP  ALIGN = CENTER&gt;",Master!Y70,"&lt;/TD&gt;")))</f>
        <v>&lt;TD VALIGN = TOP  ALIGN = CENTER&gt;&lt;/TD&gt;</v>
      </c>
    </row>
    <row r="71" spans="1:26" ht="12.75" customHeight="1" x14ac:dyDescent="0.2">
      <c r="A71" s="26" t="str">
        <f>IF(Master!$B71="#","","&lt;TR&gt;")</f>
        <v>&lt;TR&gt;</v>
      </c>
      <c r="B71" s="7" t="str">
        <f>IF(Master!$B71="#","",CONCATENATE("&lt;TD VALIGN = TOP  ALIGN = CENTER&gt;&lt;A HREF=""maint_",Master!A71,".pdf""&gt;",Master!A71,"&lt;/A&gt;"))</f>
        <v>&lt;TD VALIGN = TOP  ALIGN = CENTER&gt;&lt;A HREF="maint_0076.pdf"&gt;0076&lt;/A&gt;</v>
      </c>
      <c r="C71" s="7" t="str">
        <f>IF(Master!$B71="#","", (IF(Totals!AS71="Y","&lt;BR&gt;&lt;SMALL&gt;&lt;B&gt;&lt;FONT COLOR=""#00C000""&gt;Closed&lt;/FONT&gt;&lt;/B&gt;&lt;/SMALL&gt;&lt;/TD&gt;","&lt;/TD&gt;")))</f>
        <v>&lt;BR&gt;&lt;SMALL&gt;&lt;B&gt;&lt;FONT COLOR="#00C000"&gt;Closed&lt;/FONT&gt;&lt;/B&gt;&lt;/SMALL&gt;&lt;/TD&gt;</v>
      </c>
      <c r="E71" s="7" t="str">
        <f>(IF((Master!$B71="#"),(""),(CONCATENATE("&lt;TD VALIGN = TOP  ALIGN = CENTER NOWRAP&gt;",Master!C71,"&lt;/TD&gt;"))))</f>
        <v>&lt;TD VALIGN = TOP  ALIGN = CENTER NOWRAP&gt;802.1AS-2011&lt;/TD&gt;</v>
      </c>
      <c r="F71" s="7" t="str">
        <f>(IF((Master!$B71="#"),(""),(CONCATENATE("&lt;TD VALIGN = TOP NOWRAP&gt;",Master!D71,"&lt;/TD&gt;"))))</f>
        <v>&lt;TD VALIGN = TOP NOWRAP&gt;11.2.15.2.3&lt;/TD&gt;</v>
      </c>
      <c r="G71" s="7" t="str">
        <f>(IF((Master!$B71="#"),(""),(CONCATENATE("&lt;TD VALIGN = TOP NOWRAP&gt;",Master!E71,"&lt;/TD&gt;"))))</f>
        <v>&lt;TD VALIGN = TOP NOWRAP&gt;req76&lt;/TD&gt;</v>
      </c>
      <c r="H71" s="7" t="str">
        <f>IF(Master!G71="#","",IF(Master!G71="#","&lt;TD&gt;&lt;BR&gt;&lt;/TD&gt;",CONCATENATE("&lt;TD VALIGN = TOP  ALIGN = CENTER&gt;",Master!G71,"&lt;/TD&gt;")))</f>
        <v>&lt;TD VALIGN = TOP  ALIGN = CENTER&gt;-&lt;/TD&gt;</v>
      </c>
      <c r="I71" s="7" t="str">
        <f>IF(Master!H71="#","",IF(Master!H71="#","&lt;TD&gt;&lt;BR&gt;&lt;/TD&gt;",CONCATENATE("&lt;TD VALIGN = TOP  ALIGN = CENTER&gt;",Master!H71,"&lt;/TD&gt;")))</f>
        <v>&lt;TD VALIGN = TOP  ALIGN = CENTER&gt;-&lt;/TD&gt;</v>
      </c>
      <c r="J71" s="7" t="str">
        <f>IF(Master!I71="#","",IF(Master!I71="#","&lt;TD&gt;&lt;BR&gt;&lt;/TD&gt;",CONCATENATE("&lt;TD VALIGN = TOP  ALIGN = CENTER&gt;",Master!I71,"&lt;/TD&gt;")))</f>
        <v>&lt;TD VALIGN = TOP  ALIGN = CENTER&gt;-&lt;/TD&gt;</v>
      </c>
      <c r="K71" s="7" t="str">
        <f>IF(Master!J71="#","",IF(Master!J71="#","&lt;TD&gt;&lt;BR&gt;&lt;/TD&gt;",CONCATENATE("&lt;TD VALIGN = TOP  ALIGN = CENTER&gt;",Master!J71,"&lt;/TD&gt;")))</f>
        <v>&lt;TD VALIGN = TOP  ALIGN = CENTER&gt;-&lt;/TD&gt;</v>
      </c>
      <c r="L71" s="7" t="str">
        <f>IF(Master!K71="#","",IF(Master!K71="#","&lt;TD&gt;&lt;BR&gt;&lt;/TD&gt;",CONCATENATE("&lt;TD VALIGN = TOP  ALIGN = CENTER&gt;",Master!K71,"&lt;/TD&gt;")))</f>
        <v>&lt;TD VALIGN = TOP  ALIGN = CENTER&gt;-&lt;/TD&gt;</v>
      </c>
      <c r="M71" s="7" t="str">
        <f>IF(Master!L71="#","",IF(Master!L71="#","&lt;TD&gt;&lt;BR&gt;&lt;/TD&gt;",CONCATENATE("&lt;TD VALIGN = TOP  ALIGN = CENTER&gt;",Master!L71,"&lt;/TD&gt;")))</f>
        <v>&lt;TD VALIGN = TOP  ALIGN = CENTER&gt;-&lt;/TD&gt;</v>
      </c>
      <c r="N71" s="7" t="str">
        <f>IF(Master!M71="#","",IF(Master!M71="#","&lt;TD&gt;&lt;BR&gt;&lt;/TD&gt;",CONCATENATE("&lt;TD VALIGN = TOP  ALIGN = CENTER&gt;",Master!M71,"&lt;/TD&gt;")))</f>
        <v>&lt;TD VALIGN = TOP  ALIGN = CENTER&gt;-&lt;/TD&gt;</v>
      </c>
      <c r="O71" s="7" t="str">
        <f>IF(Master!N71="#","",IF(Master!N71="#","&lt;TD&gt;&lt;BR&gt;&lt;/TD&gt;",CONCATENATE("&lt;TD VALIGN = TOP  ALIGN = CENTER&gt;",Master!N71,"&lt;/TD&gt;")))</f>
        <v>&lt;TD VALIGN = TOP  ALIGN = CENTER&gt;-&lt;/TD&gt;</v>
      </c>
      <c r="P71" s="7" t="str">
        <f>IF(Master!O71="#","",IF(Master!O71="#","&lt;TD&gt;&lt;BR&gt;&lt;/TD&gt;",CONCATENATE("&lt;TD VALIGN = TOP  ALIGN = CENTER&gt;",Master!O71,"&lt;/TD&gt;")))</f>
        <v>&lt;TD VALIGN = TOP  ALIGN = CENTER&gt;B&lt;/TD&gt;</v>
      </c>
      <c r="Q71" s="7" t="str">
        <f>IF(Master!P71="#","",IF(Master!P71="#","&lt;TD&gt;&lt;BR&gt;&lt;/TD&gt;",CONCATENATE("&lt;TD VALIGN = TOP  ALIGN = CENTER&gt;",Master!P71,"&lt;/TD&gt;")))</f>
        <v>&lt;TD VALIGN = TOP  ALIGN = CENTER&gt;V&lt;/TD&gt;</v>
      </c>
      <c r="R71" s="7" t="str">
        <f>IF(Master!Q71="#","",IF(Master!Q71="#","&lt;TD&gt;&lt;BR&gt;&lt;/TD&gt;",CONCATENATE("&lt;TD VALIGN = TOP  ALIGN = CENTER&gt;",Master!Q71,"&lt;/TD&gt;")))</f>
        <v>&lt;TD VALIGN = TOP  ALIGN = CENTER&gt;V&lt;/TD&gt;</v>
      </c>
      <c r="S71" s="7" t="str">
        <f>IF(Master!R71="#","",IF(Master!R71="#","&lt;TD&gt;&lt;BR&gt;&lt;/TD&gt;",CONCATENATE("&lt;TD VALIGN = TOP  ALIGN = CENTER&gt;",Master!R71,"&lt;/TD&gt;")))</f>
        <v>&lt;TD VALIGN = TOP  ALIGN = CENTER&gt;V&lt;/TD&gt;</v>
      </c>
      <c r="T71" s="7" t="str">
        <f>IF(Master!S71="#","",IF(Master!S71="#","&lt;TD&gt;&lt;BR&gt;&lt;/TD&gt;",CONCATENATE("&lt;TD VALIGN = TOP  ALIGN = CENTER&gt;",Master!S71,"&lt;/TD&gt;")))</f>
        <v>&lt;TD VALIGN = TOP  ALIGN = CENTER&gt;V&lt;/TD&gt;</v>
      </c>
      <c r="U71" s="7" t="str">
        <f>IF(Master!T71="#","",IF(Master!T71="#","&lt;TD&gt;&lt;BR&gt;&lt;/TD&gt;",CONCATENATE("&lt;TD VALIGN = TOP  ALIGN = CENTER&gt;",Master!T71,"&lt;/TD&gt;")))</f>
        <v>&lt;TD VALIGN = TOP  ALIGN = CENTER&gt;A&lt;/TD&gt;</v>
      </c>
      <c r="V71" s="7" t="str">
        <f>IF(Master!U71="#","",IF(Master!U71="#","&lt;TD&gt;&lt;BR&gt;&lt;/TD&gt;",CONCATENATE("&lt;TD VALIGN = TOP  ALIGN = CENTER&gt;",Master!U71,"&lt;/TD&gt;")))</f>
        <v>&lt;TD VALIGN = TOP  ALIGN = CENTER&gt;P&lt;/TD&gt;</v>
      </c>
      <c r="W71" s="7" t="str">
        <f>IF(Master!V71="#","",IF(Master!V71="#","&lt;TD&gt;&lt;BR&gt;&lt;/TD&gt;",CONCATENATE("&lt;TD VALIGN = TOP  ALIGN = CENTER&gt;",Master!V71,"&lt;/TD&gt;")))</f>
        <v>&lt;TD VALIGN = TOP  ALIGN = CENTER&gt;P&lt;/TD&gt;</v>
      </c>
      <c r="X71" s="7" t="str">
        <f>IF(Master!W71="#","",IF(Master!W71="#","&lt;TD&gt;&lt;BR&gt;&lt;/TD&gt;",CONCATENATE("&lt;TD VALIGN = TOP  ALIGN = CENTER&gt;",Master!W71,"&lt;/TD&gt;")))</f>
        <v>&lt;TD VALIGN = TOP  ALIGN = CENTER&gt;P&lt;/TD&gt;</v>
      </c>
      <c r="Y71" s="7" t="str">
        <f>IF(Master!X71="#","",IF(Master!X71="#","&lt;TD&gt;&lt;BR&gt;&lt;/TD&gt;",CONCATENATE("&lt;TD VALIGN = TOP  ALIGN = CENTER&gt;",Master!X71,"&lt;/TD&gt;")))</f>
        <v/>
      </c>
      <c r="Z71" s="7" t="str">
        <f>IF(Master!Y71="#","",IF(Master!Y71="#","&lt;TD&gt;&lt;BR&gt;&lt;/TD&gt;",CONCATENATE("&lt;TD VALIGN = TOP  ALIGN = CENTER&gt;",Master!Y71,"&lt;/TD&gt;")))</f>
        <v>&lt;TD VALIGN = TOP  ALIGN = CENTER&gt;&lt;/TD&gt;</v>
      </c>
    </row>
    <row r="72" spans="1:26" ht="12.75" customHeight="1" x14ac:dyDescent="0.2">
      <c r="A72" s="26" t="str">
        <f>IF(Master!$B72="#","","&lt;TR&gt;")</f>
        <v>&lt;TR&gt;</v>
      </c>
      <c r="B72" s="7" t="str">
        <f>IF(Master!$B72="#","",CONCATENATE("&lt;TD VALIGN = TOP  ALIGN = CENTER&gt;&lt;A HREF=""maint_",Master!A72,".pdf""&gt;",Master!A72,"&lt;/A&gt;"))</f>
        <v>&lt;TD VALIGN = TOP  ALIGN = CENTER&gt;&lt;A HREF="maint_0077.pdf"&gt;0077&lt;/A&gt;</v>
      </c>
      <c r="C72" s="7" t="str">
        <f>IF(Master!$B72="#","", (IF(Totals!AS72="Y","&lt;BR&gt;&lt;SMALL&gt;&lt;B&gt;&lt;FONT COLOR=""#00C000""&gt;Closed&lt;/FONT&gt;&lt;/B&gt;&lt;/SMALL&gt;&lt;/TD&gt;","&lt;/TD&gt;")))</f>
        <v>&lt;BR&gt;&lt;SMALL&gt;&lt;B&gt;&lt;FONT COLOR="#00C000"&gt;Closed&lt;/FONT&gt;&lt;/B&gt;&lt;/SMALL&gt;&lt;/TD&gt;</v>
      </c>
      <c r="E72" s="7" t="str">
        <f>(IF((Master!$B72="#"),(""),(CONCATENATE("&lt;TD VALIGN = TOP  ALIGN = CENTER NOWRAP&gt;",Master!C72,"&lt;/TD&gt;"))))</f>
        <v>&lt;TD VALIGN = TOP  ALIGN = CENTER NOWRAP&gt;802.1AS-2011&lt;/TD&gt;</v>
      </c>
      <c r="F72" s="7" t="str">
        <f>(IF((Master!$B72="#"),(""),(CONCATENATE("&lt;TD VALIGN = TOP NOWRAP&gt;",Master!D72,"&lt;/TD&gt;"))))</f>
        <v>&lt;TD VALIGN = TOP NOWRAP&gt;11.2.13.3&lt;/TD&gt;</v>
      </c>
      <c r="G72" s="7" t="str">
        <f>(IF((Master!$B72="#"),(""),(CONCATENATE("&lt;TD VALIGN = TOP NOWRAP&gt;",Master!E72,"&lt;/TD&gt;"))))</f>
        <v>&lt;TD VALIGN = TOP NOWRAP&gt;req77&lt;/TD&gt;</v>
      </c>
      <c r="H72" s="7" t="str">
        <f>IF(Master!G72="#","",IF(Master!G72="#","&lt;TD&gt;&lt;BR&gt;&lt;/TD&gt;",CONCATENATE("&lt;TD VALIGN = TOP  ALIGN = CENTER&gt;",Master!G72,"&lt;/TD&gt;")))</f>
        <v>&lt;TD VALIGN = TOP  ALIGN = CENTER&gt;-&lt;/TD&gt;</v>
      </c>
      <c r="I72" s="7" t="str">
        <f>IF(Master!H72="#","",IF(Master!H72="#","&lt;TD&gt;&lt;BR&gt;&lt;/TD&gt;",CONCATENATE("&lt;TD VALIGN = TOP  ALIGN = CENTER&gt;",Master!H72,"&lt;/TD&gt;")))</f>
        <v>&lt;TD VALIGN = TOP  ALIGN = CENTER&gt;-&lt;/TD&gt;</v>
      </c>
      <c r="J72" s="7" t="str">
        <f>IF(Master!I72="#","",IF(Master!I72="#","&lt;TD&gt;&lt;BR&gt;&lt;/TD&gt;",CONCATENATE("&lt;TD VALIGN = TOP  ALIGN = CENTER&gt;",Master!I72,"&lt;/TD&gt;")))</f>
        <v>&lt;TD VALIGN = TOP  ALIGN = CENTER&gt;-&lt;/TD&gt;</v>
      </c>
      <c r="K72" s="7" t="str">
        <f>IF(Master!J72="#","",IF(Master!J72="#","&lt;TD&gt;&lt;BR&gt;&lt;/TD&gt;",CONCATENATE("&lt;TD VALIGN = TOP  ALIGN = CENTER&gt;",Master!J72,"&lt;/TD&gt;")))</f>
        <v>&lt;TD VALIGN = TOP  ALIGN = CENTER&gt;-&lt;/TD&gt;</v>
      </c>
      <c r="L72" s="7" t="str">
        <f>IF(Master!K72="#","",IF(Master!K72="#","&lt;TD&gt;&lt;BR&gt;&lt;/TD&gt;",CONCATENATE("&lt;TD VALIGN = TOP  ALIGN = CENTER&gt;",Master!K72,"&lt;/TD&gt;")))</f>
        <v>&lt;TD VALIGN = TOP  ALIGN = CENTER&gt;-&lt;/TD&gt;</v>
      </c>
      <c r="M72" s="7" t="str">
        <f>IF(Master!L72="#","",IF(Master!L72="#","&lt;TD&gt;&lt;BR&gt;&lt;/TD&gt;",CONCATENATE("&lt;TD VALIGN = TOP  ALIGN = CENTER&gt;",Master!L72,"&lt;/TD&gt;")))</f>
        <v>&lt;TD VALIGN = TOP  ALIGN = CENTER&gt;-&lt;/TD&gt;</v>
      </c>
      <c r="N72" s="7" t="str">
        <f>IF(Master!M72="#","",IF(Master!M72="#","&lt;TD&gt;&lt;BR&gt;&lt;/TD&gt;",CONCATENATE("&lt;TD VALIGN = TOP  ALIGN = CENTER&gt;",Master!M72,"&lt;/TD&gt;")))</f>
        <v>&lt;TD VALIGN = TOP  ALIGN = CENTER&gt;-&lt;/TD&gt;</v>
      </c>
      <c r="O72" s="7" t="str">
        <f>IF(Master!N72="#","",IF(Master!N72="#","&lt;TD&gt;&lt;BR&gt;&lt;/TD&gt;",CONCATENATE("&lt;TD VALIGN = TOP  ALIGN = CENTER&gt;",Master!N72,"&lt;/TD&gt;")))</f>
        <v>&lt;TD VALIGN = TOP  ALIGN = CENTER&gt;-&lt;/TD&gt;</v>
      </c>
      <c r="P72" s="7" t="str">
        <f>IF(Master!O72="#","",IF(Master!O72="#","&lt;TD&gt;&lt;BR&gt;&lt;/TD&gt;",CONCATENATE("&lt;TD VALIGN = TOP  ALIGN = CENTER&gt;",Master!O72,"&lt;/TD&gt;")))</f>
        <v>&lt;TD VALIGN = TOP  ALIGN = CENTER&gt;B&lt;/TD&gt;</v>
      </c>
      <c r="Q72" s="7" t="str">
        <f>IF(Master!P72="#","",IF(Master!P72="#","&lt;TD&gt;&lt;BR&gt;&lt;/TD&gt;",CONCATENATE("&lt;TD VALIGN = TOP  ALIGN = CENTER&gt;",Master!P72,"&lt;/TD&gt;")))</f>
        <v>&lt;TD VALIGN = TOP  ALIGN = CENTER&gt;V&lt;/TD&gt;</v>
      </c>
      <c r="R72" s="7" t="str">
        <f>IF(Master!Q72="#","",IF(Master!Q72="#","&lt;TD&gt;&lt;BR&gt;&lt;/TD&gt;",CONCATENATE("&lt;TD VALIGN = TOP  ALIGN = CENTER&gt;",Master!Q72,"&lt;/TD&gt;")))</f>
        <v>&lt;TD VALIGN = TOP  ALIGN = CENTER&gt;V&lt;/TD&gt;</v>
      </c>
      <c r="S72" s="7" t="str">
        <f>IF(Master!R72="#","",IF(Master!R72="#","&lt;TD&gt;&lt;BR&gt;&lt;/TD&gt;",CONCATENATE("&lt;TD VALIGN = TOP  ALIGN = CENTER&gt;",Master!R72,"&lt;/TD&gt;")))</f>
        <v>&lt;TD VALIGN = TOP  ALIGN = CENTER&gt;V&lt;/TD&gt;</v>
      </c>
      <c r="T72" s="7" t="str">
        <f>IF(Master!S72="#","",IF(Master!S72="#","&lt;TD&gt;&lt;BR&gt;&lt;/TD&gt;",CONCATENATE("&lt;TD VALIGN = TOP  ALIGN = CENTER&gt;",Master!S72,"&lt;/TD&gt;")))</f>
        <v>&lt;TD VALIGN = TOP  ALIGN = CENTER&gt;V&lt;/TD&gt;</v>
      </c>
      <c r="U72" s="7" t="str">
        <f>IF(Master!T72="#","",IF(Master!T72="#","&lt;TD&gt;&lt;BR&gt;&lt;/TD&gt;",CONCATENATE("&lt;TD VALIGN = TOP  ALIGN = CENTER&gt;",Master!T72,"&lt;/TD&gt;")))</f>
        <v>&lt;TD VALIGN = TOP  ALIGN = CENTER&gt;A&lt;/TD&gt;</v>
      </c>
      <c r="V72" s="7" t="str">
        <f>IF(Master!U72="#","",IF(Master!U72="#","&lt;TD&gt;&lt;BR&gt;&lt;/TD&gt;",CONCATENATE("&lt;TD VALIGN = TOP  ALIGN = CENTER&gt;",Master!U72,"&lt;/TD&gt;")))</f>
        <v>&lt;TD VALIGN = TOP  ALIGN = CENTER&gt;P&lt;/TD&gt;</v>
      </c>
      <c r="W72" s="7" t="str">
        <f>IF(Master!V72="#","",IF(Master!V72="#","&lt;TD&gt;&lt;BR&gt;&lt;/TD&gt;",CONCATENATE("&lt;TD VALIGN = TOP  ALIGN = CENTER&gt;",Master!V72,"&lt;/TD&gt;")))</f>
        <v>&lt;TD VALIGN = TOP  ALIGN = CENTER&gt;P&lt;/TD&gt;</v>
      </c>
      <c r="X72" s="7" t="str">
        <f>IF(Master!W72="#","",IF(Master!W72="#","&lt;TD&gt;&lt;BR&gt;&lt;/TD&gt;",CONCATENATE("&lt;TD VALIGN = TOP  ALIGN = CENTER&gt;",Master!W72,"&lt;/TD&gt;")))</f>
        <v>&lt;TD VALIGN = TOP  ALIGN = CENTER&gt;P&lt;/TD&gt;</v>
      </c>
      <c r="Y72" s="7" t="str">
        <f>IF(Master!X72="#","",IF(Master!X72="#","&lt;TD&gt;&lt;BR&gt;&lt;/TD&gt;",CONCATENATE("&lt;TD VALIGN = TOP  ALIGN = CENTER&gt;",Master!X72,"&lt;/TD&gt;")))</f>
        <v/>
      </c>
      <c r="Z72" s="7" t="str">
        <f>IF(Master!Y72="#","",IF(Master!Y72="#","&lt;TD&gt;&lt;BR&gt;&lt;/TD&gt;",CONCATENATE("&lt;TD VALIGN = TOP  ALIGN = CENTER&gt;",Master!Y72,"&lt;/TD&gt;")))</f>
        <v>&lt;TD VALIGN = TOP  ALIGN = CENTER&gt;&lt;/TD&gt;</v>
      </c>
    </row>
    <row r="73" spans="1:26" ht="12.75" customHeight="1" x14ac:dyDescent="0.2">
      <c r="A73" s="26" t="str">
        <f>IF(Master!$B73="#","","&lt;TR&gt;")</f>
        <v>&lt;TR&gt;</v>
      </c>
      <c r="B73" s="7" t="str">
        <f>IF(Master!$B73="#","",CONCATENATE("&lt;TD VALIGN = TOP  ALIGN = CENTER&gt;&lt;A HREF=""maint_",Master!A73,".pdf""&gt;",Master!A73,"&lt;/A&gt;"))</f>
        <v>&lt;TD VALIGN = TOP  ALIGN = CENTER&gt;&lt;A HREF="maint_0078.pdf"&gt;0078&lt;/A&gt;</v>
      </c>
      <c r="C73" s="7" t="str">
        <f>IF(Master!$B73="#","", (IF(Totals!AS73="Y","&lt;BR&gt;&lt;SMALL&gt;&lt;B&gt;&lt;FONT COLOR=""#00C000""&gt;Closed&lt;/FONT&gt;&lt;/B&gt;&lt;/SMALL&gt;&lt;/TD&gt;","&lt;/TD&gt;")))</f>
        <v>&lt;BR&gt;&lt;SMALL&gt;&lt;B&gt;&lt;FONT COLOR="#00C000"&gt;Closed&lt;/FONT&gt;&lt;/B&gt;&lt;/SMALL&gt;&lt;/TD&gt;</v>
      </c>
      <c r="E73" s="7" t="str">
        <f>(IF((Master!$B73="#"),(""),(CONCATENATE("&lt;TD VALIGN = TOP  ALIGN = CENTER NOWRAP&gt;",Master!C73,"&lt;/TD&gt;"))))</f>
        <v>&lt;TD VALIGN = TOP  ALIGN = CENTER NOWRAP&gt;802.1AS-2011&lt;/TD&gt;</v>
      </c>
      <c r="F73" s="7" t="str">
        <f>(IF((Master!$B73="#"),(""),(CONCATENATE("&lt;TD VALIGN = TOP NOWRAP&gt;",Master!D73,"&lt;/TD&gt;"))))</f>
        <v>&lt;TD VALIGN = TOP NOWRAP&gt;11.2.15.3&lt;/TD&gt;</v>
      </c>
      <c r="G73" s="7" t="str">
        <f>(IF((Master!$B73="#"),(""),(CONCATENATE("&lt;TD VALIGN = TOP NOWRAP&gt;",Master!E73,"&lt;/TD&gt;"))))</f>
        <v>&lt;TD VALIGN = TOP NOWRAP&gt;req78&lt;/TD&gt;</v>
      </c>
      <c r="H73" s="7" t="str">
        <f>IF(Master!G73="#","",IF(Master!G73="#","&lt;TD&gt;&lt;BR&gt;&lt;/TD&gt;",CONCATENATE("&lt;TD VALIGN = TOP  ALIGN = CENTER&gt;",Master!G73,"&lt;/TD&gt;")))</f>
        <v>&lt;TD VALIGN = TOP  ALIGN = CENTER&gt;-&lt;/TD&gt;</v>
      </c>
      <c r="I73" s="7" t="str">
        <f>IF(Master!H73="#","",IF(Master!H73="#","&lt;TD&gt;&lt;BR&gt;&lt;/TD&gt;",CONCATENATE("&lt;TD VALIGN = TOP  ALIGN = CENTER&gt;",Master!H73,"&lt;/TD&gt;")))</f>
        <v>&lt;TD VALIGN = TOP  ALIGN = CENTER&gt;-&lt;/TD&gt;</v>
      </c>
      <c r="J73" s="7" t="str">
        <f>IF(Master!I73="#","",IF(Master!I73="#","&lt;TD&gt;&lt;BR&gt;&lt;/TD&gt;",CONCATENATE("&lt;TD VALIGN = TOP  ALIGN = CENTER&gt;",Master!I73,"&lt;/TD&gt;")))</f>
        <v>&lt;TD VALIGN = TOP  ALIGN = CENTER&gt;-&lt;/TD&gt;</v>
      </c>
      <c r="K73" s="7" t="str">
        <f>IF(Master!J73="#","",IF(Master!J73="#","&lt;TD&gt;&lt;BR&gt;&lt;/TD&gt;",CONCATENATE("&lt;TD VALIGN = TOP  ALIGN = CENTER&gt;",Master!J73,"&lt;/TD&gt;")))</f>
        <v>&lt;TD VALIGN = TOP  ALIGN = CENTER&gt;-&lt;/TD&gt;</v>
      </c>
      <c r="L73" s="7" t="str">
        <f>IF(Master!K73="#","",IF(Master!K73="#","&lt;TD&gt;&lt;BR&gt;&lt;/TD&gt;",CONCATENATE("&lt;TD VALIGN = TOP  ALIGN = CENTER&gt;",Master!K73,"&lt;/TD&gt;")))</f>
        <v>&lt;TD VALIGN = TOP  ALIGN = CENTER&gt;-&lt;/TD&gt;</v>
      </c>
      <c r="M73" s="7" t="str">
        <f>IF(Master!L73="#","",IF(Master!L73="#","&lt;TD&gt;&lt;BR&gt;&lt;/TD&gt;",CONCATENATE("&lt;TD VALIGN = TOP  ALIGN = CENTER&gt;",Master!L73,"&lt;/TD&gt;")))</f>
        <v>&lt;TD VALIGN = TOP  ALIGN = CENTER&gt;-&lt;/TD&gt;</v>
      </c>
      <c r="N73" s="7" t="str">
        <f>IF(Master!M73="#","",IF(Master!M73="#","&lt;TD&gt;&lt;BR&gt;&lt;/TD&gt;",CONCATENATE("&lt;TD VALIGN = TOP  ALIGN = CENTER&gt;",Master!M73,"&lt;/TD&gt;")))</f>
        <v>&lt;TD VALIGN = TOP  ALIGN = CENTER&gt;-&lt;/TD&gt;</v>
      </c>
      <c r="O73" s="7" t="str">
        <f>IF(Master!N73="#","",IF(Master!N73="#","&lt;TD&gt;&lt;BR&gt;&lt;/TD&gt;",CONCATENATE("&lt;TD VALIGN = TOP  ALIGN = CENTER&gt;",Master!N73,"&lt;/TD&gt;")))</f>
        <v>&lt;TD VALIGN = TOP  ALIGN = CENTER&gt;-&lt;/TD&gt;</v>
      </c>
      <c r="P73" s="7" t="str">
        <f>IF(Master!O73="#","",IF(Master!O73="#","&lt;TD&gt;&lt;BR&gt;&lt;/TD&gt;",CONCATENATE("&lt;TD VALIGN = TOP  ALIGN = CENTER&gt;",Master!O73,"&lt;/TD&gt;")))</f>
        <v>&lt;TD VALIGN = TOP  ALIGN = CENTER&gt;B&lt;/TD&gt;</v>
      </c>
      <c r="Q73" s="7" t="str">
        <f>IF(Master!P73="#","",IF(Master!P73="#","&lt;TD&gt;&lt;BR&gt;&lt;/TD&gt;",CONCATENATE("&lt;TD VALIGN = TOP  ALIGN = CENTER&gt;",Master!P73,"&lt;/TD&gt;")))</f>
        <v>&lt;TD VALIGN = TOP  ALIGN = CENTER&gt;V&lt;/TD&gt;</v>
      </c>
      <c r="R73" s="7" t="str">
        <f>IF(Master!Q73="#","",IF(Master!Q73="#","&lt;TD&gt;&lt;BR&gt;&lt;/TD&gt;",CONCATENATE("&lt;TD VALIGN = TOP  ALIGN = CENTER&gt;",Master!Q73,"&lt;/TD&gt;")))</f>
        <v>&lt;TD VALIGN = TOP  ALIGN = CENTER&gt;V&lt;/TD&gt;</v>
      </c>
      <c r="S73" s="7" t="str">
        <f>IF(Master!R73="#","",IF(Master!R73="#","&lt;TD&gt;&lt;BR&gt;&lt;/TD&gt;",CONCATENATE("&lt;TD VALIGN = TOP  ALIGN = CENTER&gt;",Master!R73,"&lt;/TD&gt;")))</f>
        <v>&lt;TD VALIGN = TOP  ALIGN = CENTER&gt;V&lt;/TD&gt;</v>
      </c>
      <c r="T73" s="7" t="str">
        <f>IF(Master!S73="#","",IF(Master!S73="#","&lt;TD&gt;&lt;BR&gt;&lt;/TD&gt;",CONCATENATE("&lt;TD VALIGN = TOP  ALIGN = CENTER&gt;",Master!S73,"&lt;/TD&gt;")))</f>
        <v>&lt;TD VALIGN = TOP  ALIGN = CENTER&gt;V&lt;/TD&gt;</v>
      </c>
      <c r="U73" s="7" t="str">
        <f>IF(Master!T73="#","",IF(Master!T73="#","&lt;TD&gt;&lt;BR&gt;&lt;/TD&gt;",CONCATENATE("&lt;TD VALIGN = TOP  ALIGN = CENTER&gt;",Master!T73,"&lt;/TD&gt;")))</f>
        <v>&lt;TD VALIGN = TOP  ALIGN = CENTER&gt;A&lt;/TD&gt;</v>
      </c>
      <c r="V73" s="7" t="str">
        <f>IF(Master!U73="#","",IF(Master!U73="#","&lt;TD&gt;&lt;BR&gt;&lt;/TD&gt;",CONCATENATE("&lt;TD VALIGN = TOP  ALIGN = CENTER&gt;",Master!U73,"&lt;/TD&gt;")))</f>
        <v>&lt;TD VALIGN = TOP  ALIGN = CENTER&gt;P&lt;/TD&gt;</v>
      </c>
      <c r="W73" s="7" t="str">
        <f>IF(Master!V73="#","",IF(Master!V73="#","&lt;TD&gt;&lt;BR&gt;&lt;/TD&gt;",CONCATENATE("&lt;TD VALIGN = TOP  ALIGN = CENTER&gt;",Master!V73,"&lt;/TD&gt;")))</f>
        <v>&lt;TD VALIGN = TOP  ALIGN = CENTER&gt;P&lt;/TD&gt;</v>
      </c>
      <c r="X73" s="7" t="str">
        <f>IF(Master!W73="#","",IF(Master!W73="#","&lt;TD&gt;&lt;BR&gt;&lt;/TD&gt;",CONCATENATE("&lt;TD VALIGN = TOP  ALIGN = CENTER&gt;",Master!W73,"&lt;/TD&gt;")))</f>
        <v>&lt;TD VALIGN = TOP  ALIGN = CENTER&gt;P&lt;/TD&gt;</v>
      </c>
      <c r="Y73" s="7" t="str">
        <f>IF(Master!X73="#","",IF(Master!X73="#","&lt;TD&gt;&lt;BR&gt;&lt;/TD&gt;",CONCATENATE("&lt;TD VALIGN = TOP  ALIGN = CENTER&gt;",Master!X73,"&lt;/TD&gt;")))</f>
        <v/>
      </c>
      <c r="Z73" s="7" t="str">
        <f>IF(Master!Y73="#","",IF(Master!Y73="#","&lt;TD&gt;&lt;BR&gt;&lt;/TD&gt;",CONCATENATE("&lt;TD VALIGN = TOP  ALIGN = CENTER&gt;",Master!Y73,"&lt;/TD&gt;")))</f>
        <v>&lt;TD VALIGN = TOP  ALIGN = CENTER&gt;&lt;/TD&gt;</v>
      </c>
    </row>
    <row r="74" spans="1:26" ht="12.75" customHeight="1" x14ac:dyDescent="0.2">
      <c r="A74" s="26" t="str">
        <f>IF(Master!$B74="#","","&lt;TR&gt;")</f>
        <v>&lt;TR&gt;</v>
      </c>
      <c r="B74" s="7" t="str">
        <f>IF(Master!$B74="#","",CONCATENATE("&lt;TD VALIGN = TOP  ALIGN = CENTER&gt;&lt;A HREF=""maint_",Master!A74,".pdf""&gt;",Master!A74,"&lt;/A&gt;"))</f>
        <v>&lt;TD VALIGN = TOP  ALIGN = CENTER&gt;&lt;A HREF="maint_0079.pdf"&gt;0079&lt;/A&gt;</v>
      </c>
      <c r="C74" s="7" t="str">
        <f>IF(Master!$B74="#","", (IF(Totals!AS74="Y","&lt;BR&gt;&lt;SMALL&gt;&lt;B&gt;&lt;FONT COLOR=""#00C000""&gt;Closed&lt;/FONT&gt;&lt;/B&gt;&lt;/SMALL&gt;&lt;/TD&gt;","&lt;/TD&gt;")))</f>
        <v>&lt;BR&gt;&lt;SMALL&gt;&lt;B&gt;&lt;FONT COLOR="#00C000"&gt;Closed&lt;/FONT&gt;&lt;/B&gt;&lt;/SMALL&gt;&lt;/TD&gt;</v>
      </c>
      <c r="E74" s="7" t="str">
        <f>(IF((Master!$B74="#"),(""),(CONCATENATE("&lt;TD VALIGN = TOP  ALIGN = CENTER NOWRAP&gt;",Master!C74,"&lt;/TD&gt;"))))</f>
        <v>&lt;TD VALIGN = TOP  ALIGN = CENTER NOWRAP&gt;802.1AS-2011&lt;/TD&gt;</v>
      </c>
      <c r="F74" s="7" t="str">
        <f>(IF((Master!$B74="#"),(""),(CONCATENATE("&lt;TD VALIGN = TOP NOWRAP&gt;",Master!D74,"&lt;/TD&gt;"))))</f>
        <v>&lt;TD VALIGN = TOP NOWRAP&gt;11.2.16.1&lt;/TD&gt;</v>
      </c>
      <c r="G74" s="7" t="str">
        <f>(IF((Master!$B74="#"),(""),(CONCATENATE("&lt;TD VALIGN = TOP NOWRAP&gt;",Master!E74,"&lt;/TD&gt;"))))</f>
        <v>&lt;TD VALIGN = TOP NOWRAP&gt;req79&lt;/TD&gt;</v>
      </c>
      <c r="H74" s="7" t="str">
        <f>IF(Master!G74="#","",IF(Master!G74="#","&lt;TD&gt;&lt;BR&gt;&lt;/TD&gt;",CONCATENATE("&lt;TD VALIGN = TOP  ALIGN = CENTER&gt;",Master!G74,"&lt;/TD&gt;")))</f>
        <v>&lt;TD VALIGN = TOP  ALIGN = CENTER&gt;-&lt;/TD&gt;</v>
      </c>
      <c r="I74" s="7" t="str">
        <f>IF(Master!H74="#","",IF(Master!H74="#","&lt;TD&gt;&lt;BR&gt;&lt;/TD&gt;",CONCATENATE("&lt;TD VALIGN = TOP  ALIGN = CENTER&gt;",Master!H74,"&lt;/TD&gt;")))</f>
        <v>&lt;TD VALIGN = TOP  ALIGN = CENTER&gt;-&lt;/TD&gt;</v>
      </c>
      <c r="J74" s="7" t="str">
        <f>IF(Master!I74="#","",IF(Master!I74="#","&lt;TD&gt;&lt;BR&gt;&lt;/TD&gt;",CONCATENATE("&lt;TD VALIGN = TOP  ALIGN = CENTER&gt;",Master!I74,"&lt;/TD&gt;")))</f>
        <v>&lt;TD VALIGN = TOP  ALIGN = CENTER&gt;-&lt;/TD&gt;</v>
      </c>
      <c r="K74" s="7" t="str">
        <f>IF(Master!J74="#","",IF(Master!J74="#","&lt;TD&gt;&lt;BR&gt;&lt;/TD&gt;",CONCATENATE("&lt;TD VALIGN = TOP  ALIGN = CENTER&gt;",Master!J74,"&lt;/TD&gt;")))</f>
        <v>&lt;TD VALIGN = TOP  ALIGN = CENTER&gt;-&lt;/TD&gt;</v>
      </c>
      <c r="L74" s="7" t="str">
        <f>IF(Master!K74="#","",IF(Master!K74="#","&lt;TD&gt;&lt;BR&gt;&lt;/TD&gt;",CONCATENATE("&lt;TD VALIGN = TOP  ALIGN = CENTER&gt;",Master!K74,"&lt;/TD&gt;")))</f>
        <v>&lt;TD VALIGN = TOP  ALIGN = CENTER&gt;-&lt;/TD&gt;</v>
      </c>
      <c r="M74" s="7" t="str">
        <f>IF(Master!L74="#","",IF(Master!L74="#","&lt;TD&gt;&lt;BR&gt;&lt;/TD&gt;",CONCATENATE("&lt;TD VALIGN = TOP  ALIGN = CENTER&gt;",Master!L74,"&lt;/TD&gt;")))</f>
        <v>&lt;TD VALIGN = TOP  ALIGN = CENTER&gt;-&lt;/TD&gt;</v>
      </c>
      <c r="N74" s="7" t="str">
        <f>IF(Master!M74="#","",IF(Master!M74="#","&lt;TD&gt;&lt;BR&gt;&lt;/TD&gt;",CONCATENATE("&lt;TD VALIGN = TOP  ALIGN = CENTER&gt;",Master!M74,"&lt;/TD&gt;")))</f>
        <v>&lt;TD VALIGN = TOP  ALIGN = CENTER&gt;-&lt;/TD&gt;</v>
      </c>
      <c r="O74" s="7" t="str">
        <f>IF(Master!N74="#","",IF(Master!N74="#","&lt;TD&gt;&lt;BR&gt;&lt;/TD&gt;",CONCATENATE("&lt;TD VALIGN = TOP  ALIGN = CENTER&gt;",Master!N74,"&lt;/TD&gt;")))</f>
        <v>&lt;TD VALIGN = TOP  ALIGN = CENTER&gt;-&lt;/TD&gt;</v>
      </c>
      <c r="P74" s="7" t="str">
        <f>IF(Master!O74="#","",IF(Master!O74="#","&lt;TD&gt;&lt;BR&gt;&lt;/TD&gt;",CONCATENATE("&lt;TD VALIGN = TOP  ALIGN = CENTER&gt;",Master!O74,"&lt;/TD&gt;")))</f>
        <v>&lt;TD VALIGN = TOP  ALIGN = CENTER&gt;B&lt;/TD&gt;</v>
      </c>
      <c r="Q74" s="7" t="str">
        <f>IF(Master!P74="#","",IF(Master!P74="#","&lt;TD&gt;&lt;BR&gt;&lt;/TD&gt;",CONCATENATE("&lt;TD VALIGN = TOP  ALIGN = CENTER&gt;",Master!P74,"&lt;/TD&gt;")))</f>
        <v>&lt;TD VALIGN = TOP  ALIGN = CENTER&gt;V&lt;/TD&gt;</v>
      </c>
      <c r="R74" s="7" t="str">
        <f>IF(Master!Q74="#","",IF(Master!Q74="#","&lt;TD&gt;&lt;BR&gt;&lt;/TD&gt;",CONCATENATE("&lt;TD VALIGN = TOP  ALIGN = CENTER&gt;",Master!Q74,"&lt;/TD&gt;")))</f>
        <v>&lt;TD VALIGN = TOP  ALIGN = CENTER&gt;V&lt;/TD&gt;</v>
      </c>
      <c r="S74" s="7" t="str">
        <f>IF(Master!R74="#","",IF(Master!R74="#","&lt;TD&gt;&lt;BR&gt;&lt;/TD&gt;",CONCATENATE("&lt;TD VALIGN = TOP  ALIGN = CENTER&gt;",Master!R74,"&lt;/TD&gt;")))</f>
        <v>&lt;TD VALIGN = TOP  ALIGN = CENTER&gt;V&lt;/TD&gt;</v>
      </c>
      <c r="T74" s="7" t="str">
        <f>IF(Master!S74="#","",IF(Master!S74="#","&lt;TD&gt;&lt;BR&gt;&lt;/TD&gt;",CONCATENATE("&lt;TD VALIGN = TOP  ALIGN = CENTER&gt;",Master!S74,"&lt;/TD&gt;")))</f>
        <v>&lt;TD VALIGN = TOP  ALIGN = CENTER&gt;V&lt;/TD&gt;</v>
      </c>
      <c r="U74" s="7" t="str">
        <f>IF(Master!T74="#","",IF(Master!T74="#","&lt;TD&gt;&lt;BR&gt;&lt;/TD&gt;",CONCATENATE("&lt;TD VALIGN = TOP  ALIGN = CENTER&gt;",Master!T74,"&lt;/TD&gt;")))</f>
        <v>&lt;TD VALIGN = TOP  ALIGN = CENTER&gt;A&lt;/TD&gt;</v>
      </c>
      <c r="V74" s="7" t="str">
        <f>IF(Master!U74="#","",IF(Master!U74="#","&lt;TD&gt;&lt;BR&gt;&lt;/TD&gt;",CONCATENATE("&lt;TD VALIGN = TOP  ALIGN = CENTER&gt;",Master!U74,"&lt;/TD&gt;")))</f>
        <v>&lt;TD VALIGN = TOP  ALIGN = CENTER&gt;P&lt;/TD&gt;</v>
      </c>
      <c r="W74" s="7" t="str">
        <f>IF(Master!V74="#","",IF(Master!V74="#","&lt;TD&gt;&lt;BR&gt;&lt;/TD&gt;",CONCATENATE("&lt;TD VALIGN = TOP  ALIGN = CENTER&gt;",Master!V74,"&lt;/TD&gt;")))</f>
        <v>&lt;TD VALIGN = TOP  ALIGN = CENTER&gt;P&lt;/TD&gt;</v>
      </c>
      <c r="X74" s="7" t="str">
        <f>IF(Master!W74="#","",IF(Master!W74="#","&lt;TD&gt;&lt;BR&gt;&lt;/TD&gt;",CONCATENATE("&lt;TD VALIGN = TOP  ALIGN = CENTER&gt;",Master!W74,"&lt;/TD&gt;")))</f>
        <v>&lt;TD VALIGN = TOP  ALIGN = CENTER&gt;P&lt;/TD&gt;</v>
      </c>
      <c r="Y74" s="7" t="str">
        <f>IF(Master!X74="#","",IF(Master!X74="#","&lt;TD&gt;&lt;BR&gt;&lt;/TD&gt;",CONCATENATE("&lt;TD VALIGN = TOP  ALIGN = CENTER&gt;",Master!X74,"&lt;/TD&gt;")))</f>
        <v/>
      </c>
      <c r="Z74" s="7" t="str">
        <f>IF(Master!Y74="#","",IF(Master!Y74="#","&lt;TD&gt;&lt;BR&gt;&lt;/TD&gt;",CONCATENATE("&lt;TD VALIGN = TOP  ALIGN = CENTER&gt;",Master!Y74,"&lt;/TD&gt;")))</f>
        <v>&lt;TD VALIGN = TOP  ALIGN = CENTER&gt;&lt;/TD&gt;</v>
      </c>
    </row>
    <row r="75" spans="1:26" ht="12.75" customHeight="1" x14ac:dyDescent="0.2">
      <c r="A75" s="26" t="str">
        <f>IF(Master!$B75="#","","&lt;TR&gt;")</f>
        <v>&lt;TR&gt;</v>
      </c>
      <c r="B75" s="7" t="str">
        <f>IF(Master!$B75="#","",CONCATENATE("&lt;TD VALIGN = TOP  ALIGN = CENTER&gt;&lt;A HREF=""maint_",Master!A75,".pdf""&gt;",Master!A75,"&lt;/A&gt;"))</f>
        <v>&lt;TD VALIGN = TOP  ALIGN = CENTER&gt;&lt;A HREF="maint_0080.pdf"&gt;0080&lt;/A&gt;</v>
      </c>
      <c r="C75" s="7" t="str">
        <f>IF(Master!$B75="#","", (IF(Totals!AS75="Y","&lt;BR&gt;&lt;SMALL&gt;&lt;B&gt;&lt;FONT COLOR=""#00C000""&gt;Closed&lt;/FONT&gt;&lt;/B&gt;&lt;/SMALL&gt;&lt;/TD&gt;","&lt;/TD&gt;")))</f>
        <v>&lt;BR&gt;&lt;SMALL&gt;&lt;B&gt;&lt;FONT COLOR="#00C000"&gt;Closed&lt;/FONT&gt;&lt;/B&gt;&lt;/SMALL&gt;&lt;/TD&gt;</v>
      </c>
      <c r="E75" s="7" t="str">
        <f>(IF((Master!$B75="#"),(""),(CONCATENATE("&lt;TD VALIGN = TOP  ALIGN = CENTER NOWRAP&gt;",Master!C75,"&lt;/TD&gt;"))))</f>
        <v>&lt;TD VALIGN = TOP  ALIGN = CENTER NOWRAP&gt;802.1AS-2011&lt;/TD&gt;</v>
      </c>
      <c r="F75" s="7" t="str">
        <f>(IF((Master!$B75="#"),(""),(CONCATENATE("&lt;TD VALIGN = TOP NOWRAP&gt;",Master!D75,"&lt;/TD&gt;"))))</f>
        <v>&lt;TD VALIGN = TOP NOWRAP&gt;11.4.2.3&lt;/TD&gt;</v>
      </c>
      <c r="G75" s="7" t="str">
        <f>(IF((Master!$B75="#"),(""),(CONCATENATE("&lt;TD VALIGN = TOP NOWRAP&gt;",Master!E75,"&lt;/TD&gt;"))))</f>
        <v>&lt;TD VALIGN = TOP NOWRAP&gt;req80&lt;/TD&gt;</v>
      </c>
      <c r="H75" s="7" t="str">
        <f>IF(Master!G75="#","",IF(Master!G75="#","&lt;TD&gt;&lt;BR&gt;&lt;/TD&gt;",CONCATENATE("&lt;TD VALIGN = TOP  ALIGN = CENTER&gt;",Master!G75,"&lt;/TD&gt;")))</f>
        <v>&lt;TD VALIGN = TOP  ALIGN = CENTER&gt;-&lt;/TD&gt;</v>
      </c>
      <c r="I75" s="7" t="str">
        <f>IF(Master!H75="#","",IF(Master!H75="#","&lt;TD&gt;&lt;BR&gt;&lt;/TD&gt;",CONCATENATE("&lt;TD VALIGN = TOP  ALIGN = CENTER&gt;",Master!H75,"&lt;/TD&gt;")))</f>
        <v>&lt;TD VALIGN = TOP  ALIGN = CENTER&gt;-&lt;/TD&gt;</v>
      </c>
      <c r="J75" s="7" t="str">
        <f>IF(Master!I75="#","",IF(Master!I75="#","&lt;TD&gt;&lt;BR&gt;&lt;/TD&gt;",CONCATENATE("&lt;TD VALIGN = TOP  ALIGN = CENTER&gt;",Master!I75,"&lt;/TD&gt;")))</f>
        <v>&lt;TD VALIGN = TOP  ALIGN = CENTER&gt;-&lt;/TD&gt;</v>
      </c>
      <c r="K75" s="7" t="str">
        <f>IF(Master!J75="#","",IF(Master!J75="#","&lt;TD&gt;&lt;BR&gt;&lt;/TD&gt;",CONCATENATE("&lt;TD VALIGN = TOP  ALIGN = CENTER&gt;",Master!J75,"&lt;/TD&gt;")))</f>
        <v>&lt;TD VALIGN = TOP  ALIGN = CENTER&gt;-&lt;/TD&gt;</v>
      </c>
      <c r="L75" s="7" t="str">
        <f>IF(Master!K75="#","",IF(Master!K75="#","&lt;TD&gt;&lt;BR&gt;&lt;/TD&gt;",CONCATENATE("&lt;TD VALIGN = TOP  ALIGN = CENTER&gt;",Master!K75,"&lt;/TD&gt;")))</f>
        <v>&lt;TD VALIGN = TOP  ALIGN = CENTER&gt;-&lt;/TD&gt;</v>
      </c>
      <c r="M75" s="7" t="str">
        <f>IF(Master!L75="#","",IF(Master!L75="#","&lt;TD&gt;&lt;BR&gt;&lt;/TD&gt;",CONCATENATE("&lt;TD VALIGN = TOP  ALIGN = CENTER&gt;",Master!L75,"&lt;/TD&gt;")))</f>
        <v>&lt;TD VALIGN = TOP  ALIGN = CENTER&gt;-&lt;/TD&gt;</v>
      </c>
      <c r="N75" s="7" t="str">
        <f>IF(Master!M75="#","",IF(Master!M75="#","&lt;TD&gt;&lt;BR&gt;&lt;/TD&gt;",CONCATENATE("&lt;TD VALIGN = TOP  ALIGN = CENTER&gt;",Master!M75,"&lt;/TD&gt;")))</f>
        <v>&lt;TD VALIGN = TOP  ALIGN = CENTER&gt;-&lt;/TD&gt;</v>
      </c>
      <c r="O75" s="7" t="str">
        <f>IF(Master!N75="#","",IF(Master!N75="#","&lt;TD&gt;&lt;BR&gt;&lt;/TD&gt;",CONCATENATE("&lt;TD VALIGN = TOP  ALIGN = CENTER&gt;",Master!N75,"&lt;/TD&gt;")))</f>
        <v>&lt;TD VALIGN = TOP  ALIGN = CENTER&gt;-&lt;/TD&gt;</v>
      </c>
      <c r="P75" s="7" t="str">
        <f>IF(Master!O75="#","",IF(Master!O75="#","&lt;TD&gt;&lt;BR&gt;&lt;/TD&gt;",CONCATENATE("&lt;TD VALIGN = TOP  ALIGN = CENTER&gt;",Master!O75,"&lt;/TD&gt;")))</f>
        <v>&lt;TD VALIGN = TOP  ALIGN = CENTER&gt;B&lt;/TD&gt;</v>
      </c>
      <c r="Q75" s="7" t="str">
        <f>IF(Master!P75="#","",IF(Master!P75="#","&lt;TD&gt;&lt;BR&gt;&lt;/TD&gt;",CONCATENATE("&lt;TD VALIGN = TOP  ALIGN = CENTER&gt;",Master!P75,"&lt;/TD&gt;")))</f>
        <v>&lt;TD VALIGN = TOP  ALIGN = CENTER&gt;V&lt;/TD&gt;</v>
      </c>
      <c r="R75" s="7" t="str">
        <f>IF(Master!Q75="#","",IF(Master!Q75="#","&lt;TD&gt;&lt;BR&gt;&lt;/TD&gt;",CONCATENATE("&lt;TD VALIGN = TOP  ALIGN = CENTER&gt;",Master!Q75,"&lt;/TD&gt;")))</f>
        <v>&lt;TD VALIGN = TOP  ALIGN = CENTER&gt;V&lt;/TD&gt;</v>
      </c>
      <c r="S75" s="7" t="str">
        <f>IF(Master!R75="#","",IF(Master!R75="#","&lt;TD&gt;&lt;BR&gt;&lt;/TD&gt;",CONCATENATE("&lt;TD VALIGN = TOP  ALIGN = CENTER&gt;",Master!R75,"&lt;/TD&gt;")))</f>
        <v>&lt;TD VALIGN = TOP  ALIGN = CENTER&gt;V&lt;/TD&gt;</v>
      </c>
      <c r="T75" s="7" t="str">
        <f>IF(Master!S75="#","",IF(Master!S75="#","&lt;TD&gt;&lt;BR&gt;&lt;/TD&gt;",CONCATENATE("&lt;TD VALIGN = TOP  ALIGN = CENTER&gt;",Master!S75,"&lt;/TD&gt;")))</f>
        <v>&lt;TD VALIGN = TOP  ALIGN = CENTER&gt;V&lt;/TD&gt;</v>
      </c>
      <c r="U75" s="7" t="str">
        <f>IF(Master!T75="#","",IF(Master!T75="#","&lt;TD&gt;&lt;BR&gt;&lt;/TD&gt;",CONCATENATE("&lt;TD VALIGN = TOP  ALIGN = CENTER&gt;",Master!T75,"&lt;/TD&gt;")))</f>
        <v>&lt;TD VALIGN = TOP  ALIGN = CENTER&gt;A&lt;/TD&gt;</v>
      </c>
      <c r="V75" s="7" t="str">
        <f>IF(Master!U75="#","",IF(Master!U75="#","&lt;TD&gt;&lt;BR&gt;&lt;/TD&gt;",CONCATENATE("&lt;TD VALIGN = TOP  ALIGN = CENTER&gt;",Master!U75,"&lt;/TD&gt;")))</f>
        <v>&lt;TD VALIGN = TOP  ALIGN = CENTER&gt;P&lt;/TD&gt;</v>
      </c>
      <c r="W75" s="7" t="str">
        <f>IF(Master!V75="#","",IF(Master!V75="#","&lt;TD&gt;&lt;BR&gt;&lt;/TD&gt;",CONCATENATE("&lt;TD VALIGN = TOP  ALIGN = CENTER&gt;",Master!V75,"&lt;/TD&gt;")))</f>
        <v>&lt;TD VALIGN = TOP  ALIGN = CENTER&gt;P&lt;/TD&gt;</v>
      </c>
      <c r="X75" s="7" t="str">
        <f>IF(Master!W75="#","",IF(Master!W75="#","&lt;TD&gt;&lt;BR&gt;&lt;/TD&gt;",CONCATENATE("&lt;TD VALIGN = TOP  ALIGN = CENTER&gt;",Master!W75,"&lt;/TD&gt;")))</f>
        <v>&lt;TD VALIGN = TOP  ALIGN = CENTER&gt;P&lt;/TD&gt;</v>
      </c>
      <c r="Y75" s="7" t="str">
        <f>IF(Master!X75="#","",IF(Master!X75="#","&lt;TD&gt;&lt;BR&gt;&lt;/TD&gt;",CONCATENATE("&lt;TD VALIGN = TOP  ALIGN = CENTER&gt;",Master!X75,"&lt;/TD&gt;")))</f>
        <v/>
      </c>
      <c r="Z75" s="7" t="str">
        <f>IF(Master!Y75="#","",IF(Master!Y75="#","&lt;TD&gt;&lt;BR&gt;&lt;/TD&gt;",CONCATENATE("&lt;TD VALIGN = TOP  ALIGN = CENTER&gt;",Master!Y75,"&lt;/TD&gt;")))</f>
        <v>&lt;TD VALIGN = TOP  ALIGN = CENTER&gt;&lt;/TD&gt;</v>
      </c>
    </row>
    <row r="76" spans="1:26" ht="12.75" customHeight="1" x14ac:dyDescent="0.2">
      <c r="A76" s="26" t="str">
        <f>IF(Master!$B76="#","","&lt;TR&gt;")</f>
        <v>&lt;TR&gt;</v>
      </c>
      <c r="B76" s="7" t="str">
        <f>IF(Master!$B76="#","",CONCATENATE("&lt;TD VALIGN = TOP  ALIGN = CENTER&gt;&lt;A HREF=""maint_",Master!A76,".pdf""&gt;",Master!A76,"&lt;/A&gt;"))</f>
        <v>&lt;TD VALIGN = TOP  ALIGN = CENTER&gt;&lt;A HREF="maint_0081.pdf"&gt;0081&lt;/A&gt;</v>
      </c>
      <c r="C76" s="7" t="str">
        <f>IF(Master!$B76="#","", (IF(Totals!AS76="Y","&lt;BR&gt;&lt;SMALL&gt;&lt;B&gt;&lt;FONT COLOR=""#00C000""&gt;Closed&lt;/FONT&gt;&lt;/B&gt;&lt;/SMALL&gt;&lt;/TD&gt;","&lt;/TD&gt;")))</f>
        <v>&lt;BR&gt;&lt;SMALL&gt;&lt;B&gt;&lt;FONT COLOR="#00C000"&gt;Closed&lt;/FONT&gt;&lt;/B&gt;&lt;/SMALL&gt;&lt;/TD&gt;</v>
      </c>
      <c r="E76" s="7" t="str">
        <f>(IF((Master!$B76="#"),(""),(CONCATENATE("&lt;TD VALIGN = TOP  ALIGN = CENTER NOWRAP&gt;",Master!C76,"&lt;/TD&gt;"))))</f>
        <v>&lt;TD VALIGN = TOP  ALIGN = CENTER NOWRAP&gt;802.1AS-2011&lt;/TD&gt;</v>
      </c>
      <c r="F76" s="7" t="str">
        <f>(IF((Master!$B76="#"),(""),(CONCATENATE("&lt;TD VALIGN = TOP NOWRAP&gt;",Master!D76,"&lt;/TD&gt;"))))</f>
        <v>&lt;TD VALIGN = TOP NOWRAP&gt;14.6.25&lt;/TD&gt;</v>
      </c>
      <c r="G76" s="7" t="str">
        <f>(IF((Master!$B76="#"),(""),(CONCATENATE("&lt;TD VALIGN = TOP NOWRAP&gt;",Master!E76,"&lt;/TD&gt;"))))</f>
        <v>&lt;TD VALIGN = TOP NOWRAP&gt;req81&lt;/TD&gt;</v>
      </c>
      <c r="H76" s="7" t="str">
        <f>IF(Master!G76="#","",IF(Master!G76="#","&lt;TD&gt;&lt;BR&gt;&lt;/TD&gt;",CONCATENATE("&lt;TD VALIGN = TOP  ALIGN = CENTER&gt;",Master!G76,"&lt;/TD&gt;")))</f>
        <v>&lt;TD VALIGN = TOP  ALIGN = CENTER&gt;-&lt;/TD&gt;</v>
      </c>
      <c r="I76" s="7" t="str">
        <f>IF(Master!H76="#","",IF(Master!H76="#","&lt;TD&gt;&lt;BR&gt;&lt;/TD&gt;",CONCATENATE("&lt;TD VALIGN = TOP  ALIGN = CENTER&gt;",Master!H76,"&lt;/TD&gt;")))</f>
        <v>&lt;TD VALIGN = TOP  ALIGN = CENTER&gt;-&lt;/TD&gt;</v>
      </c>
      <c r="J76" s="7" t="str">
        <f>IF(Master!I76="#","",IF(Master!I76="#","&lt;TD&gt;&lt;BR&gt;&lt;/TD&gt;",CONCATENATE("&lt;TD VALIGN = TOP  ALIGN = CENTER&gt;",Master!I76,"&lt;/TD&gt;")))</f>
        <v>&lt;TD VALIGN = TOP  ALIGN = CENTER&gt;-&lt;/TD&gt;</v>
      </c>
      <c r="K76" s="7" t="str">
        <f>IF(Master!J76="#","",IF(Master!J76="#","&lt;TD&gt;&lt;BR&gt;&lt;/TD&gt;",CONCATENATE("&lt;TD VALIGN = TOP  ALIGN = CENTER&gt;",Master!J76,"&lt;/TD&gt;")))</f>
        <v>&lt;TD VALIGN = TOP  ALIGN = CENTER&gt;-&lt;/TD&gt;</v>
      </c>
      <c r="L76" s="7" t="str">
        <f>IF(Master!K76="#","",IF(Master!K76="#","&lt;TD&gt;&lt;BR&gt;&lt;/TD&gt;",CONCATENATE("&lt;TD VALIGN = TOP  ALIGN = CENTER&gt;",Master!K76,"&lt;/TD&gt;")))</f>
        <v>&lt;TD VALIGN = TOP  ALIGN = CENTER&gt;-&lt;/TD&gt;</v>
      </c>
      <c r="M76" s="7" t="str">
        <f>IF(Master!L76="#","",IF(Master!L76="#","&lt;TD&gt;&lt;BR&gt;&lt;/TD&gt;",CONCATENATE("&lt;TD VALIGN = TOP  ALIGN = CENTER&gt;",Master!L76,"&lt;/TD&gt;")))</f>
        <v>&lt;TD VALIGN = TOP  ALIGN = CENTER&gt;-&lt;/TD&gt;</v>
      </c>
      <c r="N76" s="7" t="str">
        <f>IF(Master!M76="#","",IF(Master!M76="#","&lt;TD&gt;&lt;BR&gt;&lt;/TD&gt;",CONCATENATE("&lt;TD VALIGN = TOP  ALIGN = CENTER&gt;",Master!M76,"&lt;/TD&gt;")))</f>
        <v>&lt;TD VALIGN = TOP  ALIGN = CENTER&gt;-&lt;/TD&gt;</v>
      </c>
      <c r="O76" s="7" t="str">
        <f>IF(Master!N76="#","",IF(Master!N76="#","&lt;TD&gt;&lt;BR&gt;&lt;/TD&gt;",CONCATENATE("&lt;TD VALIGN = TOP  ALIGN = CENTER&gt;",Master!N76,"&lt;/TD&gt;")))</f>
        <v>&lt;TD VALIGN = TOP  ALIGN = CENTER&gt;-&lt;/TD&gt;</v>
      </c>
      <c r="P76" s="7" t="str">
        <f>IF(Master!O76="#","",IF(Master!O76="#","&lt;TD&gt;&lt;BR&gt;&lt;/TD&gt;",CONCATENATE("&lt;TD VALIGN = TOP  ALIGN = CENTER&gt;",Master!O76,"&lt;/TD&gt;")))</f>
        <v>&lt;TD VALIGN = TOP  ALIGN = CENTER&gt;B&lt;/TD&gt;</v>
      </c>
      <c r="Q76" s="7" t="str">
        <f>IF(Master!P76="#","",IF(Master!P76="#","&lt;TD&gt;&lt;BR&gt;&lt;/TD&gt;",CONCATENATE("&lt;TD VALIGN = TOP  ALIGN = CENTER&gt;",Master!P76,"&lt;/TD&gt;")))</f>
        <v>&lt;TD VALIGN = TOP  ALIGN = CENTER&gt;V&lt;/TD&gt;</v>
      </c>
      <c r="R76" s="7" t="str">
        <f>IF(Master!Q76="#","",IF(Master!Q76="#","&lt;TD&gt;&lt;BR&gt;&lt;/TD&gt;",CONCATENATE("&lt;TD VALIGN = TOP  ALIGN = CENTER&gt;",Master!Q76,"&lt;/TD&gt;")))</f>
        <v>&lt;TD VALIGN = TOP  ALIGN = CENTER&gt;V&lt;/TD&gt;</v>
      </c>
      <c r="S76" s="7" t="str">
        <f>IF(Master!R76="#","",IF(Master!R76="#","&lt;TD&gt;&lt;BR&gt;&lt;/TD&gt;",CONCATENATE("&lt;TD VALIGN = TOP  ALIGN = CENTER&gt;",Master!R76,"&lt;/TD&gt;")))</f>
        <v>&lt;TD VALIGN = TOP  ALIGN = CENTER&gt;V&lt;/TD&gt;</v>
      </c>
      <c r="T76" s="7" t="str">
        <f>IF(Master!S76="#","",IF(Master!S76="#","&lt;TD&gt;&lt;BR&gt;&lt;/TD&gt;",CONCATENATE("&lt;TD VALIGN = TOP  ALIGN = CENTER&gt;",Master!S76,"&lt;/TD&gt;")))</f>
        <v>&lt;TD VALIGN = TOP  ALIGN = CENTER&gt;V&lt;/TD&gt;</v>
      </c>
      <c r="U76" s="7" t="str">
        <f>IF(Master!T76="#","",IF(Master!T76="#","&lt;TD&gt;&lt;BR&gt;&lt;/TD&gt;",CONCATENATE("&lt;TD VALIGN = TOP  ALIGN = CENTER&gt;",Master!T76,"&lt;/TD&gt;")))</f>
        <v>&lt;TD VALIGN = TOP  ALIGN = CENTER&gt;A&lt;/TD&gt;</v>
      </c>
      <c r="V76" s="7" t="str">
        <f>IF(Master!U76="#","",IF(Master!U76="#","&lt;TD&gt;&lt;BR&gt;&lt;/TD&gt;",CONCATENATE("&lt;TD VALIGN = TOP  ALIGN = CENTER&gt;",Master!U76,"&lt;/TD&gt;")))</f>
        <v>&lt;TD VALIGN = TOP  ALIGN = CENTER&gt;P&lt;/TD&gt;</v>
      </c>
      <c r="W76" s="7" t="str">
        <f>IF(Master!V76="#","",IF(Master!V76="#","&lt;TD&gt;&lt;BR&gt;&lt;/TD&gt;",CONCATENATE("&lt;TD VALIGN = TOP  ALIGN = CENTER&gt;",Master!V76,"&lt;/TD&gt;")))</f>
        <v>&lt;TD VALIGN = TOP  ALIGN = CENTER&gt;P&lt;/TD&gt;</v>
      </c>
      <c r="X76" s="7" t="str">
        <f>IF(Master!W76="#","",IF(Master!W76="#","&lt;TD&gt;&lt;BR&gt;&lt;/TD&gt;",CONCATENATE("&lt;TD VALIGN = TOP  ALIGN = CENTER&gt;",Master!W76,"&lt;/TD&gt;")))</f>
        <v>&lt;TD VALIGN = TOP  ALIGN = CENTER&gt;P&lt;/TD&gt;</v>
      </c>
      <c r="Y76" s="7" t="str">
        <f>IF(Master!X76="#","",IF(Master!X76="#","&lt;TD&gt;&lt;BR&gt;&lt;/TD&gt;",CONCATENATE("&lt;TD VALIGN = TOP  ALIGN = CENTER&gt;",Master!X76,"&lt;/TD&gt;")))</f>
        <v/>
      </c>
      <c r="Z76" s="7" t="str">
        <f>IF(Master!Y76="#","",IF(Master!Y76="#","&lt;TD&gt;&lt;BR&gt;&lt;/TD&gt;",CONCATENATE("&lt;TD VALIGN = TOP  ALIGN = CENTER&gt;",Master!Y76,"&lt;/TD&gt;")))</f>
        <v>&lt;TD VALIGN = TOP  ALIGN = CENTER&gt;&lt;/TD&gt;</v>
      </c>
    </row>
    <row r="77" spans="1:26" ht="12.75" customHeight="1" x14ac:dyDescent="0.2">
      <c r="A77" s="26" t="str">
        <f>IF(Master!$B77="#","","&lt;TR&gt;")</f>
        <v>&lt;TR&gt;</v>
      </c>
      <c r="B77" s="7" t="str">
        <f>IF(Master!$B77="#","",CONCATENATE("&lt;TD VALIGN = TOP  ALIGN = CENTER&gt;&lt;A HREF=""maint_",Master!A77,".pdf""&gt;",Master!A77,"&lt;/A&gt;"))</f>
        <v>&lt;TD VALIGN = TOP  ALIGN = CENTER&gt;&lt;A HREF="maint_0082.pdf"&gt;0082&lt;/A&gt;</v>
      </c>
      <c r="C77" s="7" t="str">
        <f>IF(Master!$B77="#","", (IF(Totals!AS77="Y","&lt;BR&gt;&lt;SMALL&gt;&lt;B&gt;&lt;FONT COLOR=""#00C000""&gt;Closed&lt;/FONT&gt;&lt;/B&gt;&lt;/SMALL&gt;&lt;/TD&gt;","&lt;/TD&gt;")))</f>
        <v>&lt;BR&gt;&lt;SMALL&gt;&lt;B&gt;&lt;FONT COLOR="#00C000"&gt;Closed&lt;/FONT&gt;&lt;/B&gt;&lt;/SMALL&gt;&lt;/TD&gt;</v>
      </c>
      <c r="E77" s="7" t="str">
        <f>(IF((Master!$B77="#"),(""),(CONCATENATE("&lt;TD VALIGN = TOP  ALIGN = CENTER NOWRAP&gt;",Master!C77,"&lt;/TD&gt;"))))</f>
        <v>&lt;TD VALIGN = TOP  ALIGN = CENTER NOWRAP&gt;802.1AS-2011&lt;/TD&gt;</v>
      </c>
      <c r="F77" s="7" t="str">
        <f>(IF((Master!$B77="#"),(""),(CONCATENATE("&lt;TD VALIGN = TOP NOWRAP&gt;",Master!D77,"&lt;/TD&gt;"))))</f>
        <v>&lt;TD VALIGN = TOP NOWRAP&gt;14.7.9&lt;/TD&gt;</v>
      </c>
      <c r="G77" s="7" t="str">
        <f>(IF((Master!$B77="#"),(""),(CONCATENATE("&lt;TD VALIGN = TOP NOWRAP&gt;",Master!E77,"&lt;/TD&gt;"))))</f>
        <v>&lt;TD VALIGN = TOP NOWRAP&gt;req82&lt;/TD&gt;</v>
      </c>
      <c r="H77" s="7" t="str">
        <f>IF(Master!G77="#","",IF(Master!G77="#","&lt;TD&gt;&lt;BR&gt;&lt;/TD&gt;",CONCATENATE("&lt;TD VALIGN = TOP  ALIGN = CENTER&gt;",Master!G77,"&lt;/TD&gt;")))</f>
        <v>&lt;TD VALIGN = TOP  ALIGN = CENTER&gt;-&lt;/TD&gt;</v>
      </c>
      <c r="I77" s="7" t="str">
        <f>IF(Master!H77="#","",IF(Master!H77="#","&lt;TD&gt;&lt;BR&gt;&lt;/TD&gt;",CONCATENATE("&lt;TD VALIGN = TOP  ALIGN = CENTER&gt;",Master!H77,"&lt;/TD&gt;")))</f>
        <v>&lt;TD VALIGN = TOP  ALIGN = CENTER&gt;-&lt;/TD&gt;</v>
      </c>
      <c r="J77" s="7" t="str">
        <f>IF(Master!I77="#","",IF(Master!I77="#","&lt;TD&gt;&lt;BR&gt;&lt;/TD&gt;",CONCATENATE("&lt;TD VALIGN = TOP  ALIGN = CENTER&gt;",Master!I77,"&lt;/TD&gt;")))</f>
        <v>&lt;TD VALIGN = TOP  ALIGN = CENTER&gt;-&lt;/TD&gt;</v>
      </c>
      <c r="K77" s="7" t="str">
        <f>IF(Master!J77="#","",IF(Master!J77="#","&lt;TD&gt;&lt;BR&gt;&lt;/TD&gt;",CONCATENATE("&lt;TD VALIGN = TOP  ALIGN = CENTER&gt;",Master!J77,"&lt;/TD&gt;")))</f>
        <v>&lt;TD VALIGN = TOP  ALIGN = CENTER&gt;-&lt;/TD&gt;</v>
      </c>
      <c r="L77" s="7" t="str">
        <f>IF(Master!K77="#","",IF(Master!K77="#","&lt;TD&gt;&lt;BR&gt;&lt;/TD&gt;",CONCATENATE("&lt;TD VALIGN = TOP  ALIGN = CENTER&gt;",Master!K77,"&lt;/TD&gt;")))</f>
        <v>&lt;TD VALIGN = TOP  ALIGN = CENTER&gt;-&lt;/TD&gt;</v>
      </c>
      <c r="M77" s="7" t="str">
        <f>IF(Master!L77="#","",IF(Master!L77="#","&lt;TD&gt;&lt;BR&gt;&lt;/TD&gt;",CONCATENATE("&lt;TD VALIGN = TOP  ALIGN = CENTER&gt;",Master!L77,"&lt;/TD&gt;")))</f>
        <v>&lt;TD VALIGN = TOP  ALIGN = CENTER&gt;-&lt;/TD&gt;</v>
      </c>
      <c r="N77" s="7" t="str">
        <f>IF(Master!M77="#","",IF(Master!M77="#","&lt;TD&gt;&lt;BR&gt;&lt;/TD&gt;",CONCATENATE("&lt;TD VALIGN = TOP  ALIGN = CENTER&gt;",Master!M77,"&lt;/TD&gt;")))</f>
        <v>&lt;TD VALIGN = TOP  ALIGN = CENTER&gt;-&lt;/TD&gt;</v>
      </c>
      <c r="O77" s="7" t="str">
        <f>IF(Master!N77="#","",IF(Master!N77="#","&lt;TD&gt;&lt;BR&gt;&lt;/TD&gt;",CONCATENATE("&lt;TD VALIGN = TOP  ALIGN = CENTER&gt;",Master!N77,"&lt;/TD&gt;")))</f>
        <v>&lt;TD VALIGN = TOP  ALIGN = CENTER&gt;-&lt;/TD&gt;</v>
      </c>
      <c r="P77" s="7" t="str">
        <f>IF(Master!O77="#","",IF(Master!O77="#","&lt;TD&gt;&lt;BR&gt;&lt;/TD&gt;",CONCATENATE("&lt;TD VALIGN = TOP  ALIGN = CENTER&gt;",Master!O77,"&lt;/TD&gt;")))</f>
        <v>&lt;TD VALIGN = TOP  ALIGN = CENTER&gt;B&lt;/TD&gt;</v>
      </c>
      <c r="Q77" s="7" t="str">
        <f>IF(Master!P77="#","",IF(Master!P77="#","&lt;TD&gt;&lt;BR&gt;&lt;/TD&gt;",CONCATENATE("&lt;TD VALIGN = TOP  ALIGN = CENTER&gt;",Master!P77,"&lt;/TD&gt;")))</f>
        <v>&lt;TD VALIGN = TOP  ALIGN = CENTER&gt;V&lt;/TD&gt;</v>
      </c>
      <c r="R77" s="7" t="str">
        <f>IF(Master!Q77="#","",IF(Master!Q77="#","&lt;TD&gt;&lt;BR&gt;&lt;/TD&gt;",CONCATENATE("&lt;TD VALIGN = TOP  ALIGN = CENTER&gt;",Master!Q77,"&lt;/TD&gt;")))</f>
        <v>&lt;TD VALIGN = TOP  ALIGN = CENTER&gt;V&lt;/TD&gt;</v>
      </c>
      <c r="S77" s="7" t="str">
        <f>IF(Master!R77="#","",IF(Master!R77="#","&lt;TD&gt;&lt;BR&gt;&lt;/TD&gt;",CONCATENATE("&lt;TD VALIGN = TOP  ALIGN = CENTER&gt;",Master!R77,"&lt;/TD&gt;")))</f>
        <v>&lt;TD VALIGN = TOP  ALIGN = CENTER&gt;V&lt;/TD&gt;</v>
      </c>
      <c r="T77" s="7" t="str">
        <f>IF(Master!S77="#","",IF(Master!S77="#","&lt;TD&gt;&lt;BR&gt;&lt;/TD&gt;",CONCATENATE("&lt;TD VALIGN = TOP  ALIGN = CENTER&gt;",Master!S77,"&lt;/TD&gt;")))</f>
        <v>&lt;TD VALIGN = TOP  ALIGN = CENTER&gt;V&lt;/TD&gt;</v>
      </c>
      <c r="U77" s="7" t="str">
        <f>IF(Master!T77="#","",IF(Master!T77="#","&lt;TD&gt;&lt;BR&gt;&lt;/TD&gt;",CONCATENATE("&lt;TD VALIGN = TOP  ALIGN = CENTER&gt;",Master!T77,"&lt;/TD&gt;")))</f>
        <v>&lt;TD VALIGN = TOP  ALIGN = CENTER&gt;A&lt;/TD&gt;</v>
      </c>
      <c r="V77" s="7" t="str">
        <f>IF(Master!U77="#","",IF(Master!U77="#","&lt;TD&gt;&lt;BR&gt;&lt;/TD&gt;",CONCATENATE("&lt;TD VALIGN = TOP  ALIGN = CENTER&gt;",Master!U77,"&lt;/TD&gt;")))</f>
        <v>&lt;TD VALIGN = TOP  ALIGN = CENTER&gt;P&lt;/TD&gt;</v>
      </c>
      <c r="W77" s="7" t="str">
        <f>IF(Master!V77="#","",IF(Master!V77="#","&lt;TD&gt;&lt;BR&gt;&lt;/TD&gt;",CONCATENATE("&lt;TD VALIGN = TOP  ALIGN = CENTER&gt;",Master!V77,"&lt;/TD&gt;")))</f>
        <v>&lt;TD VALIGN = TOP  ALIGN = CENTER&gt;P&lt;/TD&gt;</v>
      </c>
      <c r="X77" s="7" t="str">
        <f>IF(Master!W77="#","",IF(Master!W77="#","&lt;TD&gt;&lt;BR&gt;&lt;/TD&gt;",CONCATENATE("&lt;TD VALIGN = TOP  ALIGN = CENTER&gt;",Master!W77,"&lt;/TD&gt;")))</f>
        <v>&lt;TD VALIGN = TOP  ALIGN = CENTER&gt;P&lt;/TD&gt;</v>
      </c>
      <c r="Y77" s="7" t="str">
        <f>IF(Master!X77="#","",IF(Master!X77="#","&lt;TD&gt;&lt;BR&gt;&lt;/TD&gt;",CONCATENATE("&lt;TD VALIGN = TOP  ALIGN = CENTER&gt;",Master!X77,"&lt;/TD&gt;")))</f>
        <v/>
      </c>
      <c r="Z77" s="7" t="str">
        <f>IF(Master!Y77="#","",IF(Master!Y77="#","&lt;TD&gt;&lt;BR&gt;&lt;/TD&gt;",CONCATENATE("&lt;TD VALIGN = TOP  ALIGN = CENTER&gt;",Master!Y77,"&lt;/TD&gt;")))</f>
        <v>&lt;TD VALIGN = TOP  ALIGN = CENTER&gt;&lt;/TD&gt;</v>
      </c>
    </row>
    <row r="78" spans="1:26" ht="12.75" customHeight="1" x14ac:dyDescent="0.2">
      <c r="A78" s="26" t="str">
        <f>IF(Master!$B78="#","","&lt;TR&gt;")</f>
        <v>&lt;TR&gt;</v>
      </c>
      <c r="B78" s="7" t="str">
        <f>IF(Master!$B78="#","",CONCATENATE("&lt;TD VALIGN = TOP  ALIGN = CENTER&gt;&lt;A HREF=""maint_",Master!A78,".pdf""&gt;",Master!A78,"&lt;/A&gt;"))</f>
        <v>&lt;TD VALIGN = TOP  ALIGN = CENTER&gt;&lt;A HREF="maint_0083.pdf"&gt;0083&lt;/A&gt;</v>
      </c>
      <c r="C78" s="7" t="str">
        <f>IF(Master!$B78="#","", (IF(Totals!AS78="Y","&lt;BR&gt;&lt;SMALL&gt;&lt;B&gt;&lt;FONT COLOR=""#00C000""&gt;Closed&lt;/FONT&gt;&lt;/B&gt;&lt;/SMALL&gt;&lt;/TD&gt;","&lt;/TD&gt;")))</f>
        <v>&lt;BR&gt;&lt;SMALL&gt;&lt;B&gt;&lt;FONT COLOR="#00C000"&gt;Closed&lt;/FONT&gt;&lt;/B&gt;&lt;/SMALL&gt;&lt;/TD&gt;</v>
      </c>
      <c r="E78" s="7" t="str">
        <f>(IF((Master!$B78="#"),(""),(CONCATENATE("&lt;TD VALIGN = TOP  ALIGN = CENTER NOWRAP&gt;",Master!C78,"&lt;/TD&gt;"))))</f>
        <v>&lt;TD VALIGN = TOP  ALIGN = CENTER NOWRAP&gt;802.1AS-2011&lt;/TD&gt;</v>
      </c>
      <c r="F78" s="7" t="str">
        <f>(IF((Master!$B78="#"),(""),(CONCATENATE("&lt;TD VALIGN = TOP NOWRAP&gt;",Master!D78,"&lt;/TD&gt;"))))</f>
        <v>&lt;TD VALIGN = TOP NOWRAP&gt;A.5&lt;/TD&gt;</v>
      </c>
      <c r="G78" s="7" t="str">
        <f>(IF((Master!$B78="#"),(""),(CONCATENATE("&lt;TD VALIGN = TOP NOWRAP&gt;",Master!E78,"&lt;/TD&gt;"))))</f>
        <v>&lt;TD VALIGN = TOP NOWRAP&gt;req83&lt;/TD&gt;</v>
      </c>
      <c r="H78" s="7" t="str">
        <f>IF(Master!G78="#","",IF(Master!G78="#","&lt;TD&gt;&lt;BR&gt;&lt;/TD&gt;",CONCATENATE("&lt;TD VALIGN = TOP  ALIGN = CENTER&gt;",Master!G78,"&lt;/TD&gt;")))</f>
        <v>&lt;TD VALIGN = TOP  ALIGN = CENTER&gt;-&lt;/TD&gt;</v>
      </c>
      <c r="I78" s="7" t="str">
        <f>IF(Master!H78="#","",IF(Master!H78="#","&lt;TD&gt;&lt;BR&gt;&lt;/TD&gt;",CONCATENATE("&lt;TD VALIGN = TOP  ALIGN = CENTER&gt;",Master!H78,"&lt;/TD&gt;")))</f>
        <v>&lt;TD VALIGN = TOP  ALIGN = CENTER&gt;-&lt;/TD&gt;</v>
      </c>
      <c r="J78" s="7" t="str">
        <f>IF(Master!I78="#","",IF(Master!I78="#","&lt;TD&gt;&lt;BR&gt;&lt;/TD&gt;",CONCATENATE("&lt;TD VALIGN = TOP  ALIGN = CENTER&gt;",Master!I78,"&lt;/TD&gt;")))</f>
        <v>&lt;TD VALIGN = TOP  ALIGN = CENTER&gt;-&lt;/TD&gt;</v>
      </c>
      <c r="K78" s="7" t="str">
        <f>IF(Master!J78="#","",IF(Master!J78="#","&lt;TD&gt;&lt;BR&gt;&lt;/TD&gt;",CONCATENATE("&lt;TD VALIGN = TOP  ALIGN = CENTER&gt;",Master!J78,"&lt;/TD&gt;")))</f>
        <v>&lt;TD VALIGN = TOP  ALIGN = CENTER&gt;-&lt;/TD&gt;</v>
      </c>
      <c r="L78" s="7" t="str">
        <f>IF(Master!K78="#","",IF(Master!K78="#","&lt;TD&gt;&lt;BR&gt;&lt;/TD&gt;",CONCATENATE("&lt;TD VALIGN = TOP  ALIGN = CENTER&gt;",Master!K78,"&lt;/TD&gt;")))</f>
        <v>&lt;TD VALIGN = TOP  ALIGN = CENTER&gt;-&lt;/TD&gt;</v>
      </c>
      <c r="M78" s="7" t="str">
        <f>IF(Master!L78="#","",IF(Master!L78="#","&lt;TD&gt;&lt;BR&gt;&lt;/TD&gt;",CONCATENATE("&lt;TD VALIGN = TOP  ALIGN = CENTER&gt;",Master!L78,"&lt;/TD&gt;")))</f>
        <v>&lt;TD VALIGN = TOP  ALIGN = CENTER&gt;-&lt;/TD&gt;</v>
      </c>
      <c r="N78" s="7" t="str">
        <f>IF(Master!M78="#","",IF(Master!M78="#","&lt;TD&gt;&lt;BR&gt;&lt;/TD&gt;",CONCATENATE("&lt;TD VALIGN = TOP  ALIGN = CENTER&gt;",Master!M78,"&lt;/TD&gt;")))</f>
        <v>&lt;TD VALIGN = TOP  ALIGN = CENTER&gt;-&lt;/TD&gt;</v>
      </c>
      <c r="O78" s="7" t="str">
        <f>IF(Master!N78="#","",IF(Master!N78="#","&lt;TD&gt;&lt;BR&gt;&lt;/TD&gt;",CONCATENATE("&lt;TD VALIGN = TOP  ALIGN = CENTER&gt;",Master!N78,"&lt;/TD&gt;")))</f>
        <v>&lt;TD VALIGN = TOP  ALIGN = CENTER&gt;-&lt;/TD&gt;</v>
      </c>
      <c r="P78" s="7" t="str">
        <f>IF(Master!O78="#","",IF(Master!O78="#","&lt;TD&gt;&lt;BR&gt;&lt;/TD&gt;",CONCATENATE("&lt;TD VALIGN = TOP  ALIGN = CENTER&gt;",Master!O78,"&lt;/TD&gt;")))</f>
        <v>&lt;TD VALIGN = TOP  ALIGN = CENTER&gt;T&lt;/TD&gt;</v>
      </c>
      <c r="Q78" s="7" t="str">
        <f>IF(Master!P78="#","",IF(Master!P78="#","&lt;TD&gt;&lt;BR&gt;&lt;/TD&gt;",CONCATENATE("&lt;TD VALIGN = TOP  ALIGN = CENTER&gt;",Master!P78,"&lt;/TD&gt;")))</f>
        <v>&lt;TD VALIGN = TOP  ALIGN = CENTER&gt;J&lt;/TD&gt;</v>
      </c>
      <c r="R78" s="7" t="str">
        <f>IF(Master!Q78="#","",IF(Master!Q78="#","&lt;TD&gt;&lt;BR&gt;&lt;/TD&gt;",CONCATENATE("&lt;TD VALIGN = TOP  ALIGN = CENTER&gt;",Master!Q78,"&lt;/TD&gt;")))</f>
        <v>&lt;TD VALIGN = TOP  ALIGN = CENTER&gt;J&lt;/TD&gt;</v>
      </c>
      <c r="S78" s="7" t="str">
        <f>IF(Master!R78="#","",IF(Master!R78="#","&lt;TD&gt;&lt;BR&gt;&lt;/TD&gt;",CONCATENATE("&lt;TD VALIGN = TOP  ALIGN = CENTER&gt;",Master!R78,"&lt;/TD&gt;")))</f>
        <v>&lt;TD VALIGN = TOP  ALIGN = CENTER&gt;J&lt;/TD&gt;</v>
      </c>
      <c r="T78" s="7" t="str">
        <f>IF(Master!S78="#","",IF(Master!S78="#","&lt;TD&gt;&lt;BR&gt;&lt;/TD&gt;",CONCATENATE("&lt;TD VALIGN = TOP  ALIGN = CENTER&gt;",Master!S78,"&lt;/TD&gt;")))</f>
        <v>&lt;TD VALIGN = TOP  ALIGN = CENTER&gt;J&lt;/TD&gt;</v>
      </c>
      <c r="U78" s="7" t="str">
        <f>IF(Master!T78="#","",IF(Master!T78="#","&lt;TD&gt;&lt;BR&gt;&lt;/TD&gt;",CONCATENATE("&lt;TD VALIGN = TOP  ALIGN = CENTER&gt;",Master!T78,"&lt;/TD&gt;")))</f>
        <v>&lt;TD VALIGN = TOP  ALIGN = CENTER&gt;J&lt;/TD&gt;</v>
      </c>
      <c r="V78" s="7" t="str">
        <f>IF(Master!U78="#","",IF(Master!U78="#","&lt;TD&gt;&lt;BR&gt;&lt;/TD&gt;",CONCATENATE("&lt;TD VALIGN = TOP  ALIGN = CENTER&gt;",Master!U78,"&lt;/TD&gt;")))</f>
        <v>&lt;TD VALIGN = TOP  ALIGN = CENTER&gt;J&lt;/TD&gt;</v>
      </c>
      <c r="W78" s="7" t="str">
        <f>IF(Master!V78="#","",IF(Master!V78="#","&lt;TD&gt;&lt;BR&gt;&lt;/TD&gt;",CONCATENATE("&lt;TD VALIGN = TOP  ALIGN = CENTER&gt;",Master!V78,"&lt;/TD&gt;")))</f>
        <v>&lt;TD VALIGN = TOP  ALIGN = CENTER&gt;J&lt;/TD&gt;</v>
      </c>
      <c r="X78" s="7" t="str">
        <f>IF(Master!W78="#","",IF(Master!W78="#","&lt;TD&gt;&lt;BR&gt;&lt;/TD&gt;",CONCATENATE("&lt;TD VALIGN = TOP  ALIGN = CENTER&gt;",Master!W78,"&lt;/TD&gt;")))</f>
        <v>&lt;TD VALIGN = TOP  ALIGN = CENTER&gt;J&lt;/TD&gt;</v>
      </c>
      <c r="Y78" s="7" t="str">
        <f>IF(Master!X78="#","",IF(Master!X78="#","&lt;TD&gt;&lt;BR&gt;&lt;/TD&gt;",CONCATENATE("&lt;TD VALIGN = TOP  ALIGN = CENTER&gt;",Master!X78,"&lt;/TD&gt;")))</f>
        <v/>
      </c>
      <c r="Z78" s="7" t="str">
        <f>IF(Master!Y78="#","",IF(Master!Y78="#","&lt;TD&gt;&lt;BR&gt;&lt;/TD&gt;",CONCATENATE("&lt;TD VALIGN = TOP  ALIGN = CENTER&gt;",Master!Y78,"&lt;/TD&gt;")))</f>
        <v>&lt;TD VALIGN = TOP  ALIGN = CENTER&gt;&lt;/TD&gt;</v>
      </c>
    </row>
    <row r="79" spans="1:26" ht="12.75" customHeight="1" x14ac:dyDescent="0.2">
      <c r="A79" s="26" t="str">
        <f>IF(Master!$B79="#","","&lt;TR&gt;")</f>
        <v>&lt;TR&gt;</v>
      </c>
      <c r="B79" s="7" t="str">
        <f>IF(Master!$B79="#","",CONCATENATE("&lt;TD VALIGN = TOP  ALIGN = CENTER&gt;&lt;A HREF=""maint_",Master!A79,".pdf""&gt;",Master!A79,"&lt;/A&gt;"))</f>
        <v>&lt;TD VALIGN = TOP  ALIGN = CENTER&gt;&lt;A HREF="maint_0084.pdf"&gt;0084&lt;/A&gt;</v>
      </c>
      <c r="C79" s="7" t="str">
        <f>IF(Master!$B79="#","", (IF(Totals!AS79="Y","&lt;BR&gt;&lt;SMALL&gt;&lt;B&gt;&lt;FONT COLOR=""#00C000""&gt;Closed&lt;/FONT&gt;&lt;/B&gt;&lt;/SMALL&gt;&lt;/TD&gt;","&lt;/TD&gt;")))</f>
        <v>&lt;BR&gt;&lt;SMALL&gt;&lt;B&gt;&lt;FONT COLOR="#00C000"&gt;Closed&lt;/FONT&gt;&lt;/B&gt;&lt;/SMALL&gt;&lt;/TD&gt;</v>
      </c>
      <c r="E79" s="7" t="str">
        <f>(IF((Master!$B79="#"),(""),(CONCATENATE("&lt;TD VALIGN = TOP  ALIGN = CENTER NOWRAP&gt;",Master!C79,"&lt;/TD&gt;"))))</f>
        <v>&lt;TD VALIGN = TOP  ALIGN = CENTER NOWRAP&gt;802.1AS-2011&lt;/TD&gt;</v>
      </c>
      <c r="F79" s="7" t="str">
        <f>(IF((Master!$B79="#"),(""),(CONCATENATE("&lt;TD VALIGN = TOP NOWRAP&gt;",Master!D79,"&lt;/TD&gt;"))))</f>
        <v>&lt;TD VALIGN = TOP NOWRAP&gt;General&lt;/TD&gt;</v>
      </c>
      <c r="G79" s="7" t="str">
        <f>(IF((Master!$B79="#"),(""),(CONCATENATE("&lt;TD VALIGN = TOP NOWRAP&gt;",Master!E79,"&lt;/TD&gt;"))))</f>
        <v>&lt;TD VALIGN = TOP NOWRAP&gt;req84&lt;/TD&gt;</v>
      </c>
      <c r="H79" s="7" t="str">
        <f>IF(Master!G79="#","",IF(Master!G79="#","&lt;TD&gt;&lt;BR&gt;&lt;/TD&gt;",CONCATENATE("&lt;TD VALIGN = TOP  ALIGN = CENTER&gt;",Master!G79,"&lt;/TD&gt;")))</f>
        <v>&lt;TD VALIGN = TOP  ALIGN = CENTER&gt;-&lt;/TD&gt;</v>
      </c>
      <c r="I79" s="7" t="str">
        <f>IF(Master!H79="#","",IF(Master!H79="#","&lt;TD&gt;&lt;BR&gt;&lt;/TD&gt;",CONCATENATE("&lt;TD VALIGN = TOP  ALIGN = CENTER&gt;",Master!H79,"&lt;/TD&gt;")))</f>
        <v>&lt;TD VALIGN = TOP  ALIGN = CENTER&gt;-&lt;/TD&gt;</v>
      </c>
      <c r="J79" s="7" t="str">
        <f>IF(Master!I79="#","",IF(Master!I79="#","&lt;TD&gt;&lt;BR&gt;&lt;/TD&gt;",CONCATENATE("&lt;TD VALIGN = TOP  ALIGN = CENTER&gt;",Master!I79,"&lt;/TD&gt;")))</f>
        <v>&lt;TD VALIGN = TOP  ALIGN = CENTER&gt;-&lt;/TD&gt;</v>
      </c>
      <c r="K79" s="7" t="str">
        <f>IF(Master!J79="#","",IF(Master!J79="#","&lt;TD&gt;&lt;BR&gt;&lt;/TD&gt;",CONCATENATE("&lt;TD VALIGN = TOP  ALIGN = CENTER&gt;",Master!J79,"&lt;/TD&gt;")))</f>
        <v>&lt;TD VALIGN = TOP  ALIGN = CENTER&gt;-&lt;/TD&gt;</v>
      </c>
      <c r="L79" s="7" t="str">
        <f>IF(Master!K79="#","",IF(Master!K79="#","&lt;TD&gt;&lt;BR&gt;&lt;/TD&gt;",CONCATENATE("&lt;TD VALIGN = TOP  ALIGN = CENTER&gt;",Master!K79,"&lt;/TD&gt;")))</f>
        <v>&lt;TD VALIGN = TOP  ALIGN = CENTER&gt;-&lt;/TD&gt;</v>
      </c>
      <c r="M79" s="7" t="str">
        <f>IF(Master!L79="#","",IF(Master!L79="#","&lt;TD&gt;&lt;BR&gt;&lt;/TD&gt;",CONCATENATE("&lt;TD VALIGN = TOP  ALIGN = CENTER&gt;",Master!L79,"&lt;/TD&gt;")))</f>
        <v>&lt;TD VALIGN = TOP  ALIGN = CENTER&gt;-&lt;/TD&gt;</v>
      </c>
      <c r="N79" s="7" t="str">
        <f>IF(Master!M79="#","",IF(Master!M79="#","&lt;TD&gt;&lt;BR&gt;&lt;/TD&gt;",CONCATENATE("&lt;TD VALIGN = TOP  ALIGN = CENTER&gt;",Master!M79,"&lt;/TD&gt;")))</f>
        <v>&lt;TD VALIGN = TOP  ALIGN = CENTER&gt;-&lt;/TD&gt;</v>
      </c>
      <c r="O79" s="7" t="str">
        <f>IF(Master!N79="#","",IF(Master!N79="#","&lt;TD&gt;&lt;BR&gt;&lt;/TD&gt;",CONCATENATE("&lt;TD VALIGN = TOP  ALIGN = CENTER&gt;",Master!N79,"&lt;/TD&gt;")))</f>
        <v>&lt;TD VALIGN = TOP  ALIGN = CENTER&gt;-&lt;/TD&gt;</v>
      </c>
      <c r="P79" s="7" t="str">
        <f>IF(Master!O79="#","",IF(Master!O79="#","&lt;TD&gt;&lt;BR&gt;&lt;/TD&gt;",CONCATENATE("&lt;TD VALIGN = TOP  ALIGN = CENTER&gt;",Master!O79,"&lt;/TD&gt;")))</f>
        <v>&lt;TD VALIGN = TOP  ALIGN = CENTER&gt;T&lt;/TD&gt;</v>
      </c>
      <c r="Q79" s="7" t="str">
        <f>IF(Master!P79="#","",IF(Master!P79="#","&lt;TD&gt;&lt;BR&gt;&lt;/TD&gt;",CONCATENATE("&lt;TD VALIGN = TOP  ALIGN = CENTER&gt;",Master!P79,"&lt;/TD&gt;")))</f>
        <v>&lt;TD VALIGN = TOP  ALIGN = CENTER&gt;J&lt;/TD&gt;</v>
      </c>
      <c r="R79" s="7" t="str">
        <f>IF(Master!Q79="#","",IF(Master!Q79="#","&lt;TD&gt;&lt;BR&gt;&lt;/TD&gt;",CONCATENATE("&lt;TD VALIGN = TOP  ALIGN = CENTER&gt;",Master!Q79,"&lt;/TD&gt;")))</f>
        <v>&lt;TD VALIGN = TOP  ALIGN = CENTER&gt;J&lt;/TD&gt;</v>
      </c>
      <c r="S79" s="7" t="str">
        <f>IF(Master!R79="#","",IF(Master!R79="#","&lt;TD&gt;&lt;BR&gt;&lt;/TD&gt;",CONCATENATE("&lt;TD VALIGN = TOP  ALIGN = CENTER&gt;",Master!R79,"&lt;/TD&gt;")))</f>
        <v>&lt;TD VALIGN = TOP  ALIGN = CENTER&gt;J&lt;/TD&gt;</v>
      </c>
      <c r="T79" s="7" t="str">
        <f>IF(Master!S79="#","",IF(Master!S79="#","&lt;TD&gt;&lt;BR&gt;&lt;/TD&gt;",CONCATENATE("&lt;TD VALIGN = TOP  ALIGN = CENTER&gt;",Master!S79,"&lt;/TD&gt;")))</f>
        <v>&lt;TD VALIGN = TOP  ALIGN = CENTER&gt;J&lt;/TD&gt;</v>
      </c>
      <c r="U79" s="7" t="str">
        <f>IF(Master!T79="#","",IF(Master!T79="#","&lt;TD&gt;&lt;BR&gt;&lt;/TD&gt;",CONCATENATE("&lt;TD VALIGN = TOP  ALIGN = CENTER&gt;",Master!T79,"&lt;/TD&gt;")))</f>
        <v>&lt;TD VALIGN = TOP  ALIGN = CENTER&gt;J&lt;/TD&gt;</v>
      </c>
      <c r="V79" s="7" t="str">
        <f>IF(Master!U79="#","",IF(Master!U79="#","&lt;TD&gt;&lt;BR&gt;&lt;/TD&gt;",CONCATENATE("&lt;TD VALIGN = TOP  ALIGN = CENTER&gt;",Master!U79,"&lt;/TD&gt;")))</f>
        <v>&lt;TD VALIGN = TOP  ALIGN = CENTER&gt;J&lt;/TD&gt;</v>
      </c>
      <c r="W79" s="7" t="str">
        <f>IF(Master!V79="#","",IF(Master!V79="#","&lt;TD&gt;&lt;BR&gt;&lt;/TD&gt;",CONCATENATE("&lt;TD VALIGN = TOP  ALIGN = CENTER&gt;",Master!V79,"&lt;/TD&gt;")))</f>
        <v>&lt;TD VALIGN = TOP  ALIGN = CENTER&gt;J&lt;/TD&gt;</v>
      </c>
      <c r="X79" s="7" t="str">
        <f>IF(Master!W79="#","",IF(Master!W79="#","&lt;TD&gt;&lt;BR&gt;&lt;/TD&gt;",CONCATENATE("&lt;TD VALIGN = TOP  ALIGN = CENTER&gt;",Master!W79,"&lt;/TD&gt;")))</f>
        <v>&lt;TD VALIGN = TOP  ALIGN = CENTER&gt;J&lt;/TD&gt;</v>
      </c>
      <c r="Y79" s="7" t="str">
        <f>IF(Master!X79="#","",IF(Master!X79="#","&lt;TD&gt;&lt;BR&gt;&lt;/TD&gt;",CONCATENATE("&lt;TD VALIGN = TOP  ALIGN = CENTER&gt;",Master!X79,"&lt;/TD&gt;")))</f>
        <v/>
      </c>
      <c r="Z79" s="7" t="str">
        <f>IF(Master!Y79="#","",IF(Master!Y79="#","&lt;TD&gt;&lt;BR&gt;&lt;/TD&gt;",CONCATENATE("&lt;TD VALIGN = TOP  ALIGN = CENTER&gt;",Master!Y79,"&lt;/TD&gt;")))</f>
        <v>&lt;TD VALIGN = TOP  ALIGN = CENTER&gt;&lt;/TD&gt;</v>
      </c>
    </row>
    <row r="80" spans="1:26" ht="12.75" customHeight="1" x14ac:dyDescent="0.2">
      <c r="A80" s="26" t="str">
        <f>IF(Master!$B80="#","","&lt;TR&gt;")</f>
        <v>&lt;TR&gt;</v>
      </c>
      <c r="B80" s="7" t="str">
        <f>IF(Master!$B80="#","",CONCATENATE("&lt;TD VALIGN = TOP  ALIGN = CENTER&gt;&lt;A HREF=""maint_",Master!A80,".pdf""&gt;",Master!A80,"&lt;/A&gt;"))</f>
        <v>&lt;TD VALIGN = TOP  ALIGN = CENTER&gt;&lt;A HREF="maint_0085.pdf"&gt;0085&lt;/A&gt;</v>
      </c>
      <c r="C80" s="7" t="str">
        <f>IF(Master!$B80="#","", (IF(Totals!AS80="Y","&lt;BR&gt;&lt;SMALL&gt;&lt;B&gt;&lt;FONT COLOR=""#00C000""&gt;Closed&lt;/FONT&gt;&lt;/B&gt;&lt;/SMALL&gt;&lt;/TD&gt;","&lt;/TD&gt;")))</f>
        <v>&lt;BR&gt;&lt;SMALL&gt;&lt;B&gt;&lt;FONT COLOR="#00C000"&gt;Closed&lt;/FONT&gt;&lt;/B&gt;&lt;/SMALL&gt;&lt;/TD&gt;</v>
      </c>
      <c r="E80" s="7" t="str">
        <f>(IF((Master!$B80="#"),(""),(CONCATENATE("&lt;TD VALIGN = TOP  ALIGN = CENTER NOWRAP&gt;",Master!C80,"&lt;/TD&gt;"))))</f>
        <v>&lt;TD VALIGN = TOP  ALIGN = CENTER NOWRAP&gt;802.1AS-2011&lt;/TD&gt;</v>
      </c>
      <c r="F80" s="7" t="str">
        <f>(IF((Master!$B80="#"),(""),(CONCATENATE("&lt;TD VALIGN = TOP NOWRAP&gt;",Master!D80,"&lt;/TD&gt;"))))</f>
        <v>&lt;TD VALIGN = TOP NOWRAP&gt;General&lt;/TD&gt;</v>
      </c>
      <c r="G80" s="7" t="str">
        <f>(IF((Master!$B80="#"),(""),(CONCATENATE("&lt;TD VALIGN = TOP NOWRAP&gt;",Master!E80,"&lt;/TD&gt;"))))</f>
        <v>&lt;TD VALIGN = TOP NOWRAP&gt;req85&lt;/TD&gt;</v>
      </c>
      <c r="H80" s="7" t="str">
        <f>IF(Master!G80="#","",IF(Master!G80="#","&lt;TD&gt;&lt;BR&gt;&lt;/TD&gt;",CONCATENATE("&lt;TD VALIGN = TOP  ALIGN = CENTER&gt;",Master!G80,"&lt;/TD&gt;")))</f>
        <v>&lt;TD VALIGN = TOP  ALIGN = CENTER&gt;-&lt;/TD&gt;</v>
      </c>
      <c r="I80" s="7" t="str">
        <f>IF(Master!H80="#","",IF(Master!H80="#","&lt;TD&gt;&lt;BR&gt;&lt;/TD&gt;",CONCATENATE("&lt;TD VALIGN = TOP  ALIGN = CENTER&gt;",Master!H80,"&lt;/TD&gt;")))</f>
        <v>&lt;TD VALIGN = TOP  ALIGN = CENTER&gt;-&lt;/TD&gt;</v>
      </c>
      <c r="J80" s="7" t="str">
        <f>IF(Master!I80="#","",IF(Master!I80="#","&lt;TD&gt;&lt;BR&gt;&lt;/TD&gt;",CONCATENATE("&lt;TD VALIGN = TOP  ALIGN = CENTER&gt;",Master!I80,"&lt;/TD&gt;")))</f>
        <v>&lt;TD VALIGN = TOP  ALIGN = CENTER&gt;-&lt;/TD&gt;</v>
      </c>
      <c r="K80" s="7" t="str">
        <f>IF(Master!J80="#","",IF(Master!J80="#","&lt;TD&gt;&lt;BR&gt;&lt;/TD&gt;",CONCATENATE("&lt;TD VALIGN = TOP  ALIGN = CENTER&gt;",Master!J80,"&lt;/TD&gt;")))</f>
        <v>&lt;TD VALIGN = TOP  ALIGN = CENTER&gt;-&lt;/TD&gt;</v>
      </c>
      <c r="L80" s="7" t="str">
        <f>IF(Master!K80="#","",IF(Master!K80="#","&lt;TD&gt;&lt;BR&gt;&lt;/TD&gt;",CONCATENATE("&lt;TD VALIGN = TOP  ALIGN = CENTER&gt;",Master!K80,"&lt;/TD&gt;")))</f>
        <v>&lt;TD VALIGN = TOP  ALIGN = CENTER&gt;-&lt;/TD&gt;</v>
      </c>
      <c r="M80" s="7" t="str">
        <f>IF(Master!L80="#","",IF(Master!L80="#","&lt;TD&gt;&lt;BR&gt;&lt;/TD&gt;",CONCATENATE("&lt;TD VALIGN = TOP  ALIGN = CENTER&gt;",Master!L80,"&lt;/TD&gt;")))</f>
        <v>&lt;TD VALIGN = TOP  ALIGN = CENTER&gt;-&lt;/TD&gt;</v>
      </c>
      <c r="N80" s="7" t="str">
        <f>IF(Master!M80="#","",IF(Master!M80="#","&lt;TD&gt;&lt;BR&gt;&lt;/TD&gt;",CONCATENATE("&lt;TD VALIGN = TOP  ALIGN = CENTER&gt;",Master!M80,"&lt;/TD&gt;")))</f>
        <v>&lt;TD VALIGN = TOP  ALIGN = CENTER&gt;-&lt;/TD&gt;</v>
      </c>
      <c r="O80" s="7" t="str">
        <f>IF(Master!N80="#","",IF(Master!N80="#","&lt;TD&gt;&lt;BR&gt;&lt;/TD&gt;",CONCATENATE("&lt;TD VALIGN = TOP  ALIGN = CENTER&gt;",Master!N80,"&lt;/TD&gt;")))</f>
        <v>&lt;TD VALIGN = TOP  ALIGN = CENTER&gt;-&lt;/TD&gt;</v>
      </c>
      <c r="P80" s="7" t="str">
        <f>IF(Master!O80="#","",IF(Master!O80="#","&lt;TD&gt;&lt;BR&gt;&lt;/TD&gt;",CONCATENATE("&lt;TD VALIGN = TOP  ALIGN = CENTER&gt;",Master!O80,"&lt;/TD&gt;")))</f>
        <v>&lt;TD VALIGN = TOP  ALIGN = CENTER&gt;J&lt;/TD&gt;</v>
      </c>
      <c r="Q80" s="7" t="str">
        <f>IF(Master!P80="#","",IF(Master!P80="#","&lt;TD&gt;&lt;BR&gt;&lt;/TD&gt;",CONCATENATE("&lt;TD VALIGN = TOP  ALIGN = CENTER&gt;",Master!P80,"&lt;/TD&gt;")))</f>
        <v>&lt;TD VALIGN = TOP  ALIGN = CENTER&gt;J&lt;/TD&gt;</v>
      </c>
      <c r="R80" s="7" t="str">
        <f>IF(Master!Q80="#","",IF(Master!Q80="#","&lt;TD&gt;&lt;BR&gt;&lt;/TD&gt;",CONCATENATE("&lt;TD VALIGN = TOP  ALIGN = CENTER&gt;",Master!Q80,"&lt;/TD&gt;")))</f>
        <v>&lt;TD VALIGN = TOP  ALIGN = CENTER&gt;J&lt;/TD&gt;</v>
      </c>
      <c r="S80" s="7" t="str">
        <f>IF(Master!R80="#","",IF(Master!R80="#","&lt;TD&gt;&lt;BR&gt;&lt;/TD&gt;",CONCATENATE("&lt;TD VALIGN = TOP  ALIGN = CENTER&gt;",Master!R80,"&lt;/TD&gt;")))</f>
        <v>&lt;TD VALIGN = TOP  ALIGN = CENTER&gt;J&lt;/TD&gt;</v>
      </c>
      <c r="T80" s="7" t="str">
        <f>IF(Master!S80="#","",IF(Master!S80="#","&lt;TD&gt;&lt;BR&gt;&lt;/TD&gt;",CONCATENATE("&lt;TD VALIGN = TOP  ALIGN = CENTER&gt;",Master!S80,"&lt;/TD&gt;")))</f>
        <v>&lt;TD VALIGN = TOP  ALIGN = CENTER&gt;J&lt;/TD&gt;</v>
      </c>
      <c r="U80" s="7" t="str">
        <f>IF(Master!T80="#","",IF(Master!T80="#","&lt;TD&gt;&lt;BR&gt;&lt;/TD&gt;",CONCATENATE("&lt;TD VALIGN = TOP  ALIGN = CENTER&gt;",Master!T80,"&lt;/TD&gt;")))</f>
        <v>&lt;TD VALIGN = TOP  ALIGN = CENTER&gt;J&lt;/TD&gt;</v>
      </c>
      <c r="V80" s="7" t="str">
        <f>IF(Master!U80="#","",IF(Master!U80="#","&lt;TD&gt;&lt;BR&gt;&lt;/TD&gt;",CONCATENATE("&lt;TD VALIGN = TOP  ALIGN = CENTER&gt;",Master!U80,"&lt;/TD&gt;")))</f>
        <v>&lt;TD VALIGN = TOP  ALIGN = CENTER&gt;J&lt;/TD&gt;</v>
      </c>
      <c r="W80" s="7" t="str">
        <f>IF(Master!V80="#","",IF(Master!V80="#","&lt;TD&gt;&lt;BR&gt;&lt;/TD&gt;",CONCATENATE("&lt;TD VALIGN = TOP  ALIGN = CENTER&gt;",Master!V80,"&lt;/TD&gt;")))</f>
        <v>&lt;TD VALIGN = TOP  ALIGN = CENTER&gt;J&lt;/TD&gt;</v>
      </c>
      <c r="X80" s="7" t="str">
        <f>IF(Master!W80="#","",IF(Master!W80="#","&lt;TD&gt;&lt;BR&gt;&lt;/TD&gt;",CONCATENATE("&lt;TD VALIGN = TOP  ALIGN = CENTER&gt;",Master!W80,"&lt;/TD&gt;")))</f>
        <v>&lt;TD VALIGN = TOP  ALIGN = CENTER&gt;J&lt;/TD&gt;</v>
      </c>
      <c r="Y80" s="7" t="str">
        <f>IF(Master!X80="#","",IF(Master!X80="#","&lt;TD&gt;&lt;BR&gt;&lt;/TD&gt;",CONCATENATE("&lt;TD VALIGN = TOP  ALIGN = CENTER&gt;",Master!X80,"&lt;/TD&gt;")))</f>
        <v/>
      </c>
      <c r="Z80" s="7" t="str">
        <f>IF(Master!Y80="#","",IF(Master!Y80="#","&lt;TD&gt;&lt;BR&gt;&lt;/TD&gt;",CONCATENATE("&lt;TD VALIGN = TOP  ALIGN = CENTER&gt;",Master!Y80,"&lt;/TD&gt;")))</f>
        <v>&lt;TD VALIGN = TOP  ALIGN = CENTER&gt;&lt;/TD&gt;</v>
      </c>
    </row>
    <row r="81" spans="1:26" ht="12.75" customHeight="1" x14ac:dyDescent="0.2">
      <c r="A81" s="26" t="str">
        <f>IF(Master!$B81="#","","&lt;TR&gt;")</f>
        <v>&lt;TR&gt;</v>
      </c>
      <c r="B81" s="7" t="str">
        <f>IF(Master!$B81="#","",CONCATENATE("&lt;TD VALIGN = TOP  ALIGN = CENTER&gt;&lt;A HREF=""maint_",Master!A81,".pdf""&gt;",Master!A81,"&lt;/A&gt;"))</f>
        <v>&lt;TD VALIGN = TOP  ALIGN = CENTER&gt;&lt;A HREF="maint_0086.pdf"&gt;0086&lt;/A&gt;</v>
      </c>
      <c r="C81" s="7" t="str">
        <f>IF(Master!$B81="#","", (IF(Totals!AS81="Y","&lt;BR&gt;&lt;SMALL&gt;&lt;B&gt;&lt;FONT COLOR=""#00C000""&gt;Closed&lt;/FONT&gt;&lt;/B&gt;&lt;/SMALL&gt;&lt;/TD&gt;","&lt;/TD&gt;")))</f>
        <v>&lt;/TD&gt;</v>
      </c>
      <c r="E81" s="7" t="str">
        <f>(IF((Master!$B81="#"),(""),(CONCATENATE("&lt;TD VALIGN = TOP  ALIGN = CENTER NOWRAP&gt;",Master!C81,"&lt;/TD&gt;"))))</f>
        <v>&lt;TD VALIGN = TOP  ALIGN = CENTER NOWRAP&gt;802.1Qbg-2012&lt;/TD&gt;</v>
      </c>
      <c r="F81" s="7" t="str">
        <f>(IF((Master!$B81="#"),(""),(CONCATENATE("&lt;TD VALIGN = TOP NOWRAP&gt;",Master!D81,"&lt;/TD&gt;"))))</f>
        <v>&lt;TD VALIGN = TOP NOWRAP&gt;Annex D.2.13&lt;/TD&gt;</v>
      </c>
      <c r="G81" s="7" t="str">
        <f>(IF((Master!$B81="#"),(""),(CONCATENATE("&lt;TD VALIGN = TOP NOWRAP&gt;",Master!E81,"&lt;/TD&gt;"))))</f>
        <v>&lt;TD VALIGN = TOP NOWRAP&gt; EVB LTV&lt;/TD&gt;</v>
      </c>
      <c r="H81" s="7" t="str">
        <f>IF(Master!G81="#","",IF(Master!G81="#","&lt;TD&gt;&lt;BR&gt;&lt;/TD&gt;",CONCATENATE("&lt;TD VALIGN = TOP  ALIGN = CENTER&gt;",Master!G81,"&lt;/TD&gt;")))</f>
        <v>&lt;TD VALIGN = TOP  ALIGN = CENTER&gt;-&lt;/TD&gt;</v>
      </c>
      <c r="I81" s="7" t="str">
        <f>IF(Master!H81="#","",IF(Master!H81="#","&lt;TD&gt;&lt;BR&gt;&lt;/TD&gt;",CONCATENATE("&lt;TD VALIGN = TOP  ALIGN = CENTER&gt;",Master!H81,"&lt;/TD&gt;")))</f>
        <v>&lt;TD VALIGN = TOP  ALIGN = CENTER&gt;-&lt;/TD&gt;</v>
      </c>
      <c r="J81" s="7" t="str">
        <f>IF(Master!I81="#","",IF(Master!I81="#","&lt;TD&gt;&lt;BR&gt;&lt;/TD&gt;",CONCATENATE("&lt;TD VALIGN = TOP  ALIGN = CENTER&gt;",Master!I81,"&lt;/TD&gt;")))</f>
        <v>&lt;TD VALIGN = TOP  ALIGN = CENTER&gt;-&lt;/TD&gt;</v>
      </c>
      <c r="K81" s="7" t="str">
        <f>IF(Master!J81="#","",IF(Master!J81="#","&lt;TD&gt;&lt;BR&gt;&lt;/TD&gt;",CONCATENATE("&lt;TD VALIGN = TOP  ALIGN = CENTER&gt;",Master!J81,"&lt;/TD&gt;")))</f>
        <v>&lt;TD VALIGN = TOP  ALIGN = CENTER&gt;-&lt;/TD&gt;</v>
      </c>
      <c r="L81" s="7" t="str">
        <f>IF(Master!K81="#","",IF(Master!K81="#","&lt;TD&gt;&lt;BR&gt;&lt;/TD&gt;",CONCATENATE("&lt;TD VALIGN = TOP  ALIGN = CENTER&gt;",Master!K81,"&lt;/TD&gt;")))</f>
        <v>&lt;TD VALIGN = TOP  ALIGN = CENTER&gt;-&lt;/TD&gt;</v>
      </c>
      <c r="M81" s="7" t="str">
        <f>IF(Master!L81="#","",IF(Master!L81="#","&lt;TD&gt;&lt;BR&gt;&lt;/TD&gt;",CONCATENATE("&lt;TD VALIGN = TOP  ALIGN = CENTER&gt;",Master!L81,"&lt;/TD&gt;")))</f>
        <v>&lt;TD VALIGN = TOP  ALIGN = CENTER&gt;-&lt;/TD&gt;</v>
      </c>
      <c r="N81" s="7" t="str">
        <f>IF(Master!M81="#","",IF(Master!M81="#","&lt;TD&gt;&lt;BR&gt;&lt;/TD&gt;",CONCATENATE("&lt;TD VALIGN = TOP  ALIGN = CENTER&gt;",Master!M81,"&lt;/TD&gt;")))</f>
        <v>&lt;TD VALIGN = TOP  ALIGN = CENTER&gt;-&lt;/TD&gt;</v>
      </c>
      <c r="O81" s="7" t="str">
        <f>IF(Master!N81="#","",IF(Master!N81="#","&lt;TD&gt;&lt;BR&gt;&lt;/TD&gt;",CONCATENATE("&lt;TD VALIGN = TOP  ALIGN = CENTER&gt;",Master!N81,"&lt;/TD&gt;")))</f>
        <v>&lt;TD VALIGN = TOP  ALIGN = CENTER&gt;-&lt;/TD&gt;</v>
      </c>
      <c r="P81" s="7" t="str">
        <f>IF(Master!O81="#","",IF(Master!O81="#","&lt;TD&gt;&lt;BR&gt;&lt;/TD&gt;",CONCATENATE("&lt;TD VALIGN = TOP  ALIGN = CENTER&gt;",Master!O81,"&lt;/TD&gt;")))</f>
        <v>&lt;TD VALIGN = TOP  ALIGN = CENTER&gt;-&lt;/TD&gt;</v>
      </c>
      <c r="Q81" s="7" t="str">
        <f>IF(Master!P81="#","",IF(Master!P81="#","&lt;TD&gt;&lt;BR&gt;&lt;/TD&gt;",CONCATENATE("&lt;TD VALIGN = TOP  ALIGN = CENTER&gt;",Master!P81,"&lt;/TD&gt;")))</f>
        <v>&lt;TD VALIGN = TOP  ALIGN = CENTER&gt;B&lt;/TD&gt;</v>
      </c>
      <c r="R81" s="7" t="str">
        <f>IF(Master!Q81="#","",IF(Master!Q81="#","&lt;TD&gt;&lt;BR&gt;&lt;/TD&gt;",CONCATENATE("&lt;TD VALIGN = TOP  ALIGN = CENTER&gt;",Master!Q81,"&lt;/TD&gt;")))</f>
        <v>&lt;TD VALIGN = TOP  ALIGN = CENTER&gt;B&lt;/TD&gt;</v>
      </c>
      <c r="S81" s="7" t="str">
        <f>IF(Master!R81="#","",IF(Master!R81="#","&lt;TD&gt;&lt;BR&gt;&lt;/TD&gt;",CONCATENATE("&lt;TD VALIGN = TOP  ALIGN = CENTER&gt;",Master!R81,"&lt;/TD&gt;")))</f>
        <v>&lt;TD VALIGN = TOP  ALIGN = CENTER&gt;V&lt;/TD&gt;</v>
      </c>
      <c r="T81" s="7" t="str">
        <f>IF(Master!S81="#","",IF(Master!S81="#","&lt;TD&gt;&lt;BR&gt;&lt;/TD&gt;",CONCATENATE("&lt;TD VALIGN = TOP  ALIGN = CENTER&gt;",Master!S81,"&lt;/TD&gt;")))</f>
        <v>&lt;TD VALIGN = TOP  ALIGN = CENTER&gt;V&lt;/TD&gt;</v>
      </c>
      <c r="U81" s="7" t="str">
        <f>IF(Master!T81="#","",IF(Master!T81="#","&lt;TD&gt;&lt;BR&gt;&lt;/TD&gt;",CONCATENATE("&lt;TD VALIGN = TOP  ALIGN = CENTER&gt;",Master!T81,"&lt;/TD&gt;")))</f>
        <v>&lt;TD VALIGN = TOP  ALIGN = CENTER&gt;V&lt;/TD&gt;</v>
      </c>
      <c r="V81" s="7" t="str">
        <f>IF(Master!U81="#","",IF(Master!U81="#","&lt;TD&gt;&lt;BR&gt;&lt;/TD&gt;",CONCATENATE("&lt;TD VALIGN = TOP  ALIGN = CENTER&gt;",Master!U81,"&lt;/TD&gt;")))</f>
        <v>&lt;TD VALIGN = TOP  ALIGN = CENTER&gt;V&lt;/TD&gt;</v>
      </c>
      <c r="W81" s="7" t="str">
        <f>IF(Master!V81="#","",IF(Master!V81="#","&lt;TD&gt;&lt;BR&gt;&lt;/TD&gt;",CONCATENATE("&lt;TD VALIGN = TOP  ALIGN = CENTER&gt;",Master!V81,"&lt;/TD&gt;")))</f>
        <v>&lt;TD VALIGN = TOP  ALIGN = CENTER&gt;V&lt;/TD&gt;</v>
      </c>
      <c r="X81" s="7" t="str">
        <f>IF(Master!W81="#","",IF(Master!W81="#","&lt;TD&gt;&lt;BR&gt;&lt;/TD&gt;",CONCATENATE("&lt;TD VALIGN = TOP  ALIGN = CENTER&gt;",Master!W81,"&lt;/TD&gt;")))</f>
        <v>&lt;TD VALIGN = TOP  ALIGN = CENTER&gt;V&lt;/TD&gt;</v>
      </c>
      <c r="Y81" s="7" t="str">
        <f>IF(Master!X81="#","",IF(Master!X81="#","&lt;TD&gt;&lt;BR&gt;&lt;/TD&gt;",CONCATENATE("&lt;TD VALIGN = TOP  ALIGN = CENTER&gt;",Master!X81,"&lt;/TD&gt;")))</f>
        <v/>
      </c>
      <c r="Z81" s="7" t="str">
        <f>IF(Master!Y81="#","",IF(Master!Y81="#","&lt;TD&gt;&lt;BR&gt;&lt;/TD&gt;",CONCATENATE("&lt;TD VALIGN = TOP  ALIGN = CENTER&gt;",Master!Y81,"&lt;/TD&gt;")))</f>
        <v>&lt;TD VALIGN = TOP  ALIGN = CENTER&gt;&lt;/TD&gt;</v>
      </c>
    </row>
    <row r="82" spans="1:26" ht="12.75" customHeight="1" x14ac:dyDescent="0.2">
      <c r="A82" s="26" t="str">
        <f>IF(Master!$B82="#","","&lt;TR&gt;")</f>
        <v>&lt;TR&gt;</v>
      </c>
      <c r="B82" s="7" t="str">
        <f>IF(Master!$B82="#","",CONCATENATE("&lt;TD VALIGN = TOP  ALIGN = CENTER&gt;&lt;A HREF=""maint_",Master!A82,".pdf""&gt;",Master!A82,"&lt;/A&gt;"))</f>
        <v>&lt;TD VALIGN = TOP  ALIGN = CENTER&gt;&lt;A HREF="maint_0087.pdf"&gt;0087&lt;/A&gt;</v>
      </c>
      <c r="C82" s="7" t="str">
        <f>IF(Master!$B82="#","", (IF(Totals!AS82="Y","&lt;BR&gt;&lt;SMALL&gt;&lt;B&gt;&lt;FONT COLOR=""#00C000""&gt;Closed&lt;/FONT&gt;&lt;/B&gt;&lt;/SMALL&gt;&lt;/TD&gt;","&lt;/TD&gt;")))</f>
        <v>&lt;/TD&gt;</v>
      </c>
      <c r="E82" s="7" t="str">
        <f>(IF((Master!$B82="#"),(""),(CONCATENATE("&lt;TD VALIGN = TOP  ALIGN = CENTER NOWRAP&gt;",Master!C82,"&lt;/TD&gt;"))))</f>
        <v>&lt;TD VALIGN = TOP  ALIGN = CENTER NOWRAP&gt;802.1Q-2011&lt;/TD&gt;</v>
      </c>
      <c r="F82" s="7" t="str">
        <f>(IF((Master!$B82="#"),(""),(CONCATENATE("&lt;TD VALIGN = TOP NOWRAP&gt;",Master!D82,"&lt;/TD&gt;"))))</f>
        <v>&lt;TD VALIGN = TOP NOWRAP&gt;17.7.7.1&lt;/TD&gt;</v>
      </c>
      <c r="G82" s="7" t="str">
        <f>(IF((Master!$B82="#"),(""),(CONCATENATE("&lt;TD VALIGN = TOP NOWRAP&gt;",Master!E82,"&lt;/TD&gt;"))))</f>
        <v>&lt;TD VALIGN = TOP NOWRAP&gt;Definitions for the IEEE8021-CFM MIB module&lt;/TD&gt;</v>
      </c>
      <c r="H82" s="7" t="str">
        <f>IF(Master!G82="#","",IF(Master!G82="#","&lt;TD&gt;&lt;BR&gt;&lt;/TD&gt;",CONCATENATE("&lt;TD VALIGN = TOP  ALIGN = CENTER&gt;",Master!G82,"&lt;/TD&gt;")))</f>
        <v>&lt;TD VALIGN = TOP  ALIGN = CENTER&gt;-&lt;/TD&gt;</v>
      </c>
      <c r="I82" s="7" t="str">
        <f>IF(Master!H82="#","",IF(Master!H82="#","&lt;TD&gt;&lt;BR&gt;&lt;/TD&gt;",CONCATENATE("&lt;TD VALIGN = TOP  ALIGN = CENTER&gt;",Master!H82,"&lt;/TD&gt;")))</f>
        <v>&lt;TD VALIGN = TOP  ALIGN = CENTER&gt;-&lt;/TD&gt;</v>
      </c>
      <c r="J82" s="7" t="str">
        <f>IF(Master!I82="#","",IF(Master!I82="#","&lt;TD&gt;&lt;BR&gt;&lt;/TD&gt;",CONCATENATE("&lt;TD VALIGN = TOP  ALIGN = CENTER&gt;",Master!I82,"&lt;/TD&gt;")))</f>
        <v>&lt;TD VALIGN = TOP  ALIGN = CENTER&gt;-&lt;/TD&gt;</v>
      </c>
      <c r="K82" s="7" t="str">
        <f>IF(Master!J82="#","",IF(Master!J82="#","&lt;TD&gt;&lt;BR&gt;&lt;/TD&gt;",CONCATENATE("&lt;TD VALIGN = TOP  ALIGN = CENTER&gt;",Master!J82,"&lt;/TD&gt;")))</f>
        <v>&lt;TD VALIGN = TOP  ALIGN = CENTER&gt;-&lt;/TD&gt;</v>
      </c>
      <c r="L82" s="7" t="str">
        <f>IF(Master!K82="#","",IF(Master!K82="#","&lt;TD&gt;&lt;BR&gt;&lt;/TD&gt;",CONCATENATE("&lt;TD VALIGN = TOP  ALIGN = CENTER&gt;",Master!K82,"&lt;/TD&gt;")))</f>
        <v>&lt;TD VALIGN = TOP  ALIGN = CENTER&gt;-&lt;/TD&gt;</v>
      </c>
      <c r="M82" s="7" t="str">
        <f>IF(Master!L82="#","",IF(Master!L82="#","&lt;TD&gt;&lt;BR&gt;&lt;/TD&gt;",CONCATENATE("&lt;TD VALIGN = TOP  ALIGN = CENTER&gt;",Master!L82,"&lt;/TD&gt;")))</f>
        <v>&lt;TD VALIGN = TOP  ALIGN = CENTER&gt;-&lt;/TD&gt;</v>
      </c>
      <c r="N82" s="7" t="str">
        <f>IF(Master!M82="#","",IF(Master!M82="#","&lt;TD&gt;&lt;BR&gt;&lt;/TD&gt;",CONCATENATE("&lt;TD VALIGN = TOP  ALIGN = CENTER&gt;",Master!M82,"&lt;/TD&gt;")))</f>
        <v>&lt;TD VALIGN = TOP  ALIGN = CENTER&gt;-&lt;/TD&gt;</v>
      </c>
      <c r="O82" s="7" t="str">
        <f>IF(Master!N82="#","",IF(Master!N82="#","&lt;TD&gt;&lt;BR&gt;&lt;/TD&gt;",CONCATENATE("&lt;TD VALIGN = TOP  ALIGN = CENTER&gt;",Master!N82,"&lt;/TD&gt;")))</f>
        <v>&lt;TD VALIGN = TOP  ALIGN = CENTER&gt;-&lt;/TD&gt;</v>
      </c>
      <c r="P82" s="7" t="str">
        <f>IF(Master!O82="#","",IF(Master!O82="#","&lt;TD&gt;&lt;BR&gt;&lt;/TD&gt;",CONCATENATE("&lt;TD VALIGN = TOP  ALIGN = CENTER&gt;",Master!O82,"&lt;/TD&gt;")))</f>
        <v>&lt;TD VALIGN = TOP  ALIGN = CENTER&gt;-&lt;/TD&gt;</v>
      </c>
      <c r="Q82" s="7" t="str">
        <f>IF(Master!P82="#","",IF(Master!P82="#","&lt;TD&gt;&lt;BR&gt;&lt;/TD&gt;",CONCATENATE("&lt;TD VALIGN = TOP  ALIGN = CENTER&gt;",Master!P82,"&lt;/TD&gt;")))</f>
        <v>&lt;TD VALIGN = TOP  ALIGN = CENTER&gt;B&lt;/TD&gt;</v>
      </c>
      <c r="R82" s="7" t="str">
        <f>IF(Master!Q82="#","",IF(Master!Q82="#","&lt;TD&gt;&lt;BR&gt;&lt;/TD&gt;",CONCATENATE("&lt;TD VALIGN = TOP  ALIGN = CENTER&gt;",Master!Q82,"&lt;/TD&gt;")))</f>
        <v>&lt;TD VALIGN = TOP  ALIGN = CENTER&gt;B&lt;/TD&gt;</v>
      </c>
      <c r="S82" s="7" t="str">
        <f>IF(Master!R82="#","",IF(Master!R82="#","&lt;TD&gt;&lt;BR&gt;&lt;/TD&gt;",CONCATENATE("&lt;TD VALIGN = TOP  ALIGN = CENTER&gt;",Master!R82,"&lt;/TD&gt;")))</f>
        <v>&lt;TD VALIGN = TOP  ALIGN = CENTER&gt;V&lt;/TD&gt;</v>
      </c>
      <c r="T82" s="7" t="str">
        <f>IF(Master!S82="#","",IF(Master!S82="#","&lt;TD&gt;&lt;BR&gt;&lt;/TD&gt;",CONCATENATE("&lt;TD VALIGN = TOP  ALIGN = CENTER&gt;",Master!S82,"&lt;/TD&gt;")))</f>
        <v>&lt;TD VALIGN = TOP  ALIGN = CENTER&gt;V&lt;/TD&gt;</v>
      </c>
      <c r="U82" s="7" t="str">
        <f>IF(Master!T82="#","",IF(Master!T82="#","&lt;TD&gt;&lt;BR&gt;&lt;/TD&gt;",CONCATENATE("&lt;TD VALIGN = TOP  ALIGN = CENTER&gt;",Master!T82,"&lt;/TD&gt;")))</f>
        <v>&lt;TD VALIGN = TOP  ALIGN = CENTER&gt;V&lt;/TD&gt;</v>
      </c>
      <c r="V82" s="7" t="str">
        <f>IF(Master!U82="#","",IF(Master!U82="#","&lt;TD&gt;&lt;BR&gt;&lt;/TD&gt;",CONCATENATE("&lt;TD VALIGN = TOP  ALIGN = CENTER&gt;",Master!U82,"&lt;/TD&gt;")))</f>
        <v>&lt;TD VALIGN = TOP  ALIGN = CENTER&gt;V&lt;/TD&gt;</v>
      </c>
      <c r="W82" s="7" t="str">
        <f>IF(Master!V82="#","",IF(Master!V82="#","&lt;TD&gt;&lt;BR&gt;&lt;/TD&gt;",CONCATENATE("&lt;TD VALIGN = TOP  ALIGN = CENTER&gt;",Master!V82,"&lt;/TD&gt;")))</f>
        <v>&lt;TD VALIGN = TOP  ALIGN = CENTER&gt;V&lt;/TD&gt;</v>
      </c>
      <c r="X82" s="7" t="str">
        <f>IF(Master!W82="#","",IF(Master!W82="#","&lt;TD&gt;&lt;BR&gt;&lt;/TD&gt;",CONCATENATE("&lt;TD VALIGN = TOP  ALIGN = CENTER&gt;",Master!W82,"&lt;/TD&gt;")))</f>
        <v>&lt;TD VALIGN = TOP  ALIGN = CENTER&gt;V&lt;/TD&gt;</v>
      </c>
      <c r="Y82" s="7" t="str">
        <f>IF(Master!X82="#","",IF(Master!X82="#","&lt;TD&gt;&lt;BR&gt;&lt;/TD&gt;",CONCATENATE("&lt;TD VALIGN = TOP  ALIGN = CENTER&gt;",Master!X82,"&lt;/TD&gt;")))</f>
        <v/>
      </c>
      <c r="Z82" s="7" t="str">
        <f>IF(Master!Y82="#","",IF(Master!Y82="#","&lt;TD&gt;&lt;BR&gt;&lt;/TD&gt;",CONCATENATE("&lt;TD VALIGN = TOP  ALIGN = CENTER&gt;",Master!Y82,"&lt;/TD&gt;")))</f>
        <v>&lt;TD VALIGN = TOP  ALIGN = CENTER&gt;&lt;/TD&gt;</v>
      </c>
    </row>
    <row r="83" spans="1:26" ht="12.75" customHeight="1" x14ac:dyDescent="0.2">
      <c r="A83" s="26" t="str">
        <f>IF(Master!$B83="#","","&lt;TR&gt;")</f>
        <v>&lt;TR&gt;</v>
      </c>
      <c r="B83" s="7" t="str">
        <f>IF(Master!$B83="#","",CONCATENATE("&lt;TD VALIGN = TOP  ALIGN = CENTER&gt;&lt;A HREF=""maint_",Master!A83,".pdf""&gt;",Master!A83,"&lt;/A&gt;"))</f>
        <v>&lt;TD VALIGN = TOP  ALIGN = CENTER&gt;&lt;A HREF="maint_0088.pdf"&gt;0088&lt;/A&gt;</v>
      </c>
      <c r="C83" s="7" t="str">
        <f>IF(Master!$B83="#","", (IF(Totals!AS83="Y","&lt;BR&gt;&lt;SMALL&gt;&lt;B&gt;&lt;FONT COLOR=""#00C000""&gt;Closed&lt;/FONT&gt;&lt;/B&gt;&lt;/SMALL&gt;&lt;/TD&gt;","&lt;/TD&gt;")))</f>
        <v>&lt;/TD&gt;</v>
      </c>
      <c r="E83" s="7" t="str">
        <f>(IF((Master!$B83="#"),(""),(CONCATENATE("&lt;TD VALIGN = TOP  ALIGN = CENTER NOWRAP&gt;",Master!C83,"&lt;/TD&gt;"))))</f>
        <v>&lt;TD VALIGN = TOP  ALIGN = CENTER NOWRAP&gt;802.1Q-2011&lt;/TD&gt;</v>
      </c>
      <c r="F83" s="7" t="str">
        <f>(IF((Master!$B83="#"),(""),(CONCATENATE("&lt;TD VALIGN = TOP NOWRAP&gt;",Master!D83,"&lt;/TD&gt;"))))</f>
        <v>&lt;TD VALIGN = TOP NOWRAP&gt;Annex D&lt;/TD&gt;</v>
      </c>
      <c r="G83" s="7" t="str">
        <f>(IF((Master!$B83="#"),(""),(CONCATENATE("&lt;TD VALIGN = TOP NOWRAP&gt;",Master!E83,"&lt;/TD&gt;"))))</f>
        <v>&lt;TD VALIGN = TOP NOWRAP&gt;IEEE 802.1 Organizationally Specific TLVs&lt;/TD&gt;</v>
      </c>
      <c r="H83" s="7" t="str">
        <f>IF(Master!G83="#","",IF(Master!G83="#","&lt;TD&gt;&lt;BR&gt;&lt;/TD&gt;",CONCATENATE("&lt;TD VALIGN = TOP  ALIGN = CENTER&gt;",Master!G83,"&lt;/TD&gt;")))</f>
        <v>&lt;TD VALIGN = TOP  ALIGN = CENTER&gt;-&lt;/TD&gt;</v>
      </c>
      <c r="I83" s="7" t="str">
        <f>IF(Master!H83="#","",IF(Master!H83="#","&lt;TD&gt;&lt;BR&gt;&lt;/TD&gt;",CONCATENATE("&lt;TD VALIGN = TOP  ALIGN = CENTER&gt;",Master!H83,"&lt;/TD&gt;")))</f>
        <v>&lt;TD VALIGN = TOP  ALIGN = CENTER&gt;-&lt;/TD&gt;</v>
      </c>
      <c r="J83" s="7" t="str">
        <f>IF(Master!I83="#","",IF(Master!I83="#","&lt;TD&gt;&lt;BR&gt;&lt;/TD&gt;",CONCATENATE("&lt;TD VALIGN = TOP  ALIGN = CENTER&gt;",Master!I83,"&lt;/TD&gt;")))</f>
        <v>&lt;TD VALIGN = TOP  ALIGN = CENTER&gt;-&lt;/TD&gt;</v>
      </c>
      <c r="K83" s="7" t="str">
        <f>IF(Master!J83="#","",IF(Master!J83="#","&lt;TD&gt;&lt;BR&gt;&lt;/TD&gt;",CONCATENATE("&lt;TD VALIGN = TOP  ALIGN = CENTER&gt;",Master!J83,"&lt;/TD&gt;")))</f>
        <v>&lt;TD VALIGN = TOP  ALIGN = CENTER&gt;-&lt;/TD&gt;</v>
      </c>
      <c r="L83" s="7" t="str">
        <f>IF(Master!K83="#","",IF(Master!K83="#","&lt;TD&gt;&lt;BR&gt;&lt;/TD&gt;",CONCATENATE("&lt;TD VALIGN = TOP  ALIGN = CENTER&gt;",Master!K83,"&lt;/TD&gt;")))</f>
        <v>&lt;TD VALIGN = TOP  ALIGN = CENTER&gt;-&lt;/TD&gt;</v>
      </c>
      <c r="M83" s="7" t="str">
        <f>IF(Master!L83="#","",IF(Master!L83="#","&lt;TD&gt;&lt;BR&gt;&lt;/TD&gt;",CONCATENATE("&lt;TD VALIGN = TOP  ALIGN = CENTER&gt;",Master!L83,"&lt;/TD&gt;")))</f>
        <v>&lt;TD VALIGN = TOP  ALIGN = CENTER&gt;-&lt;/TD&gt;</v>
      </c>
      <c r="N83" s="7" t="str">
        <f>IF(Master!M83="#","",IF(Master!M83="#","&lt;TD&gt;&lt;BR&gt;&lt;/TD&gt;",CONCATENATE("&lt;TD VALIGN = TOP  ALIGN = CENTER&gt;",Master!M83,"&lt;/TD&gt;")))</f>
        <v>&lt;TD VALIGN = TOP  ALIGN = CENTER&gt;-&lt;/TD&gt;</v>
      </c>
      <c r="O83" s="7" t="str">
        <f>IF(Master!N83="#","",IF(Master!N83="#","&lt;TD&gt;&lt;BR&gt;&lt;/TD&gt;",CONCATENATE("&lt;TD VALIGN = TOP  ALIGN = CENTER&gt;",Master!N83,"&lt;/TD&gt;")))</f>
        <v>&lt;TD VALIGN = TOP  ALIGN = CENTER&gt;-&lt;/TD&gt;</v>
      </c>
      <c r="P83" s="7" t="str">
        <f>IF(Master!O83="#","",IF(Master!O83="#","&lt;TD&gt;&lt;BR&gt;&lt;/TD&gt;",CONCATENATE("&lt;TD VALIGN = TOP  ALIGN = CENTER&gt;",Master!O83,"&lt;/TD&gt;")))</f>
        <v>&lt;TD VALIGN = TOP  ALIGN = CENTER&gt;-&lt;/TD&gt;</v>
      </c>
      <c r="Q83" s="7" t="str">
        <f>IF(Master!P83="#","",IF(Master!P83="#","&lt;TD&gt;&lt;BR&gt;&lt;/TD&gt;",CONCATENATE("&lt;TD VALIGN = TOP  ALIGN = CENTER&gt;",Master!P83,"&lt;/TD&gt;")))</f>
        <v>&lt;TD VALIGN = TOP  ALIGN = CENTER&gt;T&lt;/TD&gt;</v>
      </c>
      <c r="R83" s="7" t="str">
        <f>IF(Master!Q83="#","",IF(Master!Q83="#","&lt;TD&gt;&lt;BR&gt;&lt;/TD&gt;",CONCATENATE("&lt;TD VALIGN = TOP  ALIGN = CENTER&gt;",Master!Q83,"&lt;/TD&gt;")))</f>
        <v>&lt;TD VALIGN = TOP  ALIGN = CENTER&gt;B&lt;/TD&gt;</v>
      </c>
      <c r="S83" s="7" t="str">
        <f>IF(Master!R83="#","",IF(Master!R83="#","&lt;TD&gt;&lt;BR&gt;&lt;/TD&gt;",CONCATENATE("&lt;TD VALIGN = TOP  ALIGN = CENTER&gt;",Master!R83,"&lt;/TD&gt;")))</f>
        <v>&lt;TD VALIGN = TOP  ALIGN = CENTER&gt;V&lt;/TD&gt;</v>
      </c>
      <c r="T83" s="7" t="str">
        <f>IF(Master!S83="#","",IF(Master!S83="#","&lt;TD&gt;&lt;BR&gt;&lt;/TD&gt;",CONCATENATE("&lt;TD VALIGN = TOP  ALIGN = CENTER&gt;",Master!S83,"&lt;/TD&gt;")))</f>
        <v>&lt;TD VALIGN = TOP  ALIGN = CENTER&gt;V&lt;/TD&gt;</v>
      </c>
      <c r="U83" s="7" t="str">
        <f>IF(Master!T83="#","",IF(Master!T83="#","&lt;TD&gt;&lt;BR&gt;&lt;/TD&gt;",CONCATENATE("&lt;TD VALIGN = TOP  ALIGN = CENTER&gt;",Master!T83,"&lt;/TD&gt;")))</f>
        <v>&lt;TD VALIGN = TOP  ALIGN = CENTER&gt;V&lt;/TD&gt;</v>
      </c>
      <c r="V83" s="7" t="str">
        <f>IF(Master!U83="#","",IF(Master!U83="#","&lt;TD&gt;&lt;BR&gt;&lt;/TD&gt;",CONCATENATE("&lt;TD VALIGN = TOP  ALIGN = CENTER&gt;",Master!U83,"&lt;/TD&gt;")))</f>
        <v>&lt;TD VALIGN = TOP  ALIGN = CENTER&gt;V&lt;/TD&gt;</v>
      </c>
      <c r="W83" s="7" t="str">
        <f>IF(Master!V83="#","",IF(Master!V83="#","&lt;TD&gt;&lt;BR&gt;&lt;/TD&gt;",CONCATENATE("&lt;TD VALIGN = TOP  ALIGN = CENTER&gt;",Master!V83,"&lt;/TD&gt;")))</f>
        <v>&lt;TD VALIGN = TOP  ALIGN = CENTER&gt;V&lt;/TD&gt;</v>
      </c>
      <c r="X83" s="7" t="str">
        <f>IF(Master!W83="#","",IF(Master!W83="#","&lt;TD&gt;&lt;BR&gt;&lt;/TD&gt;",CONCATENATE("&lt;TD VALIGN = TOP  ALIGN = CENTER&gt;",Master!W83,"&lt;/TD&gt;")))</f>
        <v>&lt;TD VALIGN = TOP  ALIGN = CENTER&gt;V&lt;/TD&gt;</v>
      </c>
      <c r="Y83" s="7" t="str">
        <f>IF(Master!X83="#","",IF(Master!X83="#","&lt;TD&gt;&lt;BR&gt;&lt;/TD&gt;",CONCATENATE("&lt;TD VALIGN = TOP  ALIGN = CENTER&gt;",Master!X83,"&lt;/TD&gt;")))</f>
        <v/>
      </c>
      <c r="Z83" s="7" t="str">
        <f>IF(Master!Y83="#","",IF(Master!Y83="#","&lt;TD&gt;&lt;BR&gt;&lt;/TD&gt;",CONCATENATE("&lt;TD VALIGN = TOP  ALIGN = CENTER&gt;",Master!Y83,"&lt;/TD&gt;")))</f>
        <v>&lt;TD VALIGN = TOP  ALIGN = CENTER&gt;&lt;/TD&gt;</v>
      </c>
    </row>
    <row r="84" spans="1:26" ht="12.75" customHeight="1" x14ac:dyDescent="0.2">
      <c r="A84" s="26" t="str">
        <f>IF(Master!$B84="#","","&lt;TR&gt;")</f>
        <v>&lt;TR&gt;</v>
      </c>
      <c r="B84" s="7" t="str">
        <f>IF(Master!$B84="#","",CONCATENATE("&lt;TD VALIGN = TOP  ALIGN = CENTER&gt;&lt;A HREF=""maint_",Master!A84,".pdf""&gt;",Master!A84,"&lt;/A&gt;"))</f>
        <v>&lt;TD VALIGN = TOP  ALIGN = CENTER&gt;&lt;A HREF="maint_0089.pdf"&gt;0089&lt;/A&gt;</v>
      </c>
      <c r="C84" s="7" t="str">
        <f>IF(Master!$B84="#","", (IF(Totals!AS84="Y","&lt;BR&gt;&lt;SMALL&gt;&lt;B&gt;&lt;FONT COLOR=""#00C000""&gt;Closed&lt;/FONT&gt;&lt;/B&gt;&lt;/SMALL&gt;&lt;/TD&gt;","&lt;/TD&gt;")))</f>
        <v>&lt;/TD&gt;</v>
      </c>
      <c r="E84" s="7" t="str">
        <f>(IF((Master!$B84="#"),(""),(CONCATENATE("&lt;TD VALIGN = TOP  ALIGN = CENTER NOWRAP&gt;",Master!C84,"&lt;/TD&gt;"))))</f>
        <v>&lt;TD VALIGN = TOP  ALIGN = CENTER NOWRAP&gt;802.1Q-2011&lt;/TD&gt;</v>
      </c>
      <c r="F84" s="7" t="str">
        <f>(IF((Master!$B84="#"),(""),(CONCATENATE("&lt;TD VALIGN = TOP NOWRAP&gt;",Master!D84,"&lt;/TD&gt;"))))</f>
        <v>&lt;TD VALIGN = TOP NOWRAP&gt;Annex D&lt;/TD&gt;</v>
      </c>
      <c r="G84" s="7" t="str">
        <f>(IF((Master!$B84="#"),(""),(CONCATENATE("&lt;TD VALIGN = TOP NOWRAP&gt;",Master!E84,"&lt;/TD&gt;"))))</f>
        <v>&lt;TD VALIGN = TOP NOWRAP&gt;IEEE 802.1Q TLV VID length&lt;/TD&gt;</v>
      </c>
      <c r="H84" s="7" t="str">
        <f>IF(Master!G84="#","",IF(Master!G84="#","&lt;TD&gt;&lt;BR&gt;&lt;/TD&gt;",CONCATENATE("&lt;TD VALIGN = TOP  ALIGN = CENTER&gt;",Master!G84,"&lt;/TD&gt;")))</f>
        <v>&lt;TD VALIGN = TOP  ALIGN = CENTER&gt;-&lt;/TD&gt;</v>
      </c>
      <c r="I84" s="7" t="str">
        <f>IF(Master!H84="#","",IF(Master!H84="#","&lt;TD&gt;&lt;BR&gt;&lt;/TD&gt;",CONCATENATE("&lt;TD VALIGN = TOP  ALIGN = CENTER&gt;",Master!H84,"&lt;/TD&gt;")))</f>
        <v>&lt;TD VALIGN = TOP  ALIGN = CENTER&gt;-&lt;/TD&gt;</v>
      </c>
      <c r="J84" s="7" t="str">
        <f>IF(Master!I84="#","",IF(Master!I84="#","&lt;TD&gt;&lt;BR&gt;&lt;/TD&gt;",CONCATENATE("&lt;TD VALIGN = TOP  ALIGN = CENTER&gt;",Master!I84,"&lt;/TD&gt;")))</f>
        <v>&lt;TD VALIGN = TOP  ALIGN = CENTER&gt;-&lt;/TD&gt;</v>
      </c>
      <c r="K84" s="7" t="str">
        <f>IF(Master!J84="#","",IF(Master!J84="#","&lt;TD&gt;&lt;BR&gt;&lt;/TD&gt;",CONCATENATE("&lt;TD VALIGN = TOP  ALIGN = CENTER&gt;",Master!J84,"&lt;/TD&gt;")))</f>
        <v>&lt;TD VALIGN = TOP  ALIGN = CENTER&gt;-&lt;/TD&gt;</v>
      </c>
      <c r="L84" s="7" t="str">
        <f>IF(Master!K84="#","",IF(Master!K84="#","&lt;TD&gt;&lt;BR&gt;&lt;/TD&gt;",CONCATENATE("&lt;TD VALIGN = TOP  ALIGN = CENTER&gt;",Master!K84,"&lt;/TD&gt;")))</f>
        <v>&lt;TD VALIGN = TOP  ALIGN = CENTER&gt;-&lt;/TD&gt;</v>
      </c>
      <c r="M84" s="7" t="str">
        <f>IF(Master!L84="#","",IF(Master!L84="#","&lt;TD&gt;&lt;BR&gt;&lt;/TD&gt;",CONCATENATE("&lt;TD VALIGN = TOP  ALIGN = CENTER&gt;",Master!L84,"&lt;/TD&gt;")))</f>
        <v>&lt;TD VALIGN = TOP  ALIGN = CENTER&gt;-&lt;/TD&gt;</v>
      </c>
      <c r="N84" s="7" t="str">
        <f>IF(Master!M84="#","",IF(Master!M84="#","&lt;TD&gt;&lt;BR&gt;&lt;/TD&gt;",CONCATENATE("&lt;TD VALIGN = TOP  ALIGN = CENTER&gt;",Master!M84,"&lt;/TD&gt;")))</f>
        <v>&lt;TD VALIGN = TOP  ALIGN = CENTER&gt;-&lt;/TD&gt;</v>
      </c>
      <c r="O84" s="7" t="str">
        <f>IF(Master!N84="#","",IF(Master!N84="#","&lt;TD&gt;&lt;BR&gt;&lt;/TD&gt;",CONCATENATE("&lt;TD VALIGN = TOP  ALIGN = CENTER&gt;",Master!N84,"&lt;/TD&gt;")))</f>
        <v>&lt;TD VALIGN = TOP  ALIGN = CENTER&gt;-&lt;/TD&gt;</v>
      </c>
      <c r="P84" s="7" t="str">
        <f>IF(Master!O84="#","",IF(Master!O84="#","&lt;TD&gt;&lt;BR&gt;&lt;/TD&gt;",CONCATENATE("&lt;TD VALIGN = TOP  ALIGN = CENTER&gt;",Master!O84,"&lt;/TD&gt;")))</f>
        <v>&lt;TD VALIGN = TOP  ALIGN = CENTER&gt;-&lt;/TD&gt;</v>
      </c>
      <c r="Q84" s="7" t="str">
        <f>IF(Master!P84="#","",IF(Master!P84="#","&lt;TD&gt;&lt;BR&gt;&lt;/TD&gt;",CONCATENATE("&lt;TD VALIGN = TOP  ALIGN = CENTER&gt;",Master!P84,"&lt;/TD&gt;")))</f>
        <v>&lt;TD VALIGN = TOP  ALIGN = CENTER&gt;T&lt;/TD&gt;</v>
      </c>
      <c r="R84" s="7" t="str">
        <f>IF(Master!Q84="#","",IF(Master!Q84="#","&lt;TD&gt;&lt;BR&gt;&lt;/TD&gt;",CONCATENATE("&lt;TD VALIGN = TOP  ALIGN = CENTER&gt;",Master!Q84,"&lt;/TD&gt;")))</f>
        <v>&lt;TD VALIGN = TOP  ALIGN = CENTER&gt;B&lt;/TD&gt;</v>
      </c>
      <c r="S84" s="7" t="str">
        <f>IF(Master!R84="#","",IF(Master!R84="#","&lt;TD&gt;&lt;BR&gt;&lt;/TD&gt;",CONCATENATE("&lt;TD VALIGN = TOP  ALIGN = CENTER&gt;",Master!R84,"&lt;/TD&gt;")))</f>
        <v>&lt;TD VALIGN = TOP  ALIGN = CENTER&gt;V&lt;/TD&gt;</v>
      </c>
      <c r="T84" s="7" t="str">
        <f>IF(Master!S84="#","",IF(Master!S84="#","&lt;TD&gt;&lt;BR&gt;&lt;/TD&gt;",CONCATENATE("&lt;TD VALIGN = TOP  ALIGN = CENTER&gt;",Master!S84,"&lt;/TD&gt;")))</f>
        <v>&lt;TD VALIGN = TOP  ALIGN = CENTER&gt;V&lt;/TD&gt;</v>
      </c>
      <c r="U84" s="7" t="str">
        <f>IF(Master!T84="#","",IF(Master!T84="#","&lt;TD&gt;&lt;BR&gt;&lt;/TD&gt;",CONCATENATE("&lt;TD VALIGN = TOP  ALIGN = CENTER&gt;",Master!T84,"&lt;/TD&gt;")))</f>
        <v>&lt;TD VALIGN = TOP  ALIGN = CENTER&gt;V&lt;/TD&gt;</v>
      </c>
      <c r="V84" s="7" t="str">
        <f>IF(Master!U84="#","",IF(Master!U84="#","&lt;TD&gt;&lt;BR&gt;&lt;/TD&gt;",CONCATENATE("&lt;TD VALIGN = TOP  ALIGN = CENTER&gt;",Master!U84,"&lt;/TD&gt;")))</f>
        <v>&lt;TD VALIGN = TOP  ALIGN = CENTER&gt;V&lt;/TD&gt;</v>
      </c>
      <c r="W84" s="7" t="str">
        <f>IF(Master!V84="#","",IF(Master!V84="#","&lt;TD&gt;&lt;BR&gt;&lt;/TD&gt;",CONCATENATE("&lt;TD VALIGN = TOP  ALIGN = CENTER&gt;",Master!V84,"&lt;/TD&gt;")))</f>
        <v>&lt;TD VALIGN = TOP  ALIGN = CENTER&gt;V&lt;/TD&gt;</v>
      </c>
      <c r="X84" s="7" t="str">
        <f>IF(Master!W84="#","",IF(Master!W84="#","&lt;TD&gt;&lt;BR&gt;&lt;/TD&gt;",CONCATENATE("&lt;TD VALIGN = TOP  ALIGN = CENTER&gt;",Master!W84,"&lt;/TD&gt;")))</f>
        <v>&lt;TD VALIGN = TOP  ALIGN = CENTER&gt;V&lt;/TD&gt;</v>
      </c>
      <c r="Y84" s="7" t="str">
        <f>IF(Master!X84="#","",IF(Master!X84="#","&lt;TD&gt;&lt;BR&gt;&lt;/TD&gt;",CONCATENATE("&lt;TD VALIGN = TOP  ALIGN = CENTER&gt;",Master!X84,"&lt;/TD&gt;")))</f>
        <v/>
      </c>
      <c r="Z84" s="7" t="str">
        <f>IF(Master!Y84="#","",IF(Master!Y84="#","&lt;TD&gt;&lt;BR&gt;&lt;/TD&gt;",CONCATENATE("&lt;TD VALIGN = TOP  ALIGN = CENTER&gt;",Master!Y84,"&lt;/TD&gt;")))</f>
        <v>&lt;TD VALIGN = TOP  ALIGN = CENTER&gt;&lt;/TD&gt;</v>
      </c>
    </row>
    <row r="85" spans="1:26" ht="12.75" customHeight="1" x14ac:dyDescent="0.2">
      <c r="A85" s="26" t="str">
        <f>IF(Master!$B85="#","","&lt;TR&gt;")</f>
        <v>&lt;TR&gt;</v>
      </c>
      <c r="B85" s="7" t="str">
        <f>IF(Master!$B85="#","",CONCATENATE("&lt;TD VALIGN = TOP  ALIGN = CENTER&gt;&lt;A HREF=""maint_",Master!A85,".pdf""&gt;",Master!A85,"&lt;/A&gt;"))</f>
        <v>&lt;TD VALIGN = TOP  ALIGN = CENTER&gt;&lt;A HREF="maint_0090.pdf"&gt;0090&lt;/A&gt;</v>
      </c>
      <c r="C85" s="7" t="str">
        <f>IF(Master!$B85="#","", (IF(Totals!AS85="Y","&lt;BR&gt;&lt;SMALL&gt;&lt;B&gt;&lt;FONT COLOR=""#00C000""&gt;Closed&lt;/FONT&gt;&lt;/B&gt;&lt;/SMALL&gt;&lt;/TD&gt;","&lt;/TD&gt;")))</f>
        <v>&lt;/TD&gt;</v>
      </c>
      <c r="E85" s="7" t="str">
        <f>(IF((Master!$B85="#"),(""),(CONCATENATE("&lt;TD VALIGN = TOP  ALIGN = CENTER NOWRAP&gt;",Master!C85,"&lt;/TD&gt;"))))</f>
        <v>&lt;TD VALIGN = TOP  ALIGN = CENTER NOWRAP&gt;802.1Q-2011&lt;/TD&gt;</v>
      </c>
      <c r="F85" s="7" t="str">
        <f>(IF((Master!$B85="#"),(""),(CONCATENATE("&lt;TD VALIGN = TOP NOWRAP&gt;",Master!D85,"&lt;/TD&gt;"))))</f>
        <v>&lt;TD VALIGN = TOP NOWRAP&gt;Annex D&lt;/TD&gt;</v>
      </c>
      <c r="G85" s="7" t="str">
        <f>(IF((Master!$B85="#"),(""),(CONCATENATE("&lt;TD VALIGN = TOP NOWRAP&gt;",Master!E85,"&lt;/TD&gt;"))))</f>
        <v>&lt;TD VALIGN = TOP NOWRAP&gt;IEEE 802.1AB LLDP TLVs&lt;/TD&gt;</v>
      </c>
      <c r="H85" s="7" t="str">
        <f>IF(Master!G85="#","",IF(Master!G85="#","&lt;TD&gt;&lt;BR&gt;&lt;/TD&gt;",CONCATENATE("&lt;TD VALIGN = TOP  ALIGN = CENTER&gt;",Master!G85,"&lt;/TD&gt;")))</f>
        <v>&lt;TD VALIGN = TOP  ALIGN = CENTER&gt;-&lt;/TD&gt;</v>
      </c>
      <c r="I85" s="7" t="str">
        <f>IF(Master!H85="#","",IF(Master!H85="#","&lt;TD&gt;&lt;BR&gt;&lt;/TD&gt;",CONCATENATE("&lt;TD VALIGN = TOP  ALIGN = CENTER&gt;",Master!H85,"&lt;/TD&gt;")))</f>
        <v>&lt;TD VALIGN = TOP  ALIGN = CENTER&gt;-&lt;/TD&gt;</v>
      </c>
      <c r="J85" s="7" t="str">
        <f>IF(Master!I85="#","",IF(Master!I85="#","&lt;TD&gt;&lt;BR&gt;&lt;/TD&gt;",CONCATENATE("&lt;TD VALIGN = TOP  ALIGN = CENTER&gt;",Master!I85,"&lt;/TD&gt;")))</f>
        <v>&lt;TD VALIGN = TOP  ALIGN = CENTER&gt;-&lt;/TD&gt;</v>
      </c>
      <c r="K85" s="7" t="str">
        <f>IF(Master!J85="#","",IF(Master!J85="#","&lt;TD&gt;&lt;BR&gt;&lt;/TD&gt;",CONCATENATE("&lt;TD VALIGN = TOP  ALIGN = CENTER&gt;",Master!J85,"&lt;/TD&gt;")))</f>
        <v>&lt;TD VALIGN = TOP  ALIGN = CENTER&gt;-&lt;/TD&gt;</v>
      </c>
      <c r="L85" s="7" t="str">
        <f>IF(Master!K85="#","",IF(Master!K85="#","&lt;TD&gt;&lt;BR&gt;&lt;/TD&gt;",CONCATENATE("&lt;TD VALIGN = TOP  ALIGN = CENTER&gt;",Master!K85,"&lt;/TD&gt;")))</f>
        <v>&lt;TD VALIGN = TOP  ALIGN = CENTER&gt;-&lt;/TD&gt;</v>
      </c>
      <c r="M85" s="7" t="str">
        <f>IF(Master!L85="#","",IF(Master!L85="#","&lt;TD&gt;&lt;BR&gt;&lt;/TD&gt;",CONCATENATE("&lt;TD VALIGN = TOP  ALIGN = CENTER&gt;",Master!L85,"&lt;/TD&gt;")))</f>
        <v>&lt;TD VALIGN = TOP  ALIGN = CENTER&gt;-&lt;/TD&gt;</v>
      </c>
      <c r="N85" s="7" t="str">
        <f>IF(Master!M85="#","",IF(Master!M85="#","&lt;TD&gt;&lt;BR&gt;&lt;/TD&gt;",CONCATENATE("&lt;TD VALIGN = TOP  ALIGN = CENTER&gt;",Master!M85,"&lt;/TD&gt;")))</f>
        <v>&lt;TD VALIGN = TOP  ALIGN = CENTER&gt;-&lt;/TD&gt;</v>
      </c>
      <c r="O85" s="7" t="str">
        <f>IF(Master!N85="#","",IF(Master!N85="#","&lt;TD&gt;&lt;BR&gt;&lt;/TD&gt;",CONCATENATE("&lt;TD VALIGN = TOP  ALIGN = CENTER&gt;",Master!N85,"&lt;/TD&gt;")))</f>
        <v>&lt;TD VALIGN = TOP  ALIGN = CENTER&gt;-&lt;/TD&gt;</v>
      </c>
      <c r="P85" s="7" t="str">
        <f>IF(Master!O85="#","",IF(Master!O85="#","&lt;TD&gt;&lt;BR&gt;&lt;/TD&gt;",CONCATENATE("&lt;TD VALIGN = TOP  ALIGN = CENTER&gt;",Master!O85,"&lt;/TD&gt;")))</f>
        <v>&lt;TD VALIGN = TOP  ALIGN = CENTER&gt;-&lt;/TD&gt;</v>
      </c>
      <c r="Q85" s="7" t="str">
        <f>IF(Master!P85="#","",IF(Master!P85="#","&lt;TD&gt;&lt;BR&gt;&lt;/TD&gt;",CONCATENATE("&lt;TD VALIGN = TOP  ALIGN = CENTER&gt;",Master!P85,"&lt;/TD&gt;")))</f>
        <v>&lt;TD VALIGN = TOP  ALIGN = CENTER&gt;T&lt;/TD&gt;</v>
      </c>
      <c r="R85" s="7" t="str">
        <f>IF(Master!Q85="#","",IF(Master!Q85="#","&lt;TD&gt;&lt;BR&gt;&lt;/TD&gt;",CONCATENATE("&lt;TD VALIGN = TOP  ALIGN = CENTER&gt;",Master!Q85,"&lt;/TD&gt;")))</f>
        <v>&lt;TD VALIGN = TOP  ALIGN = CENTER&gt;B&lt;/TD&gt;</v>
      </c>
      <c r="S85" s="7" t="str">
        <f>IF(Master!R85="#","",IF(Master!R85="#","&lt;TD&gt;&lt;BR&gt;&lt;/TD&gt;",CONCATENATE("&lt;TD VALIGN = TOP  ALIGN = CENTER&gt;",Master!R85,"&lt;/TD&gt;")))</f>
        <v>&lt;TD VALIGN = TOP  ALIGN = CENTER&gt;V&lt;/TD&gt;</v>
      </c>
      <c r="T85" s="7" t="str">
        <f>IF(Master!S85="#","",IF(Master!S85="#","&lt;TD&gt;&lt;BR&gt;&lt;/TD&gt;",CONCATENATE("&lt;TD VALIGN = TOP  ALIGN = CENTER&gt;",Master!S85,"&lt;/TD&gt;")))</f>
        <v>&lt;TD VALIGN = TOP  ALIGN = CENTER&gt;V&lt;/TD&gt;</v>
      </c>
      <c r="U85" s="7" t="str">
        <f>IF(Master!T85="#","",IF(Master!T85="#","&lt;TD&gt;&lt;BR&gt;&lt;/TD&gt;",CONCATENATE("&lt;TD VALIGN = TOP  ALIGN = CENTER&gt;",Master!T85,"&lt;/TD&gt;")))</f>
        <v>&lt;TD VALIGN = TOP  ALIGN = CENTER&gt;V&lt;/TD&gt;</v>
      </c>
      <c r="V85" s="7" t="str">
        <f>IF(Master!U85="#","",IF(Master!U85="#","&lt;TD&gt;&lt;BR&gt;&lt;/TD&gt;",CONCATENATE("&lt;TD VALIGN = TOP  ALIGN = CENTER&gt;",Master!U85,"&lt;/TD&gt;")))</f>
        <v>&lt;TD VALIGN = TOP  ALIGN = CENTER&gt;V&lt;/TD&gt;</v>
      </c>
      <c r="W85" s="7" t="str">
        <f>IF(Master!V85="#","",IF(Master!V85="#","&lt;TD&gt;&lt;BR&gt;&lt;/TD&gt;",CONCATENATE("&lt;TD VALIGN = TOP  ALIGN = CENTER&gt;",Master!V85,"&lt;/TD&gt;")))</f>
        <v>&lt;TD VALIGN = TOP  ALIGN = CENTER&gt;V&lt;/TD&gt;</v>
      </c>
      <c r="X85" s="7" t="str">
        <f>IF(Master!W85="#","",IF(Master!W85="#","&lt;TD&gt;&lt;BR&gt;&lt;/TD&gt;",CONCATENATE("&lt;TD VALIGN = TOP  ALIGN = CENTER&gt;",Master!W85,"&lt;/TD&gt;")))</f>
        <v>&lt;TD VALIGN = TOP  ALIGN = CENTER&gt;V&lt;/TD&gt;</v>
      </c>
      <c r="Y85" s="7" t="str">
        <f>IF(Master!X85="#","",IF(Master!X85="#","&lt;TD&gt;&lt;BR&gt;&lt;/TD&gt;",CONCATENATE("&lt;TD VALIGN = TOP  ALIGN = CENTER&gt;",Master!X85,"&lt;/TD&gt;")))</f>
        <v/>
      </c>
      <c r="Z85" s="7" t="str">
        <f>IF(Master!Y85="#","",IF(Master!Y85="#","&lt;TD&gt;&lt;BR&gt;&lt;/TD&gt;",CONCATENATE("&lt;TD VALIGN = TOP  ALIGN = CENTER&gt;",Master!Y85,"&lt;/TD&gt;")))</f>
        <v>&lt;TD VALIGN = TOP  ALIGN = CENTER&gt;&lt;/TD&gt;</v>
      </c>
    </row>
    <row r="86" spans="1:26" ht="12.75" customHeight="1" x14ac:dyDescent="0.2">
      <c r="A86" s="26" t="str">
        <f>IF(Master!$B86="#","","&lt;TR&gt;")</f>
        <v>&lt;TR&gt;</v>
      </c>
      <c r="B86" s="7" t="str">
        <f>IF(Master!$B86="#","",CONCATENATE("&lt;TD VALIGN = TOP  ALIGN = CENTER&gt;&lt;A HREF=""maint_",Master!A86,".pdf""&gt;",Master!A86,"&lt;/A&gt;"))</f>
        <v>&lt;TD VALIGN = TOP  ALIGN = CENTER&gt;&lt;A HREF="maint_0091.pdf"&gt;0091&lt;/A&gt;</v>
      </c>
      <c r="C86" s="7" t="str">
        <f>IF(Master!$B86="#","", (IF(Totals!AS86="Y","&lt;BR&gt;&lt;SMALL&gt;&lt;B&gt;&lt;FONT COLOR=""#00C000""&gt;Closed&lt;/FONT&gt;&lt;/B&gt;&lt;/SMALL&gt;&lt;/TD&gt;","&lt;/TD&gt;")))</f>
        <v>&lt;/TD&gt;</v>
      </c>
      <c r="E86" s="7" t="str">
        <f>(IF((Master!$B86="#"),(""),(CONCATENATE("&lt;TD VALIGN = TOP  ALIGN = CENTER NOWRAP&gt;",Master!C86,"&lt;/TD&gt;"))))</f>
        <v>&lt;TD VALIGN = TOP  ALIGN = CENTER NOWRAP&gt;802.1Qbg-2012&lt;/TD&gt;</v>
      </c>
      <c r="F86" s="7" t="str">
        <f>(IF((Master!$B86="#"),(""),(CONCATENATE("&lt;TD VALIGN = TOP NOWRAP&gt;",Master!D86,"&lt;/TD&gt;"))))</f>
        <v>&lt;TD VALIGN = TOP NOWRAP&gt;41.5.5&lt;/TD&gt;</v>
      </c>
      <c r="G86" s="7" t="str">
        <f>(IF((Master!$B86="#"),(""),(CONCATENATE("&lt;TD VALIGN = TOP NOWRAP&gt;",Master!E86,"&lt;/TD&gt;"))))</f>
        <v>&lt;TD VALIGN = TOP NOWRAP&gt;VDP state machine variables and parameters&lt;/TD&gt;</v>
      </c>
      <c r="H86" s="7" t="str">
        <f>IF(Master!G86="#","",IF(Master!G86="#","&lt;TD&gt;&lt;BR&gt;&lt;/TD&gt;",CONCATENATE("&lt;TD VALIGN = TOP  ALIGN = CENTER&gt;",Master!G86,"&lt;/TD&gt;")))</f>
        <v>&lt;TD VALIGN = TOP  ALIGN = CENTER&gt;-&lt;/TD&gt;</v>
      </c>
      <c r="I86" s="7" t="str">
        <f>IF(Master!H86="#","",IF(Master!H86="#","&lt;TD&gt;&lt;BR&gt;&lt;/TD&gt;",CONCATENATE("&lt;TD VALIGN = TOP  ALIGN = CENTER&gt;",Master!H86,"&lt;/TD&gt;")))</f>
        <v>&lt;TD VALIGN = TOP  ALIGN = CENTER&gt;-&lt;/TD&gt;</v>
      </c>
      <c r="J86" s="7" t="str">
        <f>IF(Master!I86="#","",IF(Master!I86="#","&lt;TD&gt;&lt;BR&gt;&lt;/TD&gt;",CONCATENATE("&lt;TD VALIGN = TOP  ALIGN = CENTER&gt;",Master!I86,"&lt;/TD&gt;")))</f>
        <v>&lt;TD VALIGN = TOP  ALIGN = CENTER&gt;-&lt;/TD&gt;</v>
      </c>
      <c r="K86" s="7" t="str">
        <f>IF(Master!J86="#","",IF(Master!J86="#","&lt;TD&gt;&lt;BR&gt;&lt;/TD&gt;",CONCATENATE("&lt;TD VALIGN = TOP  ALIGN = CENTER&gt;",Master!J86,"&lt;/TD&gt;")))</f>
        <v>&lt;TD VALIGN = TOP  ALIGN = CENTER&gt;-&lt;/TD&gt;</v>
      </c>
      <c r="L86" s="7" t="str">
        <f>IF(Master!K86="#","",IF(Master!K86="#","&lt;TD&gt;&lt;BR&gt;&lt;/TD&gt;",CONCATENATE("&lt;TD VALIGN = TOP  ALIGN = CENTER&gt;",Master!K86,"&lt;/TD&gt;")))</f>
        <v>&lt;TD VALIGN = TOP  ALIGN = CENTER&gt;-&lt;/TD&gt;</v>
      </c>
      <c r="M86" s="7" t="str">
        <f>IF(Master!L86="#","",IF(Master!L86="#","&lt;TD&gt;&lt;BR&gt;&lt;/TD&gt;",CONCATENATE("&lt;TD VALIGN = TOP  ALIGN = CENTER&gt;",Master!L86,"&lt;/TD&gt;")))</f>
        <v>&lt;TD VALIGN = TOP  ALIGN = CENTER&gt;-&lt;/TD&gt;</v>
      </c>
      <c r="N86" s="7" t="str">
        <f>IF(Master!M86="#","",IF(Master!M86="#","&lt;TD&gt;&lt;BR&gt;&lt;/TD&gt;",CONCATENATE("&lt;TD VALIGN = TOP  ALIGN = CENTER&gt;",Master!M86,"&lt;/TD&gt;")))</f>
        <v>&lt;TD VALIGN = TOP  ALIGN = CENTER&gt;-&lt;/TD&gt;</v>
      </c>
      <c r="O86" s="7" t="str">
        <f>IF(Master!N86="#","",IF(Master!N86="#","&lt;TD&gt;&lt;BR&gt;&lt;/TD&gt;",CONCATENATE("&lt;TD VALIGN = TOP  ALIGN = CENTER&gt;",Master!N86,"&lt;/TD&gt;")))</f>
        <v>&lt;TD VALIGN = TOP  ALIGN = CENTER&gt;-&lt;/TD&gt;</v>
      </c>
      <c r="P86" s="7" t="str">
        <f>IF(Master!O86="#","",IF(Master!O86="#","&lt;TD&gt;&lt;BR&gt;&lt;/TD&gt;",CONCATENATE("&lt;TD VALIGN = TOP  ALIGN = CENTER&gt;",Master!O86,"&lt;/TD&gt;")))</f>
        <v>&lt;TD VALIGN = TOP  ALIGN = CENTER&gt;-&lt;/TD&gt;</v>
      </c>
      <c r="Q86" s="7" t="str">
        <f>IF(Master!P86="#","",IF(Master!P86="#","&lt;TD&gt;&lt;BR&gt;&lt;/TD&gt;",CONCATENATE("&lt;TD VALIGN = TOP  ALIGN = CENTER&gt;",Master!P86,"&lt;/TD&gt;")))</f>
        <v>&lt;TD VALIGN = TOP  ALIGN = CENTER&gt;T&lt;/TD&gt;</v>
      </c>
      <c r="R86" s="7" t="str">
        <f>IF(Master!Q86="#","",IF(Master!Q86="#","&lt;TD&gt;&lt;BR&gt;&lt;/TD&gt;",CONCATENATE("&lt;TD VALIGN = TOP  ALIGN = CENTER&gt;",Master!Q86,"&lt;/TD&gt;")))</f>
        <v>&lt;TD VALIGN = TOP  ALIGN = CENTER&gt;CB&lt;/TD&gt;</v>
      </c>
      <c r="S86" s="7" t="str">
        <f>IF(Master!R86="#","",IF(Master!R86="#","&lt;TD&gt;&lt;BR&gt;&lt;/TD&gt;",CONCATENATE("&lt;TD VALIGN = TOP  ALIGN = CENTER&gt;",Master!R86,"&lt;/TD&gt;")))</f>
        <v>&lt;TD VALIGN = TOP  ALIGN = CENTER&gt;B&lt;/TD&gt;</v>
      </c>
      <c r="T86" s="7" t="str">
        <f>IF(Master!S86="#","",IF(Master!S86="#","&lt;TD&gt;&lt;BR&gt;&lt;/TD&gt;",CONCATENATE("&lt;TD VALIGN = TOP  ALIGN = CENTER&gt;",Master!S86,"&lt;/TD&gt;")))</f>
        <v>&lt;TD VALIGN = TOP  ALIGN = CENTER&gt;B&lt;/TD&gt;</v>
      </c>
      <c r="U86" s="7" t="str">
        <f>IF(Master!T86="#","",IF(Master!T86="#","&lt;TD&gt;&lt;BR&gt;&lt;/TD&gt;",CONCATENATE("&lt;TD VALIGN = TOP  ALIGN = CENTER&gt;",Master!T86,"&lt;/TD&gt;")))</f>
        <v>&lt;TD VALIGN = TOP  ALIGN = CENTER&gt;V&lt;/TD&gt;</v>
      </c>
      <c r="V86" s="7" t="str">
        <f>IF(Master!U86="#","",IF(Master!U86="#","&lt;TD&gt;&lt;BR&gt;&lt;/TD&gt;",CONCATENATE("&lt;TD VALIGN = TOP  ALIGN = CENTER&gt;",Master!U86,"&lt;/TD&gt;")))</f>
        <v>&lt;TD VALIGN = TOP  ALIGN = CENTER&gt;V&lt;/TD&gt;</v>
      </c>
      <c r="W86" s="7" t="str">
        <f>IF(Master!V86="#","",IF(Master!V86="#","&lt;TD&gt;&lt;BR&gt;&lt;/TD&gt;",CONCATENATE("&lt;TD VALIGN = TOP  ALIGN = CENTER&gt;",Master!V86,"&lt;/TD&gt;")))</f>
        <v>&lt;TD VALIGN = TOP  ALIGN = CENTER&gt;V&lt;/TD&gt;</v>
      </c>
      <c r="X86" s="7" t="str">
        <f>IF(Master!W86="#","",IF(Master!W86="#","&lt;TD&gt;&lt;BR&gt;&lt;/TD&gt;",CONCATENATE("&lt;TD VALIGN = TOP  ALIGN = CENTER&gt;",Master!W86,"&lt;/TD&gt;")))</f>
        <v>&lt;TD VALIGN = TOP  ALIGN = CENTER&gt;V&lt;/TD&gt;</v>
      </c>
      <c r="Y86" s="7" t="str">
        <f>IF(Master!X86="#","",IF(Master!X86="#","&lt;TD&gt;&lt;BR&gt;&lt;/TD&gt;",CONCATENATE("&lt;TD VALIGN = TOP  ALIGN = CENTER&gt;",Master!X86,"&lt;/TD&gt;")))</f>
        <v/>
      </c>
      <c r="Z86" s="7" t="str">
        <f>IF(Master!Y86="#","",IF(Master!Y86="#","&lt;TD&gt;&lt;BR&gt;&lt;/TD&gt;",CONCATENATE("&lt;TD VALIGN = TOP  ALIGN = CENTER&gt;",Master!Y86,"&lt;/TD&gt;")))</f>
        <v>&lt;TD VALIGN = TOP  ALIGN = CENTER&gt;&lt;/TD&gt;</v>
      </c>
    </row>
    <row r="87" spans="1:26" ht="12.75" customHeight="1" x14ac:dyDescent="0.2">
      <c r="A87" s="26" t="str">
        <f>IF(Master!$B87="#","","&lt;TR&gt;")</f>
        <v>&lt;TR&gt;</v>
      </c>
      <c r="B87" s="7" t="str">
        <f>IF(Master!$B87="#","",CONCATENATE("&lt;TD VALIGN = TOP  ALIGN = CENTER&gt;&lt;A HREF=""maint_",Master!A87,".pdf""&gt;",Master!A87,"&lt;/A&gt;"))</f>
        <v>&lt;TD VALIGN = TOP  ALIGN = CENTER&gt;&lt;A HREF="maint_0092.pdf"&gt;0092&lt;/A&gt;</v>
      </c>
      <c r="C87" s="7" t="str">
        <f>IF(Master!$B87="#","", (IF(Totals!AS87="Y","&lt;BR&gt;&lt;SMALL&gt;&lt;B&gt;&lt;FONT COLOR=""#00C000""&gt;Closed&lt;/FONT&gt;&lt;/B&gt;&lt;/SMALL&gt;&lt;/TD&gt;","&lt;/TD&gt;")))</f>
        <v>&lt;/TD&gt;</v>
      </c>
      <c r="E87" s="7" t="str">
        <f>(IF((Master!$B87="#"),(""),(CONCATENATE("&lt;TD VALIGN = TOP  ALIGN = CENTER NOWRAP&gt;",Master!C87,"&lt;/TD&gt;"))))</f>
        <v>&lt;TD VALIGN = TOP  ALIGN = CENTER NOWRAP&gt;802.1Qbg-2012&lt;/TD&gt;</v>
      </c>
      <c r="F87" s="7" t="str">
        <f>(IF((Master!$B87="#"),(""),(CONCATENATE("&lt;TD VALIGN = TOP NOWRAP&gt;",Master!D87,"&lt;/TD&gt;"))))</f>
        <v>&lt;TD VALIGN = TOP NOWRAP&gt;41.5.2&lt;/TD&gt;</v>
      </c>
      <c r="G87" s="7" t="str">
        <f>(IF((Master!$B87="#"),(""),(CONCATENATE("&lt;TD VALIGN = TOP NOWRAP&gt;",Master!E87,"&lt;/TD&gt;"))))</f>
        <v>&lt;TD VALIGN = TOP NOWRAP&gt;Bridge VDP state machine&lt;/TD&gt;</v>
      </c>
      <c r="H87" s="7" t="str">
        <f>IF(Master!G87="#","",IF(Master!G87="#","&lt;TD&gt;&lt;BR&gt;&lt;/TD&gt;",CONCATENATE("&lt;TD VALIGN = TOP  ALIGN = CENTER&gt;",Master!G87,"&lt;/TD&gt;")))</f>
        <v>&lt;TD VALIGN = TOP  ALIGN = CENTER&gt;-&lt;/TD&gt;</v>
      </c>
      <c r="I87" s="7" t="str">
        <f>IF(Master!H87="#","",IF(Master!H87="#","&lt;TD&gt;&lt;BR&gt;&lt;/TD&gt;",CONCATENATE("&lt;TD VALIGN = TOP  ALIGN = CENTER&gt;",Master!H87,"&lt;/TD&gt;")))</f>
        <v>&lt;TD VALIGN = TOP  ALIGN = CENTER&gt;-&lt;/TD&gt;</v>
      </c>
      <c r="J87" s="7" t="str">
        <f>IF(Master!I87="#","",IF(Master!I87="#","&lt;TD&gt;&lt;BR&gt;&lt;/TD&gt;",CONCATENATE("&lt;TD VALIGN = TOP  ALIGN = CENTER&gt;",Master!I87,"&lt;/TD&gt;")))</f>
        <v>&lt;TD VALIGN = TOP  ALIGN = CENTER&gt;-&lt;/TD&gt;</v>
      </c>
      <c r="K87" s="7" t="str">
        <f>IF(Master!J87="#","",IF(Master!J87="#","&lt;TD&gt;&lt;BR&gt;&lt;/TD&gt;",CONCATENATE("&lt;TD VALIGN = TOP  ALIGN = CENTER&gt;",Master!J87,"&lt;/TD&gt;")))</f>
        <v>&lt;TD VALIGN = TOP  ALIGN = CENTER&gt;-&lt;/TD&gt;</v>
      </c>
      <c r="L87" s="7" t="str">
        <f>IF(Master!K87="#","",IF(Master!K87="#","&lt;TD&gt;&lt;BR&gt;&lt;/TD&gt;",CONCATENATE("&lt;TD VALIGN = TOP  ALIGN = CENTER&gt;",Master!K87,"&lt;/TD&gt;")))</f>
        <v>&lt;TD VALIGN = TOP  ALIGN = CENTER&gt;-&lt;/TD&gt;</v>
      </c>
      <c r="M87" s="7" t="str">
        <f>IF(Master!L87="#","",IF(Master!L87="#","&lt;TD&gt;&lt;BR&gt;&lt;/TD&gt;",CONCATENATE("&lt;TD VALIGN = TOP  ALIGN = CENTER&gt;",Master!L87,"&lt;/TD&gt;")))</f>
        <v>&lt;TD VALIGN = TOP  ALIGN = CENTER&gt;-&lt;/TD&gt;</v>
      </c>
      <c r="N87" s="7" t="str">
        <f>IF(Master!M87="#","",IF(Master!M87="#","&lt;TD&gt;&lt;BR&gt;&lt;/TD&gt;",CONCATENATE("&lt;TD VALIGN = TOP  ALIGN = CENTER&gt;",Master!M87,"&lt;/TD&gt;")))</f>
        <v>&lt;TD VALIGN = TOP  ALIGN = CENTER&gt;-&lt;/TD&gt;</v>
      </c>
      <c r="O87" s="7" t="str">
        <f>IF(Master!N87="#","",IF(Master!N87="#","&lt;TD&gt;&lt;BR&gt;&lt;/TD&gt;",CONCATENATE("&lt;TD VALIGN = TOP  ALIGN = CENTER&gt;",Master!N87,"&lt;/TD&gt;")))</f>
        <v>&lt;TD VALIGN = TOP  ALIGN = CENTER&gt;-&lt;/TD&gt;</v>
      </c>
      <c r="P87" s="7" t="str">
        <f>IF(Master!O87="#","",IF(Master!O87="#","&lt;TD&gt;&lt;BR&gt;&lt;/TD&gt;",CONCATENATE("&lt;TD VALIGN = TOP  ALIGN = CENTER&gt;",Master!O87,"&lt;/TD&gt;")))</f>
        <v>&lt;TD VALIGN = TOP  ALIGN = CENTER&gt;-&lt;/TD&gt;</v>
      </c>
      <c r="Q87" s="7" t="str">
        <f>IF(Master!P87="#","",IF(Master!P87="#","&lt;TD&gt;&lt;BR&gt;&lt;/TD&gt;",CONCATENATE("&lt;TD VALIGN = TOP  ALIGN = CENTER&gt;",Master!P87,"&lt;/TD&gt;")))</f>
        <v>&lt;TD VALIGN = TOP  ALIGN = CENTER&gt;T&lt;/TD&gt;</v>
      </c>
      <c r="R87" s="7" t="str">
        <f>IF(Master!Q87="#","",IF(Master!Q87="#","&lt;TD&gt;&lt;BR&gt;&lt;/TD&gt;",CONCATENATE("&lt;TD VALIGN = TOP  ALIGN = CENTER&gt;",Master!Q87,"&lt;/TD&gt;")))</f>
        <v>&lt;TD VALIGN = TOP  ALIGN = CENTER&gt;B&lt;/TD&gt;</v>
      </c>
      <c r="S87" s="7" t="str">
        <f>IF(Master!R87="#","",IF(Master!R87="#","&lt;TD&gt;&lt;BR&gt;&lt;/TD&gt;",CONCATENATE("&lt;TD VALIGN = TOP  ALIGN = CENTER&gt;",Master!R87,"&lt;/TD&gt;")))</f>
        <v>&lt;TD VALIGN = TOP  ALIGN = CENTER&gt;V&lt;/TD&gt;</v>
      </c>
      <c r="T87" s="7" t="str">
        <f>IF(Master!S87="#","",IF(Master!S87="#","&lt;TD&gt;&lt;BR&gt;&lt;/TD&gt;",CONCATENATE("&lt;TD VALIGN = TOP  ALIGN = CENTER&gt;",Master!S87,"&lt;/TD&gt;")))</f>
        <v>&lt;TD VALIGN = TOP  ALIGN = CENTER&gt;V&lt;/TD&gt;</v>
      </c>
      <c r="U87" s="7" t="str">
        <f>IF(Master!T87="#","",IF(Master!T87="#","&lt;TD&gt;&lt;BR&gt;&lt;/TD&gt;",CONCATENATE("&lt;TD VALIGN = TOP  ALIGN = CENTER&gt;",Master!T87,"&lt;/TD&gt;")))</f>
        <v>&lt;TD VALIGN = TOP  ALIGN = CENTER&gt;V&lt;/TD&gt;</v>
      </c>
      <c r="V87" s="7" t="str">
        <f>IF(Master!U87="#","",IF(Master!U87="#","&lt;TD&gt;&lt;BR&gt;&lt;/TD&gt;",CONCATENATE("&lt;TD VALIGN = TOP  ALIGN = CENTER&gt;",Master!U87,"&lt;/TD&gt;")))</f>
        <v>&lt;TD VALIGN = TOP  ALIGN = CENTER&gt;V&lt;/TD&gt;</v>
      </c>
      <c r="W87" s="7" t="str">
        <f>IF(Master!V87="#","",IF(Master!V87="#","&lt;TD&gt;&lt;BR&gt;&lt;/TD&gt;",CONCATENATE("&lt;TD VALIGN = TOP  ALIGN = CENTER&gt;",Master!V87,"&lt;/TD&gt;")))</f>
        <v>&lt;TD VALIGN = TOP  ALIGN = CENTER&gt;V&lt;/TD&gt;</v>
      </c>
      <c r="X87" s="7" t="str">
        <f>IF(Master!W87="#","",IF(Master!W87="#","&lt;TD&gt;&lt;BR&gt;&lt;/TD&gt;",CONCATENATE("&lt;TD VALIGN = TOP  ALIGN = CENTER&gt;",Master!W87,"&lt;/TD&gt;")))</f>
        <v>&lt;TD VALIGN = TOP  ALIGN = CENTER&gt;V&lt;/TD&gt;</v>
      </c>
      <c r="Y87" s="7" t="str">
        <f>IF(Master!X87="#","",IF(Master!X87="#","&lt;TD&gt;&lt;BR&gt;&lt;/TD&gt;",CONCATENATE("&lt;TD VALIGN = TOP  ALIGN = CENTER&gt;",Master!X87,"&lt;/TD&gt;")))</f>
        <v/>
      </c>
      <c r="Z87" s="7" t="str">
        <f>IF(Master!Y87="#","",IF(Master!Y87="#","&lt;TD&gt;&lt;BR&gt;&lt;/TD&gt;",CONCATENATE("&lt;TD VALIGN = TOP  ALIGN = CENTER&gt;",Master!Y87,"&lt;/TD&gt;")))</f>
        <v>&lt;TD VALIGN = TOP  ALIGN = CENTER&gt;&lt;/TD&gt;</v>
      </c>
    </row>
    <row r="88" spans="1:26" ht="12.75" customHeight="1" x14ac:dyDescent="0.2">
      <c r="A88" s="26" t="str">
        <f>IF(Master!$B88="#","","&lt;TR&gt;")</f>
        <v>&lt;TR&gt;</v>
      </c>
      <c r="B88" s="7" t="str">
        <f>IF(Master!$B88="#","",CONCATENATE("&lt;TD VALIGN = TOP  ALIGN = CENTER&gt;&lt;A HREF=""maint_",Master!A88,".pdf""&gt;",Master!A88,"&lt;/A&gt;"))</f>
        <v>&lt;TD VALIGN = TOP  ALIGN = CENTER&gt;&lt;A HREF="maint_0093.pdf"&gt;0093&lt;/A&gt;</v>
      </c>
      <c r="C88" s="7" t="str">
        <f>IF(Master!$B88="#","", (IF(Totals!AS88="Y","&lt;BR&gt;&lt;SMALL&gt;&lt;B&gt;&lt;FONT COLOR=""#00C000""&gt;Closed&lt;/FONT&gt;&lt;/B&gt;&lt;/SMALL&gt;&lt;/TD&gt;","&lt;/TD&gt;")))</f>
        <v>&lt;/TD&gt;</v>
      </c>
      <c r="E88" s="7" t="str">
        <f>(IF((Master!$B88="#"),(""),(CONCATENATE("&lt;TD VALIGN = TOP  ALIGN = CENTER NOWRAP&gt;",Master!C88,"&lt;/TD&gt;"))))</f>
        <v>&lt;TD VALIGN = TOP  ALIGN = CENTER NOWRAP&gt;802.1Qbg-2012&lt;/TD&gt;</v>
      </c>
      <c r="F88" s="7" t="str">
        <f>(IF((Master!$B88="#"),(""),(CONCATENATE("&lt;TD VALIGN = TOP NOWRAP&gt;",Master!D88,"&lt;/TD&gt;"))))</f>
        <v>&lt;TD VALIGN = TOP NOWRAP&gt;43.3.7.4, 43.3.4,12.26.1,12.27.1,41.5.5.9,41.5.5.13 &lt;/TD&gt;</v>
      </c>
      <c r="G88" s="7" t="str">
        <f>(IF((Master!$B88="#"),(""),(CONCATENATE("&lt;TD VALIGN = TOP NOWRAP&gt;",Master!E88,"&lt;/TD&gt;"))))</f>
        <v>&lt;TD VALIGN = TOP NOWRAP&gt;ECP State Machine Variables&lt;/TD&gt;</v>
      </c>
      <c r="H88" s="7" t="str">
        <f>IF(Master!G88="#","",IF(Master!G88="#","&lt;TD&gt;&lt;BR&gt;&lt;/TD&gt;",CONCATENATE("&lt;TD VALIGN = TOP  ALIGN = CENTER&gt;",Master!G88,"&lt;/TD&gt;")))</f>
        <v>&lt;TD VALIGN = TOP  ALIGN = CENTER&gt;-&lt;/TD&gt;</v>
      </c>
      <c r="I88" s="7" t="str">
        <f>IF(Master!H88="#","",IF(Master!H88="#","&lt;TD&gt;&lt;BR&gt;&lt;/TD&gt;",CONCATENATE("&lt;TD VALIGN = TOP  ALIGN = CENTER&gt;",Master!H88,"&lt;/TD&gt;")))</f>
        <v>&lt;TD VALIGN = TOP  ALIGN = CENTER&gt;-&lt;/TD&gt;</v>
      </c>
      <c r="J88" s="7" t="str">
        <f>IF(Master!I88="#","",IF(Master!I88="#","&lt;TD&gt;&lt;BR&gt;&lt;/TD&gt;",CONCATENATE("&lt;TD VALIGN = TOP  ALIGN = CENTER&gt;",Master!I88,"&lt;/TD&gt;")))</f>
        <v>&lt;TD VALIGN = TOP  ALIGN = CENTER&gt;-&lt;/TD&gt;</v>
      </c>
      <c r="K88" s="7" t="str">
        <f>IF(Master!J88="#","",IF(Master!J88="#","&lt;TD&gt;&lt;BR&gt;&lt;/TD&gt;",CONCATENATE("&lt;TD VALIGN = TOP  ALIGN = CENTER&gt;",Master!J88,"&lt;/TD&gt;")))</f>
        <v>&lt;TD VALIGN = TOP  ALIGN = CENTER&gt;-&lt;/TD&gt;</v>
      </c>
      <c r="L88" s="7" t="str">
        <f>IF(Master!K88="#","",IF(Master!K88="#","&lt;TD&gt;&lt;BR&gt;&lt;/TD&gt;",CONCATENATE("&lt;TD VALIGN = TOP  ALIGN = CENTER&gt;",Master!K88,"&lt;/TD&gt;")))</f>
        <v>&lt;TD VALIGN = TOP  ALIGN = CENTER&gt;-&lt;/TD&gt;</v>
      </c>
      <c r="M88" s="7" t="str">
        <f>IF(Master!L88="#","",IF(Master!L88="#","&lt;TD&gt;&lt;BR&gt;&lt;/TD&gt;",CONCATENATE("&lt;TD VALIGN = TOP  ALIGN = CENTER&gt;",Master!L88,"&lt;/TD&gt;")))</f>
        <v>&lt;TD VALIGN = TOP  ALIGN = CENTER&gt;-&lt;/TD&gt;</v>
      </c>
      <c r="N88" s="7" t="str">
        <f>IF(Master!M88="#","",IF(Master!M88="#","&lt;TD&gt;&lt;BR&gt;&lt;/TD&gt;",CONCATENATE("&lt;TD VALIGN = TOP  ALIGN = CENTER&gt;",Master!M88,"&lt;/TD&gt;")))</f>
        <v>&lt;TD VALIGN = TOP  ALIGN = CENTER&gt;-&lt;/TD&gt;</v>
      </c>
      <c r="O88" s="7" t="str">
        <f>IF(Master!N88="#","",IF(Master!N88="#","&lt;TD&gt;&lt;BR&gt;&lt;/TD&gt;",CONCATENATE("&lt;TD VALIGN = TOP  ALIGN = CENTER&gt;",Master!N88,"&lt;/TD&gt;")))</f>
        <v>&lt;TD VALIGN = TOP  ALIGN = CENTER&gt;-&lt;/TD&gt;</v>
      </c>
      <c r="P88" s="7" t="str">
        <f>IF(Master!O88="#","",IF(Master!O88="#","&lt;TD&gt;&lt;BR&gt;&lt;/TD&gt;",CONCATENATE("&lt;TD VALIGN = TOP  ALIGN = CENTER&gt;",Master!O88,"&lt;/TD&gt;")))</f>
        <v>&lt;TD VALIGN = TOP  ALIGN = CENTER&gt;-&lt;/TD&gt;</v>
      </c>
      <c r="Q88" s="7" t="str">
        <f>IF(Master!P88="#","",IF(Master!P88="#","&lt;TD&gt;&lt;BR&gt;&lt;/TD&gt;",CONCATENATE("&lt;TD VALIGN = TOP  ALIGN = CENTER&gt;",Master!P88,"&lt;/TD&gt;")))</f>
        <v>&lt;TD VALIGN = TOP  ALIGN = CENTER&gt;T&lt;/TD&gt;</v>
      </c>
      <c r="R88" s="7" t="str">
        <f>IF(Master!Q88="#","",IF(Master!Q88="#","&lt;TD&gt;&lt;BR&gt;&lt;/TD&gt;",CONCATENATE("&lt;TD VALIGN = TOP  ALIGN = CENTER&gt;",Master!Q88,"&lt;/TD&gt;")))</f>
        <v>&lt;TD VALIGN = TOP  ALIGN = CENTER&gt;CB&lt;/TD&gt;</v>
      </c>
      <c r="S88" s="7" t="str">
        <f>IF(Master!R88="#","",IF(Master!R88="#","&lt;TD&gt;&lt;BR&gt;&lt;/TD&gt;",CONCATENATE("&lt;TD VALIGN = TOP  ALIGN = CENTER&gt;",Master!R88,"&lt;/TD&gt;")))</f>
        <v>&lt;TD VALIGN = TOP  ALIGN = CENTER&gt;B&lt;/TD&gt;</v>
      </c>
      <c r="T88" s="7" t="str">
        <f>IF(Master!S88="#","",IF(Master!S88="#","&lt;TD&gt;&lt;BR&gt;&lt;/TD&gt;",CONCATENATE("&lt;TD VALIGN = TOP  ALIGN = CENTER&gt;",Master!S88,"&lt;/TD&gt;")))</f>
        <v>&lt;TD VALIGN = TOP  ALIGN = CENTER&gt;B&lt;/TD&gt;</v>
      </c>
      <c r="U88" s="7" t="str">
        <f>IF(Master!T88="#","",IF(Master!T88="#","&lt;TD&gt;&lt;BR&gt;&lt;/TD&gt;",CONCATENATE("&lt;TD VALIGN = TOP  ALIGN = CENTER&gt;",Master!T88,"&lt;/TD&gt;")))</f>
        <v>&lt;TD VALIGN = TOP  ALIGN = CENTER&gt;V&lt;/TD&gt;</v>
      </c>
      <c r="V88" s="7" t="str">
        <f>IF(Master!U88="#","",IF(Master!U88="#","&lt;TD&gt;&lt;BR&gt;&lt;/TD&gt;",CONCATENATE("&lt;TD VALIGN = TOP  ALIGN = CENTER&gt;",Master!U88,"&lt;/TD&gt;")))</f>
        <v>&lt;TD VALIGN = TOP  ALIGN = CENTER&gt;V&lt;/TD&gt;</v>
      </c>
      <c r="W88" s="7" t="str">
        <f>IF(Master!V88="#","",IF(Master!V88="#","&lt;TD&gt;&lt;BR&gt;&lt;/TD&gt;",CONCATENATE("&lt;TD VALIGN = TOP  ALIGN = CENTER&gt;",Master!V88,"&lt;/TD&gt;")))</f>
        <v>&lt;TD VALIGN = TOP  ALIGN = CENTER&gt;V&lt;/TD&gt;</v>
      </c>
      <c r="X88" s="7" t="str">
        <f>IF(Master!W88="#","",IF(Master!W88="#","&lt;TD&gt;&lt;BR&gt;&lt;/TD&gt;",CONCATENATE("&lt;TD VALIGN = TOP  ALIGN = CENTER&gt;",Master!W88,"&lt;/TD&gt;")))</f>
        <v>&lt;TD VALIGN = TOP  ALIGN = CENTER&gt;V&lt;/TD&gt;</v>
      </c>
      <c r="Y88" s="7" t="str">
        <f>IF(Master!X88="#","",IF(Master!X88="#","&lt;TD&gt;&lt;BR&gt;&lt;/TD&gt;",CONCATENATE("&lt;TD VALIGN = TOP  ALIGN = CENTER&gt;",Master!X88,"&lt;/TD&gt;")))</f>
        <v/>
      </c>
      <c r="Z88" s="7" t="str">
        <f>IF(Master!Y88="#","",IF(Master!Y88="#","&lt;TD&gt;&lt;BR&gt;&lt;/TD&gt;",CONCATENATE("&lt;TD VALIGN = TOP  ALIGN = CENTER&gt;",Master!Y88,"&lt;/TD&gt;")))</f>
        <v>&lt;TD VALIGN = TOP  ALIGN = CENTER&gt;&lt;/TD&gt;</v>
      </c>
    </row>
    <row r="89" spans="1:26" ht="12.75" customHeight="1" x14ac:dyDescent="0.2">
      <c r="A89" s="26" t="str">
        <f>IF(Master!$B89="#","","&lt;TR&gt;")</f>
        <v>&lt;TR&gt;</v>
      </c>
      <c r="B89" s="7" t="str">
        <f>IF(Master!$B89="#","",CONCATENATE("&lt;TD VALIGN = TOP  ALIGN = CENTER&gt;&lt;A HREF=""maint_",Master!A89,".pdf""&gt;",Master!A89,"&lt;/A&gt;"))</f>
        <v>&lt;TD VALIGN = TOP  ALIGN = CENTER&gt;&lt;A HREF="maint_0094.pdf"&gt;0094&lt;/A&gt;</v>
      </c>
      <c r="C89" s="7" t="str">
        <f>IF(Master!$B89="#","", (IF(Totals!AS89="Y","&lt;BR&gt;&lt;SMALL&gt;&lt;B&gt;&lt;FONT COLOR=""#00C000""&gt;Closed&lt;/FONT&gt;&lt;/B&gt;&lt;/SMALL&gt;&lt;/TD&gt;","&lt;/TD&gt;")))</f>
        <v>&lt;/TD&gt;</v>
      </c>
      <c r="E89" s="7" t="str">
        <f>(IF((Master!$B89="#"),(""),(CONCATENATE("&lt;TD VALIGN = TOP  ALIGN = CENTER NOWRAP&gt;",Master!C89,"&lt;/TD&gt;"))))</f>
        <v>&lt;TD VALIGN = TOP  ALIGN = CENTER NOWRAP&gt;802.1Q-2011&lt;/TD&gt;</v>
      </c>
      <c r="F89" s="7" t="str">
        <f>(IF((Master!$B89="#"),(""),(CONCATENATE("&lt;TD VALIGN = TOP NOWRAP&gt;",Master!D89,"&lt;/TD&gt;"))))</f>
        <v>&lt;TD VALIGN = TOP NOWRAP&gt;17.7.7.1&lt;/TD&gt;</v>
      </c>
      <c r="G89" s="7" t="str">
        <f>(IF((Master!$B89="#"),(""),(CONCATENATE("&lt;TD VALIGN = TOP NOWRAP&gt;",Master!E89,"&lt;/TD&gt;"))))</f>
        <v>&lt;TD VALIGN = TOP NOWRAP&gt;Definitions for the IEEE8021-CFM MIB module&lt;/TD&gt;</v>
      </c>
      <c r="H89" s="7" t="str">
        <f>IF(Master!G89="#","",IF(Master!G89="#","&lt;TD&gt;&lt;BR&gt;&lt;/TD&gt;",CONCATENATE("&lt;TD VALIGN = TOP  ALIGN = CENTER&gt;",Master!G89,"&lt;/TD&gt;")))</f>
        <v>&lt;TD VALIGN = TOP  ALIGN = CENTER&gt;-&lt;/TD&gt;</v>
      </c>
      <c r="I89" s="7" t="str">
        <f>IF(Master!H89="#","",IF(Master!H89="#","&lt;TD&gt;&lt;BR&gt;&lt;/TD&gt;",CONCATENATE("&lt;TD VALIGN = TOP  ALIGN = CENTER&gt;",Master!H89,"&lt;/TD&gt;")))</f>
        <v>&lt;TD VALIGN = TOP  ALIGN = CENTER&gt;-&lt;/TD&gt;</v>
      </c>
      <c r="J89" s="7" t="str">
        <f>IF(Master!I89="#","",IF(Master!I89="#","&lt;TD&gt;&lt;BR&gt;&lt;/TD&gt;",CONCATENATE("&lt;TD VALIGN = TOP  ALIGN = CENTER&gt;",Master!I89,"&lt;/TD&gt;")))</f>
        <v>&lt;TD VALIGN = TOP  ALIGN = CENTER&gt;-&lt;/TD&gt;</v>
      </c>
      <c r="K89" s="7" t="str">
        <f>IF(Master!J89="#","",IF(Master!J89="#","&lt;TD&gt;&lt;BR&gt;&lt;/TD&gt;",CONCATENATE("&lt;TD VALIGN = TOP  ALIGN = CENTER&gt;",Master!J89,"&lt;/TD&gt;")))</f>
        <v>&lt;TD VALIGN = TOP  ALIGN = CENTER&gt;-&lt;/TD&gt;</v>
      </c>
      <c r="L89" s="7" t="str">
        <f>IF(Master!K89="#","",IF(Master!K89="#","&lt;TD&gt;&lt;BR&gt;&lt;/TD&gt;",CONCATENATE("&lt;TD VALIGN = TOP  ALIGN = CENTER&gt;",Master!K89,"&lt;/TD&gt;")))</f>
        <v>&lt;TD VALIGN = TOP  ALIGN = CENTER&gt;-&lt;/TD&gt;</v>
      </c>
      <c r="M89" s="7" t="str">
        <f>IF(Master!L89="#","",IF(Master!L89="#","&lt;TD&gt;&lt;BR&gt;&lt;/TD&gt;",CONCATENATE("&lt;TD VALIGN = TOP  ALIGN = CENTER&gt;",Master!L89,"&lt;/TD&gt;")))</f>
        <v>&lt;TD VALIGN = TOP  ALIGN = CENTER&gt;-&lt;/TD&gt;</v>
      </c>
      <c r="N89" s="7" t="str">
        <f>IF(Master!M89="#","",IF(Master!M89="#","&lt;TD&gt;&lt;BR&gt;&lt;/TD&gt;",CONCATENATE("&lt;TD VALIGN = TOP  ALIGN = CENTER&gt;",Master!M89,"&lt;/TD&gt;")))</f>
        <v>&lt;TD VALIGN = TOP  ALIGN = CENTER&gt;-&lt;/TD&gt;</v>
      </c>
      <c r="O89" s="7" t="str">
        <f>IF(Master!N89="#","",IF(Master!N89="#","&lt;TD&gt;&lt;BR&gt;&lt;/TD&gt;",CONCATENATE("&lt;TD VALIGN = TOP  ALIGN = CENTER&gt;",Master!N89,"&lt;/TD&gt;")))</f>
        <v>&lt;TD VALIGN = TOP  ALIGN = CENTER&gt;-&lt;/TD&gt;</v>
      </c>
      <c r="P89" s="7" t="str">
        <f>IF(Master!O89="#","",IF(Master!O89="#","&lt;TD&gt;&lt;BR&gt;&lt;/TD&gt;",CONCATENATE("&lt;TD VALIGN = TOP  ALIGN = CENTER&gt;",Master!O89,"&lt;/TD&gt;")))</f>
        <v>&lt;TD VALIGN = TOP  ALIGN = CENTER&gt;-&lt;/TD&gt;</v>
      </c>
      <c r="Q89" s="7" t="str">
        <f>IF(Master!P89="#","",IF(Master!P89="#","&lt;TD&gt;&lt;BR&gt;&lt;/TD&gt;",CONCATENATE("&lt;TD VALIGN = TOP  ALIGN = CENTER&gt;",Master!P89,"&lt;/TD&gt;")))</f>
        <v>&lt;TD VALIGN = TOP  ALIGN = CENTER&gt;B&lt;/TD&gt;</v>
      </c>
      <c r="R89" s="7" t="str">
        <f>IF(Master!Q89="#","",IF(Master!Q89="#","&lt;TD&gt;&lt;BR&gt;&lt;/TD&gt;",CONCATENATE("&lt;TD VALIGN = TOP  ALIGN = CENTER&gt;",Master!Q89,"&lt;/TD&gt;")))</f>
        <v>&lt;TD VALIGN = TOP  ALIGN = CENTER&gt;B&lt;/TD&gt;</v>
      </c>
      <c r="S89" s="7" t="str">
        <f>IF(Master!R89="#","",IF(Master!R89="#","&lt;TD&gt;&lt;BR&gt;&lt;/TD&gt;",CONCATENATE("&lt;TD VALIGN = TOP  ALIGN = CENTER&gt;",Master!R89,"&lt;/TD&gt;")))</f>
        <v>&lt;TD VALIGN = TOP  ALIGN = CENTER&gt;V&lt;/TD&gt;</v>
      </c>
      <c r="T89" s="7" t="str">
        <f>IF(Master!S89="#","",IF(Master!S89="#","&lt;TD&gt;&lt;BR&gt;&lt;/TD&gt;",CONCATENATE("&lt;TD VALIGN = TOP  ALIGN = CENTER&gt;",Master!S89,"&lt;/TD&gt;")))</f>
        <v>&lt;TD VALIGN = TOP  ALIGN = CENTER&gt;V&lt;/TD&gt;</v>
      </c>
      <c r="U89" s="7" t="str">
        <f>IF(Master!T89="#","",IF(Master!T89="#","&lt;TD&gt;&lt;BR&gt;&lt;/TD&gt;",CONCATENATE("&lt;TD VALIGN = TOP  ALIGN = CENTER&gt;",Master!T89,"&lt;/TD&gt;")))</f>
        <v>&lt;TD VALIGN = TOP  ALIGN = CENTER&gt;V&lt;/TD&gt;</v>
      </c>
      <c r="V89" s="7" t="str">
        <f>IF(Master!U89="#","",IF(Master!U89="#","&lt;TD&gt;&lt;BR&gt;&lt;/TD&gt;",CONCATENATE("&lt;TD VALIGN = TOP  ALIGN = CENTER&gt;",Master!U89,"&lt;/TD&gt;")))</f>
        <v>&lt;TD VALIGN = TOP  ALIGN = CENTER&gt;V&lt;/TD&gt;</v>
      </c>
      <c r="W89" s="7" t="str">
        <f>IF(Master!V89="#","",IF(Master!V89="#","&lt;TD&gt;&lt;BR&gt;&lt;/TD&gt;",CONCATENATE("&lt;TD VALIGN = TOP  ALIGN = CENTER&gt;",Master!V89,"&lt;/TD&gt;")))</f>
        <v>&lt;TD VALIGN = TOP  ALIGN = CENTER&gt;V&lt;/TD&gt;</v>
      </c>
      <c r="X89" s="7" t="str">
        <f>IF(Master!W89="#","",IF(Master!W89="#","&lt;TD&gt;&lt;BR&gt;&lt;/TD&gt;",CONCATENATE("&lt;TD VALIGN = TOP  ALIGN = CENTER&gt;",Master!W89,"&lt;/TD&gt;")))</f>
        <v>&lt;TD VALIGN = TOP  ALIGN = CENTER&gt;V&lt;/TD&gt;</v>
      </c>
      <c r="Y89" s="7" t="str">
        <f>IF(Master!X89="#","",IF(Master!X89="#","&lt;TD&gt;&lt;BR&gt;&lt;/TD&gt;",CONCATENATE("&lt;TD VALIGN = TOP  ALIGN = CENTER&gt;",Master!X89,"&lt;/TD&gt;")))</f>
        <v/>
      </c>
      <c r="Z89" s="7" t="str">
        <f>IF(Master!Y89="#","",IF(Master!Y89="#","&lt;TD&gt;&lt;BR&gt;&lt;/TD&gt;",CONCATENATE("&lt;TD VALIGN = TOP  ALIGN = CENTER&gt;",Master!Y89,"&lt;/TD&gt;")))</f>
        <v>&lt;TD VALIGN = TOP  ALIGN = CENTER&gt;&lt;/TD&gt;</v>
      </c>
    </row>
    <row r="90" spans="1:26" ht="12.75" customHeight="1" x14ac:dyDescent="0.2">
      <c r="A90" s="26" t="str">
        <f>IF(Master!$B90="#","","&lt;TR&gt;")</f>
        <v>&lt;TR&gt;</v>
      </c>
      <c r="B90" s="7" t="str">
        <f>IF(Master!$B90="#","",CONCATENATE("&lt;TD VALIGN = TOP  ALIGN = CENTER&gt;&lt;A HREF=""maint_",Master!A90,".pdf""&gt;",Master!A90,"&lt;/A&gt;"))</f>
        <v>&lt;TD VALIGN = TOP  ALIGN = CENTER&gt;&lt;A HREF="maint_0096.pdf"&gt;0096&lt;/A&gt;</v>
      </c>
      <c r="C90" s="7" t="str">
        <f>IF(Master!$B90="#","", (IF(Totals!AS90="Y","&lt;BR&gt;&lt;SMALL&gt;&lt;B&gt;&lt;FONT COLOR=""#00C000""&gt;Closed&lt;/FONT&gt;&lt;/B&gt;&lt;/SMALL&gt;&lt;/TD&gt;","&lt;/TD&gt;")))</f>
        <v>&lt;/TD&gt;</v>
      </c>
      <c r="E90" s="7" t="str">
        <f>(IF((Master!$B90="#"),(""),(CONCATENATE("&lt;TD VALIGN = TOP  ALIGN = CENTER NOWRAP&gt;",Master!C90,"&lt;/TD&gt;"))))</f>
        <v>&lt;TD VALIGN = TOP  ALIGN = CENTER NOWRAP&gt;802.1Q-2012&lt;/TD&gt;</v>
      </c>
      <c r="F90" s="7" t="str">
        <f>(IF((Master!$B90="#"),(""),(CONCATENATE("&lt;TD VALIGN = TOP NOWRAP&gt;",Master!D90,"&lt;/TD&gt;"))))</f>
        <v>&lt;TD VALIGN = TOP NOWRAP&gt;17.7.6&lt;/TD&gt;</v>
      </c>
      <c r="G90" s="7" t="str">
        <f>(IF((Master!$B90="#"),(""),(CONCATENATE("&lt;TD VALIGN = TOP NOWRAP&gt;",Master!E90,"&lt;/TD&gt;"))))</f>
        <v>&lt;TD VALIGN = TOP NOWRAP&gt;Definitions for the IEEE8021-MSTP MIB module&lt;/TD&gt;</v>
      </c>
      <c r="H90" s="7" t="str">
        <f>IF(Master!G90="#","",IF(Master!G90="#","&lt;TD&gt;&lt;BR&gt;&lt;/TD&gt;",CONCATENATE("&lt;TD VALIGN = TOP  ALIGN = CENTER&gt;",Master!G90,"&lt;/TD&gt;")))</f>
        <v>&lt;TD VALIGN = TOP  ALIGN = CENTER&gt;-&lt;/TD&gt;</v>
      </c>
      <c r="I90" s="7" t="str">
        <f>IF(Master!H90="#","",IF(Master!H90="#","&lt;TD&gt;&lt;BR&gt;&lt;/TD&gt;",CONCATENATE("&lt;TD VALIGN = TOP  ALIGN = CENTER&gt;",Master!H90,"&lt;/TD&gt;")))</f>
        <v>&lt;TD VALIGN = TOP  ALIGN = CENTER&gt;-&lt;/TD&gt;</v>
      </c>
      <c r="J90" s="7" t="str">
        <f>IF(Master!I90="#","",IF(Master!I90="#","&lt;TD&gt;&lt;BR&gt;&lt;/TD&gt;",CONCATENATE("&lt;TD VALIGN = TOP  ALIGN = CENTER&gt;",Master!I90,"&lt;/TD&gt;")))</f>
        <v>&lt;TD VALIGN = TOP  ALIGN = CENTER&gt;-&lt;/TD&gt;</v>
      </c>
      <c r="K90" s="7" t="str">
        <f>IF(Master!J90="#","",IF(Master!J90="#","&lt;TD&gt;&lt;BR&gt;&lt;/TD&gt;",CONCATENATE("&lt;TD VALIGN = TOP  ALIGN = CENTER&gt;",Master!J90,"&lt;/TD&gt;")))</f>
        <v>&lt;TD VALIGN = TOP  ALIGN = CENTER&gt;-&lt;/TD&gt;</v>
      </c>
      <c r="L90" s="7" t="str">
        <f>IF(Master!K90="#","",IF(Master!K90="#","&lt;TD&gt;&lt;BR&gt;&lt;/TD&gt;",CONCATENATE("&lt;TD VALIGN = TOP  ALIGN = CENTER&gt;",Master!K90,"&lt;/TD&gt;")))</f>
        <v>&lt;TD VALIGN = TOP  ALIGN = CENTER&gt;-&lt;/TD&gt;</v>
      </c>
      <c r="M90" s="7" t="str">
        <f>IF(Master!L90="#","",IF(Master!L90="#","&lt;TD&gt;&lt;BR&gt;&lt;/TD&gt;",CONCATENATE("&lt;TD VALIGN = TOP  ALIGN = CENTER&gt;",Master!L90,"&lt;/TD&gt;")))</f>
        <v>&lt;TD VALIGN = TOP  ALIGN = CENTER&gt;-&lt;/TD&gt;</v>
      </c>
      <c r="N90" s="7" t="str">
        <f>IF(Master!M90="#","",IF(Master!M90="#","&lt;TD&gt;&lt;BR&gt;&lt;/TD&gt;",CONCATENATE("&lt;TD VALIGN = TOP  ALIGN = CENTER&gt;",Master!M90,"&lt;/TD&gt;")))</f>
        <v>&lt;TD VALIGN = TOP  ALIGN = CENTER&gt;-&lt;/TD&gt;</v>
      </c>
      <c r="O90" s="7" t="str">
        <f>IF(Master!N90="#","",IF(Master!N90="#","&lt;TD&gt;&lt;BR&gt;&lt;/TD&gt;",CONCATENATE("&lt;TD VALIGN = TOP  ALIGN = CENTER&gt;",Master!N90,"&lt;/TD&gt;")))</f>
        <v>&lt;TD VALIGN = TOP  ALIGN = CENTER&gt;-&lt;/TD&gt;</v>
      </c>
      <c r="P90" s="7" t="str">
        <f>IF(Master!O90="#","",IF(Master!O90="#","&lt;TD&gt;&lt;BR&gt;&lt;/TD&gt;",CONCATENATE("&lt;TD VALIGN = TOP  ALIGN = CENTER&gt;",Master!O90,"&lt;/TD&gt;")))</f>
        <v>&lt;TD VALIGN = TOP  ALIGN = CENTER&gt;-&lt;/TD&gt;</v>
      </c>
      <c r="Q90" s="7" t="str">
        <f>IF(Master!P90="#","",IF(Master!P90="#","&lt;TD&gt;&lt;BR&gt;&lt;/TD&gt;",CONCATENATE("&lt;TD VALIGN = TOP  ALIGN = CENTER&gt;",Master!P90,"&lt;/TD&gt;")))</f>
        <v>&lt;TD VALIGN = TOP  ALIGN = CENTER&gt;R&lt;/TD&gt;</v>
      </c>
      <c r="R90" s="7" t="str">
        <f>IF(Master!Q90="#","",IF(Master!Q90="#","&lt;TD&gt;&lt;BR&gt;&lt;/TD&gt;",CONCATENATE("&lt;TD VALIGN = TOP  ALIGN = CENTER&gt;",Master!Q90,"&lt;/TD&gt;")))</f>
        <v>&lt;TD VALIGN = TOP  ALIGN = CENTER&gt;B&lt;/TD&gt;</v>
      </c>
      <c r="S90" s="7" t="str">
        <f>IF(Master!R90="#","",IF(Master!R90="#","&lt;TD&gt;&lt;BR&gt;&lt;/TD&gt;",CONCATENATE("&lt;TD VALIGN = TOP  ALIGN = CENTER&gt;",Master!R90,"&lt;/TD&gt;")))</f>
        <v>&lt;TD VALIGN = TOP  ALIGN = CENTER&gt;V&lt;/TD&gt;</v>
      </c>
      <c r="T90" s="7" t="str">
        <f>IF(Master!S90="#","",IF(Master!S90="#","&lt;TD&gt;&lt;BR&gt;&lt;/TD&gt;",CONCATENATE("&lt;TD VALIGN = TOP  ALIGN = CENTER&gt;",Master!S90,"&lt;/TD&gt;")))</f>
        <v>&lt;TD VALIGN = TOP  ALIGN = CENTER&gt;V&lt;/TD&gt;</v>
      </c>
      <c r="U90" s="7" t="str">
        <f>IF(Master!T90="#","",IF(Master!T90="#","&lt;TD&gt;&lt;BR&gt;&lt;/TD&gt;",CONCATENATE("&lt;TD VALIGN = TOP  ALIGN = CENTER&gt;",Master!T90,"&lt;/TD&gt;")))</f>
        <v>&lt;TD VALIGN = TOP  ALIGN = CENTER&gt;V&lt;/TD&gt;</v>
      </c>
      <c r="V90" s="7" t="str">
        <f>IF(Master!U90="#","",IF(Master!U90="#","&lt;TD&gt;&lt;BR&gt;&lt;/TD&gt;",CONCATENATE("&lt;TD VALIGN = TOP  ALIGN = CENTER&gt;",Master!U90,"&lt;/TD&gt;")))</f>
        <v>&lt;TD VALIGN = TOP  ALIGN = CENTER&gt;V&lt;/TD&gt;</v>
      </c>
      <c r="W90" s="7" t="str">
        <f>IF(Master!V90="#","",IF(Master!V90="#","&lt;TD&gt;&lt;BR&gt;&lt;/TD&gt;",CONCATENATE("&lt;TD VALIGN = TOP  ALIGN = CENTER&gt;",Master!V90,"&lt;/TD&gt;")))</f>
        <v>&lt;TD VALIGN = TOP  ALIGN = CENTER&gt;V&lt;/TD&gt;</v>
      </c>
      <c r="X90" s="7" t="str">
        <f>IF(Master!W90="#","",IF(Master!W90="#","&lt;TD&gt;&lt;BR&gt;&lt;/TD&gt;",CONCATENATE("&lt;TD VALIGN = TOP  ALIGN = CENTER&gt;",Master!W90,"&lt;/TD&gt;")))</f>
        <v>&lt;TD VALIGN = TOP  ALIGN = CENTER&gt;V&lt;/TD&gt;</v>
      </c>
      <c r="Y90" s="7" t="str">
        <f>IF(Master!X90="#","",IF(Master!X90="#","&lt;TD&gt;&lt;BR&gt;&lt;/TD&gt;",CONCATENATE("&lt;TD VALIGN = TOP  ALIGN = CENTER&gt;",Master!X90,"&lt;/TD&gt;")))</f>
        <v/>
      </c>
      <c r="Z90" s="7" t="str">
        <f>IF(Master!Y90="#","",IF(Master!Y90="#","&lt;TD&gt;&lt;BR&gt;&lt;/TD&gt;",CONCATENATE("&lt;TD VALIGN = TOP  ALIGN = CENTER&gt;",Master!Y90,"&lt;/TD&gt;")))</f>
        <v>&lt;TD VALIGN = TOP  ALIGN = CENTER&gt;&lt;/TD&gt;</v>
      </c>
    </row>
    <row r="91" spans="1:26" ht="12.75" customHeight="1" x14ac:dyDescent="0.2">
      <c r="A91" s="26" t="str">
        <f>IF(Master!$B91="#","","&lt;TR&gt;")</f>
        <v>&lt;TR&gt;</v>
      </c>
      <c r="B91" s="7" t="str">
        <f>IF(Master!$B91="#","",CONCATENATE("&lt;TD VALIGN = TOP  ALIGN = CENTER&gt;&lt;A HREF=""maint_",Master!A91,".pdf""&gt;",Master!A91,"&lt;/A&gt;"))</f>
        <v>&lt;TD VALIGN = TOP  ALIGN = CENTER&gt;&lt;A HREF="maint_0097.pdf"&gt;0097&lt;/A&gt;</v>
      </c>
      <c r="C91" s="7" t="str">
        <f>IF(Master!$B91="#","", (IF(Totals!AS91="Y","&lt;BR&gt;&lt;SMALL&gt;&lt;B&gt;&lt;FONT COLOR=""#00C000""&gt;Closed&lt;/FONT&gt;&lt;/B&gt;&lt;/SMALL&gt;&lt;/TD&gt;","&lt;/TD&gt;")))</f>
        <v>&lt;/TD&gt;</v>
      </c>
      <c r="E91" s="7" t="str">
        <f>(IF((Master!$B91="#"),(""),(CONCATENATE("&lt;TD VALIGN = TOP  ALIGN = CENTER NOWRAP&gt;",Master!C91,"&lt;/TD&gt;"))))</f>
        <v>&lt;TD VALIGN = TOP  ALIGN = CENTER NOWRAP&gt;802.1Q-2012,802.1D-2004&lt;/TD&gt;</v>
      </c>
      <c r="F91" s="7" t="str">
        <f>(IF((Master!$B91="#"),(""),(CONCATENATE("&lt;TD VALIGN = TOP NOWRAP&gt;",Master!D91,"&lt;/TD&gt;"))))</f>
        <v>&lt;TD VALIGN = TOP NOWRAP&gt;17.7.6, 13.25,17.14&lt;/TD&gt;</v>
      </c>
      <c r="G91" s="7" t="str">
        <f>(IF((Master!$B91="#"),(""),(CONCATENATE("&lt;TD VALIGN = TOP NOWRAP&gt;",Master!E91,"&lt;/TD&gt;"))))</f>
        <v>&lt;TD VALIGN = TOP NOWRAP&gt;Definitions for the IEEE8021-MSTP MIB module, State machine timers and Performance parameter management&lt;/TD&gt;</v>
      </c>
      <c r="H91" s="7" t="str">
        <f>IF(Master!G91="#","",IF(Master!G91="#","&lt;TD&gt;&lt;BR&gt;&lt;/TD&gt;",CONCATENATE("&lt;TD VALIGN = TOP  ALIGN = CENTER&gt;",Master!G91,"&lt;/TD&gt;")))</f>
        <v>&lt;TD VALIGN = TOP  ALIGN = CENTER&gt;-&lt;/TD&gt;</v>
      </c>
      <c r="I91" s="7" t="str">
        <f>IF(Master!H91="#","",IF(Master!H91="#","&lt;TD&gt;&lt;BR&gt;&lt;/TD&gt;",CONCATENATE("&lt;TD VALIGN = TOP  ALIGN = CENTER&gt;",Master!H91,"&lt;/TD&gt;")))</f>
        <v>&lt;TD VALIGN = TOP  ALIGN = CENTER&gt;-&lt;/TD&gt;</v>
      </c>
      <c r="J91" s="7" t="str">
        <f>IF(Master!I91="#","",IF(Master!I91="#","&lt;TD&gt;&lt;BR&gt;&lt;/TD&gt;",CONCATENATE("&lt;TD VALIGN = TOP  ALIGN = CENTER&gt;",Master!I91,"&lt;/TD&gt;")))</f>
        <v>&lt;TD VALIGN = TOP  ALIGN = CENTER&gt;-&lt;/TD&gt;</v>
      </c>
      <c r="K91" s="7" t="str">
        <f>IF(Master!J91="#","",IF(Master!J91="#","&lt;TD&gt;&lt;BR&gt;&lt;/TD&gt;",CONCATENATE("&lt;TD VALIGN = TOP  ALIGN = CENTER&gt;",Master!J91,"&lt;/TD&gt;")))</f>
        <v>&lt;TD VALIGN = TOP  ALIGN = CENTER&gt;-&lt;/TD&gt;</v>
      </c>
      <c r="L91" s="7" t="str">
        <f>IF(Master!K91="#","",IF(Master!K91="#","&lt;TD&gt;&lt;BR&gt;&lt;/TD&gt;",CONCATENATE("&lt;TD VALIGN = TOP  ALIGN = CENTER&gt;",Master!K91,"&lt;/TD&gt;")))</f>
        <v>&lt;TD VALIGN = TOP  ALIGN = CENTER&gt;-&lt;/TD&gt;</v>
      </c>
      <c r="M91" s="7" t="str">
        <f>IF(Master!L91="#","",IF(Master!L91="#","&lt;TD&gt;&lt;BR&gt;&lt;/TD&gt;",CONCATENATE("&lt;TD VALIGN = TOP  ALIGN = CENTER&gt;",Master!L91,"&lt;/TD&gt;")))</f>
        <v>&lt;TD VALIGN = TOP  ALIGN = CENTER&gt;-&lt;/TD&gt;</v>
      </c>
      <c r="N91" s="7" t="str">
        <f>IF(Master!M91="#","",IF(Master!M91="#","&lt;TD&gt;&lt;BR&gt;&lt;/TD&gt;",CONCATENATE("&lt;TD VALIGN = TOP  ALIGN = CENTER&gt;",Master!M91,"&lt;/TD&gt;")))</f>
        <v>&lt;TD VALIGN = TOP  ALIGN = CENTER&gt;-&lt;/TD&gt;</v>
      </c>
      <c r="O91" s="7" t="str">
        <f>IF(Master!N91="#","",IF(Master!N91="#","&lt;TD&gt;&lt;BR&gt;&lt;/TD&gt;",CONCATENATE("&lt;TD VALIGN = TOP  ALIGN = CENTER&gt;",Master!N91,"&lt;/TD&gt;")))</f>
        <v>&lt;TD VALIGN = TOP  ALIGN = CENTER&gt;-&lt;/TD&gt;</v>
      </c>
      <c r="P91" s="7" t="str">
        <f>IF(Master!O91="#","",IF(Master!O91="#","&lt;TD&gt;&lt;BR&gt;&lt;/TD&gt;",CONCATENATE("&lt;TD VALIGN = TOP  ALIGN = CENTER&gt;",Master!O91,"&lt;/TD&gt;")))</f>
        <v>&lt;TD VALIGN = TOP  ALIGN = CENTER&gt;-&lt;/TD&gt;</v>
      </c>
      <c r="Q91" s="7" t="str">
        <f>IF(Master!P91="#","",IF(Master!P91="#","&lt;TD&gt;&lt;BR&gt;&lt;/TD&gt;",CONCATENATE("&lt;TD VALIGN = TOP  ALIGN = CENTER&gt;",Master!P91,"&lt;/TD&gt;")))</f>
        <v>&lt;TD VALIGN = TOP  ALIGN = CENTER&gt;R&lt;/TD&gt;</v>
      </c>
      <c r="R91" s="7" t="str">
        <f>IF(Master!Q91="#","",IF(Master!Q91="#","&lt;TD&gt;&lt;BR&gt;&lt;/TD&gt;",CONCATENATE("&lt;TD VALIGN = TOP  ALIGN = CENTER&gt;",Master!Q91,"&lt;/TD&gt;")))</f>
        <v>&lt;TD VALIGN = TOP  ALIGN = CENTER&gt;B&lt;/TD&gt;</v>
      </c>
      <c r="S91" s="7" t="str">
        <f>IF(Master!R91="#","",IF(Master!R91="#","&lt;TD&gt;&lt;BR&gt;&lt;/TD&gt;",CONCATENATE("&lt;TD VALIGN = TOP  ALIGN = CENTER&gt;",Master!R91,"&lt;/TD&gt;")))</f>
        <v>&lt;TD VALIGN = TOP  ALIGN = CENTER&gt;V&lt;/TD&gt;</v>
      </c>
      <c r="T91" s="7" t="str">
        <f>IF(Master!S91="#","",IF(Master!S91="#","&lt;TD&gt;&lt;BR&gt;&lt;/TD&gt;",CONCATENATE("&lt;TD VALIGN = TOP  ALIGN = CENTER&gt;",Master!S91,"&lt;/TD&gt;")))</f>
        <v>&lt;TD VALIGN = TOP  ALIGN = CENTER&gt;V&lt;/TD&gt;</v>
      </c>
      <c r="U91" s="7" t="str">
        <f>IF(Master!T91="#","",IF(Master!T91="#","&lt;TD&gt;&lt;BR&gt;&lt;/TD&gt;",CONCATENATE("&lt;TD VALIGN = TOP  ALIGN = CENTER&gt;",Master!T91,"&lt;/TD&gt;")))</f>
        <v>&lt;TD VALIGN = TOP  ALIGN = CENTER&gt;V&lt;/TD&gt;</v>
      </c>
      <c r="V91" s="7" t="str">
        <f>IF(Master!U91="#","",IF(Master!U91="#","&lt;TD&gt;&lt;BR&gt;&lt;/TD&gt;",CONCATENATE("&lt;TD VALIGN = TOP  ALIGN = CENTER&gt;",Master!U91,"&lt;/TD&gt;")))</f>
        <v>&lt;TD VALIGN = TOP  ALIGN = CENTER&gt;V&lt;/TD&gt;</v>
      </c>
      <c r="W91" s="7" t="str">
        <f>IF(Master!V91="#","",IF(Master!V91="#","&lt;TD&gt;&lt;BR&gt;&lt;/TD&gt;",CONCATENATE("&lt;TD VALIGN = TOP  ALIGN = CENTER&gt;",Master!V91,"&lt;/TD&gt;")))</f>
        <v>&lt;TD VALIGN = TOP  ALIGN = CENTER&gt;V&lt;/TD&gt;</v>
      </c>
      <c r="X91" s="7" t="str">
        <f>IF(Master!W91="#","",IF(Master!W91="#","&lt;TD&gt;&lt;BR&gt;&lt;/TD&gt;",CONCATENATE("&lt;TD VALIGN = TOP  ALIGN = CENTER&gt;",Master!W91,"&lt;/TD&gt;")))</f>
        <v>&lt;TD VALIGN = TOP  ALIGN = CENTER&gt;V&lt;/TD&gt;</v>
      </c>
      <c r="Y91" s="7" t="str">
        <f>IF(Master!X91="#","",IF(Master!X91="#","&lt;TD&gt;&lt;BR&gt;&lt;/TD&gt;",CONCATENATE("&lt;TD VALIGN = TOP  ALIGN = CENTER&gt;",Master!X91,"&lt;/TD&gt;")))</f>
        <v/>
      </c>
      <c r="Z91" s="7" t="str">
        <f>IF(Master!Y91="#","",IF(Master!Y91="#","&lt;TD&gt;&lt;BR&gt;&lt;/TD&gt;",CONCATENATE("&lt;TD VALIGN = TOP  ALIGN = CENTER&gt;",Master!Y91,"&lt;/TD&gt;")))</f>
        <v>&lt;TD VALIGN = TOP  ALIGN = CENTER&gt;&lt;/TD&gt;</v>
      </c>
    </row>
    <row r="92" spans="1:26" ht="12.75" customHeight="1" x14ac:dyDescent="0.2">
      <c r="A92" s="26" t="str">
        <f>IF(Master!$B92="#","","&lt;TR&gt;")</f>
        <v>&lt;TR&gt;</v>
      </c>
      <c r="B92" s="7" t="str">
        <f>IF(Master!$B92="#","",CONCATENATE("&lt;TD VALIGN = TOP  ALIGN = CENTER&gt;&lt;A HREF=""maint_",Master!A92,".pdf""&gt;",Master!A92,"&lt;/A&gt;"))</f>
        <v>&lt;TD VALIGN = TOP  ALIGN = CENTER&gt;&lt;A HREF="maint_0098.pdf"&gt;0098&lt;/A&gt;</v>
      </c>
      <c r="C92" s="7" t="str">
        <f>IF(Master!$B92="#","", (IF(Totals!AS92="Y","&lt;BR&gt;&lt;SMALL&gt;&lt;B&gt;&lt;FONT COLOR=""#00C000""&gt;Closed&lt;/FONT&gt;&lt;/B&gt;&lt;/SMALL&gt;&lt;/TD&gt;","&lt;/TD&gt;")))</f>
        <v>&lt;/TD&gt;</v>
      </c>
      <c r="E92" s="7" t="str">
        <f>(IF((Master!$B92="#"),(""),(CONCATENATE("&lt;TD VALIGN = TOP  ALIGN = CENTER NOWRAP&gt;",Master!C92,"&lt;/TD&gt;"))))</f>
        <v>&lt;TD VALIGN = TOP  ALIGN = CENTER NOWRAP&gt;802.1Q-2012&lt;/TD&gt;</v>
      </c>
      <c r="F92" s="7" t="str">
        <f>(IF((Master!$B92="#"),(""),(CONCATENATE("&lt;TD VALIGN = TOP NOWRAP&gt;",Master!D92,"&lt;/TD&gt;"))))</f>
        <v>&lt;TD VALIGN = TOP NOWRAP&gt;17.7.6&lt;/TD&gt;</v>
      </c>
      <c r="G92" s="7" t="str">
        <f>(IF((Master!$B92="#"),(""),(CONCATENATE("&lt;TD VALIGN = TOP NOWRAP&gt;",Master!E92,"&lt;/TD&gt;"))))</f>
        <v>&lt;TD VALIGN = TOP NOWRAP&gt;Definitions for the IEEE8021-MSTP MIB module&lt;/TD&gt;</v>
      </c>
      <c r="H92" s="7" t="str">
        <f>IF(Master!G92="#","",IF(Master!G92="#","&lt;TD&gt;&lt;BR&gt;&lt;/TD&gt;",CONCATENATE("&lt;TD VALIGN = TOP  ALIGN = CENTER&gt;",Master!G92,"&lt;/TD&gt;")))</f>
        <v>&lt;TD VALIGN = TOP  ALIGN = CENTER&gt;-&lt;/TD&gt;</v>
      </c>
      <c r="I92" s="7" t="str">
        <f>IF(Master!H92="#","",IF(Master!H92="#","&lt;TD&gt;&lt;BR&gt;&lt;/TD&gt;",CONCATENATE("&lt;TD VALIGN = TOP  ALIGN = CENTER&gt;",Master!H92,"&lt;/TD&gt;")))</f>
        <v>&lt;TD VALIGN = TOP  ALIGN = CENTER&gt;-&lt;/TD&gt;</v>
      </c>
      <c r="J92" s="7" t="str">
        <f>IF(Master!I92="#","",IF(Master!I92="#","&lt;TD&gt;&lt;BR&gt;&lt;/TD&gt;",CONCATENATE("&lt;TD VALIGN = TOP  ALIGN = CENTER&gt;",Master!I92,"&lt;/TD&gt;")))</f>
        <v>&lt;TD VALIGN = TOP  ALIGN = CENTER&gt;-&lt;/TD&gt;</v>
      </c>
      <c r="K92" s="7" t="str">
        <f>IF(Master!J92="#","",IF(Master!J92="#","&lt;TD&gt;&lt;BR&gt;&lt;/TD&gt;",CONCATENATE("&lt;TD VALIGN = TOP  ALIGN = CENTER&gt;",Master!J92,"&lt;/TD&gt;")))</f>
        <v>&lt;TD VALIGN = TOP  ALIGN = CENTER&gt;-&lt;/TD&gt;</v>
      </c>
      <c r="L92" s="7" t="str">
        <f>IF(Master!K92="#","",IF(Master!K92="#","&lt;TD&gt;&lt;BR&gt;&lt;/TD&gt;",CONCATENATE("&lt;TD VALIGN = TOP  ALIGN = CENTER&gt;",Master!K92,"&lt;/TD&gt;")))</f>
        <v>&lt;TD VALIGN = TOP  ALIGN = CENTER&gt;-&lt;/TD&gt;</v>
      </c>
      <c r="M92" s="7" t="str">
        <f>IF(Master!L92="#","",IF(Master!L92="#","&lt;TD&gt;&lt;BR&gt;&lt;/TD&gt;",CONCATENATE("&lt;TD VALIGN = TOP  ALIGN = CENTER&gt;",Master!L92,"&lt;/TD&gt;")))</f>
        <v>&lt;TD VALIGN = TOP  ALIGN = CENTER&gt;-&lt;/TD&gt;</v>
      </c>
      <c r="N92" s="7" t="str">
        <f>IF(Master!M92="#","",IF(Master!M92="#","&lt;TD&gt;&lt;BR&gt;&lt;/TD&gt;",CONCATENATE("&lt;TD VALIGN = TOP  ALIGN = CENTER&gt;",Master!M92,"&lt;/TD&gt;")))</f>
        <v>&lt;TD VALIGN = TOP  ALIGN = CENTER&gt;-&lt;/TD&gt;</v>
      </c>
      <c r="O92" s="7" t="str">
        <f>IF(Master!N92="#","",IF(Master!N92="#","&lt;TD&gt;&lt;BR&gt;&lt;/TD&gt;",CONCATENATE("&lt;TD VALIGN = TOP  ALIGN = CENTER&gt;",Master!N92,"&lt;/TD&gt;")))</f>
        <v>&lt;TD VALIGN = TOP  ALIGN = CENTER&gt;-&lt;/TD&gt;</v>
      </c>
      <c r="P92" s="7" t="str">
        <f>IF(Master!O92="#","",IF(Master!O92="#","&lt;TD&gt;&lt;BR&gt;&lt;/TD&gt;",CONCATENATE("&lt;TD VALIGN = TOP  ALIGN = CENTER&gt;",Master!O92,"&lt;/TD&gt;")))</f>
        <v>&lt;TD VALIGN = TOP  ALIGN = CENTER&gt;-&lt;/TD&gt;</v>
      </c>
      <c r="Q92" s="7" t="str">
        <f>IF(Master!P92="#","",IF(Master!P92="#","&lt;TD&gt;&lt;BR&gt;&lt;/TD&gt;",CONCATENATE("&lt;TD VALIGN = TOP  ALIGN = CENTER&gt;",Master!P92,"&lt;/TD&gt;")))</f>
        <v>&lt;TD VALIGN = TOP  ALIGN = CENTER&gt;R&lt;/TD&gt;</v>
      </c>
      <c r="R92" s="7" t="str">
        <f>IF(Master!Q92="#","",IF(Master!Q92="#","&lt;TD&gt;&lt;BR&gt;&lt;/TD&gt;",CONCATENATE("&lt;TD VALIGN = TOP  ALIGN = CENTER&gt;",Master!Q92,"&lt;/TD&gt;")))</f>
        <v>&lt;TD VALIGN = TOP  ALIGN = CENTER&gt;B&lt;/TD&gt;</v>
      </c>
      <c r="S92" s="7" t="str">
        <f>IF(Master!R92="#","",IF(Master!R92="#","&lt;TD&gt;&lt;BR&gt;&lt;/TD&gt;",CONCATENATE("&lt;TD VALIGN = TOP  ALIGN = CENTER&gt;",Master!R92,"&lt;/TD&gt;")))</f>
        <v>&lt;TD VALIGN = TOP  ALIGN = CENTER&gt;V&lt;/TD&gt;</v>
      </c>
      <c r="T92" s="7" t="str">
        <f>IF(Master!S92="#","",IF(Master!S92="#","&lt;TD&gt;&lt;BR&gt;&lt;/TD&gt;",CONCATENATE("&lt;TD VALIGN = TOP  ALIGN = CENTER&gt;",Master!S92,"&lt;/TD&gt;")))</f>
        <v>&lt;TD VALIGN = TOP  ALIGN = CENTER&gt;V&lt;/TD&gt;</v>
      </c>
      <c r="U92" s="7" t="str">
        <f>IF(Master!T92="#","",IF(Master!T92="#","&lt;TD&gt;&lt;BR&gt;&lt;/TD&gt;",CONCATENATE("&lt;TD VALIGN = TOP  ALIGN = CENTER&gt;",Master!T92,"&lt;/TD&gt;")))</f>
        <v>&lt;TD VALIGN = TOP  ALIGN = CENTER&gt;V&lt;/TD&gt;</v>
      </c>
      <c r="V92" s="7" t="str">
        <f>IF(Master!U92="#","",IF(Master!U92="#","&lt;TD&gt;&lt;BR&gt;&lt;/TD&gt;",CONCATENATE("&lt;TD VALIGN = TOP  ALIGN = CENTER&gt;",Master!U92,"&lt;/TD&gt;")))</f>
        <v>&lt;TD VALIGN = TOP  ALIGN = CENTER&gt;V&lt;/TD&gt;</v>
      </c>
      <c r="W92" s="7" t="str">
        <f>IF(Master!V92="#","",IF(Master!V92="#","&lt;TD&gt;&lt;BR&gt;&lt;/TD&gt;",CONCATENATE("&lt;TD VALIGN = TOP  ALIGN = CENTER&gt;",Master!V92,"&lt;/TD&gt;")))</f>
        <v>&lt;TD VALIGN = TOP  ALIGN = CENTER&gt;V&lt;/TD&gt;</v>
      </c>
      <c r="X92" s="7" t="str">
        <f>IF(Master!W92="#","",IF(Master!W92="#","&lt;TD&gt;&lt;BR&gt;&lt;/TD&gt;",CONCATENATE("&lt;TD VALIGN = TOP  ALIGN = CENTER&gt;",Master!W92,"&lt;/TD&gt;")))</f>
        <v>&lt;TD VALIGN = TOP  ALIGN = CENTER&gt;V&lt;/TD&gt;</v>
      </c>
      <c r="Y92" s="7" t="str">
        <f>IF(Master!X92="#","",IF(Master!X92="#","&lt;TD&gt;&lt;BR&gt;&lt;/TD&gt;",CONCATENATE("&lt;TD VALIGN = TOP  ALIGN = CENTER&gt;",Master!X92,"&lt;/TD&gt;")))</f>
        <v/>
      </c>
      <c r="Z92" s="7" t="str">
        <f>IF(Master!Y92="#","",IF(Master!Y92="#","&lt;TD&gt;&lt;BR&gt;&lt;/TD&gt;",CONCATENATE("&lt;TD VALIGN = TOP  ALIGN = CENTER&gt;",Master!Y92,"&lt;/TD&gt;")))</f>
        <v>&lt;TD VALIGN = TOP  ALIGN = CENTER&gt;&lt;/TD&gt;</v>
      </c>
    </row>
    <row r="93" spans="1:26" ht="12.75" customHeight="1" x14ac:dyDescent="0.2">
      <c r="A93" s="26" t="str">
        <f>IF(Master!$B93="#","","&lt;TR&gt;")</f>
        <v>&lt;TR&gt;</v>
      </c>
      <c r="B93" s="7" t="str">
        <f>IF(Master!$B93="#","",CONCATENATE("&lt;TD VALIGN = TOP  ALIGN = CENTER&gt;&lt;A HREF=""maint_",Master!A93,".pdf""&gt;",Master!A93,"&lt;/A&gt;"))</f>
        <v>&lt;TD VALIGN = TOP  ALIGN = CENTER&gt;&lt;A HREF="maint_0099.pdf"&gt;0099&lt;/A&gt;</v>
      </c>
      <c r="C93" s="7" t="str">
        <f>IF(Master!$B93="#","", (IF(Totals!AS93="Y","&lt;BR&gt;&lt;SMALL&gt;&lt;B&gt;&lt;FONT COLOR=""#00C000""&gt;Closed&lt;/FONT&gt;&lt;/B&gt;&lt;/SMALL&gt;&lt;/TD&gt;","&lt;/TD&gt;")))</f>
        <v>&lt;/TD&gt;</v>
      </c>
      <c r="E93" s="7" t="str">
        <f>(IF((Master!$B93="#"),(""),(CONCATENATE("&lt;TD VALIGN = TOP  ALIGN = CENTER NOWRAP&gt;",Master!C93,"&lt;/TD&gt;"))))</f>
        <v>&lt;TD VALIGN = TOP  ALIGN = CENTER NOWRAP&gt;802.1Q-2012&lt;/TD&gt;</v>
      </c>
      <c r="F93" s="7" t="str">
        <f>(IF((Master!$B93="#"),(""),(CONCATENATE("&lt;TD VALIGN = TOP NOWRAP&gt;",Master!D93,"&lt;/TD&gt;"))))</f>
        <v>&lt;TD VALIGN = TOP NOWRAP&gt;17.7.6, 13.27.1&lt;/TD&gt;</v>
      </c>
      <c r="G93" s="7" t="str">
        <f>(IF((Master!$B93="#"),(""),(CONCATENATE("&lt;TD VALIGN = TOP NOWRAP&gt;",Master!E93,"&lt;/TD&gt;"))))</f>
        <v>&lt;TD VALIGN = TOP NOWRAP&gt;Definitions for the IEEE8021-MSTP MIB module, AdminEdge&lt;/TD&gt;</v>
      </c>
      <c r="H93" s="7" t="str">
        <f>IF(Master!G93="#","",IF(Master!G93="#","&lt;TD&gt;&lt;BR&gt;&lt;/TD&gt;",CONCATENATE("&lt;TD VALIGN = TOP  ALIGN = CENTER&gt;",Master!G93,"&lt;/TD&gt;")))</f>
        <v>&lt;TD VALIGN = TOP  ALIGN = CENTER&gt;-&lt;/TD&gt;</v>
      </c>
      <c r="I93" s="7" t="str">
        <f>IF(Master!H93="#","",IF(Master!H93="#","&lt;TD&gt;&lt;BR&gt;&lt;/TD&gt;",CONCATENATE("&lt;TD VALIGN = TOP  ALIGN = CENTER&gt;",Master!H93,"&lt;/TD&gt;")))</f>
        <v>&lt;TD VALIGN = TOP  ALIGN = CENTER&gt;-&lt;/TD&gt;</v>
      </c>
      <c r="J93" s="7" t="str">
        <f>IF(Master!I93="#","",IF(Master!I93="#","&lt;TD&gt;&lt;BR&gt;&lt;/TD&gt;",CONCATENATE("&lt;TD VALIGN = TOP  ALIGN = CENTER&gt;",Master!I93,"&lt;/TD&gt;")))</f>
        <v>&lt;TD VALIGN = TOP  ALIGN = CENTER&gt;-&lt;/TD&gt;</v>
      </c>
      <c r="K93" s="7" t="str">
        <f>IF(Master!J93="#","",IF(Master!J93="#","&lt;TD&gt;&lt;BR&gt;&lt;/TD&gt;",CONCATENATE("&lt;TD VALIGN = TOP  ALIGN = CENTER&gt;",Master!J93,"&lt;/TD&gt;")))</f>
        <v>&lt;TD VALIGN = TOP  ALIGN = CENTER&gt;-&lt;/TD&gt;</v>
      </c>
      <c r="L93" s="7" t="str">
        <f>IF(Master!K93="#","",IF(Master!K93="#","&lt;TD&gt;&lt;BR&gt;&lt;/TD&gt;",CONCATENATE("&lt;TD VALIGN = TOP  ALIGN = CENTER&gt;",Master!K93,"&lt;/TD&gt;")))</f>
        <v>&lt;TD VALIGN = TOP  ALIGN = CENTER&gt;-&lt;/TD&gt;</v>
      </c>
      <c r="M93" s="7" t="str">
        <f>IF(Master!L93="#","",IF(Master!L93="#","&lt;TD&gt;&lt;BR&gt;&lt;/TD&gt;",CONCATENATE("&lt;TD VALIGN = TOP  ALIGN = CENTER&gt;",Master!L93,"&lt;/TD&gt;")))</f>
        <v>&lt;TD VALIGN = TOP  ALIGN = CENTER&gt;-&lt;/TD&gt;</v>
      </c>
      <c r="N93" s="7" t="str">
        <f>IF(Master!M93="#","",IF(Master!M93="#","&lt;TD&gt;&lt;BR&gt;&lt;/TD&gt;",CONCATENATE("&lt;TD VALIGN = TOP  ALIGN = CENTER&gt;",Master!M93,"&lt;/TD&gt;")))</f>
        <v>&lt;TD VALIGN = TOP  ALIGN = CENTER&gt;-&lt;/TD&gt;</v>
      </c>
      <c r="O93" s="7" t="str">
        <f>IF(Master!N93="#","",IF(Master!N93="#","&lt;TD&gt;&lt;BR&gt;&lt;/TD&gt;",CONCATENATE("&lt;TD VALIGN = TOP  ALIGN = CENTER&gt;",Master!N93,"&lt;/TD&gt;")))</f>
        <v>&lt;TD VALIGN = TOP  ALIGN = CENTER&gt;-&lt;/TD&gt;</v>
      </c>
      <c r="P93" s="7" t="str">
        <f>IF(Master!O93="#","",IF(Master!O93="#","&lt;TD&gt;&lt;BR&gt;&lt;/TD&gt;",CONCATENATE("&lt;TD VALIGN = TOP  ALIGN = CENTER&gt;",Master!O93,"&lt;/TD&gt;")))</f>
        <v>&lt;TD VALIGN = TOP  ALIGN = CENTER&gt;-&lt;/TD&gt;</v>
      </c>
      <c r="Q93" s="7" t="str">
        <f>IF(Master!P93="#","",IF(Master!P93="#","&lt;TD&gt;&lt;BR&gt;&lt;/TD&gt;",CONCATENATE("&lt;TD VALIGN = TOP  ALIGN = CENTER&gt;",Master!P93,"&lt;/TD&gt;")))</f>
        <v>&lt;TD VALIGN = TOP  ALIGN = CENTER&gt;R&lt;/TD&gt;</v>
      </c>
      <c r="R93" s="7" t="str">
        <f>IF(Master!Q93="#","",IF(Master!Q93="#","&lt;TD&gt;&lt;BR&gt;&lt;/TD&gt;",CONCATENATE("&lt;TD VALIGN = TOP  ALIGN = CENTER&gt;",Master!Q93,"&lt;/TD&gt;")))</f>
        <v>&lt;TD VALIGN = TOP  ALIGN = CENTER&gt;B&lt;/TD&gt;</v>
      </c>
      <c r="S93" s="7" t="str">
        <f>IF(Master!R93="#","",IF(Master!R93="#","&lt;TD&gt;&lt;BR&gt;&lt;/TD&gt;",CONCATENATE("&lt;TD VALIGN = TOP  ALIGN = CENTER&gt;",Master!R93,"&lt;/TD&gt;")))</f>
        <v>&lt;TD VALIGN = TOP  ALIGN = CENTER&gt;V&lt;/TD&gt;</v>
      </c>
      <c r="T93" s="7" t="str">
        <f>IF(Master!S93="#","",IF(Master!S93="#","&lt;TD&gt;&lt;BR&gt;&lt;/TD&gt;",CONCATENATE("&lt;TD VALIGN = TOP  ALIGN = CENTER&gt;",Master!S93,"&lt;/TD&gt;")))</f>
        <v>&lt;TD VALIGN = TOP  ALIGN = CENTER&gt;V&lt;/TD&gt;</v>
      </c>
      <c r="U93" s="7" t="str">
        <f>IF(Master!T93="#","",IF(Master!T93="#","&lt;TD&gt;&lt;BR&gt;&lt;/TD&gt;",CONCATENATE("&lt;TD VALIGN = TOP  ALIGN = CENTER&gt;",Master!T93,"&lt;/TD&gt;")))</f>
        <v>&lt;TD VALIGN = TOP  ALIGN = CENTER&gt;V&lt;/TD&gt;</v>
      </c>
      <c r="V93" s="7" t="str">
        <f>IF(Master!U93="#","",IF(Master!U93="#","&lt;TD&gt;&lt;BR&gt;&lt;/TD&gt;",CONCATENATE("&lt;TD VALIGN = TOP  ALIGN = CENTER&gt;",Master!U93,"&lt;/TD&gt;")))</f>
        <v>&lt;TD VALIGN = TOP  ALIGN = CENTER&gt;V&lt;/TD&gt;</v>
      </c>
      <c r="W93" s="7" t="str">
        <f>IF(Master!V93="#","",IF(Master!V93="#","&lt;TD&gt;&lt;BR&gt;&lt;/TD&gt;",CONCATENATE("&lt;TD VALIGN = TOP  ALIGN = CENTER&gt;",Master!V93,"&lt;/TD&gt;")))</f>
        <v>&lt;TD VALIGN = TOP  ALIGN = CENTER&gt;V&lt;/TD&gt;</v>
      </c>
      <c r="X93" s="7" t="str">
        <f>IF(Master!W93="#","",IF(Master!W93="#","&lt;TD&gt;&lt;BR&gt;&lt;/TD&gt;",CONCATENATE("&lt;TD VALIGN = TOP  ALIGN = CENTER&gt;",Master!W93,"&lt;/TD&gt;")))</f>
        <v>&lt;TD VALIGN = TOP  ALIGN = CENTER&gt;V&lt;/TD&gt;</v>
      </c>
      <c r="Y93" s="7" t="str">
        <f>IF(Master!X93="#","",IF(Master!X93="#","&lt;TD&gt;&lt;BR&gt;&lt;/TD&gt;",CONCATENATE("&lt;TD VALIGN = TOP  ALIGN = CENTER&gt;",Master!X93,"&lt;/TD&gt;")))</f>
        <v/>
      </c>
      <c r="Z93" s="7" t="str">
        <f>IF(Master!Y93="#","",IF(Master!Y93="#","&lt;TD&gt;&lt;BR&gt;&lt;/TD&gt;",CONCATENATE("&lt;TD VALIGN = TOP  ALIGN = CENTER&gt;",Master!Y93,"&lt;/TD&gt;")))</f>
        <v>&lt;TD VALIGN = TOP  ALIGN = CENTER&gt;&lt;/TD&gt;</v>
      </c>
    </row>
    <row r="94" spans="1:26" ht="12.75" customHeight="1" x14ac:dyDescent="0.2">
      <c r="A94" s="26" t="str">
        <f>IF(Master!$B94="#","","&lt;TR&gt;")</f>
        <v>&lt;TR&gt;</v>
      </c>
      <c r="B94" s="7" t="str">
        <f>IF(Master!$B94="#","",CONCATENATE("&lt;TD VALIGN = TOP  ALIGN = CENTER&gt;&lt;A HREF=""maint_",Master!A94,".pdf""&gt;",Master!A94,"&lt;/A&gt;"))</f>
        <v>&lt;TD VALIGN = TOP  ALIGN = CENTER&gt;&lt;A HREF="maint_0100.pdf"&gt;0100&lt;/A&gt;</v>
      </c>
      <c r="C94" s="7" t="str">
        <f>IF(Master!$B94="#","", (IF(Totals!AS94="Y","&lt;BR&gt;&lt;SMALL&gt;&lt;B&gt;&lt;FONT COLOR=""#00C000""&gt;Closed&lt;/FONT&gt;&lt;/B&gt;&lt;/SMALL&gt;&lt;/TD&gt;","&lt;/TD&gt;")))</f>
        <v>&lt;/TD&gt;</v>
      </c>
      <c r="E94" s="7" t="str">
        <f>(IF((Master!$B94="#"),(""),(CONCATENATE("&lt;TD VALIGN = TOP  ALIGN = CENTER NOWRAP&gt;",Master!C94,"&lt;/TD&gt;"))))</f>
        <v>&lt;TD VALIGN = TOP  ALIGN = CENTER NOWRAP&gt;802.1Q-2012&lt;/TD&gt;</v>
      </c>
      <c r="F94" s="7" t="str">
        <f>(IF((Master!$B94="#"),(""),(CONCATENATE("&lt;TD VALIGN = TOP NOWRAP&gt;",Master!D94,"&lt;/TD&gt;"))))</f>
        <v>&lt;TD VALIGN = TOP NOWRAP&gt;17.7.6&lt;/TD&gt;</v>
      </c>
      <c r="G94" s="7" t="str">
        <f>(IF((Master!$B94="#"),(""),(CONCATENATE("&lt;TD VALIGN = TOP NOWRAP&gt;",Master!E94,"&lt;/TD&gt;"))))</f>
        <v>&lt;TD VALIGN = TOP NOWRAP&gt;Definitions for the IEEE8021-MSTP MIB module&lt;/TD&gt;</v>
      </c>
      <c r="H94" s="7" t="str">
        <f>IF(Master!G94="#","",IF(Master!G94="#","&lt;TD&gt;&lt;BR&gt;&lt;/TD&gt;",CONCATENATE("&lt;TD VALIGN = TOP  ALIGN = CENTER&gt;",Master!G94,"&lt;/TD&gt;")))</f>
        <v>&lt;TD VALIGN = TOP  ALIGN = CENTER&gt;-&lt;/TD&gt;</v>
      </c>
      <c r="I94" s="7" t="str">
        <f>IF(Master!H94="#","",IF(Master!H94="#","&lt;TD&gt;&lt;BR&gt;&lt;/TD&gt;",CONCATENATE("&lt;TD VALIGN = TOP  ALIGN = CENTER&gt;",Master!H94,"&lt;/TD&gt;")))</f>
        <v>&lt;TD VALIGN = TOP  ALIGN = CENTER&gt;-&lt;/TD&gt;</v>
      </c>
      <c r="J94" s="7" t="str">
        <f>IF(Master!I94="#","",IF(Master!I94="#","&lt;TD&gt;&lt;BR&gt;&lt;/TD&gt;",CONCATENATE("&lt;TD VALIGN = TOP  ALIGN = CENTER&gt;",Master!I94,"&lt;/TD&gt;")))</f>
        <v>&lt;TD VALIGN = TOP  ALIGN = CENTER&gt;-&lt;/TD&gt;</v>
      </c>
      <c r="K94" s="7" t="str">
        <f>IF(Master!J94="#","",IF(Master!J94="#","&lt;TD&gt;&lt;BR&gt;&lt;/TD&gt;",CONCATENATE("&lt;TD VALIGN = TOP  ALIGN = CENTER&gt;",Master!J94,"&lt;/TD&gt;")))</f>
        <v>&lt;TD VALIGN = TOP  ALIGN = CENTER&gt;-&lt;/TD&gt;</v>
      </c>
      <c r="L94" s="7" t="str">
        <f>IF(Master!K94="#","",IF(Master!K94="#","&lt;TD&gt;&lt;BR&gt;&lt;/TD&gt;",CONCATENATE("&lt;TD VALIGN = TOP  ALIGN = CENTER&gt;",Master!K94,"&lt;/TD&gt;")))</f>
        <v>&lt;TD VALIGN = TOP  ALIGN = CENTER&gt;-&lt;/TD&gt;</v>
      </c>
      <c r="M94" s="7" t="str">
        <f>IF(Master!L94="#","",IF(Master!L94="#","&lt;TD&gt;&lt;BR&gt;&lt;/TD&gt;",CONCATENATE("&lt;TD VALIGN = TOP  ALIGN = CENTER&gt;",Master!L94,"&lt;/TD&gt;")))</f>
        <v>&lt;TD VALIGN = TOP  ALIGN = CENTER&gt;-&lt;/TD&gt;</v>
      </c>
      <c r="N94" s="7" t="str">
        <f>IF(Master!M94="#","",IF(Master!M94="#","&lt;TD&gt;&lt;BR&gt;&lt;/TD&gt;",CONCATENATE("&lt;TD VALIGN = TOP  ALIGN = CENTER&gt;",Master!M94,"&lt;/TD&gt;")))</f>
        <v>&lt;TD VALIGN = TOP  ALIGN = CENTER&gt;-&lt;/TD&gt;</v>
      </c>
      <c r="O94" s="7" t="str">
        <f>IF(Master!N94="#","",IF(Master!N94="#","&lt;TD&gt;&lt;BR&gt;&lt;/TD&gt;",CONCATENATE("&lt;TD VALIGN = TOP  ALIGN = CENTER&gt;",Master!N94,"&lt;/TD&gt;")))</f>
        <v>&lt;TD VALIGN = TOP  ALIGN = CENTER&gt;-&lt;/TD&gt;</v>
      </c>
      <c r="P94" s="7" t="str">
        <f>IF(Master!O94="#","",IF(Master!O94="#","&lt;TD&gt;&lt;BR&gt;&lt;/TD&gt;",CONCATENATE("&lt;TD VALIGN = TOP  ALIGN = CENTER&gt;",Master!O94,"&lt;/TD&gt;")))</f>
        <v>&lt;TD VALIGN = TOP  ALIGN = CENTER&gt;-&lt;/TD&gt;</v>
      </c>
      <c r="Q94" s="7" t="str">
        <f>IF(Master!P94="#","",IF(Master!P94="#","&lt;TD&gt;&lt;BR&gt;&lt;/TD&gt;",CONCATENATE("&lt;TD VALIGN = TOP  ALIGN = CENTER&gt;",Master!P94,"&lt;/TD&gt;")))</f>
        <v>&lt;TD VALIGN = TOP  ALIGN = CENTER&gt;R&lt;/TD&gt;</v>
      </c>
      <c r="R94" s="7" t="str">
        <f>IF(Master!Q94="#","",IF(Master!Q94="#","&lt;TD&gt;&lt;BR&gt;&lt;/TD&gt;",CONCATENATE("&lt;TD VALIGN = TOP  ALIGN = CENTER&gt;",Master!Q94,"&lt;/TD&gt;")))</f>
        <v>&lt;TD VALIGN = TOP  ALIGN = CENTER&gt;CB&lt;/TD&gt;</v>
      </c>
      <c r="S94" s="7" t="str">
        <f>IF(Master!R94="#","",IF(Master!R94="#","&lt;TD&gt;&lt;BR&gt;&lt;/TD&gt;",CONCATENATE("&lt;TD VALIGN = TOP  ALIGN = CENTER&gt;",Master!R94,"&lt;/TD&gt;")))</f>
        <v>&lt;TD VALIGN = TOP  ALIGN = CENTER&gt;CB&lt;/TD&gt;</v>
      </c>
      <c r="T94" s="7" t="str">
        <f>IF(Master!S94="#","",IF(Master!S94="#","&lt;TD&gt;&lt;BR&gt;&lt;/TD&gt;",CONCATENATE("&lt;TD VALIGN = TOP  ALIGN = CENTER&gt;",Master!S94,"&lt;/TD&gt;")))</f>
        <v>&lt;TD VALIGN = TOP  ALIGN = CENTER&gt;B&lt;/TD&gt;</v>
      </c>
      <c r="U94" s="7" t="str">
        <f>IF(Master!T94="#","",IF(Master!T94="#","&lt;TD&gt;&lt;BR&gt;&lt;/TD&gt;",CONCATENATE("&lt;TD VALIGN = TOP  ALIGN = CENTER&gt;",Master!T94,"&lt;/TD&gt;")))</f>
        <v>&lt;TD VALIGN = TOP  ALIGN = CENTER&gt;V&lt;/TD&gt;</v>
      </c>
      <c r="V94" s="7" t="str">
        <f>IF(Master!U94="#","",IF(Master!U94="#","&lt;TD&gt;&lt;BR&gt;&lt;/TD&gt;",CONCATENATE("&lt;TD VALIGN = TOP  ALIGN = CENTER&gt;",Master!U94,"&lt;/TD&gt;")))</f>
        <v>&lt;TD VALIGN = TOP  ALIGN = CENTER&gt;V&lt;/TD&gt;</v>
      </c>
      <c r="W94" s="7" t="str">
        <f>IF(Master!V94="#","",IF(Master!V94="#","&lt;TD&gt;&lt;BR&gt;&lt;/TD&gt;",CONCATENATE("&lt;TD VALIGN = TOP  ALIGN = CENTER&gt;",Master!V94,"&lt;/TD&gt;")))</f>
        <v>&lt;TD VALIGN = TOP  ALIGN = CENTER&gt;V&lt;/TD&gt;</v>
      </c>
      <c r="X94" s="7" t="str">
        <f>IF(Master!W94="#","",IF(Master!W94="#","&lt;TD&gt;&lt;BR&gt;&lt;/TD&gt;",CONCATENATE("&lt;TD VALIGN = TOP  ALIGN = CENTER&gt;",Master!W94,"&lt;/TD&gt;")))</f>
        <v>&lt;TD VALIGN = TOP  ALIGN = CENTER&gt;V&lt;/TD&gt;</v>
      </c>
      <c r="Y94" s="7" t="str">
        <f>IF(Master!X94="#","",IF(Master!X94="#","&lt;TD&gt;&lt;BR&gt;&lt;/TD&gt;",CONCATENATE("&lt;TD VALIGN = TOP  ALIGN = CENTER&gt;",Master!X94,"&lt;/TD&gt;")))</f>
        <v/>
      </c>
      <c r="Z94" s="7" t="str">
        <f>IF(Master!Y94="#","",IF(Master!Y94="#","&lt;TD&gt;&lt;BR&gt;&lt;/TD&gt;",CONCATENATE("&lt;TD VALIGN = TOP  ALIGN = CENTER&gt;",Master!Y94,"&lt;/TD&gt;")))</f>
        <v>&lt;TD VALIGN = TOP  ALIGN = CENTER&gt;&lt;/TD&gt;</v>
      </c>
    </row>
    <row r="95" spans="1:26" ht="12.75" customHeight="1" x14ac:dyDescent="0.2">
      <c r="A95" s="26" t="str">
        <f>IF(Master!$B95="#","","&lt;TR&gt;")</f>
        <v>&lt;TR&gt;</v>
      </c>
      <c r="B95" s="7" t="str">
        <f>IF(Master!$B95="#","",CONCATENATE("&lt;TD VALIGN = TOP  ALIGN = CENTER&gt;&lt;A HREF=""maint_",Master!A95,".pdf""&gt;",Master!A95,"&lt;/A&gt;"))</f>
        <v>&lt;TD VALIGN = TOP  ALIGN = CENTER&gt;&lt;A HREF="maint_0101.pdf"&gt;0101&lt;/A&gt;</v>
      </c>
      <c r="C95" s="7" t="str">
        <f>IF(Master!$B95="#","", (IF(Totals!AS95="Y","&lt;BR&gt;&lt;SMALL&gt;&lt;B&gt;&lt;FONT COLOR=""#00C000""&gt;Closed&lt;/FONT&gt;&lt;/B&gt;&lt;/SMALL&gt;&lt;/TD&gt;","&lt;/TD&gt;")))</f>
        <v>&lt;/TD&gt;</v>
      </c>
      <c r="E95" s="7" t="str">
        <f>(IF((Master!$B95="#"),(""),(CONCATENATE("&lt;TD VALIGN = TOP  ALIGN = CENTER NOWRAP&gt;",Master!C95,"&lt;/TD&gt;"))))</f>
        <v>&lt;TD VALIGN = TOP  ALIGN = CENTER NOWRAP&gt;802.1Qbg&lt;/TD&gt;</v>
      </c>
      <c r="F95" s="7" t="str">
        <f>(IF((Master!$B95="#"),(""),(CONCATENATE("&lt;TD VALIGN = TOP NOWRAP&gt;",Master!D95,"&lt;/TD&gt;"))))</f>
        <v>&lt;TD VALIGN = TOP NOWRAP&gt;17&lt;/TD&gt;</v>
      </c>
      <c r="G95" s="7" t="str">
        <f>(IF((Master!$B95="#"),(""),(CONCATENATE("&lt;TD VALIGN = TOP NOWRAP&gt;",Master!E95,"&lt;/TD&gt;"))))</f>
        <v>&lt;TD VALIGN = TOP NOWRAP&gt;EVB Management Protocol&lt;/TD&gt;</v>
      </c>
      <c r="H95" s="7" t="str">
        <f>IF(Master!G95="#","",IF(Master!G95="#","&lt;TD&gt;&lt;BR&gt;&lt;/TD&gt;",CONCATENATE("&lt;TD VALIGN = TOP  ALIGN = CENTER&gt;",Master!G95,"&lt;/TD&gt;")))</f>
        <v>&lt;TD VALIGN = TOP  ALIGN = CENTER&gt;-&lt;/TD&gt;</v>
      </c>
      <c r="I95" s="7" t="str">
        <f>IF(Master!H95="#","",IF(Master!H95="#","&lt;TD&gt;&lt;BR&gt;&lt;/TD&gt;",CONCATENATE("&lt;TD VALIGN = TOP  ALIGN = CENTER&gt;",Master!H95,"&lt;/TD&gt;")))</f>
        <v>&lt;TD VALIGN = TOP  ALIGN = CENTER&gt;-&lt;/TD&gt;</v>
      </c>
      <c r="J95" s="7" t="str">
        <f>IF(Master!I95="#","",IF(Master!I95="#","&lt;TD&gt;&lt;BR&gt;&lt;/TD&gt;",CONCATENATE("&lt;TD VALIGN = TOP  ALIGN = CENTER&gt;",Master!I95,"&lt;/TD&gt;")))</f>
        <v>&lt;TD VALIGN = TOP  ALIGN = CENTER&gt;-&lt;/TD&gt;</v>
      </c>
      <c r="K95" s="7" t="str">
        <f>IF(Master!J95="#","",IF(Master!J95="#","&lt;TD&gt;&lt;BR&gt;&lt;/TD&gt;",CONCATENATE("&lt;TD VALIGN = TOP  ALIGN = CENTER&gt;",Master!J95,"&lt;/TD&gt;")))</f>
        <v>&lt;TD VALIGN = TOP  ALIGN = CENTER&gt;-&lt;/TD&gt;</v>
      </c>
      <c r="L95" s="7" t="str">
        <f>IF(Master!K95="#","",IF(Master!K95="#","&lt;TD&gt;&lt;BR&gt;&lt;/TD&gt;",CONCATENATE("&lt;TD VALIGN = TOP  ALIGN = CENTER&gt;",Master!K95,"&lt;/TD&gt;")))</f>
        <v>&lt;TD VALIGN = TOP  ALIGN = CENTER&gt;-&lt;/TD&gt;</v>
      </c>
      <c r="M95" s="7" t="str">
        <f>IF(Master!L95="#","",IF(Master!L95="#","&lt;TD&gt;&lt;BR&gt;&lt;/TD&gt;",CONCATENATE("&lt;TD VALIGN = TOP  ALIGN = CENTER&gt;",Master!L95,"&lt;/TD&gt;")))</f>
        <v>&lt;TD VALIGN = TOP  ALIGN = CENTER&gt;-&lt;/TD&gt;</v>
      </c>
      <c r="N95" s="7" t="str">
        <f>IF(Master!M95="#","",IF(Master!M95="#","&lt;TD&gt;&lt;BR&gt;&lt;/TD&gt;",CONCATENATE("&lt;TD VALIGN = TOP  ALIGN = CENTER&gt;",Master!M95,"&lt;/TD&gt;")))</f>
        <v>&lt;TD VALIGN = TOP  ALIGN = CENTER&gt;-&lt;/TD&gt;</v>
      </c>
      <c r="O95" s="7" t="str">
        <f>IF(Master!N95="#","",IF(Master!N95="#","&lt;TD&gt;&lt;BR&gt;&lt;/TD&gt;",CONCATENATE("&lt;TD VALIGN = TOP  ALIGN = CENTER&gt;",Master!N95,"&lt;/TD&gt;")))</f>
        <v>&lt;TD VALIGN = TOP  ALIGN = CENTER&gt;-&lt;/TD&gt;</v>
      </c>
      <c r="P95" s="7" t="str">
        <f>IF(Master!O95="#","",IF(Master!O95="#","&lt;TD&gt;&lt;BR&gt;&lt;/TD&gt;",CONCATENATE("&lt;TD VALIGN = TOP  ALIGN = CENTER&gt;",Master!O95,"&lt;/TD&gt;")))</f>
        <v>&lt;TD VALIGN = TOP  ALIGN = CENTER&gt;-&lt;/TD&gt;</v>
      </c>
      <c r="Q95" s="7" t="str">
        <f>IF(Master!P95="#","",IF(Master!P95="#","&lt;TD&gt;&lt;BR&gt;&lt;/TD&gt;",CONCATENATE("&lt;TD VALIGN = TOP  ALIGN = CENTER&gt;",Master!P95,"&lt;/TD&gt;")))</f>
        <v>&lt;TD VALIGN = TOP  ALIGN = CENTER&gt;-&lt;/TD&gt;</v>
      </c>
      <c r="R95" s="7" t="str">
        <f>IF(Master!Q95="#","",IF(Master!Q95="#","&lt;TD&gt;&lt;BR&gt;&lt;/TD&gt;",CONCATENATE("&lt;TD VALIGN = TOP  ALIGN = CENTER&gt;",Master!Q95,"&lt;/TD&gt;")))</f>
        <v>&lt;TD VALIGN = TOP  ALIGN = CENTER&gt;B&lt;/TD&gt;</v>
      </c>
      <c r="S95" s="7" t="str">
        <f>IF(Master!R95="#","",IF(Master!R95="#","&lt;TD&gt;&lt;BR&gt;&lt;/TD&gt;",CONCATENATE("&lt;TD VALIGN = TOP  ALIGN = CENTER&gt;",Master!R95,"&lt;/TD&gt;")))</f>
        <v>&lt;TD VALIGN = TOP  ALIGN = CENTER&gt;V&lt;/TD&gt;</v>
      </c>
      <c r="T95" s="7" t="str">
        <f>IF(Master!S95="#","",IF(Master!S95="#","&lt;TD&gt;&lt;BR&gt;&lt;/TD&gt;",CONCATENATE("&lt;TD VALIGN = TOP  ALIGN = CENTER&gt;",Master!S95,"&lt;/TD&gt;")))</f>
        <v>&lt;TD VALIGN = TOP  ALIGN = CENTER&gt;V&lt;/TD&gt;</v>
      </c>
      <c r="U95" s="7" t="str">
        <f>IF(Master!T95="#","",IF(Master!T95="#","&lt;TD&gt;&lt;BR&gt;&lt;/TD&gt;",CONCATENATE("&lt;TD VALIGN = TOP  ALIGN = CENTER&gt;",Master!T95,"&lt;/TD&gt;")))</f>
        <v>&lt;TD VALIGN = TOP  ALIGN = CENTER&gt;V&lt;/TD&gt;</v>
      </c>
      <c r="V95" s="7" t="str">
        <f>IF(Master!U95="#","",IF(Master!U95="#","&lt;TD&gt;&lt;BR&gt;&lt;/TD&gt;",CONCATENATE("&lt;TD VALIGN = TOP  ALIGN = CENTER&gt;",Master!U95,"&lt;/TD&gt;")))</f>
        <v>&lt;TD VALIGN = TOP  ALIGN = CENTER&gt;V&lt;/TD&gt;</v>
      </c>
      <c r="W95" s="7" t="str">
        <f>IF(Master!V95="#","",IF(Master!V95="#","&lt;TD&gt;&lt;BR&gt;&lt;/TD&gt;",CONCATENATE("&lt;TD VALIGN = TOP  ALIGN = CENTER&gt;",Master!V95,"&lt;/TD&gt;")))</f>
        <v>&lt;TD VALIGN = TOP  ALIGN = CENTER&gt;V&lt;/TD&gt;</v>
      </c>
      <c r="X95" s="7" t="str">
        <f>IF(Master!W95="#","",IF(Master!W95="#","&lt;TD&gt;&lt;BR&gt;&lt;/TD&gt;",CONCATENATE("&lt;TD VALIGN = TOP  ALIGN = CENTER&gt;",Master!W95,"&lt;/TD&gt;")))</f>
        <v>&lt;TD VALIGN = TOP  ALIGN = CENTER&gt;V&lt;/TD&gt;</v>
      </c>
      <c r="Y95" s="7" t="str">
        <f>IF(Master!X95="#","",IF(Master!X95="#","&lt;TD&gt;&lt;BR&gt;&lt;/TD&gt;",CONCATENATE("&lt;TD VALIGN = TOP  ALIGN = CENTER&gt;",Master!X95,"&lt;/TD&gt;")))</f>
        <v/>
      </c>
      <c r="Z95" s="7" t="str">
        <f>IF(Master!Y95="#","",IF(Master!Y95="#","&lt;TD&gt;&lt;BR&gt;&lt;/TD&gt;",CONCATENATE("&lt;TD VALIGN = TOP  ALIGN = CENTER&gt;",Master!Y95,"&lt;/TD&gt;")))</f>
        <v>&lt;TD VALIGN = TOP  ALIGN = CENTER&gt;&lt;/TD&gt;</v>
      </c>
    </row>
    <row r="96" spans="1:26" ht="12.75" customHeight="1" x14ac:dyDescent="0.2">
      <c r="A96" s="26" t="str">
        <f>IF(Master!$B96="#","","&lt;TR&gt;")</f>
        <v>&lt;TR&gt;</v>
      </c>
      <c r="B96" s="7" t="str">
        <f>IF(Master!$B96="#","",CONCATENATE("&lt;TD VALIGN = TOP  ALIGN = CENTER&gt;&lt;A HREF=""maint_",Master!A96,".pdf""&gt;",Master!A96,"&lt;/A&gt;"))</f>
        <v>&lt;TD VALIGN = TOP  ALIGN = CENTER&gt;&lt;A HREF="maint_0102.pdf"&gt;0102&lt;/A&gt;</v>
      </c>
      <c r="C96" s="7" t="str">
        <f>IF(Master!$B96="#","", (IF(Totals!AS96="Y","&lt;BR&gt;&lt;SMALL&gt;&lt;B&gt;&lt;FONT COLOR=""#00C000""&gt;Closed&lt;/FONT&gt;&lt;/B&gt;&lt;/SMALL&gt;&lt;/TD&gt;","&lt;/TD&gt;")))</f>
        <v>&lt;/TD&gt;</v>
      </c>
      <c r="E96" s="7" t="str">
        <f>(IF((Master!$B96="#"),(""),(CONCATENATE("&lt;TD VALIGN = TOP  ALIGN = CENTER NOWRAP&gt;",Master!C96,"&lt;/TD&gt;"))))</f>
        <v>&lt;TD VALIGN = TOP  ALIGN = CENTER NOWRAP&gt;802.1Qbg&lt;/TD&gt;</v>
      </c>
      <c r="F96" s="7" t="str">
        <f>(IF((Master!$B96="#"),(""),(CONCATENATE("&lt;TD VALIGN = TOP NOWRAP&gt;",Master!D96,"&lt;/TD&gt;"))))</f>
        <v>&lt;TD VALIGN = TOP NOWRAP&gt;42.4&lt;/TD&gt;</v>
      </c>
      <c r="G96" s="7" t="str">
        <f>(IF((Master!$B96="#"),(""),(CONCATENATE("&lt;TD VALIGN = TOP NOWRAP&gt;",Master!E96,"&lt;/TD&gt;"))))</f>
        <v>&lt;TD VALIGN = TOP NOWRAP&gt;CDCP configuration variables&lt;/TD&gt;</v>
      </c>
      <c r="H96" s="7" t="str">
        <f>IF(Master!G96="#","",IF(Master!G96="#","&lt;TD&gt;&lt;BR&gt;&lt;/TD&gt;",CONCATENATE("&lt;TD VALIGN = TOP  ALIGN = CENTER&gt;",Master!G96,"&lt;/TD&gt;")))</f>
        <v>&lt;TD VALIGN = TOP  ALIGN = CENTER&gt;-&lt;/TD&gt;</v>
      </c>
      <c r="I96" s="7" t="str">
        <f>IF(Master!H96="#","",IF(Master!H96="#","&lt;TD&gt;&lt;BR&gt;&lt;/TD&gt;",CONCATENATE("&lt;TD VALIGN = TOP  ALIGN = CENTER&gt;",Master!H96,"&lt;/TD&gt;")))</f>
        <v>&lt;TD VALIGN = TOP  ALIGN = CENTER&gt;-&lt;/TD&gt;</v>
      </c>
      <c r="J96" s="7" t="str">
        <f>IF(Master!I96="#","",IF(Master!I96="#","&lt;TD&gt;&lt;BR&gt;&lt;/TD&gt;",CONCATENATE("&lt;TD VALIGN = TOP  ALIGN = CENTER&gt;",Master!I96,"&lt;/TD&gt;")))</f>
        <v>&lt;TD VALIGN = TOP  ALIGN = CENTER&gt;-&lt;/TD&gt;</v>
      </c>
      <c r="K96" s="7" t="str">
        <f>IF(Master!J96="#","",IF(Master!J96="#","&lt;TD&gt;&lt;BR&gt;&lt;/TD&gt;",CONCATENATE("&lt;TD VALIGN = TOP  ALIGN = CENTER&gt;",Master!J96,"&lt;/TD&gt;")))</f>
        <v>&lt;TD VALIGN = TOP  ALIGN = CENTER&gt;-&lt;/TD&gt;</v>
      </c>
      <c r="L96" s="7" t="str">
        <f>IF(Master!K96="#","",IF(Master!K96="#","&lt;TD&gt;&lt;BR&gt;&lt;/TD&gt;",CONCATENATE("&lt;TD VALIGN = TOP  ALIGN = CENTER&gt;",Master!K96,"&lt;/TD&gt;")))</f>
        <v>&lt;TD VALIGN = TOP  ALIGN = CENTER&gt;-&lt;/TD&gt;</v>
      </c>
      <c r="M96" s="7" t="str">
        <f>IF(Master!L96="#","",IF(Master!L96="#","&lt;TD&gt;&lt;BR&gt;&lt;/TD&gt;",CONCATENATE("&lt;TD VALIGN = TOP  ALIGN = CENTER&gt;",Master!L96,"&lt;/TD&gt;")))</f>
        <v>&lt;TD VALIGN = TOP  ALIGN = CENTER&gt;-&lt;/TD&gt;</v>
      </c>
      <c r="N96" s="7" t="str">
        <f>IF(Master!M96="#","",IF(Master!M96="#","&lt;TD&gt;&lt;BR&gt;&lt;/TD&gt;",CONCATENATE("&lt;TD VALIGN = TOP  ALIGN = CENTER&gt;",Master!M96,"&lt;/TD&gt;")))</f>
        <v>&lt;TD VALIGN = TOP  ALIGN = CENTER&gt;-&lt;/TD&gt;</v>
      </c>
      <c r="O96" s="7" t="str">
        <f>IF(Master!N96="#","",IF(Master!N96="#","&lt;TD&gt;&lt;BR&gt;&lt;/TD&gt;",CONCATENATE("&lt;TD VALIGN = TOP  ALIGN = CENTER&gt;",Master!N96,"&lt;/TD&gt;")))</f>
        <v>&lt;TD VALIGN = TOP  ALIGN = CENTER&gt;-&lt;/TD&gt;</v>
      </c>
      <c r="P96" s="7" t="str">
        <f>IF(Master!O96="#","",IF(Master!O96="#","&lt;TD&gt;&lt;BR&gt;&lt;/TD&gt;",CONCATENATE("&lt;TD VALIGN = TOP  ALIGN = CENTER&gt;",Master!O96,"&lt;/TD&gt;")))</f>
        <v>&lt;TD VALIGN = TOP  ALIGN = CENTER&gt;-&lt;/TD&gt;</v>
      </c>
      <c r="Q96" s="7" t="str">
        <f>IF(Master!P96="#","",IF(Master!P96="#","&lt;TD&gt;&lt;BR&gt;&lt;/TD&gt;",CONCATENATE("&lt;TD VALIGN = TOP  ALIGN = CENTER&gt;",Master!P96,"&lt;/TD&gt;")))</f>
        <v>&lt;TD VALIGN = TOP  ALIGN = CENTER&gt;-&lt;/TD&gt;</v>
      </c>
      <c r="R96" s="7" t="str">
        <f>IF(Master!Q96="#","",IF(Master!Q96="#","&lt;TD&gt;&lt;BR&gt;&lt;/TD&gt;",CONCATENATE("&lt;TD VALIGN = TOP  ALIGN = CENTER&gt;",Master!Q96,"&lt;/TD&gt;")))</f>
        <v>&lt;TD VALIGN = TOP  ALIGN = CENTER&gt;B&lt;/TD&gt;</v>
      </c>
      <c r="S96" s="7" t="str">
        <f>IF(Master!R96="#","",IF(Master!R96="#","&lt;TD&gt;&lt;BR&gt;&lt;/TD&gt;",CONCATENATE("&lt;TD VALIGN = TOP  ALIGN = CENTER&gt;",Master!R96,"&lt;/TD&gt;")))</f>
        <v>&lt;TD VALIGN = TOP  ALIGN = CENTER&gt;V&lt;/TD&gt;</v>
      </c>
      <c r="T96" s="7" t="str">
        <f>IF(Master!S96="#","",IF(Master!S96="#","&lt;TD&gt;&lt;BR&gt;&lt;/TD&gt;",CONCATENATE("&lt;TD VALIGN = TOP  ALIGN = CENTER&gt;",Master!S96,"&lt;/TD&gt;")))</f>
        <v>&lt;TD VALIGN = TOP  ALIGN = CENTER&gt;V&lt;/TD&gt;</v>
      </c>
      <c r="U96" s="7" t="str">
        <f>IF(Master!T96="#","",IF(Master!T96="#","&lt;TD&gt;&lt;BR&gt;&lt;/TD&gt;",CONCATENATE("&lt;TD VALIGN = TOP  ALIGN = CENTER&gt;",Master!T96,"&lt;/TD&gt;")))</f>
        <v>&lt;TD VALIGN = TOP  ALIGN = CENTER&gt;V&lt;/TD&gt;</v>
      </c>
      <c r="V96" s="7" t="str">
        <f>IF(Master!U96="#","",IF(Master!U96="#","&lt;TD&gt;&lt;BR&gt;&lt;/TD&gt;",CONCATENATE("&lt;TD VALIGN = TOP  ALIGN = CENTER&gt;",Master!U96,"&lt;/TD&gt;")))</f>
        <v>&lt;TD VALIGN = TOP  ALIGN = CENTER&gt;V&lt;/TD&gt;</v>
      </c>
      <c r="W96" s="7" t="str">
        <f>IF(Master!V96="#","",IF(Master!V96="#","&lt;TD&gt;&lt;BR&gt;&lt;/TD&gt;",CONCATENATE("&lt;TD VALIGN = TOP  ALIGN = CENTER&gt;",Master!V96,"&lt;/TD&gt;")))</f>
        <v>&lt;TD VALIGN = TOP  ALIGN = CENTER&gt;V&lt;/TD&gt;</v>
      </c>
      <c r="X96" s="7" t="str">
        <f>IF(Master!W96="#","",IF(Master!W96="#","&lt;TD&gt;&lt;BR&gt;&lt;/TD&gt;",CONCATENATE("&lt;TD VALIGN = TOP  ALIGN = CENTER&gt;",Master!W96,"&lt;/TD&gt;")))</f>
        <v>&lt;TD VALIGN = TOP  ALIGN = CENTER&gt;V&lt;/TD&gt;</v>
      </c>
      <c r="Y96" s="7" t="str">
        <f>IF(Master!X96="#","",IF(Master!X96="#","&lt;TD&gt;&lt;BR&gt;&lt;/TD&gt;",CONCATENATE("&lt;TD VALIGN = TOP  ALIGN = CENTER&gt;",Master!X96,"&lt;/TD&gt;")))</f>
        <v/>
      </c>
      <c r="Z96" s="7" t="str">
        <f>IF(Master!Y96="#","",IF(Master!Y96="#","&lt;TD&gt;&lt;BR&gt;&lt;/TD&gt;",CONCATENATE("&lt;TD VALIGN = TOP  ALIGN = CENTER&gt;",Master!Y96,"&lt;/TD&gt;")))</f>
        <v>&lt;TD VALIGN = TOP  ALIGN = CENTER&gt;&lt;/TD&gt;</v>
      </c>
    </row>
    <row r="97" spans="1:26" ht="12.75" customHeight="1" x14ac:dyDescent="0.2">
      <c r="A97" s="26" t="str">
        <f>IF(Master!$B97="#","","&lt;TR&gt;")</f>
        <v>&lt;TR&gt;</v>
      </c>
      <c r="B97" s="7" t="str">
        <f>IF(Master!$B97="#","",CONCATENATE("&lt;TD VALIGN = TOP  ALIGN = CENTER&gt;&lt;A HREF=""maint_",Master!A97,".pdf""&gt;",Master!A97,"&lt;/A&gt;"))</f>
        <v>&lt;TD VALIGN = TOP  ALIGN = CENTER&gt;&lt;A HREF="maint_0103.pdf"&gt;0103&lt;/A&gt;</v>
      </c>
      <c r="C97" s="7" t="str">
        <f>IF(Master!$B97="#","", (IF(Totals!AS97="Y","&lt;BR&gt;&lt;SMALL&gt;&lt;B&gt;&lt;FONT COLOR=""#00C000""&gt;Closed&lt;/FONT&gt;&lt;/B&gt;&lt;/SMALL&gt;&lt;/TD&gt;","&lt;/TD&gt;")))</f>
        <v>&lt;/TD&gt;</v>
      </c>
      <c r="E97" s="7" t="str">
        <f>(IF((Master!$B97="#"),(""),(CONCATENATE("&lt;TD VALIGN = TOP  ALIGN = CENTER NOWRAP&gt;",Master!C97,"&lt;/TD&gt;"))))</f>
        <v>&lt;TD VALIGN = TOP  ALIGN = CENTER NOWRAP&gt;802.1Q-2012&lt;/TD&gt;</v>
      </c>
      <c r="F97" s="7" t="str">
        <f>(IF((Master!$B97="#"),(""),(CONCATENATE("&lt;TD VALIGN = TOP NOWRAP&gt;",Master!D97,"&lt;/TD&gt;"))))</f>
        <v>&lt;TD VALIGN = TOP NOWRAP&gt;6.13, 6.15&lt;/TD&gt;</v>
      </c>
      <c r="G97" s="7" t="str">
        <f>(IF((Master!$B97="#"),(""),(CONCATENATE("&lt;TD VALIGN = TOP NOWRAP&gt;",Master!E97,"&lt;/TD&gt;"))))</f>
        <v>&lt;TD VALIGN = TOP NOWRAP&gt;Support of the ISS for attachment to a Provider Bridged Network and Support for the ISS by additional technologies&lt;/TD&gt;</v>
      </c>
      <c r="H97" s="7" t="str">
        <f>IF(Master!G97="#","",IF(Master!G97="#","&lt;TD&gt;&lt;BR&gt;&lt;/TD&gt;",CONCATENATE("&lt;TD VALIGN = TOP  ALIGN = CENTER&gt;",Master!G97,"&lt;/TD&gt;")))</f>
        <v>&lt;TD VALIGN = TOP  ALIGN = CENTER&gt;-&lt;/TD&gt;</v>
      </c>
      <c r="I97" s="7" t="str">
        <f>IF(Master!H97="#","",IF(Master!H97="#","&lt;TD&gt;&lt;BR&gt;&lt;/TD&gt;",CONCATENATE("&lt;TD VALIGN = TOP  ALIGN = CENTER&gt;",Master!H97,"&lt;/TD&gt;")))</f>
        <v>&lt;TD VALIGN = TOP  ALIGN = CENTER&gt;-&lt;/TD&gt;</v>
      </c>
      <c r="J97" s="7" t="str">
        <f>IF(Master!I97="#","",IF(Master!I97="#","&lt;TD&gt;&lt;BR&gt;&lt;/TD&gt;",CONCATENATE("&lt;TD VALIGN = TOP  ALIGN = CENTER&gt;",Master!I97,"&lt;/TD&gt;")))</f>
        <v>&lt;TD VALIGN = TOP  ALIGN = CENTER&gt;-&lt;/TD&gt;</v>
      </c>
      <c r="K97" s="7" t="str">
        <f>IF(Master!J97="#","",IF(Master!J97="#","&lt;TD&gt;&lt;BR&gt;&lt;/TD&gt;",CONCATENATE("&lt;TD VALIGN = TOP  ALIGN = CENTER&gt;",Master!J97,"&lt;/TD&gt;")))</f>
        <v>&lt;TD VALIGN = TOP  ALIGN = CENTER&gt;-&lt;/TD&gt;</v>
      </c>
      <c r="L97" s="7" t="str">
        <f>IF(Master!K97="#","",IF(Master!K97="#","&lt;TD&gt;&lt;BR&gt;&lt;/TD&gt;",CONCATENATE("&lt;TD VALIGN = TOP  ALIGN = CENTER&gt;",Master!K97,"&lt;/TD&gt;")))</f>
        <v>&lt;TD VALIGN = TOP  ALIGN = CENTER&gt;-&lt;/TD&gt;</v>
      </c>
      <c r="M97" s="7" t="str">
        <f>IF(Master!L97="#","",IF(Master!L97="#","&lt;TD&gt;&lt;BR&gt;&lt;/TD&gt;",CONCATENATE("&lt;TD VALIGN = TOP  ALIGN = CENTER&gt;",Master!L97,"&lt;/TD&gt;")))</f>
        <v>&lt;TD VALIGN = TOP  ALIGN = CENTER&gt;-&lt;/TD&gt;</v>
      </c>
      <c r="N97" s="7" t="str">
        <f>IF(Master!M97="#","",IF(Master!M97="#","&lt;TD&gt;&lt;BR&gt;&lt;/TD&gt;",CONCATENATE("&lt;TD VALIGN = TOP  ALIGN = CENTER&gt;",Master!M97,"&lt;/TD&gt;")))</f>
        <v>&lt;TD VALIGN = TOP  ALIGN = CENTER&gt;-&lt;/TD&gt;</v>
      </c>
      <c r="O97" s="7" t="str">
        <f>IF(Master!N97="#","",IF(Master!N97="#","&lt;TD&gt;&lt;BR&gt;&lt;/TD&gt;",CONCATENATE("&lt;TD VALIGN = TOP  ALIGN = CENTER&gt;",Master!N97,"&lt;/TD&gt;")))</f>
        <v>&lt;TD VALIGN = TOP  ALIGN = CENTER&gt;-&lt;/TD&gt;</v>
      </c>
      <c r="P97" s="7" t="str">
        <f>IF(Master!O97="#","",IF(Master!O97="#","&lt;TD&gt;&lt;BR&gt;&lt;/TD&gt;",CONCATENATE("&lt;TD VALIGN = TOP  ALIGN = CENTER&gt;",Master!O97,"&lt;/TD&gt;")))</f>
        <v>&lt;TD VALIGN = TOP  ALIGN = CENTER&gt;-&lt;/TD&gt;</v>
      </c>
      <c r="Q97" s="7" t="str">
        <f>IF(Master!P97="#","",IF(Master!P97="#","&lt;TD&gt;&lt;BR&gt;&lt;/TD&gt;",CONCATENATE("&lt;TD VALIGN = TOP  ALIGN = CENTER&gt;",Master!P97,"&lt;/TD&gt;")))</f>
        <v>&lt;TD VALIGN = TOP  ALIGN = CENTER&gt;-&lt;/TD&gt;</v>
      </c>
      <c r="R97" s="7" t="str">
        <f>IF(Master!Q97="#","",IF(Master!Q97="#","&lt;TD&gt;&lt;BR&gt;&lt;/TD&gt;",CONCATENATE("&lt;TD VALIGN = TOP  ALIGN = CENTER&gt;",Master!Q97,"&lt;/TD&gt;")))</f>
        <v>&lt;TD VALIGN = TOP  ALIGN = CENTER&gt;B&lt;/TD&gt;</v>
      </c>
      <c r="S97" s="7" t="str">
        <f>IF(Master!R97="#","",IF(Master!R97="#","&lt;TD&gt;&lt;BR&gt;&lt;/TD&gt;",CONCATENATE("&lt;TD VALIGN = TOP  ALIGN = CENTER&gt;",Master!R97,"&lt;/TD&gt;")))</f>
        <v>&lt;TD VALIGN = TOP  ALIGN = CENTER&gt;V&lt;/TD&gt;</v>
      </c>
      <c r="T97" s="7" t="str">
        <f>IF(Master!S97="#","",IF(Master!S97="#","&lt;TD&gt;&lt;BR&gt;&lt;/TD&gt;",CONCATENATE("&lt;TD VALIGN = TOP  ALIGN = CENTER&gt;",Master!S97,"&lt;/TD&gt;")))</f>
        <v>&lt;TD VALIGN = TOP  ALIGN = CENTER&gt;V&lt;/TD&gt;</v>
      </c>
      <c r="U97" s="7" t="str">
        <f>IF(Master!T97="#","",IF(Master!T97="#","&lt;TD&gt;&lt;BR&gt;&lt;/TD&gt;",CONCATENATE("&lt;TD VALIGN = TOP  ALIGN = CENTER&gt;",Master!T97,"&lt;/TD&gt;")))</f>
        <v>&lt;TD VALIGN = TOP  ALIGN = CENTER&gt;V&lt;/TD&gt;</v>
      </c>
      <c r="V97" s="7" t="str">
        <f>IF(Master!U97="#","",IF(Master!U97="#","&lt;TD&gt;&lt;BR&gt;&lt;/TD&gt;",CONCATENATE("&lt;TD VALIGN = TOP  ALIGN = CENTER&gt;",Master!U97,"&lt;/TD&gt;")))</f>
        <v>&lt;TD VALIGN = TOP  ALIGN = CENTER&gt;V&lt;/TD&gt;</v>
      </c>
      <c r="W97" s="7" t="str">
        <f>IF(Master!V97="#","",IF(Master!V97="#","&lt;TD&gt;&lt;BR&gt;&lt;/TD&gt;",CONCATENATE("&lt;TD VALIGN = TOP  ALIGN = CENTER&gt;",Master!V97,"&lt;/TD&gt;")))</f>
        <v>&lt;TD VALIGN = TOP  ALIGN = CENTER&gt;V&lt;/TD&gt;</v>
      </c>
      <c r="X97" s="7" t="str">
        <f>IF(Master!W97="#","",IF(Master!W97="#","&lt;TD&gt;&lt;BR&gt;&lt;/TD&gt;",CONCATENATE("&lt;TD VALIGN = TOP  ALIGN = CENTER&gt;",Master!W97,"&lt;/TD&gt;")))</f>
        <v>&lt;TD VALIGN = TOP  ALIGN = CENTER&gt;V&lt;/TD&gt;</v>
      </c>
      <c r="Y97" s="7" t="str">
        <f>IF(Master!X97="#","",IF(Master!X97="#","&lt;TD&gt;&lt;BR&gt;&lt;/TD&gt;",CONCATENATE("&lt;TD VALIGN = TOP  ALIGN = CENTER&gt;",Master!X97,"&lt;/TD&gt;")))</f>
        <v/>
      </c>
      <c r="Z97" s="7" t="str">
        <f>IF(Master!Y97="#","",IF(Master!Y97="#","&lt;TD&gt;&lt;BR&gt;&lt;/TD&gt;",CONCATENATE("&lt;TD VALIGN = TOP  ALIGN = CENTER&gt;",Master!Y97,"&lt;/TD&gt;")))</f>
        <v>&lt;TD VALIGN = TOP  ALIGN = CENTER&gt;&lt;/TD&gt;</v>
      </c>
    </row>
    <row r="98" spans="1:26" ht="12.75" customHeight="1" x14ac:dyDescent="0.2">
      <c r="A98" s="26" t="str">
        <f>IF(Master!$B98="#","","&lt;TR&gt;")</f>
        <v>&lt;TR&gt;</v>
      </c>
      <c r="B98" s="7" t="str">
        <f>IF(Master!$B98="#","",CONCATENATE("&lt;TD VALIGN = TOP  ALIGN = CENTER&gt;&lt;A HREF=""maint_",Master!A98,".pdf""&gt;",Master!A98,"&lt;/A&gt;"))</f>
        <v>&lt;TD VALIGN = TOP  ALIGN = CENTER&gt;&lt;A HREF="maint_0104.pdf"&gt;0104&lt;/A&gt;</v>
      </c>
      <c r="C98" s="7" t="str">
        <f>IF(Master!$B98="#","", (IF(Totals!AS98="Y","&lt;BR&gt;&lt;SMALL&gt;&lt;B&gt;&lt;FONT COLOR=""#00C000""&gt;Closed&lt;/FONT&gt;&lt;/B&gt;&lt;/SMALL&gt;&lt;/TD&gt;","&lt;/TD&gt;")))</f>
        <v>&lt;/TD&gt;</v>
      </c>
      <c r="E98" s="7" t="str">
        <f>(IF((Master!$B98="#"),(""),(CONCATENATE("&lt;TD VALIGN = TOP  ALIGN = CENTER NOWRAP&gt;",Master!C98,"&lt;/TD&gt;"))))</f>
        <v>&lt;TD VALIGN = TOP  ALIGN = CENTER NOWRAP&gt;802.1Q-2012&lt;/TD&gt;</v>
      </c>
      <c r="F98" s="7" t="str">
        <f>(IF((Master!$B98="#"),(""),(CONCATENATE("&lt;TD VALIGN = TOP NOWRAP&gt;",Master!D98,"&lt;/TD&gt;"))))</f>
        <v>&lt;TD VALIGN = TOP NOWRAP&gt;17.7.18&lt;/TD&gt;</v>
      </c>
      <c r="G98" s="7" t="str">
        <f>(IF((Master!$B98="#"),(""),(CONCATENATE("&lt;TD VALIGN = TOP NOWRAP&gt;",Master!E98,"&lt;/TD&gt;"))))</f>
        <v>&lt;TD VALIGN = TOP NOWRAP&gt;OID root for the IEEE8021-TEIPS MIB module&lt;/TD&gt;</v>
      </c>
      <c r="H98" s="7" t="str">
        <f>IF(Master!G98="#","",IF(Master!G98="#","&lt;TD&gt;&lt;BR&gt;&lt;/TD&gt;",CONCATENATE("&lt;TD VALIGN = TOP  ALIGN = CENTER&gt;",Master!G98,"&lt;/TD&gt;")))</f>
        <v>&lt;TD VALIGN = TOP  ALIGN = CENTER&gt;-&lt;/TD&gt;</v>
      </c>
      <c r="I98" s="7" t="str">
        <f>IF(Master!H98="#","",IF(Master!H98="#","&lt;TD&gt;&lt;BR&gt;&lt;/TD&gt;",CONCATENATE("&lt;TD VALIGN = TOP  ALIGN = CENTER&gt;",Master!H98,"&lt;/TD&gt;")))</f>
        <v>&lt;TD VALIGN = TOP  ALIGN = CENTER&gt;-&lt;/TD&gt;</v>
      </c>
      <c r="J98" s="7" t="str">
        <f>IF(Master!I98="#","",IF(Master!I98="#","&lt;TD&gt;&lt;BR&gt;&lt;/TD&gt;",CONCATENATE("&lt;TD VALIGN = TOP  ALIGN = CENTER&gt;",Master!I98,"&lt;/TD&gt;")))</f>
        <v>&lt;TD VALIGN = TOP  ALIGN = CENTER&gt;-&lt;/TD&gt;</v>
      </c>
      <c r="K98" s="7" t="str">
        <f>IF(Master!J98="#","",IF(Master!J98="#","&lt;TD&gt;&lt;BR&gt;&lt;/TD&gt;",CONCATENATE("&lt;TD VALIGN = TOP  ALIGN = CENTER&gt;",Master!J98,"&lt;/TD&gt;")))</f>
        <v>&lt;TD VALIGN = TOP  ALIGN = CENTER&gt;-&lt;/TD&gt;</v>
      </c>
      <c r="L98" s="7" t="str">
        <f>IF(Master!K98="#","",IF(Master!K98="#","&lt;TD&gt;&lt;BR&gt;&lt;/TD&gt;",CONCATENATE("&lt;TD VALIGN = TOP  ALIGN = CENTER&gt;",Master!K98,"&lt;/TD&gt;")))</f>
        <v>&lt;TD VALIGN = TOP  ALIGN = CENTER&gt;-&lt;/TD&gt;</v>
      </c>
      <c r="M98" s="7" t="str">
        <f>IF(Master!L98="#","",IF(Master!L98="#","&lt;TD&gt;&lt;BR&gt;&lt;/TD&gt;",CONCATENATE("&lt;TD VALIGN = TOP  ALIGN = CENTER&gt;",Master!L98,"&lt;/TD&gt;")))</f>
        <v>&lt;TD VALIGN = TOP  ALIGN = CENTER&gt;-&lt;/TD&gt;</v>
      </c>
      <c r="N98" s="7" t="str">
        <f>IF(Master!M98="#","",IF(Master!M98="#","&lt;TD&gt;&lt;BR&gt;&lt;/TD&gt;",CONCATENATE("&lt;TD VALIGN = TOP  ALIGN = CENTER&gt;",Master!M98,"&lt;/TD&gt;")))</f>
        <v>&lt;TD VALIGN = TOP  ALIGN = CENTER&gt;-&lt;/TD&gt;</v>
      </c>
      <c r="O98" s="7" t="str">
        <f>IF(Master!N98="#","",IF(Master!N98="#","&lt;TD&gt;&lt;BR&gt;&lt;/TD&gt;",CONCATENATE("&lt;TD VALIGN = TOP  ALIGN = CENTER&gt;",Master!N98,"&lt;/TD&gt;")))</f>
        <v>&lt;TD VALIGN = TOP  ALIGN = CENTER&gt;-&lt;/TD&gt;</v>
      </c>
      <c r="P98" s="7" t="str">
        <f>IF(Master!O98="#","",IF(Master!O98="#","&lt;TD&gt;&lt;BR&gt;&lt;/TD&gt;",CONCATENATE("&lt;TD VALIGN = TOP  ALIGN = CENTER&gt;",Master!O98,"&lt;/TD&gt;")))</f>
        <v>&lt;TD VALIGN = TOP  ALIGN = CENTER&gt;-&lt;/TD&gt;</v>
      </c>
      <c r="Q98" s="7" t="str">
        <f>IF(Master!P98="#","",IF(Master!P98="#","&lt;TD&gt;&lt;BR&gt;&lt;/TD&gt;",CONCATENATE("&lt;TD VALIGN = TOP  ALIGN = CENTER&gt;",Master!P98,"&lt;/TD&gt;")))</f>
        <v>&lt;TD VALIGN = TOP  ALIGN = CENTER&gt;-&lt;/TD&gt;</v>
      </c>
      <c r="R98" s="7" t="str">
        <f>IF(Master!Q98="#","",IF(Master!Q98="#","&lt;TD&gt;&lt;BR&gt;&lt;/TD&gt;",CONCATENATE("&lt;TD VALIGN = TOP  ALIGN = CENTER&gt;",Master!Q98,"&lt;/TD&gt;")))</f>
        <v>&lt;TD VALIGN = TOP  ALIGN = CENTER&gt;B&lt;/TD&gt;</v>
      </c>
      <c r="S98" s="7" t="str">
        <f>IF(Master!R98="#","",IF(Master!R98="#","&lt;TD&gt;&lt;BR&gt;&lt;/TD&gt;",CONCATENATE("&lt;TD VALIGN = TOP  ALIGN = CENTER&gt;",Master!R98,"&lt;/TD&gt;")))</f>
        <v>&lt;TD VALIGN = TOP  ALIGN = CENTER&gt;V&lt;/TD&gt;</v>
      </c>
      <c r="T98" s="7" t="str">
        <f>IF(Master!S98="#","",IF(Master!S98="#","&lt;TD&gt;&lt;BR&gt;&lt;/TD&gt;",CONCATENATE("&lt;TD VALIGN = TOP  ALIGN = CENTER&gt;",Master!S98,"&lt;/TD&gt;")))</f>
        <v>&lt;TD VALIGN = TOP  ALIGN = CENTER&gt;V&lt;/TD&gt;</v>
      </c>
      <c r="U98" s="7" t="str">
        <f>IF(Master!T98="#","",IF(Master!T98="#","&lt;TD&gt;&lt;BR&gt;&lt;/TD&gt;",CONCATENATE("&lt;TD VALIGN = TOP  ALIGN = CENTER&gt;",Master!T98,"&lt;/TD&gt;")))</f>
        <v>&lt;TD VALIGN = TOP  ALIGN = CENTER&gt;V&lt;/TD&gt;</v>
      </c>
      <c r="V98" s="7" t="str">
        <f>IF(Master!U98="#","",IF(Master!U98="#","&lt;TD&gt;&lt;BR&gt;&lt;/TD&gt;",CONCATENATE("&lt;TD VALIGN = TOP  ALIGN = CENTER&gt;",Master!U98,"&lt;/TD&gt;")))</f>
        <v>&lt;TD VALIGN = TOP  ALIGN = CENTER&gt;V&lt;/TD&gt;</v>
      </c>
      <c r="W98" s="7" t="str">
        <f>IF(Master!V98="#","",IF(Master!V98="#","&lt;TD&gt;&lt;BR&gt;&lt;/TD&gt;",CONCATENATE("&lt;TD VALIGN = TOP  ALIGN = CENTER&gt;",Master!V98,"&lt;/TD&gt;")))</f>
        <v>&lt;TD VALIGN = TOP  ALIGN = CENTER&gt;V&lt;/TD&gt;</v>
      </c>
      <c r="X98" s="7" t="str">
        <f>IF(Master!W98="#","",IF(Master!W98="#","&lt;TD&gt;&lt;BR&gt;&lt;/TD&gt;",CONCATENATE("&lt;TD VALIGN = TOP  ALIGN = CENTER&gt;",Master!W98,"&lt;/TD&gt;")))</f>
        <v>&lt;TD VALIGN = TOP  ALIGN = CENTER&gt;V&lt;/TD&gt;</v>
      </c>
      <c r="Y98" s="7" t="str">
        <f>IF(Master!X98="#","",IF(Master!X98="#","&lt;TD&gt;&lt;BR&gt;&lt;/TD&gt;",CONCATENATE("&lt;TD VALIGN = TOP  ALIGN = CENTER&gt;",Master!X98,"&lt;/TD&gt;")))</f>
        <v/>
      </c>
      <c r="Z98" s="7" t="str">
        <f>IF(Master!Y98="#","",IF(Master!Y98="#","&lt;TD&gt;&lt;BR&gt;&lt;/TD&gt;",CONCATENATE("&lt;TD VALIGN = TOP  ALIGN = CENTER&gt;",Master!Y98,"&lt;/TD&gt;")))</f>
        <v>&lt;TD VALIGN = TOP  ALIGN = CENTER&gt;&lt;/TD&gt;</v>
      </c>
    </row>
    <row r="99" spans="1:26" ht="12.75" customHeight="1" x14ac:dyDescent="0.2">
      <c r="A99" s="26" t="str">
        <f>IF(Master!$B99="#","","&lt;TR&gt;")</f>
        <v>&lt;TR&gt;</v>
      </c>
      <c r="B99" s="7" t="str">
        <f>IF(Master!$B99="#","",CONCATENATE("&lt;TD VALIGN = TOP  ALIGN = CENTER&gt;&lt;A HREF=""maint_",Master!A99,".pdf""&gt;",Master!A99,"&lt;/A&gt;"))</f>
        <v>&lt;TD VALIGN = TOP  ALIGN = CENTER&gt;&lt;A HREF="maint_0105.pdf"&gt;0105&lt;/A&gt;</v>
      </c>
      <c r="C99" s="7" t="str">
        <f>IF(Master!$B99="#","", (IF(Totals!AS99="Y","&lt;BR&gt;&lt;SMALL&gt;&lt;B&gt;&lt;FONT COLOR=""#00C000""&gt;Closed&lt;/FONT&gt;&lt;/B&gt;&lt;/SMALL&gt;&lt;/TD&gt;","&lt;/TD&gt;")))</f>
        <v>&lt;/TD&gt;</v>
      </c>
      <c r="E99" s="7" t="str">
        <f>(IF((Master!$B99="#"),(""),(CONCATENATE("&lt;TD VALIGN = TOP  ALIGN = CENTER NOWRAP&gt;",Master!C99,"&lt;/TD&gt;"))))</f>
        <v>&lt;TD VALIGN = TOP  ALIGN = CENTER NOWRAP&gt;802.1Qbg&lt;/TD&gt;</v>
      </c>
      <c r="F99" s="7" t="str">
        <f>(IF((Master!$B99="#"),(""),(CONCATENATE("&lt;TD VALIGN = TOP NOWRAP&gt;",Master!D99,"&lt;/TD&gt;"))))</f>
        <v>&lt;TD VALIGN = TOP NOWRAP&gt;17&lt;/TD&gt;</v>
      </c>
      <c r="G99" s="7" t="str">
        <f>(IF((Master!$B99="#"),(""),(CONCATENATE("&lt;TD VALIGN = TOP NOWRAP&gt;",Master!E99,"&lt;/TD&gt;"))))</f>
        <v>&lt;TD VALIGN = TOP NOWRAP&gt;EVB Management Protocol&lt;/TD&gt;</v>
      </c>
      <c r="H99" s="7" t="str">
        <f>IF(Master!G99="#","",IF(Master!G99="#","&lt;TD&gt;&lt;BR&gt;&lt;/TD&gt;",CONCATENATE("&lt;TD VALIGN = TOP  ALIGN = CENTER&gt;",Master!G99,"&lt;/TD&gt;")))</f>
        <v>&lt;TD VALIGN = TOP  ALIGN = CENTER&gt;-&lt;/TD&gt;</v>
      </c>
      <c r="I99" s="7" t="str">
        <f>IF(Master!H99="#","",IF(Master!H99="#","&lt;TD&gt;&lt;BR&gt;&lt;/TD&gt;",CONCATENATE("&lt;TD VALIGN = TOP  ALIGN = CENTER&gt;",Master!H99,"&lt;/TD&gt;")))</f>
        <v>&lt;TD VALIGN = TOP  ALIGN = CENTER&gt;-&lt;/TD&gt;</v>
      </c>
      <c r="J99" s="7" t="str">
        <f>IF(Master!I99="#","",IF(Master!I99="#","&lt;TD&gt;&lt;BR&gt;&lt;/TD&gt;",CONCATENATE("&lt;TD VALIGN = TOP  ALIGN = CENTER&gt;",Master!I99,"&lt;/TD&gt;")))</f>
        <v>&lt;TD VALIGN = TOP  ALIGN = CENTER&gt;-&lt;/TD&gt;</v>
      </c>
      <c r="K99" s="7" t="str">
        <f>IF(Master!J99="#","",IF(Master!J99="#","&lt;TD&gt;&lt;BR&gt;&lt;/TD&gt;",CONCATENATE("&lt;TD VALIGN = TOP  ALIGN = CENTER&gt;",Master!J99,"&lt;/TD&gt;")))</f>
        <v>&lt;TD VALIGN = TOP  ALIGN = CENTER&gt;-&lt;/TD&gt;</v>
      </c>
      <c r="L99" s="7" t="str">
        <f>IF(Master!K99="#","",IF(Master!K99="#","&lt;TD&gt;&lt;BR&gt;&lt;/TD&gt;",CONCATENATE("&lt;TD VALIGN = TOP  ALIGN = CENTER&gt;",Master!K99,"&lt;/TD&gt;")))</f>
        <v>&lt;TD VALIGN = TOP  ALIGN = CENTER&gt;-&lt;/TD&gt;</v>
      </c>
      <c r="M99" s="7" t="str">
        <f>IF(Master!L99="#","",IF(Master!L99="#","&lt;TD&gt;&lt;BR&gt;&lt;/TD&gt;",CONCATENATE("&lt;TD VALIGN = TOP  ALIGN = CENTER&gt;",Master!L99,"&lt;/TD&gt;")))</f>
        <v>&lt;TD VALIGN = TOP  ALIGN = CENTER&gt;-&lt;/TD&gt;</v>
      </c>
      <c r="N99" s="7" t="str">
        <f>IF(Master!M99="#","",IF(Master!M99="#","&lt;TD&gt;&lt;BR&gt;&lt;/TD&gt;",CONCATENATE("&lt;TD VALIGN = TOP  ALIGN = CENTER&gt;",Master!M99,"&lt;/TD&gt;")))</f>
        <v>&lt;TD VALIGN = TOP  ALIGN = CENTER&gt;-&lt;/TD&gt;</v>
      </c>
      <c r="O99" s="7" t="str">
        <f>IF(Master!N99="#","",IF(Master!N99="#","&lt;TD&gt;&lt;BR&gt;&lt;/TD&gt;",CONCATENATE("&lt;TD VALIGN = TOP  ALIGN = CENTER&gt;",Master!N99,"&lt;/TD&gt;")))</f>
        <v>&lt;TD VALIGN = TOP  ALIGN = CENTER&gt;-&lt;/TD&gt;</v>
      </c>
      <c r="P99" s="7" t="str">
        <f>IF(Master!O99="#","",IF(Master!O99="#","&lt;TD&gt;&lt;BR&gt;&lt;/TD&gt;",CONCATENATE("&lt;TD VALIGN = TOP  ALIGN = CENTER&gt;",Master!O99,"&lt;/TD&gt;")))</f>
        <v>&lt;TD VALIGN = TOP  ALIGN = CENTER&gt;-&lt;/TD&gt;</v>
      </c>
      <c r="Q99" s="7" t="str">
        <f>IF(Master!P99="#","",IF(Master!P99="#","&lt;TD&gt;&lt;BR&gt;&lt;/TD&gt;",CONCATENATE("&lt;TD VALIGN = TOP  ALIGN = CENTER&gt;",Master!P99,"&lt;/TD&gt;")))</f>
        <v>&lt;TD VALIGN = TOP  ALIGN = CENTER&gt;-&lt;/TD&gt;</v>
      </c>
      <c r="R99" s="7" t="str">
        <f>IF(Master!Q99="#","",IF(Master!Q99="#","&lt;TD&gt;&lt;BR&gt;&lt;/TD&gt;",CONCATENATE("&lt;TD VALIGN = TOP  ALIGN = CENTER&gt;",Master!Q99,"&lt;/TD&gt;")))</f>
        <v>&lt;TD VALIGN = TOP  ALIGN = CENTER&gt;B&lt;/TD&gt;</v>
      </c>
      <c r="S99" s="7" t="str">
        <f>IF(Master!R99="#","",IF(Master!R99="#","&lt;TD&gt;&lt;BR&gt;&lt;/TD&gt;",CONCATENATE("&lt;TD VALIGN = TOP  ALIGN = CENTER&gt;",Master!R99,"&lt;/TD&gt;")))</f>
        <v>&lt;TD VALIGN = TOP  ALIGN = CENTER&gt;V&lt;/TD&gt;</v>
      </c>
      <c r="T99" s="7" t="str">
        <f>IF(Master!S99="#","",IF(Master!S99="#","&lt;TD&gt;&lt;BR&gt;&lt;/TD&gt;",CONCATENATE("&lt;TD VALIGN = TOP  ALIGN = CENTER&gt;",Master!S99,"&lt;/TD&gt;")))</f>
        <v>&lt;TD VALIGN = TOP  ALIGN = CENTER&gt;V&lt;/TD&gt;</v>
      </c>
      <c r="U99" s="7" t="str">
        <f>IF(Master!T99="#","",IF(Master!T99="#","&lt;TD&gt;&lt;BR&gt;&lt;/TD&gt;",CONCATENATE("&lt;TD VALIGN = TOP  ALIGN = CENTER&gt;",Master!T99,"&lt;/TD&gt;")))</f>
        <v>&lt;TD VALIGN = TOP  ALIGN = CENTER&gt;V&lt;/TD&gt;</v>
      </c>
      <c r="V99" s="7" t="str">
        <f>IF(Master!U99="#","",IF(Master!U99="#","&lt;TD&gt;&lt;BR&gt;&lt;/TD&gt;",CONCATENATE("&lt;TD VALIGN = TOP  ALIGN = CENTER&gt;",Master!U99,"&lt;/TD&gt;")))</f>
        <v>&lt;TD VALIGN = TOP  ALIGN = CENTER&gt;V&lt;/TD&gt;</v>
      </c>
      <c r="W99" s="7" t="str">
        <f>IF(Master!V99="#","",IF(Master!V99="#","&lt;TD&gt;&lt;BR&gt;&lt;/TD&gt;",CONCATENATE("&lt;TD VALIGN = TOP  ALIGN = CENTER&gt;",Master!V99,"&lt;/TD&gt;")))</f>
        <v>&lt;TD VALIGN = TOP  ALIGN = CENTER&gt;V&lt;/TD&gt;</v>
      </c>
      <c r="X99" s="7" t="str">
        <f>IF(Master!W99="#","",IF(Master!W99="#","&lt;TD&gt;&lt;BR&gt;&lt;/TD&gt;",CONCATENATE("&lt;TD VALIGN = TOP  ALIGN = CENTER&gt;",Master!W99,"&lt;/TD&gt;")))</f>
        <v>&lt;TD VALIGN = TOP  ALIGN = CENTER&gt;V&lt;/TD&gt;</v>
      </c>
      <c r="Y99" s="7" t="str">
        <f>IF(Master!X99="#","",IF(Master!X99="#","&lt;TD&gt;&lt;BR&gt;&lt;/TD&gt;",CONCATENATE("&lt;TD VALIGN = TOP  ALIGN = CENTER&gt;",Master!X99,"&lt;/TD&gt;")))</f>
        <v/>
      </c>
      <c r="Z99" s="7" t="str">
        <f>IF(Master!Y99="#","",IF(Master!Y99="#","&lt;TD&gt;&lt;BR&gt;&lt;/TD&gt;",CONCATENATE("&lt;TD VALIGN = TOP  ALIGN = CENTER&gt;",Master!Y99,"&lt;/TD&gt;")))</f>
        <v>&lt;TD VALIGN = TOP  ALIGN = CENTER&gt;&lt;/TD&gt;</v>
      </c>
    </row>
    <row r="100" spans="1:26" ht="12.75" customHeight="1" x14ac:dyDescent="0.2">
      <c r="A100" s="26" t="str">
        <f>IF(Master!$B100="#","","&lt;TR&gt;")</f>
        <v>&lt;TR&gt;</v>
      </c>
      <c r="B100" s="7" t="str">
        <f>IF(Master!$B100="#","",CONCATENATE("&lt;TD VALIGN = TOP  ALIGN = CENTER&gt;&lt;A HREF=""maint_",Master!A100,".pdf""&gt;",Master!A100,"&lt;/A&gt;"))</f>
        <v>&lt;TD VALIGN = TOP  ALIGN = CENTER&gt;&lt;A HREF="maint_0106.pdf"&gt;0106&lt;/A&gt;</v>
      </c>
      <c r="C100" s="7" t="str">
        <f>IF(Master!$B100="#","", (IF(Totals!AS100="Y","&lt;BR&gt;&lt;SMALL&gt;&lt;B&gt;&lt;FONT COLOR=""#00C000""&gt;Closed&lt;/FONT&gt;&lt;/B&gt;&lt;/SMALL&gt;&lt;/TD&gt;","&lt;/TD&gt;")))</f>
        <v>&lt;/TD&gt;</v>
      </c>
      <c r="E100" s="7" t="str">
        <f>(IF((Master!$B100="#"),(""),(CONCATENATE("&lt;TD VALIGN = TOP  ALIGN = CENTER NOWRAP&gt;",Master!C100,"&lt;/TD&gt;"))))</f>
        <v>&lt;TD VALIGN = TOP  ALIGN = CENTER NOWRAP&gt;802.1Qbg&lt;/TD&gt;</v>
      </c>
      <c r="F100" s="7" t="str">
        <f>(IF((Master!$B100="#"),(""),(CONCATENATE("&lt;TD VALIGN = TOP NOWRAP&gt;",Master!D100,"&lt;/TD&gt;"))))</f>
        <v>&lt;TD VALIGN = TOP NOWRAP&gt;17&lt;/TD&gt;</v>
      </c>
      <c r="G100" s="7" t="str">
        <f>(IF((Master!$B100="#"),(""),(CONCATENATE("&lt;TD VALIGN = TOP NOWRAP&gt;",Master!E100,"&lt;/TD&gt;"))))</f>
        <v>&lt;TD VALIGN = TOP NOWRAP&gt;EVB Management Protocol&lt;/TD&gt;</v>
      </c>
      <c r="H100" s="7" t="str">
        <f>IF(Master!G100="#","",IF(Master!G100="#","&lt;TD&gt;&lt;BR&gt;&lt;/TD&gt;",CONCATENATE("&lt;TD VALIGN = TOP  ALIGN = CENTER&gt;",Master!G100,"&lt;/TD&gt;")))</f>
        <v>&lt;TD VALIGN = TOP  ALIGN = CENTER&gt;-&lt;/TD&gt;</v>
      </c>
      <c r="I100" s="7" t="str">
        <f>IF(Master!H100="#","",IF(Master!H100="#","&lt;TD&gt;&lt;BR&gt;&lt;/TD&gt;",CONCATENATE("&lt;TD VALIGN = TOP  ALIGN = CENTER&gt;",Master!H100,"&lt;/TD&gt;")))</f>
        <v>&lt;TD VALIGN = TOP  ALIGN = CENTER&gt;-&lt;/TD&gt;</v>
      </c>
      <c r="J100" s="7" t="str">
        <f>IF(Master!I100="#","",IF(Master!I100="#","&lt;TD&gt;&lt;BR&gt;&lt;/TD&gt;",CONCATENATE("&lt;TD VALIGN = TOP  ALIGN = CENTER&gt;",Master!I100,"&lt;/TD&gt;")))</f>
        <v>&lt;TD VALIGN = TOP  ALIGN = CENTER&gt;-&lt;/TD&gt;</v>
      </c>
      <c r="K100" s="7" t="str">
        <f>IF(Master!J100="#","",IF(Master!J100="#","&lt;TD&gt;&lt;BR&gt;&lt;/TD&gt;",CONCATENATE("&lt;TD VALIGN = TOP  ALIGN = CENTER&gt;",Master!J100,"&lt;/TD&gt;")))</f>
        <v>&lt;TD VALIGN = TOP  ALIGN = CENTER&gt;-&lt;/TD&gt;</v>
      </c>
      <c r="L100" s="7" t="str">
        <f>IF(Master!K100="#","",IF(Master!K100="#","&lt;TD&gt;&lt;BR&gt;&lt;/TD&gt;",CONCATENATE("&lt;TD VALIGN = TOP  ALIGN = CENTER&gt;",Master!K100,"&lt;/TD&gt;")))</f>
        <v>&lt;TD VALIGN = TOP  ALIGN = CENTER&gt;-&lt;/TD&gt;</v>
      </c>
      <c r="M100" s="7" t="str">
        <f>IF(Master!L100="#","",IF(Master!L100="#","&lt;TD&gt;&lt;BR&gt;&lt;/TD&gt;",CONCATENATE("&lt;TD VALIGN = TOP  ALIGN = CENTER&gt;",Master!L100,"&lt;/TD&gt;")))</f>
        <v>&lt;TD VALIGN = TOP  ALIGN = CENTER&gt;-&lt;/TD&gt;</v>
      </c>
      <c r="N100" s="7" t="str">
        <f>IF(Master!M100="#","",IF(Master!M100="#","&lt;TD&gt;&lt;BR&gt;&lt;/TD&gt;",CONCATENATE("&lt;TD VALIGN = TOP  ALIGN = CENTER&gt;",Master!M100,"&lt;/TD&gt;")))</f>
        <v>&lt;TD VALIGN = TOP  ALIGN = CENTER&gt;-&lt;/TD&gt;</v>
      </c>
      <c r="O100" s="7" t="str">
        <f>IF(Master!N100="#","",IF(Master!N100="#","&lt;TD&gt;&lt;BR&gt;&lt;/TD&gt;",CONCATENATE("&lt;TD VALIGN = TOP  ALIGN = CENTER&gt;",Master!N100,"&lt;/TD&gt;")))</f>
        <v>&lt;TD VALIGN = TOP  ALIGN = CENTER&gt;-&lt;/TD&gt;</v>
      </c>
      <c r="P100" s="7" t="str">
        <f>IF(Master!O100="#","",IF(Master!O100="#","&lt;TD&gt;&lt;BR&gt;&lt;/TD&gt;",CONCATENATE("&lt;TD VALIGN = TOP  ALIGN = CENTER&gt;",Master!O100,"&lt;/TD&gt;")))</f>
        <v>&lt;TD VALIGN = TOP  ALIGN = CENTER&gt;-&lt;/TD&gt;</v>
      </c>
      <c r="Q100" s="7" t="str">
        <f>IF(Master!P100="#","",IF(Master!P100="#","&lt;TD&gt;&lt;BR&gt;&lt;/TD&gt;",CONCATENATE("&lt;TD VALIGN = TOP  ALIGN = CENTER&gt;",Master!P100,"&lt;/TD&gt;")))</f>
        <v>&lt;TD VALIGN = TOP  ALIGN = CENTER&gt;-&lt;/TD&gt;</v>
      </c>
      <c r="R100" s="7" t="str">
        <f>IF(Master!Q100="#","",IF(Master!Q100="#","&lt;TD&gt;&lt;BR&gt;&lt;/TD&gt;",CONCATENATE("&lt;TD VALIGN = TOP  ALIGN = CENTER&gt;",Master!Q100,"&lt;/TD&gt;")))</f>
        <v>&lt;TD VALIGN = TOP  ALIGN = CENTER&gt;B&lt;/TD&gt;</v>
      </c>
      <c r="S100" s="7" t="str">
        <f>IF(Master!R100="#","",IF(Master!R100="#","&lt;TD&gt;&lt;BR&gt;&lt;/TD&gt;",CONCATENATE("&lt;TD VALIGN = TOP  ALIGN = CENTER&gt;",Master!R100,"&lt;/TD&gt;")))</f>
        <v>&lt;TD VALIGN = TOP  ALIGN = CENTER&gt;V&lt;/TD&gt;</v>
      </c>
      <c r="T100" s="7" t="str">
        <f>IF(Master!S100="#","",IF(Master!S100="#","&lt;TD&gt;&lt;BR&gt;&lt;/TD&gt;",CONCATENATE("&lt;TD VALIGN = TOP  ALIGN = CENTER&gt;",Master!S100,"&lt;/TD&gt;")))</f>
        <v>&lt;TD VALIGN = TOP  ALIGN = CENTER&gt;V&lt;/TD&gt;</v>
      </c>
      <c r="U100" s="7" t="str">
        <f>IF(Master!T100="#","",IF(Master!T100="#","&lt;TD&gt;&lt;BR&gt;&lt;/TD&gt;",CONCATENATE("&lt;TD VALIGN = TOP  ALIGN = CENTER&gt;",Master!T100,"&lt;/TD&gt;")))</f>
        <v>&lt;TD VALIGN = TOP  ALIGN = CENTER&gt;V&lt;/TD&gt;</v>
      </c>
      <c r="V100" s="7" t="str">
        <f>IF(Master!U100="#","",IF(Master!U100="#","&lt;TD&gt;&lt;BR&gt;&lt;/TD&gt;",CONCATENATE("&lt;TD VALIGN = TOP  ALIGN = CENTER&gt;",Master!U100,"&lt;/TD&gt;")))</f>
        <v>&lt;TD VALIGN = TOP  ALIGN = CENTER&gt;V&lt;/TD&gt;</v>
      </c>
      <c r="W100" s="7" t="str">
        <f>IF(Master!V100="#","",IF(Master!V100="#","&lt;TD&gt;&lt;BR&gt;&lt;/TD&gt;",CONCATENATE("&lt;TD VALIGN = TOP  ALIGN = CENTER&gt;",Master!V100,"&lt;/TD&gt;")))</f>
        <v>&lt;TD VALIGN = TOP  ALIGN = CENTER&gt;V&lt;/TD&gt;</v>
      </c>
      <c r="X100" s="7" t="str">
        <f>IF(Master!W100="#","",IF(Master!W100="#","&lt;TD&gt;&lt;BR&gt;&lt;/TD&gt;",CONCATENATE("&lt;TD VALIGN = TOP  ALIGN = CENTER&gt;",Master!W100,"&lt;/TD&gt;")))</f>
        <v>&lt;TD VALIGN = TOP  ALIGN = CENTER&gt;V&lt;/TD&gt;</v>
      </c>
      <c r="Y100" s="7" t="str">
        <f>IF(Master!X100="#","",IF(Master!X100="#","&lt;TD&gt;&lt;BR&gt;&lt;/TD&gt;",CONCATENATE("&lt;TD VALIGN = TOP  ALIGN = CENTER&gt;",Master!X100,"&lt;/TD&gt;")))</f>
        <v/>
      </c>
      <c r="Z100" s="7" t="str">
        <f>IF(Master!Y100="#","",IF(Master!Y100="#","&lt;TD&gt;&lt;BR&gt;&lt;/TD&gt;",CONCATENATE("&lt;TD VALIGN = TOP  ALIGN = CENTER&gt;",Master!Y100,"&lt;/TD&gt;")))</f>
        <v>&lt;TD VALIGN = TOP  ALIGN = CENTER&gt;&lt;/TD&gt;</v>
      </c>
    </row>
    <row r="101" spans="1:26" ht="12.75" customHeight="1" x14ac:dyDescent="0.2">
      <c r="A101" s="26" t="str">
        <f>IF(Master!$B101="#","","&lt;TR&gt;")</f>
        <v>&lt;TR&gt;</v>
      </c>
      <c r="B101" s="7" t="str">
        <f>IF(Master!$B101="#","",CONCATENATE("&lt;TD VALIGN = TOP  ALIGN = CENTER&gt;&lt;A HREF=""maint_",Master!A101,".pdf""&gt;",Master!A101,"&lt;/A&gt;"))</f>
        <v>&lt;TD VALIGN = TOP  ALIGN = CENTER&gt;&lt;A HREF="maint_0107.pdf"&gt;0107&lt;/A&gt;</v>
      </c>
      <c r="C101" s="7" t="str">
        <f>IF(Master!$B101="#","", (IF(Totals!AS101="Y","&lt;BR&gt;&lt;SMALL&gt;&lt;B&gt;&lt;FONT COLOR=""#00C000""&gt;Closed&lt;/FONT&gt;&lt;/B&gt;&lt;/SMALL&gt;&lt;/TD&gt;","&lt;/TD&gt;")))</f>
        <v>&lt;/TD&gt;</v>
      </c>
      <c r="E101" s="7" t="str">
        <f>(IF((Master!$B101="#"),(""),(CONCATENATE("&lt;TD VALIGN = TOP  ALIGN = CENTER NOWRAP&gt;",Master!C101,"&lt;/TD&gt;"))))</f>
        <v>&lt;TD VALIGN = TOP  ALIGN = CENTER NOWRAP&gt;802.1Qbg&lt;/TD&gt;</v>
      </c>
      <c r="F101" s="7" t="str">
        <f>(IF((Master!$B101="#"),(""),(CONCATENATE("&lt;TD VALIGN = TOP NOWRAP&gt;",Master!D101,"&lt;/TD&gt;"))))</f>
        <v>&lt;TD VALIGN = TOP NOWRAP&gt;12, 17&lt;/TD&gt;</v>
      </c>
      <c r="G101" s="7" t="str">
        <f>(IF((Master!$B101="#"),(""),(CONCATENATE("&lt;TD VALIGN = TOP NOWRAP&gt;",Master!E101,"&lt;/TD&gt;"))))</f>
        <v>&lt;TD VALIGN = TOP NOWRAP&gt;EVB Management Protocol&lt;/TD&gt;</v>
      </c>
      <c r="H101" s="7" t="str">
        <f>IF(Master!G101="#","",IF(Master!G101="#","&lt;TD&gt;&lt;BR&gt;&lt;/TD&gt;",CONCATENATE("&lt;TD VALIGN = TOP  ALIGN = CENTER&gt;",Master!G101,"&lt;/TD&gt;")))</f>
        <v>&lt;TD VALIGN = TOP  ALIGN = CENTER&gt;-&lt;/TD&gt;</v>
      </c>
      <c r="I101" s="7" t="str">
        <f>IF(Master!H101="#","",IF(Master!H101="#","&lt;TD&gt;&lt;BR&gt;&lt;/TD&gt;",CONCATENATE("&lt;TD VALIGN = TOP  ALIGN = CENTER&gt;",Master!H101,"&lt;/TD&gt;")))</f>
        <v>&lt;TD VALIGN = TOP  ALIGN = CENTER&gt;-&lt;/TD&gt;</v>
      </c>
      <c r="J101" s="7" t="str">
        <f>IF(Master!I101="#","",IF(Master!I101="#","&lt;TD&gt;&lt;BR&gt;&lt;/TD&gt;",CONCATENATE("&lt;TD VALIGN = TOP  ALIGN = CENTER&gt;",Master!I101,"&lt;/TD&gt;")))</f>
        <v>&lt;TD VALIGN = TOP  ALIGN = CENTER&gt;-&lt;/TD&gt;</v>
      </c>
      <c r="K101" s="7" t="str">
        <f>IF(Master!J101="#","",IF(Master!J101="#","&lt;TD&gt;&lt;BR&gt;&lt;/TD&gt;",CONCATENATE("&lt;TD VALIGN = TOP  ALIGN = CENTER&gt;",Master!J101,"&lt;/TD&gt;")))</f>
        <v>&lt;TD VALIGN = TOP  ALIGN = CENTER&gt;-&lt;/TD&gt;</v>
      </c>
      <c r="L101" s="7" t="str">
        <f>IF(Master!K101="#","",IF(Master!K101="#","&lt;TD&gt;&lt;BR&gt;&lt;/TD&gt;",CONCATENATE("&lt;TD VALIGN = TOP  ALIGN = CENTER&gt;",Master!K101,"&lt;/TD&gt;")))</f>
        <v>&lt;TD VALIGN = TOP  ALIGN = CENTER&gt;-&lt;/TD&gt;</v>
      </c>
      <c r="M101" s="7" t="str">
        <f>IF(Master!L101="#","",IF(Master!L101="#","&lt;TD&gt;&lt;BR&gt;&lt;/TD&gt;",CONCATENATE("&lt;TD VALIGN = TOP  ALIGN = CENTER&gt;",Master!L101,"&lt;/TD&gt;")))</f>
        <v>&lt;TD VALIGN = TOP  ALIGN = CENTER&gt;-&lt;/TD&gt;</v>
      </c>
      <c r="N101" s="7" t="str">
        <f>IF(Master!M101="#","",IF(Master!M101="#","&lt;TD&gt;&lt;BR&gt;&lt;/TD&gt;",CONCATENATE("&lt;TD VALIGN = TOP  ALIGN = CENTER&gt;",Master!M101,"&lt;/TD&gt;")))</f>
        <v>&lt;TD VALIGN = TOP  ALIGN = CENTER&gt;-&lt;/TD&gt;</v>
      </c>
      <c r="O101" s="7" t="str">
        <f>IF(Master!N101="#","",IF(Master!N101="#","&lt;TD&gt;&lt;BR&gt;&lt;/TD&gt;",CONCATENATE("&lt;TD VALIGN = TOP  ALIGN = CENTER&gt;",Master!N101,"&lt;/TD&gt;")))</f>
        <v>&lt;TD VALIGN = TOP  ALIGN = CENTER&gt;-&lt;/TD&gt;</v>
      </c>
      <c r="P101" s="7" t="str">
        <f>IF(Master!O101="#","",IF(Master!O101="#","&lt;TD&gt;&lt;BR&gt;&lt;/TD&gt;",CONCATENATE("&lt;TD VALIGN = TOP  ALIGN = CENTER&gt;",Master!O101,"&lt;/TD&gt;")))</f>
        <v>&lt;TD VALIGN = TOP  ALIGN = CENTER&gt;-&lt;/TD&gt;</v>
      </c>
      <c r="Q101" s="7" t="str">
        <f>IF(Master!P101="#","",IF(Master!P101="#","&lt;TD&gt;&lt;BR&gt;&lt;/TD&gt;",CONCATENATE("&lt;TD VALIGN = TOP  ALIGN = CENTER&gt;",Master!P101,"&lt;/TD&gt;")))</f>
        <v>&lt;TD VALIGN = TOP  ALIGN = CENTER&gt;-&lt;/TD&gt;</v>
      </c>
      <c r="R101" s="7" t="str">
        <f>IF(Master!Q101="#","",IF(Master!Q101="#","&lt;TD&gt;&lt;BR&gt;&lt;/TD&gt;",CONCATENATE("&lt;TD VALIGN = TOP  ALIGN = CENTER&gt;",Master!Q101,"&lt;/TD&gt;")))</f>
        <v>&lt;TD VALIGN = TOP  ALIGN = CENTER&gt;B&lt;/TD&gt;</v>
      </c>
      <c r="S101" s="7" t="str">
        <f>IF(Master!R101="#","",IF(Master!R101="#","&lt;TD&gt;&lt;BR&gt;&lt;/TD&gt;",CONCATENATE("&lt;TD VALIGN = TOP  ALIGN = CENTER&gt;",Master!R101,"&lt;/TD&gt;")))</f>
        <v>&lt;TD VALIGN = TOP  ALIGN = CENTER&gt;V&lt;/TD&gt;</v>
      </c>
      <c r="T101" s="7" t="str">
        <f>IF(Master!S101="#","",IF(Master!S101="#","&lt;TD&gt;&lt;BR&gt;&lt;/TD&gt;",CONCATENATE("&lt;TD VALIGN = TOP  ALIGN = CENTER&gt;",Master!S101,"&lt;/TD&gt;")))</f>
        <v>&lt;TD VALIGN = TOP  ALIGN = CENTER&gt;V&lt;/TD&gt;</v>
      </c>
      <c r="U101" s="7" t="str">
        <f>IF(Master!T101="#","",IF(Master!T101="#","&lt;TD&gt;&lt;BR&gt;&lt;/TD&gt;",CONCATENATE("&lt;TD VALIGN = TOP  ALIGN = CENTER&gt;",Master!T101,"&lt;/TD&gt;")))</f>
        <v>&lt;TD VALIGN = TOP  ALIGN = CENTER&gt;V&lt;/TD&gt;</v>
      </c>
      <c r="V101" s="7" t="str">
        <f>IF(Master!U101="#","",IF(Master!U101="#","&lt;TD&gt;&lt;BR&gt;&lt;/TD&gt;",CONCATENATE("&lt;TD VALIGN = TOP  ALIGN = CENTER&gt;",Master!U101,"&lt;/TD&gt;")))</f>
        <v>&lt;TD VALIGN = TOP  ALIGN = CENTER&gt;V&lt;/TD&gt;</v>
      </c>
      <c r="W101" s="7" t="str">
        <f>IF(Master!V101="#","",IF(Master!V101="#","&lt;TD&gt;&lt;BR&gt;&lt;/TD&gt;",CONCATENATE("&lt;TD VALIGN = TOP  ALIGN = CENTER&gt;",Master!V101,"&lt;/TD&gt;")))</f>
        <v>&lt;TD VALIGN = TOP  ALIGN = CENTER&gt;V&lt;/TD&gt;</v>
      </c>
      <c r="X101" s="7" t="str">
        <f>IF(Master!W101="#","",IF(Master!W101="#","&lt;TD&gt;&lt;BR&gt;&lt;/TD&gt;",CONCATENATE("&lt;TD VALIGN = TOP  ALIGN = CENTER&gt;",Master!W101,"&lt;/TD&gt;")))</f>
        <v>&lt;TD VALIGN = TOP  ALIGN = CENTER&gt;V&lt;/TD&gt;</v>
      </c>
      <c r="Y101" s="7" t="str">
        <f>IF(Master!X101="#","",IF(Master!X101="#","&lt;TD&gt;&lt;BR&gt;&lt;/TD&gt;",CONCATENATE("&lt;TD VALIGN = TOP  ALIGN = CENTER&gt;",Master!X101,"&lt;/TD&gt;")))</f>
        <v/>
      </c>
      <c r="Z101" s="7" t="str">
        <f>IF(Master!Y101="#","",IF(Master!Y101="#","&lt;TD&gt;&lt;BR&gt;&lt;/TD&gt;",CONCATENATE("&lt;TD VALIGN = TOP  ALIGN = CENTER&gt;",Master!Y101,"&lt;/TD&gt;")))</f>
        <v>&lt;TD VALIGN = TOP  ALIGN = CENTER&gt;&lt;/TD&gt;</v>
      </c>
    </row>
    <row r="102" spans="1:26" ht="12.75" customHeight="1" x14ac:dyDescent="0.2">
      <c r="A102" s="26" t="str">
        <f>IF(Master!$B102="#","","&lt;TR&gt;")</f>
        <v>&lt;TR&gt;</v>
      </c>
      <c r="B102" s="7" t="str">
        <f>IF(Master!$B102="#","",CONCATENATE("&lt;TD VALIGN = TOP  ALIGN = CENTER&gt;&lt;A HREF=""maint_",Master!A102,".pdf""&gt;",Master!A102,"&lt;/A&gt;"))</f>
        <v>&lt;TD VALIGN = TOP  ALIGN = CENTER&gt;&lt;A HREF="maint_0108.pdf"&gt;0108&lt;/A&gt;</v>
      </c>
      <c r="C102" s="7" t="str">
        <f>IF(Master!$B102="#","", (IF(Totals!AS102="Y","&lt;BR&gt;&lt;SMALL&gt;&lt;B&gt;&lt;FONT COLOR=""#00C000""&gt;Closed&lt;/FONT&gt;&lt;/B&gt;&lt;/SMALL&gt;&lt;/TD&gt;","&lt;/TD&gt;")))</f>
        <v>&lt;/TD&gt;</v>
      </c>
      <c r="E102" s="7" t="str">
        <f>(IF((Master!$B102="#"),(""),(CONCATENATE("&lt;TD VALIGN = TOP  ALIGN = CENTER NOWRAP&gt;",Master!C102,"&lt;/TD&gt;"))))</f>
        <v>&lt;TD VALIGN = TOP  ALIGN = CENTER NOWRAP&gt;802.1Q-2012&lt;/TD&gt;</v>
      </c>
      <c r="F102" s="7" t="str">
        <f>(IF((Master!$B102="#"),(""),(CONCATENATE("&lt;TD VALIGN = TOP NOWRAP&gt;",Master!D102,"&lt;/TD&gt;"))))</f>
        <v>&lt;TD VALIGN = TOP NOWRAP&gt;17.7.6, 17.2.6 (table 17-10), 13.27.25, 13.27.33&lt;/TD&gt;</v>
      </c>
      <c r="G102" s="7" t="str">
        <f>(IF((Master!$B102="#"),(""),(CONCATENATE("&lt;TD VALIGN = TOP NOWRAP&gt;",Master!E102,"&lt;/TD&gt;"))))</f>
        <v>&lt;TD VALIGN = TOP NOWRAP&gt;IEEE8021-MSTP MIB module - ExternalPortPathCost, InternalPortPathCost&lt;/TD&gt;</v>
      </c>
      <c r="H102" s="7" t="str">
        <f>IF(Master!G102="#","",IF(Master!G102="#","&lt;TD&gt;&lt;BR&gt;&lt;/TD&gt;",CONCATENATE("&lt;TD VALIGN = TOP  ALIGN = CENTER&gt;",Master!G102,"&lt;/TD&gt;")))</f>
        <v>&lt;TD VALIGN = TOP  ALIGN = CENTER&gt;-&lt;/TD&gt;</v>
      </c>
      <c r="I102" s="7" t="str">
        <f>IF(Master!H102="#","",IF(Master!H102="#","&lt;TD&gt;&lt;BR&gt;&lt;/TD&gt;",CONCATENATE("&lt;TD VALIGN = TOP  ALIGN = CENTER&gt;",Master!H102,"&lt;/TD&gt;")))</f>
        <v>&lt;TD VALIGN = TOP  ALIGN = CENTER&gt;-&lt;/TD&gt;</v>
      </c>
      <c r="J102" s="7" t="str">
        <f>IF(Master!I102="#","",IF(Master!I102="#","&lt;TD&gt;&lt;BR&gt;&lt;/TD&gt;",CONCATENATE("&lt;TD VALIGN = TOP  ALIGN = CENTER&gt;",Master!I102,"&lt;/TD&gt;")))</f>
        <v>&lt;TD VALIGN = TOP  ALIGN = CENTER&gt;-&lt;/TD&gt;</v>
      </c>
      <c r="K102" s="7" t="str">
        <f>IF(Master!J102="#","",IF(Master!J102="#","&lt;TD&gt;&lt;BR&gt;&lt;/TD&gt;",CONCATENATE("&lt;TD VALIGN = TOP  ALIGN = CENTER&gt;",Master!J102,"&lt;/TD&gt;")))</f>
        <v>&lt;TD VALIGN = TOP  ALIGN = CENTER&gt;-&lt;/TD&gt;</v>
      </c>
      <c r="L102" s="7" t="str">
        <f>IF(Master!K102="#","",IF(Master!K102="#","&lt;TD&gt;&lt;BR&gt;&lt;/TD&gt;",CONCATENATE("&lt;TD VALIGN = TOP  ALIGN = CENTER&gt;",Master!K102,"&lt;/TD&gt;")))</f>
        <v>&lt;TD VALIGN = TOP  ALIGN = CENTER&gt;-&lt;/TD&gt;</v>
      </c>
      <c r="M102" s="7" t="str">
        <f>IF(Master!L102="#","",IF(Master!L102="#","&lt;TD&gt;&lt;BR&gt;&lt;/TD&gt;",CONCATENATE("&lt;TD VALIGN = TOP  ALIGN = CENTER&gt;",Master!L102,"&lt;/TD&gt;")))</f>
        <v>&lt;TD VALIGN = TOP  ALIGN = CENTER&gt;-&lt;/TD&gt;</v>
      </c>
      <c r="N102" s="7" t="str">
        <f>IF(Master!M102="#","",IF(Master!M102="#","&lt;TD&gt;&lt;BR&gt;&lt;/TD&gt;",CONCATENATE("&lt;TD VALIGN = TOP  ALIGN = CENTER&gt;",Master!M102,"&lt;/TD&gt;")))</f>
        <v>&lt;TD VALIGN = TOP  ALIGN = CENTER&gt;-&lt;/TD&gt;</v>
      </c>
      <c r="O102" s="7" t="str">
        <f>IF(Master!N102="#","",IF(Master!N102="#","&lt;TD&gt;&lt;BR&gt;&lt;/TD&gt;",CONCATENATE("&lt;TD VALIGN = TOP  ALIGN = CENTER&gt;",Master!N102,"&lt;/TD&gt;")))</f>
        <v>&lt;TD VALIGN = TOP  ALIGN = CENTER&gt;-&lt;/TD&gt;</v>
      </c>
      <c r="P102" s="7" t="str">
        <f>IF(Master!O102="#","",IF(Master!O102="#","&lt;TD&gt;&lt;BR&gt;&lt;/TD&gt;",CONCATENATE("&lt;TD VALIGN = TOP  ALIGN = CENTER&gt;",Master!O102,"&lt;/TD&gt;")))</f>
        <v>&lt;TD VALIGN = TOP  ALIGN = CENTER&gt;-&lt;/TD&gt;</v>
      </c>
      <c r="Q102" s="7" t="str">
        <f>IF(Master!P102="#","",IF(Master!P102="#","&lt;TD&gt;&lt;BR&gt;&lt;/TD&gt;",CONCATENATE("&lt;TD VALIGN = TOP  ALIGN = CENTER&gt;",Master!P102,"&lt;/TD&gt;")))</f>
        <v>&lt;TD VALIGN = TOP  ALIGN = CENTER&gt;-&lt;/TD&gt;</v>
      </c>
      <c r="R102" s="7" t="str">
        <f>IF(Master!Q102="#","",IF(Master!Q102="#","&lt;TD&gt;&lt;BR&gt;&lt;/TD&gt;",CONCATENATE("&lt;TD VALIGN = TOP  ALIGN = CENTER&gt;",Master!Q102,"&lt;/TD&gt;")))</f>
        <v>&lt;TD VALIGN = TOP  ALIGN = CENTER&gt;-&lt;/TD&gt;</v>
      </c>
      <c r="S102" s="7" t="str">
        <f>IF(Master!R102="#","",IF(Master!R102="#","&lt;TD&gt;&lt;BR&gt;&lt;/TD&gt;",CONCATENATE("&lt;TD VALIGN = TOP  ALIGN = CENTER&gt;",Master!R102,"&lt;/TD&gt;")))</f>
        <v>&lt;TD VALIGN = TOP  ALIGN = CENTER&gt;T&lt;/TD&gt;</v>
      </c>
      <c r="T102" s="7" t="str">
        <f>IF(Master!S102="#","",IF(Master!S102="#","&lt;TD&gt;&lt;BR&gt;&lt;/TD&gt;",CONCATENATE("&lt;TD VALIGN = TOP  ALIGN = CENTER&gt;",Master!S102,"&lt;/TD&gt;")))</f>
        <v>&lt;TD VALIGN = TOP  ALIGN = CENTER&gt;V&lt;/TD&gt;</v>
      </c>
      <c r="U102" s="7" t="str">
        <f>IF(Master!T102="#","",IF(Master!T102="#","&lt;TD&gt;&lt;BR&gt;&lt;/TD&gt;",CONCATENATE("&lt;TD VALIGN = TOP  ALIGN = CENTER&gt;",Master!T102,"&lt;/TD&gt;")))</f>
        <v>&lt;TD VALIGN = TOP  ALIGN = CENTER&gt;V&lt;/TD&gt;</v>
      </c>
      <c r="V102" s="7" t="str">
        <f>IF(Master!U102="#","",IF(Master!U102="#","&lt;TD&gt;&lt;BR&gt;&lt;/TD&gt;",CONCATENATE("&lt;TD VALIGN = TOP  ALIGN = CENTER&gt;",Master!U102,"&lt;/TD&gt;")))</f>
        <v>&lt;TD VALIGN = TOP  ALIGN = CENTER&gt;V&lt;/TD&gt;</v>
      </c>
      <c r="W102" s="7" t="str">
        <f>IF(Master!V102="#","",IF(Master!V102="#","&lt;TD&gt;&lt;BR&gt;&lt;/TD&gt;",CONCATENATE("&lt;TD VALIGN = TOP  ALIGN = CENTER&gt;",Master!V102,"&lt;/TD&gt;")))</f>
        <v>&lt;TD VALIGN = TOP  ALIGN = CENTER&gt;V&lt;/TD&gt;</v>
      </c>
      <c r="X102" s="7" t="str">
        <f>IF(Master!W102="#","",IF(Master!W102="#","&lt;TD&gt;&lt;BR&gt;&lt;/TD&gt;",CONCATENATE("&lt;TD VALIGN = TOP  ALIGN = CENTER&gt;",Master!W102,"&lt;/TD&gt;")))</f>
        <v>&lt;TD VALIGN = TOP  ALIGN = CENTER&gt;V&lt;/TD&gt;</v>
      </c>
      <c r="Y102" s="7" t="str">
        <f>IF(Master!X102="#","",IF(Master!X102="#","&lt;TD&gt;&lt;BR&gt;&lt;/TD&gt;",CONCATENATE("&lt;TD VALIGN = TOP  ALIGN = CENTER&gt;",Master!X102,"&lt;/TD&gt;")))</f>
        <v/>
      </c>
      <c r="Z102" s="7" t="str">
        <f>IF(Master!Y102="#","",IF(Master!Y102="#","&lt;TD&gt;&lt;BR&gt;&lt;/TD&gt;",CONCATENATE("&lt;TD VALIGN = TOP  ALIGN = CENTER&gt;",Master!Y102,"&lt;/TD&gt;")))</f>
        <v>&lt;TD VALIGN = TOP  ALIGN = CENTER&gt;&lt;/TD&gt;</v>
      </c>
    </row>
    <row r="103" spans="1:26" ht="12.75" customHeight="1" x14ac:dyDescent="0.2">
      <c r="A103" s="26" t="str">
        <f>IF(Master!$B103="#","","&lt;TR&gt;")</f>
        <v>&lt;TR&gt;</v>
      </c>
      <c r="B103" s="7" t="str">
        <f>IF(Master!$B103="#","",CONCATENATE("&lt;TD VALIGN = TOP  ALIGN = CENTER&gt;&lt;A HREF=""maint_",Master!A103,".pdf""&gt;",Master!A103,"&lt;/A&gt;"))</f>
        <v>&lt;TD VALIGN = TOP  ALIGN = CENTER&gt;&lt;A HREF="maint_0109.pdf"&gt;0109&lt;/A&gt;</v>
      </c>
      <c r="C103" s="7" t="str">
        <f>IF(Master!$B103="#","", (IF(Totals!AS103="Y","&lt;BR&gt;&lt;SMALL&gt;&lt;B&gt;&lt;FONT COLOR=""#00C000""&gt;Closed&lt;/FONT&gt;&lt;/B&gt;&lt;/SMALL&gt;&lt;/TD&gt;","&lt;/TD&gt;")))</f>
        <v>&lt;/TD&gt;</v>
      </c>
      <c r="E103" s="7" t="str">
        <f>(IF((Master!$B103="#"),(""),(CONCATENATE("&lt;TD VALIGN = TOP  ALIGN = CENTER NOWRAP&gt;",Master!C103,"&lt;/TD&gt;"))))</f>
        <v>&lt;TD VALIGN = TOP  ALIGN = CENTER NOWRAP&gt;802.1Q-2012&lt;/TD&gt;</v>
      </c>
      <c r="F103" s="7" t="str">
        <f>(IF((Master!$B103="#"),(""),(CONCATENATE("&lt;TD VALIGN = TOP NOWRAP&gt;",Master!D103,"&lt;/TD&gt;"))))</f>
        <v>&lt;TD VALIGN = TOP NOWRAP&gt;17.7.3, 17.4.3&lt;/TD&gt;</v>
      </c>
      <c r="G103" s="7" t="str">
        <f>(IF((Master!$B103="#"),(""),(CONCATENATE("&lt;TD VALIGN = TOP NOWRAP&gt;",Master!E103,"&lt;/TD&gt;"))))</f>
        <v>&lt;TD VALIGN = TOP NOWRAP&gt;IEEE8021-SPANNING-TREE MIB module - PathCost&lt;/TD&gt;</v>
      </c>
      <c r="H103" s="7" t="str">
        <f>IF(Master!G103="#","",IF(Master!G103="#","&lt;TD&gt;&lt;BR&gt;&lt;/TD&gt;",CONCATENATE("&lt;TD VALIGN = TOP  ALIGN = CENTER&gt;",Master!G103,"&lt;/TD&gt;")))</f>
        <v>&lt;TD VALIGN = TOP  ALIGN = CENTER&gt;-&lt;/TD&gt;</v>
      </c>
      <c r="I103" s="7" t="str">
        <f>IF(Master!H103="#","",IF(Master!H103="#","&lt;TD&gt;&lt;BR&gt;&lt;/TD&gt;",CONCATENATE("&lt;TD VALIGN = TOP  ALIGN = CENTER&gt;",Master!H103,"&lt;/TD&gt;")))</f>
        <v>&lt;TD VALIGN = TOP  ALIGN = CENTER&gt;-&lt;/TD&gt;</v>
      </c>
      <c r="J103" s="7" t="str">
        <f>IF(Master!I103="#","",IF(Master!I103="#","&lt;TD&gt;&lt;BR&gt;&lt;/TD&gt;",CONCATENATE("&lt;TD VALIGN = TOP  ALIGN = CENTER&gt;",Master!I103,"&lt;/TD&gt;")))</f>
        <v>&lt;TD VALIGN = TOP  ALIGN = CENTER&gt;-&lt;/TD&gt;</v>
      </c>
      <c r="K103" s="7" t="str">
        <f>IF(Master!J103="#","",IF(Master!J103="#","&lt;TD&gt;&lt;BR&gt;&lt;/TD&gt;",CONCATENATE("&lt;TD VALIGN = TOP  ALIGN = CENTER&gt;",Master!J103,"&lt;/TD&gt;")))</f>
        <v>&lt;TD VALIGN = TOP  ALIGN = CENTER&gt;-&lt;/TD&gt;</v>
      </c>
      <c r="L103" s="7" t="str">
        <f>IF(Master!K103="#","",IF(Master!K103="#","&lt;TD&gt;&lt;BR&gt;&lt;/TD&gt;",CONCATENATE("&lt;TD VALIGN = TOP  ALIGN = CENTER&gt;",Master!K103,"&lt;/TD&gt;")))</f>
        <v>&lt;TD VALIGN = TOP  ALIGN = CENTER&gt;-&lt;/TD&gt;</v>
      </c>
      <c r="M103" s="7" t="str">
        <f>IF(Master!L103="#","",IF(Master!L103="#","&lt;TD&gt;&lt;BR&gt;&lt;/TD&gt;",CONCATENATE("&lt;TD VALIGN = TOP  ALIGN = CENTER&gt;",Master!L103,"&lt;/TD&gt;")))</f>
        <v>&lt;TD VALIGN = TOP  ALIGN = CENTER&gt;-&lt;/TD&gt;</v>
      </c>
      <c r="N103" s="7" t="str">
        <f>IF(Master!M103="#","",IF(Master!M103="#","&lt;TD&gt;&lt;BR&gt;&lt;/TD&gt;",CONCATENATE("&lt;TD VALIGN = TOP  ALIGN = CENTER&gt;",Master!M103,"&lt;/TD&gt;")))</f>
        <v>&lt;TD VALIGN = TOP  ALIGN = CENTER&gt;-&lt;/TD&gt;</v>
      </c>
      <c r="O103" s="7" t="str">
        <f>IF(Master!N103="#","",IF(Master!N103="#","&lt;TD&gt;&lt;BR&gt;&lt;/TD&gt;",CONCATENATE("&lt;TD VALIGN = TOP  ALIGN = CENTER&gt;",Master!N103,"&lt;/TD&gt;")))</f>
        <v>&lt;TD VALIGN = TOP  ALIGN = CENTER&gt;-&lt;/TD&gt;</v>
      </c>
      <c r="P103" s="7" t="str">
        <f>IF(Master!O103="#","",IF(Master!O103="#","&lt;TD&gt;&lt;BR&gt;&lt;/TD&gt;",CONCATENATE("&lt;TD VALIGN = TOP  ALIGN = CENTER&gt;",Master!O103,"&lt;/TD&gt;")))</f>
        <v>&lt;TD VALIGN = TOP  ALIGN = CENTER&gt;-&lt;/TD&gt;</v>
      </c>
      <c r="Q103" s="7" t="str">
        <f>IF(Master!P103="#","",IF(Master!P103="#","&lt;TD&gt;&lt;BR&gt;&lt;/TD&gt;",CONCATENATE("&lt;TD VALIGN = TOP  ALIGN = CENTER&gt;",Master!P103,"&lt;/TD&gt;")))</f>
        <v>&lt;TD VALIGN = TOP  ALIGN = CENTER&gt;-&lt;/TD&gt;</v>
      </c>
      <c r="R103" s="7" t="str">
        <f>IF(Master!Q103="#","",IF(Master!Q103="#","&lt;TD&gt;&lt;BR&gt;&lt;/TD&gt;",CONCATENATE("&lt;TD VALIGN = TOP  ALIGN = CENTER&gt;",Master!Q103,"&lt;/TD&gt;")))</f>
        <v>&lt;TD VALIGN = TOP  ALIGN = CENTER&gt;-&lt;/TD&gt;</v>
      </c>
      <c r="S103" s="7" t="str">
        <f>IF(Master!R103="#","",IF(Master!R103="#","&lt;TD&gt;&lt;BR&gt;&lt;/TD&gt;",CONCATENATE("&lt;TD VALIGN = TOP  ALIGN = CENTER&gt;",Master!R103,"&lt;/TD&gt;")))</f>
        <v>&lt;TD VALIGN = TOP  ALIGN = CENTER&gt;T&lt;/TD&gt;</v>
      </c>
      <c r="T103" s="7" t="str">
        <f>IF(Master!S103="#","",IF(Master!S103="#","&lt;TD&gt;&lt;BR&gt;&lt;/TD&gt;",CONCATENATE("&lt;TD VALIGN = TOP  ALIGN = CENTER&gt;",Master!S103,"&lt;/TD&gt;")))</f>
        <v>&lt;TD VALIGN = TOP  ALIGN = CENTER&gt;B&lt;/TD&gt;</v>
      </c>
      <c r="U103" s="7" t="str">
        <f>IF(Master!T103="#","",IF(Master!T103="#","&lt;TD&gt;&lt;BR&gt;&lt;/TD&gt;",CONCATENATE("&lt;TD VALIGN = TOP  ALIGN = CENTER&gt;",Master!T103,"&lt;/TD&gt;")))</f>
        <v>&lt;TD VALIGN = TOP  ALIGN = CENTER&gt;B&lt;/TD&gt;</v>
      </c>
      <c r="V103" s="7" t="str">
        <f>IF(Master!U103="#","",IF(Master!U103="#","&lt;TD&gt;&lt;BR&gt;&lt;/TD&gt;",CONCATENATE("&lt;TD VALIGN = TOP  ALIGN = CENTER&gt;",Master!U103,"&lt;/TD&gt;")))</f>
        <v>&lt;TD VALIGN = TOP  ALIGN = CENTER&gt;B&lt;/TD&gt;</v>
      </c>
      <c r="W103" s="7" t="str">
        <f>IF(Master!V103="#","",IF(Master!V103="#","&lt;TD&gt;&lt;BR&gt;&lt;/TD&gt;",CONCATENATE("&lt;TD VALIGN = TOP  ALIGN = CENTER&gt;",Master!V103,"&lt;/TD&gt;")))</f>
        <v>&lt;TD VALIGN = TOP  ALIGN = CENTER&gt;V&lt;/TD&gt;</v>
      </c>
      <c r="X103" s="7" t="str">
        <f>IF(Master!W103="#","",IF(Master!W103="#","&lt;TD&gt;&lt;BR&gt;&lt;/TD&gt;",CONCATENATE("&lt;TD VALIGN = TOP  ALIGN = CENTER&gt;",Master!W103,"&lt;/TD&gt;")))</f>
        <v>&lt;TD VALIGN = TOP  ALIGN = CENTER&gt;V&lt;/TD&gt;</v>
      </c>
      <c r="Y103" s="7" t="str">
        <f>IF(Master!X103="#","",IF(Master!X103="#","&lt;TD&gt;&lt;BR&gt;&lt;/TD&gt;",CONCATENATE("&lt;TD VALIGN = TOP  ALIGN = CENTER&gt;",Master!X103,"&lt;/TD&gt;")))</f>
        <v/>
      </c>
      <c r="Z103" s="7" t="str">
        <f>IF(Master!Y103="#","",IF(Master!Y103="#","&lt;TD&gt;&lt;BR&gt;&lt;/TD&gt;",CONCATENATE("&lt;TD VALIGN = TOP  ALIGN = CENTER&gt;",Master!Y103,"&lt;/TD&gt;")))</f>
        <v>&lt;TD VALIGN = TOP  ALIGN = CENTER&gt;&lt;/TD&gt;</v>
      </c>
    </row>
    <row r="104" spans="1:26" ht="12.75" customHeight="1" x14ac:dyDescent="0.2">
      <c r="A104" s="26" t="str">
        <f>IF(Master!$B104="#","","&lt;TR&gt;")</f>
        <v>&lt;TR&gt;</v>
      </c>
      <c r="B104" s="7" t="str">
        <f>IF(Master!$B104="#","",CONCATENATE("&lt;TD VALIGN = TOP  ALIGN = CENTER&gt;&lt;A HREF=""maint_",Master!A104,".pdf""&gt;",Master!A104,"&lt;/A&gt;"))</f>
        <v>&lt;TD VALIGN = TOP  ALIGN = CENTER&gt;&lt;A HREF="maint_0110.pdf"&gt;0110&lt;/A&gt;</v>
      </c>
      <c r="C104" s="7" t="str">
        <f>IF(Master!$B104="#","", (IF(Totals!AS104="Y","&lt;BR&gt;&lt;SMALL&gt;&lt;B&gt;&lt;FONT COLOR=""#00C000""&gt;Closed&lt;/FONT&gt;&lt;/B&gt;&lt;/SMALL&gt;&lt;/TD&gt;","&lt;/TD&gt;")))</f>
        <v>&lt;/TD&gt;</v>
      </c>
      <c r="E104" s="7" t="str">
        <f>(IF((Master!$B104="#"),(""),(CONCATENATE("&lt;TD VALIGN = TOP  ALIGN = CENTER NOWRAP&gt;",Master!C104,"&lt;/TD&gt;"))))</f>
        <v>&lt;TD VALIGN = TOP  ALIGN = CENTER NOWRAP&gt;802.1Q-2012&lt;/TD&gt;</v>
      </c>
      <c r="F104" s="7" t="str">
        <f>(IF((Master!$B104="#"),(""),(CONCATENATE("&lt;TD VALIGN = TOP NOWRAP&gt;",Master!D104,"&lt;/TD&gt;"))))</f>
        <v>&lt;TD VALIGN = TOP NOWRAP&gt;17.7.6&lt;/TD&gt;</v>
      </c>
      <c r="G104" s="7" t="str">
        <f>(IF((Master!$B104="#"),(""),(CONCATENATE("&lt;TD VALIGN = TOP NOWRAP&gt;",Master!E104,"&lt;/TD&gt;"))))</f>
        <v>&lt;TD VALIGN = TOP NOWRAP&gt;IEEE8021-MSTP MIB module - MSTID&lt;/TD&gt;</v>
      </c>
      <c r="H104" s="7" t="str">
        <f>IF(Master!G104="#","",IF(Master!G104="#","&lt;TD&gt;&lt;BR&gt;&lt;/TD&gt;",CONCATENATE("&lt;TD VALIGN = TOP  ALIGN = CENTER&gt;",Master!G104,"&lt;/TD&gt;")))</f>
        <v>&lt;TD VALIGN = TOP  ALIGN = CENTER&gt;-&lt;/TD&gt;</v>
      </c>
      <c r="I104" s="7" t="str">
        <f>IF(Master!H104="#","",IF(Master!H104="#","&lt;TD&gt;&lt;BR&gt;&lt;/TD&gt;",CONCATENATE("&lt;TD VALIGN = TOP  ALIGN = CENTER&gt;",Master!H104,"&lt;/TD&gt;")))</f>
        <v>&lt;TD VALIGN = TOP  ALIGN = CENTER&gt;-&lt;/TD&gt;</v>
      </c>
      <c r="J104" s="7" t="str">
        <f>IF(Master!I104="#","",IF(Master!I104="#","&lt;TD&gt;&lt;BR&gt;&lt;/TD&gt;",CONCATENATE("&lt;TD VALIGN = TOP  ALIGN = CENTER&gt;",Master!I104,"&lt;/TD&gt;")))</f>
        <v>&lt;TD VALIGN = TOP  ALIGN = CENTER&gt;-&lt;/TD&gt;</v>
      </c>
      <c r="K104" s="7" t="str">
        <f>IF(Master!J104="#","",IF(Master!J104="#","&lt;TD&gt;&lt;BR&gt;&lt;/TD&gt;",CONCATENATE("&lt;TD VALIGN = TOP  ALIGN = CENTER&gt;",Master!J104,"&lt;/TD&gt;")))</f>
        <v>&lt;TD VALIGN = TOP  ALIGN = CENTER&gt;-&lt;/TD&gt;</v>
      </c>
      <c r="L104" s="7" t="str">
        <f>IF(Master!K104="#","",IF(Master!K104="#","&lt;TD&gt;&lt;BR&gt;&lt;/TD&gt;",CONCATENATE("&lt;TD VALIGN = TOP  ALIGN = CENTER&gt;",Master!K104,"&lt;/TD&gt;")))</f>
        <v>&lt;TD VALIGN = TOP  ALIGN = CENTER&gt;-&lt;/TD&gt;</v>
      </c>
      <c r="M104" s="7" t="str">
        <f>IF(Master!L104="#","",IF(Master!L104="#","&lt;TD&gt;&lt;BR&gt;&lt;/TD&gt;",CONCATENATE("&lt;TD VALIGN = TOP  ALIGN = CENTER&gt;",Master!L104,"&lt;/TD&gt;")))</f>
        <v>&lt;TD VALIGN = TOP  ALIGN = CENTER&gt;-&lt;/TD&gt;</v>
      </c>
      <c r="N104" s="7" t="str">
        <f>IF(Master!M104="#","",IF(Master!M104="#","&lt;TD&gt;&lt;BR&gt;&lt;/TD&gt;",CONCATENATE("&lt;TD VALIGN = TOP  ALIGN = CENTER&gt;",Master!M104,"&lt;/TD&gt;")))</f>
        <v>&lt;TD VALIGN = TOP  ALIGN = CENTER&gt;-&lt;/TD&gt;</v>
      </c>
      <c r="O104" s="7" t="str">
        <f>IF(Master!N104="#","",IF(Master!N104="#","&lt;TD&gt;&lt;BR&gt;&lt;/TD&gt;",CONCATENATE("&lt;TD VALIGN = TOP  ALIGN = CENTER&gt;",Master!N104,"&lt;/TD&gt;")))</f>
        <v>&lt;TD VALIGN = TOP  ALIGN = CENTER&gt;-&lt;/TD&gt;</v>
      </c>
      <c r="P104" s="7" t="str">
        <f>IF(Master!O104="#","",IF(Master!O104="#","&lt;TD&gt;&lt;BR&gt;&lt;/TD&gt;",CONCATENATE("&lt;TD VALIGN = TOP  ALIGN = CENTER&gt;",Master!O104,"&lt;/TD&gt;")))</f>
        <v>&lt;TD VALIGN = TOP  ALIGN = CENTER&gt;-&lt;/TD&gt;</v>
      </c>
      <c r="Q104" s="7" t="str">
        <f>IF(Master!P104="#","",IF(Master!P104="#","&lt;TD&gt;&lt;BR&gt;&lt;/TD&gt;",CONCATENATE("&lt;TD VALIGN = TOP  ALIGN = CENTER&gt;",Master!P104,"&lt;/TD&gt;")))</f>
        <v>&lt;TD VALIGN = TOP  ALIGN = CENTER&gt;-&lt;/TD&gt;</v>
      </c>
      <c r="R104" s="7" t="str">
        <f>IF(Master!Q104="#","",IF(Master!Q104="#","&lt;TD&gt;&lt;BR&gt;&lt;/TD&gt;",CONCATENATE("&lt;TD VALIGN = TOP  ALIGN = CENTER&gt;",Master!Q104,"&lt;/TD&gt;")))</f>
        <v>&lt;TD VALIGN = TOP  ALIGN = CENTER&gt;-&lt;/TD&gt;</v>
      </c>
      <c r="S104" s="7" t="str">
        <f>IF(Master!R104="#","",IF(Master!R104="#","&lt;TD&gt;&lt;BR&gt;&lt;/TD&gt;",CONCATENATE("&lt;TD VALIGN = TOP  ALIGN = CENTER&gt;",Master!R104,"&lt;/TD&gt;")))</f>
        <v>&lt;TD VALIGN = TOP  ALIGN = CENTER&gt;T&lt;/TD&gt;</v>
      </c>
      <c r="T104" s="7" t="str">
        <f>IF(Master!S104="#","",IF(Master!S104="#","&lt;TD&gt;&lt;BR&gt;&lt;/TD&gt;",CONCATENATE("&lt;TD VALIGN = TOP  ALIGN = CENTER&gt;",Master!S104,"&lt;/TD&gt;")))</f>
        <v>&lt;TD VALIGN = TOP  ALIGN = CENTER&gt;B&lt;/TD&gt;</v>
      </c>
      <c r="U104" s="7" t="str">
        <f>IF(Master!T104="#","",IF(Master!T104="#","&lt;TD&gt;&lt;BR&gt;&lt;/TD&gt;",CONCATENATE("&lt;TD VALIGN = TOP  ALIGN = CENTER&gt;",Master!T104,"&lt;/TD&gt;")))</f>
        <v>&lt;TD VALIGN = TOP  ALIGN = CENTER&gt;V&lt;/TD&gt;</v>
      </c>
      <c r="V104" s="7" t="str">
        <f>IF(Master!U104="#","",IF(Master!U104="#","&lt;TD&gt;&lt;BR&gt;&lt;/TD&gt;",CONCATENATE("&lt;TD VALIGN = TOP  ALIGN = CENTER&gt;",Master!U104,"&lt;/TD&gt;")))</f>
        <v>&lt;TD VALIGN = TOP  ALIGN = CENTER&gt;V&lt;/TD&gt;</v>
      </c>
      <c r="W104" s="7" t="str">
        <f>IF(Master!V104="#","",IF(Master!V104="#","&lt;TD&gt;&lt;BR&gt;&lt;/TD&gt;",CONCATENATE("&lt;TD VALIGN = TOP  ALIGN = CENTER&gt;",Master!V104,"&lt;/TD&gt;")))</f>
        <v>&lt;TD VALIGN = TOP  ALIGN = CENTER&gt;V&lt;/TD&gt;</v>
      </c>
      <c r="X104" s="7" t="str">
        <f>IF(Master!W104="#","",IF(Master!W104="#","&lt;TD&gt;&lt;BR&gt;&lt;/TD&gt;",CONCATENATE("&lt;TD VALIGN = TOP  ALIGN = CENTER&gt;",Master!W104,"&lt;/TD&gt;")))</f>
        <v>&lt;TD VALIGN = TOP  ALIGN = CENTER&gt;V&lt;/TD&gt;</v>
      </c>
      <c r="Y104" s="7" t="str">
        <f>IF(Master!X104="#","",IF(Master!X104="#","&lt;TD&gt;&lt;BR&gt;&lt;/TD&gt;",CONCATENATE("&lt;TD VALIGN = TOP  ALIGN = CENTER&gt;",Master!X104,"&lt;/TD&gt;")))</f>
        <v/>
      </c>
      <c r="Z104" s="7" t="str">
        <f>IF(Master!Y104="#","",IF(Master!Y104="#","&lt;TD&gt;&lt;BR&gt;&lt;/TD&gt;",CONCATENATE("&lt;TD VALIGN = TOP  ALIGN = CENTER&gt;",Master!Y104,"&lt;/TD&gt;")))</f>
        <v>&lt;TD VALIGN = TOP  ALIGN = CENTER&gt;&lt;/TD&gt;</v>
      </c>
    </row>
    <row r="105" spans="1:26" ht="12.75" customHeight="1" x14ac:dyDescent="0.2">
      <c r="A105" s="26" t="str">
        <f>IF(Master!$B105="#","","&lt;TR&gt;")</f>
        <v>&lt;TR&gt;</v>
      </c>
      <c r="B105" s="7" t="str">
        <f>IF(Master!$B105="#","",CONCATENATE("&lt;TD VALIGN = TOP  ALIGN = CENTER&gt;&lt;A HREF=""maint_",Master!A105,".pdf""&gt;",Master!A105,"&lt;/A&gt;"))</f>
        <v>&lt;TD VALIGN = TOP  ALIGN = CENTER&gt;&lt;A HREF="maint_0111.pdf"&gt;0111&lt;/A&gt;</v>
      </c>
      <c r="C105" s="7" t="str">
        <f>IF(Master!$B105="#","", (IF(Totals!AS105="Y","&lt;BR&gt;&lt;SMALL&gt;&lt;B&gt;&lt;FONT COLOR=""#00C000""&gt;Closed&lt;/FONT&gt;&lt;/B&gt;&lt;/SMALL&gt;&lt;/TD&gt;","&lt;/TD&gt;")))</f>
        <v>&lt;/TD&gt;</v>
      </c>
      <c r="E105" s="7" t="str">
        <f>(IF((Master!$B105="#"),(""),(CONCATENATE("&lt;TD VALIGN = TOP  ALIGN = CENTER NOWRAP&gt;",Master!C105,"&lt;/TD&gt;"))))</f>
        <v>&lt;TD VALIGN = TOP  ALIGN = CENTER NOWRAP&gt;802.1Q-2012&lt;/TD&gt;</v>
      </c>
      <c r="F105" s="7" t="str">
        <f>(IF((Master!$B105="#"),(""),(CONCATENATE("&lt;TD VALIGN = TOP NOWRAP&gt;",Master!D105,"&lt;/TD&gt;"))))</f>
        <v>&lt;TD VALIGN = TOP NOWRAP&gt;12.16.3, 12.16.5 (and MIB)&lt;/TD&gt;</v>
      </c>
      <c r="G105" s="7" t="str">
        <f>(IF((Master!$B105="#"),(""),(CONCATENATE("&lt;TD VALIGN = TOP NOWRAP&gt;",Master!E105,"&lt;/TD&gt;"))))</f>
        <v>&lt;TD VALIGN = TOP NOWRAP&gt;IEEE8021-PBB-MIB - ingerss/egress bits&lt;/TD&gt;</v>
      </c>
      <c r="H105" s="7" t="str">
        <f>IF(Master!G105="#","",IF(Master!G105="#","&lt;TD&gt;&lt;BR&gt;&lt;/TD&gt;",CONCATENATE("&lt;TD VALIGN = TOP  ALIGN = CENTER&gt;",Master!G105,"&lt;/TD&gt;")))</f>
        <v>&lt;TD VALIGN = TOP  ALIGN = CENTER&gt;-&lt;/TD&gt;</v>
      </c>
      <c r="I105" s="7" t="str">
        <f>IF(Master!H105="#","",IF(Master!H105="#","&lt;TD&gt;&lt;BR&gt;&lt;/TD&gt;",CONCATENATE("&lt;TD VALIGN = TOP  ALIGN = CENTER&gt;",Master!H105,"&lt;/TD&gt;")))</f>
        <v>&lt;TD VALIGN = TOP  ALIGN = CENTER&gt;-&lt;/TD&gt;</v>
      </c>
      <c r="J105" s="7" t="str">
        <f>IF(Master!I105="#","",IF(Master!I105="#","&lt;TD&gt;&lt;BR&gt;&lt;/TD&gt;",CONCATENATE("&lt;TD VALIGN = TOP  ALIGN = CENTER&gt;",Master!I105,"&lt;/TD&gt;")))</f>
        <v>&lt;TD VALIGN = TOP  ALIGN = CENTER&gt;-&lt;/TD&gt;</v>
      </c>
      <c r="K105" s="7" t="str">
        <f>IF(Master!J105="#","",IF(Master!J105="#","&lt;TD&gt;&lt;BR&gt;&lt;/TD&gt;",CONCATENATE("&lt;TD VALIGN = TOP  ALIGN = CENTER&gt;",Master!J105,"&lt;/TD&gt;")))</f>
        <v>&lt;TD VALIGN = TOP  ALIGN = CENTER&gt;-&lt;/TD&gt;</v>
      </c>
      <c r="L105" s="7" t="str">
        <f>IF(Master!K105="#","",IF(Master!K105="#","&lt;TD&gt;&lt;BR&gt;&lt;/TD&gt;",CONCATENATE("&lt;TD VALIGN = TOP  ALIGN = CENTER&gt;",Master!K105,"&lt;/TD&gt;")))</f>
        <v>&lt;TD VALIGN = TOP  ALIGN = CENTER&gt;-&lt;/TD&gt;</v>
      </c>
      <c r="M105" s="7" t="str">
        <f>IF(Master!L105="#","",IF(Master!L105="#","&lt;TD&gt;&lt;BR&gt;&lt;/TD&gt;",CONCATENATE("&lt;TD VALIGN = TOP  ALIGN = CENTER&gt;",Master!L105,"&lt;/TD&gt;")))</f>
        <v>&lt;TD VALIGN = TOP  ALIGN = CENTER&gt;-&lt;/TD&gt;</v>
      </c>
      <c r="N105" s="7" t="str">
        <f>IF(Master!M105="#","",IF(Master!M105="#","&lt;TD&gt;&lt;BR&gt;&lt;/TD&gt;",CONCATENATE("&lt;TD VALIGN = TOP  ALIGN = CENTER&gt;",Master!M105,"&lt;/TD&gt;")))</f>
        <v>&lt;TD VALIGN = TOP  ALIGN = CENTER&gt;-&lt;/TD&gt;</v>
      </c>
      <c r="O105" s="7" t="str">
        <f>IF(Master!N105="#","",IF(Master!N105="#","&lt;TD&gt;&lt;BR&gt;&lt;/TD&gt;",CONCATENATE("&lt;TD VALIGN = TOP  ALIGN = CENTER&gt;",Master!N105,"&lt;/TD&gt;")))</f>
        <v>&lt;TD VALIGN = TOP  ALIGN = CENTER&gt;-&lt;/TD&gt;</v>
      </c>
      <c r="P105" s="7" t="str">
        <f>IF(Master!O105="#","",IF(Master!O105="#","&lt;TD&gt;&lt;BR&gt;&lt;/TD&gt;",CONCATENATE("&lt;TD VALIGN = TOP  ALIGN = CENTER&gt;",Master!O105,"&lt;/TD&gt;")))</f>
        <v>&lt;TD VALIGN = TOP  ALIGN = CENTER&gt;-&lt;/TD&gt;</v>
      </c>
      <c r="Q105" s="7" t="str">
        <f>IF(Master!P105="#","",IF(Master!P105="#","&lt;TD&gt;&lt;BR&gt;&lt;/TD&gt;",CONCATENATE("&lt;TD VALIGN = TOP  ALIGN = CENTER&gt;",Master!P105,"&lt;/TD&gt;")))</f>
        <v>&lt;TD VALIGN = TOP  ALIGN = CENTER&gt;-&lt;/TD&gt;</v>
      </c>
      <c r="R105" s="7" t="str">
        <f>IF(Master!Q105="#","",IF(Master!Q105="#","&lt;TD&gt;&lt;BR&gt;&lt;/TD&gt;",CONCATENATE("&lt;TD VALIGN = TOP  ALIGN = CENTER&gt;",Master!Q105,"&lt;/TD&gt;")))</f>
        <v>&lt;TD VALIGN = TOP  ALIGN = CENTER&gt;-&lt;/TD&gt;</v>
      </c>
      <c r="S105" s="7" t="str">
        <f>IF(Master!R105="#","",IF(Master!R105="#","&lt;TD&gt;&lt;BR&gt;&lt;/TD&gt;",CONCATENATE("&lt;TD VALIGN = TOP  ALIGN = CENTER&gt;",Master!R105,"&lt;/TD&gt;")))</f>
        <v>&lt;TD VALIGN = TOP  ALIGN = CENTER&gt;B&lt;/TD&gt;</v>
      </c>
      <c r="T105" s="7" t="str">
        <f>IF(Master!S105="#","",IF(Master!S105="#","&lt;TD&gt;&lt;BR&gt;&lt;/TD&gt;",CONCATENATE("&lt;TD VALIGN = TOP  ALIGN = CENTER&gt;",Master!S105,"&lt;/TD&gt;")))</f>
        <v>&lt;TD VALIGN = TOP  ALIGN = CENTER&gt;B&lt;/TD&gt;</v>
      </c>
      <c r="U105" s="7" t="str">
        <f>IF(Master!T105="#","",IF(Master!T105="#","&lt;TD&gt;&lt;BR&gt;&lt;/TD&gt;",CONCATENATE("&lt;TD VALIGN = TOP  ALIGN = CENTER&gt;",Master!T105,"&lt;/TD&gt;")))</f>
        <v>&lt;TD VALIGN = TOP  ALIGN = CENTER&gt;V&lt;/TD&gt;</v>
      </c>
      <c r="V105" s="7" t="str">
        <f>IF(Master!U105="#","",IF(Master!U105="#","&lt;TD&gt;&lt;BR&gt;&lt;/TD&gt;",CONCATENATE("&lt;TD VALIGN = TOP  ALIGN = CENTER&gt;",Master!U105,"&lt;/TD&gt;")))</f>
        <v>&lt;TD VALIGN = TOP  ALIGN = CENTER&gt;V&lt;/TD&gt;</v>
      </c>
      <c r="W105" s="7" t="str">
        <f>IF(Master!V105="#","",IF(Master!V105="#","&lt;TD&gt;&lt;BR&gt;&lt;/TD&gt;",CONCATENATE("&lt;TD VALIGN = TOP  ALIGN = CENTER&gt;",Master!V105,"&lt;/TD&gt;")))</f>
        <v>&lt;TD VALIGN = TOP  ALIGN = CENTER&gt;V&lt;/TD&gt;</v>
      </c>
      <c r="X105" s="7" t="str">
        <f>IF(Master!W105="#","",IF(Master!W105="#","&lt;TD&gt;&lt;BR&gt;&lt;/TD&gt;",CONCATENATE("&lt;TD VALIGN = TOP  ALIGN = CENTER&gt;",Master!W105,"&lt;/TD&gt;")))</f>
        <v>&lt;TD VALIGN = TOP  ALIGN = CENTER&gt;V&lt;/TD&gt;</v>
      </c>
      <c r="Y105" s="7" t="str">
        <f>IF(Master!X105="#","",IF(Master!X105="#","&lt;TD&gt;&lt;BR&gt;&lt;/TD&gt;",CONCATENATE("&lt;TD VALIGN = TOP  ALIGN = CENTER&gt;",Master!X105,"&lt;/TD&gt;")))</f>
        <v/>
      </c>
      <c r="Z105" s="7" t="str">
        <f>IF(Master!Y105="#","",IF(Master!Y105="#","&lt;TD&gt;&lt;BR&gt;&lt;/TD&gt;",CONCATENATE("&lt;TD VALIGN = TOP  ALIGN = CENTER&gt;",Master!Y105,"&lt;/TD&gt;")))</f>
        <v>&lt;TD VALIGN = TOP  ALIGN = CENTER&gt;&lt;/TD&gt;</v>
      </c>
    </row>
    <row r="106" spans="1:26" ht="12.75" customHeight="1" x14ac:dyDescent="0.2">
      <c r="A106" s="26" t="str">
        <f>IF(Master!$B106="#","","&lt;TR&gt;")</f>
        <v>&lt;TR&gt;</v>
      </c>
      <c r="B106" s="7" t="str">
        <f>IF(Master!$B106="#","",CONCATENATE("&lt;TD VALIGN = TOP  ALIGN = CENTER&gt;&lt;A HREF=""maint_",Master!A106,".pdf""&gt;",Master!A106,"&lt;/A&gt;"))</f>
        <v>&lt;TD VALIGN = TOP  ALIGN = CENTER&gt;&lt;A HREF="maint_0112.pdf"&gt;0112&lt;/A&gt;</v>
      </c>
      <c r="C106" s="7" t="str">
        <f>IF(Master!$B106="#","", (IF(Totals!AS106="Y","&lt;BR&gt;&lt;SMALL&gt;&lt;B&gt;&lt;FONT COLOR=""#00C000""&gt;Closed&lt;/FONT&gt;&lt;/B&gt;&lt;/SMALL&gt;&lt;/TD&gt;","&lt;/TD&gt;")))</f>
        <v>&lt;/TD&gt;</v>
      </c>
      <c r="E106" s="7" t="str">
        <f>(IF((Master!$B106="#"),(""),(CONCATENATE("&lt;TD VALIGN = TOP  ALIGN = CENTER NOWRAP&gt;",Master!C106,"&lt;/TD&gt;"))))</f>
        <v>&lt;TD VALIGN = TOP  ALIGN = CENTER NOWRAP&gt;802.1Q-2012&lt;/TD&gt;</v>
      </c>
      <c r="F106" s="7" t="str">
        <f>(IF((Master!$B106="#"),(""),(CONCATENATE("&lt;TD VALIGN = TOP NOWRAP&gt;",Master!D106,"&lt;/TD&gt;"))))</f>
        <v>&lt;TD VALIGN = TOP NOWRAP&gt;17.2.10 (and MIB)&lt;/TD&gt;</v>
      </c>
      <c r="G106" s="7" t="str">
        <f>(IF((Master!$B106="#"),(""),(CONCATENATE("&lt;TD VALIGN = TOP NOWRAP&gt;",Master!E106,"&lt;/TD&gt;"))))</f>
        <v>&lt;TD VALIGN = TOP NOWRAP&gt;IEEE8021-PBBTE MIB - ieee8021PbbTeTeSidTable&lt;/TD&gt;</v>
      </c>
      <c r="H106" s="7" t="str">
        <f>IF(Master!G106="#","",IF(Master!G106="#","&lt;TD&gt;&lt;BR&gt;&lt;/TD&gt;",CONCATENATE("&lt;TD VALIGN = TOP  ALIGN = CENTER&gt;",Master!G106,"&lt;/TD&gt;")))</f>
        <v>&lt;TD VALIGN = TOP  ALIGN = CENTER&gt;-&lt;/TD&gt;</v>
      </c>
      <c r="I106" s="7" t="str">
        <f>IF(Master!H106="#","",IF(Master!H106="#","&lt;TD&gt;&lt;BR&gt;&lt;/TD&gt;",CONCATENATE("&lt;TD VALIGN = TOP  ALIGN = CENTER&gt;",Master!H106,"&lt;/TD&gt;")))</f>
        <v>&lt;TD VALIGN = TOP  ALIGN = CENTER&gt;-&lt;/TD&gt;</v>
      </c>
      <c r="J106" s="7" t="str">
        <f>IF(Master!I106="#","",IF(Master!I106="#","&lt;TD&gt;&lt;BR&gt;&lt;/TD&gt;",CONCATENATE("&lt;TD VALIGN = TOP  ALIGN = CENTER&gt;",Master!I106,"&lt;/TD&gt;")))</f>
        <v>&lt;TD VALIGN = TOP  ALIGN = CENTER&gt;-&lt;/TD&gt;</v>
      </c>
      <c r="K106" s="7" t="str">
        <f>IF(Master!J106="#","",IF(Master!J106="#","&lt;TD&gt;&lt;BR&gt;&lt;/TD&gt;",CONCATENATE("&lt;TD VALIGN = TOP  ALIGN = CENTER&gt;",Master!J106,"&lt;/TD&gt;")))</f>
        <v>&lt;TD VALIGN = TOP  ALIGN = CENTER&gt;-&lt;/TD&gt;</v>
      </c>
      <c r="L106" s="7" t="str">
        <f>IF(Master!K106="#","",IF(Master!K106="#","&lt;TD&gt;&lt;BR&gt;&lt;/TD&gt;",CONCATENATE("&lt;TD VALIGN = TOP  ALIGN = CENTER&gt;",Master!K106,"&lt;/TD&gt;")))</f>
        <v>&lt;TD VALIGN = TOP  ALIGN = CENTER&gt;-&lt;/TD&gt;</v>
      </c>
      <c r="M106" s="7" t="str">
        <f>IF(Master!L106="#","",IF(Master!L106="#","&lt;TD&gt;&lt;BR&gt;&lt;/TD&gt;",CONCATENATE("&lt;TD VALIGN = TOP  ALIGN = CENTER&gt;",Master!L106,"&lt;/TD&gt;")))</f>
        <v>&lt;TD VALIGN = TOP  ALIGN = CENTER&gt;-&lt;/TD&gt;</v>
      </c>
      <c r="N106" s="7" t="str">
        <f>IF(Master!M106="#","",IF(Master!M106="#","&lt;TD&gt;&lt;BR&gt;&lt;/TD&gt;",CONCATENATE("&lt;TD VALIGN = TOP  ALIGN = CENTER&gt;",Master!M106,"&lt;/TD&gt;")))</f>
        <v>&lt;TD VALIGN = TOP  ALIGN = CENTER&gt;-&lt;/TD&gt;</v>
      </c>
      <c r="O106" s="7" t="str">
        <f>IF(Master!N106="#","",IF(Master!N106="#","&lt;TD&gt;&lt;BR&gt;&lt;/TD&gt;",CONCATENATE("&lt;TD VALIGN = TOP  ALIGN = CENTER&gt;",Master!N106,"&lt;/TD&gt;")))</f>
        <v>&lt;TD VALIGN = TOP  ALIGN = CENTER&gt;-&lt;/TD&gt;</v>
      </c>
      <c r="P106" s="7" t="str">
        <f>IF(Master!O106="#","",IF(Master!O106="#","&lt;TD&gt;&lt;BR&gt;&lt;/TD&gt;",CONCATENATE("&lt;TD VALIGN = TOP  ALIGN = CENTER&gt;",Master!O106,"&lt;/TD&gt;")))</f>
        <v>&lt;TD VALIGN = TOP  ALIGN = CENTER&gt;-&lt;/TD&gt;</v>
      </c>
      <c r="Q106" s="7" t="str">
        <f>IF(Master!P106="#","",IF(Master!P106="#","&lt;TD&gt;&lt;BR&gt;&lt;/TD&gt;",CONCATENATE("&lt;TD VALIGN = TOP  ALIGN = CENTER&gt;",Master!P106,"&lt;/TD&gt;")))</f>
        <v>&lt;TD VALIGN = TOP  ALIGN = CENTER&gt;-&lt;/TD&gt;</v>
      </c>
      <c r="R106" s="7" t="str">
        <f>IF(Master!Q106="#","",IF(Master!Q106="#","&lt;TD&gt;&lt;BR&gt;&lt;/TD&gt;",CONCATENATE("&lt;TD VALIGN = TOP  ALIGN = CENTER&gt;",Master!Q106,"&lt;/TD&gt;")))</f>
        <v>&lt;TD VALIGN = TOP  ALIGN = CENTER&gt;-&lt;/TD&gt;</v>
      </c>
      <c r="S106" s="7" t="str">
        <f>IF(Master!R106="#","",IF(Master!R106="#","&lt;TD&gt;&lt;BR&gt;&lt;/TD&gt;",CONCATENATE("&lt;TD VALIGN = TOP  ALIGN = CENTER&gt;",Master!R106,"&lt;/TD&gt;")))</f>
        <v>&lt;TD VALIGN = TOP  ALIGN = CENTER&gt;B&lt;/TD&gt;</v>
      </c>
      <c r="T106" s="7" t="str">
        <f>IF(Master!S106="#","",IF(Master!S106="#","&lt;TD&gt;&lt;BR&gt;&lt;/TD&gt;",CONCATENATE("&lt;TD VALIGN = TOP  ALIGN = CENTER&gt;",Master!S106,"&lt;/TD&gt;")))</f>
        <v>&lt;TD VALIGN = TOP  ALIGN = CENTER&gt;B&lt;/TD&gt;</v>
      </c>
      <c r="U106" s="7" t="str">
        <f>IF(Master!T106="#","",IF(Master!T106="#","&lt;TD&gt;&lt;BR&gt;&lt;/TD&gt;",CONCATENATE("&lt;TD VALIGN = TOP  ALIGN = CENTER&gt;",Master!T106,"&lt;/TD&gt;")))</f>
        <v>&lt;TD VALIGN = TOP  ALIGN = CENTER&gt;V&lt;/TD&gt;</v>
      </c>
      <c r="V106" s="7" t="str">
        <f>IF(Master!U106="#","",IF(Master!U106="#","&lt;TD&gt;&lt;BR&gt;&lt;/TD&gt;",CONCATENATE("&lt;TD VALIGN = TOP  ALIGN = CENTER&gt;",Master!U106,"&lt;/TD&gt;")))</f>
        <v>&lt;TD VALIGN = TOP  ALIGN = CENTER&gt;V&lt;/TD&gt;</v>
      </c>
      <c r="W106" s="7" t="str">
        <f>IF(Master!V106="#","",IF(Master!V106="#","&lt;TD&gt;&lt;BR&gt;&lt;/TD&gt;",CONCATENATE("&lt;TD VALIGN = TOP  ALIGN = CENTER&gt;",Master!V106,"&lt;/TD&gt;")))</f>
        <v>&lt;TD VALIGN = TOP  ALIGN = CENTER&gt;V&lt;/TD&gt;</v>
      </c>
      <c r="X106" s="7" t="str">
        <f>IF(Master!W106="#","",IF(Master!W106="#","&lt;TD&gt;&lt;BR&gt;&lt;/TD&gt;",CONCATENATE("&lt;TD VALIGN = TOP  ALIGN = CENTER&gt;",Master!W106,"&lt;/TD&gt;")))</f>
        <v>&lt;TD VALIGN = TOP  ALIGN = CENTER&gt;V&lt;/TD&gt;</v>
      </c>
      <c r="Y106" s="7" t="str">
        <f>IF(Master!X106="#","",IF(Master!X106="#","&lt;TD&gt;&lt;BR&gt;&lt;/TD&gt;",CONCATENATE("&lt;TD VALIGN = TOP  ALIGN = CENTER&gt;",Master!X106,"&lt;/TD&gt;")))</f>
        <v/>
      </c>
      <c r="Z106" s="7" t="str">
        <f>IF(Master!Y106="#","",IF(Master!Y106="#","&lt;TD&gt;&lt;BR&gt;&lt;/TD&gt;",CONCATENATE("&lt;TD VALIGN = TOP  ALIGN = CENTER&gt;",Master!Y106,"&lt;/TD&gt;")))</f>
        <v>&lt;TD VALIGN = TOP  ALIGN = CENTER&gt;&lt;/TD&gt;</v>
      </c>
    </row>
    <row r="107" spans="1:26" ht="12.75" customHeight="1" x14ac:dyDescent="0.2">
      <c r="A107" s="26" t="str">
        <f>IF(Master!$B107="#","","&lt;TR&gt;")</f>
        <v>&lt;TR&gt;</v>
      </c>
      <c r="B107" s="7" t="str">
        <f>IF(Master!$B107="#","",CONCATENATE("&lt;TD VALIGN = TOP  ALIGN = CENTER&gt;&lt;A HREF=""maint_",Master!A107,".pdf""&gt;",Master!A107,"&lt;/A&gt;"))</f>
        <v>&lt;TD VALIGN = TOP  ALIGN = CENTER&gt;&lt;A HREF="maint_0115.pdf"&gt;0115&lt;/A&gt;</v>
      </c>
      <c r="C107" s="7" t="str">
        <f>IF(Master!$B107="#","", (IF(Totals!AS107="Y","&lt;BR&gt;&lt;SMALL&gt;&lt;B&gt;&lt;FONT COLOR=""#00C000""&gt;Closed&lt;/FONT&gt;&lt;/B&gt;&lt;/SMALL&gt;&lt;/TD&gt;","&lt;/TD&gt;")))</f>
        <v>&lt;/TD&gt;</v>
      </c>
      <c r="E107" s="7" t="str">
        <f>(IF((Master!$B107="#"),(""),(CONCATENATE("&lt;TD VALIGN = TOP  ALIGN = CENTER NOWRAP&gt;",Master!C107,"&lt;/TD&gt;"))))</f>
        <v>&lt;TD VALIGN = TOP  ALIGN = CENTER NOWRAP&gt;802.1AS&lt;/TD&gt;</v>
      </c>
      <c r="F107" s="7" t="str">
        <f>(IF((Master!$B107="#"),(""),(CONCATENATE("&lt;TD VALIGN = TOP NOWRAP&gt;",Master!D107,"&lt;/TD&gt;"))))</f>
        <v>&lt;TD VALIGN = TOP NOWRAP&gt;11.4.2.4&lt;/TD&gt;</v>
      </c>
      <c r="G107" s="7" t="str">
        <f>(IF((Master!$B107="#"),(""),(CONCATENATE("&lt;TD VALIGN = TOP NOWRAP&gt;",Master!E107,"&lt;/TD&gt;"))))</f>
        <v>&lt;TD VALIGN = TOP NOWRAP&gt;correctionField (Integer64)&lt;/TD&gt;</v>
      </c>
      <c r="H107" s="7" t="str">
        <f>IF(Master!G107="#","",IF(Master!G107="#","&lt;TD&gt;&lt;BR&gt;&lt;/TD&gt;",CONCATENATE("&lt;TD VALIGN = TOP  ALIGN = CENTER&gt;",Master!G107,"&lt;/TD&gt;")))</f>
        <v>&lt;TD VALIGN = TOP  ALIGN = CENTER&gt;-&lt;/TD&gt;</v>
      </c>
      <c r="I107" s="7" t="str">
        <f>IF(Master!H107="#","",IF(Master!H107="#","&lt;TD&gt;&lt;BR&gt;&lt;/TD&gt;",CONCATENATE("&lt;TD VALIGN = TOP  ALIGN = CENTER&gt;",Master!H107,"&lt;/TD&gt;")))</f>
        <v>&lt;TD VALIGN = TOP  ALIGN = CENTER&gt;-&lt;/TD&gt;</v>
      </c>
      <c r="J107" s="7" t="str">
        <f>IF(Master!I107="#","",IF(Master!I107="#","&lt;TD&gt;&lt;BR&gt;&lt;/TD&gt;",CONCATENATE("&lt;TD VALIGN = TOP  ALIGN = CENTER&gt;",Master!I107,"&lt;/TD&gt;")))</f>
        <v>&lt;TD VALIGN = TOP  ALIGN = CENTER&gt;-&lt;/TD&gt;</v>
      </c>
      <c r="K107" s="7" t="str">
        <f>IF(Master!J107="#","",IF(Master!J107="#","&lt;TD&gt;&lt;BR&gt;&lt;/TD&gt;",CONCATENATE("&lt;TD VALIGN = TOP  ALIGN = CENTER&gt;",Master!J107,"&lt;/TD&gt;")))</f>
        <v>&lt;TD VALIGN = TOP  ALIGN = CENTER&gt;-&lt;/TD&gt;</v>
      </c>
      <c r="L107" s="7" t="str">
        <f>IF(Master!K107="#","",IF(Master!K107="#","&lt;TD&gt;&lt;BR&gt;&lt;/TD&gt;",CONCATENATE("&lt;TD VALIGN = TOP  ALIGN = CENTER&gt;",Master!K107,"&lt;/TD&gt;")))</f>
        <v>&lt;TD VALIGN = TOP  ALIGN = CENTER&gt;-&lt;/TD&gt;</v>
      </c>
      <c r="M107" s="7" t="str">
        <f>IF(Master!L107="#","",IF(Master!L107="#","&lt;TD&gt;&lt;BR&gt;&lt;/TD&gt;",CONCATENATE("&lt;TD VALIGN = TOP  ALIGN = CENTER&gt;",Master!L107,"&lt;/TD&gt;")))</f>
        <v>&lt;TD VALIGN = TOP  ALIGN = CENTER&gt;-&lt;/TD&gt;</v>
      </c>
      <c r="N107" s="7" t="str">
        <f>IF(Master!M107="#","",IF(Master!M107="#","&lt;TD&gt;&lt;BR&gt;&lt;/TD&gt;",CONCATENATE("&lt;TD VALIGN = TOP  ALIGN = CENTER&gt;",Master!M107,"&lt;/TD&gt;")))</f>
        <v>&lt;TD VALIGN = TOP  ALIGN = CENTER&gt;-&lt;/TD&gt;</v>
      </c>
      <c r="O107" s="7" t="str">
        <f>IF(Master!N107="#","",IF(Master!N107="#","&lt;TD&gt;&lt;BR&gt;&lt;/TD&gt;",CONCATENATE("&lt;TD VALIGN = TOP  ALIGN = CENTER&gt;",Master!N107,"&lt;/TD&gt;")))</f>
        <v>&lt;TD VALIGN = TOP  ALIGN = CENTER&gt;-&lt;/TD&gt;</v>
      </c>
      <c r="P107" s="7" t="str">
        <f>IF(Master!O107="#","",IF(Master!O107="#","&lt;TD&gt;&lt;BR&gt;&lt;/TD&gt;",CONCATENATE("&lt;TD VALIGN = TOP  ALIGN = CENTER&gt;",Master!O107,"&lt;/TD&gt;")))</f>
        <v>&lt;TD VALIGN = TOP  ALIGN = CENTER&gt;-&lt;/TD&gt;</v>
      </c>
      <c r="Q107" s="7" t="str">
        <f>IF(Master!P107="#","",IF(Master!P107="#","&lt;TD&gt;&lt;BR&gt;&lt;/TD&gt;",CONCATENATE("&lt;TD VALIGN = TOP  ALIGN = CENTER&gt;",Master!P107,"&lt;/TD&gt;")))</f>
        <v>&lt;TD VALIGN = TOP  ALIGN = CENTER&gt;-&lt;/TD&gt;</v>
      </c>
      <c r="R107" s="7" t="str">
        <f>IF(Master!Q107="#","",IF(Master!Q107="#","&lt;TD&gt;&lt;BR&gt;&lt;/TD&gt;",CONCATENATE("&lt;TD VALIGN = TOP  ALIGN = CENTER&gt;",Master!Q107,"&lt;/TD&gt;")))</f>
        <v>&lt;TD VALIGN = TOP  ALIGN = CENTER&gt;-&lt;/TD&gt;</v>
      </c>
      <c r="S107" s="7" t="str">
        <f>IF(Master!R107="#","",IF(Master!R107="#","&lt;TD&gt;&lt;BR&gt;&lt;/TD&gt;",CONCATENATE("&lt;TD VALIGN = TOP  ALIGN = CENTER&gt;",Master!R107,"&lt;/TD&gt;")))</f>
        <v>&lt;TD VALIGN = TOP  ALIGN = CENTER&gt;-&lt;/TD&gt;</v>
      </c>
      <c r="T107" s="7" t="str">
        <f>IF(Master!S107="#","",IF(Master!S107="#","&lt;TD&gt;&lt;BR&gt;&lt;/TD&gt;",CONCATENATE("&lt;TD VALIGN = TOP  ALIGN = CENTER&gt;",Master!S107,"&lt;/TD&gt;")))</f>
        <v>&lt;TD VALIGN = TOP  ALIGN = CENTER&gt;B&lt;/TD&gt;</v>
      </c>
      <c r="U107" s="7" t="str">
        <f>IF(Master!T107="#","",IF(Master!T107="#","&lt;TD&gt;&lt;BR&gt;&lt;/TD&gt;",CONCATENATE("&lt;TD VALIGN = TOP  ALIGN = CENTER&gt;",Master!T107,"&lt;/TD&gt;")))</f>
        <v>&lt;TD VALIGN = TOP  ALIGN = CENTER&gt;B&lt;/TD&gt;</v>
      </c>
      <c r="V107" s="7" t="str">
        <f>IF(Master!U107="#","",IF(Master!U107="#","&lt;TD&gt;&lt;BR&gt;&lt;/TD&gt;",CONCATENATE("&lt;TD VALIGN = TOP  ALIGN = CENTER&gt;",Master!U107,"&lt;/TD&gt;")))</f>
        <v>&lt;TD VALIGN = TOP  ALIGN = CENTER&gt;B&lt;/TD&gt;</v>
      </c>
      <c r="W107" s="7" t="str">
        <f>IF(Master!V107="#","",IF(Master!V107="#","&lt;TD&gt;&lt;BR&gt;&lt;/TD&gt;",CONCATENATE("&lt;TD VALIGN = TOP  ALIGN = CENTER&gt;",Master!V107,"&lt;/TD&gt;")))</f>
        <v>&lt;TD VALIGN = TOP  ALIGN = CENTER&gt;B&lt;/TD&gt;</v>
      </c>
      <c r="X107" s="7" t="str">
        <f>IF(Master!W107="#","",IF(Master!W107="#","&lt;TD&gt;&lt;BR&gt;&lt;/TD&gt;",CONCATENATE("&lt;TD VALIGN = TOP  ALIGN = CENTER&gt;",Master!W107,"&lt;/TD&gt;")))</f>
        <v>&lt;TD VALIGN = TOP  ALIGN = CENTER&gt;B&lt;/TD&gt;</v>
      </c>
      <c r="Y107" s="7" t="str">
        <f>IF(Master!X107="#","",IF(Master!X107="#","&lt;TD&gt;&lt;BR&gt;&lt;/TD&gt;",CONCATENATE("&lt;TD VALIGN = TOP  ALIGN = CENTER&gt;",Master!X107,"&lt;/TD&gt;")))</f>
        <v/>
      </c>
      <c r="Z107" s="7" t="str">
        <f>IF(Master!Y107="#","",IF(Master!Y107="#","&lt;TD&gt;&lt;BR&gt;&lt;/TD&gt;",CONCATENATE("&lt;TD VALIGN = TOP  ALIGN = CENTER&gt;",Master!Y107,"&lt;/TD&gt;")))</f>
        <v>&lt;TD VALIGN = TOP  ALIGN = CENTER&gt;&lt;/TD&gt;</v>
      </c>
    </row>
    <row r="108" spans="1:26" ht="12.75" customHeight="1" x14ac:dyDescent="0.2">
      <c r="A108" s="26" t="str">
        <f>IF(Master!$B108="#","","&lt;TR&gt;")</f>
        <v>&lt;TR&gt;</v>
      </c>
      <c r="B108" s="7" t="str">
        <f>IF(Master!$B108="#","",CONCATENATE("&lt;TD VALIGN = TOP  ALIGN = CENTER&gt;&lt;A HREF=""maint_",Master!A108,".pdf""&gt;",Master!A108,"&lt;/A&gt;"))</f>
        <v>&lt;TD VALIGN = TOP  ALIGN = CENTER&gt;&lt;A HREF="maint_0116.pdf"&gt;0116&lt;/A&gt;</v>
      </c>
      <c r="C108" s="7" t="str">
        <f>IF(Master!$B108="#","", (IF(Totals!AS108="Y","&lt;BR&gt;&lt;SMALL&gt;&lt;B&gt;&lt;FONT COLOR=""#00C000""&gt;Closed&lt;/FONT&gt;&lt;/B&gt;&lt;/SMALL&gt;&lt;/TD&gt;","&lt;/TD&gt;")))</f>
        <v>&lt;/TD&gt;</v>
      </c>
      <c r="E108" s="7" t="str">
        <f>(IF((Master!$B108="#"),(""),(CONCATENATE("&lt;TD VALIGN = TOP  ALIGN = CENTER NOWRAP&gt;",Master!C108,"&lt;/TD&gt;"))))</f>
        <v>&lt;TD VALIGN = TOP  ALIGN = CENTER NOWRAP&gt;802.1AS&lt;/TD&gt;</v>
      </c>
      <c r="F108" s="7" t="str">
        <f>(IF((Master!$B108="#"),(""),(CONCATENATE("&lt;TD VALIGN = TOP NOWRAP&gt;",Master!D108,"&lt;/TD&gt;"))))</f>
        <v>&lt;TD VALIGN = TOP NOWRAP&gt;11.4.2.4&lt;/TD&gt;</v>
      </c>
      <c r="G108" s="7" t="str">
        <f>(IF((Master!$B108="#"),(""),(CONCATENATE("&lt;TD VALIGN = TOP NOWRAP&gt;",Master!E108,"&lt;/TD&gt;"))))</f>
        <v>&lt;TD VALIGN = TOP NOWRAP&gt;correctionField (Integer64)&lt;/TD&gt;</v>
      </c>
      <c r="H108" s="7" t="str">
        <f>IF(Master!G108="#","",IF(Master!G108="#","&lt;TD&gt;&lt;BR&gt;&lt;/TD&gt;",CONCATENATE("&lt;TD VALIGN = TOP  ALIGN = CENTER&gt;",Master!G108,"&lt;/TD&gt;")))</f>
        <v>&lt;TD VALIGN = TOP  ALIGN = CENTER&gt;-&lt;/TD&gt;</v>
      </c>
      <c r="I108" s="7" t="str">
        <f>IF(Master!H108="#","",IF(Master!H108="#","&lt;TD&gt;&lt;BR&gt;&lt;/TD&gt;",CONCATENATE("&lt;TD VALIGN = TOP  ALIGN = CENTER&gt;",Master!H108,"&lt;/TD&gt;")))</f>
        <v>&lt;TD VALIGN = TOP  ALIGN = CENTER&gt;-&lt;/TD&gt;</v>
      </c>
      <c r="J108" s="7" t="str">
        <f>IF(Master!I108="#","",IF(Master!I108="#","&lt;TD&gt;&lt;BR&gt;&lt;/TD&gt;",CONCATENATE("&lt;TD VALIGN = TOP  ALIGN = CENTER&gt;",Master!I108,"&lt;/TD&gt;")))</f>
        <v>&lt;TD VALIGN = TOP  ALIGN = CENTER&gt;-&lt;/TD&gt;</v>
      </c>
      <c r="K108" s="7" t="str">
        <f>IF(Master!J108="#","",IF(Master!J108="#","&lt;TD&gt;&lt;BR&gt;&lt;/TD&gt;",CONCATENATE("&lt;TD VALIGN = TOP  ALIGN = CENTER&gt;",Master!J108,"&lt;/TD&gt;")))</f>
        <v>&lt;TD VALIGN = TOP  ALIGN = CENTER&gt;-&lt;/TD&gt;</v>
      </c>
      <c r="L108" s="7" t="str">
        <f>IF(Master!K108="#","",IF(Master!K108="#","&lt;TD&gt;&lt;BR&gt;&lt;/TD&gt;",CONCATENATE("&lt;TD VALIGN = TOP  ALIGN = CENTER&gt;",Master!K108,"&lt;/TD&gt;")))</f>
        <v>&lt;TD VALIGN = TOP  ALIGN = CENTER&gt;-&lt;/TD&gt;</v>
      </c>
      <c r="M108" s="7" t="str">
        <f>IF(Master!L108="#","",IF(Master!L108="#","&lt;TD&gt;&lt;BR&gt;&lt;/TD&gt;",CONCATENATE("&lt;TD VALIGN = TOP  ALIGN = CENTER&gt;",Master!L108,"&lt;/TD&gt;")))</f>
        <v>&lt;TD VALIGN = TOP  ALIGN = CENTER&gt;-&lt;/TD&gt;</v>
      </c>
      <c r="N108" s="7" t="str">
        <f>IF(Master!M108="#","",IF(Master!M108="#","&lt;TD&gt;&lt;BR&gt;&lt;/TD&gt;",CONCATENATE("&lt;TD VALIGN = TOP  ALIGN = CENTER&gt;",Master!M108,"&lt;/TD&gt;")))</f>
        <v>&lt;TD VALIGN = TOP  ALIGN = CENTER&gt;-&lt;/TD&gt;</v>
      </c>
      <c r="O108" s="7" t="str">
        <f>IF(Master!N108="#","",IF(Master!N108="#","&lt;TD&gt;&lt;BR&gt;&lt;/TD&gt;",CONCATENATE("&lt;TD VALIGN = TOP  ALIGN = CENTER&gt;",Master!N108,"&lt;/TD&gt;")))</f>
        <v>&lt;TD VALIGN = TOP  ALIGN = CENTER&gt;-&lt;/TD&gt;</v>
      </c>
      <c r="P108" s="7" t="str">
        <f>IF(Master!O108="#","",IF(Master!O108="#","&lt;TD&gt;&lt;BR&gt;&lt;/TD&gt;",CONCATENATE("&lt;TD VALIGN = TOP  ALIGN = CENTER&gt;",Master!O108,"&lt;/TD&gt;")))</f>
        <v>&lt;TD VALIGN = TOP  ALIGN = CENTER&gt;-&lt;/TD&gt;</v>
      </c>
      <c r="Q108" s="7" t="str">
        <f>IF(Master!P108="#","",IF(Master!P108="#","&lt;TD&gt;&lt;BR&gt;&lt;/TD&gt;",CONCATENATE("&lt;TD VALIGN = TOP  ALIGN = CENTER&gt;",Master!P108,"&lt;/TD&gt;")))</f>
        <v>&lt;TD VALIGN = TOP  ALIGN = CENTER&gt;-&lt;/TD&gt;</v>
      </c>
      <c r="R108" s="7" t="str">
        <f>IF(Master!Q108="#","",IF(Master!Q108="#","&lt;TD&gt;&lt;BR&gt;&lt;/TD&gt;",CONCATENATE("&lt;TD VALIGN = TOP  ALIGN = CENTER&gt;",Master!Q108,"&lt;/TD&gt;")))</f>
        <v>&lt;TD VALIGN = TOP  ALIGN = CENTER&gt;-&lt;/TD&gt;</v>
      </c>
      <c r="S108" s="7" t="str">
        <f>IF(Master!R108="#","",IF(Master!R108="#","&lt;TD&gt;&lt;BR&gt;&lt;/TD&gt;",CONCATENATE("&lt;TD VALIGN = TOP  ALIGN = CENTER&gt;",Master!R108,"&lt;/TD&gt;")))</f>
        <v>&lt;TD VALIGN = TOP  ALIGN = CENTER&gt;-&lt;/TD&gt;</v>
      </c>
      <c r="T108" s="7" t="str">
        <f>IF(Master!S108="#","",IF(Master!S108="#","&lt;TD&gt;&lt;BR&gt;&lt;/TD&gt;",CONCATENATE("&lt;TD VALIGN = TOP  ALIGN = CENTER&gt;",Master!S108,"&lt;/TD&gt;")))</f>
        <v>&lt;TD VALIGN = TOP  ALIGN = CENTER&gt;B&lt;/TD&gt;</v>
      </c>
      <c r="U108" s="7" t="str">
        <f>IF(Master!T108="#","",IF(Master!T108="#","&lt;TD&gt;&lt;BR&gt;&lt;/TD&gt;",CONCATENATE("&lt;TD VALIGN = TOP  ALIGN = CENTER&gt;",Master!T108,"&lt;/TD&gt;")))</f>
        <v>&lt;TD VALIGN = TOP  ALIGN = CENTER&gt;B&lt;/TD&gt;</v>
      </c>
      <c r="V108" s="7" t="str">
        <f>IF(Master!U108="#","",IF(Master!U108="#","&lt;TD&gt;&lt;BR&gt;&lt;/TD&gt;",CONCATENATE("&lt;TD VALIGN = TOP  ALIGN = CENTER&gt;",Master!U108,"&lt;/TD&gt;")))</f>
        <v>&lt;TD VALIGN = TOP  ALIGN = CENTER&gt;B&lt;/TD&gt;</v>
      </c>
      <c r="W108" s="7" t="str">
        <f>IF(Master!V108="#","",IF(Master!V108="#","&lt;TD&gt;&lt;BR&gt;&lt;/TD&gt;",CONCATENATE("&lt;TD VALIGN = TOP  ALIGN = CENTER&gt;",Master!V108,"&lt;/TD&gt;")))</f>
        <v>&lt;TD VALIGN = TOP  ALIGN = CENTER&gt;B&lt;/TD&gt;</v>
      </c>
      <c r="X108" s="7" t="str">
        <f>IF(Master!W108="#","",IF(Master!W108="#","&lt;TD&gt;&lt;BR&gt;&lt;/TD&gt;",CONCATENATE("&lt;TD VALIGN = TOP  ALIGN = CENTER&gt;",Master!W108,"&lt;/TD&gt;")))</f>
        <v>&lt;TD VALIGN = TOP  ALIGN = CENTER&gt;B&lt;/TD&gt;</v>
      </c>
      <c r="Y108" s="7" t="str">
        <f>IF(Master!X108="#","",IF(Master!X108="#","&lt;TD&gt;&lt;BR&gt;&lt;/TD&gt;",CONCATENATE("&lt;TD VALIGN = TOP  ALIGN = CENTER&gt;",Master!X108,"&lt;/TD&gt;")))</f>
        <v/>
      </c>
      <c r="Z108" s="7" t="str">
        <f>IF(Master!Y108="#","",IF(Master!Y108="#","&lt;TD&gt;&lt;BR&gt;&lt;/TD&gt;",CONCATENATE("&lt;TD VALIGN = TOP  ALIGN = CENTER&gt;",Master!Y108,"&lt;/TD&gt;")))</f>
        <v>&lt;TD VALIGN = TOP  ALIGN = CENTER&gt;&lt;/TD&gt;</v>
      </c>
    </row>
    <row r="109" spans="1:26" ht="12.75" customHeight="1" x14ac:dyDescent="0.2">
      <c r="A109" s="26" t="str">
        <f>IF(Master!$B109="#","","&lt;TR&gt;")</f>
        <v>&lt;TR&gt;</v>
      </c>
      <c r="B109" s="7" t="str">
        <f>IF(Master!$B109="#","",CONCATENATE("&lt;TD VALIGN = TOP  ALIGN = CENTER&gt;&lt;A HREF=""maint_",Master!A109,".pdf""&gt;",Master!A109,"&lt;/A&gt;"))</f>
        <v>&lt;TD VALIGN = TOP  ALIGN = CENTER&gt;&lt;A HREF="maint_0117.pdf"&gt;0117&lt;/A&gt;</v>
      </c>
      <c r="C109" s="7" t="str">
        <f>IF(Master!$B109="#","", (IF(Totals!AS109="Y","&lt;BR&gt;&lt;SMALL&gt;&lt;B&gt;&lt;FONT COLOR=""#00C000""&gt;Closed&lt;/FONT&gt;&lt;/B&gt;&lt;/SMALL&gt;&lt;/TD&gt;","&lt;/TD&gt;")))</f>
        <v>&lt;/TD&gt;</v>
      </c>
      <c r="E109" s="7" t="str">
        <f>(IF((Master!$B109="#"),(""),(CONCATENATE("&lt;TD VALIGN = TOP  ALIGN = CENTER NOWRAP&gt;",Master!C109,"&lt;/TD&gt;"))))</f>
        <v>&lt;TD VALIGN = TOP  ALIGN = CENTER NOWRAP&gt;802.1AS&lt;/TD&gt;</v>
      </c>
      <c r="F109" s="7" t="str">
        <f>(IF((Master!$B109="#"),(""),(CONCATENATE("&lt;TD VALIGN = TOP NOWRAP&gt;",Master!D109,"&lt;/TD&gt;"))))</f>
        <v>&lt;TD VALIGN = TOP NOWRAP&gt;B.2&lt;/TD&gt;</v>
      </c>
      <c r="G109" s="7" t="str">
        <f>(IF((Master!$B109="#"),(""),(CONCATENATE("&lt;TD VALIGN = TOP NOWRAP&gt;",Master!E109,"&lt;/TD&gt;"))))</f>
        <v>&lt;TD VALIGN = TOP NOWRAP&gt;Time-aware system requirements&lt;/TD&gt;</v>
      </c>
      <c r="H109" s="7" t="str">
        <f>IF(Master!G109="#","",IF(Master!G109="#","&lt;TD&gt;&lt;BR&gt;&lt;/TD&gt;",CONCATENATE("&lt;TD VALIGN = TOP  ALIGN = CENTER&gt;",Master!G109,"&lt;/TD&gt;")))</f>
        <v>&lt;TD VALIGN = TOP  ALIGN = CENTER&gt;-&lt;/TD&gt;</v>
      </c>
      <c r="I109" s="7" t="str">
        <f>IF(Master!H109="#","",IF(Master!H109="#","&lt;TD&gt;&lt;BR&gt;&lt;/TD&gt;",CONCATENATE("&lt;TD VALIGN = TOP  ALIGN = CENTER&gt;",Master!H109,"&lt;/TD&gt;")))</f>
        <v>&lt;TD VALIGN = TOP  ALIGN = CENTER&gt;-&lt;/TD&gt;</v>
      </c>
      <c r="J109" s="7" t="str">
        <f>IF(Master!I109="#","",IF(Master!I109="#","&lt;TD&gt;&lt;BR&gt;&lt;/TD&gt;",CONCATENATE("&lt;TD VALIGN = TOP  ALIGN = CENTER&gt;",Master!I109,"&lt;/TD&gt;")))</f>
        <v>&lt;TD VALIGN = TOP  ALIGN = CENTER&gt;-&lt;/TD&gt;</v>
      </c>
      <c r="K109" s="7" t="str">
        <f>IF(Master!J109="#","",IF(Master!J109="#","&lt;TD&gt;&lt;BR&gt;&lt;/TD&gt;",CONCATENATE("&lt;TD VALIGN = TOP  ALIGN = CENTER&gt;",Master!J109,"&lt;/TD&gt;")))</f>
        <v>&lt;TD VALIGN = TOP  ALIGN = CENTER&gt;-&lt;/TD&gt;</v>
      </c>
      <c r="L109" s="7" t="str">
        <f>IF(Master!K109="#","",IF(Master!K109="#","&lt;TD&gt;&lt;BR&gt;&lt;/TD&gt;",CONCATENATE("&lt;TD VALIGN = TOP  ALIGN = CENTER&gt;",Master!K109,"&lt;/TD&gt;")))</f>
        <v>&lt;TD VALIGN = TOP  ALIGN = CENTER&gt;-&lt;/TD&gt;</v>
      </c>
      <c r="M109" s="7" t="str">
        <f>IF(Master!L109="#","",IF(Master!L109="#","&lt;TD&gt;&lt;BR&gt;&lt;/TD&gt;",CONCATENATE("&lt;TD VALIGN = TOP  ALIGN = CENTER&gt;",Master!L109,"&lt;/TD&gt;")))</f>
        <v>&lt;TD VALIGN = TOP  ALIGN = CENTER&gt;-&lt;/TD&gt;</v>
      </c>
      <c r="N109" s="7" t="str">
        <f>IF(Master!M109="#","",IF(Master!M109="#","&lt;TD&gt;&lt;BR&gt;&lt;/TD&gt;",CONCATENATE("&lt;TD VALIGN = TOP  ALIGN = CENTER&gt;",Master!M109,"&lt;/TD&gt;")))</f>
        <v>&lt;TD VALIGN = TOP  ALIGN = CENTER&gt;-&lt;/TD&gt;</v>
      </c>
      <c r="O109" s="7" t="str">
        <f>IF(Master!N109="#","",IF(Master!N109="#","&lt;TD&gt;&lt;BR&gt;&lt;/TD&gt;",CONCATENATE("&lt;TD VALIGN = TOP  ALIGN = CENTER&gt;",Master!N109,"&lt;/TD&gt;")))</f>
        <v>&lt;TD VALIGN = TOP  ALIGN = CENTER&gt;-&lt;/TD&gt;</v>
      </c>
      <c r="P109" s="7" t="str">
        <f>IF(Master!O109="#","",IF(Master!O109="#","&lt;TD&gt;&lt;BR&gt;&lt;/TD&gt;",CONCATENATE("&lt;TD VALIGN = TOP  ALIGN = CENTER&gt;",Master!O109,"&lt;/TD&gt;")))</f>
        <v>&lt;TD VALIGN = TOP  ALIGN = CENTER&gt;-&lt;/TD&gt;</v>
      </c>
      <c r="Q109" s="7" t="str">
        <f>IF(Master!P109="#","",IF(Master!P109="#","&lt;TD&gt;&lt;BR&gt;&lt;/TD&gt;",CONCATENATE("&lt;TD VALIGN = TOP  ALIGN = CENTER&gt;",Master!P109,"&lt;/TD&gt;")))</f>
        <v>&lt;TD VALIGN = TOP  ALIGN = CENTER&gt;-&lt;/TD&gt;</v>
      </c>
      <c r="R109" s="7" t="str">
        <f>IF(Master!Q109="#","",IF(Master!Q109="#","&lt;TD&gt;&lt;BR&gt;&lt;/TD&gt;",CONCATENATE("&lt;TD VALIGN = TOP  ALIGN = CENTER&gt;",Master!Q109,"&lt;/TD&gt;")))</f>
        <v>&lt;TD VALIGN = TOP  ALIGN = CENTER&gt;-&lt;/TD&gt;</v>
      </c>
      <c r="S109" s="7" t="str">
        <f>IF(Master!R109="#","",IF(Master!R109="#","&lt;TD&gt;&lt;BR&gt;&lt;/TD&gt;",CONCATENATE("&lt;TD VALIGN = TOP  ALIGN = CENTER&gt;",Master!R109,"&lt;/TD&gt;")))</f>
        <v>&lt;TD VALIGN = TOP  ALIGN = CENTER&gt;-&lt;/TD&gt;</v>
      </c>
      <c r="T109" s="7" t="str">
        <f>IF(Master!S109="#","",IF(Master!S109="#","&lt;TD&gt;&lt;BR&gt;&lt;/TD&gt;",CONCATENATE("&lt;TD VALIGN = TOP  ALIGN = CENTER&gt;",Master!S109,"&lt;/TD&gt;")))</f>
        <v>&lt;TD VALIGN = TOP  ALIGN = CENTER&gt;B&lt;/TD&gt;</v>
      </c>
      <c r="U109" s="7" t="str">
        <f>IF(Master!T109="#","",IF(Master!T109="#","&lt;TD&gt;&lt;BR&gt;&lt;/TD&gt;",CONCATENATE("&lt;TD VALIGN = TOP  ALIGN = CENTER&gt;",Master!T109,"&lt;/TD&gt;")))</f>
        <v>&lt;TD VALIGN = TOP  ALIGN = CENTER&gt;B&lt;/TD&gt;</v>
      </c>
      <c r="V109" s="7" t="str">
        <f>IF(Master!U109="#","",IF(Master!U109="#","&lt;TD&gt;&lt;BR&gt;&lt;/TD&gt;",CONCATENATE("&lt;TD VALIGN = TOP  ALIGN = CENTER&gt;",Master!U109,"&lt;/TD&gt;")))</f>
        <v>&lt;TD VALIGN = TOP  ALIGN = CENTER&gt;B&lt;/TD&gt;</v>
      </c>
      <c r="W109" s="7" t="str">
        <f>IF(Master!V109="#","",IF(Master!V109="#","&lt;TD&gt;&lt;BR&gt;&lt;/TD&gt;",CONCATENATE("&lt;TD VALIGN = TOP  ALIGN = CENTER&gt;",Master!V109,"&lt;/TD&gt;")))</f>
        <v>&lt;TD VALIGN = TOP  ALIGN = CENTER&gt;B&lt;/TD&gt;</v>
      </c>
      <c r="X109" s="7" t="str">
        <f>IF(Master!W109="#","",IF(Master!W109="#","&lt;TD&gt;&lt;BR&gt;&lt;/TD&gt;",CONCATENATE("&lt;TD VALIGN = TOP  ALIGN = CENTER&gt;",Master!W109,"&lt;/TD&gt;")))</f>
        <v>&lt;TD VALIGN = TOP  ALIGN = CENTER&gt;B&lt;/TD&gt;</v>
      </c>
      <c r="Y109" s="7" t="str">
        <f>IF(Master!X109="#","",IF(Master!X109="#","&lt;TD&gt;&lt;BR&gt;&lt;/TD&gt;",CONCATENATE("&lt;TD VALIGN = TOP  ALIGN = CENTER&gt;",Master!X109,"&lt;/TD&gt;")))</f>
        <v/>
      </c>
      <c r="Z109" s="7" t="str">
        <f>IF(Master!Y109="#","",IF(Master!Y109="#","&lt;TD&gt;&lt;BR&gt;&lt;/TD&gt;",CONCATENATE("&lt;TD VALIGN = TOP  ALIGN = CENTER&gt;",Master!Y109,"&lt;/TD&gt;")))</f>
        <v>&lt;TD VALIGN = TOP  ALIGN = CENTER&gt;&lt;/TD&gt;</v>
      </c>
    </row>
    <row r="110" spans="1:26" ht="12.75" customHeight="1" x14ac:dyDescent="0.2">
      <c r="A110" s="26" t="str">
        <f>IF(Master!$B110="#","","&lt;TR&gt;")</f>
        <v>&lt;TR&gt;</v>
      </c>
      <c r="B110" s="7" t="str">
        <f>IF(Master!$B110="#","",CONCATENATE("&lt;TD VALIGN = TOP  ALIGN = CENTER&gt;&lt;A HREF=""maint_",Master!A110,".pdf""&gt;",Master!A110,"&lt;/A&gt;"))</f>
        <v>&lt;TD VALIGN = TOP  ALIGN = CENTER&gt;&lt;A HREF="maint_0118.pdf"&gt;0118&lt;/A&gt;</v>
      </c>
      <c r="C110" s="7" t="str">
        <f>IF(Master!$B110="#","", (IF(Totals!AS110="Y","&lt;BR&gt;&lt;SMALL&gt;&lt;B&gt;&lt;FONT COLOR=""#00C000""&gt;Closed&lt;/FONT&gt;&lt;/B&gt;&lt;/SMALL&gt;&lt;/TD&gt;","&lt;/TD&gt;")))</f>
        <v>&lt;/TD&gt;</v>
      </c>
      <c r="E110" s="7" t="str">
        <f>(IF((Master!$B110="#"),(""),(CONCATENATE("&lt;TD VALIGN = TOP  ALIGN = CENTER NOWRAP&gt;",Master!C110,"&lt;/TD&gt;"))))</f>
        <v>&lt;TD VALIGN = TOP  ALIGN = CENTER NOWRAP&gt;802.1AS&lt;/TD&gt;</v>
      </c>
      <c r="F110" s="7" t="str">
        <f>(IF((Master!$B110="#"),(""),(CONCATENATE("&lt;TD VALIGN = TOP NOWRAP&gt;",Master!D110,"&lt;/TD&gt;"))))</f>
        <v>&lt;TD VALIGN = TOP NOWRAP&gt;B.1.3.2&lt;/TD&gt;</v>
      </c>
      <c r="G110" s="7" t="str">
        <f>(IF((Master!$B110="#"),(""),(CONCATENATE("&lt;TD VALIGN = TOP NOWRAP&gt;",Master!E110,"&lt;/TD&gt;"))))</f>
        <v>&lt;TD VALIGN = TOP NOWRAP&gt;Allan variance vertical axis units incorrect&lt;/TD&gt;</v>
      </c>
      <c r="H110" s="7" t="str">
        <f>IF(Master!G110="#","",IF(Master!G110="#","&lt;TD&gt;&lt;BR&gt;&lt;/TD&gt;",CONCATENATE("&lt;TD VALIGN = TOP  ALIGN = CENTER&gt;",Master!G110,"&lt;/TD&gt;")))</f>
        <v>&lt;TD VALIGN = TOP  ALIGN = CENTER&gt;-&lt;/TD&gt;</v>
      </c>
      <c r="I110" s="7" t="str">
        <f>IF(Master!H110="#","",IF(Master!H110="#","&lt;TD&gt;&lt;BR&gt;&lt;/TD&gt;",CONCATENATE("&lt;TD VALIGN = TOP  ALIGN = CENTER&gt;",Master!H110,"&lt;/TD&gt;")))</f>
        <v>&lt;TD VALIGN = TOP  ALIGN = CENTER&gt;-&lt;/TD&gt;</v>
      </c>
      <c r="J110" s="7" t="str">
        <f>IF(Master!I110="#","",IF(Master!I110="#","&lt;TD&gt;&lt;BR&gt;&lt;/TD&gt;",CONCATENATE("&lt;TD VALIGN = TOP  ALIGN = CENTER&gt;",Master!I110,"&lt;/TD&gt;")))</f>
        <v>&lt;TD VALIGN = TOP  ALIGN = CENTER&gt;-&lt;/TD&gt;</v>
      </c>
      <c r="K110" s="7" t="str">
        <f>IF(Master!J110="#","",IF(Master!J110="#","&lt;TD&gt;&lt;BR&gt;&lt;/TD&gt;",CONCATENATE("&lt;TD VALIGN = TOP  ALIGN = CENTER&gt;",Master!J110,"&lt;/TD&gt;")))</f>
        <v>&lt;TD VALIGN = TOP  ALIGN = CENTER&gt;-&lt;/TD&gt;</v>
      </c>
      <c r="L110" s="7" t="str">
        <f>IF(Master!K110="#","",IF(Master!K110="#","&lt;TD&gt;&lt;BR&gt;&lt;/TD&gt;",CONCATENATE("&lt;TD VALIGN = TOP  ALIGN = CENTER&gt;",Master!K110,"&lt;/TD&gt;")))</f>
        <v>&lt;TD VALIGN = TOP  ALIGN = CENTER&gt;-&lt;/TD&gt;</v>
      </c>
      <c r="M110" s="7" t="str">
        <f>IF(Master!L110="#","",IF(Master!L110="#","&lt;TD&gt;&lt;BR&gt;&lt;/TD&gt;",CONCATENATE("&lt;TD VALIGN = TOP  ALIGN = CENTER&gt;",Master!L110,"&lt;/TD&gt;")))</f>
        <v>&lt;TD VALIGN = TOP  ALIGN = CENTER&gt;-&lt;/TD&gt;</v>
      </c>
      <c r="N110" s="7" t="str">
        <f>IF(Master!M110="#","",IF(Master!M110="#","&lt;TD&gt;&lt;BR&gt;&lt;/TD&gt;",CONCATENATE("&lt;TD VALIGN = TOP  ALIGN = CENTER&gt;",Master!M110,"&lt;/TD&gt;")))</f>
        <v>&lt;TD VALIGN = TOP  ALIGN = CENTER&gt;-&lt;/TD&gt;</v>
      </c>
      <c r="O110" s="7" t="str">
        <f>IF(Master!N110="#","",IF(Master!N110="#","&lt;TD&gt;&lt;BR&gt;&lt;/TD&gt;",CONCATENATE("&lt;TD VALIGN = TOP  ALIGN = CENTER&gt;",Master!N110,"&lt;/TD&gt;")))</f>
        <v>&lt;TD VALIGN = TOP  ALIGN = CENTER&gt;-&lt;/TD&gt;</v>
      </c>
      <c r="P110" s="7" t="str">
        <f>IF(Master!O110="#","",IF(Master!O110="#","&lt;TD&gt;&lt;BR&gt;&lt;/TD&gt;",CONCATENATE("&lt;TD VALIGN = TOP  ALIGN = CENTER&gt;",Master!O110,"&lt;/TD&gt;")))</f>
        <v>&lt;TD VALIGN = TOP  ALIGN = CENTER&gt;-&lt;/TD&gt;</v>
      </c>
      <c r="Q110" s="7" t="str">
        <f>IF(Master!P110="#","",IF(Master!P110="#","&lt;TD&gt;&lt;BR&gt;&lt;/TD&gt;",CONCATENATE("&lt;TD VALIGN = TOP  ALIGN = CENTER&gt;",Master!P110,"&lt;/TD&gt;")))</f>
        <v>&lt;TD VALIGN = TOP  ALIGN = CENTER&gt;-&lt;/TD&gt;</v>
      </c>
      <c r="R110" s="7" t="str">
        <f>IF(Master!Q110="#","",IF(Master!Q110="#","&lt;TD&gt;&lt;BR&gt;&lt;/TD&gt;",CONCATENATE("&lt;TD VALIGN = TOP  ALIGN = CENTER&gt;",Master!Q110,"&lt;/TD&gt;")))</f>
        <v>&lt;TD VALIGN = TOP  ALIGN = CENTER&gt;-&lt;/TD&gt;</v>
      </c>
      <c r="S110" s="7" t="str">
        <f>IF(Master!R110="#","",IF(Master!R110="#","&lt;TD&gt;&lt;BR&gt;&lt;/TD&gt;",CONCATENATE("&lt;TD VALIGN = TOP  ALIGN = CENTER&gt;",Master!R110,"&lt;/TD&gt;")))</f>
        <v>&lt;TD VALIGN = TOP  ALIGN = CENTER&gt;-&lt;/TD&gt;</v>
      </c>
      <c r="T110" s="7" t="str">
        <f>IF(Master!S110="#","",IF(Master!S110="#","&lt;TD&gt;&lt;BR&gt;&lt;/TD&gt;",CONCATENATE("&lt;TD VALIGN = TOP  ALIGN = CENTER&gt;",Master!S110,"&lt;/TD&gt;")))</f>
        <v>&lt;TD VALIGN = TOP  ALIGN = CENTER&gt;B&lt;/TD&gt;</v>
      </c>
      <c r="U110" s="7" t="str">
        <f>IF(Master!T110="#","",IF(Master!T110="#","&lt;TD&gt;&lt;BR&gt;&lt;/TD&gt;",CONCATENATE("&lt;TD VALIGN = TOP  ALIGN = CENTER&gt;",Master!T110,"&lt;/TD&gt;")))</f>
        <v>&lt;TD VALIGN = TOP  ALIGN = CENTER&gt;B&lt;/TD&gt;</v>
      </c>
      <c r="V110" s="7" t="str">
        <f>IF(Master!U110="#","",IF(Master!U110="#","&lt;TD&gt;&lt;BR&gt;&lt;/TD&gt;",CONCATENATE("&lt;TD VALIGN = TOP  ALIGN = CENTER&gt;",Master!U110,"&lt;/TD&gt;")))</f>
        <v>&lt;TD VALIGN = TOP  ALIGN = CENTER&gt;B&lt;/TD&gt;</v>
      </c>
      <c r="W110" s="7" t="str">
        <f>IF(Master!V110="#","",IF(Master!V110="#","&lt;TD&gt;&lt;BR&gt;&lt;/TD&gt;",CONCATENATE("&lt;TD VALIGN = TOP  ALIGN = CENTER&gt;",Master!V110,"&lt;/TD&gt;")))</f>
        <v>&lt;TD VALIGN = TOP  ALIGN = CENTER&gt;B&lt;/TD&gt;</v>
      </c>
      <c r="X110" s="7" t="str">
        <f>IF(Master!W110="#","",IF(Master!W110="#","&lt;TD&gt;&lt;BR&gt;&lt;/TD&gt;",CONCATENATE("&lt;TD VALIGN = TOP  ALIGN = CENTER&gt;",Master!W110,"&lt;/TD&gt;")))</f>
        <v>&lt;TD VALIGN = TOP  ALIGN = CENTER&gt;B&lt;/TD&gt;</v>
      </c>
      <c r="Y110" s="7" t="str">
        <f>IF(Master!X110="#","",IF(Master!X110="#","&lt;TD&gt;&lt;BR&gt;&lt;/TD&gt;",CONCATENATE("&lt;TD VALIGN = TOP  ALIGN = CENTER&gt;",Master!X110,"&lt;/TD&gt;")))</f>
        <v/>
      </c>
      <c r="Z110" s="7" t="str">
        <f>IF(Master!Y110="#","",IF(Master!Y110="#","&lt;TD&gt;&lt;BR&gt;&lt;/TD&gt;",CONCATENATE("&lt;TD VALIGN = TOP  ALIGN = CENTER&gt;",Master!Y110,"&lt;/TD&gt;")))</f>
        <v>&lt;TD VALIGN = TOP  ALIGN = CENTER&gt;&lt;/TD&gt;</v>
      </c>
    </row>
    <row r="111" spans="1:26" ht="12.75" customHeight="1" x14ac:dyDescent="0.2">
      <c r="A111" s="26" t="str">
        <f>IF(Master!$B111="#","","&lt;TR&gt;")</f>
        <v>&lt;TR&gt;</v>
      </c>
      <c r="B111" s="7" t="str">
        <f>IF(Master!$B111="#","",CONCATENATE("&lt;TD VALIGN = TOP  ALIGN = CENTER&gt;&lt;A HREF=""maint_",Master!A111,".pdf""&gt;",Master!A111,"&lt;/A&gt;"))</f>
        <v>&lt;TD VALIGN = TOP  ALIGN = CENTER&gt;&lt;A HREF="maint_0119.pdf"&gt;0119&lt;/A&gt;</v>
      </c>
      <c r="C111" s="7" t="str">
        <f>IF(Master!$B111="#","", (IF(Totals!AS111="Y","&lt;BR&gt;&lt;SMALL&gt;&lt;B&gt;&lt;FONT COLOR=""#00C000""&gt;Closed&lt;/FONT&gt;&lt;/B&gt;&lt;/SMALL&gt;&lt;/TD&gt;","&lt;/TD&gt;")))</f>
        <v>&lt;/TD&gt;</v>
      </c>
      <c r="E111" s="7" t="str">
        <f>(IF((Master!$B111="#"),(""),(CONCATENATE("&lt;TD VALIGN = TOP  ALIGN = CENTER NOWRAP&gt;",Master!C111,"&lt;/TD&gt;"))))</f>
        <v>&lt;TD VALIGN = TOP  ALIGN = CENTER NOWRAP&gt;802.1AS&lt;/TD&gt;</v>
      </c>
      <c r="F111" s="7" t="str">
        <f>(IF((Master!$B111="#"),(""),(CONCATENATE("&lt;TD VALIGN = TOP NOWRAP&gt;",Master!D111,"&lt;/TD&gt;"))))</f>
        <v>&lt;TD VALIGN = TOP NOWRAP&gt;10.3.11.3&lt;/TD&gt;</v>
      </c>
      <c r="G111" s="7" t="str">
        <f>(IF((Master!$B111="#"),(""),(CONCATENATE("&lt;TD VALIGN = TOP NOWRAP&gt;",Master!E111,"&lt;/TD&gt;"))))</f>
        <v>&lt;TD VALIGN = TOP NOWRAP&gt;BMCA - PortAnnounceInformation state machine - downgraded information&lt;/TD&gt;</v>
      </c>
      <c r="H111" s="7" t="str">
        <f>IF(Master!G111="#","",IF(Master!G111="#","&lt;TD&gt;&lt;BR&gt;&lt;/TD&gt;",CONCATENATE("&lt;TD VALIGN = TOP  ALIGN = CENTER&gt;",Master!G111,"&lt;/TD&gt;")))</f>
        <v>&lt;TD VALIGN = TOP  ALIGN = CENTER&gt;-&lt;/TD&gt;</v>
      </c>
      <c r="I111" s="7" t="str">
        <f>IF(Master!H111="#","",IF(Master!H111="#","&lt;TD&gt;&lt;BR&gt;&lt;/TD&gt;",CONCATENATE("&lt;TD VALIGN = TOP  ALIGN = CENTER&gt;",Master!H111,"&lt;/TD&gt;")))</f>
        <v>&lt;TD VALIGN = TOP  ALIGN = CENTER&gt;-&lt;/TD&gt;</v>
      </c>
      <c r="J111" s="7" t="str">
        <f>IF(Master!I111="#","",IF(Master!I111="#","&lt;TD&gt;&lt;BR&gt;&lt;/TD&gt;",CONCATENATE("&lt;TD VALIGN = TOP  ALIGN = CENTER&gt;",Master!I111,"&lt;/TD&gt;")))</f>
        <v>&lt;TD VALIGN = TOP  ALIGN = CENTER&gt;-&lt;/TD&gt;</v>
      </c>
      <c r="K111" s="7" t="str">
        <f>IF(Master!J111="#","",IF(Master!J111="#","&lt;TD&gt;&lt;BR&gt;&lt;/TD&gt;",CONCATENATE("&lt;TD VALIGN = TOP  ALIGN = CENTER&gt;",Master!J111,"&lt;/TD&gt;")))</f>
        <v>&lt;TD VALIGN = TOP  ALIGN = CENTER&gt;-&lt;/TD&gt;</v>
      </c>
      <c r="L111" s="7" t="str">
        <f>IF(Master!K111="#","",IF(Master!K111="#","&lt;TD&gt;&lt;BR&gt;&lt;/TD&gt;",CONCATENATE("&lt;TD VALIGN = TOP  ALIGN = CENTER&gt;",Master!K111,"&lt;/TD&gt;")))</f>
        <v>&lt;TD VALIGN = TOP  ALIGN = CENTER&gt;-&lt;/TD&gt;</v>
      </c>
      <c r="M111" s="7" t="str">
        <f>IF(Master!L111="#","",IF(Master!L111="#","&lt;TD&gt;&lt;BR&gt;&lt;/TD&gt;",CONCATENATE("&lt;TD VALIGN = TOP  ALIGN = CENTER&gt;",Master!L111,"&lt;/TD&gt;")))</f>
        <v>&lt;TD VALIGN = TOP  ALIGN = CENTER&gt;-&lt;/TD&gt;</v>
      </c>
      <c r="N111" s="7" t="str">
        <f>IF(Master!M111="#","",IF(Master!M111="#","&lt;TD&gt;&lt;BR&gt;&lt;/TD&gt;",CONCATENATE("&lt;TD VALIGN = TOP  ALIGN = CENTER&gt;",Master!M111,"&lt;/TD&gt;")))</f>
        <v>&lt;TD VALIGN = TOP  ALIGN = CENTER&gt;-&lt;/TD&gt;</v>
      </c>
      <c r="O111" s="7" t="str">
        <f>IF(Master!N111="#","",IF(Master!N111="#","&lt;TD&gt;&lt;BR&gt;&lt;/TD&gt;",CONCATENATE("&lt;TD VALIGN = TOP  ALIGN = CENTER&gt;",Master!N111,"&lt;/TD&gt;")))</f>
        <v>&lt;TD VALIGN = TOP  ALIGN = CENTER&gt;-&lt;/TD&gt;</v>
      </c>
      <c r="P111" s="7" t="str">
        <f>IF(Master!O111="#","",IF(Master!O111="#","&lt;TD&gt;&lt;BR&gt;&lt;/TD&gt;",CONCATENATE("&lt;TD VALIGN = TOP  ALIGN = CENTER&gt;",Master!O111,"&lt;/TD&gt;")))</f>
        <v>&lt;TD VALIGN = TOP  ALIGN = CENTER&gt;-&lt;/TD&gt;</v>
      </c>
      <c r="Q111" s="7" t="str">
        <f>IF(Master!P111="#","",IF(Master!P111="#","&lt;TD&gt;&lt;BR&gt;&lt;/TD&gt;",CONCATENATE("&lt;TD VALIGN = TOP  ALIGN = CENTER&gt;",Master!P111,"&lt;/TD&gt;")))</f>
        <v>&lt;TD VALIGN = TOP  ALIGN = CENTER&gt;-&lt;/TD&gt;</v>
      </c>
      <c r="R111" s="7" t="str">
        <f>IF(Master!Q111="#","",IF(Master!Q111="#","&lt;TD&gt;&lt;BR&gt;&lt;/TD&gt;",CONCATENATE("&lt;TD VALIGN = TOP  ALIGN = CENTER&gt;",Master!Q111,"&lt;/TD&gt;")))</f>
        <v>&lt;TD VALIGN = TOP  ALIGN = CENTER&gt;-&lt;/TD&gt;</v>
      </c>
      <c r="S111" s="7" t="str">
        <f>IF(Master!R111="#","",IF(Master!R111="#","&lt;TD&gt;&lt;BR&gt;&lt;/TD&gt;",CONCATENATE("&lt;TD VALIGN = TOP  ALIGN = CENTER&gt;",Master!R111,"&lt;/TD&gt;")))</f>
        <v>&lt;TD VALIGN = TOP  ALIGN = CENTER&gt;-&lt;/TD&gt;</v>
      </c>
      <c r="T111" s="7" t="str">
        <f>IF(Master!S111="#","",IF(Master!S111="#","&lt;TD&gt;&lt;BR&gt;&lt;/TD&gt;",CONCATENATE("&lt;TD VALIGN = TOP  ALIGN = CENTER&gt;",Master!S111,"&lt;/TD&gt;")))</f>
        <v>&lt;TD VALIGN = TOP  ALIGN = CENTER&gt;T&lt;/TD&gt;</v>
      </c>
      <c r="U111" s="7" t="str">
        <f>IF(Master!T111="#","",IF(Master!T111="#","&lt;TD&gt;&lt;BR&gt;&lt;/TD&gt;",CONCATENATE("&lt;TD VALIGN = TOP  ALIGN = CENTER&gt;",Master!T111,"&lt;/TD&gt;")))</f>
        <v>&lt;TD VALIGN = TOP  ALIGN = CENTER&gt;T&lt;/TD&gt;</v>
      </c>
      <c r="V111" s="7" t="str">
        <f>IF(Master!U111="#","",IF(Master!U111="#","&lt;TD&gt;&lt;BR&gt;&lt;/TD&gt;",CONCATENATE("&lt;TD VALIGN = TOP  ALIGN = CENTER&gt;",Master!U111,"&lt;/TD&gt;")))</f>
        <v>&lt;TD VALIGN = TOP  ALIGN = CENTER&gt;CB&lt;/TD&gt;</v>
      </c>
      <c r="W111" s="7" t="str">
        <f>IF(Master!V111="#","",IF(Master!V111="#","&lt;TD&gt;&lt;BR&gt;&lt;/TD&gt;",CONCATENATE("&lt;TD VALIGN = TOP  ALIGN = CENTER&gt;",Master!V111,"&lt;/TD&gt;")))</f>
        <v>&lt;TD VALIGN = TOP  ALIGN = CENTER&gt;B&lt;/TD&gt;</v>
      </c>
      <c r="X111" s="7" t="str">
        <f>IF(Master!W111="#","",IF(Master!W111="#","&lt;TD&gt;&lt;BR&gt;&lt;/TD&gt;",CONCATENATE("&lt;TD VALIGN = TOP  ALIGN = CENTER&gt;",Master!W111,"&lt;/TD&gt;")))</f>
        <v>&lt;TD VALIGN = TOP  ALIGN = CENTER&gt;B&lt;/TD&gt;</v>
      </c>
      <c r="Y111" s="7" t="str">
        <f>IF(Master!X111="#","",IF(Master!X111="#","&lt;TD&gt;&lt;BR&gt;&lt;/TD&gt;",CONCATENATE("&lt;TD VALIGN = TOP  ALIGN = CENTER&gt;",Master!X111,"&lt;/TD&gt;")))</f>
        <v/>
      </c>
      <c r="Z111" s="7" t="str">
        <f>IF(Master!Y111="#","",IF(Master!Y111="#","&lt;TD&gt;&lt;BR&gt;&lt;/TD&gt;",CONCATENATE("&lt;TD VALIGN = TOP  ALIGN = CENTER&gt;",Master!Y111,"&lt;/TD&gt;")))</f>
        <v>&lt;TD VALIGN = TOP  ALIGN = CENTER&gt;&lt;/TD&gt;</v>
      </c>
    </row>
    <row r="112" spans="1:26" ht="12.75" customHeight="1" x14ac:dyDescent="0.2">
      <c r="A112" s="26" t="str">
        <f>IF(Master!$B112="#","","&lt;TR&gt;")</f>
        <v>&lt;TR&gt;</v>
      </c>
      <c r="B112" s="7" t="str">
        <f>IF(Master!$B112="#","",CONCATENATE("&lt;TD VALIGN = TOP  ALIGN = CENTER&gt;&lt;A HREF=""maint_",Master!A112,".pdf""&gt;",Master!A112,"&lt;/A&gt;"))</f>
        <v>&lt;TD VALIGN = TOP  ALIGN = CENTER&gt;&lt;A HREF="maint_0120.pdf"&gt;0120&lt;/A&gt;</v>
      </c>
      <c r="C112" s="7" t="str">
        <f>IF(Master!$B112="#","", (IF(Totals!AS112="Y","&lt;BR&gt;&lt;SMALL&gt;&lt;B&gt;&lt;FONT COLOR=""#00C000""&gt;Closed&lt;/FONT&gt;&lt;/B&gt;&lt;/SMALL&gt;&lt;/TD&gt;","&lt;/TD&gt;")))</f>
        <v>&lt;/TD&gt;</v>
      </c>
      <c r="E112" s="7" t="str">
        <f>(IF((Master!$B112="#"),(""),(CONCATENATE("&lt;TD VALIGN = TOP  ALIGN = CENTER NOWRAP&gt;",Master!C112,"&lt;/TD&gt;"))))</f>
        <v>&lt;TD VALIGN = TOP  ALIGN = CENTER NOWRAP&gt;802.1AS&lt;/TD&gt;</v>
      </c>
      <c r="F112" s="7" t="str">
        <f>(IF((Master!$B112="#"),(""),(CONCATENATE("&lt;TD VALIGN = TOP NOWRAP&gt;",Master!D112,"&lt;/TD&gt;"))))</f>
        <v>&lt;TD VALIGN = TOP NOWRAP&gt;11.2.13.3&lt;/TD&gt;</v>
      </c>
      <c r="G112" s="7" t="str">
        <f>(IF((Master!$B112="#"),(""),(CONCATENATE("&lt;TD VALIGN = TOP NOWRAP&gt;",Master!E112,"&lt;/TD&gt;"))))</f>
        <v>&lt;TD VALIGN = TOP NOWRAP&gt;Sync receipt timeout due to loss of single Follow_Up message&lt;/TD&gt;</v>
      </c>
      <c r="H112" s="7" t="str">
        <f>IF(Master!G112="#","",IF(Master!G112="#","&lt;TD&gt;&lt;BR&gt;&lt;/TD&gt;",CONCATENATE("&lt;TD VALIGN = TOP  ALIGN = CENTER&gt;",Master!G112,"&lt;/TD&gt;")))</f>
        <v>&lt;TD VALIGN = TOP  ALIGN = CENTER&gt;-&lt;/TD&gt;</v>
      </c>
      <c r="I112" s="7" t="str">
        <f>IF(Master!H112="#","",IF(Master!H112="#","&lt;TD&gt;&lt;BR&gt;&lt;/TD&gt;",CONCATENATE("&lt;TD VALIGN = TOP  ALIGN = CENTER&gt;",Master!H112,"&lt;/TD&gt;")))</f>
        <v>&lt;TD VALIGN = TOP  ALIGN = CENTER&gt;-&lt;/TD&gt;</v>
      </c>
      <c r="J112" s="7" t="str">
        <f>IF(Master!I112="#","",IF(Master!I112="#","&lt;TD&gt;&lt;BR&gt;&lt;/TD&gt;",CONCATENATE("&lt;TD VALIGN = TOP  ALIGN = CENTER&gt;",Master!I112,"&lt;/TD&gt;")))</f>
        <v>&lt;TD VALIGN = TOP  ALIGN = CENTER&gt;-&lt;/TD&gt;</v>
      </c>
      <c r="K112" s="7" t="str">
        <f>IF(Master!J112="#","",IF(Master!J112="#","&lt;TD&gt;&lt;BR&gt;&lt;/TD&gt;",CONCATENATE("&lt;TD VALIGN = TOP  ALIGN = CENTER&gt;",Master!J112,"&lt;/TD&gt;")))</f>
        <v>&lt;TD VALIGN = TOP  ALIGN = CENTER&gt;-&lt;/TD&gt;</v>
      </c>
      <c r="L112" s="7" t="str">
        <f>IF(Master!K112="#","",IF(Master!K112="#","&lt;TD&gt;&lt;BR&gt;&lt;/TD&gt;",CONCATENATE("&lt;TD VALIGN = TOP  ALIGN = CENTER&gt;",Master!K112,"&lt;/TD&gt;")))</f>
        <v>&lt;TD VALIGN = TOP  ALIGN = CENTER&gt;-&lt;/TD&gt;</v>
      </c>
      <c r="M112" s="7" t="str">
        <f>IF(Master!L112="#","",IF(Master!L112="#","&lt;TD&gt;&lt;BR&gt;&lt;/TD&gt;",CONCATENATE("&lt;TD VALIGN = TOP  ALIGN = CENTER&gt;",Master!L112,"&lt;/TD&gt;")))</f>
        <v>&lt;TD VALIGN = TOP  ALIGN = CENTER&gt;-&lt;/TD&gt;</v>
      </c>
      <c r="N112" s="7" t="str">
        <f>IF(Master!M112="#","",IF(Master!M112="#","&lt;TD&gt;&lt;BR&gt;&lt;/TD&gt;",CONCATENATE("&lt;TD VALIGN = TOP  ALIGN = CENTER&gt;",Master!M112,"&lt;/TD&gt;")))</f>
        <v>&lt;TD VALIGN = TOP  ALIGN = CENTER&gt;-&lt;/TD&gt;</v>
      </c>
      <c r="O112" s="7" t="str">
        <f>IF(Master!N112="#","",IF(Master!N112="#","&lt;TD&gt;&lt;BR&gt;&lt;/TD&gt;",CONCATENATE("&lt;TD VALIGN = TOP  ALIGN = CENTER&gt;",Master!N112,"&lt;/TD&gt;")))</f>
        <v>&lt;TD VALIGN = TOP  ALIGN = CENTER&gt;-&lt;/TD&gt;</v>
      </c>
      <c r="P112" s="7" t="str">
        <f>IF(Master!O112="#","",IF(Master!O112="#","&lt;TD&gt;&lt;BR&gt;&lt;/TD&gt;",CONCATENATE("&lt;TD VALIGN = TOP  ALIGN = CENTER&gt;",Master!O112,"&lt;/TD&gt;")))</f>
        <v>&lt;TD VALIGN = TOP  ALIGN = CENTER&gt;-&lt;/TD&gt;</v>
      </c>
      <c r="Q112" s="7" t="str">
        <f>IF(Master!P112="#","",IF(Master!P112="#","&lt;TD&gt;&lt;BR&gt;&lt;/TD&gt;",CONCATENATE("&lt;TD VALIGN = TOP  ALIGN = CENTER&gt;",Master!P112,"&lt;/TD&gt;")))</f>
        <v>&lt;TD VALIGN = TOP  ALIGN = CENTER&gt;-&lt;/TD&gt;</v>
      </c>
      <c r="R112" s="7" t="str">
        <f>IF(Master!Q112="#","",IF(Master!Q112="#","&lt;TD&gt;&lt;BR&gt;&lt;/TD&gt;",CONCATENATE("&lt;TD VALIGN = TOP  ALIGN = CENTER&gt;",Master!Q112,"&lt;/TD&gt;")))</f>
        <v>&lt;TD VALIGN = TOP  ALIGN = CENTER&gt;-&lt;/TD&gt;</v>
      </c>
      <c r="S112" s="7" t="str">
        <f>IF(Master!R112="#","",IF(Master!R112="#","&lt;TD&gt;&lt;BR&gt;&lt;/TD&gt;",CONCATENATE("&lt;TD VALIGN = TOP  ALIGN = CENTER&gt;",Master!R112,"&lt;/TD&gt;")))</f>
        <v>&lt;TD VALIGN = TOP  ALIGN = CENTER&gt;-&lt;/TD&gt;</v>
      </c>
      <c r="T112" s="7" t="str">
        <f>IF(Master!S112="#","",IF(Master!S112="#","&lt;TD&gt;&lt;BR&gt;&lt;/TD&gt;",CONCATENATE("&lt;TD VALIGN = TOP  ALIGN = CENTER&gt;",Master!S112,"&lt;/TD&gt;")))</f>
        <v>&lt;TD VALIGN = TOP  ALIGN = CENTER&gt;T&lt;/TD&gt;</v>
      </c>
      <c r="U112" s="7" t="str">
        <f>IF(Master!T112="#","",IF(Master!T112="#","&lt;TD&gt;&lt;BR&gt;&lt;/TD&gt;",CONCATENATE("&lt;TD VALIGN = TOP  ALIGN = CENTER&gt;",Master!T112,"&lt;/TD&gt;")))</f>
        <v>&lt;TD VALIGN = TOP  ALIGN = CENTER&gt;B&lt;/TD&gt;</v>
      </c>
      <c r="V112" s="7" t="str">
        <f>IF(Master!U112="#","",IF(Master!U112="#","&lt;TD&gt;&lt;BR&gt;&lt;/TD&gt;",CONCATENATE("&lt;TD VALIGN = TOP  ALIGN = CENTER&gt;",Master!U112,"&lt;/TD&gt;")))</f>
        <v>&lt;TD VALIGN = TOP  ALIGN = CENTER&gt;B&lt;/TD&gt;</v>
      </c>
      <c r="W112" s="7" t="str">
        <f>IF(Master!V112="#","",IF(Master!V112="#","&lt;TD&gt;&lt;BR&gt;&lt;/TD&gt;",CONCATENATE("&lt;TD VALIGN = TOP  ALIGN = CENTER&gt;",Master!V112,"&lt;/TD&gt;")))</f>
        <v>&lt;TD VALIGN = TOP  ALIGN = CENTER&gt;B&lt;/TD&gt;</v>
      </c>
      <c r="X112" s="7" t="str">
        <f>IF(Master!W112="#","",IF(Master!W112="#","&lt;TD&gt;&lt;BR&gt;&lt;/TD&gt;",CONCATENATE("&lt;TD VALIGN = TOP  ALIGN = CENTER&gt;",Master!W112,"&lt;/TD&gt;")))</f>
        <v>&lt;TD VALIGN = TOP  ALIGN = CENTER&gt;B&lt;/TD&gt;</v>
      </c>
      <c r="Y112" s="7" t="str">
        <f>IF(Master!X112="#","",IF(Master!X112="#","&lt;TD&gt;&lt;BR&gt;&lt;/TD&gt;",CONCATENATE("&lt;TD VALIGN = TOP  ALIGN = CENTER&gt;",Master!X112,"&lt;/TD&gt;")))</f>
        <v/>
      </c>
      <c r="Z112" s="7" t="str">
        <f>IF(Master!Y112="#","",IF(Master!Y112="#","&lt;TD&gt;&lt;BR&gt;&lt;/TD&gt;",CONCATENATE("&lt;TD VALIGN = TOP  ALIGN = CENTER&gt;",Master!Y112,"&lt;/TD&gt;")))</f>
        <v>&lt;TD VALIGN = TOP  ALIGN = CENTER&gt;&lt;/TD&gt;</v>
      </c>
    </row>
    <row r="113" spans="1:26" ht="12.75" customHeight="1" x14ac:dyDescent="0.2">
      <c r="A113" s="26" t="str">
        <f>IF(Master!$B113="#","","&lt;TR&gt;")</f>
        <v>&lt;TR&gt;</v>
      </c>
      <c r="B113" s="7" t="str">
        <f>IF(Master!$B113="#","",CONCATENATE("&lt;TD VALIGN = TOP  ALIGN = CENTER&gt;&lt;A HREF=""maint_",Master!A113,".pdf""&gt;",Master!A113,"&lt;/A&gt;"))</f>
        <v>&lt;TD VALIGN = TOP  ALIGN = CENTER&gt;&lt;A HREF="maint_0121.pdf"&gt;0121&lt;/A&gt;</v>
      </c>
      <c r="C113" s="7" t="str">
        <f>IF(Master!$B113="#","", (IF(Totals!AS113="Y","&lt;BR&gt;&lt;SMALL&gt;&lt;B&gt;&lt;FONT COLOR=""#00C000""&gt;Closed&lt;/FONT&gt;&lt;/B&gt;&lt;/SMALL&gt;&lt;/TD&gt;","&lt;/TD&gt;")))</f>
        <v>&lt;/TD&gt;</v>
      </c>
      <c r="E113" s="7" t="str">
        <f>(IF((Master!$B113="#"),(""),(CONCATENATE("&lt;TD VALIGN = TOP  ALIGN = CENTER NOWRAP&gt;",Master!C113,"&lt;/TD&gt;"))))</f>
        <v>&lt;TD VALIGN = TOP  ALIGN = CENTER NOWRAP&gt;IEEE 802.1AB-2009&lt;/TD&gt;</v>
      </c>
      <c r="F113" s="7" t="str">
        <f>(IF((Master!$B113="#"),(""),(CONCATENATE("&lt;TD VALIGN = TOP NOWRAP&gt;",Master!D113,"&lt;/TD&gt;"))))</f>
        <v>&lt;TD VALIGN = TOP NOWRAP&gt;8.5.8, 11.2, 11.5.2&lt;/TD&gt;</v>
      </c>
      <c r="G113" s="7" t="str">
        <f>(IF((Master!$B113="#"),(""),(CONCATENATE("&lt;TD VALIGN = TOP NOWRAP&gt;",Master!E113,"&lt;/TD&gt;"))))</f>
        <v>&lt;TD VALIGN = TOP NOWRAP&gt;System Capabilities TLV, Structure of the LLDP MIB, LLDP MIB module - version 2&lt;/TD&gt;</v>
      </c>
      <c r="H113" s="7" t="str">
        <f>IF(Master!G113="#","",IF(Master!G113="#","&lt;TD&gt;&lt;BR&gt;&lt;/TD&gt;",CONCATENATE("&lt;TD VALIGN = TOP  ALIGN = CENTER&gt;",Master!G113,"&lt;/TD&gt;")))</f>
        <v>&lt;TD VALIGN = TOP  ALIGN = CENTER&gt;-&lt;/TD&gt;</v>
      </c>
      <c r="I113" s="7" t="str">
        <f>IF(Master!H113="#","",IF(Master!H113="#","&lt;TD&gt;&lt;BR&gt;&lt;/TD&gt;",CONCATENATE("&lt;TD VALIGN = TOP  ALIGN = CENTER&gt;",Master!H113,"&lt;/TD&gt;")))</f>
        <v>&lt;TD VALIGN = TOP  ALIGN = CENTER&gt;-&lt;/TD&gt;</v>
      </c>
      <c r="J113" s="7" t="str">
        <f>IF(Master!I113="#","",IF(Master!I113="#","&lt;TD&gt;&lt;BR&gt;&lt;/TD&gt;",CONCATENATE("&lt;TD VALIGN = TOP  ALIGN = CENTER&gt;",Master!I113,"&lt;/TD&gt;")))</f>
        <v>&lt;TD VALIGN = TOP  ALIGN = CENTER&gt;-&lt;/TD&gt;</v>
      </c>
      <c r="K113" s="7" t="str">
        <f>IF(Master!J113="#","",IF(Master!J113="#","&lt;TD&gt;&lt;BR&gt;&lt;/TD&gt;",CONCATENATE("&lt;TD VALIGN = TOP  ALIGN = CENTER&gt;",Master!J113,"&lt;/TD&gt;")))</f>
        <v>&lt;TD VALIGN = TOP  ALIGN = CENTER&gt;-&lt;/TD&gt;</v>
      </c>
      <c r="L113" s="7" t="str">
        <f>IF(Master!K113="#","",IF(Master!K113="#","&lt;TD&gt;&lt;BR&gt;&lt;/TD&gt;",CONCATENATE("&lt;TD VALIGN = TOP  ALIGN = CENTER&gt;",Master!K113,"&lt;/TD&gt;")))</f>
        <v>&lt;TD VALIGN = TOP  ALIGN = CENTER&gt;-&lt;/TD&gt;</v>
      </c>
      <c r="M113" s="7" t="str">
        <f>IF(Master!L113="#","",IF(Master!L113="#","&lt;TD&gt;&lt;BR&gt;&lt;/TD&gt;",CONCATENATE("&lt;TD VALIGN = TOP  ALIGN = CENTER&gt;",Master!L113,"&lt;/TD&gt;")))</f>
        <v>&lt;TD VALIGN = TOP  ALIGN = CENTER&gt;-&lt;/TD&gt;</v>
      </c>
      <c r="N113" s="7" t="str">
        <f>IF(Master!M113="#","",IF(Master!M113="#","&lt;TD&gt;&lt;BR&gt;&lt;/TD&gt;",CONCATENATE("&lt;TD VALIGN = TOP  ALIGN = CENTER&gt;",Master!M113,"&lt;/TD&gt;")))</f>
        <v>&lt;TD VALIGN = TOP  ALIGN = CENTER&gt;-&lt;/TD&gt;</v>
      </c>
      <c r="O113" s="7" t="str">
        <f>IF(Master!N113="#","",IF(Master!N113="#","&lt;TD&gt;&lt;BR&gt;&lt;/TD&gt;",CONCATENATE("&lt;TD VALIGN = TOP  ALIGN = CENTER&gt;",Master!N113,"&lt;/TD&gt;")))</f>
        <v>&lt;TD VALIGN = TOP  ALIGN = CENTER&gt;-&lt;/TD&gt;</v>
      </c>
      <c r="P113" s="7" t="str">
        <f>IF(Master!O113="#","",IF(Master!O113="#","&lt;TD&gt;&lt;BR&gt;&lt;/TD&gt;",CONCATENATE("&lt;TD VALIGN = TOP  ALIGN = CENTER&gt;",Master!O113,"&lt;/TD&gt;")))</f>
        <v>&lt;TD VALIGN = TOP  ALIGN = CENTER&gt;-&lt;/TD&gt;</v>
      </c>
      <c r="Q113" s="7" t="str">
        <f>IF(Master!P113="#","",IF(Master!P113="#","&lt;TD&gt;&lt;BR&gt;&lt;/TD&gt;",CONCATENATE("&lt;TD VALIGN = TOP  ALIGN = CENTER&gt;",Master!P113,"&lt;/TD&gt;")))</f>
        <v>&lt;TD VALIGN = TOP  ALIGN = CENTER&gt;-&lt;/TD&gt;</v>
      </c>
      <c r="R113" s="7" t="str">
        <f>IF(Master!Q113="#","",IF(Master!Q113="#","&lt;TD&gt;&lt;BR&gt;&lt;/TD&gt;",CONCATENATE("&lt;TD VALIGN = TOP  ALIGN = CENTER&gt;",Master!Q113,"&lt;/TD&gt;")))</f>
        <v>&lt;TD VALIGN = TOP  ALIGN = CENTER&gt;-&lt;/TD&gt;</v>
      </c>
      <c r="S113" s="7" t="str">
        <f>IF(Master!R113="#","",IF(Master!R113="#","&lt;TD&gt;&lt;BR&gt;&lt;/TD&gt;",CONCATENATE("&lt;TD VALIGN = TOP  ALIGN = CENTER&gt;",Master!R113,"&lt;/TD&gt;")))</f>
        <v>&lt;TD VALIGN = TOP  ALIGN = CENTER&gt;-&lt;/TD&gt;</v>
      </c>
      <c r="T113" s="7" t="str">
        <f>IF(Master!S113="#","",IF(Master!S113="#","&lt;TD&gt;&lt;BR&gt;&lt;/TD&gt;",CONCATENATE("&lt;TD VALIGN = TOP  ALIGN = CENTER&gt;",Master!S113,"&lt;/TD&gt;")))</f>
        <v>&lt;TD VALIGN = TOP  ALIGN = CENTER&gt;T&lt;/TD&gt;</v>
      </c>
      <c r="U113" s="7" t="str">
        <f>IF(Master!T113="#","",IF(Master!T113="#","&lt;TD&gt;&lt;BR&gt;&lt;/TD&gt;",CONCATENATE("&lt;TD VALIGN = TOP  ALIGN = CENTER&gt;",Master!T113,"&lt;/TD&gt;")))</f>
        <v>&lt;TD VALIGN = TOP  ALIGN = CENTER&gt;T&lt;/TD&gt;</v>
      </c>
      <c r="V113" s="7" t="str">
        <f>IF(Master!U113="#","",IF(Master!U113="#","&lt;TD&gt;&lt;BR&gt;&lt;/TD&gt;",CONCATENATE("&lt;TD VALIGN = TOP  ALIGN = CENTER&gt;",Master!U113,"&lt;/TD&gt;")))</f>
        <v>&lt;TD VALIGN = TOP  ALIGN = CENTER&gt;CB&lt;/TD&gt;</v>
      </c>
      <c r="W113" s="7" t="str">
        <f>IF(Master!V113="#","",IF(Master!V113="#","&lt;TD&gt;&lt;BR&gt;&lt;/TD&gt;",CONCATENATE("&lt;TD VALIGN = TOP  ALIGN = CENTER&gt;",Master!V113,"&lt;/TD&gt;")))</f>
        <v>&lt;TD VALIGN = TOP  ALIGN = CENTER&gt;CB&lt;/TD&gt;</v>
      </c>
      <c r="X113" s="7" t="str">
        <f>IF(Master!W113="#","",IF(Master!W113="#","&lt;TD&gt;&lt;BR&gt;&lt;/TD&gt;",CONCATENATE("&lt;TD VALIGN = TOP  ALIGN = CENTER&gt;",Master!W113,"&lt;/TD&gt;")))</f>
        <v>&lt;TD VALIGN = TOP  ALIGN = CENTER&gt;CB&lt;/TD&gt;</v>
      </c>
      <c r="Y113" s="7" t="str">
        <f>IF(Master!X113="#","",IF(Master!X113="#","&lt;TD&gt;&lt;BR&gt;&lt;/TD&gt;",CONCATENATE("&lt;TD VALIGN = TOP  ALIGN = CENTER&gt;",Master!X113,"&lt;/TD&gt;")))</f>
        <v/>
      </c>
      <c r="Z113" s="7" t="str">
        <f>IF(Master!Y113="#","",IF(Master!Y113="#","&lt;TD&gt;&lt;BR&gt;&lt;/TD&gt;",CONCATENATE("&lt;TD VALIGN = TOP  ALIGN = CENTER&gt;",Master!Y113,"&lt;/TD&gt;")))</f>
        <v>&lt;TD VALIGN = TOP  ALIGN = CENTER&gt;&lt;/TD&gt;</v>
      </c>
    </row>
    <row r="114" spans="1:26" ht="12.75" customHeight="1" x14ac:dyDescent="0.2">
      <c r="A114" s="26" t="str">
        <f>IF(Master!$B114="#","","&lt;TR&gt;")</f>
        <v>&lt;TR&gt;</v>
      </c>
      <c r="B114" s="7" t="str">
        <f>IF(Master!$B114="#","",CONCATENATE("&lt;TD VALIGN = TOP  ALIGN = CENTER&gt;&lt;A HREF=""maint_",Master!A114,".pdf""&gt;",Master!A114,"&lt;/A&gt;"))</f>
        <v>&lt;TD VALIGN = TOP  ALIGN = CENTER&gt;&lt;A HREF="maint_0122.pdf"&gt;0122&lt;/A&gt;</v>
      </c>
      <c r="C114" s="7" t="str">
        <f>IF(Master!$B114="#","", (IF(Totals!AS114="Y","&lt;BR&gt;&lt;SMALL&gt;&lt;B&gt;&lt;FONT COLOR=""#00C000""&gt;Closed&lt;/FONT&gt;&lt;/B&gt;&lt;/SMALL&gt;&lt;/TD&gt;","&lt;/TD&gt;")))</f>
        <v>&lt;/TD&gt;</v>
      </c>
      <c r="E114" s="7" t="str">
        <f>(IF((Master!$B114="#"),(""),(CONCATENATE("&lt;TD VALIGN = TOP  ALIGN = CENTER NOWRAP&gt;",Master!C114,"&lt;/TD&gt;"))))</f>
        <v>&lt;TD VALIGN = TOP  ALIGN = CENTER NOWRAP&gt;802.1BA&lt;/TD&gt;</v>
      </c>
      <c r="F114" s="7" t="str">
        <f>(IF((Master!$B114="#"),(""),(CONCATENATE("&lt;TD VALIGN = TOP NOWRAP&gt;",Master!D114,"&lt;/TD&gt;"))))</f>
        <v>&lt;TD VALIGN = TOP NOWRAP&gt;6.7.2&lt;/TD&gt;</v>
      </c>
      <c r="G114" s="7" t="str">
        <f>(IF((Master!$B114="#"),(""),(CONCATENATE("&lt;TD VALIGN = TOP NOWRAP&gt;",Master!E114,"&lt;/TD&gt;"))))</f>
        <v>&lt;TD VALIGN = TOP NOWRAP&gt;Basic support for streams in Talkers&lt;/TD&gt;</v>
      </c>
      <c r="H114" s="7" t="str">
        <f>IF(Master!G114="#","",IF(Master!G114="#","&lt;TD&gt;&lt;BR&gt;&lt;/TD&gt;",CONCATENATE("&lt;TD VALIGN = TOP  ALIGN = CENTER&gt;",Master!G114,"&lt;/TD&gt;")))</f>
        <v>&lt;TD VALIGN = TOP  ALIGN = CENTER&gt;-&lt;/TD&gt;</v>
      </c>
      <c r="I114" s="7" t="str">
        <f>IF(Master!H114="#","",IF(Master!H114="#","&lt;TD&gt;&lt;BR&gt;&lt;/TD&gt;",CONCATENATE("&lt;TD VALIGN = TOP  ALIGN = CENTER&gt;",Master!H114,"&lt;/TD&gt;")))</f>
        <v>&lt;TD VALIGN = TOP  ALIGN = CENTER&gt;-&lt;/TD&gt;</v>
      </c>
      <c r="J114" s="7" t="str">
        <f>IF(Master!I114="#","",IF(Master!I114="#","&lt;TD&gt;&lt;BR&gt;&lt;/TD&gt;",CONCATENATE("&lt;TD VALIGN = TOP  ALIGN = CENTER&gt;",Master!I114,"&lt;/TD&gt;")))</f>
        <v>&lt;TD VALIGN = TOP  ALIGN = CENTER&gt;-&lt;/TD&gt;</v>
      </c>
      <c r="K114" s="7" t="str">
        <f>IF(Master!J114="#","",IF(Master!J114="#","&lt;TD&gt;&lt;BR&gt;&lt;/TD&gt;",CONCATENATE("&lt;TD VALIGN = TOP  ALIGN = CENTER&gt;",Master!J114,"&lt;/TD&gt;")))</f>
        <v>&lt;TD VALIGN = TOP  ALIGN = CENTER&gt;-&lt;/TD&gt;</v>
      </c>
      <c r="L114" s="7" t="str">
        <f>IF(Master!K114="#","",IF(Master!K114="#","&lt;TD&gt;&lt;BR&gt;&lt;/TD&gt;",CONCATENATE("&lt;TD VALIGN = TOP  ALIGN = CENTER&gt;",Master!K114,"&lt;/TD&gt;")))</f>
        <v>&lt;TD VALIGN = TOP  ALIGN = CENTER&gt;-&lt;/TD&gt;</v>
      </c>
      <c r="M114" s="7" t="str">
        <f>IF(Master!L114="#","",IF(Master!L114="#","&lt;TD&gt;&lt;BR&gt;&lt;/TD&gt;",CONCATENATE("&lt;TD VALIGN = TOP  ALIGN = CENTER&gt;",Master!L114,"&lt;/TD&gt;")))</f>
        <v>&lt;TD VALIGN = TOP  ALIGN = CENTER&gt;-&lt;/TD&gt;</v>
      </c>
      <c r="N114" s="7" t="str">
        <f>IF(Master!M114="#","",IF(Master!M114="#","&lt;TD&gt;&lt;BR&gt;&lt;/TD&gt;",CONCATENATE("&lt;TD VALIGN = TOP  ALIGN = CENTER&gt;",Master!M114,"&lt;/TD&gt;")))</f>
        <v>&lt;TD VALIGN = TOP  ALIGN = CENTER&gt;-&lt;/TD&gt;</v>
      </c>
      <c r="O114" s="7" t="str">
        <f>IF(Master!N114="#","",IF(Master!N114="#","&lt;TD&gt;&lt;BR&gt;&lt;/TD&gt;",CONCATENATE("&lt;TD VALIGN = TOP  ALIGN = CENTER&gt;",Master!N114,"&lt;/TD&gt;")))</f>
        <v>&lt;TD VALIGN = TOP  ALIGN = CENTER&gt;-&lt;/TD&gt;</v>
      </c>
      <c r="P114" s="7" t="str">
        <f>IF(Master!O114="#","",IF(Master!O114="#","&lt;TD&gt;&lt;BR&gt;&lt;/TD&gt;",CONCATENATE("&lt;TD VALIGN = TOP  ALIGN = CENTER&gt;",Master!O114,"&lt;/TD&gt;")))</f>
        <v>&lt;TD VALIGN = TOP  ALIGN = CENTER&gt;-&lt;/TD&gt;</v>
      </c>
      <c r="Q114" s="7" t="str">
        <f>IF(Master!P114="#","",IF(Master!P114="#","&lt;TD&gt;&lt;BR&gt;&lt;/TD&gt;",CONCATENATE("&lt;TD VALIGN = TOP  ALIGN = CENTER&gt;",Master!P114,"&lt;/TD&gt;")))</f>
        <v>&lt;TD VALIGN = TOP  ALIGN = CENTER&gt;-&lt;/TD&gt;</v>
      </c>
      <c r="R114" s="7" t="str">
        <f>IF(Master!Q114="#","",IF(Master!Q114="#","&lt;TD&gt;&lt;BR&gt;&lt;/TD&gt;",CONCATENATE("&lt;TD VALIGN = TOP  ALIGN = CENTER&gt;",Master!Q114,"&lt;/TD&gt;")))</f>
        <v>&lt;TD VALIGN = TOP  ALIGN = CENTER&gt;-&lt;/TD&gt;</v>
      </c>
      <c r="S114" s="7" t="str">
        <f>IF(Master!R114="#","",IF(Master!R114="#","&lt;TD&gt;&lt;BR&gt;&lt;/TD&gt;",CONCATENATE("&lt;TD VALIGN = TOP  ALIGN = CENTER&gt;",Master!R114,"&lt;/TD&gt;")))</f>
        <v>&lt;TD VALIGN = TOP  ALIGN = CENTER&gt;-&lt;/TD&gt;</v>
      </c>
      <c r="T114" s="7" t="str">
        <f>IF(Master!S114="#","",IF(Master!S114="#","&lt;TD&gt;&lt;BR&gt;&lt;/TD&gt;",CONCATENATE("&lt;TD VALIGN = TOP  ALIGN = CENTER&gt;",Master!S114,"&lt;/TD&gt;")))</f>
        <v>&lt;TD VALIGN = TOP  ALIGN = CENTER&gt;B&lt;/TD&gt;</v>
      </c>
      <c r="U114" s="7" t="str">
        <f>IF(Master!T114="#","",IF(Master!T114="#","&lt;TD&gt;&lt;BR&gt;&lt;/TD&gt;",CONCATENATE("&lt;TD VALIGN = TOP  ALIGN = CENTER&gt;",Master!T114,"&lt;/TD&gt;")))</f>
        <v>&lt;TD VALIGN = TOP  ALIGN = CENTER&gt;B&lt;/TD&gt;</v>
      </c>
      <c r="V114" s="7" t="str">
        <f>IF(Master!U114="#","",IF(Master!U114="#","&lt;TD&gt;&lt;BR&gt;&lt;/TD&gt;",CONCATENATE("&lt;TD VALIGN = TOP  ALIGN = CENTER&gt;",Master!U114,"&lt;/TD&gt;")))</f>
        <v>&lt;TD VALIGN = TOP  ALIGN = CENTER&gt;B&lt;/TD&gt;</v>
      </c>
      <c r="W114" s="7" t="str">
        <f>IF(Master!V114="#","",IF(Master!V114="#","&lt;TD&gt;&lt;BR&gt;&lt;/TD&gt;",CONCATENATE("&lt;TD VALIGN = TOP  ALIGN = CENTER&gt;",Master!V114,"&lt;/TD&gt;")))</f>
        <v>&lt;TD VALIGN = TOP  ALIGN = CENTER&gt;B&lt;/TD&gt;</v>
      </c>
      <c r="X114" s="7" t="str">
        <f>IF(Master!W114="#","",IF(Master!W114="#","&lt;TD&gt;&lt;BR&gt;&lt;/TD&gt;",CONCATENATE("&lt;TD VALIGN = TOP  ALIGN = CENTER&gt;",Master!W114,"&lt;/TD&gt;")))</f>
        <v>&lt;TD VALIGN = TOP  ALIGN = CENTER&gt;B&lt;/TD&gt;</v>
      </c>
      <c r="Y114" s="7" t="str">
        <f>IF(Master!X114="#","",IF(Master!X114="#","&lt;TD&gt;&lt;BR&gt;&lt;/TD&gt;",CONCATENATE("&lt;TD VALIGN = TOP  ALIGN = CENTER&gt;",Master!X114,"&lt;/TD&gt;")))</f>
        <v/>
      </c>
      <c r="Z114" s="7" t="str">
        <f>IF(Master!Y114="#","",IF(Master!Y114="#","&lt;TD&gt;&lt;BR&gt;&lt;/TD&gt;",CONCATENATE("&lt;TD VALIGN = TOP  ALIGN = CENTER&gt;",Master!Y114,"&lt;/TD&gt;")))</f>
        <v>&lt;TD VALIGN = TOP  ALIGN = CENTER&gt;&lt;/TD&gt;</v>
      </c>
    </row>
    <row r="115" spans="1:26" ht="12.75" customHeight="1" x14ac:dyDescent="0.2">
      <c r="A115" s="26" t="str">
        <f>IF(Master!$B115="#","","&lt;TR&gt;")</f>
        <v>&lt;TR&gt;</v>
      </c>
      <c r="B115" s="7" t="str">
        <f>IF(Master!$B115="#","",CONCATENATE("&lt;TD VALIGN = TOP  ALIGN = CENTER&gt;&lt;A HREF=""maint_",Master!A115,".pdf""&gt;",Master!A115,"&lt;/A&gt;"))</f>
        <v>&lt;TD VALIGN = TOP  ALIGN = CENTER&gt;&lt;A HREF="maint_0125.pdf"&gt;0125&lt;/A&gt;</v>
      </c>
      <c r="C115" s="7" t="str">
        <f>IF(Master!$B115="#","", (IF(Totals!AS115="Y","&lt;BR&gt;&lt;SMALL&gt;&lt;B&gt;&lt;FONT COLOR=""#00C000""&gt;Closed&lt;/FONT&gt;&lt;/B&gt;&lt;/SMALL&gt;&lt;/TD&gt;","&lt;/TD&gt;")))</f>
        <v>&lt;/TD&gt;</v>
      </c>
      <c r="E115" s="7" t="str">
        <f>(IF((Master!$B115="#"),(""),(CONCATENATE("&lt;TD VALIGN = TOP  ALIGN = CENTER NOWRAP&gt;",Master!C115,"&lt;/TD&gt;"))))</f>
        <v>&lt;TD VALIGN = TOP  ALIGN = CENTER NOWRAP&gt;802.1Q and 802.1AC&lt;/TD&gt;</v>
      </c>
      <c r="F115" s="7" t="str">
        <f>(IF((Master!$B115="#"),(""),(CONCATENATE("&lt;TD VALIGN = TOP NOWRAP&gt;",Master!D115,"&lt;/TD&gt;"))))</f>
        <v>&lt;TD VALIGN = TOP NOWRAP&gt;6.6, 6.7 and 12 (802.1AC)&lt;/TD&gt;</v>
      </c>
      <c r="G115" s="7" t="str">
        <f>(IF((Master!$B115="#"),(""),(CONCATENATE("&lt;TD VALIGN = TOP NOWRAP&gt;",Master!E115,"&lt;/TD&gt;"))))</f>
        <v>&lt;TD VALIGN = TOP NOWRAP&gt;Internal Sublayer Service&lt;/TD&gt;</v>
      </c>
      <c r="H115" s="7" t="str">
        <f>IF(Master!G115="#","",IF(Master!G115="#","&lt;TD&gt;&lt;BR&gt;&lt;/TD&gt;",CONCATENATE("&lt;TD VALIGN = TOP  ALIGN = CENTER&gt;",Master!G115,"&lt;/TD&gt;")))</f>
        <v>&lt;TD VALIGN = TOP  ALIGN = CENTER&gt;-&lt;/TD&gt;</v>
      </c>
      <c r="I115" s="7" t="str">
        <f>IF(Master!H115="#","",IF(Master!H115="#","&lt;TD&gt;&lt;BR&gt;&lt;/TD&gt;",CONCATENATE("&lt;TD VALIGN = TOP  ALIGN = CENTER&gt;",Master!H115,"&lt;/TD&gt;")))</f>
        <v>&lt;TD VALIGN = TOP  ALIGN = CENTER&gt;-&lt;/TD&gt;</v>
      </c>
      <c r="J115" s="7" t="str">
        <f>IF(Master!I115="#","",IF(Master!I115="#","&lt;TD&gt;&lt;BR&gt;&lt;/TD&gt;",CONCATENATE("&lt;TD VALIGN = TOP  ALIGN = CENTER&gt;",Master!I115,"&lt;/TD&gt;")))</f>
        <v>&lt;TD VALIGN = TOP  ALIGN = CENTER&gt;-&lt;/TD&gt;</v>
      </c>
      <c r="K115" s="7" t="str">
        <f>IF(Master!J115="#","",IF(Master!J115="#","&lt;TD&gt;&lt;BR&gt;&lt;/TD&gt;",CONCATENATE("&lt;TD VALIGN = TOP  ALIGN = CENTER&gt;",Master!J115,"&lt;/TD&gt;")))</f>
        <v>&lt;TD VALIGN = TOP  ALIGN = CENTER&gt;-&lt;/TD&gt;</v>
      </c>
      <c r="L115" s="7" t="str">
        <f>IF(Master!K115="#","",IF(Master!K115="#","&lt;TD&gt;&lt;BR&gt;&lt;/TD&gt;",CONCATENATE("&lt;TD VALIGN = TOP  ALIGN = CENTER&gt;",Master!K115,"&lt;/TD&gt;")))</f>
        <v>&lt;TD VALIGN = TOP  ALIGN = CENTER&gt;-&lt;/TD&gt;</v>
      </c>
      <c r="M115" s="7" t="str">
        <f>IF(Master!L115="#","",IF(Master!L115="#","&lt;TD&gt;&lt;BR&gt;&lt;/TD&gt;",CONCATENATE("&lt;TD VALIGN = TOP  ALIGN = CENTER&gt;",Master!L115,"&lt;/TD&gt;")))</f>
        <v>&lt;TD VALIGN = TOP  ALIGN = CENTER&gt;-&lt;/TD&gt;</v>
      </c>
      <c r="N115" s="7" t="str">
        <f>IF(Master!M115="#","",IF(Master!M115="#","&lt;TD&gt;&lt;BR&gt;&lt;/TD&gt;",CONCATENATE("&lt;TD VALIGN = TOP  ALIGN = CENTER&gt;",Master!M115,"&lt;/TD&gt;")))</f>
        <v>&lt;TD VALIGN = TOP  ALIGN = CENTER&gt;-&lt;/TD&gt;</v>
      </c>
      <c r="O115" s="7" t="str">
        <f>IF(Master!N115="#","",IF(Master!N115="#","&lt;TD&gt;&lt;BR&gt;&lt;/TD&gt;",CONCATENATE("&lt;TD VALIGN = TOP  ALIGN = CENTER&gt;",Master!N115,"&lt;/TD&gt;")))</f>
        <v>&lt;TD VALIGN = TOP  ALIGN = CENTER&gt;-&lt;/TD&gt;</v>
      </c>
      <c r="P115" s="7" t="str">
        <f>IF(Master!O115="#","",IF(Master!O115="#","&lt;TD&gt;&lt;BR&gt;&lt;/TD&gt;",CONCATENATE("&lt;TD VALIGN = TOP  ALIGN = CENTER&gt;",Master!O115,"&lt;/TD&gt;")))</f>
        <v>&lt;TD VALIGN = TOP  ALIGN = CENTER&gt;-&lt;/TD&gt;</v>
      </c>
      <c r="Q115" s="7" t="str">
        <f>IF(Master!P115="#","",IF(Master!P115="#","&lt;TD&gt;&lt;BR&gt;&lt;/TD&gt;",CONCATENATE("&lt;TD VALIGN = TOP  ALIGN = CENTER&gt;",Master!P115,"&lt;/TD&gt;")))</f>
        <v>&lt;TD VALIGN = TOP  ALIGN = CENTER&gt;-&lt;/TD&gt;</v>
      </c>
      <c r="R115" s="7" t="str">
        <f>IF(Master!Q115="#","",IF(Master!Q115="#","&lt;TD&gt;&lt;BR&gt;&lt;/TD&gt;",CONCATENATE("&lt;TD VALIGN = TOP  ALIGN = CENTER&gt;",Master!Q115,"&lt;/TD&gt;")))</f>
        <v>&lt;TD VALIGN = TOP  ALIGN = CENTER&gt;-&lt;/TD&gt;</v>
      </c>
      <c r="S115" s="7" t="str">
        <f>IF(Master!R115="#","",IF(Master!R115="#","&lt;TD&gt;&lt;BR&gt;&lt;/TD&gt;",CONCATENATE("&lt;TD VALIGN = TOP  ALIGN = CENTER&gt;",Master!R115,"&lt;/TD&gt;")))</f>
        <v>&lt;TD VALIGN = TOP  ALIGN = CENTER&gt;-&lt;/TD&gt;</v>
      </c>
      <c r="T115" s="7" t="str">
        <f>IF(Master!S115="#","",IF(Master!S115="#","&lt;TD&gt;&lt;BR&gt;&lt;/TD&gt;",CONCATENATE("&lt;TD VALIGN = TOP  ALIGN = CENTER&gt;",Master!S115,"&lt;/TD&gt;")))</f>
        <v>&lt;TD VALIGN = TOP  ALIGN = CENTER&gt;-&lt;/TD&gt;</v>
      </c>
      <c r="U115" s="7" t="str">
        <f>IF(Master!T115="#","",IF(Master!T115="#","&lt;TD&gt;&lt;BR&gt;&lt;/TD&gt;",CONCATENATE("&lt;TD VALIGN = TOP  ALIGN = CENTER&gt;",Master!T115,"&lt;/TD&gt;")))</f>
        <v>&lt;TD VALIGN = TOP  ALIGN = CENTER&gt;-&lt;/TD&gt;</v>
      </c>
      <c r="V115" s="7" t="str">
        <f>IF(Master!U115="#","",IF(Master!U115="#","&lt;TD&gt;&lt;BR&gt;&lt;/TD&gt;",CONCATENATE("&lt;TD VALIGN = TOP  ALIGN = CENTER&gt;",Master!U115,"&lt;/TD&gt;")))</f>
        <v>&lt;TD VALIGN = TOP  ALIGN = CENTER&gt;CB&lt;/TD&gt;</v>
      </c>
      <c r="W115" s="7" t="str">
        <f>IF(Master!V115="#","",IF(Master!V115="#","&lt;TD&gt;&lt;BR&gt;&lt;/TD&gt;",CONCATENATE("&lt;TD VALIGN = TOP  ALIGN = CENTER&gt;",Master!V115,"&lt;/TD&gt;")))</f>
        <v>&lt;TD VALIGN = TOP  ALIGN = CENTER&gt;CB&lt;/TD&gt;</v>
      </c>
      <c r="X115" s="7" t="str">
        <f>IF(Master!W115="#","",IF(Master!W115="#","&lt;TD&gt;&lt;BR&gt;&lt;/TD&gt;",CONCATENATE("&lt;TD VALIGN = TOP  ALIGN = CENTER&gt;",Master!W115,"&lt;/TD&gt;")))</f>
        <v>&lt;TD VALIGN = TOP  ALIGN = CENTER&gt;CB&lt;/TD&gt;</v>
      </c>
      <c r="Y115" s="7" t="str">
        <f>IF(Master!X115="#","",IF(Master!X115="#","&lt;TD&gt;&lt;BR&gt;&lt;/TD&gt;",CONCATENATE("&lt;TD VALIGN = TOP  ALIGN = CENTER&gt;",Master!X115,"&lt;/TD&gt;")))</f>
        <v/>
      </c>
      <c r="Z115" s="7" t="str">
        <f>IF(Master!Y115="#","",IF(Master!Y115="#","&lt;TD&gt;&lt;BR&gt;&lt;/TD&gt;",CONCATENATE("&lt;TD VALIGN = TOP  ALIGN = CENTER&gt;",Master!Y115,"&lt;/TD&gt;")))</f>
        <v>&lt;TD VALIGN = TOP  ALIGN = CENTER&gt;&lt;/TD&gt;</v>
      </c>
    </row>
    <row r="116" spans="1:26" ht="12.75" customHeight="1" x14ac:dyDescent="0.2">
      <c r="A116" s="26" t="str">
        <f>IF(Master!$B116="#","","&lt;TR&gt;")</f>
        <v>&lt;TR&gt;</v>
      </c>
      <c r="B116" s="7" t="str">
        <f>IF(Master!$B116="#","",CONCATENATE("&lt;TD VALIGN = TOP  ALIGN = CENTER&gt;&lt;A HREF=""maint_",Master!A116,".pdf""&gt;",Master!A116,"&lt;/A&gt;"))</f>
        <v>&lt;TD VALIGN = TOP  ALIGN = CENTER&gt;&lt;A HREF="maint_0126.pdf"&gt;0126&lt;/A&gt;</v>
      </c>
      <c r="C116" s="7" t="str">
        <f>IF(Master!$B116="#","", (IF(Totals!AS116="Y","&lt;BR&gt;&lt;SMALL&gt;&lt;B&gt;&lt;FONT COLOR=""#00C000""&gt;Closed&lt;/FONT&gt;&lt;/B&gt;&lt;/SMALL&gt;&lt;/TD&gt;","&lt;/TD&gt;")))</f>
        <v>&lt;/TD&gt;</v>
      </c>
      <c r="E116" s="7" t="str">
        <f>(IF((Master!$B116="#"),(""),(CONCATENATE("&lt;TD VALIGN = TOP  ALIGN = CENTER NOWRAP&gt;",Master!C116,"&lt;/TD&gt;"))))</f>
        <v>&lt;TD VALIGN = TOP  ALIGN = CENTER NOWRAP&gt;802.1AX-2008&lt;/TD&gt;</v>
      </c>
      <c r="F116" s="7" t="str">
        <f>(IF((Master!$B116="#"),(""),(CONCATENATE("&lt;TD VALIGN = TOP NOWRAP&gt;",Master!D116,"&lt;/TD&gt;"))))</f>
        <v>&lt;TD VALIGN = TOP NOWRAP&gt;Appendix C.6&lt;/TD&gt;</v>
      </c>
      <c r="G116" s="7" t="str">
        <f>(IF((Master!$B116="#"),(""),(CONCATENATE("&lt;TD VALIGN = TOP NOWRAP&gt;",Master!E116,"&lt;/TD&gt;"))))</f>
        <v>&lt;TD VALIGN = TOP NOWRAP&gt;dot3adAggPortActorOperKey&lt;/TD&gt;</v>
      </c>
      <c r="H116" s="7" t="str">
        <f>IF(Master!G116="#","",IF(Master!G116="#","&lt;TD&gt;&lt;BR&gt;&lt;/TD&gt;",CONCATENATE("&lt;TD VALIGN = TOP  ALIGN = CENTER&gt;",Master!G116,"&lt;/TD&gt;")))</f>
        <v>&lt;TD VALIGN = TOP  ALIGN = CENTER&gt;-&lt;/TD&gt;</v>
      </c>
      <c r="I116" s="7" t="str">
        <f>IF(Master!H116="#","",IF(Master!H116="#","&lt;TD&gt;&lt;BR&gt;&lt;/TD&gt;",CONCATENATE("&lt;TD VALIGN = TOP  ALIGN = CENTER&gt;",Master!H116,"&lt;/TD&gt;")))</f>
        <v>&lt;TD VALIGN = TOP  ALIGN = CENTER&gt;-&lt;/TD&gt;</v>
      </c>
      <c r="J116" s="7" t="str">
        <f>IF(Master!I116="#","",IF(Master!I116="#","&lt;TD&gt;&lt;BR&gt;&lt;/TD&gt;",CONCATENATE("&lt;TD VALIGN = TOP  ALIGN = CENTER&gt;",Master!I116,"&lt;/TD&gt;")))</f>
        <v>&lt;TD VALIGN = TOP  ALIGN = CENTER&gt;-&lt;/TD&gt;</v>
      </c>
      <c r="K116" s="7" t="str">
        <f>IF(Master!J116="#","",IF(Master!J116="#","&lt;TD&gt;&lt;BR&gt;&lt;/TD&gt;",CONCATENATE("&lt;TD VALIGN = TOP  ALIGN = CENTER&gt;",Master!J116,"&lt;/TD&gt;")))</f>
        <v>&lt;TD VALIGN = TOP  ALIGN = CENTER&gt;-&lt;/TD&gt;</v>
      </c>
      <c r="L116" s="7" t="str">
        <f>IF(Master!K116="#","",IF(Master!K116="#","&lt;TD&gt;&lt;BR&gt;&lt;/TD&gt;",CONCATENATE("&lt;TD VALIGN = TOP  ALIGN = CENTER&gt;",Master!K116,"&lt;/TD&gt;")))</f>
        <v>&lt;TD VALIGN = TOP  ALIGN = CENTER&gt;-&lt;/TD&gt;</v>
      </c>
      <c r="M116" s="7" t="str">
        <f>IF(Master!L116="#","",IF(Master!L116="#","&lt;TD&gt;&lt;BR&gt;&lt;/TD&gt;",CONCATENATE("&lt;TD VALIGN = TOP  ALIGN = CENTER&gt;",Master!L116,"&lt;/TD&gt;")))</f>
        <v>&lt;TD VALIGN = TOP  ALIGN = CENTER&gt;-&lt;/TD&gt;</v>
      </c>
      <c r="N116" s="7" t="str">
        <f>IF(Master!M116="#","",IF(Master!M116="#","&lt;TD&gt;&lt;BR&gt;&lt;/TD&gt;",CONCATENATE("&lt;TD VALIGN = TOP  ALIGN = CENTER&gt;",Master!M116,"&lt;/TD&gt;")))</f>
        <v>&lt;TD VALIGN = TOP  ALIGN = CENTER&gt;-&lt;/TD&gt;</v>
      </c>
      <c r="O116" s="7" t="str">
        <f>IF(Master!N116="#","",IF(Master!N116="#","&lt;TD&gt;&lt;BR&gt;&lt;/TD&gt;",CONCATENATE("&lt;TD VALIGN = TOP  ALIGN = CENTER&gt;",Master!N116,"&lt;/TD&gt;")))</f>
        <v>&lt;TD VALIGN = TOP  ALIGN = CENTER&gt;-&lt;/TD&gt;</v>
      </c>
      <c r="P116" s="7" t="str">
        <f>IF(Master!O116="#","",IF(Master!O116="#","&lt;TD&gt;&lt;BR&gt;&lt;/TD&gt;",CONCATENATE("&lt;TD VALIGN = TOP  ALIGN = CENTER&gt;",Master!O116,"&lt;/TD&gt;")))</f>
        <v>&lt;TD VALIGN = TOP  ALIGN = CENTER&gt;-&lt;/TD&gt;</v>
      </c>
      <c r="Q116" s="7" t="str">
        <f>IF(Master!P116="#","",IF(Master!P116="#","&lt;TD&gt;&lt;BR&gt;&lt;/TD&gt;",CONCATENATE("&lt;TD VALIGN = TOP  ALIGN = CENTER&gt;",Master!P116,"&lt;/TD&gt;")))</f>
        <v>&lt;TD VALIGN = TOP  ALIGN = CENTER&gt;-&lt;/TD&gt;</v>
      </c>
      <c r="R116" s="7" t="str">
        <f>IF(Master!Q116="#","",IF(Master!Q116="#","&lt;TD&gt;&lt;BR&gt;&lt;/TD&gt;",CONCATENATE("&lt;TD VALIGN = TOP  ALIGN = CENTER&gt;",Master!Q116,"&lt;/TD&gt;")))</f>
        <v>&lt;TD VALIGN = TOP  ALIGN = CENTER&gt;-&lt;/TD&gt;</v>
      </c>
      <c r="S116" s="7" t="str">
        <f>IF(Master!R116="#","",IF(Master!R116="#","&lt;TD&gt;&lt;BR&gt;&lt;/TD&gt;",CONCATENATE("&lt;TD VALIGN = TOP  ALIGN = CENTER&gt;",Master!R116,"&lt;/TD&gt;")))</f>
        <v>&lt;TD VALIGN = TOP  ALIGN = CENTER&gt;-&lt;/TD&gt;</v>
      </c>
      <c r="T116" s="7" t="str">
        <f>IF(Master!S116="#","",IF(Master!S116="#","&lt;TD&gt;&lt;BR&gt;&lt;/TD&gt;",CONCATENATE("&lt;TD VALIGN = TOP  ALIGN = CENTER&gt;",Master!S116,"&lt;/TD&gt;")))</f>
        <v>&lt;TD VALIGN = TOP  ALIGN = CENTER&gt;-&lt;/TD&gt;</v>
      </c>
      <c r="U116" s="7" t="str">
        <f>IF(Master!T116="#","",IF(Master!T116="#","&lt;TD&gt;&lt;BR&gt;&lt;/TD&gt;",CONCATENATE("&lt;TD VALIGN = TOP  ALIGN = CENTER&gt;",Master!T116,"&lt;/TD&gt;")))</f>
        <v>&lt;TD VALIGN = TOP  ALIGN = CENTER&gt;-&lt;/TD&gt;</v>
      </c>
      <c r="V116" s="7" t="str">
        <f>IF(Master!U116="#","",IF(Master!U116="#","&lt;TD&gt;&lt;BR&gt;&lt;/TD&gt;",CONCATENATE("&lt;TD VALIGN = TOP  ALIGN = CENTER&gt;",Master!U116,"&lt;/TD&gt;")))</f>
        <v>&lt;TD VALIGN = TOP  ALIGN = CENTER&gt;CB&lt;/TD&gt;</v>
      </c>
      <c r="W116" s="7" t="str">
        <f>IF(Master!V116="#","",IF(Master!V116="#","&lt;TD&gt;&lt;BR&gt;&lt;/TD&gt;",CONCATENATE("&lt;TD VALIGN = TOP  ALIGN = CENTER&gt;",Master!V116,"&lt;/TD&gt;")))</f>
        <v>&lt;TD VALIGN = TOP  ALIGN = CENTER&gt;V&lt;/TD&gt;</v>
      </c>
      <c r="X116" s="7" t="str">
        <f>IF(Master!W116="#","",IF(Master!W116="#","&lt;TD&gt;&lt;BR&gt;&lt;/TD&gt;",CONCATENATE("&lt;TD VALIGN = TOP  ALIGN = CENTER&gt;",Master!W116,"&lt;/TD&gt;")))</f>
        <v>&lt;TD VALIGN = TOP  ALIGN = CENTER&gt;V&lt;/TD&gt;</v>
      </c>
      <c r="Y116" s="7" t="str">
        <f>IF(Master!X116="#","",IF(Master!X116="#","&lt;TD&gt;&lt;BR&gt;&lt;/TD&gt;",CONCATENATE("&lt;TD VALIGN = TOP  ALIGN = CENTER&gt;",Master!X116,"&lt;/TD&gt;")))</f>
        <v/>
      </c>
      <c r="Z116" s="7" t="str">
        <f>IF(Master!Y116="#","",IF(Master!Y116="#","&lt;TD&gt;&lt;BR&gt;&lt;/TD&gt;",CONCATENATE("&lt;TD VALIGN = TOP  ALIGN = CENTER&gt;",Master!Y116,"&lt;/TD&gt;")))</f>
        <v>&lt;TD VALIGN = TOP  ALIGN = CENTER&gt;&lt;/TD&gt;</v>
      </c>
    </row>
    <row r="117" spans="1:26" ht="12.75" customHeight="1" x14ac:dyDescent="0.2">
      <c r="A117" s="26" t="str">
        <f>IF(Master!$B117="#","","&lt;TR&gt;")</f>
        <v>&lt;TR&gt;</v>
      </c>
      <c r="B117" s="7" t="str">
        <f>IF(Master!$B117="#","",CONCATENATE("&lt;TD VALIGN = TOP  ALIGN = CENTER&gt;&lt;A HREF=""maint_",Master!A117,".pdf""&gt;",Master!A117,"&lt;/A&gt;"))</f>
        <v>&lt;TD VALIGN = TOP  ALIGN = CENTER&gt;&lt;A HREF="maint_0127.pdf"&gt;0127&lt;/A&gt;</v>
      </c>
      <c r="C117" s="7" t="str">
        <f>IF(Master!$B117="#","", (IF(Totals!AS117="Y","&lt;BR&gt;&lt;SMALL&gt;&lt;B&gt;&lt;FONT COLOR=""#00C000""&gt;Closed&lt;/FONT&gt;&lt;/B&gt;&lt;/SMALL&gt;&lt;/TD&gt;","&lt;/TD&gt;")))</f>
        <v>&lt;/TD&gt;</v>
      </c>
      <c r="E117" s="7" t="str">
        <f>(IF((Master!$B117="#"),(""),(CONCATENATE("&lt;TD VALIGN = TOP  ALIGN = CENTER NOWRAP&gt;",Master!C117,"&lt;/TD&gt;"))))</f>
        <v>&lt;TD VALIGN = TOP  ALIGN = CENTER NOWRAP&gt;802.1AB-2009&lt;/TD&gt;</v>
      </c>
      <c r="F117" s="7" t="str">
        <f>(IF((Master!$B117="#"),(""),(CONCATENATE("&lt;TD VALIGN = TOP NOWRAP&gt;",Master!D117,"&lt;/TD&gt;"))))</f>
        <v>&lt;TD VALIGN = TOP NOWRAP&gt;Section 9.2.7.12, 9.2.8, 9.2.10&lt;/TD&gt;</v>
      </c>
      <c r="G117" s="7" t="str">
        <f>(IF((Master!$B117="#"),(""),(CONCATENATE("&lt;TD VALIGN = TOP NOWRAP&gt;",Master!E117,"&lt;/TD&gt;"))))</f>
        <v>&lt;TD VALIGN = TOP NOWRAP&gt;txInitializeLLDP, Transmit State Machine, Transmit timer state machine&lt;/TD&gt;</v>
      </c>
      <c r="H117" s="7" t="str">
        <f>IF(Master!G117="#","",IF(Master!G117="#","&lt;TD&gt;&lt;BR&gt;&lt;/TD&gt;",CONCATENATE("&lt;TD VALIGN = TOP  ALIGN = CENTER&gt;",Master!G117,"&lt;/TD&gt;")))</f>
        <v>&lt;TD VALIGN = TOP  ALIGN = CENTER&gt;-&lt;/TD&gt;</v>
      </c>
      <c r="I117" s="7" t="str">
        <f>IF(Master!H117="#","",IF(Master!H117="#","&lt;TD&gt;&lt;BR&gt;&lt;/TD&gt;",CONCATENATE("&lt;TD VALIGN = TOP  ALIGN = CENTER&gt;",Master!H117,"&lt;/TD&gt;")))</f>
        <v>&lt;TD VALIGN = TOP  ALIGN = CENTER&gt;-&lt;/TD&gt;</v>
      </c>
      <c r="J117" s="7" t="str">
        <f>IF(Master!I117="#","",IF(Master!I117="#","&lt;TD&gt;&lt;BR&gt;&lt;/TD&gt;",CONCATENATE("&lt;TD VALIGN = TOP  ALIGN = CENTER&gt;",Master!I117,"&lt;/TD&gt;")))</f>
        <v>&lt;TD VALIGN = TOP  ALIGN = CENTER&gt;-&lt;/TD&gt;</v>
      </c>
      <c r="K117" s="7" t="str">
        <f>IF(Master!J117="#","",IF(Master!J117="#","&lt;TD&gt;&lt;BR&gt;&lt;/TD&gt;",CONCATENATE("&lt;TD VALIGN = TOP  ALIGN = CENTER&gt;",Master!J117,"&lt;/TD&gt;")))</f>
        <v>&lt;TD VALIGN = TOP  ALIGN = CENTER&gt;-&lt;/TD&gt;</v>
      </c>
      <c r="L117" s="7" t="str">
        <f>IF(Master!K117="#","",IF(Master!K117="#","&lt;TD&gt;&lt;BR&gt;&lt;/TD&gt;",CONCATENATE("&lt;TD VALIGN = TOP  ALIGN = CENTER&gt;",Master!K117,"&lt;/TD&gt;")))</f>
        <v>&lt;TD VALIGN = TOP  ALIGN = CENTER&gt;-&lt;/TD&gt;</v>
      </c>
      <c r="M117" s="7" t="str">
        <f>IF(Master!L117="#","",IF(Master!L117="#","&lt;TD&gt;&lt;BR&gt;&lt;/TD&gt;",CONCATENATE("&lt;TD VALIGN = TOP  ALIGN = CENTER&gt;",Master!L117,"&lt;/TD&gt;")))</f>
        <v>&lt;TD VALIGN = TOP  ALIGN = CENTER&gt;-&lt;/TD&gt;</v>
      </c>
      <c r="N117" s="7" t="str">
        <f>IF(Master!M117="#","",IF(Master!M117="#","&lt;TD&gt;&lt;BR&gt;&lt;/TD&gt;",CONCATENATE("&lt;TD VALIGN = TOP  ALIGN = CENTER&gt;",Master!M117,"&lt;/TD&gt;")))</f>
        <v>&lt;TD VALIGN = TOP  ALIGN = CENTER&gt;-&lt;/TD&gt;</v>
      </c>
      <c r="O117" s="7" t="str">
        <f>IF(Master!N117="#","",IF(Master!N117="#","&lt;TD&gt;&lt;BR&gt;&lt;/TD&gt;",CONCATENATE("&lt;TD VALIGN = TOP  ALIGN = CENTER&gt;",Master!N117,"&lt;/TD&gt;")))</f>
        <v>&lt;TD VALIGN = TOP  ALIGN = CENTER&gt;-&lt;/TD&gt;</v>
      </c>
      <c r="P117" s="7" t="str">
        <f>IF(Master!O117="#","",IF(Master!O117="#","&lt;TD&gt;&lt;BR&gt;&lt;/TD&gt;",CONCATENATE("&lt;TD VALIGN = TOP  ALIGN = CENTER&gt;",Master!O117,"&lt;/TD&gt;")))</f>
        <v>&lt;TD VALIGN = TOP  ALIGN = CENTER&gt;-&lt;/TD&gt;</v>
      </c>
      <c r="Q117" s="7" t="str">
        <f>IF(Master!P117="#","",IF(Master!P117="#","&lt;TD&gt;&lt;BR&gt;&lt;/TD&gt;",CONCATENATE("&lt;TD VALIGN = TOP  ALIGN = CENTER&gt;",Master!P117,"&lt;/TD&gt;")))</f>
        <v>&lt;TD VALIGN = TOP  ALIGN = CENTER&gt;-&lt;/TD&gt;</v>
      </c>
      <c r="R117" s="7" t="str">
        <f>IF(Master!Q117="#","",IF(Master!Q117="#","&lt;TD&gt;&lt;BR&gt;&lt;/TD&gt;",CONCATENATE("&lt;TD VALIGN = TOP  ALIGN = CENTER&gt;",Master!Q117,"&lt;/TD&gt;")))</f>
        <v>&lt;TD VALIGN = TOP  ALIGN = CENTER&gt;-&lt;/TD&gt;</v>
      </c>
      <c r="S117" s="7" t="str">
        <f>IF(Master!R117="#","",IF(Master!R117="#","&lt;TD&gt;&lt;BR&gt;&lt;/TD&gt;",CONCATENATE("&lt;TD VALIGN = TOP  ALIGN = CENTER&gt;",Master!R117,"&lt;/TD&gt;")))</f>
        <v>&lt;TD VALIGN = TOP  ALIGN = CENTER&gt;-&lt;/TD&gt;</v>
      </c>
      <c r="T117" s="7" t="str">
        <f>IF(Master!S117="#","",IF(Master!S117="#","&lt;TD&gt;&lt;BR&gt;&lt;/TD&gt;",CONCATENATE("&lt;TD VALIGN = TOP  ALIGN = CENTER&gt;",Master!S117,"&lt;/TD&gt;")))</f>
        <v>&lt;TD VALIGN = TOP  ALIGN = CENTER&gt;-&lt;/TD&gt;</v>
      </c>
      <c r="U117" s="7" t="str">
        <f>IF(Master!T117="#","",IF(Master!T117="#","&lt;TD&gt;&lt;BR&gt;&lt;/TD&gt;",CONCATENATE("&lt;TD VALIGN = TOP  ALIGN = CENTER&gt;",Master!T117,"&lt;/TD&gt;")))</f>
        <v>&lt;TD VALIGN = TOP  ALIGN = CENTER&gt;-&lt;/TD&gt;</v>
      </c>
      <c r="V117" s="7" t="str">
        <f>IF(Master!U117="#","",IF(Master!U117="#","&lt;TD&gt;&lt;BR&gt;&lt;/TD&gt;",CONCATENATE("&lt;TD VALIGN = TOP  ALIGN = CENTER&gt;",Master!U117,"&lt;/TD&gt;")))</f>
        <v>&lt;TD VALIGN = TOP  ALIGN = CENTER&gt;CB&lt;/TD&gt;</v>
      </c>
      <c r="W117" s="7" t="str">
        <f>IF(Master!V117="#","",IF(Master!V117="#","&lt;TD&gt;&lt;BR&gt;&lt;/TD&gt;",CONCATENATE("&lt;TD VALIGN = TOP  ALIGN = CENTER&gt;",Master!V117,"&lt;/TD&gt;")))</f>
        <v>&lt;TD VALIGN = TOP  ALIGN = CENTER&gt;CB&lt;/TD&gt;</v>
      </c>
      <c r="X117" s="7" t="str">
        <f>IF(Master!W117="#","",IF(Master!W117="#","&lt;TD&gt;&lt;BR&gt;&lt;/TD&gt;",CONCATENATE("&lt;TD VALIGN = TOP  ALIGN = CENTER&gt;",Master!W117,"&lt;/TD&gt;")))</f>
        <v>&lt;TD VALIGN = TOP  ALIGN = CENTER&gt;CB&lt;/TD&gt;</v>
      </c>
      <c r="Y117" s="7" t="str">
        <f>IF(Master!X117="#","",IF(Master!X117="#","&lt;TD&gt;&lt;BR&gt;&lt;/TD&gt;",CONCATENATE("&lt;TD VALIGN = TOP  ALIGN = CENTER&gt;",Master!X117,"&lt;/TD&gt;")))</f>
        <v/>
      </c>
      <c r="Z117" s="7" t="str">
        <f>IF(Master!Y117="#","",IF(Master!Y117="#","&lt;TD&gt;&lt;BR&gt;&lt;/TD&gt;",CONCATENATE("&lt;TD VALIGN = TOP  ALIGN = CENTER&gt;",Master!Y117,"&lt;/TD&gt;")))</f>
        <v>&lt;TD VALIGN = TOP  ALIGN = CENTER&gt;&lt;/TD&gt;</v>
      </c>
    </row>
    <row r="118" spans="1:26" ht="12.75" customHeight="1" x14ac:dyDescent="0.2">
      <c r="A118" s="112" t="str">
        <f>IF(Master!$B118="#","","&lt;TR&gt;")</f>
        <v>&lt;TR&gt;</v>
      </c>
      <c r="B118" s="7" t="str">
        <f>IF(Master!$B118="#","",CONCATENATE("&lt;TD VALIGN = TOP  ALIGN = CENTER&gt;&lt;A HREF=""maint_",Master!A118,".pdf""&gt;",Master!A118,"&lt;/A&gt;"))</f>
        <v>&lt;TD VALIGN = TOP  ALIGN = CENTER&gt;&lt;A HREF="maint_0128.pdf"&gt;0128&lt;/A&gt;</v>
      </c>
      <c r="C118" s="7" t="str">
        <f>IF(Master!$B118="#","", (IF(Totals!AS118="Y","&lt;BR&gt;&lt;SMALL&gt;&lt;B&gt;&lt;FONT COLOR=""#00C000""&gt;Closed&lt;/FONT&gt;&lt;/B&gt;&lt;/SMALL&gt;&lt;/TD&gt;","&lt;/TD&gt;")))</f>
        <v>&lt;/TD&gt;</v>
      </c>
      <c r="E118" s="7" t="str">
        <f>(IF((Master!$B118="#"),(""),(CONCATENATE("&lt;TD VALIGN = TOP  ALIGN = CENTER NOWRAP&gt;",Master!C118,"&lt;/TD&gt;"))))</f>
        <v>&lt;TD VALIGN = TOP  ALIGN = CENTER NOWRAP&gt;IEEE Std 802.1Q-2011 (or 2012 Edition)&lt;/TD&gt;</v>
      </c>
      <c r="F118" s="7" t="str">
        <f>(IF((Master!$B118="#"),(""),(CONCATENATE("&lt;TD VALIGN = TOP NOWRAP&gt;",Master!D118,"&lt;/TD&gt;"))))</f>
        <v>&lt;TD VALIGN = TOP NOWRAP&gt;Annex O&lt;/TD&gt;</v>
      </c>
      <c r="G118" s="7" t="str">
        <f>(IF((Master!$B118="#"),(""),(CONCATENATE("&lt;TD VALIGN = TOP NOWRAP&gt;",Master!E118,"&lt;/TD&gt;"))))</f>
        <v>&lt;TD VALIGN = TOP NOWRAP&gt;Bibliography&lt;/TD&gt;</v>
      </c>
      <c r="H118" s="7" t="str">
        <f>IF(Master!G118="#","",IF(Master!G118="#","&lt;TD&gt;&lt;BR&gt;&lt;/TD&gt;",CONCATENATE("&lt;TD VALIGN = TOP  ALIGN = CENTER&gt;",Master!G118,"&lt;/TD&gt;")))</f>
        <v>&lt;TD VALIGN = TOP  ALIGN = CENTER&gt;-&lt;/TD&gt;</v>
      </c>
      <c r="I118" s="7" t="str">
        <f>IF(Master!H118="#","",IF(Master!H118="#","&lt;TD&gt;&lt;BR&gt;&lt;/TD&gt;",CONCATENATE("&lt;TD VALIGN = TOP  ALIGN = CENTER&gt;",Master!H118,"&lt;/TD&gt;")))</f>
        <v>&lt;TD VALIGN = TOP  ALIGN = CENTER&gt;-&lt;/TD&gt;</v>
      </c>
      <c r="J118" s="7" t="str">
        <f>IF(Master!I118="#","",IF(Master!I118="#","&lt;TD&gt;&lt;BR&gt;&lt;/TD&gt;",CONCATENATE("&lt;TD VALIGN = TOP  ALIGN = CENTER&gt;",Master!I118,"&lt;/TD&gt;")))</f>
        <v>&lt;TD VALIGN = TOP  ALIGN = CENTER&gt;-&lt;/TD&gt;</v>
      </c>
      <c r="K118" s="7" t="str">
        <f>IF(Master!J118="#","",IF(Master!J118="#","&lt;TD&gt;&lt;BR&gt;&lt;/TD&gt;",CONCATENATE("&lt;TD VALIGN = TOP  ALIGN = CENTER&gt;",Master!J118,"&lt;/TD&gt;")))</f>
        <v>&lt;TD VALIGN = TOP  ALIGN = CENTER&gt;-&lt;/TD&gt;</v>
      </c>
      <c r="L118" s="7" t="str">
        <f>IF(Master!K118="#","",IF(Master!K118="#","&lt;TD&gt;&lt;BR&gt;&lt;/TD&gt;",CONCATENATE("&lt;TD VALIGN = TOP  ALIGN = CENTER&gt;",Master!K118,"&lt;/TD&gt;")))</f>
        <v>&lt;TD VALIGN = TOP  ALIGN = CENTER&gt;-&lt;/TD&gt;</v>
      </c>
      <c r="M118" s="7" t="str">
        <f>IF(Master!L118="#","",IF(Master!L118="#","&lt;TD&gt;&lt;BR&gt;&lt;/TD&gt;",CONCATENATE("&lt;TD VALIGN = TOP  ALIGN = CENTER&gt;",Master!L118,"&lt;/TD&gt;")))</f>
        <v>&lt;TD VALIGN = TOP  ALIGN = CENTER&gt;-&lt;/TD&gt;</v>
      </c>
      <c r="N118" s="7" t="str">
        <f>IF(Master!M118="#","",IF(Master!M118="#","&lt;TD&gt;&lt;BR&gt;&lt;/TD&gt;",CONCATENATE("&lt;TD VALIGN = TOP  ALIGN = CENTER&gt;",Master!M118,"&lt;/TD&gt;")))</f>
        <v>&lt;TD VALIGN = TOP  ALIGN = CENTER&gt;-&lt;/TD&gt;</v>
      </c>
      <c r="O118" s="7" t="str">
        <f>IF(Master!N118="#","",IF(Master!N118="#","&lt;TD&gt;&lt;BR&gt;&lt;/TD&gt;",CONCATENATE("&lt;TD VALIGN = TOP  ALIGN = CENTER&gt;",Master!N118,"&lt;/TD&gt;")))</f>
        <v>&lt;TD VALIGN = TOP  ALIGN = CENTER&gt;-&lt;/TD&gt;</v>
      </c>
      <c r="P118" s="7" t="str">
        <f>IF(Master!O118="#","",IF(Master!O118="#","&lt;TD&gt;&lt;BR&gt;&lt;/TD&gt;",CONCATENATE("&lt;TD VALIGN = TOP  ALIGN = CENTER&gt;",Master!O118,"&lt;/TD&gt;")))</f>
        <v>&lt;TD VALIGN = TOP  ALIGN = CENTER&gt;-&lt;/TD&gt;</v>
      </c>
      <c r="Q118" s="7" t="str">
        <f>IF(Master!P118="#","",IF(Master!P118="#","&lt;TD&gt;&lt;BR&gt;&lt;/TD&gt;",CONCATENATE("&lt;TD VALIGN = TOP  ALIGN = CENTER&gt;",Master!P118,"&lt;/TD&gt;")))</f>
        <v>&lt;TD VALIGN = TOP  ALIGN = CENTER&gt;-&lt;/TD&gt;</v>
      </c>
      <c r="R118" s="7" t="str">
        <f>IF(Master!Q118="#","",IF(Master!Q118="#","&lt;TD&gt;&lt;BR&gt;&lt;/TD&gt;",CONCATENATE("&lt;TD VALIGN = TOP  ALIGN = CENTER&gt;",Master!Q118,"&lt;/TD&gt;")))</f>
        <v>&lt;TD VALIGN = TOP  ALIGN = CENTER&gt;-&lt;/TD&gt;</v>
      </c>
      <c r="S118" s="7" t="str">
        <f>IF(Master!R118="#","",IF(Master!R118="#","&lt;TD&gt;&lt;BR&gt;&lt;/TD&gt;",CONCATENATE("&lt;TD VALIGN = TOP  ALIGN = CENTER&gt;",Master!R118,"&lt;/TD&gt;")))</f>
        <v>&lt;TD VALIGN = TOP  ALIGN = CENTER&gt;-&lt;/TD&gt;</v>
      </c>
      <c r="T118" s="7" t="str">
        <f>IF(Master!S118="#","",IF(Master!S118="#","&lt;TD&gt;&lt;BR&gt;&lt;/TD&gt;",CONCATENATE("&lt;TD VALIGN = TOP  ALIGN = CENTER&gt;",Master!S118,"&lt;/TD&gt;")))</f>
        <v>&lt;TD VALIGN = TOP  ALIGN = CENTER&gt;-&lt;/TD&gt;</v>
      </c>
      <c r="U118" s="7" t="str">
        <f>IF(Master!T118="#","",IF(Master!T118="#","&lt;TD&gt;&lt;BR&gt;&lt;/TD&gt;",CONCATENATE("&lt;TD VALIGN = TOP  ALIGN = CENTER&gt;",Master!T118,"&lt;/TD&gt;")))</f>
        <v>&lt;TD VALIGN = TOP  ALIGN = CENTER&gt;-&lt;/TD&gt;</v>
      </c>
      <c r="V118" s="7" t="str">
        <f>IF(Master!U118="#","",IF(Master!U118="#","&lt;TD&gt;&lt;BR&gt;&lt;/TD&gt;",CONCATENATE("&lt;TD VALIGN = TOP  ALIGN = CENTER&gt;",Master!U118,"&lt;/TD&gt;")))</f>
        <v>&lt;TD VALIGN = TOP  ALIGN = CENTER&gt;-&lt;/TD&gt;</v>
      </c>
      <c r="W118" s="7" t="str">
        <f>IF(Master!V118="#","",IF(Master!V118="#","&lt;TD&gt;&lt;BR&gt;&lt;/TD&gt;",CONCATENATE("&lt;TD VALIGN = TOP  ALIGN = CENTER&gt;",Master!V118,"&lt;/TD&gt;")))</f>
        <v>&lt;TD VALIGN = TOP  ALIGN = CENTER&gt;-&lt;/TD&gt;</v>
      </c>
      <c r="X118" s="7" t="str">
        <f>IF(Master!W118="#","",IF(Master!W118="#","&lt;TD&gt;&lt;BR&gt;&lt;/TD&gt;",CONCATENATE("&lt;TD VALIGN = TOP  ALIGN = CENTER&gt;",Master!W118,"&lt;/TD&gt;")))</f>
        <v>&lt;TD VALIGN = TOP  ALIGN = CENTER&gt;B&lt;/TD&gt;</v>
      </c>
      <c r="Y118" s="7" t="str">
        <f>IF(Master!X118="#","",IF(Master!X118="#","&lt;TD&gt;&lt;BR&gt;&lt;/TD&gt;",CONCATENATE("&lt;TD VALIGN = TOP  ALIGN = CENTER&gt;",Master!X118,"&lt;/TD&gt;")))</f>
        <v/>
      </c>
      <c r="Z118" s="7" t="str">
        <f>IF(Master!Y118="#","",IF(Master!Y118="#","&lt;TD&gt;&lt;BR&gt;&lt;/TD&gt;",CONCATENATE("&lt;TD VALIGN = TOP  ALIGN = CENTER&gt;",Master!Y118,"&lt;/TD&gt;")))</f>
        <v>&lt;TD VALIGN = TOP  ALIGN = CENTER&gt;&lt;/TD&gt;</v>
      </c>
    </row>
    <row r="119" spans="1:26" ht="12.75" customHeight="1" x14ac:dyDescent="0.2">
      <c r="A119" s="112" t="str">
        <f>IF(Master!$B119="#","","&lt;TR&gt;")</f>
        <v>&lt;TR&gt;</v>
      </c>
      <c r="B119" s="7" t="str">
        <f>IF(Master!$B119="#","",CONCATENATE("&lt;TD VALIGN = TOP  ALIGN = CENTER&gt;&lt;A HREF=""maint_",Master!A119,".pdf""&gt;",Master!A119,"&lt;/A&gt;"))</f>
        <v>&lt;TD VALIGN = TOP  ALIGN = CENTER&gt;&lt;A HREF="maint_0131.pdf"&gt;0131&lt;/A&gt;</v>
      </c>
      <c r="C119" s="7" t="str">
        <f>IF(Master!$B119="#","", (IF(Totals!AS119="Y","&lt;BR&gt;&lt;SMALL&gt;&lt;B&gt;&lt;FONT COLOR=""#00C000""&gt;Closed&lt;/FONT&gt;&lt;/B&gt;&lt;/SMALL&gt;&lt;/TD&gt;","&lt;/TD&gt;")))</f>
        <v>&lt;/TD&gt;</v>
      </c>
      <c r="E119" s="7" t="str">
        <f>(IF((Master!$B119="#"),(""),(CONCATENATE("&lt;TD VALIGN = TOP  ALIGN = CENTER NOWRAP&gt;",Master!C119,"&lt;/TD&gt;"))))</f>
        <v>&lt;TD VALIGN = TOP  ALIGN = CENTER NOWRAP&gt;IEEE 802.1AB-2009&lt;/TD&gt;</v>
      </c>
      <c r="F119" s="7" t="str">
        <f>(IF((Master!$B119="#"),(""),(CONCATENATE("&lt;TD VALIGN = TOP NOWRAP&gt;",Master!D119,"&lt;/TD&gt;"))))</f>
        <v>&lt;TD VALIGN = TOP NOWRAP&gt;E.1&lt;/TD&gt;</v>
      </c>
      <c r="G119" s="7" t="str">
        <f>(IF((Master!$B119="#"),(""),(CONCATENATE("&lt;TD VALIGN = TOP NOWRAP&gt;",Master!E119,"&lt;/TD&gt;"))))</f>
        <v>&lt;TD VALIGN = TOP NOWRAP&gt;Requirements of the IEEE 802.1 Organizationally Specific TLV set&lt;/TD&gt;</v>
      </c>
      <c r="H119" s="7" t="str">
        <f>IF(Master!G119="#","",IF(Master!G119="#","&lt;TD&gt;&lt;BR&gt;&lt;/TD&gt;",CONCATENATE("&lt;TD VALIGN = TOP  ALIGN = CENTER&gt;",Master!G119,"&lt;/TD&gt;")))</f>
        <v>&lt;TD VALIGN = TOP  ALIGN = CENTER&gt;-&lt;/TD&gt;</v>
      </c>
      <c r="I119" s="7" t="str">
        <f>IF(Master!H119="#","",IF(Master!H119="#","&lt;TD&gt;&lt;BR&gt;&lt;/TD&gt;",CONCATENATE("&lt;TD VALIGN = TOP  ALIGN = CENTER&gt;",Master!H119,"&lt;/TD&gt;")))</f>
        <v>&lt;TD VALIGN = TOP  ALIGN = CENTER&gt;-&lt;/TD&gt;</v>
      </c>
      <c r="J119" s="7" t="str">
        <f>IF(Master!I119="#","",IF(Master!I119="#","&lt;TD&gt;&lt;BR&gt;&lt;/TD&gt;",CONCATENATE("&lt;TD VALIGN = TOP  ALIGN = CENTER&gt;",Master!I119,"&lt;/TD&gt;")))</f>
        <v>&lt;TD VALIGN = TOP  ALIGN = CENTER&gt;-&lt;/TD&gt;</v>
      </c>
      <c r="K119" s="7" t="str">
        <f>IF(Master!J119="#","",IF(Master!J119="#","&lt;TD&gt;&lt;BR&gt;&lt;/TD&gt;",CONCATENATE("&lt;TD VALIGN = TOP  ALIGN = CENTER&gt;",Master!J119,"&lt;/TD&gt;")))</f>
        <v>&lt;TD VALIGN = TOP  ALIGN = CENTER&gt;-&lt;/TD&gt;</v>
      </c>
      <c r="L119" s="7" t="str">
        <f>IF(Master!K119="#","",IF(Master!K119="#","&lt;TD&gt;&lt;BR&gt;&lt;/TD&gt;",CONCATENATE("&lt;TD VALIGN = TOP  ALIGN = CENTER&gt;",Master!K119,"&lt;/TD&gt;")))</f>
        <v>&lt;TD VALIGN = TOP  ALIGN = CENTER&gt;-&lt;/TD&gt;</v>
      </c>
      <c r="M119" s="7" t="str">
        <f>IF(Master!L119="#","",IF(Master!L119="#","&lt;TD&gt;&lt;BR&gt;&lt;/TD&gt;",CONCATENATE("&lt;TD VALIGN = TOP  ALIGN = CENTER&gt;",Master!L119,"&lt;/TD&gt;")))</f>
        <v>&lt;TD VALIGN = TOP  ALIGN = CENTER&gt;-&lt;/TD&gt;</v>
      </c>
      <c r="N119" s="7" t="str">
        <f>IF(Master!M119="#","",IF(Master!M119="#","&lt;TD&gt;&lt;BR&gt;&lt;/TD&gt;",CONCATENATE("&lt;TD VALIGN = TOP  ALIGN = CENTER&gt;",Master!M119,"&lt;/TD&gt;")))</f>
        <v>&lt;TD VALIGN = TOP  ALIGN = CENTER&gt;-&lt;/TD&gt;</v>
      </c>
      <c r="O119" s="7" t="str">
        <f>IF(Master!N119="#","",IF(Master!N119="#","&lt;TD&gt;&lt;BR&gt;&lt;/TD&gt;",CONCATENATE("&lt;TD VALIGN = TOP  ALIGN = CENTER&gt;",Master!N119,"&lt;/TD&gt;")))</f>
        <v>&lt;TD VALIGN = TOP  ALIGN = CENTER&gt;-&lt;/TD&gt;</v>
      </c>
      <c r="P119" s="7" t="str">
        <f>IF(Master!O119="#","",IF(Master!O119="#","&lt;TD&gt;&lt;BR&gt;&lt;/TD&gt;",CONCATENATE("&lt;TD VALIGN = TOP  ALIGN = CENTER&gt;",Master!O119,"&lt;/TD&gt;")))</f>
        <v>&lt;TD VALIGN = TOP  ALIGN = CENTER&gt;-&lt;/TD&gt;</v>
      </c>
      <c r="Q119" s="7" t="str">
        <f>IF(Master!P119="#","",IF(Master!P119="#","&lt;TD&gt;&lt;BR&gt;&lt;/TD&gt;",CONCATENATE("&lt;TD VALIGN = TOP  ALIGN = CENTER&gt;",Master!P119,"&lt;/TD&gt;")))</f>
        <v>&lt;TD VALIGN = TOP  ALIGN = CENTER&gt;-&lt;/TD&gt;</v>
      </c>
      <c r="R119" s="7" t="str">
        <f>IF(Master!Q119="#","",IF(Master!Q119="#","&lt;TD&gt;&lt;BR&gt;&lt;/TD&gt;",CONCATENATE("&lt;TD VALIGN = TOP  ALIGN = CENTER&gt;",Master!Q119,"&lt;/TD&gt;")))</f>
        <v>&lt;TD VALIGN = TOP  ALIGN = CENTER&gt;-&lt;/TD&gt;</v>
      </c>
      <c r="S119" s="7" t="str">
        <f>IF(Master!R119="#","",IF(Master!R119="#","&lt;TD&gt;&lt;BR&gt;&lt;/TD&gt;",CONCATENATE("&lt;TD VALIGN = TOP  ALIGN = CENTER&gt;",Master!R119,"&lt;/TD&gt;")))</f>
        <v>&lt;TD VALIGN = TOP  ALIGN = CENTER&gt;-&lt;/TD&gt;</v>
      </c>
      <c r="T119" s="7" t="str">
        <f>IF(Master!S119="#","",IF(Master!S119="#","&lt;TD&gt;&lt;BR&gt;&lt;/TD&gt;",CONCATENATE("&lt;TD VALIGN = TOP  ALIGN = CENTER&gt;",Master!S119,"&lt;/TD&gt;")))</f>
        <v>&lt;TD VALIGN = TOP  ALIGN = CENTER&gt;-&lt;/TD&gt;</v>
      </c>
      <c r="U119" s="7" t="str">
        <f>IF(Master!T119="#","",IF(Master!T119="#","&lt;TD&gt;&lt;BR&gt;&lt;/TD&gt;",CONCATENATE("&lt;TD VALIGN = TOP  ALIGN = CENTER&gt;",Master!T119,"&lt;/TD&gt;")))</f>
        <v>&lt;TD VALIGN = TOP  ALIGN = CENTER&gt;-&lt;/TD&gt;</v>
      </c>
      <c r="V119" s="7" t="str">
        <f>IF(Master!U119="#","",IF(Master!U119="#","&lt;TD&gt;&lt;BR&gt;&lt;/TD&gt;",CONCATENATE("&lt;TD VALIGN = TOP  ALIGN = CENTER&gt;",Master!U119,"&lt;/TD&gt;")))</f>
        <v>&lt;TD VALIGN = TOP  ALIGN = CENTER&gt;-&lt;/TD&gt;</v>
      </c>
      <c r="W119" s="7" t="str">
        <f>IF(Master!V119="#","",IF(Master!V119="#","&lt;TD&gt;&lt;BR&gt;&lt;/TD&gt;",CONCATENATE("&lt;TD VALIGN = TOP  ALIGN = CENTER&gt;",Master!V119,"&lt;/TD&gt;")))</f>
        <v>&lt;TD VALIGN = TOP  ALIGN = CENTER&gt;-&lt;/TD&gt;</v>
      </c>
      <c r="X119" s="7" t="str">
        <f>IF(Master!W119="#","",IF(Master!W119="#","&lt;TD&gt;&lt;BR&gt;&lt;/TD&gt;",CONCATENATE("&lt;TD VALIGN = TOP  ALIGN = CENTER&gt;",Master!W119,"&lt;/TD&gt;")))</f>
        <v>&lt;TD VALIGN = TOP  ALIGN = CENTER&gt;B&lt;/TD&gt;</v>
      </c>
      <c r="Y119" s="7" t="str">
        <f>IF(Master!X119="#","",IF(Master!X119="#","&lt;TD&gt;&lt;BR&gt;&lt;/TD&gt;",CONCATENATE("&lt;TD VALIGN = TOP  ALIGN = CENTER&gt;",Master!X119,"&lt;/TD&gt;")))</f>
        <v/>
      </c>
      <c r="Z119" s="7" t="str">
        <f>IF(Master!Y119="#","",IF(Master!Y119="#","&lt;TD&gt;&lt;BR&gt;&lt;/TD&gt;",CONCATENATE("&lt;TD VALIGN = TOP  ALIGN = CENTER&gt;",Master!Y119,"&lt;/TD&gt;")))</f>
        <v>&lt;TD VALIGN = TOP  ALIGN = CENTER&gt;&lt;/TD&gt;</v>
      </c>
    </row>
    <row r="120" spans="1:26" ht="12.75" customHeight="1" x14ac:dyDescent="0.2">
      <c r="A120" s="112" t="str">
        <f>IF(Master!$B120="#","","&lt;TR&gt;")</f>
        <v>&lt;TR&gt;</v>
      </c>
      <c r="B120" s="7" t="str">
        <f>IF(Master!$B120="#","",CONCATENATE("&lt;TD VALIGN = TOP  ALIGN = CENTER&gt;&lt;A HREF=""maint_",Master!A120,".pdf""&gt;",Master!A120,"&lt;/A&gt;"))</f>
        <v>&lt;TD VALIGN = TOP  ALIGN = CENTER&gt;&lt;A HREF="maint_0132.pdf"&gt;0132&lt;/A&gt;</v>
      </c>
      <c r="C120" s="7" t="str">
        <f>IF(Master!$B120="#","", (IF(Totals!AS120="Y","&lt;BR&gt;&lt;SMALL&gt;&lt;B&gt;&lt;FONT COLOR=""#00C000""&gt;Closed&lt;/FONT&gt;&lt;/B&gt;&lt;/SMALL&gt;&lt;/TD&gt;","&lt;/TD&gt;")))</f>
        <v>&lt;/TD&gt;</v>
      </c>
      <c r="E120" s="7" t="str">
        <f>(IF((Master!$B120="#"),(""),(CONCATENATE("&lt;TD VALIGN = TOP  ALIGN = CENTER NOWRAP&gt;",Master!C120,"&lt;/TD&gt;"))))</f>
        <v>&lt;TD VALIGN = TOP  ALIGN = CENTER NOWRAP&gt;802.1Q-REV D2.0&lt;/TD&gt;</v>
      </c>
      <c r="F120" s="7" t="str">
        <f>(IF((Master!$B120="#"),(""),(CONCATENATE("&lt;TD VALIGN = TOP NOWRAP&gt;",Master!D120,"&lt;/TD&gt;"))))</f>
        <v>&lt;TD VALIGN = TOP NOWRAP&gt;D.2.7.1&lt;/TD&gt;</v>
      </c>
      <c r="G120" s="7" t="str">
        <f>(IF((Master!$B120="#"),(""),(CONCATENATE("&lt;TD VALIGN = TOP NOWRAP&gt;",Master!E120,"&lt;/TD&gt;"))))</f>
        <v>&lt;TD VALIGN = TOP NOWRAP&gt;aggregation status&lt;/TD&gt;</v>
      </c>
      <c r="H120" s="7" t="str">
        <f>IF(Master!G120="#","",IF(Master!G120="#","&lt;TD&gt;&lt;BR&gt;&lt;/TD&gt;",CONCATENATE("&lt;TD VALIGN = TOP  ALIGN = CENTER&gt;",Master!G120,"&lt;/TD&gt;")))</f>
        <v>&lt;TD VALIGN = TOP  ALIGN = CENTER&gt;-&lt;/TD&gt;</v>
      </c>
      <c r="I120" s="7" t="str">
        <f>IF(Master!H120="#","",IF(Master!H120="#","&lt;TD&gt;&lt;BR&gt;&lt;/TD&gt;",CONCATENATE("&lt;TD VALIGN = TOP  ALIGN = CENTER&gt;",Master!H120,"&lt;/TD&gt;")))</f>
        <v>&lt;TD VALIGN = TOP  ALIGN = CENTER&gt;-&lt;/TD&gt;</v>
      </c>
      <c r="J120" s="7" t="str">
        <f>IF(Master!I120="#","",IF(Master!I120="#","&lt;TD&gt;&lt;BR&gt;&lt;/TD&gt;",CONCATENATE("&lt;TD VALIGN = TOP  ALIGN = CENTER&gt;",Master!I120,"&lt;/TD&gt;")))</f>
        <v>&lt;TD VALIGN = TOP  ALIGN = CENTER&gt;-&lt;/TD&gt;</v>
      </c>
      <c r="K120" s="7" t="str">
        <f>IF(Master!J120="#","",IF(Master!J120="#","&lt;TD&gt;&lt;BR&gt;&lt;/TD&gt;",CONCATENATE("&lt;TD VALIGN = TOP  ALIGN = CENTER&gt;",Master!J120,"&lt;/TD&gt;")))</f>
        <v>&lt;TD VALIGN = TOP  ALIGN = CENTER&gt;-&lt;/TD&gt;</v>
      </c>
      <c r="L120" s="7" t="str">
        <f>IF(Master!K120="#","",IF(Master!K120="#","&lt;TD&gt;&lt;BR&gt;&lt;/TD&gt;",CONCATENATE("&lt;TD VALIGN = TOP  ALIGN = CENTER&gt;",Master!K120,"&lt;/TD&gt;")))</f>
        <v>&lt;TD VALIGN = TOP  ALIGN = CENTER&gt;-&lt;/TD&gt;</v>
      </c>
      <c r="M120" s="7" t="str">
        <f>IF(Master!L120="#","",IF(Master!L120="#","&lt;TD&gt;&lt;BR&gt;&lt;/TD&gt;",CONCATENATE("&lt;TD VALIGN = TOP  ALIGN = CENTER&gt;",Master!L120,"&lt;/TD&gt;")))</f>
        <v>&lt;TD VALIGN = TOP  ALIGN = CENTER&gt;-&lt;/TD&gt;</v>
      </c>
      <c r="N120" s="7" t="str">
        <f>IF(Master!M120="#","",IF(Master!M120="#","&lt;TD&gt;&lt;BR&gt;&lt;/TD&gt;",CONCATENATE("&lt;TD VALIGN = TOP  ALIGN = CENTER&gt;",Master!M120,"&lt;/TD&gt;")))</f>
        <v>&lt;TD VALIGN = TOP  ALIGN = CENTER&gt;-&lt;/TD&gt;</v>
      </c>
      <c r="O120" s="7" t="str">
        <f>IF(Master!N120="#","",IF(Master!N120="#","&lt;TD&gt;&lt;BR&gt;&lt;/TD&gt;",CONCATENATE("&lt;TD VALIGN = TOP  ALIGN = CENTER&gt;",Master!N120,"&lt;/TD&gt;")))</f>
        <v>&lt;TD VALIGN = TOP  ALIGN = CENTER&gt;-&lt;/TD&gt;</v>
      </c>
      <c r="P120" s="7" t="str">
        <f>IF(Master!O120="#","",IF(Master!O120="#","&lt;TD&gt;&lt;BR&gt;&lt;/TD&gt;",CONCATENATE("&lt;TD VALIGN = TOP  ALIGN = CENTER&gt;",Master!O120,"&lt;/TD&gt;")))</f>
        <v>&lt;TD VALIGN = TOP  ALIGN = CENTER&gt;-&lt;/TD&gt;</v>
      </c>
      <c r="Q120" s="7" t="str">
        <f>IF(Master!P120="#","",IF(Master!P120="#","&lt;TD&gt;&lt;BR&gt;&lt;/TD&gt;",CONCATENATE("&lt;TD VALIGN = TOP  ALIGN = CENTER&gt;",Master!P120,"&lt;/TD&gt;")))</f>
        <v>&lt;TD VALIGN = TOP  ALIGN = CENTER&gt;-&lt;/TD&gt;</v>
      </c>
      <c r="R120" s="7" t="str">
        <f>IF(Master!Q120="#","",IF(Master!Q120="#","&lt;TD&gt;&lt;BR&gt;&lt;/TD&gt;",CONCATENATE("&lt;TD VALIGN = TOP  ALIGN = CENTER&gt;",Master!Q120,"&lt;/TD&gt;")))</f>
        <v>&lt;TD VALIGN = TOP  ALIGN = CENTER&gt;-&lt;/TD&gt;</v>
      </c>
      <c r="S120" s="7" t="str">
        <f>IF(Master!R120="#","",IF(Master!R120="#","&lt;TD&gt;&lt;BR&gt;&lt;/TD&gt;",CONCATENATE("&lt;TD VALIGN = TOP  ALIGN = CENTER&gt;",Master!R120,"&lt;/TD&gt;")))</f>
        <v>&lt;TD VALIGN = TOP  ALIGN = CENTER&gt;-&lt;/TD&gt;</v>
      </c>
      <c r="T120" s="7" t="str">
        <f>IF(Master!S120="#","",IF(Master!S120="#","&lt;TD&gt;&lt;BR&gt;&lt;/TD&gt;",CONCATENATE("&lt;TD VALIGN = TOP  ALIGN = CENTER&gt;",Master!S120,"&lt;/TD&gt;")))</f>
        <v>&lt;TD VALIGN = TOP  ALIGN = CENTER&gt;-&lt;/TD&gt;</v>
      </c>
      <c r="U120" s="7" t="str">
        <f>IF(Master!T120="#","",IF(Master!T120="#","&lt;TD&gt;&lt;BR&gt;&lt;/TD&gt;",CONCATENATE("&lt;TD VALIGN = TOP  ALIGN = CENTER&gt;",Master!T120,"&lt;/TD&gt;")))</f>
        <v>&lt;TD VALIGN = TOP  ALIGN = CENTER&gt;-&lt;/TD&gt;</v>
      </c>
      <c r="V120" s="7" t="str">
        <f>IF(Master!U120="#","",IF(Master!U120="#","&lt;TD&gt;&lt;BR&gt;&lt;/TD&gt;",CONCATENATE("&lt;TD VALIGN = TOP  ALIGN = CENTER&gt;",Master!U120,"&lt;/TD&gt;")))</f>
        <v>&lt;TD VALIGN = TOP  ALIGN = CENTER&gt;-&lt;/TD&gt;</v>
      </c>
      <c r="W120" s="7" t="str">
        <f>IF(Master!V120="#","",IF(Master!V120="#","&lt;TD&gt;&lt;BR&gt;&lt;/TD&gt;",CONCATENATE("&lt;TD VALIGN = TOP  ALIGN = CENTER&gt;",Master!V120,"&lt;/TD&gt;")))</f>
        <v>&lt;TD VALIGN = TOP  ALIGN = CENTER&gt;-&lt;/TD&gt;</v>
      </c>
      <c r="X120" s="7" t="str">
        <f>IF(Master!W120="#","",IF(Master!W120="#","&lt;TD&gt;&lt;BR&gt;&lt;/TD&gt;",CONCATENATE("&lt;TD VALIGN = TOP  ALIGN = CENTER&gt;",Master!W120,"&lt;/TD&gt;")))</f>
        <v>&lt;TD VALIGN = TOP  ALIGN = CENTER&gt;B&lt;/TD&gt;</v>
      </c>
      <c r="Y120" s="7" t="str">
        <f>IF(Master!X120="#","",IF(Master!X120="#","&lt;TD&gt;&lt;BR&gt;&lt;/TD&gt;",CONCATENATE("&lt;TD VALIGN = TOP  ALIGN = CENTER&gt;",Master!X120,"&lt;/TD&gt;")))</f>
        <v/>
      </c>
      <c r="Z120" s="7" t="str">
        <f>IF(Master!Y120="#","",IF(Master!Y120="#","&lt;TD&gt;&lt;BR&gt;&lt;/TD&gt;",CONCATENATE("&lt;TD VALIGN = TOP  ALIGN = CENTER&gt;",Master!Y120,"&lt;/TD&gt;")))</f>
        <v>&lt;TD VALIGN = TOP  ALIGN = CENTER&gt;&lt;/TD&gt;</v>
      </c>
    </row>
    <row r="121" spans="1:26" ht="12.75" customHeight="1" x14ac:dyDescent="0.2">
      <c r="A121" s="112" t="str">
        <f>IF(Master!$B121="#","","&lt;TR&gt;")</f>
        <v>&lt;TR&gt;</v>
      </c>
      <c r="B121" s="7" t="str">
        <f>IF(Master!$B121="#","",CONCATENATE("&lt;TD VALIGN = TOP  ALIGN = CENTER&gt;&lt;A HREF=""maint_",Master!A121,".pdf""&gt;",Master!A121,"&lt;/A&gt;"))</f>
        <v>&lt;TD VALIGN = TOP  ALIGN = CENTER&gt;&lt;A HREF="maint_0133.pdf"&gt;0133&lt;/A&gt;</v>
      </c>
      <c r="C121" s="7" t="str">
        <f>IF(Master!$B121="#","", (IF(Totals!AS121="Y","&lt;BR&gt;&lt;SMALL&gt;&lt;B&gt;&lt;FONT COLOR=""#00C000""&gt;Closed&lt;/FONT&gt;&lt;/B&gt;&lt;/SMALL&gt;&lt;/TD&gt;","&lt;/TD&gt;")))</f>
        <v>&lt;/TD&gt;</v>
      </c>
      <c r="E121" s="7" t="str">
        <f>(IF((Master!$B121="#"),(""),(CONCATENATE("&lt;TD VALIGN = TOP  ALIGN = CENTER NOWRAP&gt;",Master!C121,"&lt;/TD&gt;"))))</f>
        <v>&lt;TD VALIGN = TOP  ALIGN = CENTER NOWRAP&gt;802.1AB-2009&lt;/TD&gt;</v>
      </c>
      <c r="F121" s="7" t="str">
        <f>(IF((Master!$B121="#"),(""),(CONCATENATE("&lt;TD VALIGN = TOP NOWRAP&gt;",Master!D121,"&lt;/TD&gt;"))))</f>
        <v>&lt;TD VALIGN = TOP NOWRAP&gt;E.8.1&lt;/TD&gt;</v>
      </c>
      <c r="G121" s="7" t="str">
        <f>(IF((Master!$B121="#"),(""),(CONCATENATE("&lt;TD VALIGN = TOP NOWRAP&gt;",Master!E121,"&lt;/TD&gt;"))))</f>
        <v>&lt;TD VALIGN = TOP NOWRAP&gt;aggregation status&lt;/TD&gt;</v>
      </c>
      <c r="H121" s="7" t="str">
        <f>IF(Master!G121="#","",IF(Master!G121="#","&lt;TD&gt;&lt;BR&gt;&lt;/TD&gt;",CONCATENATE("&lt;TD VALIGN = TOP  ALIGN = CENTER&gt;",Master!G121,"&lt;/TD&gt;")))</f>
        <v>&lt;TD VALIGN = TOP  ALIGN = CENTER&gt;-&lt;/TD&gt;</v>
      </c>
      <c r="I121" s="7" t="str">
        <f>IF(Master!H121="#","",IF(Master!H121="#","&lt;TD&gt;&lt;BR&gt;&lt;/TD&gt;",CONCATENATE("&lt;TD VALIGN = TOP  ALIGN = CENTER&gt;",Master!H121,"&lt;/TD&gt;")))</f>
        <v>&lt;TD VALIGN = TOP  ALIGN = CENTER&gt;-&lt;/TD&gt;</v>
      </c>
      <c r="J121" s="7" t="str">
        <f>IF(Master!I121="#","",IF(Master!I121="#","&lt;TD&gt;&lt;BR&gt;&lt;/TD&gt;",CONCATENATE("&lt;TD VALIGN = TOP  ALIGN = CENTER&gt;",Master!I121,"&lt;/TD&gt;")))</f>
        <v>&lt;TD VALIGN = TOP  ALIGN = CENTER&gt;-&lt;/TD&gt;</v>
      </c>
      <c r="K121" s="7" t="str">
        <f>IF(Master!J121="#","",IF(Master!J121="#","&lt;TD&gt;&lt;BR&gt;&lt;/TD&gt;",CONCATENATE("&lt;TD VALIGN = TOP  ALIGN = CENTER&gt;",Master!J121,"&lt;/TD&gt;")))</f>
        <v>&lt;TD VALIGN = TOP  ALIGN = CENTER&gt;-&lt;/TD&gt;</v>
      </c>
      <c r="L121" s="7" t="str">
        <f>IF(Master!K121="#","",IF(Master!K121="#","&lt;TD&gt;&lt;BR&gt;&lt;/TD&gt;",CONCATENATE("&lt;TD VALIGN = TOP  ALIGN = CENTER&gt;",Master!K121,"&lt;/TD&gt;")))</f>
        <v>&lt;TD VALIGN = TOP  ALIGN = CENTER&gt;-&lt;/TD&gt;</v>
      </c>
      <c r="M121" s="7" t="str">
        <f>IF(Master!L121="#","",IF(Master!L121="#","&lt;TD&gt;&lt;BR&gt;&lt;/TD&gt;",CONCATENATE("&lt;TD VALIGN = TOP  ALIGN = CENTER&gt;",Master!L121,"&lt;/TD&gt;")))</f>
        <v>&lt;TD VALIGN = TOP  ALIGN = CENTER&gt;-&lt;/TD&gt;</v>
      </c>
      <c r="N121" s="7" t="str">
        <f>IF(Master!M121="#","",IF(Master!M121="#","&lt;TD&gt;&lt;BR&gt;&lt;/TD&gt;",CONCATENATE("&lt;TD VALIGN = TOP  ALIGN = CENTER&gt;",Master!M121,"&lt;/TD&gt;")))</f>
        <v>&lt;TD VALIGN = TOP  ALIGN = CENTER&gt;-&lt;/TD&gt;</v>
      </c>
      <c r="O121" s="7" t="str">
        <f>IF(Master!N121="#","",IF(Master!N121="#","&lt;TD&gt;&lt;BR&gt;&lt;/TD&gt;",CONCATENATE("&lt;TD VALIGN = TOP  ALIGN = CENTER&gt;",Master!N121,"&lt;/TD&gt;")))</f>
        <v>&lt;TD VALIGN = TOP  ALIGN = CENTER&gt;-&lt;/TD&gt;</v>
      </c>
      <c r="P121" s="7" t="str">
        <f>IF(Master!O121="#","",IF(Master!O121="#","&lt;TD&gt;&lt;BR&gt;&lt;/TD&gt;",CONCATENATE("&lt;TD VALIGN = TOP  ALIGN = CENTER&gt;",Master!O121,"&lt;/TD&gt;")))</f>
        <v>&lt;TD VALIGN = TOP  ALIGN = CENTER&gt;-&lt;/TD&gt;</v>
      </c>
      <c r="Q121" s="7" t="str">
        <f>IF(Master!P121="#","",IF(Master!P121="#","&lt;TD&gt;&lt;BR&gt;&lt;/TD&gt;",CONCATENATE("&lt;TD VALIGN = TOP  ALIGN = CENTER&gt;",Master!P121,"&lt;/TD&gt;")))</f>
        <v>&lt;TD VALIGN = TOP  ALIGN = CENTER&gt;-&lt;/TD&gt;</v>
      </c>
      <c r="R121" s="7" t="str">
        <f>IF(Master!Q121="#","",IF(Master!Q121="#","&lt;TD&gt;&lt;BR&gt;&lt;/TD&gt;",CONCATENATE("&lt;TD VALIGN = TOP  ALIGN = CENTER&gt;",Master!Q121,"&lt;/TD&gt;")))</f>
        <v>&lt;TD VALIGN = TOP  ALIGN = CENTER&gt;-&lt;/TD&gt;</v>
      </c>
      <c r="S121" s="7" t="str">
        <f>IF(Master!R121="#","",IF(Master!R121="#","&lt;TD&gt;&lt;BR&gt;&lt;/TD&gt;",CONCATENATE("&lt;TD VALIGN = TOP  ALIGN = CENTER&gt;",Master!R121,"&lt;/TD&gt;")))</f>
        <v>&lt;TD VALIGN = TOP  ALIGN = CENTER&gt;-&lt;/TD&gt;</v>
      </c>
      <c r="T121" s="7" t="str">
        <f>IF(Master!S121="#","",IF(Master!S121="#","&lt;TD&gt;&lt;BR&gt;&lt;/TD&gt;",CONCATENATE("&lt;TD VALIGN = TOP  ALIGN = CENTER&gt;",Master!S121,"&lt;/TD&gt;")))</f>
        <v>&lt;TD VALIGN = TOP  ALIGN = CENTER&gt;-&lt;/TD&gt;</v>
      </c>
      <c r="U121" s="7" t="str">
        <f>IF(Master!T121="#","",IF(Master!T121="#","&lt;TD&gt;&lt;BR&gt;&lt;/TD&gt;",CONCATENATE("&lt;TD VALIGN = TOP  ALIGN = CENTER&gt;",Master!T121,"&lt;/TD&gt;")))</f>
        <v>&lt;TD VALIGN = TOP  ALIGN = CENTER&gt;-&lt;/TD&gt;</v>
      </c>
      <c r="V121" s="7" t="str">
        <f>IF(Master!U121="#","",IF(Master!U121="#","&lt;TD&gt;&lt;BR&gt;&lt;/TD&gt;",CONCATENATE("&lt;TD VALIGN = TOP  ALIGN = CENTER&gt;",Master!U121,"&lt;/TD&gt;")))</f>
        <v>&lt;TD VALIGN = TOP  ALIGN = CENTER&gt;-&lt;/TD&gt;</v>
      </c>
      <c r="W121" s="7" t="str">
        <f>IF(Master!V121="#","",IF(Master!V121="#","&lt;TD&gt;&lt;BR&gt;&lt;/TD&gt;",CONCATENATE("&lt;TD VALIGN = TOP  ALIGN = CENTER&gt;",Master!V121,"&lt;/TD&gt;")))</f>
        <v>&lt;TD VALIGN = TOP  ALIGN = CENTER&gt;-&lt;/TD&gt;</v>
      </c>
      <c r="X121" s="7" t="str">
        <f>IF(Master!W121="#","",IF(Master!W121="#","&lt;TD&gt;&lt;BR&gt;&lt;/TD&gt;",CONCATENATE("&lt;TD VALIGN = TOP  ALIGN = CENTER&gt;",Master!W121,"&lt;/TD&gt;")))</f>
        <v>&lt;TD VALIGN = TOP  ALIGN = CENTER&gt;B&lt;/TD&gt;</v>
      </c>
      <c r="Y121" s="7" t="str">
        <f>IF(Master!X121="#","",IF(Master!X121="#","&lt;TD&gt;&lt;BR&gt;&lt;/TD&gt;",CONCATENATE("&lt;TD VALIGN = TOP  ALIGN = CENTER&gt;",Master!X121,"&lt;/TD&gt;")))</f>
        <v/>
      </c>
      <c r="Z121" s="7" t="str">
        <f>IF(Master!Y121="#","",IF(Master!Y121="#","&lt;TD&gt;&lt;BR&gt;&lt;/TD&gt;",CONCATENATE("&lt;TD VALIGN = TOP  ALIGN = CENTER&gt;",Master!Y121,"&lt;/TD&gt;")))</f>
        <v>&lt;TD VALIGN = TOP  ALIGN = CENTER&gt;&lt;/TD&gt;</v>
      </c>
    </row>
    <row r="122" spans="1:26" ht="12.75" customHeight="1" x14ac:dyDescent="0.2">
      <c r="A122" s="112" t="str">
        <f>IF(Master!$B122="#","","&lt;TR&gt;")</f>
        <v>&lt;TR&gt;</v>
      </c>
      <c r="B122" s="7" t="str">
        <f>IF(Master!$B122="#","",CONCATENATE("&lt;TD VALIGN = TOP  ALIGN = CENTER&gt;&lt;A HREF=""maint_",Master!A122,".pdf""&gt;",Master!A122,"&lt;/A&gt;"))</f>
        <v>&lt;TD VALIGN = TOP  ALIGN = CENTER&gt;&lt;A HREF="maint_0134.pdf"&gt;0134&lt;/A&gt;</v>
      </c>
      <c r="C122" s="7" t="str">
        <f>IF(Master!$B122="#","", (IF(Totals!AS122="Y","&lt;BR&gt;&lt;SMALL&gt;&lt;B&gt;&lt;FONT COLOR=""#00C000""&gt;Closed&lt;/FONT&gt;&lt;/B&gt;&lt;/SMALL&gt;&lt;/TD&gt;","&lt;/TD&gt;")))</f>
        <v>&lt;/TD&gt;</v>
      </c>
      <c r="E122" s="7" t="str">
        <f>(IF((Master!$B122="#"),(""),(CONCATENATE("&lt;TD VALIGN = TOP  ALIGN = CENTER NOWRAP&gt;",Master!C122,"&lt;/TD&gt;"))))</f>
        <v>&lt;TD VALIGN = TOP  ALIGN = CENTER NOWRAP&gt;IEEE 802.1AB-2009&lt;/TD&gt;</v>
      </c>
      <c r="F122" s="7" t="str">
        <f>(IF((Master!$B122="#"),(""),(CONCATENATE("&lt;TD VALIGN = TOP NOWRAP&gt;",Master!D122,"&lt;/TD&gt;"))))</f>
        <v>&lt;TD VALIGN = TOP NOWRAP&gt;E &amp; F&lt;/TD&gt;</v>
      </c>
      <c r="G122" s="7" t="str">
        <f>(IF((Master!$B122="#"),(""),(CONCATENATE("&lt;TD VALIGN = TOP NOWRAP&gt;",Master!E122,"&lt;/TD&gt;"))))</f>
        <v>&lt;TD VALIGN = TOP NOWRAP&gt;IEEE 802.1 Organizationally Specific TLVs&lt;/TD&gt;</v>
      </c>
      <c r="H122" s="7" t="str">
        <f>IF(Master!G122="#","",IF(Master!G122="#","&lt;TD&gt;&lt;BR&gt;&lt;/TD&gt;",CONCATENATE("&lt;TD VALIGN = TOP  ALIGN = CENTER&gt;",Master!G122,"&lt;/TD&gt;")))</f>
        <v>&lt;TD VALIGN = TOP  ALIGN = CENTER&gt;-&lt;/TD&gt;</v>
      </c>
      <c r="I122" s="7" t="str">
        <f>IF(Master!H122="#","",IF(Master!H122="#","&lt;TD&gt;&lt;BR&gt;&lt;/TD&gt;",CONCATENATE("&lt;TD VALIGN = TOP  ALIGN = CENTER&gt;",Master!H122,"&lt;/TD&gt;")))</f>
        <v>&lt;TD VALIGN = TOP  ALIGN = CENTER&gt;-&lt;/TD&gt;</v>
      </c>
      <c r="J122" s="7" t="str">
        <f>IF(Master!I122="#","",IF(Master!I122="#","&lt;TD&gt;&lt;BR&gt;&lt;/TD&gt;",CONCATENATE("&lt;TD VALIGN = TOP  ALIGN = CENTER&gt;",Master!I122,"&lt;/TD&gt;")))</f>
        <v>&lt;TD VALIGN = TOP  ALIGN = CENTER&gt;-&lt;/TD&gt;</v>
      </c>
      <c r="K122" s="7" t="str">
        <f>IF(Master!J122="#","",IF(Master!J122="#","&lt;TD&gt;&lt;BR&gt;&lt;/TD&gt;",CONCATENATE("&lt;TD VALIGN = TOP  ALIGN = CENTER&gt;",Master!J122,"&lt;/TD&gt;")))</f>
        <v>&lt;TD VALIGN = TOP  ALIGN = CENTER&gt;-&lt;/TD&gt;</v>
      </c>
      <c r="L122" s="7" t="str">
        <f>IF(Master!K122="#","",IF(Master!K122="#","&lt;TD&gt;&lt;BR&gt;&lt;/TD&gt;",CONCATENATE("&lt;TD VALIGN = TOP  ALIGN = CENTER&gt;",Master!K122,"&lt;/TD&gt;")))</f>
        <v>&lt;TD VALIGN = TOP  ALIGN = CENTER&gt;-&lt;/TD&gt;</v>
      </c>
      <c r="M122" s="7" t="str">
        <f>IF(Master!L122="#","",IF(Master!L122="#","&lt;TD&gt;&lt;BR&gt;&lt;/TD&gt;",CONCATENATE("&lt;TD VALIGN = TOP  ALIGN = CENTER&gt;",Master!L122,"&lt;/TD&gt;")))</f>
        <v>&lt;TD VALIGN = TOP  ALIGN = CENTER&gt;-&lt;/TD&gt;</v>
      </c>
      <c r="N122" s="7" t="str">
        <f>IF(Master!M122="#","",IF(Master!M122="#","&lt;TD&gt;&lt;BR&gt;&lt;/TD&gt;",CONCATENATE("&lt;TD VALIGN = TOP  ALIGN = CENTER&gt;",Master!M122,"&lt;/TD&gt;")))</f>
        <v>&lt;TD VALIGN = TOP  ALIGN = CENTER&gt;-&lt;/TD&gt;</v>
      </c>
      <c r="O122" s="7" t="str">
        <f>IF(Master!N122="#","",IF(Master!N122="#","&lt;TD&gt;&lt;BR&gt;&lt;/TD&gt;",CONCATENATE("&lt;TD VALIGN = TOP  ALIGN = CENTER&gt;",Master!N122,"&lt;/TD&gt;")))</f>
        <v>&lt;TD VALIGN = TOP  ALIGN = CENTER&gt;-&lt;/TD&gt;</v>
      </c>
      <c r="P122" s="7" t="str">
        <f>IF(Master!O122="#","",IF(Master!O122="#","&lt;TD&gt;&lt;BR&gt;&lt;/TD&gt;",CONCATENATE("&lt;TD VALIGN = TOP  ALIGN = CENTER&gt;",Master!O122,"&lt;/TD&gt;")))</f>
        <v>&lt;TD VALIGN = TOP  ALIGN = CENTER&gt;-&lt;/TD&gt;</v>
      </c>
      <c r="Q122" s="7" t="str">
        <f>IF(Master!P122="#","",IF(Master!P122="#","&lt;TD&gt;&lt;BR&gt;&lt;/TD&gt;",CONCATENATE("&lt;TD VALIGN = TOP  ALIGN = CENTER&gt;",Master!P122,"&lt;/TD&gt;")))</f>
        <v>&lt;TD VALIGN = TOP  ALIGN = CENTER&gt;-&lt;/TD&gt;</v>
      </c>
      <c r="R122" s="7" t="str">
        <f>IF(Master!Q122="#","",IF(Master!Q122="#","&lt;TD&gt;&lt;BR&gt;&lt;/TD&gt;",CONCATENATE("&lt;TD VALIGN = TOP  ALIGN = CENTER&gt;",Master!Q122,"&lt;/TD&gt;")))</f>
        <v>&lt;TD VALIGN = TOP  ALIGN = CENTER&gt;-&lt;/TD&gt;</v>
      </c>
      <c r="S122" s="7" t="str">
        <f>IF(Master!R122="#","",IF(Master!R122="#","&lt;TD&gt;&lt;BR&gt;&lt;/TD&gt;",CONCATENATE("&lt;TD VALIGN = TOP  ALIGN = CENTER&gt;",Master!R122,"&lt;/TD&gt;")))</f>
        <v>&lt;TD VALIGN = TOP  ALIGN = CENTER&gt;-&lt;/TD&gt;</v>
      </c>
      <c r="T122" s="7" t="str">
        <f>IF(Master!S122="#","",IF(Master!S122="#","&lt;TD&gt;&lt;BR&gt;&lt;/TD&gt;",CONCATENATE("&lt;TD VALIGN = TOP  ALIGN = CENTER&gt;",Master!S122,"&lt;/TD&gt;")))</f>
        <v>&lt;TD VALIGN = TOP  ALIGN = CENTER&gt;-&lt;/TD&gt;</v>
      </c>
      <c r="U122" s="7" t="str">
        <f>IF(Master!T122="#","",IF(Master!T122="#","&lt;TD&gt;&lt;BR&gt;&lt;/TD&gt;",CONCATENATE("&lt;TD VALIGN = TOP  ALIGN = CENTER&gt;",Master!T122,"&lt;/TD&gt;")))</f>
        <v>&lt;TD VALIGN = TOP  ALIGN = CENTER&gt;-&lt;/TD&gt;</v>
      </c>
      <c r="V122" s="7" t="str">
        <f>IF(Master!U122="#","",IF(Master!U122="#","&lt;TD&gt;&lt;BR&gt;&lt;/TD&gt;",CONCATENATE("&lt;TD VALIGN = TOP  ALIGN = CENTER&gt;",Master!U122,"&lt;/TD&gt;")))</f>
        <v>&lt;TD VALIGN = TOP  ALIGN = CENTER&gt;-&lt;/TD&gt;</v>
      </c>
      <c r="W122" s="7" t="str">
        <f>IF(Master!V122="#","",IF(Master!V122="#","&lt;TD&gt;&lt;BR&gt;&lt;/TD&gt;",CONCATENATE("&lt;TD VALIGN = TOP  ALIGN = CENTER&gt;",Master!V122,"&lt;/TD&gt;")))</f>
        <v>&lt;TD VALIGN = TOP  ALIGN = CENTER&gt;-&lt;/TD&gt;</v>
      </c>
      <c r="X122" s="7" t="str">
        <f>IF(Master!W122="#","",IF(Master!W122="#","&lt;TD&gt;&lt;BR&gt;&lt;/TD&gt;",CONCATENATE("&lt;TD VALIGN = TOP  ALIGN = CENTER&gt;",Master!W122,"&lt;/TD&gt;")))</f>
        <v>&lt;TD VALIGN = TOP  ALIGN = CENTER&gt;CB&lt;/TD&gt;</v>
      </c>
      <c r="Y122" s="7" t="str">
        <f>IF(Master!X122="#","",IF(Master!X122="#","&lt;TD&gt;&lt;BR&gt;&lt;/TD&gt;",CONCATENATE("&lt;TD VALIGN = TOP  ALIGN = CENTER&gt;",Master!X122,"&lt;/TD&gt;")))</f>
        <v/>
      </c>
      <c r="Z122" s="7" t="str">
        <f>IF(Master!Y122="#","",IF(Master!Y122="#","&lt;TD&gt;&lt;BR&gt;&lt;/TD&gt;",CONCATENATE("&lt;TD VALIGN = TOP  ALIGN = CENTER&gt;",Master!Y122,"&lt;/TD&gt;")))</f>
        <v>&lt;TD VALIGN = TOP  ALIGN = CENTER&gt;&lt;/TD&gt;</v>
      </c>
    </row>
    <row r="123" spans="1:26" ht="12.75" customHeight="1" x14ac:dyDescent="0.2">
      <c r="A123" s="112" t="str">
        <f>IF(Master!$B123="#","","&lt;TR&gt;")</f>
        <v/>
      </c>
      <c r="B123" s="7" t="str">
        <f>IF(Master!$B123="#","",CONCATENATE("&lt;TD VALIGN = TOP  ALIGN = CENTER&gt;&lt;A HREF=""maint_",Master!A123,".pdf""&gt;",Master!A123,"&lt;/A&gt;"))</f>
        <v/>
      </c>
      <c r="C123" s="7" t="str">
        <f>IF(Master!$B123="#","", (IF(Totals!AS123="Y","&lt;BR&gt;&lt;SMALL&gt;&lt;B&gt;&lt;FONT COLOR=""#00C000""&gt;Closed&lt;/FONT&gt;&lt;/B&gt;&lt;/SMALL&gt;&lt;/TD&gt;","&lt;/TD&gt;")))</f>
        <v/>
      </c>
      <c r="E123" s="7" t="str">
        <f>(IF((Master!$B123="#"),(""),(CONCATENATE("&lt;TD VALIGN = TOP  ALIGN = CENTER NOWRAP&gt;",Master!C123,"&lt;/TD&gt;"))))</f>
        <v/>
      </c>
      <c r="F123" s="7" t="str">
        <f>(IF((Master!$B123="#"),(""),(CONCATENATE("&lt;TD VALIGN = TOP NOWRAP&gt;",Master!D123,"&lt;/TD&gt;"))))</f>
        <v/>
      </c>
      <c r="G123" s="7" t="str">
        <f>(IF((Master!$B123="#"),(""),(CONCATENATE("&lt;TD VALIGN = TOP NOWRAP&gt;",Master!E123,"&lt;/TD&gt;"))))</f>
        <v/>
      </c>
      <c r="H123" s="7" t="str">
        <f>IF(Master!G123="#","",IF(Master!G123="#","&lt;TD&gt;&lt;BR&gt;&lt;/TD&gt;",CONCATENATE("&lt;TD VALIGN = TOP  ALIGN = CENTER&gt;",Master!G123,"&lt;/TD&gt;")))</f>
        <v/>
      </c>
      <c r="I123" s="7" t="str">
        <f>IF(Master!H123="#","",IF(Master!H123="#","&lt;TD&gt;&lt;BR&gt;&lt;/TD&gt;",CONCATENATE("&lt;TD VALIGN = TOP  ALIGN = CENTER&gt;",Master!H123,"&lt;/TD&gt;")))</f>
        <v/>
      </c>
      <c r="J123" s="7" t="str">
        <f>IF(Master!I123="#","",IF(Master!I123="#","&lt;TD&gt;&lt;BR&gt;&lt;/TD&gt;",CONCATENATE("&lt;TD VALIGN = TOP  ALIGN = CENTER&gt;",Master!I123,"&lt;/TD&gt;")))</f>
        <v/>
      </c>
      <c r="K123" s="7" t="str">
        <f>IF(Master!J123="#","",IF(Master!J123="#","&lt;TD&gt;&lt;BR&gt;&lt;/TD&gt;",CONCATENATE("&lt;TD VALIGN = TOP  ALIGN = CENTER&gt;",Master!J123,"&lt;/TD&gt;")))</f>
        <v/>
      </c>
      <c r="L123" s="7" t="str">
        <f>IF(Master!K123="#","",IF(Master!K123="#","&lt;TD&gt;&lt;BR&gt;&lt;/TD&gt;",CONCATENATE("&lt;TD VALIGN = TOP  ALIGN = CENTER&gt;",Master!K123,"&lt;/TD&gt;")))</f>
        <v/>
      </c>
      <c r="M123" s="7" t="str">
        <f>IF(Master!L123="#","",IF(Master!L123="#","&lt;TD&gt;&lt;BR&gt;&lt;/TD&gt;",CONCATENATE("&lt;TD VALIGN = TOP  ALIGN = CENTER&gt;",Master!L123,"&lt;/TD&gt;")))</f>
        <v/>
      </c>
      <c r="N123" s="7" t="str">
        <f>IF(Master!M123="#","",IF(Master!M123="#","&lt;TD&gt;&lt;BR&gt;&lt;/TD&gt;",CONCATENATE("&lt;TD VALIGN = TOP  ALIGN = CENTER&gt;",Master!M123,"&lt;/TD&gt;")))</f>
        <v/>
      </c>
      <c r="O123" s="7" t="str">
        <f>IF(Master!N123="#","",IF(Master!N123="#","&lt;TD&gt;&lt;BR&gt;&lt;/TD&gt;",CONCATENATE("&lt;TD VALIGN = TOP  ALIGN = CENTER&gt;",Master!N123,"&lt;/TD&gt;")))</f>
        <v/>
      </c>
      <c r="P123" s="7" t="str">
        <f>IF(Master!O123="#","",IF(Master!O123="#","&lt;TD&gt;&lt;BR&gt;&lt;/TD&gt;",CONCATENATE("&lt;TD VALIGN = TOP  ALIGN = CENTER&gt;",Master!O123,"&lt;/TD&gt;")))</f>
        <v/>
      </c>
      <c r="Q123" s="7" t="str">
        <f>IF(Master!P123="#","",IF(Master!P123="#","&lt;TD&gt;&lt;BR&gt;&lt;/TD&gt;",CONCATENATE("&lt;TD VALIGN = TOP  ALIGN = CENTER&gt;",Master!P123,"&lt;/TD&gt;")))</f>
        <v/>
      </c>
      <c r="R123" s="7" t="str">
        <f>IF(Master!Q123="#","",IF(Master!Q123="#","&lt;TD&gt;&lt;BR&gt;&lt;/TD&gt;",CONCATENATE("&lt;TD VALIGN = TOP  ALIGN = CENTER&gt;",Master!Q123,"&lt;/TD&gt;")))</f>
        <v/>
      </c>
      <c r="S123" s="7" t="str">
        <f>IF(Master!R123="#","",IF(Master!R123="#","&lt;TD&gt;&lt;BR&gt;&lt;/TD&gt;",CONCATENATE("&lt;TD VALIGN = TOP  ALIGN = CENTER&gt;",Master!R123,"&lt;/TD&gt;")))</f>
        <v/>
      </c>
      <c r="T123" s="7" t="str">
        <f>IF(Master!S123="#","",IF(Master!S123="#","&lt;TD&gt;&lt;BR&gt;&lt;/TD&gt;",CONCATENATE("&lt;TD VALIGN = TOP  ALIGN = CENTER&gt;",Master!S123,"&lt;/TD&gt;")))</f>
        <v/>
      </c>
      <c r="U123" s="7" t="str">
        <f>IF(Master!T123="#","",IF(Master!T123="#","&lt;TD&gt;&lt;BR&gt;&lt;/TD&gt;",CONCATENATE("&lt;TD VALIGN = TOP  ALIGN = CENTER&gt;",Master!T123,"&lt;/TD&gt;")))</f>
        <v/>
      </c>
      <c r="V123" s="7" t="str">
        <f>IF(Master!U123="#","",IF(Master!U123="#","&lt;TD&gt;&lt;BR&gt;&lt;/TD&gt;",CONCATENATE("&lt;TD VALIGN = TOP  ALIGN = CENTER&gt;",Master!U123,"&lt;/TD&gt;")))</f>
        <v/>
      </c>
      <c r="W123" s="7" t="str">
        <f>IF(Master!V123="#","",IF(Master!V123="#","&lt;TD&gt;&lt;BR&gt;&lt;/TD&gt;",CONCATENATE("&lt;TD VALIGN = TOP  ALIGN = CENTER&gt;",Master!V123,"&lt;/TD&gt;")))</f>
        <v/>
      </c>
      <c r="X123" s="7" t="str">
        <f>IF(Master!W123="#","",IF(Master!W123="#","&lt;TD&gt;&lt;BR&gt;&lt;/TD&gt;",CONCATENATE("&lt;TD VALIGN = TOP  ALIGN = CENTER&gt;",Master!W123,"&lt;/TD&gt;")))</f>
        <v/>
      </c>
      <c r="Y123" s="7"/>
    </row>
    <row r="124" spans="1:26" ht="12.75" customHeight="1" x14ac:dyDescent="0.2">
      <c r="A124" s="112" t="str">
        <f>IF(Master!$B124="#","","&lt;TR&gt;")</f>
        <v/>
      </c>
      <c r="B124" s="7" t="str">
        <f>IF(Master!$B124="#","",CONCATENATE("&lt;TD VALIGN = TOP  ALIGN = CENTER&gt;&lt;A HREF=""maint_",Master!A124,".pdf""&gt;",Master!A124,"&lt;/A&gt;"))</f>
        <v/>
      </c>
      <c r="C124" s="7" t="str">
        <f>IF(Master!$B124="#","", (IF(Totals!AS124="Y","&lt;BR&gt;&lt;SMALL&gt;&lt;B&gt;&lt;FONT COLOR=""#00C000""&gt;Closed&lt;/FONT&gt;&lt;/B&gt;&lt;/SMALL&gt;&lt;/TD&gt;","&lt;/TD&gt;")))</f>
        <v/>
      </c>
      <c r="E124" s="7" t="str">
        <f>(IF((Master!$B124="#"),(""),(CONCATENATE("&lt;TD VALIGN = TOP  ALIGN = CENTER NOWRAP&gt;",Master!C124,"&lt;/TD&gt;"))))</f>
        <v/>
      </c>
      <c r="F124" s="7" t="str">
        <f>(IF((Master!$B124="#"),(""),(CONCATENATE("&lt;TD VALIGN = TOP NOWRAP&gt;",Master!D124,"&lt;/TD&gt;"))))</f>
        <v/>
      </c>
      <c r="G124" s="7" t="str">
        <f>(IF((Master!$B124="#"),(""),(CONCATENATE("&lt;TD VALIGN = TOP NOWRAP&gt;",Master!E124,"&lt;/TD&gt;"))))</f>
        <v/>
      </c>
      <c r="H124" s="7" t="str">
        <f>IF(Master!G124="#","",IF(Master!G124="#","&lt;TD&gt;&lt;BR&gt;&lt;/TD&gt;",CONCATENATE("&lt;TD VALIGN = TOP  ALIGN = CENTER&gt;",Master!G124,"&lt;/TD&gt;")))</f>
        <v/>
      </c>
      <c r="I124" s="7" t="str">
        <f>IF(Master!H124="#","",IF(Master!H124="#","&lt;TD&gt;&lt;BR&gt;&lt;/TD&gt;",CONCATENATE("&lt;TD VALIGN = TOP  ALIGN = CENTER&gt;",Master!H124,"&lt;/TD&gt;")))</f>
        <v/>
      </c>
      <c r="J124" s="7" t="str">
        <f>IF(Master!I124="#","",IF(Master!I124="#","&lt;TD&gt;&lt;BR&gt;&lt;/TD&gt;",CONCATENATE("&lt;TD VALIGN = TOP  ALIGN = CENTER&gt;",Master!I124,"&lt;/TD&gt;")))</f>
        <v/>
      </c>
      <c r="K124" s="7" t="str">
        <f>IF(Master!J124="#","",IF(Master!J124="#","&lt;TD&gt;&lt;BR&gt;&lt;/TD&gt;",CONCATENATE("&lt;TD VALIGN = TOP  ALIGN = CENTER&gt;",Master!J124,"&lt;/TD&gt;")))</f>
        <v/>
      </c>
      <c r="L124" s="7" t="str">
        <f>IF(Master!K124="#","",IF(Master!K124="#","&lt;TD&gt;&lt;BR&gt;&lt;/TD&gt;",CONCATENATE("&lt;TD VALIGN = TOP  ALIGN = CENTER&gt;",Master!K124,"&lt;/TD&gt;")))</f>
        <v/>
      </c>
      <c r="M124" s="7" t="str">
        <f>IF(Master!L124="#","",IF(Master!L124="#","&lt;TD&gt;&lt;BR&gt;&lt;/TD&gt;",CONCATENATE("&lt;TD VALIGN = TOP  ALIGN = CENTER&gt;",Master!L124,"&lt;/TD&gt;")))</f>
        <v/>
      </c>
      <c r="N124" s="7" t="str">
        <f>IF(Master!M124="#","",IF(Master!M124="#","&lt;TD&gt;&lt;BR&gt;&lt;/TD&gt;",CONCATENATE("&lt;TD VALIGN = TOP  ALIGN = CENTER&gt;",Master!M124,"&lt;/TD&gt;")))</f>
        <v/>
      </c>
      <c r="O124" s="7" t="str">
        <f>IF(Master!N124="#","",IF(Master!N124="#","&lt;TD&gt;&lt;BR&gt;&lt;/TD&gt;",CONCATENATE("&lt;TD VALIGN = TOP  ALIGN = CENTER&gt;",Master!N124,"&lt;/TD&gt;")))</f>
        <v/>
      </c>
      <c r="P124" s="7" t="str">
        <f>IF(Master!O124="#","",IF(Master!O124="#","&lt;TD&gt;&lt;BR&gt;&lt;/TD&gt;",CONCATENATE("&lt;TD VALIGN = TOP  ALIGN = CENTER&gt;",Master!O124,"&lt;/TD&gt;")))</f>
        <v/>
      </c>
      <c r="Q124" s="7" t="str">
        <f>IF(Master!P124="#","",IF(Master!P124="#","&lt;TD&gt;&lt;BR&gt;&lt;/TD&gt;",CONCATENATE("&lt;TD VALIGN = TOP  ALIGN = CENTER&gt;",Master!P124,"&lt;/TD&gt;")))</f>
        <v/>
      </c>
      <c r="R124" s="7" t="str">
        <f>IF(Master!Q124="#","",IF(Master!Q124="#","&lt;TD&gt;&lt;BR&gt;&lt;/TD&gt;",CONCATENATE("&lt;TD VALIGN = TOP  ALIGN = CENTER&gt;",Master!Q124,"&lt;/TD&gt;")))</f>
        <v/>
      </c>
      <c r="S124" s="7" t="str">
        <f>IF(Master!R124="#","",IF(Master!R124="#","&lt;TD&gt;&lt;BR&gt;&lt;/TD&gt;",CONCATENATE("&lt;TD VALIGN = TOP  ALIGN = CENTER&gt;",Master!R124,"&lt;/TD&gt;")))</f>
        <v/>
      </c>
      <c r="T124" s="7" t="str">
        <f>IF(Master!S124="#","",IF(Master!S124="#","&lt;TD&gt;&lt;BR&gt;&lt;/TD&gt;",CONCATENATE("&lt;TD VALIGN = TOP  ALIGN = CENTER&gt;",Master!S124,"&lt;/TD&gt;")))</f>
        <v/>
      </c>
      <c r="U124" s="7" t="str">
        <f>IF(Master!T124="#","",IF(Master!T124="#","&lt;TD&gt;&lt;BR&gt;&lt;/TD&gt;",CONCATENATE("&lt;TD VALIGN = TOP  ALIGN = CENTER&gt;",Master!T124,"&lt;/TD&gt;")))</f>
        <v/>
      </c>
      <c r="V124" s="7" t="str">
        <f>IF(Master!U124="#","",IF(Master!U124="#","&lt;TD&gt;&lt;BR&gt;&lt;/TD&gt;",CONCATENATE("&lt;TD VALIGN = TOP  ALIGN = CENTER&gt;",Master!U124,"&lt;/TD&gt;")))</f>
        <v/>
      </c>
      <c r="W124" s="7" t="str">
        <f>IF(Master!V124="#","",IF(Master!V124="#","&lt;TD&gt;&lt;BR&gt;&lt;/TD&gt;",CONCATENATE("&lt;TD VALIGN = TOP  ALIGN = CENTER&gt;",Master!V124,"&lt;/TD&gt;")))</f>
        <v/>
      </c>
      <c r="X124" s="7" t="str">
        <f>IF(Master!W124="#","",IF(Master!W124="#","&lt;TD&gt;&lt;BR&gt;&lt;/TD&gt;",CONCATENATE("&lt;TD VALIGN = TOP  ALIGN = CENTER&gt;",Master!W124,"&lt;/TD&gt;")))</f>
        <v/>
      </c>
      <c r="Y124" s="7"/>
    </row>
    <row r="125" spans="1:26" ht="12.75" customHeight="1" x14ac:dyDescent="0.2">
      <c r="A125" s="112" t="str">
        <f>IF(Master!$B125="#","","&lt;TR&gt;")</f>
        <v/>
      </c>
      <c r="B125" s="7" t="str">
        <f>IF(Master!$B125="#","",CONCATENATE("&lt;TD VALIGN = TOP  ALIGN = CENTER&gt;&lt;A HREF=""maint_",Master!A125,".pdf""&gt;",Master!A125,"&lt;/A&gt;"))</f>
        <v/>
      </c>
      <c r="C125" s="7" t="str">
        <f>IF(Master!$B125="#","", (IF(Totals!AS125="Y","&lt;BR&gt;&lt;SMALL&gt;&lt;B&gt;&lt;FONT COLOR=""#00C000""&gt;Closed&lt;/FONT&gt;&lt;/B&gt;&lt;/SMALL&gt;&lt;/TD&gt;","&lt;/TD&gt;")))</f>
        <v/>
      </c>
      <c r="E125" s="7" t="str">
        <f>(IF((Master!$B125="#"),(""),(CONCATENATE("&lt;TD VALIGN = TOP  ALIGN = CENTER NOWRAP&gt;",Master!C125,"&lt;/TD&gt;"))))</f>
        <v/>
      </c>
      <c r="F125" s="7" t="str">
        <f>(IF((Master!$B125="#"),(""),(CONCATENATE("&lt;TD VALIGN = TOP NOWRAP&gt;",Master!D125,"&lt;/TD&gt;"))))</f>
        <v/>
      </c>
      <c r="G125" s="7" t="str">
        <f>(IF((Master!$B125="#"),(""),(CONCATENATE("&lt;TD VALIGN = TOP NOWRAP&gt;",Master!E125,"&lt;/TD&gt;"))))</f>
        <v/>
      </c>
      <c r="H125" s="7" t="str">
        <f>IF(Master!G125="#","",IF(Master!G125="#","&lt;TD&gt;&lt;BR&gt;&lt;/TD&gt;",CONCATENATE("&lt;TD VALIGN = TOP  ALIGN = CENTER&gt;",Master!G125,"&lt;/TD&gt;")))</f>
        <v/>
      </c>
      <c r="I125" s="7" t="str">
        <f>IF(Master!H125="#","",IF(Master!H125="#","&lt;TD&gt;&lt;BR&gt;&lt;/TD&gt;",CONCATENATE("&lt;TD VALIGN = TOP  ALIGN = CENTER&gt;",Master!H125,"&lt;/TD&gt;")))</f>
        <v/>
      </c>
      <c r="J125" s="7" t="str">
        <f>IF(Master!I125="#","",IF(Master!I125="#","&lt;TD&gt;&lt;BR&gt;&lt;/TD&gt;",CONCATENATE("&lt;TD VALIGN = TOP  ALIGN = CENTER&gt;",Master!I125,"&lt;/TD&gt;")))</f>
        <v/>
      </c>
      <c r="K125" s="7" t="str">
        <f>IF(Master!J125="#","",IF(Master!J125="#","&lt;TD&gt;&lt;BR&gt;&lt;/TD&gt;",CONCATENATE("&lt;TD VALIGN = TOP  ALIGN = CENTER&gt;",Master!J125,"&lt;/TD&gt;")))</f>
        <v/>
      </c>
      <c r="L125" s="7" t="str">
        <f>IF(Master!K125="#","",IF(Master!K125="#","&lt;TD&gt;&lt;BR&gt;&lt;/TD&gt;",CONCATENATE("&lt;TD VALIGN = TOP  ALIGN = CENTER&gt;",Master!K125,"&lt;/TD&gt;")))</f>
        <v/>
      </c>
      <c r="M125" s="7" t="str">
        <f>IF(Master!L125="#","",IF(Master!L125="#","&lt;TD&gt;&lt;BR&gt;&lt;/TD&gt;",CONCATENATE("&lt;TD VALIGN = TOP  ALIGN = CENTER&gt;",Master!L125,"&lt;/TD&gt;")))</f>
        <v/>
      </c>
      <c r="N125" s="7" t="str">
        <f>IF(Master!M125="#","",IF(Master!M125="#","&lt;TD&gt;&lt;BR&gt;&lt;/TD&gt;",CONCATENATE("&lt;TD VALIGN = TOP  ALIGN = CENTER&gt;",Master!M125,"&lt;/TD&gt;")))</f>
        <v/>
      </c>
      <c r="O125" s="7" t="str">
        <f>IF(Master!N125="#","",IF(Master!N125="#","&lt;TD&gt;&lt;BR&gt;&lt;/TD&gt;",CONCATENATE("&lt;TD VALIGN = TOP  ALIGN = CENTER&gt;",Master!N125,"&lt;/TD&gt;")))</f>
        <v/>
      </c>
      <c r="P125" s="7" t="str">
        <f>IF(Master!O125="#","",IF(Master!O125="#","&lt;TD&gt;&lt;BR&gt;&lt;/TD&gt;",CONCATENATE("&lt;TD VALIGN = TOP  ALIGN = CENTER&gt;",Master!O125,"&lt;/TD&gt;")))</f>
        <v/>
      </c>
      <c r="Q125" s="7" t="str">
        <f>IF(Master!P125="#","",IF(Master!P125="#","&lt;TD&gt;&lt;BR&gt;&lt;/TD&gt;",CONCATENATE("&lt;TD VALIGN = TOP  ALIGN = CENTER&gt;",Master!P125,"&lt;/TD&gt;")))</f>
        <v/>
      </c>
      <c r="R125" s="7" t="str">
        <f>IF(Master!Q125="#","",IF(Master!Q125="#","&lt;TD&gt;&lt;BR&gt;&lt;/TD&gt;",CONCATENATE("&lt;TD VALIGN = TOP  ALIGN = CENTER&gt;",Master!Q125,"&lt;/TD&gt;")))</f>
        <v/>
      </c>
      <c r="S125" s="7" t="str">
        <f>IF(Master!R125="#","",IF(Master!R125="#","&lt;TD&gt;&lt;BR&gt;&lt;/TD&gt;",CONCATENATE("&lt;TD VALIGN = TOP  ALIGN = CENTER&gt;",Master!R125,"&lt;/TD&gt;")))</f>
        <v/>
      </c>
      <c r="T125" s="7" t="str">
        <f>IF(Master!S125="#","",IF(Master!S125="#","&lt;TD&gt;&lt;BR&gt;&lt;/TD&gt;",CONCATENATE("&lt;TD VALIGN = TOP  ALIGN = CENTER&gt;",Master!S125,"&lt;/TD&gt;")))</f>
        <v/>
      </c>
      <c r="U125" s="7" t="str">
        <f>IF(Master!T125="#","",IF(Master!T125="#","&lt;TD&gt;&lt;BR&gt;&lt;/TD&gt;",CONCATENATE("&lt;TD VALIGN = TOP  ALIGN = CENTER&gt;",Master!T125,"&lt;/TD&gt;")))</f>
        <v/>
      </c>
      <c r="V125" s="7" t="str">
        <f>IF(Master!U125="#","",IF(Master!U125="#","&lt;TD&gt;&lt;BR&gt;&lt;/TD&gt;",CONCATENATE("&lt;TD VALIGN = TOP  ALIGN = CENTER&gt;",Master!U125,"&lt;/TD&gt;")))</f>
        <v/>
      </c>
      <c r="W125" s="7" t="str">
        <f>IF(Master!V125="#","",IF(Master!V125="#","&lt;TD&gt;&lt;BR&gt;&lt;/TD&gt;",CONCATENATE("&lt;TD VALIGN = TOP  ALIGN = CENTER&gt;",Master!V125,"&lt;/TD&gt;")))</f>
        <v/>
      </c>
      <c r="X125" s="7" t="str">
        <f>IF(Master!W125="#","",IF(Master!W125="#","&lt;TD&gt;&lt;BR&gt;&lt;/TD&gt;",CONCATENATE("&lt;TD VALIGN = TOP  ALIGN = CENTER&gt;",Master!W125,"&lt;/TD&gt;")))</f>
        <v/>
      </c>
      <c r="Y125" s="7"/>
    </row>
    <row r="126" spans="1:26" ht="12.75" customHeight="1" x14ac:dyDescent="0.2">
      <c r="A126" s="112" t="str">
        <f>IF(Master!$B126="#","","&lt;TR&gt;")</f>
        <v/>
      </c>
      <c r="B126" s="7" t="str">
        <f>IF(Master!$B126="#","",CONCATENATE("&lt;TD VALIGN = TOP  ALIGN = CENTER&gt;&lt;A HREF=""maint_",Master!A126,".pdf""&gt;",Master!A126,"&lt;/A&gt;"))</f>
        <v/>
      </c>
      <c r="C126" s="7" t="str">
        <f>IF(Master!$B126="#","", (IF(Totals!AS126="Y","&lt;BR&gt;&lt;SMALL&gt;&lt;B&gt;&lt;FONT COLOR=""#00C000""&gt;Closed&lt;/FONT&gt;&lt;/B&gt;&lt;/SMALL&gt;&lt;/TD&gt;","&lt;/TD&gt;")))</f>
        <v/>
      </c>
      <c r="E126" s="7" t="str">
        <f>(IF((Master!$B126="#"),(""),(CONCATENATE("&lt;TD VALIGN = TOP  ALIGN = CENTER NOWRAP&gt;",Master!C126,"&lt;/TD&gt;"))))</f>
        <v/>
      </c>
      <c r="F126" s="7" t="str">
        <f>(IF((Master!$B126="#"),(""),(CONCATENATE("&lt;TD VALIGN = TOP NOWRAP&gt;",Master!D126,"&lt;/TD&gt;"))))</f>
        <v/>
      </c>
      <c r="G126" s="7" t="str">
        <f>(IF((Master!$B126="#"),(""),(CONCATENATE("&lt;TD VALIGN = TOP NOWRAP&gt;",Master!E126,"&lt;/TD&gt;"))))</f>
        <v/>
      </c>
      <c r="H126" s="7" t="str">
        <f>IF(Master!G126="#","",IF(Master!G126="#","&lt;TD&gt;&lt;BR&gt;&lt;/TD&gt;",CONCATENATE("&lt;TD VALIGN = TOP  ALIGN = CENTER&gt;",Master!G126,"&lt;/TD&gt;")))</f>
        <v/>
      </c>
      <c r="I126" s="7" t="str">
        <f>IF(Master!H126="#","",IF(Master!H126="#","&lt;TD&gt;&lt;BR&gt;&lt;/TD&gt;",CONCATENATE("&lt;TD VALIGN = TOP  ALIGN = CENTER&gt;",Master!H126,"&lt;/TD&gt;")))</f>
        <v/>
      </c>
      <c r="J126" s="7" t="str">
        <f>IF(Master!I126="#","",IF(Master!I126="#","&lt;TD&gt;&lt;BR&gt;&lt;/TD&gt;",CONCATENATE("&lt;TD VALIGN = TOP  ALIGN = CENTER&gt;",Master!I126,"&lt;/TD&gt;")))</f>
        <v/>
      </c>
      <c r="K126" s="7" t="str">
        <f>IF(Master!J126="#","",IF(Master!J126="#","&lt;TD&gt;&lt;BR&gt;&lt;/TD&gt;",CONCATENATE("&lt;TD VALIGN = TOP  ALIGN = CENTER&gt;",Master!J126,"&lt;/TD&gt;")))</f>
        <v/>
      </c>
      <c r="L126" s="7" t="str">
        <f>IF(Master!K126="#","",IF(Master!K126="#","&lt;TD&gt;&lt;BR&gt;&lt;/TD&gt;",CONCATENATE("&lt;TD VALIGN = TOP  ALIGN = CENTER&gt;",Master!K126,"&lt;/TD&gt;")))</f>
        <v/>
      </c>
      <c r="M126" s="7" t="str">
        <f>IF(Master!L126="#","",IF(Master!L126="#","&lt;TD&gt;&lt;BR&gt;&lt;/TD&gt;",CONCATENATE("&lt;TD VALIGN = TOP  ALIGN = CENTER&gt;",Master!L126,"&lt;/TD&gt;")))</f>
        <v/>
      </c>
      <c r="N126" s="7" t="str">
        <f>IF(Master!M126="#","",IF(Master!M126="#","&lt;TD&gt;&lt;BR&gt;&lt;/TD&gt;",CONCATENATE("&lt;TD VALIGN = TOP  ALIGN = CENTER&gt;",Master!M126,"&lt;/TD&gt;")))</f>
        <v/>
      </c>
      <c r="O126" s="7" t="str">
        <f>IF(Master!N126="#","",IF(Master!N126="#","&lt;TD&gt;&lt;BR&gt;&lt;/TD&gt;",CONCATENATE("&lt;TD VALIGN = TOP  ALIGN = CENTER&gt;",Master!N126,"&lt;/TD&gt;")))</f>
        <v/>
      </c>
      <c r="P126" s="7" t="str">
        <f>IF(Master!O126="#","",IF(Master!O126="#","&lt;TD&gt;&lt;BR&gt;&lt;/TD&gt;",CONCATENATE("&lt;TD VALIGN = TOP  ALIGN = CENTER&gt;",Master!O126,"&lt;/TD&gt;")))</f>
        <v/>
      </c>
      <c r="Q126" s="7" t="str">
        <f>IF(Master!P126="#","",IF(Master!P126="#","&lt;TD&gt;&lt;BR&gt;&lt;/TD&gt;",CONCATENATE("&lt;TD VALIGN = TOP  ALIGN = CENTER&gt;",Master!P126,"&lt;/TD&gt;")))</f>
        <v/>
      </c>
      <c r="R126" s="7" t="str">
        <f>IF(Master!Q126="#","",IF(Master!Q126="#","&lt;TD&gt;&lt;BR&gt;&lt;/TD&gt;",CONCATENATE("&lt;TD VALIGN = TOP  ALIGN = CENTER&gt;",Master!Q126,"&lt;/TD&gt;")))</f>
        <v/>
      </c>
      <c r="S126" s="7" t="str">
        <f>IF(Master!R126="#","",IF(Master!R126="#","&lt;TD&gt;&lt;BR&gt;&lt;/TD&gt;",CONCATENATE("&lt;TD VALIGN = TOP  ALIGN = CENTER&gt;",Master!R126,"&lt;/TD&gt;")))</f>
        <v/>
      </c>
      <c r="T126" s="7" t="str">
        <f>IF(Master!S126="#","",IF(Master!S126="#","&lt;TD&gt;&lt;BR&gt;&lt;/TD&gt;",CONCATENATE("&lt;TD VALIGN = TOP  ALIGN = CENTER&gt;",Master!S126,"&lt;/TD&gt;")))</f>
        <v/>
      </c>
      <c r="U126" s="7" t="str">
        <f>IF(Master!T126="#","",IF(Master!T126="#","&lt;TD&gt;&lt;BR&gt;&lt;/TD&gt;",CONCATENATE("&lt;TD VALIGN = TOP  ALIGN = CENTER&gt;",Master!T126,"&lt;/TD&gt;")))</f>
        <v/>
      </c>
      <c r="V126" s="7" t="str">
        <f>IF(Master!U126="#","",IF(Master!U126="#","&lt;TD&gt;&lt;BR&gt;&lt;/TD&gt;",CONCATENATE("&lt;TD VALIGN = TOP  ALIGN = CENTER&gt;",Master!U126,"&lt;/TD&gt;")))</f>
        <v/>
      </c>
      <c r="W126" s="7" t="str">
        <f>IF(Master!V126="#","",IF(Master!V126="#","&lt;TD&gt;&lt;BR&gt;&lt;/TD&gt;",CONCATENATE("&lt;TD VALIGN = TOP  ALIGN = CENTER&gt;",Master!V126,"&lt;/TD&gt;")))</f>
        <v/>
      </c>
      <c r="X126" s="7" t="str">
        <f>IF(Master!W126="#","",IF(Master!W126="#","&lt;TD&gt;&lt;BR&gt;&lt;/TD&gt;",CONCATENATE("&lt;TD VALIGN = TOP  ALIGN = CENTER&gt;",Master!W126,"&lt;/TD&gt;")))</f>
        <v/>
      </c>
      <c r="Y126" s="7"/>
    </row>
    <row r="127" spans="1:26" ht="12.75" customHeight="1" x14ac:dyDescent="0.2">
      <c r="A127" s="112" t="str">
        <f>IF(Master!$B127="#","","&lt;TR&gt;")</f>
        <v/>
      </c>
      <c r="B127" s="7" t="str">
        <f>IF(Master!$B127="#","",CONCATENATE("&lt;TD VALIGN = TOP  ALIGN = CENTER&gt;&lt;A HREF=""maint_",Master!A127,".pdf""&gt;",Master!A127,"&lt;/A&gt;"))</f>
        <v/>
      </c>
      <c r="C127" s="7" t="str">
        <f>IF(Master!$B127="#","", (IF(Totals!AS127="Y","&lt;BR&gt;&lt;SMALL&gt;&lt;B&gt;&lt;FONT COLOR=""#00C000""&gt;Closed&lt;/FONT&gt;&lt;/B&gt;&lt;/SMALL&gt;&lt;/TD&gt;","&lt;/TD&gt;")))</f>
        <v/>
      </c>
      <c r="E127" s="7" t="str">
        <f>(IF((Master!$B127="#"),(""),(CONCATENATE("&lt;TD VALIGN = TOP  ALIGN = CENTER NOWRAP&gt;",Master!C127,"&lt;/TD&gt;"))))</f>
        <v/>
      </c>
      <c r="F127" s="7" t="str">
        <f>(IF((Master!$B127="#"),(""),(CONCATENATE("&lt;TD VALIGN = TOP NOWRAP&gt;",Master!D127,"&lt;/TD&gt;"))))</f>
        <v/>
      </c>
      <c r="G127" s="7" t="str">
        <f>(IF((Master!$B127="#"),(""),(CONCATENATE("&lt;TD VALIGN = TOP NOWRAP&gt;",Master!E127,"&lt;/TD&gt;"))))</f>
        <v/>
      </c>
      <c r="H127" s="7" t="str">
        <f>IF(Master!G127="#","",IF(Master!G127="#","&lt;TD&gt;&lt;BR&gt;&lt;/TD&gt;",CONCATENATE("&lt;TD VALIGN = TOP  ALIGN = CENTER&gt;",Master!G127,"&lt;/TD&gt;")))</f>
        <v/>
      </c>
      <c r="I127" s="7" t="str">
        <f>IF(Master!H127="#","",IF(Master!H127="#","&lt;TD&gt;&lt;BR&gt;&lt;/TD&gt;",CONCATENATE("&lt;TD VALIGN = TOP  ALIGN = CENTER&gt;",Master!H127,"&lt;/TD&gt;")))</f>
        <v/>
      </c>
      <c r="J127" s="7" t="str">
        <f>IF(Master!I127="#","",IF(Master!I127="#","&lt;TD&gt;&lt;BR&gt;&lt;/TD&gt;",CONCATENATE("&lt;TD VALIGN = TOP  ALIGN = CENTER&gt;",Master!I127,"&lt;/TD&gt;")))</f>
        <v/>
      </c>
      <c r="K127" s="7" t="str">
        <f>IF(Master!J127="#","",IF(Master!J127="#","&lt;TD&gt;&lt;BR&gt;&lt;/TD&gt;",CONCATENATE("&lt;TD VALIGN = TOP  ALIGN = CENTER&gt;",Master!J127,"&lt;/TD&gt;")))</f>
        <v/>
      </c>
      <c r="L127" s="7" t="str">
        <f>IF(Master!K127="#","",IF(Master!K127="#","&lt;TD&gt;&lt;BR&gt;&lt;/TD&gt;",CONCATENATE("&lt;TD VALIGN = TOP  ALIGN = CENTER&gt;",Master!K127,"&lt;/TD&gt;")))</f>
        <v/>
      </c>
      <c r="M127" s="7" t="str">
        <f>IF(Master!L127="#","",IF(Master!L127="#","&lt;TD&gt;&lt;BR&gt;&lt;/TD&gt;",CONCATENATE("&lt;TD VALIGN = TOP  ALIGN = CENTER&gt;",Master!L127,"&lt;/TD&gt;")))</f>
        <v/>
      </c>
      <c r="N127" s="7" t="str">
        <f>IF(Master!M127="#","",IF(Master!M127="#","&lt;TD&gt;&lt;BR&gt;&lt;/TD&gt;",CONCATENATE("&lt;TD VALIGN = TOP  ALIGN = CENTER&gt;",Master!M127,"&lt;/TD&gt;")))</f>
        <v/>
      </c>
      <c r="O127" s="7" t="str">
        <f>IF(Master!N127="#","",IF(Master!N127="#","&lt;TD&gt;&lt;BR&gt;&lt;/TD&gt;",CONCATENATE("&lt;TD VALIGN = TOP  ALIGN = CENTER&gt;",Master!N127,"&lt;/TD&gt;")))</f>
        <v/>
      </c>
      <c r="P127" s="7" t="str">
        <f>IF(Master!O127="#","",IF(Master!O127="#","&lt;TD&gt;&lt;BR&gt;&lt;/TD&gt;",CONCATENATE("&lt;TD VALIGN = TOP  ALIGN = CENTER&gt;",Master!O127,"&lt;/TD&gt;")))</f>
        <v/>
      </c>
      <c r="Q127" s="7" t="str">
        <f>IF(Master!P127="#","",IF(Master!P127="#","&lt;TD&gt;&lt;BR&gt;&lt;/TD&gt;",CONCATENATE("&lt;TD VALIGN = TOP  ALIGN = CENTER&gt;",Master!P127,"&lt;/TD&gt;")))</f>
        <v/>
      </c>
      <c r="R127" s="7" t="str">
        <f>IF(Master!Q127="#","",IF(Master!Q127="#","&lt;TD&gt;&lt;BR&gt;&lt;/TD&gt;",CONCATENATE("&lt;TD VALIGN = TOP  ALIGN = CENTER&gt;",Master!Q127,"&lt;/TD&gt;")))</f>
        <v/>
      </c>
      <c r="S127" s="7" t="str">
        <f>IF(Master!R127="#","",IF(Master!R127="#","&lt;TD&gt;&lt;BR&gt;&lt;/TD&gt;",CONCATENATE("&lt;TD VALIGN = TOP  ALIGN = CENTER&gt;",Master!R127,"&lt;/TD&gt;")))</f>
        <v/>
      </c>
      <c r="T127" s="7" t="str">
        <f>IF(Master!S127="#","",IF(Master!S127="#","&lt;TD&gt;&lt;BR&gt;&lt;/TD&gt;",CONCATENATE("&lt;TD VALIGN = TOP  ALIGN = CENTER&gt;",Master!S127,"&lt;/TD&gt;")))</f>
        <v/>
      </c>
      <c r="U127" s="7" t="str">
        <f>IF(Master!T127="#","",IF(Master!T127="#","&lt;TD&gt;&lt;BR&gt;&lt;/TD&gt;",CONCATENATE("&lt;TD VALIGN = TOP  ALIGN = CENTER&gt;",Master!T127,"&lt;/TD&gt;")))</f>
        <v/>
      </c>
      <c r="V127" s="7" t="str">
        <f>IF(Master!U127="#","",IF(Master!U127="#","&lt;TD&gt;&lt;BR&gt;&lt;/TD&gt;",CONCATENATE("&lt;TD VALIGN = TOP  ALIGN = CENTER&gt;",Master!U127,"&lt;/TD&gt;")))</f>
        <v/>
      </c>
      <c r="W127" s="7" t="str">
        <f>IF(Master!V127="#","",IF(Master!V127="#","&lt;TD&gt;&lt;BR&gt;&lt;/TD&gt;",CONCATENATE("&lt;TD VALIGN = TOP  ALIGN = CENTER&gt;",Master!V127,"&lt;/TD&gt;")))</f>
        <v/>
      </c>
      <c r="X127" s="7" t="str">
        <f>IF(Master!W127="#","",IF(Master!W127="#","&lt;TD&gt;&lt;BR&gt;&lt;/TD&gt;",CONCATENATE("&lt;TD VALIGN = TOP  ALIGN = CENTER&gt;",Master!W127,"&lt;/TD&gt;")))</f>
        <v/>
      </c>
      <c r="Y127" s="7"/>
    </row>
    <row r="128" spans="1:26" ht="12.75" customHeight="1" x14ac:dyDescent="0.2">
      <c r="A128" s="112" t="str">
        <f>IF(Master!$B128="#","","&lt;TR&gt;")</f>
        <v/>
      </c>
      <c r="B128" s="7" t="str">
        <f>IF(Master!$B128="#","",CONCATENATE("&lt;TD VALIGN = TOP  ALIGN = CENTER&gt;&lt;A HREF=""maint_",Master!A128,".pdf""&gt;",Master!A128,"&lt;/A&gt;"))</f>
        <v/>
      </c>
      <c r="C128" s="7" t="str">
        <f>IF(Master!$B128="#","", (IF(Totals!AS128="Y","&lt;BR&gt;&lt;SMALL&gt;&lt;B&gt;&lt;FONT COLOR=""#00C000""&gt;Closed&lt;/FONT&gt;&lt;/B&gt;&lt;/SMALL&gt;&lt;/TD&gt;","&lt;/TD&gt;")))</f>
        <v/>
      </c>
      <c r="E128" s="7" t="str">
        <f>(IF((Master!$B128="#"),(""),(CONCATENATE("&lt;TD VALIGN = TOP  ALIGN = CENTER NOWRAP&gt;",Master!C128,"&lt;/TD&gt;"))))</f>
        <v/>
      </c>
      <c r="F128" s="7" t="str">
        <f>(IF((Master!$B128="#"),(""),(CONCATENATE("&lt;TD VALIGN = TOP NOWRAP&gt;",Master!D128,"&lt;/TD&gt;"))))</f>
        <v/>
      </c>
      <c r="G128" s="7" t="str">
        <f>(IF((Master!$B128="#"),(""),(CONCATENATE("&lt;TD VALIGN = TOP NOWRAP&gt;",Master!E128,"&lt;/TD&gt;"))))</f>
        <v/>
      </c>
      <c r="H128" s="7" t="str">
        <f>IF(Master!G128="#","",IF(Master!G128="#","&lt;TD&gt;&lt;BR&gt;&lt;/TD&gt;",CONCATENATE("&lt;TD VALIGN = TOP  ALIGN = CENTER&gt;",Master!G128,"&lt;/TD&gt;")))</f>
        <v/>
      </c>
      <c r="I128" s="7" t="str">
        <f>IF(Master!H128="#","",IF(Master!H128="#","&lt;TD&gt;&lt;BR&gt;&lt;/TD&gt;",CONCATENATE("&lt;TD VALIGN = TOP  ALIGN = CENTER&gt;",Master!H128,"&lt;/TD&gt;")))</f>
        <v/>
      </c>
      <c r="J128" s="7" t="str">
        <f>IF(Master!I128="#","",IF(Master!I128="#","&lt;TD&gt;&lt;BR&gt;&lt;/TD&gt;",CONCATENATE("&lt;TD VALIGN = TOP  ALIGN = CENTER&gt;",Master!I128,"&lt;/TD&gt;")))</f>
        <v/>
      </c>
      <c r="K128" s="7" t="str">
        <f>IF(Master!J128="#","",IF(Master!J128="#","&lt;TD&gt;&lt;BR&gt;&lt;/TD&gt;",CONCATENATE("&lt;TD VALIGN = TOP  ALIGN = CENTER&gt;",Master!J128,"&lt;/TD&gt;")))</f>
        <v/>
      </c>
      <c r="L128" s="7" t="str">
        <f>IF(Master!K128="#","",IF(Master!K128="#","&lt;TD&gt;&lt;BR&gt;&lt;/TD&gt;",CONCATENATE("&lt;TD VALIGN = TOP  ALIGN = CENTER&gt;",Master!K128,"&lt;/TD&gt;")))</f>
        <v/>
      </c>
      <c r="M128" s="7" t="str">
        <f>IF(Master!L128="#","",IF(Master!L128="#","&lt;TD&gt;&lt;BR&gt;&lt;/TD&gt;",CONCATENATE("&lt;TD VALIGN = TOP  ALIGN = CENTER&gt;",Master!L128,"&lt;/TD&gt;")))</f>
        <v/>
      </c>
      <c r="N128" s="7" t="str">
        <f>IF(Master!M128="#","",IF(Master!M128="#","&lt;TD&gt;&lt;BR&gt;&lt;/TD&gt;",CONCATENATE("&lt;TD VALIGN = TOP  ALIGN = CENTER&gt;",Master!M128,"&lt;/TD&gt;")))</f>
        <v/>
      </c>
      <c r="O128" s="7" t="str">
        <f>IF(Master!N128="#","",IF(Master!N128="#","&lt;TD&gt;&lt;BR&gt;&lt;/TD&gt;",CONCATENATE("&lt;TD VALIGN = TOP  ALIGN = CENTER&gt;",Master!N128,"&lt;/TD&gt;")))</f>
        <v/>
      </c>
      <c r="P128" s="7" t="str">
        <f>IF(Master!O128="#","",IF(Master!O128="#","&lt;TD&gt;&lt;BR&gt;&lt;/TD&gt;",CONCATENATE("&lt;TD VALIGN = TOP  ALIGN = CENTER&gt;",Master!O128,"&lt;/TD&gt;")))</f>
        <v/>
      </c>
      <c r="Q128" s="7" t="str">
        <f>IF(Master!P128="#","",IF(Master!P128="#","&lt;TD&gt;&lt;BR&gt;&lt;/TD&gt;",CONCATENATE("&lt;TD VALIGN = TOP  ALIGN = CENTER&gt;",Master!P128,"&lt;/TD&gt;")))</f>
        <v/>
      </c>
      <c r="R128" s="7" t="str">
        <f>IF(Master!Q128="#","",IF(Master!Q128="#","&lt;TD&gt;&lt;BR&gt;&lt;/TD&gt;",CONCATENATE("&lt;TD VALIGN = TOP  ALIGN = CENTER&gt;",Master!Q128,"&lt;/TD&gt;")))</f>
        <v/>
      </c>
      <c r="S128" s="7" t="str">
        <f>IF(Master!R128="#","",IF(Master!R128="#","&lt;TD&gt;&lt;BR&gt;&lt;/TD&gt;",CONCATENATE("&lt;TD VALIGN = TOP  ALIGN = CENTER&gt;",Master!R128,"&lt;/TD&gt;")))</f>
        <v/>
      </c>
      <c r="T128" s="7" t="str">
        <f>IF(Master!S128="#","",IF(Master!S128="#","&lt;TD&gt;&lt;BR&gt;&lt;/TD&gt;",CONCATENATE("&lt;TD VALIGN = TOP  ALIGN = CENTER&gt;",Master!S128,"&lt;/TD&gt;")))</f>
        <v/>
      </c>
      <c r="U128" s="7" t="str">
        <f>IF(Master!T128="#","",IF(Master!T128="#","&lt;TD&gt;&lt;BR&gt;&lt;/TD&gt;",CONCATENATE("&lt;TD VALIGN = TOP  ALIGN = CENTER&gt;",Master!T128,"&lt;/TD&gt;")))</f>
        <v/>
      </c>
      <c r="V128" s="7" t="str">
        <f>IF(Master!U128="#","",IF(Master!U128="#","&lt;TD&gt;&lt;BR&gt;&lt;/TD&gt;",CONCATENATE("&lt;TD VALIGN = TOP  ALIGN = CENTER&gt;",Master!U128,"&lt;/TD&gt;")))</f>
        <v/>
      </c>
      <c r="W128" s="7" t="str">
        <f>IF(Master!V128="#","",IF(Master!V128="#","&lt;TD&gt;&lt;BR&gt;&lt;/TD&gt;",CONCATENATE("&lt;TD VALIGN = TOP  ALIGN = CENTER&gt;",Master!V128,"&lt;/TD&gt;")))</f>
        <v/>
      </c>
      <c r="X128" s="7" t="str">
        <f>IF(Master!W128="#","",IF(Master!W128="#","&lt;TD&gt;&lt;BR&gt;&lt;/TD&gt;",CONCATENATE("&lt;TD VALIGN = TOP  ALIGN = CENTER&gt;",Master!W128,"&lt;/TD&gt;")))</f>
        <v/>
      </c>
      <c r="Y128" s="7"/>
    </row>
    <row r="129" spans="1:25" ht="12.75" customHeight="1" x14ac:dyDescent="0.2">
      <c r="A129" s="112" t="str">
        <f>IF(Master!$B129="#","","&lt;TR&gt;")</f>
        <v/>
      </c>
      <c r="B129" s="7" t="str">
        <f>IF(Master!$B129="#","",CONCATENATE("&lt;TD VALIGN = TOP  ALIGN = CENTER&gt;&lt;A HREF=""maint_",Master!A129,".pdf""&gt;",Master!A129,"&lt;/A&gt;"))</f>
        <v/>
      </c>
      <c r="C129" s="7" t="str">
        <f>IF(Master!$B129="#","", (IF(Totals!AS129="Y","&lt;BR&gt;&lt;SMALL&gt;&lt;B&gt;&lt;FONT COLOR=""#00C000""&gt;Closed&lt;/FONT&gt;&lt;/B&gt;&lt;/SMALL&gt;&lt;/TD&gt;","&lt;/TD&gt;")))</f>
        <v/>
      </c>
      <c r="E129" s="7" t="str">
        <f>(IF((Master!$B129="#"),(""),(CONCATENATE("&lt;TD VALIGN = TOP  ALIGN = CENTER NOWRAP&gt;",Master!C129,"&lt;/TD&gt;"))))</f>
        <v/>
      </c>
      <c r="F129" s="7" t="str">
        <f>(IF((Master!$B129="#"),(""),(CONCATENATE("&lt;TD VALIGN = TOP NOWRAP&gt;",Master!D129,"&lt;/TD&gt;"))))</f>
        <v/>
      </c>
      <c r="G129" s="7" t="str">
        <f>(IF((Master!$B129="#"),(""),(CONCATENATE("&lt;TD VALIGN = TOP NOWRAP&gt;",Master!E129,"&lt;/TD&gt;"))))</f>
        <v/>
      </c>
      <c r="H129" s="7" t="str">
        <f>IF(Master!G129="#","",IF(Master!G129="#","&lt;TD&gt;&lt;BR&gt;&lt;/TD&gt;",CONCATENATE("&lt;TD VALIGN = TOP  ALIGN = CENTER&gt;",Master!G129,"&lt;/TD&gt;")))</f>
        <v/>
      </c>
      <c r="I129" s="7" t="str">
        <f>IF(Master!H129="#","",IF(Master!H129="#","&lt;TD&gt;&lt;BR&gt;&lt;/TD&gt;",CONCATENATE("&lt;TD VALIGN = TOP  ALIGN = CENTER&gt;",Master!H129,"&lt;/TD&gt;")))</f>
        <v/>
      </c>
      <c r="J129" s="7" t="str">
        <f>IF(Master!I129="#","",IF(Master!I129="#","&lt;TD&gt;&lt;BR&gt;&lt;/TD&gt;",CONCATENATE("&lt;TD VALIGN = TOP  ALIGN = CENTER&gt;",Master!I129,"&lt;/TD&gt;")))</f>
        <v/>
      </c>
      <c r="K129" s="7" t="str">
        <f>IF(Master!J129="#","",IF(Master!J129="#","&lt;TD&gt;&lt;BR&gt;&lt;/TD&gt;",CONCATENATE("&lt;TD VALIGN = TOP  ALIGN = CENTER&gt;",Master!J129,"&lt;/TD&gt;")))</f>
        <v/>
      </c>
      <c r="L129" s="7" t="str">
        <f>IF(Master!K129="#","",IF(Master!K129="#","&lt;TD&gt;&lt;BR&gt;&lt;/TD&gt;",CONCATENATE("&lt;TD VALIGN = TOP  ALIGN = CENTER&gt;",Master!K129,"&lt;/TD&gt;")))</f>
        <v/>
      </c>
      <c r="M129" s="7" t="str">
        <f>IF(Master!L129="#","",IF(Master!L129="#","&lt;TD&gt;&lt;BR&gt;&lt;/TD&gt;",CONCATENATE("&lt;TD VALIGN = TOP  ALIGN = CENTER&gt;",Master!L129,"&lt;/TD&gt;")))</f>
        <v/>
      </c>
      <c r="N129" s="7" t="str">
        <f>IF(Master!M129="#","",IF(Master!M129="#","&lt;TD&gt;&lt;BR&gt;&lt;/TD&gt;",CONCATENATE("&lt;TD VALIGN = TOP  ALIGN = CENTER&gt;",Master!M129,"&lt;/TD&gt;")))</f>
        <v/>
      </c>
      <c r="O129" s="7" t="str">
        <f>IF(Master!N129="#","",IF(Master!N129="#","&lt;TD&gt;&lt;BR&gt;&lt;/TD&gt;",CONCATENATE("&lt;TD VALIGN = TOP  ALIGN = CENTER&gt;",Master!N129,"&lt;/TD&gt;")))</f>
        <v/>
      </c>
      <c r="P129" s="7" t="str">
        <f>IF(Master!O129="#","",IF(Master!O129="#","&lt;TD&gt;&lt;BR&gt;&lt;/TD&gt;",CONCATENATE("&lt;TD VALIGN = TOP  ALIGN = CENTER&gt;",Master!O129,"&lt;/TD&gt;")))</f>
        <v/>
      </c>
      <c r="Q129" s="7" t="str">
        <f>IF(Master!P129="#","",IF(Master!P129="#","&lt;TD&gt;&lt;BR&gt;&lt;/TD&gt;",CONCATENATE("&lt;TD VALIGN = TOP  ALIGN = CENTER&gt;",Master!P129,"&lt;/TD&gt;")))</f>
        <v/>
      </c>
      <c r="R129" s="7" t="str">
        <f>IF(Master!Q129="#","",IF(Master!Q129="#","&lt;TD&gt;&lt;BR&gt;&lt;/TD&gt;",CONCATENATE("&lt;TD VALIGN = TOP  ALIGN = CENTER&gt;",Master!Q129,"&lt;/TD&gt;")))</f>
        <v/>
      </c>
      <c r="S129" s="7" t="str">
        <f>IF(Master!R129="#","",IF(Master!R129="#","&lt;TD&gt;&lt;BR&gt;&lt;/TD&gt;",CONCATENATE("&lt;TD VALIGN = TOP  ALIGN = CENTER&gt;",Master!R129,"&lt;/TD&gt;")))</f>
        <v/>
      </c>
      <c r="T129" s="7" t="str">
        <f>IF(Master!S129="#","",IF(Master!S129="#","&lt;TD&gt;&lt;BR&gt;&lt;/TD&gt;",CONCATENATE("&lt;TD VALIGN = TOP  ALIGN = CENTER&gt;",Master!S129,"&lt;/TD&gt;")))</f>
        <v/>
      </c>
      <c r="U129" s="7" t="str">
        <f>IF(Master!T129="#","",IF(Master!T129="#","&lt;TD&gt;&lt;BR&gt;&lt;/TD&gt;",CONCATENATE("&lt;TD VALIGN = TOP  ALIGN = CENTER&gt;",Master!T129,"&lt;/TD&gt;")))</f>
        <v/>
      </c>
      <c r="V129" s="7" t="str">
        <f>IF(Master!U129="#","",IF(Master!U129="#","&lt;TD&gt;&lt;BR&gt;&lt;/TD&gt;",CONCATENATE("&lt;TD VALIGN = TOP  ALIGN = CENTER&gt;",Master!U129,"&lt;/TD&gt;")))</f>
        <v/>
      </c>
      <c r="W129" s="7" t="str">
        <f>IF(Master!V129="#","",IF(Master!V129="#","&lt;TD&gt;&lt;BR&gt;&lt;/TD&gt;",CONCATENATE("&lt;TD VALIGN = TOP  ALIGN = CENTER&gt;",Master!V129,"&lt;/TD&gt;")))</f>
        <v/>
      </c>
      <c r="X129" s="7" t="str">
        <f>IF(Master!W129="#","",IF(Master!W129="#","&lt;TD&gt;&lt;BR&gt;&lt;/TD&gt;",CONCATENATE("&lt;TD VALIGN = TOP  ALIGN = CENTER&gt;",Master!W129,"&lt;/TD&gt;")))</f>
        <v/>
      </c>
      <c r="Y129" s="7"/>
    </row>
    <row r="130" spans="1:25" ht="12.75" customHeight="1" x14ac:dyDescent="0.2">
      <c r="A130" s="112" t="str">
        <f>IF(Master!$B130="#","","&lt;TR&gt;")</f>
        <v/>
      </c>
      <c r="B130" s="7" t="str">
        <f>IF(Master!$B130="#","",CONCATENATE("&lt;TD VALIGN = TOP  ALIGN = CENTER&gt;&lt;A HREF=""maint_",Master!A130,".pdf""&gt;",Master!A130,"&lt;/A&gt;"))</f>
        <v/>
      </c>
      <c r="C130" s="7" t="str">
        <f>IF(Master!$B130="#","", (IF(Totals!AS130="Y","&lt;BR&gt;&lt;SMALL&gt;&lt;B&gt;&lt;FONT COLOR=""#00C000""&gt;Closed&lt;/FONT&gt;&lt;/B&gt;&lt;/SMALL&gt;&lt;/TD&gt;","&lt;/TD&gt;")))</f>
        <v/>
      </c>
      <c r="E130" s="7" t="str">
        <f>(IF((Master!$B130="#"),(""),(CONCATENATE("&lt;TD VALIGN = TOP  ALIGN = CENTER NOWRAP&gt;",Master!C130,"&lt;/TD&gt;"))))</f>
        <v/>
      </c>
      <c r="F130" s="7" t="str">
        <f>(IF((Master!$B130="#"),(""),(CONCATENATE("&lt;TD VALIGN = TOP NOWRAP&gt;",Master!D130,"&lt;/TD&gt;"))))</f>
        <v/>
      </c>
      <c r="G130" s="7" t="str">
        <f>(IF((Master!$B130="#"),(""),(CONCATENATE("&lt;TD VALIGN = TOP NOWRAP&gt;",Master!E130,"&lt;/TD&gt;"))))</f>
        <v/>
      </c>
      <c r="H130" s="7" t="str">
        <f>IF(Master!G130="#","",IF(Master!G130="#","&lt;TD&gt;&lt;BR&gt;&lt;/TD&gt;",CONCATENATE("&lt;TD VALIGN = TOP  ALIGN = CENTER&gt;",Master!G130,"&lt;/TD&gt;")))</f>
        <v/>
      </c>
      <c r="I130" s="7" t="str">
        <f>IF(Master!H130="#","",IF(Master!H130="#","&lt;TD&gt;&lt;BR&gt;&lt;/TD&gt;",CONCATENATE("&lt;TD VALIGN = TOP  ALIGN = CENTER&gt;",Master!H130,"&lt;/TD&gt;")))</f>
        <v/>
      </c>
      <c r="J130" s="7" t="str">
        <f>IF(Master!I130="#","",IF(Master!I130="#","&lt;TD&gt;&lt;BR&gt;&lt;/TD&gt;",CONCATENATE("&lt;TD VALIGN = TOP  ALIGN = CENTER&gt;",Master!I130,"&lt;/TD&gt;")))</f>
        <v/>
      </c>
      <c r="K130" s="7" t="str">
        <f>IF(Master!J130="#","",IF(Master!J130="#","&lt;TD&gt;&lt;BR&gt;&lt;/TD&gt;",CONCATENATE("&lt;TD VALIGN = TOP  ALIGN = CENTER&gt;",Master!J130,"&lt;/TD&gt;")))</f>
        <v/>
      </c>
      <c r="L130" s="7" t="str">
        <f>IF(Master!K130="#","",IF(Master!K130="#","&lt;TD&gt;&lt;BR&gt;&lt;/TD&gt;",CONCATENATE("&lt;TD VALIGN = TOP  ALIGN = CENTER&gt;",Master!K130,"&lt;/TD&gt;")))</f>
        <v/>
      </c>
      <c r="M130" s="7" t="str">
        <f>IF(Master!L130="#","",IF(Master!L130="#","&lt;TD&gt;&lt;BR&gt;&lt;/TD&gt;",CONCATENATE("&lt;TD VALIGN = TOP  ALIGN = CENTER&gt;",Master!L130,"&lt;/TD&gt;")))</f>
        <v/>
      </c>
      <c r="N130" s="7" t="str">
        <f>IF(Master!M130="#","",IF(Master!M130="#","&lt;TD&gt;&lt;BR&gt;&lt;/TD&gt;",CONCATENATE("&lt;TD VALIGN = TOP  ALIGN = CENTER&gt;",Master!M130,"&lt;/TD&gt;")))</f>
        <v/>
      </c>
      <c r="O130" s="7" t="str">
        <f>IF(Master!N130="#","",IF(Master!N130="#","&lt;TD&gt;&lt;BR&gt;&lt;/TD&gt;",CONCATENATE("&lt;TD VALIGN = TOP  ALIGN = CENTER&gt;",Master!N130,"&lt;/TD&gt;")))</f>
        <v/>
      </c>
      <c r="P130" s="7" t="str">
        <f>IF(Master!O130="#","",IF(Master!O130="#","&lt;TD&gt;&lt;BR&gt;&lt;/TD&gt;",CONCATENATE("&lt;TD VALIGN = TOP  ALIGN = CENTER&gt;",Master!O130,"&lt;/TD&gt;")))</f>
        <v/>
      </c>
      <c r="Q130" s="7" t="str">
        <f>IF(Master!P130="#","",IF(Master!P130="#","&lt;TD&gt;&lt;BR&gt;&lt;/TD&gt;",CONCATENATE("&lt;TD VALIGN = TOP  ALIGN = CENTER&gt;",Master!P130,"&lt;/TD&gt;")))</f>
        <v/>
      </c>
      <c r="R130" s="7" t="str">
        <f>IF(Master!Q130="#","",IF(Master!Q130="#","&lt;TD&gt;&lt;BR&gt;&lt;/TD&gt;",CONCATENATE("&lt;TD VALIGN = TOP  ALIGN = CENTER&gt;",Master!Q130,"&lt;/TD&gt;")))</f>
        <v/>
      </c>
      <c r="S130" s="7" t="str">
        <f>IF(Master!R130="#","",IF(Master!R130="#","&lt;TD&gt;&lt;BR&gt;&lt;/TD&gt;",CONCATENATE("&lt;TD VALIGN = TOP  ALIGN = CENTER&gt;",Master!R130,"&lt;/TD&gt;")))</f>
        <v/>
      </c>
      <c r="T130" s="7" t="str">
        <f>IF(Master!S130="#","",IF(Master!S130="#","&lt;TD&gt;&lt;BR&gt;&lt;/TD&gt;",CONCATENATE("&lt;TD VALIGN = TOP  ALIGN = CENTER&gt;",Master!S130,"&lt;/TD&gt;")))</f>
        <v/>
      </c>
      <c r="U130" s="7" t="str">
        <f>IF(Master!T130="#","",IF(Master!T130="#","&lt;TD&gt;&lt;BR&gt;&lt;/TD&gt;",CONCATENATE("&lt;TD VALIGN = TOP  ALIGN = CENTER&gt;",Master!T130,"&lt;/TD&gt;")))</f>
        <v/>
      </c>
      <c r="V130" s="7" t="str">
        <f>IF(Master!U130="#","",IF(Master!U130="#","&lt;TD&gt;&lt;BR&gt;&lt;/TD&gt;",CONCATENATE("&lt;TD VALIGN = TOP  ALIGN = CENTER&gt;",Master!U130,"&lt;/TD&gt;")))</f>
        <v/>
      </c>
      <c r="W130" s="7" t="str">
        <f>IF(Master!V130="#","",IF(Master!V130="#","&lt;TD&gt;&lt;BR&gt;&lt;/TD&gt;",CONCATENATE("&lt;TD VALIGN = TOP  ALIGN = CENTER&gt;",Master!V130,"&lt;/TD&gt;")))</f>
        <v/>
      </c>
      <c r="X130" s="7" t="str">
        <f>IF(Master!W130="#","",IF(Master!W130="#","&lt;TD&gt;&lt;BR&gt;&lt;/TD&gt;",CONCATENATE("&lt;TD VALIGN = TOP  ALIGN = CENTER&gt;",Master!W130,"&lt;/TD&gt;")))</f>
        <v/>
      </c>
      <c r="Y130" s="7"/>
    </row>
    <row r="131" spans="1:25" ht="12.75" customHeight="1" x14ac:dyDescent="0.2">
      <c r="A131" s="112" t="str">
        <f>IF(Master!$B131="#","","&lt;TR&gt;")</f>
        <v/>
      </c>
      <c r="B131" s="7" t="str">
        <f>IF(Master!$B131="#","",CONCATENATE("&lt;TD VALIGN = TOP  ALIGN = CENTER&gt;&lt;A HREF=""maint_",Master!A131,".pdf""&gt;",Master!A131,"&lt;/A&gt;"))</f>
        <v/>
      </c>
      <c r="C131" s="7" t="str">
        <f>IF(Master!$B131="#","", (IF(Totals!AS131="Y","&lt;BR&gt;&lt;SMALL&gt;&lt;B&gt;&lt;FONT COLOR=""#00C000""&gt;Closed&lt;/FONT&gt;&lt;/B&gt;&lt;/SMALL&gt;&lt;/TD&gt;","&lt;/TD&gt;")))</f>
        <v/>
      </c>
      <c r="E131" s="7" t="str">
        <f>(IF((Master!$B131="#"),(""),(CONCATENATE("&lt;TD VALIGN = TOP  ALIGN = CENTER NOWRAP&gt;",Master!C131,"&lt;/TD&gt;"))))</f>
        <v/>
      </c>
      <c r="F131" s="7" t="str">
        <f>(IF((Master!$B131="#"),(""),(CONCATENATE("&lt;TD VALIGN = TOP NOWRAP&gt;",Master!D131,"&lt;/TD&gt;"))))</f>
        <v/>
      </c>
      <c r="G131" s="7" t="str">
        <f>(IF((Master!$B131="#"),(""),(CONCATENATE("&lt;TD VALIGN = TOP NOWRAP&gt;",Master!E131,"&lt;/TD&gt;"))))</f>
        <v/>
      </c>
      <c r="H131" s="7" t="str">
        <f>IF(Master!G131="#","",IF(Master!G131="#","&lt;TD&gt;&lt;BR&gt;&lt;/TD&gt;",CONCATENATE("&lt;TD VALIGN = TOP  ALIGN = CENTER&gt;",Master!G131,"&lt;/TD&gt;")))</f>
        <v/>
      </c>
      <c r="I131" s="7" t="str">
        <f>IF(Master!H131="#","",IF(Master!H131="#","&lt;TD&gt;&lt;BR&gt;&lt;/TD&gt;",CONCATENATE("&lt;TD VALIGN = TOP  ALIGN = CENTER&gt;",Master!H131,"&lt;/TD&gt;")))</f>
        <v/>
      </c>
      <c r="J131" s="7" t="str">
        <f>IF(Master!I131="#","",IF(Master!I131="#","&lt;TD&gt;&lt;BR&gt;&lt;/TD&gt;",CONCATENATE("&lt;TD VALIGN = TOP  ALIGN = CENTER&gt;",Master!I131,"&lt;/TD&gt;")))</f>
        <v/>
      </c>
      <c r="K131" s="7" t="str">
        <f>IF(Master!J131="#","",IF(Master!J131="#","&lt;TD&gt;&lt;BR&gt;&lt;/TD&gt;",CONCATENATE("&lt;TD VALIGN = TOP  ALIGN = CENTER&gt;",Master!J131,"&lt;/TD&gt;")))</f>
        <v/>
      </c>
      <c r="L131" s="7" t="str">
        <f>IF(Master!K131="#","",IF(Master!K131="#","&lt;TD&gt;&lt;BR&gt;&lt;/TD&gt;",CONCATENATE("&lt;TD VALIGN = TOP  ALIGN = CENTER&gt;",Master!K131,"&lt;/TD&gt;")))</f>
        <v/>
      </c>
      <c r="M131" s="7" t="str">
        <f>IF(Master!L131="#","",IF(Master!L131="#","&lt;TD&gt;&lt;BR&gt;&lt;/TD&gt;",CONCATENATE("&lt;TD VALIGN = TOP  ALIGN = CENTER&gt;",Master!L131,"&lt;/TD&gt;")))</f>
        <v/>
      </c>
      <c r="N131" s="7" t="str">
        <f>IF(Master!M131="#","",IF(Master!M131="#","&lt;TD&gt;&lt;BR&gt;&lt;/TD&gt;",CONCATENATE("&lt;TD VALIGN = TOP  ALIGN = CENTER&gt;",Master!M131,"&lt;/TD&gt;")))</f>
        <v/>
      </c>
      <c r="O131" s="7" t="str">
        <f>IF(Master!N131="#","",IF(Master!N131="#","&lt;TD&gt;&lt;BR&gt;&lt;/TD&gt;",CONCATENATE("&lt;TD VALIGN = TOP  ALIGN = CENTER&gt;",Master!N131,"&lt;/TD&gt;")))</f>
        <v/>
      </c>
      <c r="P131" s="7" t="str">
        <f>IF(Master!O131="#","",IF(Master!O131="#","&lt;TD&gt;&lt;BR&gt;&lt;/TD&gt;",CONCATENATE("&lt;TD VALIGN = TOP  ALIGN = CENTER&gt;",Master!O131,"&lt;/TD&gt;")))</f>
        <v/>
      </c>
      <c r="Q131" s="7" t="str">
        <f>IF(Master!P131="#","",IF(Master!P131="#","&lt;TD&gt;&lt;BR&gt;&lt;/TD&gt;",CONCATENATE("&lt;TD VALIGN = TOP  ALIGN = CENTER&gt;",Master!P131,"&lt;/TD&gt;")))</f>
        <v/>
      </c>
      <c r="R131" s="7" t="str">
        <f>IF(Master!Q131="#","",IF(Master!Q131="#","&lt;TD&gt;&lt;BR&gt;&lt;/TD&gt;",CONCATENATE("&lt;TD VALIGN = TOP  ALIGN = CENTER&gt;",Master!Q131,"&lt;/TD&gt;")))</f>
        <v/>
      </c>
      <c r="S131" s="7" t="str">
        <f>IF(Master!R131="#","",IF(Master!R131="#","&lt;TD&gt;&lt;BR&gt;&lt;/TD&gt;",CONCATENATE("&lt;TD VALIGN = TOP  ALIGN = CENTER&gt;",Master!R131,"&lt;/TD&gt;")))</f>
        <v/>
      </c>
      <c r="T131" s="7" t="str">
        <f>IF(Master!S131="#","",IF(Master!S131="#","&lt;TD&gt;&lt;BR&gt;&lt;/TD&gt;",CONCATENATE("&lt;TD VALIGN = TOP  ALIGN = CENTER&gt;",Master!S131,"&lt;/TD&gt;")))</f>
        <v/>
      </c>
      <c r="U131" s="7" t="str">
        <f>IF(Master!T131="#","",IF(Master!T131="#","&lt;TD&gt;&lt;BR&gt;&lt;/TD&gt;",CONCATENATE("&lt;TD VALIGN = TOP  ALIGN = CENTER&gt;",Master!T131,"&lt;/TD&gt;")))</f>
        <v/>
      </c>
      <c r="V131" s="7" t="str">
        <f>IF(Master!U131="#","",IF(Master!U131="#","&lt;TD&gt;&lt;BR&gt;&lt;/TD&gt;",CONCATENATE("&lt;TD VALIGN = TOP  ALIGN = CENTER&gt;",Master!U131,"&lt;/TD&gt;")))</f>
        <v/>
      </c>
      <c r="W131" s="7" t="str">
        <f>IF(Master!V131="#","",IF(Master!V131="#","&lt;TD&gt;&lt;BR&gt;&lt;/TD&gt;",CONCATENATE("&lt;TD VALIGN = TOP  ALIGN = CENTER&gt;",Master!V131,"&lt;/TD&gt;")))</f>
        <v/>
      </c>
      <c r="X131" s="7" t="str">
        <f>IF(Master!W131="#","",IF(Master!W131="#","&lt;TD&gt;&lt;BR&gt;&lt;/TD&gt;",CONCATENATE("&lt;TD VALIGN = TOP  ALIGN = CENTER&gt;",Master!W131,"&lt;/TD&gt;")))</f>
        <v/>
      </c>
      <c r="Y131" s="7"/>
    </row>
    <row r="132" spans="1:25" ht="12.75" customHeight="1" x14ac:dyDescent="0.2">
      <c r="A132" s="112" t="str">
        <f>IF(Master!$B132="#","","&lt;TR&gt;")</f>
        <v/>
      </c>
      <c r="B132" s="7" t="str">
        <f>IF(Master!$B132="#","",CONCATENATE("&lt;TD VALIGN = TOP  ALIGN = CENTER&gt;&lt;A HREF=""maint_",Master!A132,".pdf""&gt;",Master!A132,"&lt;/A&gt;"))</f>
        <v/>
      </c>
      <c r="C132" s="7" t="str">
        <f>IF(Master!$B132="#","", (IF(Totals!AS132="Y","&lt;BR&gt;&lt;SMALL&gt;&lt;B&gt;&lt;FONT COLOR=""#00C000""&gt;Closed&lt;/FONT&gt;&lt;/B&gt;&lt;/SMALL&gt;&lt;/TD&gt;","&lt;/TD&gt;")))</f>
        <v/>
      </c>
      <c r="E132" s="7" t="str">
        <f>(IF((Master!$B132="#"),(""),(CONCATENATE("&lt;TD VALIGN = TOP  ALIGN = CENTER NOWRAP&gt;",Master!C132,"&lt;/TD&gt;"))))</f>
        <v/>
      </c>
      <c r="F132" s="7" t="str">
        <f>(IF((Master!$B132="#"),(""),(CONCATENATE("&lt;TD VALIGN = TOP NOWRAP&gt;",Master!D132,"&lt;/TD&gt;"))))</f>
        <v/>
      </c>
      <c r="G132" s="7" t="str">
        <f>(IF((Master!$B132="#"),(""),(CONCATENATE("&lt;TD VALIGN = TOP NOWRAP&gt;",Master!E132,"&lt;/TD&gt;"))))</f>
        <v/>
      </c>
      <c r="H132" s="7" t="str">
        <f>IF(Master!G132="#","",IF(Master!G132="#","&lt;TD&gt;&lt;BR&gt;&lt;/TD&gt;",CONCATENATE("&lt;TD VALIGN = TOP  ALIGN = CENTER&gt;",Master!G132,"&lt;/TD&gt;")))</f>
        <v/>
      </c>
      <c r="I132" s="7" t="str">
        <f>IF(Master!H132="#","",IF(Master!H132="#","&lt;TD&gt;&lt;BR&gt;&lt;/TD&gt;",CONCATENATE("&lt;TD VALIGN = TOP  ALIGN = CENTER&gt;",Master!H132,"&lt;/TD&gt;")))</f>
        <v/>
      </c>
      <c r="J132" s="7" t="str">
        <f>IF(Master!I132="#","",IF(Master!I132="#","&lt;TD&gt;&lt;BR&gt;&lt;/TD&gt;",CONCATENATE("&lt;TD VALIGN = TOP  ALIGN = CENTER&gt;",Master!I132,"&lt;/TD&gt;")))</f>
        <v/>
      </c>
      <c r="K132" s="7" t="str">
        <f>IF(Master!J132="#","",IF(Master!J132="#","&lt;TD&gt;&lt;BR&gt;&lt;/TD&gt;",CONCATENATE("&lt;TD VALIGN = TOP  ALIGN = CENTER&gt;",Master!J132,"&lt;/TD&gt;")))</f>
        <v/>
      </c>
      <c r="L132" s="7" t="str">
        <f>IF(Master!K132="#","",IF(Master!K132="#","&lt;TD&gt;&lt;BR&gt;&lt;/TD&gt;",CONCATENATE("&lt;TD VALIGN = TOP  ALIGN = CENTER&gt;",Master!K132,"&lt;/TD&gt;")))</f>
        <v/>
      </c>
      <c r="M132" s="7" t="str">
        <f>IF(Master!L132="#","",IF(Master!L132="#","&lt;TD&gt;&lt;BR&gt;&lt;/TD&gt;",CONCATENATE("&lt;TD VALIGN = TOP  ALIGN = CENTER&gt;",Master!L132,"&lt;/TD&gt;")))</f>
        <v/>
      </c>
      <c r="N132" s="7" t="str">
        <f>IF(Master!M132="#","",IF(Master!M132="#","&lt;TD&gt;&lt;BR&gt;&lt;/TD&gt;",CONCATENATE("&lt;TD VALIGN = TOP  ALIGN = CENTER&gt;",Master!M132,"&lt;/TD&gt;")))</f>
        <v/>
      </c>
      <c r="O132" s="7" t="str">
        <f>IF(Master!N132="#","",IF(Master!N132="#","&lt;TD&gt;&lt;BR&gt;&lt;/TD&gt;",CONCATENATE("&lt;TD VALIGN = TOP  ALIGN = CENTER&gt;",Master!N132,"&lt;/TD&gt;")))</f>
        <v/>
      </c>
      <c r="P132" s="7" t="str">
        <f>IF(Master!O132="#","",IF(Master!O132="#","&lt;TD&gt;&lt;BR&gt;&lt;/TD&gt;",CONCATENATE("&lt;TD VALIGN = TOP  ALIGN = CENTER&gt;",Master!O132,"&lt;/TD&gt;")))</f>
        <v/>
      </c>
      <c r="Q132" s="7" t="str">
        <f>IF(Master!P132="#","",IF(Master!P132="#","&lt;TD&gt;&lt;BR&gt;&lt;/TD&gt;",CONCATENATE("&lt;TD VALIGN = TOP  ALIGN = CENTER&gt;",Master!P132,"&lt;/TD&gt;")))</f>
        <v/>
      </c>
      <c r="R132" s="7" t="str">
        <f>IF(Master!Q132="#","",IF(Master!Q132="#","&lt;TD&gt;&lt;BR&gt;&lt;/TD&gt;",CONCATENATE("&lt;TD VALIGN = TOP  ALIGN = CENTER&gt;",Master!Q132,"&lt;/TD&gt;")))</f>
        <v/>
      </c>
      <c r="S132" s="7" t="str">
        <f>IF(Master!R132="#","",IF(Master!R132="#","&lt;TD&gt;&lt;BR&gt;&lt;/TD&gt;",CONCATENATE("&lt;TD VALIGN = TOP  ALIGN = CENTER&gt;",Master!R132,"&lt;/TD&gt;")))</f>
        <v/>
      </c>
      <c r="T132" s="7" t="str">
        <f>IF(Master!S132="#","",IF(Master!S132="#","&lt;TD&gt;&lt;BR&gt;&lt;/TD&gt;",CONCATENATE("&lt;TD VALIGN = TOP  ALIGN = CENTER&gt;",Master!S132,"&lt;/TD&gt;")))</f>
        <v/>
      </c>
      <c r="U132" s="7" t="str">
        <f>IF(Master!T132="#","",IF(Master!T132="#","&lt;TD&gt;&lt;BR&gt;&lt;/TD&gt;",CONCATENATE("&lt;TD VALIGN = TOP  ALIGN = CENTER&gt;",Master!T132,"&lt;/TD&gt;")))</f>
        <v/>
      </c>
      <c r="V132" s="7" t="str">
        <f>IF(Master!U132="#","",IF(Master!U132="#","&lt;TD&gt;&lt;BR&gt;&lt;/TD&gt;",CONCATENATE("&lt;TD VALIGN = TOP  ALIGN = CENTER&gt;",Master!U132,"&lt;/TD&gt;")))</f>
        <v/>
      </c>
      <c r="W132" s="7" t="str">
        <f>IF(Master!V132="#","",IF(Master!V132="#","&lt;TD&gt;&lt;BR&gt;&lt;/TD&gt;",CONCATENATE("&lt;TD VALIGN = TOP  ALIGN = CENTER&gt;",Master!V132,"&lt;/TD&gt;")))</f>
        <v/>
      </c>
      <c r="X132" s="7" t="str">
        <f>IF(Master!W132="#","",IF(Master!W132="#","&lt;TD&gt;&lt;BR&gt;&lt;/TD&gt;",CONCATENATE("&lt;TD VALIGN = TOP  ALIGN = CENTER&gt;",Master!W132,"&lt;/TD&gt;")))</f>
        <v/>
      </c>
      <c r="Y132" s="7"/>
    </row>
    <row r="133" spans="1:25" ht="12.75" customHeight="1" x14ac:dyDescent="0.2">
      <c r="A133" s="112" t="str">
        <f>IF(Master!$B133="#","","&lt;TR&gt;")</f>
        <v/>
      </c>
      <c r="B133" s="7" t="str">
        <f>IF(Master!$B133="#","",CONCATENATE("&lt;TD VALIGN = TOP  ALIGN = CENTER&gt;&lt;A HREF=""maint_",Master!A133,".pdf""&gt;",Master!A133,"&lt;/A&gt;"))</f>
        <v/>
      </c>
      <c r="C133" s="7" t="str">
        <f>IF(Master!$B133="#","", (IF(Totals!AS133="Y","&lt;BR&gt;&lt;SMALL&gt;&lt;B&gt;&lt;FONT COLOR=""#00C000""&gt;Closed&lt;/FONT&gt;&lt;/B&gt;&lt;/SMALL&gt;&lt;/TD&gt;","&lt;/TD&gt;")))</f>
        <v/>
      </c>
      <c r="E133" s="7" t="str">
        <f>(IF((Master!$B133="#"),(""),(CONCATENATE("&lt;TD VALIGN = TOP  ALIGN = CENTER NOWRAP&gt;",Master!C133,"&lt;/TD&gt;"))))</f>
        <v/>
      </c>
      <c r="F133" s="7" t="str">
        <f>(IF((Master!$B133="#"),(""),(CONCATENATE("&lt;TD VALIGN = TOP NOWRAP&gt;",Master!D133,"&lt;/TD&gt;"))))</f>
        <v/>
      </c>
      <c r="G133" s="7" t="str">
        <f>(IF((Master!$B133="#"),(""),(CONCATENATE("&lt;TD VALIGN = TOP NOWRAP&gt;",Master!E133,"&lt;/TD&gt;"))))</f>
        <v/>
      </c>
      <c r="H133" s="7" t="str">
        <f>IF(Master!G133="#","",IF(Master!G133="#","&lt;TD&gt;&lt;BR&gt;&lt;/TD&gt;",CONCATENATE("&lt;TD VALIGN = TOP  ALIGN = CENTER&gt;",Master!G133,"&lt;/TD&gt;")))</f>
        <v/>
      </c>
      <c r="I133" s="7" t="str">
        <f>IF(Master!H133="#","",IF(Master!H133="#","&lt;TD&gt;&lt;BR&gt;&lt;/TD&gt;",CONCATENATE("&lt;TD VALIGN = TOP  ALIGN = CENTER&gt;",Master!H133,"&lt;/TD&gt;")))</f>
        <v/>
      </c>
      <c r="J133" s="7" t="str">
        <f>IF(Master!I133="#","",IF(Master!I133="#","&lt;TD&gt;&lt;BR&gt;&lt;/TD&gt;",CONCATENATE("&lt;TD VALIGN = TOP  ALIGN = CENTER&gt;",Master!I133,"&lt;/TD&gt;")))</f>
        <v/>
      </c>
      <c r="K133" s="7" t="str">
        <f>IF(Master!J133="#","",IF(Master!J133="#","&lt;TD&gt;&lt;BR&gt;&lt;/TD&gt;",CONCATENATE("&lt;TD VALIGN = TOP  ALIGN = CENTER&gt;",Master!J133,"&lt;/TD&gt;")))</f>
        <v/>
      </c>
      <c r="L133" s="7" t="str">
        <f>IF(Master!K133="#","",IF(Master!K133="#","&lt;TD&gt;&lt;BR&gt;&lt;/TD&gt;",CONCATENATE("&lt;TD VALIGN = TOP  ALIGN = CENTER&gt;",Master!K133,"&lt;/TD&gt;")))</f>
        <v/>
      </c>
      <c r="M133" s="7" t="str">
        <f>IF(Master!L133="#","",IF(Master!L133="#","&lt;TD&gt;&lt;BR&gt;&lt;/TD&gt;",CONCATENATE("&lt;TD VALIGN = TOP  ALIGN = CENTER&gt;",Master!L133,"&lt;/TD&gt;")))</f>
        <v/>
      </c>
      <c r="N133" s="7" t="str">
        <f>IF(Master!M133="#","",IF(Master!M133="#","&lt;TD&gt;&lt;BR&gt;&lt;/TD&gt;",CONCATENATE("&lt;TD VALIGN = TOP  ALIGN = CENTER&gt;",Master!M133,"&lt;/TD&gt;")))</f>
        <v/>
      </c>
      <c r="O133" s="7" t="str">
        <f>IF(Master!N133="#","",IF(Master!N133="#","&lt;TD&gt;&lt;BR&gt;&lt;/TD&gt;",CONCATENATE("&lt;TD VALIGN = TOP  ALIGN = CENTER&gt;",Master!N133,"&lt;/TD&gt;")))</f>
        <v/>
      </c>
      <c r="P133" s="7" t="str">
        <f>IF(Master!O133="#","",IF(Master!O133="#","&lt;TD&gt;&lt;BR&gt;&lt;/TD&gt;",CONCATENATE("&lt;TD VALIGN = TOP  ALIGN = CENTER&gt;",Master!O133,"&lt;/TD&gt;")))</f>
        <v/>
      </c>
      <c r="Q133" s="7" t="str">
        <f>IF(Master!P133="#","",IF(Master!P133="#","&lt;TD&gt;&lt;BR&gt;&lt;/TD&gt;",CONCATENATE("&lt;TD VALIGN = TOP  ALIGN = CENTER&gt;",Master!P133,"&lt;/TD&gt;")))</f>
        <v/>
      </c>
      <c r="R133" s="7" t="str">
        <f>IF(Master!Q133="#","",IF(Master!Q133="#","&lt;TD&gt;&lt;BR&gt;&lt;/TD&gt;",CONCATENATE("&lt;TD VALIGN = TOP  ALIGN = CENTER&gt;",Master!Q133,"&lt;/TD&gt;")))</f>
        <v/>
      </c>
      <c r="S133" s="7" t="str">
        <f>IF(Master!R133="#","",IF(Master!R133="#","&lt;TD&gt;&lt;BR&gt;&lt;/TD&gt;",CONCATENATE("&lt;TD VALIGN = TOP  ALIGN = CENTER&gt;",Master!R133,"&lt;/TD&gt;")))</f>
        <v/>
      </c>
      <c r="T133" s="7" t="str">
        <f>IF(Master!S133="#","",IF(Master!S133="#","&lt;TD&gt;&lt;BR&gt;&lt;/TD&gt;",CONCATENATE("&lt;TD VALIGN = TOP  ALIGN = CENTER&gt;",Master!S133,"&lt;/TD&gt;")))</f>
        <v/>
      </c>
      <c r="U133" s="7" t="str">
        <f>IF(Master!T133="#","",IF(Master!T133="#","&lt;TD&gt;&lt;BR&gt;&lt;/TD&gt;",CONCATENATE("&lt;TD VALIGN = TOP  ALIGN = CENTER&gt;",Master!T133,"&lt;/TD&gt;")))</f>
        <v/>
      </c>
      <c r="V133" s="7" t="str">
        <f>IF(Master!U133="#","",IF(Master!U133="#","&lt;TD&gt;&lt;BR&gt;&lt;/TD&gt;",CONCATENATE("&lt;TD VALIGN = TOP  ALIGN = CENTER&gt;",Master!U133,"&lt;/TD&gt;")))</f>
        <v/>
      </c>
      <c r="W133" s="7" t="str">
        <f>IF(Master!V133="#","",IF(Master!V133="#","&lt;TD&gt;&lt;BR&gt;&lt;/TD&gt;",CONCATENATE("&lt;TD VALIGN = TOP  ALIGN = CENTER&gt;",Master!V133,"&lt;/TD&gt;")))</f>
        <v/>
      </c>
      <c r="X133" s="7" t="str">
        <f>IF(Master!W133="#","",IF(Master!W133="#","&lt;TD&gt;&lt;BR&gt;&lt;/TD&gt;",CONCATENATE("&lt;TD VALIGN = TOP  ALIGN = CENTER&gt;",Master!W133,"&lt;/TD&gt;")))</f>
        <v/>
      </c>
      <c r="Y133" s="7"/>
    </row>
    <row r="134" spans="1:25" ht="12.75" customHeight="1" x14ac:dyDescent="0.2">
      <c r="A134" s="112" t="str">
        <f>IF(Master!$B134="#","","&lt;TR&gt;")</f>
        <v/>
      </c>
      <c r="B134" s="7" t="str">
        <f>IF(Master!$B134="#","",CONCATENATE("&lt;TD VALIGN = TOP  ALIGN = CENTER&gt;&lt;A HREF=""maint_",Master!A134,".pdf""&gt;",Master!A134,"&lt;/A&gt;"))</f>
        <v/>
      </c>
      <c r="C134" s="7" t="str">
        <f>IF(Master!$B134="#","", (IF(Totals!AS134="Y","&lt;BR&gt;&lt;SMALL&gt;&lt;B&gt;&lt;FONT COLOR=""#00C000""&gt;Closed&lt;/FONT&gt;&lt;/B&gt;&lt;/SMALL&gt;&lt;/TD&gt;","&lt;/TD&gt;")))</f>
        <v/>
      </c>
      <c r="E134" s="7" t="str">
        <f>(IF((Master!$B134="#"),(""),(CONCATENATE("&lt;TD VALIGN = TOP  ALIGN = CENTER NOWRAP&gt;",Master!C134,"&lt;/TD&gt;"))))</f>
        <v/>
      </c>
      <c r="F134" s="7" t="str">
        <f>(IF((Master!$B134="#"),(""),(CONCATENATE("&lt;TD VALIGN = TOP NOWRAP&gt;",Master!D134,"&lt;/TD&gt;"))))</f>
        <v/>
      </c>
      <c r="G134" s="7" t="str">
        <f>(IF((Master!$B134="#"),(""),(CONCATENATE("&lt;TD VALIGN = TOP NOWRAP&gt;",Master!E134,"&lt;/TD&gt;"))))</f>
        <v/>
      </c>
      <c r="H134" s="7" t="str">
        <f>IF(Master!G134="#","",IF(Master!G134="#","&lt;TD&gt;&lt;BR&gt;&lt;/TD&gt;",CONCATENATE("&lt;TD VALIGN = TOP  ALIGN = CENTER&gt;",Master!G134,"&lt;/TD&gt;")))</f>
        <v/>
      </c>
      <c r="I134" s="7" t="str">
        <f>IF(Master!H134="#","",IF(Master!H134="#","&lt;TD&gt;&lt;BR&gt;&lt;/TD&gt;",CONCATENATE("&lt;TD VALIGN = TOP  ALIGN = CENTER&gt;",Master!H134,"&lt;/TD&gt;")))</f>
        <v/>
      </c>
      <c r="J134" s="7" t="str">
        <f>IF(Master!I134="#","",IF(Master!I134="#","&lt;TD&gt;&lt;BR&gt;&lt;/TD&gt;",CONCATENATE("&lt;TD VALIGN = TOP  ALIGN = CENTER&gt;",Master!I134,"&lt;/TD&gt;")))</f>
        <v/>
      </c>
      <c r="K134" s="7" t="str">
        <f>IF(Master!J134="#","",IF(Master!J134="#","&lt;TD&gt;&lt;BR&gt;&lt;/TD&gt;",CONCATENATE("&lt;TD VALIGN = TOP  ALIGN = CENTER&gt;",Master!J134,"&lt;/TD&gt;")))</f>
        <v/>
      </c>
      <c r="L134" s="7" t="str">
        <f>IF(Master!K134="#","",IF(Master!K134="#","&lt;TD&gt;&lt;BR&gt;&lt;/TD&gt;",CONCATENATE("&lt;TD VALIGN = TOP  ALIGN = CENTER&gt;",Master!K134,"&lt;/TD&gt;")))</f>
        <v/>
      </c>
      <c r="M134" s="7" t="str">
        <f>IF(Master!L134="#","",IF(Master!L134="#","&lt;TD&gt;&lt;BR&gt;&lt;/TD&gt;",CONCATENATE("&lt;TD VALIGN = TOP  ALIGN = CENTER&gt;",Master!L134,"&lt;/TD&gt;")))</f>
        <v/>
      </c>
      <c r="N134" s="7" t="str">
        <f>IF(Master!M134="#","",IF(Master!M134="#","&lt;TD&gt;&lt;BR&gt;&lt;/TD&gt;",CONCATENATE("&lt;TD VALIGN = TOP  ALIGN = CENTER&gt;",Master!M134,"&lt;/TD&gt;")))</f>
        <v/>
      </c>
      <c r="O134" s="7" t="str">
        <f>IF(Master!N134="#","",IF(Master!N134="#","&lt;TD&gt;&lt;BR&gt;&lt;/TD&gt;",CONCATENATE("&lt;TD VALIGN = TOP  ALIGN = CENTER&gt;",Master!N134,"&lt;/TD&gt;")))</f>
        <v/>
      </c>
      <c r="P134" s="7" t="str">
        <f>IF(Master!O134="#","",IF(Master!O134="#","&lt;TD&gt;&lt;BR&gt;&lt;/TD&gt;",CONCATENATE("&lt;TD VALIGN = TOP  ALIGN = CENTER&gt;",Master!O134,"&lt;/TD&gt;")))</f>
        <v/>
      </c>
      <c r="Q134" s="7" t="str">
        <f>IF(Master!P134="#","",IF(Master!P134="#","&lt;TD&gt;&lt;BR&gt;&lt;/TD&gt;",CONCATENATE("&lt;TD VALIGN = TOP  ALIGN = CENTER&gt;",Master!P134,"&lt;/TD&gt;")))</f>
        <v/>
      </c>
      <c r="R134" s="7" t="str">
        <f>IF(Master!Q134="#","",IF(Master!Q134="#","&lt;TD&gt;&lt;BR&gt;&lt;/TD&gt;",CONCATENATE("&lt;TD VALIGN = TOP  ALIGN = CENTER&gt;",Master!Q134,"&lt;/TD&gt;")))</f>
        <v/>
      </c>
      <c r="S134" s="7" t="str">
        <f>IF(Master!R134="#","",IF(Master!R134="#","&lt;TD&gt;&lt;BR&gt;&lt;/TD&gt;",CONCATENATE("&lt;TD VALIGN = TOP  ALIGN = CENTER&gt;",Master!R134,"&lt;/TD&gt;")))</f>
        <v/>
      </c>
      <c r="T134" s="7" t="str">
        <f>IF(Master!S134="#","",IF(Master!S134="#","&lt;TD&gt;&lt;BR&gt;&lt;/TD&gt;",CONCATENATE("&lt;TD VALIGN = TOP  ALIGN = CENTER&gt;",Master!S134,"&lt;/TD&gt;")))</f>
        <v/>
      </c>
      <c r="U134" s="7" t="str">
        <f>IF(Master!T134="#","",IF(Master!T134="#","&lt;TD&gt;&lt;BR&gt;&lt;/TD&gt;",CONCATENATE("&lt;TD VALIGN = TOP  ALIGN = CENTER&gt;",Master!T134,"&lt;/TD&gt;")))</f>
        <v/>
      </c>
      <c r="V134" s="7" t="str">
        <f>IF(Master!U134="#","",IF(Master!U134="#","&lt;TD&gt;&lt;BR&gt;&lt;/TD&gt;",CONCATENATE("&lt;TD VALIGN = TOP  ALIGN = CENTER&gt;",Master!U134,"&lt;/TD&gt;")))</f>
        <v/>
      </c>
      <c r="W134" s="7" t="str">
        <f>IF(Master!V134="#","",IF(Master!V134="#","&lt;TD&gt;&lt;BR&gt;&lt;/TD&gt;",CONCATENATE("&lt;TD VALIGN = TOP  ALIGN = CENTER&gt;",Master!V134,"&lt;/TD&gt;")))</f>
        <v/>
      </c>
      <c r="X134" s="7" t="str">
        <f>IF(Master!W134="#","",IF(Master!W134="#","&lt;TD&gt;&lt;BR&gt;&lt;/TD&gt;",CONCATENATE("&lt;TD VALIGN = TOP  ALIGN = CENTER&gt;",Master!W134,"&lt;/TD&gt;")))</f>
        <v/>
      </c>
      <c r="Y134" s="7"/>
    </row>
    <row r="135" spans="1:25" ht="12.75" customHeight="1" x14ac:dyDescent="0.2">
      <c r="A135" s="112" t="str">
        <f>IF(Master!$B135="#","","&lt;TR&gt;")</f>
        <v/>
      </c>
      <c r="B135" s="7" t="str">
        <f>IF(Master!$B135="#","",CONCATENATE("&lt;TD VALIGN = TOP  ALIGN = CENTER&gt;&lt;A HREF=""maint_",Master!A135,".pdf""&gt;",Master!A135,"&lt;/A&gt;"))</f>
        <v/>
      </c>
      <c r="C135" s="7" t="str">
        <f>IF(Master!$B135="#","", (IF(Totals!AS135="Y","&lt;BR&gt;&lt;SMALL&gt;&lt;B&gt;&lt;FONT COLOR=""#00C000""&gt;Closed&lt;/FONT&gt;&lt;/B&gt;&lt;/SMALL&gt;&lt;/TD&gt;","&lt;/TD&gt;")))</f>
        <v/>
      </c>
      <c r="E135" s="7" t="str">
        <f>(IF((Master!$B135="#"),(""),(CONCATENATE("&lt;TD VALIGN = TOP  ALIGN = CENTER NOWRAP&gt;",Master!C135,"&lt;/TD&gt;"))))</f>
        <v/>
      </c>
      <c r="F135" s="7" t="str">
        <f>(IF((Master!$B135="#"),(""),(CONCATENATE("&lt;TD VALIGN = TOP NOWRAP&gt;",Master!D135,"&lt;/TD&gt;"))))</f>
        <v/>
      </c>
      <c r="G135" s="7" t="str">
        <f>(IF((Master!$B135="#"),(""),(CONCATENATE("&lt;TD VALIGN = TOP NOWRAP&gt;",Master!E135,"&lt;/TD&gt;"))))</f>
        <v/>
      </c>
      <c r="H135" s="7" t="str">
        <f>IF(Master!G135="#","",IF(Master!G135="#","&lt;TD&gt;&lt;BR&gt;&lt;/TD&gt;",CONCATENATE("&lt;TD VALIGN = TOP  ALIGN = CENTER&gt;",Master!G135,"&lt;/TD&gt;")))</f>
        <v/>
      </c>
      <c r="I135" s="7" t="str">
        <f>IF(Master!H135="#","",IF(Master!H135="#","&lt;TD&gt;&lt;BR&gt;&lt;/TD&gt;",CONCATENATE("&lt;TD VALIGN = TOP  ALIGN = CENTER&gt;",Master!H135,"&lt;/TD&gt;")))</f>
        <v/>
      </c>
      <c r="J135" s="7" t="str">
        <f>IF(Master!I135="#","",IF(Master!I135="#","&lt;TD&gt;&lt;BR&gt;&lt;/TD&gt;",CONCATENATE("&lt;TD VALIGN = TOP  ALIGN = CENTER&gt;",Master!I135,"&lt;/TD&gt;")))</f>
        <v/>
      </c>
      <c r="K135" s="7" t="str">
        <f>IF(Master!J135="#","",IF(Master!J135="#","&lt;TD&gt;&lt;BR&gt;&lt;/TD&gt;",CONCATENATE("&lt;TD VALIGN = TOP  ALIGN = CENTER&gt;",Master!J135,"&lt;/TD&gt;")))</f>
        <v/>
      </c>
      <c r="L135" s="7" t="str">
        <f>IF(Master!K135="#","",IF(Master!K135="#","&lt;TD&gt;&lt;BR&gt;&lt;/TD&gt;",CONCATENATE("&lt;TD VALIGN = TOP  ALIGN = CENTER&gt;",Master!K135,"&lt;/TD&gt;")))</f>
        <v/>
      </c>
      <c r="M135" s="7" t="str">
        <f>IF(Master!L135="#","",IF(Master!L135="#","&lt;TD&gt;&lt;BR&gt;&lt;/TD&gt;",CONCATENATE("&lt;TD VALIGN = TOP  ALIGN = CENTER&gt;",Master!L135,"&lt;/TD&gt;")))</f>
        <v/>
      </c>
      <c r="N135" s="7" t="str">
        <f>IF(Master!M135="#","",IF(Master!M135="#","&lt;TD&gt;&lt;BR&gt;&lt;/TD&gt;",CONCATENATE("&lt;TD VALIGN = TOP  ALIGN = CENTER&gt;",Master!M135,"&lt;/TD&gt;")))</f>
        <v/>
      </c>
      <c r="O135" s="7" t="str">
        <f>IF(Master!N135="#","",IF(Master!N135="#","&lt;TD&gt;&lt;BR&gt;&lt;/TD&gt;",CONCATENATE("&lt;TD VALIGN = TOP  ALIGN = CENTER&gt;",Master!N135,"&lt;/TD&gt;")))</f>
        <v/>
      </c>
      <c r="P135" s="7" t="str">
        <f>IF(Master!O135="#","",IF(Master!O135="#","&lt;TD&gt;&lt;BR&gt;&lt;/TD&gt;",CONCATENATE("&lt;TD VALIGN = TOP  ALIGN = CENTER&gt;",Master!O135,"&lt;/TD&gt;")))</f>
        <v/>
      </c>
      <c r="Q135" s="7" t="str">
        <f>IF(Master!P135="#","",IF(Master!P135="#","&lt;TD&gt;&lt;BR&gt;&lt;/TD&gt;",CONCATENATE("&lt;TD VALIGN = TOP  ALIGN = CENTER&gt;",Master!P135,"&lt;/TD&gt;")))</f>
        <v/>
      </c>
      <c r="R135" s="7" t="str">
        <f>IF(Master!Q135="#","",IF(Master!Q135="#","&lt;TD&gt;&lt;BR&gt;&lt;/TD&gt;",CONCATENATE("&lt;TD VALIGN = TOP  ALIGN = CENTER&gt;",Master!Q135,"&lt;/TD&gt;")))</f>
        <v/>
      </c>
      <c r="S135" s="7" t="str">
        <f>IF(Master!R135="#","",IF(Master!R135="#","&lt;TD&gt;&lt;BR&gt;&lt;/TD&gt;",CONCATENATE("&lt;TD VALIGN = TOP  ALIGN = CENTER&gt;",Master!R135,"&lt;/TD&gt;")))</f>
        <v/>
      </c>
      <c r="T135" s="7" t="str">
        <f>IF(Master!S135="#","",IF(Master!S135="#","&lt;TD&gt;&lt;BR&gt;&lt;/TD&gt;",CONCATENATE("&lt;TD VALIGN = TOP  ALIGN = CENTER&gt;",Master!S135,"&lt;/TD&gt;")))</f>
        <v/>
      </c>
      <c r="U135" s="7" t="str">
        <f>IF(Master!T135="#","",IF(Master!T135="#","&lt;TD&gt;&lt;BR&gt;&lt;/TD&gt;",CONCATENATE("&lt;TD VALIGN = TOP  ALIGN = CENTER&gt;",Master!T135,"&lt;/TD&gt;")))</f>
        <v/>
      </c>
      <c r="V135" s="7" t="str">
        <f>IF(Master!U135="#","",IF(Master!U135="#","&lt;TD&gt;&lt;BR&gt;&lt;/TD&gt;",CONCATENATE("&lt;TD VALIGN = TOP  ALIGN = CENTER&gt;",Master!U135,"&lt;/TD&gt;")))</f>
        <v/>
      </c>
      <c r="W135" s="7" t="str">
        <f>IF(Master!V135="#","",IF(Master!V135="#","&lt;TD&gt;&lt;BR&gt;&lt;/TD&gt;",CONCATENATE("&lt;TD VALIGN = TOP  ALIGN = CENTER&gt;",Master!V135,"&lt;/TD&gt;")))</f>
        <v/>
      </c>
      <c r="X135" s="7" t="str">
        <f>IF(Master!W135="#","",IF(Master!W135="#","&lt;TD&gt;&lt;BR&gt;&lt;/TD&gt;",CONCATENATE("&lt;TD VALIGN = TOP  ALIGN = CENTER&gt;",Master!W135,"&lt;/TD&gt;")))</f>
        <v/>
      </c>
      <c r="Y135" s="7"/>
    </row>
    <row r="136" spans="1:25" ht="12.75" customHeight="1" x14ac:dyDescent="0.2">
      <c r="A136" s="112" t="str">
        <f>IF(Master!$B136="#","","&lt;TR&gt;")</f>
        <v/>
      </c>
      <c r="B136" s="7" t="str">
        <f>IF(Master!$B136="#","",CONCATENATE("&lt;TD VALIGN = TOP  ALIGN = CENTER&gt;&lt;A HREF=""maint_",Master!A136,".pdf""&gt;",Master!A136,"&lt;/A&gt;"))</f>
        <v/>
      </c>
      <c r="C136" s="7" t="str">
        <f>IF(Master!$B136="#","", (IF(Totals!AS136="Y","&lt;BR&gt;&lt;SMALL&gt;&lt;B&gt;&lt;FONT COLOR=""#00C000""&gt;Closed&lt;/FONT&gt;&lt;/B&gt;&lt;/SMALL&gt;&lt;/TD&gt;","&lt;/TD&gt;")))</f>
        <v/>
      </c>
      <c r="E136" s="7" t="str">
        <f>(IF((Master!$B136="#"),(""),(CONCATENATE("&lt;TD VALIGN = TOP  ALIGN = CENTER NOWRAP&gt;",Master!C136,"&lt;/TD&gt;"))))</f>
        <v/>
      </c>
      <c r="F136" s="7" t="str">
        <f>(IF((Master!$B136="#"),(""),(CONCATENATE("&lt;TD VALIGN = TOP NOWRAP&gt;",Master!D136,"&lt;/TD&gt;"))))</f>
        <v/>
      </c>
      <c r="G136" s="7" t="str">
        <f>(IF((Master!$B136="#"),(""),(CONCATENATE("&lt;TD VALIGN = TOP NOWRAP&gt;",Master!E136,"&lt;/TD&gt;"))))</f>
        <v/>
      </c>
      <c r="H136" s="7" t="str">
        <f>IF(Master!G136="#","",IF(Master!G136="#","&lt;TD&gt;&lt;BR&gt;&lt;/TD&gt;",CONCATENATE("&lt;TD VALIGN = TOP  ALIGN = CENTER&gt;",Master!G136,"&lt;/TD&gt;")))</f>
        <v/>
      </c>
      <c r="I136" s="7" t="str">
        <f>IF(Master!H136="#","",IF(Master!H136="#","&lt;TD&gt;&lt;BR&gt;&lt;/TD&gt;",CONCATENATE("&lt;TD VALIGN = TOP  ALIGN = CENTER&gt;",Master!H136,"&lt;/TD&gt;")))</f>
        <v/>
      </c>
      <c r="J136" s="7" t="str">
        <f>IF(Master!I136="#","",IF(Master!I136="#","&lt;TD&gt;&lt;BR&gt;&lt;/TD&gt;",CONCATENATE("&lt;TD VALIGN = TOP  ALIGN = CENTER&gt;",Master!I136,"&lt;/TD&gt;")))</f>
        <v/>
      </c>
      <c r="K136" s="7" t="str">
        <f>IF(Master!J136="#","",IF(Master!J136="#","&lt;TD&gt;&lt;BR&gt;&lt;/TD&gt;",CONCATENATE("&lt;TD VALIGN = TOP  ALIGN = CENTER&gt;",Master!J136,"&lt;/TD&gt;")))</f>
        <v/>
      </c>
      <c r="L136" s="7" t="str">
        <f>IF(Master!K136="#","",IF(Master!K136="#","&lt;TD&gt;&lt;BR&gt;&lt;/TD&gt;",CONCATENATE("&lt;TD VALIGN = TOP  ALIGN = CENTER&gt;",Master!K136,"&lt;/TD&gt;")))</f>
        <v/>
      </c>
      <c r="M136" s="7" t="str">
        <f>IF(Master!L136="#","",IF(Master!L136="#","&lt;TD&gt;&lt;BR&gt;&lt;/TD&gt;",CONCATENATE("&lt;TD VALIGN = TOP  ALIGN = CENTER&gt;",Master!L136,"&lt;/TD&gt;")))</f>
        <v/>
      </c>
      <c r="N136" s="7" t="str">
        <f>IF(Master!M136="#","",IF(Master!M136="#","&lt;TD&gt;&lt;BR&gt;&lt;/TD&gt;",CONCATENATE("&lt;TD VALIGN = TOP  ALIGN = CENTER&gt;",Master!M136,"&lt;/TD&gt;")))</f>
        <v/>
      </c>
      <c r="O136" s="7" t="str">
        <f>IF(Master!N136="#","",IF(Master!N136="#","&lt;TD&gt;&lt;BR&gt;&lt;/TD&gt;",CONCATENATE("&lt;TD VALIGN = TOP  ALIGN = CENTER&gt;",Master!N136,"&lt;/TD&gt;")))</f>
        <v/>
      </c>
      <c r="P136" s="7" t="str">
        <f>IF(Master!O136="#","",IF(Master!O136="#","&lt;TD&gt;&lt;BR&gt;&lt;/TD&gt;",CONCATENATE("&lt;TD VALIGN = TOP  ALIGN = CENTER&gt;",Master!O136,"&lt;/TD&gt;")))</f>
        <v/>
      </c>
      <c r="Q136" s="7" t="str">
        <f>IF(Master!P136="#","",IF(Master!P136="#","&lt;TD&gt;&lt;BR&gt;&lt;/TD&gt;",CONCATENATE("&lt;TD VALIGN = TOP  ALIGN = CENTER&gt;",Master!P136,"&lt;/TD&gt;")))</f>
        <v/>
      </c>
      <c r="R136" s="7" t="str">
        <f>IF(Master!Q136="#","",IF(Master!Q136="#","&lt;TD&gt;&lt;BR&gt;&lt;/TD&gt;",CONCATENATE("&lt;TD VALIGN = TOP  ALIGN = CENTER&gt;",Master!Q136,"&lt;/TD&gt;")))</f>
        <v/>
      </c>
      <c r="S136" s="7" t="str">
        <f>IF(Master!R136="#","",IF(Master!R136="#","&lt;TD&gt;&lt;BR&gt;&lt;/TD&gt;",CONCATENATE("&lt;TD VALIGN = TOP  ALIGN = CENTER&gt;",Master!R136,"&lt;/TD&gt;")))</f>
        <v/>
      </c>
      <c r="T136" s="7" t="str">
        <f>IF(Master!S136="#","",IF(Master!S136="#","&lt;TD&gt;&lt;BR&gt;&lt;/TD&gt;",CONCATENATE("&lt;TD VALIGN = TOP  ALIGN = CENTER&gt;",Master!S136,"&lt;/TD&gt;")))</f>
        <v/>
      </c>
      <c r="U136" s="7" t="str">
        <f>IF(Master!T136="#","",IF(Master!T136="#","&lt;TD&gt;&lt;BR&gt;&lt;/TD&gt;",CONCATENATE("&lt;TD VALIGN = TOP  ALIGN = CENTER&gt;",Master!T136,"&lt;/TD&gt;")))</f>
        <v/>
      </c>
      <c r="V136" s="7" t="str">
        <f>IF(Master!U136="#","",IF(Master!U136="#","&lt;TD&gt;&lt;BR&gt;&lt;/TD&gt;",CONCATENATE("&lt;TD VALIGN = TOP  ALIGN = CENTER&gt;",Master!U136,"&lt;/TD&gt;")))</f>
        <v/>
      </c>
      <c r="W136" s="7" t="str">
        <f>IF(Master!V136="#","",IF(Master!V136="#","&lt;TD&gt;&lt;BR&gt;&lt;/TD&gt;",CONCATENATE("&lt;TD VALIGN = TOP  ALIGN = CENTER&gt;",Master!V136,"&lt;/TD&gt;")))</f>
        <v/>
      </c>
      <c r="X136" s="7" t="str">
        <f>IF(Master!W136="#","",IF(Master!W136="#","&lt;TD&gt;&lt;BR&gt;&lt;/TD&gt;",CONCATENATE("&lt;TD VALIGN = TOP  ALIGN = CENTER&gt;",Master!W136,"&lt;/TD&gt;")))</f>
        <v/>
      </c>
      <c r="Y136" s="7"/>
    </row>
    <row r="137" spans="1:25" ht="12.75" customHeight="1" x14ac:dyDescent="0.2">
      <c r="A137" s="112" t="str">
        <f>IF(Master!$B137="#","","&lt;TR&gt;")</f>
        <v/>
      </c>
      <c r="B137" s="7" t="str">
        <f>IF(Master!$B137="#","",CONCATENATE("&lt;TD VALIGN = TOP  ALIGN = CENTER&gt;&lt;A HREF=""maint_",Master!A137,".pdf""&gt;",Master!A137,"&lt;/A&gt;"))</f>
        <v/>
      </c>
      <c r="C137" s="7" t="str">
        <f>IF(Master!$B137="#","", (IF(Totals!AS137="Y","&lt;BR&gt;&lt;SMALL&gt;&lt;B&gt;&lt;FONT COLOR=""#00C000""&gt;Closed&lt;/FONT&gt;&lt;/B&gt;&lt;/SMALL&gt;&lt;/TD&gt;","&lt;/TD&gt;")))</f>
        <v/>
      </c>
      <c r="E137" s="7" t="str">
        <f>(IF((Master!$B137="#"),(""),(CONCATENATE("&lt;TD VALIGN = TOP  ALIGN = CENTER NOWRAP&gt;",Master!C137,"&lt;/TD&gt;"))))</f>
        <v/>
      </c>
      <c r="F137" s="7" t="str">
        <f>(IF((Master!$B137="#"),(""),(CONCATENATE("&lt;TD VALIGN = TOP NOWRAP&gt;",Master!D137,"&lt;/TD&gt;"))))</f>
        <v/>
      </c>
      <c r="G137" s="7" t="str">
        <f>(IF((Master!$B137="#"),(""),(CONCATENATE("&lt;TD VALIGN = TOP NOWRAP&gt;",Master!E137,"&lt;/TD&gt;"))))</f>
        <v/>
      </c>
      <c r="H137" s="7" t="str">
        <f>IF(Master!G137="#","",IF(Master!G137="#","&lt;TD&gt;&lt;BR&gt;&lt;/TD&gt;",CONCATENATE("&lt;TD VALIGN = TOP  ALIGN = CENTER&gt;",Master!G137,"&lt;/TD&gt;")))</f>
        <v/>
      </c>
      <c r="I137" s="7" t="str">
        <f>IF(Master!H137="#","",IF(Master!H137="#","&lt;TD&gt;&lt;BR&gt;&lt;/TD&gt;",CONCATENATE("&lt;TD VALIGN = TOP  ALIGN = CENTER&gt;",Master!H137,"&lt;/TD&gt;")))</f>
        <v/>
      </c>
      <c r="J137" s="7" t="str">
        <f>IF(Master!I137="#","",IF(Master!I137="#","&lt;TD&gt;&lt;BR&gt;&lt;/TD&gt;",CONCATENATE("&lt;TD VALIGN = TOP  ALIGN = CENTER&gt;",Master!I137,"&lt;/TD&gt;")))</f>
        <v/>
      </c>
      <c r="K137" s="7" t="str">
        <f>IF(Master!J137="#","",IF(Master!J137="#","&lt;TD&gt;&lt;BR&gt;&lt;/TD&gt;",CONCATENATE("&lt;TD VALIGN = TOP  ALIGN = CENTER&gt;",Master!J137,"&lt;/TD&gt;")))</f>
        <v/>
      </c>
      <c r="L137" s="7" t="str">
        <f>IF(Master!K137="#","",IF(Master!K137="#","&lt;TD&gt;&lt;BR&gt;&lt;/TD&gt;",CONCATENATE("&lt;TD VALIGN = TOP  ALIGN = CENTER&gt;",Master!K137,"&lt;/TD&gt;")))</f>
        <v/>
      </c>
      <c r="M137" s="7" t="str">
        <f>IF(Master!L137="#","",IF(Master!L137="#","&lt;TD&gt;&lt;BR&gt;&lt;/TD&gt;",CONCATENATE("&lt;TD VALIGN = TOP  ALIGN = CENTER&gt;",Master!L137,"&lt;/TD&gt;")))</f>
        <v/>
      </c>
      <c r="N137" s="7" t="str">
        <f>IF(Master!M137="#","",IF(Master!M137="#","&lt;TD&gt;&lt;BR&gt;&lt;/TD&gt;",CONCATENATE("&lt;TD VALIGN = TOP  ALIGN = CENTER&gt;",Master!M137,"&lt;/TD&gt;")))</f>
        <v/>
      </c>
      <c r="O137" s="7" t="str">
        <f>IF(Master!N137="#","",IF(Master!N137="#","&lt;TD&gt;&lt;BR&gt;&lt;/TD&gt;",CONCATENATE("&lt;TD VALIGN = TOP  ALIGN = CENTER&gt;",Master!N137,"&lt;/TD&gt;")))</f>
        <v/>
      </c>
      <c r="P137" s="7" t="str">
        <f>IF(Master!O137="#","",IF(Master!O137="#","&lt;TD&gt;&lt;BR&gt;&lt;/TD&gt;",CONCATENATE("&lt;TD VALIGN = TOP  ALIGN = CENTER&gt;",Master!O137,"&lt;/TD&gt;")))</f>
        <v/>
      </c>
      <c r="Q137" s="7" t="str">
        <f>IF(Master!P137="#","",IF(Master!P137="#","&lt;TD&gt;&lt;BR&gt;&lt;/TD&gt;",CONCATENATE("&lt;TD VALIGN = TOP  ALIGN = CENTER&gt;",Master!P137,"&lt;/TD&gt;")))</f>
        <v/>
      </c>
      <c r="R137" s="7" t="str">
        <f>IF(Master!Q137="#","",IF(Master!Q137="#","&lt;TD&gt;&lt;BR&gt;&lt;/TD&gt;",CONCATENATE("&lt;TD VALIGN = TOP  ALIGN = CENTER&gt;",Master!Q137,"&lt;/TD&gt;")))</f>
        <v/>
      </c>
      <c r="S137" s="7" t="str">
        <f>IF(Master!R137="#","",IF(Master!R137="#","&lt;TD&gt;&lt;BR&gt;&lt;/TD&gt;",CONCATENATE("&lt;TD VALIGN = TOP  ALIGN = CENTER&gt;",Master!R137,"&lt;/TD&gt;")))</f>
        <v/>
      </c>
      <c r="T137" s="7" t="str">
        <f>IF(Master!S137="#","",IF(Master!S137="#","&lt;TD&gt;&lt;BR&gt;&lt;/TD&gt;",CONCATENATE("&lt;TD VALIGN = TOP  ALIGN = CENTER&gt;",Master!S137,"&lt;/TD&gt;")))</f>
        <v/>
      </c>
      <c r="U137" s="7" t="str">
        <f>IF(Master!T137="#","",IF(Master!T137="#","&lt;TD&gt;&lt;BR&gt;&lt;/TD&gt;",CONCATENATE("&lt;TD VALIGN = TOP  ALIGN = CENTER&gt;",Master!T137,"&lt;/TD&gt;")))</f>
        <v/>
      </c>
      <c r="V137" s="7" t="str">
        <f>IF(Master!U137="#","",IF(Master!U137="#","&lt;TD&gt;&lt;BR&gt;&lt;/TD&gt;",CONCATENATE("&lt;TD VALIGN = TOP  ALIGN = CENTER&gt;",Master!U137,"&lt;/TD&gt;")))</f>
        <v/>
      </c>
      <c r="W137" s="7" t="str">
        <f>IF(Master!V137="#","",IF(Master!V137="#","&lt;TD&gt;&lt;BR&gt;&lt;/TD&gt;",CONCATENATE("&lt;TD VALIGN = TOP  ALIGN = CENTER&gt;",Master!V137,"&lt;/TD&gt;")))</f>
        <v/>
      </c>
      <c r="X137" s="7" t="str">
        <f>IF(Master!W137="#","",IF(Master!W137="#","&lt;TD&gt;&lt;BR&gt;&lt;/TD&gt;",CONCATENATE("&lt;TD VALIGN = TOP  ALIGN = CENTER&gt;",Master!W137,"&lt;/TD&gt;")))</f>
        <v/>
      </c>
      <c r="Y137" s="7"/>
    </row>
    <row r="138" spans="1:25" ht="12.75" customHeight="1" x14ac:dyDescent="0.2">
      <c r="A138" s="112" t="str">
        <f>IF(Master!$B138="#","","&lt;TR&gt;")</f>
        <v/>
      </c>
      <c r="B138" s="7" t="str">
        <f>IF(Master!$B138="#","",CONCATENATE("&lt;TD VALIGN = TOP  ALIGN = CENTER&gt;&lt;A HREF=""maint_",Master!A138,".pdf""&gt;",Master!A138,"&lt;/A&gt;"))</f>
        <v/>
      </c>
      <c r="C138" s="7" t="str">
        <f>IF(Master!$B138="#","", (IF(Totals!AS138="Y","&lt;BR&gt;&lt;SMALL&gt;&lt;B&gt;&lt;FONT COLOR=""#00C000""&gt;Closed&lt;/FONT&gt;&lt;/B&gt;&lt;/SMALL&gt;&lt;/TD&gt;","&lt;/TD&gt;")))</f>
        <v/>
      </c>
      <c r="E138" s="7" t="str">
        <f>(IF((Master!$B138="#"),(""),(CONCATENATE("&lt;TD VALIGN = TOP  ALIGN = CENTER NOWRAP&gt;",Master!C138,"&lt;/TD&gt;"))))</f>
        <v/>
      </c>
      <c r="F138" s="7" t="str">
        <f>(IF((Master!$B138="#"),(""),(CONCATENATE("&lt;TD VALIGN = TOP NOWRAP&gt;",Master!D138,"&lt;/TD&gt;"))))</f>
        <v/>
      </c>
      <c r="G138" s="7" t="str">
        <f>(IF((Master!$B138="#"),(""),(CONCATENATE("&lt;TD VALIGN = TOP NOWRAP&gt;",Master!E138,"&lt;/TD&gt;"))))</f>
        <v/>
      </c>
      <c r="H138" s="7" t="str">
        <f>IF(Master!G138="#","",IF(Master!G138="#","&lt;TD&gt;&lt;BR&gt;&lt;/TD&gt;",CONCATENATE("&lt;TD VALIGN = TOP  ALIGN = CENTER&gt;",Master!G138,"&lt;/TD&gt;")))</f>
        <v/>
      </c>
      <c r="I138" s="7" t="str">
        <f>IF(Master!H138="#","",IF(Master!H138="#","&lt;TD&gt;&lt;BR&gt;&lt;/TD&gt;",CONCATENATE("&lt;TD VALIGN = TOP  ALIGN = CENTER&gt;",Master!H138,"&lt;/TD&gt;")))</f>
        <v/>
      </c>
      <c r="J138" s="7" t="str">
        <f>IF(Master!I138="#","",IF(Master!I138="#","&lt;TD&gt;&lt;BR&gt;&lt;/TD&gt;",CONCATENATE("&lt;TD VALIGN = TOP  ALIGN = CENTER&gt;",Master!I138,"&lt;/TD&gt;")))</f>
        <v/>
      </c>
      <c r="K138" s="7" t="str">
        <f>IF(Master!J138="#","",IF(Master!J138="#","&lt;TD&gt;&lt;BR&gt;&lt;/TD&gt;",CONCATENATE("&lt;TD VALIGN = TOP  ALIGN = CENTER&gt;",Master!J138,"&lt;/TD&gt;")))</f>
        <v/>
      </c>
      <c r="L138" s="7" t="str">
        <f>IF(Master!K138="#","",IF(Master!K138="#","&lt;TD&gt;&lt;BR&gt;&lt;/TD&gt;",CONCATENATE("&lt;TD VALIGN = TOP  ALIGN = CENTER&gt;",Master!K138,"&lt;/TD&gt;")))</f>
        <v/>
      </c>
      <c r="M138" s="7" t="str">
        <f>IF(Master!L138="#","",IF(Master!L138="#","&lt;TD&gt;&lt;BR&gt;&lt;/TD&gt;",CONCATENATE("&lt;TD VALIGN = TOP  ALIGN = CENTER&gt;",Master!L138,"&lt;/TD&gt;")))</f>
        <v/>
      </c>
      <c r="N138" s="7" t="str">
        <f>IF(Master!M138="#","",IF(Master!M138="#","&lt;TD&gt;&lt;BR&gt;&lt;/TD&gt;",CONCATENATE("&lt;TD VALIGN = TOP  ALIGN = CENTER&gt;",Master!M138,"&lt;/TD&gt;")))</f>
        <v/>
      </c>
      <c r="O138" s="7" t="str">
        <f>IF(Master!N138="#","",IF(Master!N138="#","&lt;TD&gt;&lt;BR&gt;&lt;/TD&gt;",CONCATENATE("&lt;TD VALIGN = TOP  ALIGN = CENTER&gt;",Master!N138,"&lt;/TD&gt;")))</f>
        <v/>
      </c>
      <c r="P138" s="7" t="str">
        <f>IF(Master!O138="#","",IF(Master!O138="#","&lt;TD&gt;&lt;BR&gt;&lt;/TD&gt;",CONCATENATE("&lt;TD VALIGN = TOP  ALIGN = CENTER&gt;",Master!O138,"&lt;/TD&gt;")))</f>
        <v/>
      </c>
      <c r="Q138" s="7" t="str">
        <f>IF(Master!P138="#","",IF(Master!P138="#","&lt;TD&gt;&lt;BR&gt;&lt;/TD&gt;",CONCATENATE("&lt;TD VALIGN = TOP  ALIGN = CENTER&gt;",Master!P138,"&lt;/TD&gt;")))</f>
        <v/>
      </c>
      <c r="R138" s="7" t="str">
        <f>IF(Master!Q138="#","",IF(Master!Q138="#","&lt;TD&gt;&lt;BR&gt;&lt;/TD&gt;",CONCATENATE("&lt;TD VALIGN = TOP  ALIGN = CENTER&gt;",Master!Q138,"&lt;/TD&gt;")))</f>
        <v/>
      </c>
      <c r="S138" s="7" t="str">
        <f>IF(Master!R138="#","",IF(Master!R138="#","&lt;TD&gt;&lt;BR&gt;&lt;/TD&gt;",CONCATENATE("&lt;TD VALIGN = TOP  ALIGN = CENTER&gt;",Master!R138,"&lt;/TD&gt;")))</f>
        <v/>
      </c>
      <c r="T138" s="7" t="str">
        <f>IF(Master!S138="#","",IF(Master!S138="#","&lt;TD&gt;&lt;BR&gt;&lt;/TD&gt;",CONCATENATE("&lt;TD VALIGN = TOP  ALIGN = CENTER&gt;",Master!S138,"&lt;/TD&gt;")))</f>
        <v/>
      </c>
      <c r="U138" s="7" t="str">
        <f>IF(Master!T138="#","",IF(Master!T138="#","&lt;TD&gt;&lt;BR&gt;&lt;/TD&gt;",CONCATENATE("&lt;TD VALIGN = TOP  ALIGN = CENTER&gt;",Master!T138,"&lt;/TD&gt;")))</f>
        <v/>
      </c>
      <c r="V138" s="7" t="str">
        <f>IF(Master!U138="#","",IF(Master!U138="#","&lt;TD&gt;&lt;BR&gt;&lt;/TD&gt;",CONCATENATE("&lt;TD VALIGN = TOP  ALIGN = CENTER&gt;",Master!U138,"&lt;/TD&gt;")))</f>
        <v/>
      </c>
      <c r="W138" s="7" t="str">
        <f>IF(Master!V138="#","",IF(Master!V138="#","&lt;TD&gt;&lt;BR&gt;&lt;/TD&gt;",CONCATENATE("&lt;TD VALIGN = TOP  ALIGN = CENTER&gt;",Master!V138,"&lt;/TD&gt;")))</f>
        <v/>
      </c>
      <c r="X138" s="7" t="str">
        <f>IF(Master!W138="#","",IF(Master!W138="#","&lt;TD&gt;&lt;BR&gt;&lt;/TD&gt;",CONCATENATE("&lt;TD VALIGN = TOP  ALIGN = CENTER&gt;",Master!W138,"&lt;/TD&gt;")))</f>
        <v/>
      </c>
      <c r="Y138" s="7"/>
    </row>
    <row r="139" spans="1:25" ht="12.75" customHeight="1" x14ac:dyDescent="0.2">
      <c r="A139" s="112" t="str">
        <f>IF(Master!$B139="#","","&lt;TR&gt;")</f>
        <v/>
      </c>
      <c r="B139" s="7" t="str">
        <f>IF(Master!$B139="#","",CONCATENATE("&lt;TD VALIGN = TOP  ALIGN = CENTER&gt;&lt;A HREF=""maint_",Master!A139,".pdf""&gt;",Master!A139,"&lt;/A&gt;"))</f>
        <v/>
      </c>
      <c r="C139" s="7" t="str">
        <f>IF(Master!$B139="#","", (IF(Totals!AS139="Y","&lt;BR&gt;&lt;SMALL&gt;&lt;B&gt;&lt;FONT COLOR=""#00C000""&gt;Closed&lt;/FONT&gt;&lt;/B&gt;&lt;/SMALL&gt;&lt;/TD&gt;","&lt;/TD&gt;")))</f>
        <v/>
      </c>
      <c r="E139" s="7" t="str">
        <f>(IF((Master!$B139="#"),(""),(CONCATENATE("&lt;TD VALIGN = TOP  ALIGN = CENTER NOWRAP&gt;",Master!C139,"&lt;/TD&gt;"))))</f>
        <v/>
      </c>
      <c r="F139" s="7" t="str">
        <f>(IF((Master!$B139="#"),(""),(CONCATENATE("&lt;TD VALIGN = TOP NOWRAP&gt;",Master!D139,"&lt;/TD&gt;"))))</f>
        <v/>
      </c>
      <c r="G139" s="7" t="str">
        <f>(IF((Master!$B139="#"),(""),(CONCATENATE("&lt;TD VALIGN = TOP NOWRAP&gt;",Master!E139,"&lt;/TD&gt;"))))</f>
        <v/>
      </c>
      <c r="H139" s="7" t="str">
        <f>IF(Master!G139="#","",IF(Master!G139="#","&lt;TD&gt;&lt;BR&gt;&lt;/TD&gt;",CONCATENATE("&lt;TD VALIGN = TOP  ALIGN = CENTER&gt;",Master!G139,"&lt;/TD&gt;")))</f>
        <v/>
      </c>
      <c r="I139" s="7" t="str">
        <f>IF(Master!H139="#","",IF(Master!H139="#","&lt;TD&gt;&lt;BR&gt;&lt;/TD&gt;",CONCATENATE("&lt;TD VALIGN = TOP  ALIGN = CENTER&gt;",Master!H139,"&lt;/TD&gt;")))</f>
        <v/>
      </c>
      <c r="J139" s="7" t="str">
        <f>IF(Master!I139="#","",IF(Master!I139="#","&lt;TD&gt;&lt;BR&gt;&lt;/TD&gt;",CONCATENATE("&lt;TD VALIGN = TOP  ALIGN = CENTER&gt;",Master!I139,"&lt;/TD&gt;")))</f>
        <v/>
      </c>
      <c r="K139" s="7" t="str">
        <f>IF(Master!J139="#","",IF(Master!J139="#","&lt;TD&gt;&lt;BR&gt;&lt;/TD&gt;",CONCATENATE("&lt;TD VALIGN = TOP  ALIGN = CENTER&gt;",Master!J139,"&lt;/TD&gt;")))</f>
        <v/>
      </c>
      <c r="L139" s="7" t="str">
        <f>IF(Master!K139="#","",IF(Master!K139="#","&lt;TD&gt;&lt;BR&gt;&lt;/TD&gt;",CONCATENATE("&lt;TD VALIGN = TOP  ALIGN = CENTER&gt;",Master!K139,"&lt;/TD&gt;")))</f>
        <v/>
      </c>
      <c r="M139" s="7" t="str">
        <f>IF(Master!L139="#","",IF(Master!L139="#","&lt;TD&gt;&lt;BR&gt;&lt;/TD&gt;",CONCATENATE("&lt;TD VALIGN = TOP  ALIGN = CENTER&gt;",Master!L139,"&lt;/TD&gt;")))</f>
        <v/>
      </c>
      <c r="N139" s="7" t="str">
        <f>IF(Master!M139="#","",IF(Master!M139="#","&lt;TD&gt;&lt;BR&gt;&lt;/TD&gt;",CONCATENATE("&lt;TD VALIGN = TOP  ALIGN = CENTER&gt;",Master!M139,"&lt;/TD&gt;")))</f>
        <v/>
      </c>
      <c r="O139" s="7" t="str">
        <f>IF(Master!N139="#","",IF(Master!N139="#","&lt;TD&gt;&lt;BR&gt;&lt;/TD&gt;",CONCATENATE("&lt;TD VALIGN = TOP  ALIGN = CENTER&gt;",Master!N139,"&lt;/TD&gt;")))</f>
        <v/>
      </c>
      <c r="P139" s="7" t="str">
        <f>IF(Master!O139="#","",IF(Master!O139="#","&lt;TD&gt;&lt;BR&gt;&lt;/TD&gt;",CONCATENATE("&lt;TD VALIGN = TOP  ALIGN = CENTER&gt;",Master!O139,"&lt;/TD&gt;")))</f>
        <v/>
      </c>
      <c r="Q139" s="7" t="str">
        <f>IF(Master!P139="#","",IF(Master!P139="#","&lt;TD&gt;&lt;BR&gt;&lt;/TD&gt;",CONCATENATE("&lt;TD VALIGN = TOP  ALIGN = CENTER&gt;",Master!P139,"&lt;/TD&gt;")))</f>
        <v/>
      </c>
      <c r="R139" s="7" t="str">
        <f>IF(Master!Q139="#","",IF(Master!Q139="#","&lt;TD&gt;&lt;BR&gt;&lt;/TD&gt;",CONCATENATE("&lt;TD VALIGN = TOP  ALIGN = CENTER&gt;",Master!Q139,"&lt;/TD&gt;")))</f>
        <v/>
      </c>
      <c r="S139" s="7" t="str">
        <f>IF(Master!R139="#","",IF(Master!R139="#","&lt;TD&gt;&lt;BR&gt;&lt;/TD&gt;",CONCATENATE("&lt;TD VALIGN = TOP  ALIGN = CENTER&gt;",Master!R139,"&lt;/TD&gt;")))</f>
        <v/>
      </c>
      <c r="T139" s="7" t="str">
        <f>IF(Master!S139="#","",IF(Master!S139="#","&lt;TD&gt;&lt;BR&gt;&lt;/TD&gt;",CONCATENATE("&lt;TD VALIGN = TOP  ALIGN = CENTER&gt;",Master!S139,"&lt;/TD&gt;")))</f>
        <v/>
      </c>
      <c r="U139" s="7" t="str">
        <f>IF(Master!T139="#","",IF(Master!T139="#","&lt;TD&gt;&lt;BR&gt;&lt;/TD&gt;",CONCATENATE("&lt;TD VALIGN = TOP  ALIGN = CENTER&gt;",Master!T139,"&lt;/TD&gt;")))</f>
        <v/>
      </c>
      <c r="V139" s="7" t="str">
        <f>IF(Master!U139="#","",IF(Master!U139="#","&lt;TD&gt;&lt;BR&gt;&lt;/TD&gt;",CONCATENATE("&lt;TD VALIGN = TOP  ALIGN = CENTER&gt;",Master!U139,"&lt;/TD&gt;")))</f>
        <v/>
      </c>
      <c r="W139" s="7" t="str">
        <f>IF(Master!V139="#","",IF(Master!V139="#","&lt;TD&gt;&lt;BR&gt;&lt;/TD&gt;",CONCATENATE("&lt;TD VALIGN = TOP  ALIGN = CENTER&gt;",Master!V139,"&lt;/TD&gt;")))</f>
        <v/>
      </c>
      <c r="X139" s="7" t="str">
        <f>IF(Master!W139="#","",IF(Master!W139="#","&lt;TD&gt;&lt;BR&gt;&lt;/TD&gt;",CONCATENATE("&lt;TD VALIGN = TOP  ALIGN = CENTER&gt;",Master!W139,"&lt;/TD&gt;")))</f>
        <v/>
      </c>
      <c r="Y139" s="7"/>
    </row>
    <row r="140" spans="1:25" ht="12.75" customHeight="1" x14ac:dyDescent="0.2">
      <c r="A140" s="112" t="str">
        <f>IF(Master!$B140="#","","&lt;TR&gt;")</f>
        <v/>
      </c>
      <c r="B140" s="7" t="str">
        <f>IF(Master!$B140="#","",CONCATENATE("&lt;TD VALIGN = TOP  ALIGN = CENTER&gt;&lt;A HREF=""maint_",Master!A140,".pdf""&gt;",Master!A140,"&lt;/A&gt;"))</f>
        <v/>
      </c>
      <c r="C140" s="7" t="str">
        <f>IF(Master!$B140="#","", (IF(Totals!AS140="Y","&lt;BR&gt;&lt;SMALL&gt;&lt;B&gt;&lt;FONT COLOR=""#00C000""&gt;Closed&lt;/FONT&gt;&lt;/B&gt;&lt;/SMALL&gt;&lt;/TD&gt;","&lt;/TD&gt;")))</f>
        <v/>
      </c>
      <c r="E140" s="7" t="str">
        <f>(IF((Master!$B140="#"),(""),(CONCATENATE("&lt;TD VALIGN = TOP  ALIGN = CENTER NOWRAP&gt;",Master!C140,"&lt;/TD&gt;"))))</f>
        <v/>
      </c>
      <c r="F140" s="7" t="str">
        <f>(IF((Master!$B140="#"),(""),(CONCATENATE("&lt;TD VALIGN = TOP NOWRAP&gt;",Master!D140,"&lt;/TD&gt;"))))</f>
        <v/>
      </c>
      <c r="G140" s="7" t="str">
        <f>(IF((Master!$B140="#"),(""),(CONCATENATE("&lt;TD VALIGN = TOP NOWRAP&gt;",Master!E140,"&lt;/TD&gt;"))))</f>
        <v/>
      </c>
      <c r="H140" s="7" t="str">
        <f>IF(Master!G140="#","",IF(Master!G140="#","&lt;TD&gt;&lt;BR&gt;&lt;/TD&gt;",CONCATENATE("&lt;TD VALIGN = TOP  ALIGN = CENTER&gt;",Master!G140,"&lt;/TD&gt;")))</f>
        <v/>
      </c>
      <c r="I140" s="7" t="str">
        <f>IF(Master!H140="#","",IF(Master!H140="#","&lt;TD&gt;&lt;BR&gt;&lt;/TD&gt;",CONCATENATE("&lt;TD VALIGN = TOP  ALIGN = CENTER&gt;",Master!H140,"&lt;/TD&gt;")))</f>
        <v/>
      </c>
      <c r="J140" s="7" t="str">
        <f>IF(Master!I140="#","",IF(Master!I140="#","&lt;TD&gt;&lt;BR&gt;&lt;/TD&gt;",CONCATENATE("&lt;TD VALIGN = TOP  ALIGN = CENTER&gt;",Master!I140,"&lt;/TD&gt;")))</f>
        <v/>
      </c>
      <c r="K140" s="7" t="str">
        <f>IF(Master!J140="#","",IF(Master!J140="#","&lt;TD&gt;&lt;BR&gt;&lt;/TD&gt;",CONCATENATE("&lt;TD VALIGN = TOP  ALIGN = CENTER&gt;",Master!J140,"&lt;/TD&gt;")))</f>
        <v/>
      </c>
      <c r="L140" s="7" t="str">
        <f>IF(Master!K140="#","",IF(Master!K140="#","&lt;TD&gt;&lt;BR&gt;&lt;/TD&gt;",CONCATENATE("&lt;TD VALIGN = TOP  ALIGN = CENTER&gt;",Master!K140,"&lt;/TD&gt;")))</f>
        <v/>
      </c>
      <c r="M140" s="7" t="str">
        <f>IF(Master!L140="#","",IF(Master!L140="#","&lt;TD&gt;&lt;BR&gt;&lt;/TD&gt;",CONCATENATE("&lt;TD VALIGN = TOP  ALIGN = CENTER&gt;",Master!L140,"&lt;/TD&gt;")))</f>
        <v/>
      </c>
      <c r="N140" s="7" t="str">
        <f>IF(Master!M140="#","",IF(Master!M140="#","&lt;TD&gt;&lt;BR&gt;&lt;/TD&gt;",CONCATENATE("&lt;TD VALIGN = TOP  ALIGN = CENTER&gt;",Master!M140,"&lt;/TD&gt;")))</f>
        <v/>
      </c>
      <c r="O140" s="7" t="str">
        <f>IF(Master!N140="#","",IF(Master!N140="#","&lt;TD&gt;&lt;BR&gt;&lt;/TD&gt;",CONCATENATE("&lt;TD VALIGN = TOP  ALIGN = CENTER&gt;",Master!N140,"&lt;/TD&gt;")))</f>
        <v/>
      </c>
      <c r="P140" s="7" t="str">
        <f>IF(Master!O140="#","",IF(Master!O140="#","&lt;TD&gt;&lt;BR&gt;&lt;/TD&gt;",CONCATENATE("&lt;TD VALIGN = TOP  ALIGN = CENTER&gt;",Master!O140,"&lt;/TD&gt;")))</f>
        <v/>
      </c>
      <c r="Q140" s="7" t="str">
        <f>IF(Master!P140="#","",IF(Master!P140="#","&lt;TD&gt;&lt;BR&gt;&lt;/TD&gt;",CONCATENATE("&lt;TD VALIGN = TOP  ALIGN = CENTER&gt;",Master!P140,"&lt;/TD&gt;")))</f>
        <v/>
      </c>
      <c r="R140" s="7" t="str">
        <f>IF(Master!Q140="#","",IF(Master!Q140="#","&lt;TD&gt;&lt;BR&gt;&lt;/TD&gt;",CONCATENATE("&lt;TD VALIGN = TOP  ALIGN = CENTER&gt;",Master!Q140,"&lt;/TD&gt;")))</f>
        <v/>
      </c>
      <c r="S140" s="7" t="str">
        <f>IF(Master!R140="#","",IF(Master!R140="#","&lt;TD&gt;&lt;BR&gt;&lt;/TD&gt;",CONCATENATE("&lt;TD VALIGN = TOP  ALIGN = CENTER&gt;",Master!R140,"&lt;/TD&gt;")))</f>
        <v/>
      </c>
      <c r="T140" s="7" t="str">
        <f>IF(Master!S140="#","",IF(Master!S140="#","&lt;TD&gt;&lt;BR&gt;&lt;/TD&gt;",CONCATENATE("&lt;TD VALIGN = TOP  ALIGN = CENTER&gt;",Master!S140,"&lt;/TD&gt;")))</f>
        <v/>
      </c>
      <c r="U140" s="7" t="str">
        <f>IF(Master!T140="#","",IF(Master!T140="#","&lt;TD&gt;&lt;BR&gt;&lt;/TD&gt;",CONCATENATE("&lt;TD VALIGN = TOP  ALIGN = CENTER&gt;",Master!T140,"&lt;/TD&gt;")))</f>
        <v/>
      </c>
      <c r="V140" s="7" t="str">
        <f>IF(Master!U140="#","",IF(Master!U140="#","&lt;TD&gt;&lt;BR&gt;&lt;/TD&gt;",CONCATENATE("&lt;TD VALIGN = TOP  ALIGN = CENTER&gt;",Master!U140,"&lt;/TD&gt;")))</f>
        <v/>
      </c>
      <c r="W140" s="7" t="str">
        <f>IF(Master!V140="#","",IF(Master!V140="#","&lt;TD&gt;&lt;BR&gt;&lt;/TD&gt;",CONCATENATE("&lt;TD VALIGN = TOP  ALIGN = CENTER&gt;",Master!V140,"&lt;/TD&gt;")))</f>
        <v/>
      </c>
      <c r="X140" s="7" t="str">
        <f>IF(Master!W140="#","",IF(Master!W140="#","&lt;TD&gt;&lt;BR&gt;&lt;/TD&gt;",CONCATENATE("&lt;TD VALIGN = TOP  ALIGN = CENTER&gt;",Master!W140,"&lt;/TD&gt;")))</f>
        <v/>
      </c>
      <c r="Y140" s="7"/>
    </row>
    <row r="141" spans="1:25" ht="12.75" customHeight="1" x14ac:dyDescent="0.2">
      <c r="A141" s="112" t="str">
        <f>IF(Master!$B141="#","","&lt;TR&gt;")</f>
        <v/>
      </c>
      <c r="B141" s="7" t="str">
        <f>IF(Master!$B141="#","",CONCATENATE("&lt;TD VALIGN = TOP  ALIGN = CENTER&gt;&lt;A HREF=""maint_",Master!A141,".pdf""&gt;",Master!A141,"&lt;/A&gt;"))</f>
        <v/>
      </c>
      <c r="C141" s="7" t="str">
        <f>IF(Master!$B141="#","", (IF(Totals!AS141="Y","&lt;BR&gt;&lt;SMALL&gt;&lt;B&gt;&lt;FONT COLOR=""#00C000""&gt;Closed&lt;/FONT&gt;&lt;/B&gt;&lt;/SMALL&gt;&lt;/TD&gt;","&lt;/TD&gt;")))</f>
        <v/>
      </c>
      <c r="E141" s="7" t="str">
        <f>(IF((Master!$B141="#"),(""),(CONCATENATE("&lt;TD VALIGN = TOP  ALIGN = CENTER NOWRAP&gt;",Master!C141,"&lt;/TD&gt;"))))</f>
        <v/>
      </c>
      <c r="F141" s="7" t="str">
        <f>(IF((Master!$B141="#"),(""),(CONCATENATE("&lt;TD VALIGN = TOP NOWRAP&gt;",Master!D141,"&lt;/TD&gt;"))))</f>
        <v/>
      </c>
      <c r="G141" s="7" t="str">
        <f>(IF((Master!$B141="#"),(""),(CONCATENATE("&lt;TD VALIGN = TOP NOWRAP&gt;",Master!E141,"&lt;/TD&gt;"))))</f>
        <v/>
      </c>
      <c r="H141" s="7" t="str">
        <f>IF(Master!G141="#","",IF(Master!G141="#","&lt;TD&gt;&lt;BR&gt;&lt;/TD&gt;",CONCATENATE("&lt;TD VALIGN = TOP  ALIGN = CENTER&gt;",Master!G141,"&lt;/TD&gt;")))</f>
        <v/>
      </c>
      <c r="I141" s="7" t="str">
        <f>IF(Master!H141="#","",IF(Master!H141="#","&lt;TD&gt;&lt;BR&gt;&lt;/TD&gt;",CONCATENATE("&lt;TD VALIGN = TOP  ALIGN = CENTER&gt;",Master!H141,"&lt;/TD&gt;")))</f>
        <v/>
      </c>
      <c r="J141" s="7" t="str">
        <f>IF(Master!I141="#","",IF(Master!I141="#","&lt;TD&gt;&lt;BR&gt;&lt;/TD&gt;",CONCATENATE("&lt;TD VALIGN = TOP  ALIGN = CENTER&gt;",Master!I141,"&lt;/TD&gt;")))</f>
        <v/>
      </c>
      <c r="K141" s="7" t="str">
        <f>IF(Master!J141="#","",IF(Master!J141="#","&lt;TD&gt;&lt;BR&gt;&lt;/TD&gt;",CONCATENATE("&lt;TD VALIGN = TOP  ALIGN = CENTER&gt;",Master!J141,"&lt;/TD&gt;")))</f>
        <v/>
      </c>
      <c r="L141" s="7" t="str">
        <f>IF(Master!K141="#","",IF(Master!K141="#","&lt;TD&gt;&lt;BR&gt;&lt;/TD&gt;",CONCATENATE("&lt;TD VALIGN = TOP  ALIGN = CENTER&gt;",Master!K141,"&lt;/TD&gt;")))</f>
        <v/>
      </c>
      <c r="M141" s="7" t="str">
        <f>IF(Master!L141="#","",IF(Master!L141="#","&lt;TD&gt;&lt;BR&gt;&lt;/TD&gt;",CONCATENATE("&lt;TD VALIGN = TOP  ALIGN = CENTER&gt;",Master!L141,"&lt;/TD&gt;")))</f>
        <v/>
      </c>
      <c r="N141" s="7" t="str">
        <f>IF(Master!M141="#","",IF(Master!M141="#","&lt;TD&gt;&lt;BR&gt;&lt;/TD&gt;",CONCATENATE("&lt;TD VALIGN = TOP  ALIGN = CENTER&gt;",Master!M141,"&lt;/TD&gt;")))</f>
        <v/>
      </c>
      <c r="O141" s="7" t="str">
        <f>IF(Master!N141="#","",IF(Master!N141="#","&lt;TD&gt;&lt;BR&gt;&lt;/TD&gt;",CONCATENATE("&lt;TD VALIGN = TOP  ALIGN = CENTER&gt;",Master!N141,"&lt;/TD&gt;")))</f>
        <v/>
      </c>
      <c r="P141" s="7" t="str">
        <f>IF(Master!O141="#","",IF(Master!O141="#","&lt;TD&gt;&lt;BR&gt;&lt;/TD&gt;",CONCATENATE("&lt;TD VALIGN = TOP  ALIGN = CENTER&gt;",Master!O141,"&lt;/TD&gt;")))</f>
        <v/>
      </c>
      <c r="Q141" s="7" t="str">
        <f>IF(Master!P141="#","",IF(Master!P141="#","&lt;TD&gt;&lt;BR&gt;&lt;/TD&gt;",CONCATENATE("&lt;TD VALIGN = TOP  ALIGN = CENTER&gt;",Master!P141,"&lt;/TD&gt;")))</f>
        <v/>
      </c>
      <c r="R141" s="7" t="str">
        <f>IF(Master!Q141="#","",IF(Master!Q141="#","&lt;TD&gt;&lt;BR&gt;&lt;/TD&gt;",CONCATENATE("&lt;TD VALIGN = TOP  ALIGN = CENTER&gt;",Master!Q141,"&lt;/TD&gt;")))</f>
        <v/>
      </c>
      <c r="S141" s="7" t="str">
        <f>IF(Master!R141="#","",IF(Master!R141="#","&lt;TD&gt;&lt;BR&gt;&lt;/TD&gt;",CONCATENATE("&lt;TD VALIGN = TOP  ALIGN = CENTER&gt;",Master!R141,"&lt;/TD&gt;")))</f>
        <v/>
      </c>
      <c r="T141" s="7" t="str">
        <f>IF(Master!S141="#","",IF(Master!S141="#","&lt;TD&gt;&lt;BR&gt;&lt;/TD&gt;",CONCATENATE("&lt;TD VALIGN = TOP  ALIGN = CENTER&gt;",Master!S141,"&lt;/TD&gt;")))</f>
        <v/>
      </c>
      <c r="U141" s="7" t="str">
        <f>IF(Master!T141="#","",IF(Master!T141="#","&lt;TD&gt;&lt;BR&gt;&lt;/TD&gt;",CONCATENATE("&lt;TD VALIGN = TOP  ALIGN = CENTER&gt;",Master!T141,"&lt;/TD&gt;")))</f>
        <v/>
      </c>
      <c r="V141" s="7" t="str">
        <f>IF(Master!U141="#","",IF(Master!U141="#","&lt;TD&gt;&lt;BR&gt;&lt;/TD&gt;",CONCATENATE("&lt;TD VALIGN = TOP  ALIGN = CENTER&gt;",Master!U141,"&lt;/TD&gt;")))</f>
        <v/>
      </c>
      <c r="W141" s="7" t="str">
        <f>IF(Master!V141="#","",IF(Master!V141="#","&lt;TD&gt;&lt;BR&gt;&lt;/TD&gt;",CONCATENATE("&lt;TD VALIGN = TOP  ALIGN = CENTER&gt;",Master!V141,"&lt;/TD&gt;")))</f>
        <v/>
      </c>
      <c r="X141" s="7" t="str">
        <f>IF(Master!W141="#","",IF(Master!W141="#","&lt;TD&gt;&lt;BR&gt;&lt;/TD&gt;",CONCATENATE("&lt;TD VALIGN = TOP  ALIGN = CENTER&gt;",Master!W141,"&lt;/TD&gt;")))</f>
        <v/>
      </c>
      <c r="Y141" s="7"/>
    </row>
    <row r="142" spans="1:25" ht="12.75" customHeight="1" x14ac:dyDescent="0.2">
      <c r="A142" s="112" t="str">
        <f>IF(Master!$B142="#","","&lt;TR&gt;")</f>
        <v/>
      </c>
      <c r="B142" s="7" t="str">
        <f>IF(Master!$B142="#","",CONCATENATE("&lt;TD VALIGN = TOP  ALIGN = CENTER&gt;&lt;A HREF=""maint_",Master!A142,".pdf""&gt;",Master!A142,"&lt;/A&gt;"))</f>
        <v/>
      </c>
      <c r="C142" s="7" t="str">
        <f>IF(Master!$B142="#","", (IF(Totals!AS142="Y","&lt;BR&gt;&lt;SMALL&gt;&lt;B&gt;&lt;FONT COLOR=""#00C000""&gt;Closed&lt;/FONT&gt;&lt;/B&gt;&lt;/SMALL&gt;&lt;/TD&gt;","&lt;/TD&gt;")))</f>
        <v/>
      </c>
      <c r="E142" s="7" t="str">
        <f>(IF((Master!$B142="#"),(""),(CONCATENATE("&lt;TD VALIGN = TOP  ALIGN = CENTER NOWRAP&gt;",Master!C142,"&lt;/TD&gt;"))))</f>
        <v/>
      </c>
      <c r="F142" s="7" t="str">
        <f>(IF((Master!$B142="#"),(""),(CONCATENATE("&lt;TD VALIGN = TOP NOWRAP&gt;",Master!D142,"&lt;/TD&gt;"))))</f>
        <v/>
      </c>
      <c r="G142" s="7" t="str">
        <f>(IF((Master!$B142="#"),(""),(CONCATENATE("&lt;TD VALIGN = TOP NOWRAP&gt;",Master!E142,"&lt;/TD&gt;"))))</f>
        <v/>
      </c>
      <c r="H142" s="7" t="str">
        <f>IF(Master!G142="#","",IF(Master!G142="#","&lt;TD&gt;&lt;BR&gt;&lt;/TD&gt;",CONCATENATE("&lt;TD VALIGN = TOP  ALIGN = CENTER&gt;",Master!G142,"&lt;/TD&gt;")))</f>
        <v/>
      </c>
      <c r="I142" s="7" t="str">
        <f>IF(Master!H142="#","",IF(Master!H142="#","&lt;TD&gt;&lt;BR&gt;&lt;/TD&gt;",CONCATENATE("&lt;TD VALIGN = TOP  ALIGN = CENTER&gt;",Master!H142,"&lt;/TD&gt;")))</f>
        <v/>
      </c>
      <c r="J142" s="7" t="str">
        <f>IF(Master!I142="#","",IF(Master!I142="#","&lt;TD&gt;&lt;BR&gt;&lt;/TD&gt;",CONCATENATE("&lt;TD VALIGN = TOP  ALIGN = CENTER&gt;",Master!I142,"&lt;/TD&gt;")))</f>
        <v/>
      </c>
      <c r="K142" s="7" t="str">
        <f>IF(Master!J142="#","",IF(Master!J142="#","&lt;TD&gt;&lt;BR&gt;&lt;/TD&gt;",CONCATENATE("&lt;TD VALIGN = TOP  ALIGN = CENTER&gt;",Master!J142,"&lt;/TD&gt;")))</f>
        <v/>
      </c>
      <c r="L142" s="7" t="str">
        <f>IF(Master!K142="#","",IF(Master!K142="#","&lt;TD&gt;&lt;BR&gt;&lt;/TD&gt;",CONCATENATE("&lt;TD VALIGN = TOP  ALIGN = CENTER&gt;",Master!K142,"&lt;/TD&gt;")))</f>
        <v/>
      </c>
      <c r="M142" s="7" t="str">
        <f>IF(Master!L142="#","",IF(Master!L142="#","&lt;TD&gt;&lt;BR&gt;&lt;/TD&gt;",CONCATENATE("&lt;TD VALIGN = TOP  ALIGN = CENTER&gt;",Master!L142,"&lt;/TD&gt;")))</f>
        <v/>
      </c>
      <c r="N142" s="7" t="str">
        <f>IF(Master!M142="#","",IF(Master!M142="#","&lt;TD&gt;&lt;BR&gt;&lt;/TD&gt;",CONCATENATE("&lt;TD VALIGN = TOP  ALIGN = CENTER&gt;",Master!M142,"&lt;/TD&gt;")))</f>
        <v/>
      </c>
      <c r="O142" s="7" t="str">
        <f>IF(Master!N142="#","",IF(Master!N142="#","&lt;TD&gt;&lt;BR&gt;&lt;/TD&gt;",CONCATENATE("&lt;TD VALIGN = TOP  ALIGN = CENTER&gt;",Master!N142,"&lt;/TD&gt;")))</f>
        <v/>
      </c>
      <c r="P142" s="7" t="str">
        <f>IF(Master!O142="#","",IF(Master!O142="#","&lt;TD&gt;&lt;BR&gt;&lt;/TD&gt;",CONCATENATE("&lt;TD VALIGN = TOP  ALIGN = CENTER&gt;",Master!O142,"&lt;/TD&gt;")))</f>
        <v/>
      </c>
      <c r="Q142" s="7" t="str">
        <f>IF(Master!P142="#","",IF(Master!P142="#","&lt;TD&gt;&lt;BR&gt;&lt;/TD&gt;",CONCATENATE("&lt;TD VALIGN = TOP  ALIGN = CENTER&gt;",Master!P142,"&lt;/TD&gt;")))</f>
        <v/>
      </c>
      <c r="R142" s="7" t="str">
        <f>IF(Master!Q142="#","",IF(Master!Q142="#","&lt;TD&gt;&lt;BR&gt;&lt;/TD&gt;",CONCATENATE("&lt;TD VALIGN = TOP  ALIGN = CENTER&gt;",Master!Q142,"&lt;/TD&gt;")))</f>
        <v/>
      </c>
      <c r="S142" s="7" t="str">
        <f>IF(Master!R142="#","",IF(Master!R142="#","&lt;TD&gt;&lt;BR&gt;&lt;/TD&gt;",CONCATENATE("&lt;TD VALIGN = TOP  ALIGN = CENTER&gt;",Master!R142,"&lt;/TD&gt;")))</f>
        <v/>
      </c>
      <c r="T142" s="7" t="str">
        <f>IF(Master!S142="#","",IF(Master!S142="#","&lt;TD&gt;&lt;BR&gt;&lt;/TD&gt;",CONCATENATE("&lt;TD VALIGN = TOP  ALIGN = CENTER&gt;",Master!S142,"&lt;/TD&gt;")))</f>
        <v/>
      </c>
      <c r="U142" s="7" t="str">
        <f>IF(Master!T142="#","",IF(Master!T142="#","&lt;TD&gt;&lt;BR&gt;&lt;/TD&gt;",CONCATENATE("&lt;TD VALIGN = TOP  ALIGN = CENTER&gt;",Master!T142,"&lt;/TD&gt;")))</f>
        <v/>
      </c>
      <c r="V142" s="7" t="str">
        <f>IF(Master!U142="#","",IF(Master!U142="#","&lt;TD&gt;&lt;BR&gt;&lt;/TD&gt;",CONCATENATE("&lt;TD VALIGN = TOP  ALIGN = CENTER&gt;",Master!U142,"&lt;/TD&gt;")))</f>
        <v/>
      </c>
      <c r="W142" s="7" t="str">
        <f>IF(Master!V142="#","",IF(Master!V142="#","&lt;TD&gt;&lt;BR&gt;&lt;/TD&gt;",CONCATENATE("&lt;TD VALIGN = TOP  ALIGN = CENTER&gt;",Master!V142,"&lt;/TD&gt;")))</f>
        <v/>
      </c>
      <c r="X142" s="7" t="str">
        <f>IF(Master!W142="#","",IF(Master!W142="#","&lt;TD&gt;&lt;BR&gt;&lt;/TD&gt;",CONCATENATE("&lt;TD VALIGN = TOP  ALIGN = CENTER&gt;",Master!W142,"&lt;/TD&gt;")))</f>
        <v/>
      </c>
      <c r="Y142" s="7"/>
    </row>
    <row r="143" spans="1:25" ht="12.75" customHeight="1" x14ac:dyDescent="0.2">
      <c r="A143" s="112" t="str">
        <f>IF(Master!$B143="#","","&lt;TR&gt;")</f>
        <v/>
      </c>
      <c r="B143" s="7" t="str">
        <f>IF(Master!$B143="#","",CONCATENATE("&lt;TD VALIGN = TOP  ALIGN = CENTER&gt;&lt;A HREF=""maint_",Master!A143,".pdf""&gt;",Master!A143,"&lt;/A&gt;"))</f>
        <v/>
      </c>
      <c r="C143" s="7" t="str">
        <f>IF(Master!$B143="#","", (IF(Totals!AS143="Y","&lt;BR&gt;&lt;SMALL&gt;&lt;B&gt;&lt;FONT COLOR=""#00C000""&gt;Closed&lt;/FONT&gt;&lt;/B&gt;&lt;/SMALL&gt;&lt;/TD&gt;","&lt;/TD&gt;")))</f>
        <v/>
      </c>
      <c r="E143" s="7" t="str">
        <f>(IF((Master!$B143="#"),(""),(CONCATENATE("&lt;TD VALIGN = TOP  ALIGN = CENTER NOWRAP&gt;",Master!C143,"&lt;/TD&gt;"))))</f>
        <v/>
      </c>
      <c r="F143" s="7" t="str">
        <f>(IF((Master!$B143="#"),(""),(CONCATENATE("&lt;TD VALIGN = TOP NOWRAP&gt;",Master!D143,"&lt;/TD&gt;"))))</f>
        <v/>
      </c>
      <c r="G143" s="7" t="str">
        <f>(IF((Master!$B143="#"),(""),(CONCATENATE("&lt;TD VALIGN = TOP NOWRAP&gt;",Master!E143,"&lt;/TD&gt;"))))</f>
        <v/>
      </c>
      <c r="H143" s="7" t="str">
        <f>IF(Master!G143="#","",IF(Master!G143="#","&lt;TD&gt;&lt;BR&gt;&lt;/TD&gt;",CONCATENATE("&lt;TD VALIGN = TOP  ALIGN = CENTER&gt;",Master!G143,"&lt;/TD&gt;")))</f>
        <v/>
      </c>
      <c r="I143" s="7" t="str">
        <f>IF(Master!H143="#","",IF(Master!H143="#","&lt;TD&gt;&lt;BR&gt;&lt;/TD&gt;",CONCATENATE("&lt;TD VALIGN = TOP  ALIGN = CENTER&gt;",Master!H143,"&lt;/TD&gt;")))</f>
        <v/>
      </c>
      <c r="J143" s="7" t="str">
        <f>IF(Master!I143="#","",IF(Master!I143="#","&lt;TD&gt;&lt;BR&gt;&lt;/TD&gt;",CONCATENATE("&lt;TD VALIGN = TOP  ALIGN = CENTER&gt;",Master!I143,"&lt;/TD&gt;")))</f>
        <v/>
      </c>
      <c r="K143" s="7" t="str">
        <f>IF(Master!J143="#","",IF(Master!J143="#","&lt;TD&gt;&lt;BR&gt;&lt;/TD&gt;",CONCATENATE("&lt;TD VALIGN = TOP  ALIGN = CENTER&gt;",Master!J143,"&lt;/TD&gt;")))</f>
        <v/>
      </c>
      <c r="L143" s="7" t="str">
        <f>IF(Master!K143="#","",IF(Master!K143="#","&lt;TD&gt;&lt;BR&gt;&lt;/TD&gt;",CONCATENATE("&lt;TD VALIGN = TOP  ALIGN = CENTER&gt;",Master!K143,"&lt;/TD&gt;")))</f>
        <v/>
      </c>
      <c r="M143" s="7" t="str">
        <f>IF(Master!L143="#","",IF(Master!L143="#","&lt;TD&gt;&lt;BR&gt;&lt;/TD&gt;",CONCATENATE("&lt;TD VALIGN = TOP  ALIGN = CENTER&gt;",Master!L143,"&lt;/TD&gt;")))</f>
        <v/>
      </c>
      <c r="N143" s="7" t="str">
        <f>IF(Master!M143="#","",IF(Master!M143="#","&lt;TD&gt;&lt;BR&gt;&lt;/TD&gt;",CONCATENATE("&lt;TD VALIGN = TOP  ALIGN = CENTER&gt;",Master!M143,"&lt;/TD&gt;")))</f>
        <v/>
      </c>
      <c r="O143" s="7" t="str">
        <f>IF(Master!N143="#","",IF(Master!N143="#","&lt;TD&gt;&lt;BR&gt;&lt;/TD&gt;",CONCATENATE("&lt;TD VALIGN = TOP  ALIGN = CENTER&gt;",Master!N143,"&lt;/TD&gt;")))</f>
        <v/>
      </c>
      <c r="P143" s="7" t="str">
        <f>IF(Master!O143="#","",IF(Master!O143="#","&lt;TD&gt;&lt;BR&gt;&lt;/TD&gt;",CONCATENATE("&lt;TD VALIGN = TOP  ALIGN = CENTER&gt;",Master!O143,"&lt;/TD&gt;")))</f>
        <v/>
      </c>
      <c r="Q143" s="7" t="str">
        <f>IF(Master!P143="#","",IF(Master!P143="#","&lt;TD&gt;&lt;BR&gt;&lt;/TD&gt;",CONCATENATE("&lt;TD VALIGN = TOP  ALIGN = CENTER&gt;",Master!P143,"&lt;/TD&gt;")))</f>
        <v/>
      </c>
      <c r="R143" s="7" t="str">
        <f>IF(Master!Q143="#","",IF(Master!Q143="#","&lt;TD&gt;&lt;BR&gt;&lt;/TD&gt;",CONCATENATE("&lt;TD VALIGN = TOP  ALIGN = CENTER&gt;",Master!Q143,"&lt;/TD&gt;")))</f>
        <v/>
      </c>
      <c r="S143" s="7" t="str">
        <f>IF(Master!R143="#","",IF(Master!R143="#","&lt;TD&gt;&lt;BR&gt;&lt;/TD&gt;",CONCATENATE("&lt;TD VALIGN = TOP  ALIGN = CENTER&gt;",Master!R143,"&lt;/TD&gt;")))</f>
        <v/>
      </c>
      <c r="T143" s="7" t="str">
        <f>IF(Master!S143="#","",IF(Master!S143="#","&lt;TD&gt;&lt;BR&gt;&lt;/TD&gt;",CONCATENATE("&lt;TD VALIGN = TOP  ALIGN = CENTER&gt;",Master!S143,"&lt;/TD&gt;")))</f>
        <v/>
      </c>
      <c r="U143" s="7" t="str">
        <f>IF(Master!T143="#","",IF(Master!T143="#","&lt;TD&gt;&lt;BR&gt;&lt;/TD&gt;",CONCATENATE("&lt;TD VALIGN = TOP  ALIGN = CENTER&gt;",Master!T143,"&lt;/TD&gt;")))</f>
        <v/>
      </c>
      <c r="V143" s="7" t="str">
        <f>IF(Master!U143="#","",IF(Master!U143="#","&lt;TD&gt;&lt;BR&gt;&lt;/TD&gt;",CONCATENATE("&lt;TD VALIGN = TOP  ALIGN = CENTER&gt;",Master!U143,"&lt;/TD&gt;")))</f>
        <v/>
      </c>
      <c r="W143" s="7" t="str">
        <f>IF(Master!V143="#","",IF(Master!V143="#","&lt;TD&gt;&lt;BR&gt;&lt;/TD&gt;",CONCATENATE("&lt;TD VALIGN = TOP  ALIGN = CENTER&gt;",Master!V143,"&lt;/TD&gt;")))</f>
        <v/>
      </c>
      <c r="X143" s="7" t="str">
        <f>IF(Master!W143="#","",IF(Master!W143="#","&lt;TD&gt;&lt;BR&gt;&lt;/TD&gt;",CONCATENATE("&lt;TD VALIGN = TOP  ALIGN = CENTER&gt;",Master!W143,"&lt;/TD&gt;")))</f>
        <v/>
      </c>
      <c r="Y143" s="7"/>
    </row>
    <row r="144" spans="1:25" ht="12.75" customHeight="1" x14ac:dyDescent="0.2">
      <c r="A144" s="112" t="str">
        <f>IF(Master!$B144="#","","&lt;TR&gt;")</f>
        <v/>
      </c>
      <c r="B144" s="7" t="str">
        <f>IF(Master!$B144="#","",CONCATENATE("&lt;TD VALIGN = TOP  ALIGN = CENTER&gt;&lt;A HREF=""maint_",Master!A144,".pdf""&gt;",Master!A144,"&lt;/A&gt;"))</f>
        <v/>
      </c>
      <c r="C144" s="7" t="str">
        <f>IF(Master!$B144="#","", (IF(Totals!AS144="Y","&lt;BR&gt;&lt;SMALL&gt;&lt;B&gt;&lt;FONT COLOR=""#00C000""&gt;Closed&lt;/FONT&gt;&lt;/B&gt;&lt;/SMALL&gt;&lt;/TD&gt;","&lt;/TD&gt;")))</f>
        <v/>
      </c>
      <c r="E144" s="7" t="str">
        <f>(IF((Master!$B144="#"),(""),(CONCATENATE("&lt;TD VALIGN = TOP  ALIGN = CENTER NOWRAP&gt;",Master!C144,"&lt;/TD&gt;"))))</f>
        <v/>
      </c>
      <c r="F144" s="7" t="str">
        <f>(IF((Master!$B144="#"),(""),(CONCATENATE("&lt;TD VALIGN = TOP NOWRAP&gt;",Master!D144,"&lt;/TD&gt;"))))</f>
        <v/>
      </c>
      <c r="G144" s="7" t="str">
        <f>(IF((Master!$B144="#"),(""),(CONCATENATE("&lt;TD VALIGN = TOP NOWRAP&gt;",Master!E144,"&lt;/TD&gt;"))))</f>
        <v/>
      </c>
      <c r="H144" s="7" t="str">
        <f>IF(Master!G144="#","",IF(Master!G144="#","&lt;TD&gt;&lt;BR&gt;&lt;/TD&gt;",CONCATENATE("&lt;TD VALIGN = TOP  ALIGN = CENTER&gt;",Master!G144,"&lt;/TD&gt;")))</f>
        <v/>
      </c>
      <c r="I144" s="7" t="str">
        <f>IF(Master!H144="#","",IF(Master!H144="#","&lt;TD&gt;&lt;BR&gt;&lt;/TD&gt;",CONCATENATE("&lt;TD VALIGN = TOP  ALIGN = CENTER&gt;",Master!H144,"&lt;/TD&gt;")))</f>
        <v/>
      </c>
      <c r="J144" s="7" t="str">
        <f>IF(Master!I144="#","",IF(Master!I144="#","&lt;TD&gt;&lt;BR&gt;&lt;/TD&gt;",CONCATENATE("&lt;TD VALIGN = TOP  ALIGN = CENTER&gt;",Master!I144,"&lt;/TD&gt;")))</f>
        <v/>
      </c>
      <c r="K144" s="7" t="str">
        <f>IF(Master!J144="#","",IF(Master!J144="#","&lt;TD&gt;&lt;BR&gt;&lt;/TD&gt;",CONCATENATE("&lt;TD VALIGN = TOP  ALIGN = CENTER&gt;",Master!J144,"&lt;/TD&gt;")))</f>
        <v/>
      </c>
      <c r="L144" s="7" t="str">
        <f>IF(Master!K144="#","",IF(Master!K144="#","&lt;TD&gt;&lt;BR&gt;&lt;/TD&gt;",CONCATENATE("&lt;TD VALIGN = TOP  ALIGN = CENTER&gt;",Master!K144,"&lt;/TD&gt;")))</f>
        <v/>
      </c>
      <c r="M144" s="7" t="str">
        <f>IF(Master!L144="#","",IF(Master!L144="#","&lt;TD&gt;&lt;BR&gt;&lt;/TD&gt;",CONCATENATE("&lt;TD VALIGN = TOP  ALIGN = CENTER&gt;",Master!L144,"&lt;/TD&gt;")))</f>
        <v/>
      </c>
      <c r="N144" s="7" t="str">
        <f>IF(Master!M144="#","",IF(Master!M144="#","&lt;TD&gt;&lt;BR&gt;&lt;/TD&gt;",CONCATENATE("&lt;TD VALIGN = TOP  ALIGN = CENTER&gt;",Master!M144,"&lt;/TD&gt;")))</f>
        <v/>
      </c>
      <c r="O144" s="7" t="str">
        <f>IF(Master!N144="#","",IF(Master!N144="#","&lt;TD&gt;&lt;BR&gt;&lt;/TD&gt;",CONCATENATE("&lt;TD VALIGN = TOP  ALIGN = CENTER&gt;",Master!N144,"&lt;/TD&gt;")))</f>
        <v/>
      </c>
      <c r="P144" s="7" t="str">
        <f>IF(Master!O144="#","",IF(Master!O144="#","&lt;TD&gt;&lt;BR&gt;&lt;/TD&gt;",CONCATENATE("&lt;TD VALIGN = TOP  ALIGN = CENTER&gt;",Master!O144,"&lt;/TD&gt;")))</f>
        <v/>
      </c>
      <c r="Q144" s="7" t="str">
        <f>IF(Master!P144="#","",IF(Master!P144="#","&lt;TD&gt;&lt;BR&gt;&lt;/TD&gt;",CONCATENATE("&lt;TD VALIGN = TOP  ALIGN = CENTER&gt;",Master!P144,"&lt;/TD&gt;")))</f>
        <v/>
      </c>
      <c r="R144" s="7" t="str">
        <f>IF(Master!Q144="#","",IF(Master!Q144="#","&lt;TD&gt;&lt;BR&gt;&lt;/TD&gt;",CONCATENATE("&lt;TD VALIGN = TOP  ALIGN = CENTER&gt;",Master!Q144,"&lt;/TD&gt;")))</f>
        <v/>
      </c>
      <c r="S144" s="7" t="str">
        <f>IF(Master!R144="#","",IF(Master!R144="#","&lt;TD&gt;&lt;BR&gt;&lt;/TD&gt;",CONCATENATE("&lt;TD VALIGN = TOP  ALIGN = CENTER&gt;",Master!R144,"&lt;/TD&gt;")))</f>
        <v/>
      </c>
      <c r="T144" s="7" t="str">
        <f>IF(Master!S144="#","",IF(Master!S144="#","&lt;TD&gt;&lt;BR&gt;&lt;/TD&gt;",CONCATENATE("&lt;TD VALIGN = TOP  ALIGN = CENTER&gt;",Master!S144,"&lt;/TD&gt;")))</f>
        <v/>
      </c>
      <c r="U144" s="7" t="str">
        <f>IF(Master!T144="#","",IF(Master!T144="#","&lt;TD&gt;&lt;BR&gt;&lt;/TD&gt;",CONCATENATE("&lt;TD VALIGN = TOP  ALIGN = CENTER&gt;",Master!T144,"&lt;/TD&gt;")))</f>
        <v/>
      </c>
      <c r="V144" s="7" t="str">
        <f>IF(Master!U144="#","",IF(Master!U144="#","&lt;TD&gt;&lt;BR&gt;&lt;/TD&gt;",CONCATENATE("&lt;TD VALIGN = TOP  ALIGN = CENTER&gt;",Master!U144,"&lt;/TD&gt;")))</f>
        <v/>
      </c>
      <c r="W144" s="7" t="str">
        <f>IF(Master!V144="#","",IF(Master!V144="#","&lt;TD&gt;&lt;BR&gt;&lt;/TD&gt;",CONCATENATE("&lt;TD VALIGN = TOP  ALIGN = CENTER&gt;",Master!V144,"&lt;/TD&gt;")))</f>
        <v/>
      </c>
      <c r="X144" s="7" t="str">
        <f>IF(Master!W144="#","",IF(Master!W144="#","&lt;TD&gt;&lt;BR&gt;&lt;/TD&gt;",CONCATENATE("&lt;TD VALIGN = TOP  ALIGN = CENTER&gt;",Master!W144,"&lt;/TD&gt;")))</f>
        <v/>
      </c>
      <c r="Y144" s="7"/>
    </row>
    <row r="145" spans="1:25" ht="12.75" customHeight="1" x14ac:dyDescent="0.2">
      <c r="A145" s="112" t="str">
        <f>IF(Master!$B145="#","","&lt;TR&gt;")</f>
        <v/>
      </c>
      <c r="B145" s="7" t="str">
        <f>IF(Master!$B145="#","",CONCATENATE("&lt;TD VALIGN = TOP  ALIGN = CENTER&gt;&lt;A HREF=""maint_",Master!A145,".pdf""&gt;",Master!A145,"&lt;/A&gt;"))</f>
        <v/>
      </c>
      <c r="C145" s="7" t="str">
        <f>IF(Master!$B145="#","", (IF(Totals!AS145="Y","&lt;BR&gt;&lt;SMALL&gt;&lt;B&gt;&lt;FONT COLOR=""#00C000""&gt;Closed&lt;/FONT&gt;&lt;/B&gt;&lt;/SMALL&gt;&lt;/TD&gt;","&lt;/TD&gt;")))</f>
        <v/>
      </c>
      <c r="E145" s="7" t="str">
        <f>(IF((Master!$B145="#"),(""),(CONCATENATE("&lt;TD VALIGN = TOP  ALIGN = CENTER NOWRAP&gt;",Master!C145,"&lt;/TD&gt;"))))</f>
        <v/>
      </c>
      <c r="F145" s="7" t="str">
        <f>(IF((Master!$B145="#"),(""),(CONCATENATE("&lt;TD VALIGN = TOP NOWRAP&gt;",Master!D145,"&lt;/TD&gt;"))))</f>
        <v/>
      </c>
      <c r="G145" s="7" t="str">
        <f>(IF((Master!$B145="#"),(""),(CONCATENATE("&lt;TD VALIGN = TOP NOWRAP&gt;",Master!E145,"&lt;/TD&gt;"))))</f>
        <v/>
      </c>
      <c r="H145" s="7" t="str">
        <f>IF(Master!G145="#","",IF(Master!G145="#","&lt;TD&gt;&lt;BR&gt;&lt;/TD&gt;",CONCATENATE("&lt;TD VALIGN = TOP  ALIGN = CENTER&gt;",Master!G145,"&lt;/TD&gt;")))</f>
        <v/>
      </c>
      <c r="I145" s="7" t="str">
        <f>IF(Master!H145="#","",IF(Master!H145="#","&lt;TD&gt;&lt;BR&gt;&lt;/TD&gt;",CONCATENATE("&lt;TD VALIGN = TOP  ALIGN = CENTER&gt;",Master!H145,"&lt;/TD&gt;")))</f>
        <v/>
      </c>
      <c r="J145" s="7" t="str">
        <f>IF(Master!I145="#","",IF(Master!I145="#","&lt;TD&gt;&lt;BR&gt;&lt;/TD&gt;",CONCATENATE("&lt;TD VALIGN = TOP  ALIGN = CENTER&gt;",Master!I145,"&lt;/TD&gt;")))</f>
        <v/>
      </c>
      <c r="K145" s="7" t="str">
        <f>IF(Master!J145="#","",IF(Master!J145="#","&lt;TD&gt;&lt;BR&gt;&lt;/TD&gt;",CONCATENATE("&lt;TD VALIGN = TOP  ALIGN = CENTER&gt;",Master!J145,"&lt;/TD&gt;")))</f>
        <v/>
      </c>
      <c r="L145" s="7" t="str">
        <f>IF(Master!K145="#","",IF(Master!K145="#","&lt;TD&gt;&lt;BR&gt;&lt;/TD&gt;",CONCATENATE("&lt;TD VALIGN = TOP  ALIGN = CENTER&gt;",Master!K145,"&lt;/TD&gt;")))</f>
        <v/>
      </c>
      <c r="M145" s="7" t="str">
        <f>IF(Master!L145="#","",IF(Master!L145="#","&lt;TD&gt;&lt;BR&gt;&lt;/TD&gt;",CONCATENATE("&lt;TD VALIGN = TOP  ALIGN = CENTER&gt;",Master!L145,"&lt;/TD&gt;")))</f>
        <v/>
      </c>
      <c r="N145" s="7" t="str">
        <f>IF(Master!M145="#","",IF(Master!M145="#","&lt;TD&gt;&lt;BR&gt;&lt;/TD&gt;",CONCATENATE("&lt;TD VALIGN = TOP  ALIGN = CENTER&gt;",Master!M145,"&lt;/TD&gt;")))</f>
        <v/>
      </c>
      <c r="O145" s="7" t="str">
        <f>IF(Master!N145="#","",IF(Master!N145="#","&lt;TD&gt;&lt;BR&gt;&lt;/TD&gt;",CONCATENATE("&lt;TD VALIGN = TOP  ALIGN = CENTER&gt;",Master!N145,"&lt;/TD&gt;")))</f>
        <v/>
      </c>
      <c r="P145" s="7" t="str">
        <f>IF(Master!O145="#","",IF(Master!O145="#","&lt;TD&gt;&lt;BR&gt;&lt;/TD&gt;",CONCATENATE("&lt;TD VALIGN = TOP  ALIGN = CENTER&gt;",Master!O145,"&lt;/TD&gt;")))</f>
        <v/>
      </c>
      <c r="Q145" s="7" t="str">
        <f>IF(Master!P145="#","",IF(Master!P145="#","&lt;TD&gt;&lt;BR&gt;&lt;/TD&gt;",CONCATENATE("&lt;TD VALIGN = TOP  ALIGN = CENTER&gt;",Master!P145,"&lt;/TD&gt;")))</f>
        <v/>
      </c>
      <c r="R145" s="7" t="str">
        <f>IF(Master!Q145="#","",IF(Master!Q145="#","&lt;TD&gt;&lt;BR&gt;&lt;/TD&gt;",CONCATENATE("&lt;TD VALIGN = TOP  ALIGN = CENTER&gt;",Master!Q145,"&lt;/TD&gt;")))</f>
        <v/>
      </c>
      <c r="S145" s="7" t="str">
        <f>IF(Master!R145="#","",IF(Master!R145="#","&lt;TD&gt;&lt;BR&gt;&lt;/TD&gt;",CONCATENATE("&lt;TD VALIGN = TOP  ALIGN = CENTER&gt;",Master!R145,"&lt;/TD&gt;")))</f>
        <v/>
      </c>
      <c r="T145" s="7" t="str">
        <f>IF(Master!S145="#","",IF(Master!S145="#","&lt;TD&gt;&lt;BR&gt;&lt;/TD&gt;",CONCATENATE("&lt;TD VALIGN = TOP  ALIGN = CENTER&gt;",Master!S145,"&lt;/TD&gt;")))</f>
        <v/>
      </c>
      <c r="U145" s="7" t="str">
        <f>IF(Master!T145="#","",IF(Master!T145="#","&lt;TD&gt;&lt;BR&gt;&lt;/TD&gt;",CONCATENATE("&lt;TD VALIGN = TOP  ALIGN = CENTER&gt;",Master!T145,"&lt;/TD&gt;")))</f>
        <v/>
      </c>
      <c r="V145" s="7" t="str">
        <f>IF(Master!U145="#","",IF(Master!U145="#","&lt;TD&gt;&lt;BR&gt;&lt;/TD&gt;",CONCATENATE("&lt;TD VALIGN = TOP  ALIGN = CENTER&gt;",Master!U145,"&lt;/TD&gt;")))</f>
        <v/>
      </c>
      <c r="W145" s="7" t="str">
        <f>IF(Master!V145="#","",IF(Master!V145="#","&lt;TD&gt;&lt;BR&gt;&lt;/TD&gt;",CONCATENATE("&lt;TD VALIGN = TOP  ALIGN = CENTER&gt;",Master!V145,"&lt;/TD&gt;")))</f>
        <v/>
      </c>
      <c r="X145" s="7" t="str">
        <f>IF(Master!W145="#","",IF(Master!W145="#","&lt;TD&gt;&lt;BR&gt;&lt;/TD&gt;",CONCATENATE("&lt;TD VALIGN = TOP  ALIGN = CENTER&gt;",Master!W145,"&lt;/TD&gt;")))</f>
        <v/>
      </c>
      <c r="Y145" s="7"/>
    </row>
    <row r="146" spans="1:25" ht="12.75" customHeight="1" x14ac:dyDescent="0.2">
      <c r="A146" s="112" t="str">
        <f>IF(Master!$B146="#","","&lt;TR&gt;")</f>
        <v/>
      </c>
      <c r="B146" s="7" t="str">
        <f>IF(Master!$B146="#","",CONCATENATE("&lt;TD VALIGN = TOP  ALIGN = CENTER&gt;&lt;A HREF=""maint_",Master!A146,".pdf""&gt;",Master!A146,"&lt;/A&gt;"))</f>
        <v/>
      </c>
      <c r="C146" s="7" t="str">
        <f>IF(Master!$B146="#","", (IF(Totals!AS146="Y","&lt;BR&gt;&lt;SMALL&gt;&lt;B&gt;&lt;FONT COLOR=""#00C000""&gt;Closed&lt;/FONT&gt;&lt;/B&gt;&lt;/SMALL&gt;&lt;/TD&gt;","&lt;/TD&gt;")))</f>
        <v/>
      </c>
      <c r="E146" s="7" t="str">
        <f>(IF((Master!$B146="#"),(""),(CONCATENATE("&lt;TD VALIGN = TOP  ALIGN = CENTER NOWRAP&gt;",Master!C146,"&lt;/TD&gt;"))))</f>
        <v/>
      </c>
      <c r="F146" s="7" t="str">
        <f>(IF((Master!$B146="#"),(""),(CONCATENATE("&lt;TD VALIGN = TOP NOWRAP&gt;",Master!D146,"&lt;/TD&gt;"))))</f>
        <v/>
      </c>
      <c r="G146" s="7" t="str">
        <f>(IF((Master!$B146="#"),(""),(CONCATENATE("&lt;TD VALIGN = TOP NOWRAP&gt;",Master!E146,"&lt;/TD&gt;"))))</f>
        <v/>
      </c>
      <c r="H146" s="7" t="str">
        <f>IF(Master!G146="#","",IF(Master!G146="#","&lt;TD&gt;&lt;BR&gt;&lt;/TD&gt;",CONCATENATE("&lt;TD VALIGN = TOP  ALIGN = CENTER&gt;",Master!G146,"&lt;/TD&gt;")))</f>
        <v/>
      </c>
      <c r="I146" s="7" t="str">
        <f>IF(Master!H146="#","",IF(Master!H146="#","&lt;TD&gt;&lt;BR&gt;&lt;/TD&gt;",CONCATENATE("&lt;TD VALIGN = TOP  ALIGN = CENTER&gt;",Master!H146,"&lt;/TD&gt;")))</f>
        <v/>
      </c>
      <c r="J146" s="7" t="str">
        <f>IF(Master!I146="#","",IF(Master!I146="#","&lt;TD&gt;&lt;BR&gt;&lt;/TD&gt;",CONCATENATE("&lt;TD VALIGN = TOP  ALIGN = CENTER&gt;",Master!I146,"&lt;/TD&gt;")))</f>
        <v/>
      </c>
      <c r="K146" s="7" t="str">
        <f>IF(Master!J146="#","",IF(Master!J146="#","&lt;TD&gt;&lt;BR&gt;&lt;/TD&gt;",CONCATENATE("&lt;TD VALIGN = TOP  ALIGN = CENTER&gt;",Master!J146,"&lt;/TD&gt;")))</f>
        <v/>
      </c>
      <c r="L146" s="7" t="str">
        <f>IF(Master!K146="#","",IF(Master!K146="#","&lt;TD&gt;&lt;BR&gt;&lt;/TD&gt;",CONCATENATE("&lt;TD VALIGN = TOP  ALIGN = CENTER&gt;",Master!K146,"&lt;/TD&gt;")))</f>
        <v/>
      </c>
      <c r="M146" s="7" t="str">
        <f>IF(Master!L146="#","",IF(Master!L146="#","&lt;TD&gt;&lt;BR&gt;&lt;/TD&gt;",CONCATENATE("&lt;TD VALIGN = TOP  ALIGN = CENTER&gt;",Master!L146,"&lt;/TD&gt;")))</f>
        <v/>
      </c>
      <c r="N146" s="7" t="str">
        <f>IF(Master!M146="#","",IF(Master!M146="#","&lt;TD&gt;&lt;BR&gt;&lt;/TD&gt;",CONCATENATE("&lt;TD VALIGN = TOP  ALIGN = CENTER&gt;",Master!M146,"&lt;/TD&gt;")))</f>
        <v/>
      </c>
      <c r="O146" s="7" t="str">
        <f>IF(Master!N146="#","",IF(Master!N146="#","&lt;TD&gt;&lt;BR&gt;&lt;/TD&gt;",CONCATENATE("&lt;TD VALIGN = TOP  ALIGN = CENTER&gt;",Master!N146,"&lt;/TD&gt;")))</f>
        <v/>
      </c>
      <c r="P146" s="7" t="str">
        <f>IF(Master!O146="#","",IF(Master!O146="#","&lt;TD&gt;&lt;BR&gt;&lt;/TD&gt;",CONCATENATE("&lt;TD VALIGN = TOP  ALIGN = CENTER&gt;",Master!O146,"&lt;/TD&gt;")))</f>
        <v/>
      </c>
      <c r="Q146" s="7" t="str">
        <f>IF(Master!P146="#","",IF(Master!P146="#","&lt;TD&gt;&lt;BR&gt;&lt;/TD&gt;",CONCATENATE("&lt;TD VALIGN = TOP  ALIGN = CENTER&gt;",Master!P146,"&lt;/TD&gt;")))</f>
        <v/>
      </c>
      <c r="R146" s="7" t="str">
        <f>IF(Master!Q146="#","",IF(Master!Q146="#","&lt;TD&gt;&lt;BR&gt;&lt;/TD&gt;",CONCATENATE("&lt;TD VALIGN = TOP  ALIGN = CENTER&gt;",Master!Q146,"&lt;/TD&gt;")))</f>
        <v/>
      </c>
      <c r="S146" s="7" t="str">
        <f>IF(Master!R146="#","",IF(Master!R146="#","&lt;TD&gt;&lt;BR&gt;&lt;/TD&gt;",CONCATENATE("&lt;TD VALIGN = TOP  ALIGN = CENTER&gt;",Master!R146,"&lt;/TD&gt;")))</f>
        <v/>
      </c>
      <c r="T146" s="7" t="str">
        <f>IF(Master!S146="#","",IF(Master!S146="#","&lt;TD&gt;&lt;BR&gt;&lt;/TD&gt;",CONCATENATE("&lt;TD VALIGN = TOP  ALIGN = CENTER&gt;",Master!S146,"&lt;/TD&gt;")))</f>
        <v/>
      </c>
      <c r="U146" s="7" t="str">
        <f>IF(Master!T146="#","",IF(Master!T146="#","&lt;TD&gt;&lt;BR&gt;&lt;/TD&gt;",CONCATENATE("&lt;TD VALIGN = TOP  ALIGN = CENTER&gt;",Master!T146,"&lt;/TD&gt;")))</f>
        <v/>
      </c>
      <c r="V146" s="7" t="str">
        <f>IF(Master!U146="#","",IF(Master!U146="#","&lt;TD&gt;&lt;BR&gt;&lt;/TD&gt;",CONCATENATE("&lt;TD VALIGN = TOP  ALIGN = CENTER&gt;",Master!U146,"&lt;/TD&gt;")))</f>
        <v/>
      </c>
      <c r="W146" s="7" t="str">
        <f>IF(Master!V146="#","",IF(Master!V146="#","&lt;TD&gt;&lt;BR&gt;&lt;/TD&gt;",CONCATENATE("&lt;TD VALIGN = TOP  ALIGN = CENTER&gt;",Master!V146,"&lt;/TD&gt;")))</f>
        <v/>
      </c>
      <c r="X146" s="7" t="str">
        <f>IF(Master!W146="#","",IF(Master!W146="#","&lt;TD&gt;&lt;BR&gt;&lt;/TD&gt;",CONCATENATE("&lt;TD VALIGN = TOP  ALIGN = CENTER&gt;",Master!W146,"&lt;/TD&gt;")))</f>
        <v/>
      </c>
      <c r="Y146" s="7"/>
    </row>
    <row r="147" spans="1:25" ht="12.75" customHeight="1" x14ac:dyDescent="0.2">
      <c r="A147" s="112" t="str">
        <f>IF(Master!$B147="#","","&lt;TR&gt;")</f>
        <v/>
      </c>
      <c r="B147" s="7" t="str">
        <f>IF(Master!$B147="#","",CONCATENATE("&lt;TD VALIGN = TOP  ALIGN = CENTER&gt;&lt;A HREF=""maint_",Master!A147,".pdf""&gt;",Master!A147,"&lt;/A&gt;"))</f>
        <v/>
      </c>
      <c r="C147" s="7" t="str">
        <f>IF(Master!$B147="#","", (IF(Totals!AS147="Y","&lt;BR&gt;&lt;SMALL&gt;&lt;B&gt;&lt;FONT COLOR=""#00C000""&gt;Closed&lt;/FONT&gt;&lt;/B&gt;&lt;/SMALL&gt;&lt;/TD&gt;","&lt;/TD&gt;")))</f>
        <v/>
      </c>
      <c r="E147" s="7" t="str">
        <f>(IF((Master!$B147="#"),(""),(CONCATENATE("&lt;TD VALIGN = TOP  ALIGN = CENTER NOWRAP&gt;",Master!C147,"&lt;/TD&gt;"))))</f>
        <v/>
      </c>
      <c r="F147" s="7" t="str">
        <f>(IF((Master!$B147="#"),(""),(CONCATENATE("&lt;TD VALIGN = TOP NOWRAP&gt;",Master!D147,"&lt;/TD&gt;"))))</f>
        <v/>
      </c>
      <c r="G147" s="7" t="str">
        <f>(IF((Master!$B147="#"),(""),(CONCATENATE("&lt;TD VALIGN = TOP NOWRAP&gt;",Master!E147,"&lt;/TD&gt;"))))</f>
        <v/>
      </c>
      <c r="H147" s="7" t="str">
        <f>IF(Master!G147="#","",IF(Master!G147="#","&lt;TD&gt;&lt;BR&gt;&lt;/TD&gt;",CONCATENATE("&lt;TD VALIGN = TOP  ALIGN = CENTER&gt;",Master!G147,"&lt;/TD&gt;")))</f>
        <v/>
      </c>
      <c r="I147" s="7" t="str">
        <f>IF(Master!H147="#","",IF(Master!H147="#","&lt;TD&gt;&lt;BR&gt;&lt;/TD&gt;",CONCATENATE("&lt;TD VALIGN = TOP  ALIGN = CENTER&gt;",Master!H147,"&lt;/TD&gt;")))</f>
        <v/>
      </c>
      <c r="J147" s="7" t="str">
        <f>IF(Master!I147="#","",IF(Master!I147="#","&lt;TD&gt;&lt;BR&gt;&lt;/TD&gt;",CONCATENATE("&lt;TD VALIGN = TOP  ALIGN = CENTER&gt;",Master!I147,"&lt;/TD&gt;")))</f>
        <v/>
      </c>
      <c r="K147" s="7" t="str">
        <f>IF(Master!J147="#","",IF(Master!J147="#","&lt;TD&gt;&lt;BR&gt;&lt;/TD&gt;",CONCATENATE("&lt;TD VALIGN = TOP  ALIGN = CENTER&gt;",Master!J147,"&lt;/TD&gt;")))</f>
        <v/>
      </c>
      <c r="L147" s="7" t="str">
        <f>IF(Master!K147="#","",IF(Master!K147="#","&lt;TD&gt;&lt;BR&gt;&lt;/TD&gt;",CONCATENATE("&lt;TD VALIGN = TOP  ALIGN = CENTER&gt;",Master!K147,"&lt;/TD&gt;")))</f>
        <v/>
      </c>
      <c r="M147" s="7" t="str">
        <f>IF(Master!L147="#","",IF(Master!L147="#","&lt;TD&gt;&lt;BR&gt;&lt;/TD&gt;",CONCATENATE("&lt;TD VALIGN = TOP  ALIGN = CENTER&gt;",Master!L147,"&lt;/TD&gt;")))</f>
        <v/>
      </c>
      <c r="N147" s="7" t="str">
        <f>IF(Master!M147="#","",IF(Master!M147="#","&lt;TD&gt;&lt;BR&gt;&lt;/TD&gt;",CONCATENATE("&lt;TD VALIGN = TOP  ALIGN = CENTER&gt;",Master!M147,"&lt;/TD&gt;")))</f>
        <v/>
      </c>
      <c r="O147" s="7" t="str">
        <f>IF(Master!N147="#","",IF(Master!N147="#","&lt;TD&gt;&lt;BR&gt;&lt;/TD&gt;",CONCATENATE("&lt;TD VALIGN = TOP  ALIGN = CENTER&gt;",Master!N147,"&lt;/TD&gt;")))</f>
        <v/>
      </c>
      <c r="P147" s="7" t="str">
        <f>IF(Master!O147="#","",IF(Master!O147="#","&lt;TD&gt;&lt;BR&gt;&lt;/TD&gt;",CONCATENATE("&lt;TD VALIGN = TOP  ALIGN = CENTER&gt;",Master!O147,"&lt;/TD&gt;")))</f>
        <v/>
      </c>
      <c r="Q147" s="7" t="str">
        <f>IF(Master!P147="#","",IF(Master!P147="#","&lt;TD&gt;&lt;BR&gt;&lt;/TD&gt;",CONCATENATE("&lt;TD VALIGN = TOP  ALIGN = CENTER&gt;",Master!P147,"&lt;/TD&gt;")))</f>
        <v/>
      </c>
      <c r="R147" s="7" t="str">
        <f>IF(Master!Q147="#","",IF(Master!Q147="#","&lt;TD&gt;&lt;BR&gt;&lt;/TD&gt;",CONCATENATE("&lt;TD VALIGN = TOP  ALIGN = CENTER&gt;",Master!Q147,"&lt;/TD&gt;")))</f>
        <v/>
      </c>
      <c r="S147" s="7" t="str">
        <f>IF(Master!R147="#","",IF(Master!R147="#","&lt;TD&gt;&lt;BR&gt;&lt;/TD&gt;",CONCATENATE("&lt;TD VALIGN = TOP  ALIGN = CENTER&gt;",Master!R147,"&lt;/TD&gt;")))</f>
        <v/>
      </c>
      <c r="T147" s="7" t="str">
        <f>IF(Master!S147="#","",IF(Master!S147="#","&lt;TD&gt;&lt;BR&gt;&lt;/TD&gt;",CONCATENATE("&lt;TD VALIGN = TOP  ALIGN = CENTER&gt;",Master!S147,"&lt;/TD&gt;")))</f>
        <v/>
      </c>
      <c r="U147" s="7" t="str">
        <f>IF(Master!T147="#","",IF(Master!T147="#","&lt;TD&gt;&lt;BR&gt;&lt;/TD&gt;",CONCATENATE("&lt;TD VALIGN = TOP  ALIGN = CENTER&gt;",Master!T147,"&lt;/TD&gt;")))</f>
        <v/>
      </c>
      <c r="V147" s="7" t="str">
        <f>IF(Master!U147="#","",IF(Master!U147="#","&lt;TD&gt;&lt;BR&gt;&lt;/TD&gt;",CONCATENATE("&lt;TD VALIGN = TOP  ALIGN = CENTER&gt;",Master!U147,"&lt;/TD&gt;")))</f>
        <v/>
      </c>
      <c r="W147" s="7" t="str">
        <f>IF(Master!V147="#","",IF(Master!V147="#","&lt;TD&gt;&lt;BR&gt;&lt;/TD&gt;",CONCATENATE("&lt;TD VALIGN = TOP  ALIGN = CENTER&gt;",Master!V147,"&lt;/TD&gt;")))</f>
        <v/>
      </c>
      <c r="X147" s="7" t="str">
        <f>IF(Master!W147="#","",IF(Master!W147="#","&lt;TD&gt;&lt;BR&gt;&lt;/TD&gt;",CONCATENATE("&lt;TD VALIGN = TOP  ALIGN = CENTER&gt;",Master!W147,"&lt;/TD&gt;")))</f>
        <v/>
      </c>
      <c r="Y147" s="7"/>
    </row>
    <row r="148" spans="1:25" ht="12.75" customHeight="1" x14ac:dyDescent="0.2">
      <c r="A148" s="112" t="str">
        <f>IF(Master!$B148="#","","&lt;TR&gt;")</f>
        <v/>
      </c>
      <c r="B148" s="7" t="str">
        <f>IF(Master!$B148="#","",CONCATENATE("&lt;TD VALIGN = TOP  ALIGN = CENTER&gt;&lt;A HREF=""maint_",Master!A148,".pdf""&gt;",Master!A148,"&lt;/A&gt;"))</f>
        <v/>
      </c>
      <c r="C148" s="7" t="str">
        <f>IF(Master!$B148="#","", (IF(Totals!AS148="Y","&lt;BR&gt;&lt;SMALL&gt;&lt;B&gt;&lt;FONT COLOR=""#00C000""&gt;Closed&lt;/FONT&gt;&lt;/B&gt;&lt;/SMALL&gt;&lt;/TD&gt;","&lt;/TD&gt;")))</f>
        <v/>
      </c>
      <c r="E148" s="7" t="str">
        <f>(IF((Master!$B148="#"),(""),(CONCATENATE("&lt;TD VALIGN = TOP  ALIGN = CENTER NOWRAP&gt;",Master!C148,"&lt;/TD&gt;"))))</f>
        <v/>
      </c>
      <c r="F148" s="7" t="str">
        <f>(IF((Master!$B148="#"),(""),(CONCATENATE("&lt;TD VALIGN = TOP NOWRAP&gt;",Master!D148,"&lt;/TD&gt;"))))</f>
        <v/>
      </c>
      <c r="G148" s="7" t="str">
        <f>(IF((Master!$B148="#"),(""),(CONCATENATE("&lt;TD VALIGN = TOP NOWRAP&gt;",Master!E148,"&lt;/TD&gt;"))))</f>
        <v/>
      </c>
      <c r="H148" s="7" t="str">
        <f>IF(Master!G148="#","",IF(Master!G148="#","&lt;TD&gt;&lt;BR&gt;&lt;/TD&gt;",CONCATENATE("&lt;TD VALIGN = TOP  ALIGN = CENTER&gt;",Master!G148,"&lt;/TD&gt;")))</f>
        <v/>
      </c>
      <c r="I148" s="7" t="str">
        <f>IF(Master!H148="#","",IF(Master!H148="#","&lt;TD&gt;&lt;BR&gt;&lt;/TD&gt;",CONCATENATE("&lt;TD VALIGN = TOP  ALIGN = CENTER&gt;",Master!H148,"&lt;/TD&gt;")))</f>
        <v/>
      </c>
      <c r="J148" s="7" t="str">
        <f>IF(Master!I148="#","",IF(Master!I148="#","&lt;TD&gt;&lt;BR&gt;&lt;/TD&gt;",CONCATENATE("&lt;TD VALIGN = TOP  ALIGN = CENTER&gt;",Master!I148,"&lt;/TD&gt;")))</f>
        <v/>
      </c>
      <c r="K148" s="7" t="str">
        <f>IF(Master!J148="#","",IF(Master!J148="#","&lt;TD&gt;&lt;BR&gt;&lt;/TD&gt;",CONCATENATE("&lt;TD VALIGN = TOP  ALIGN = CENTER&gt;",Master!J148,"&lt;/TD&gt;")))</f>
        <v/>
      </c>
      <c r="L148" s="7" t="str">
        <f>IF(Master!K148="#","",IF(Master!K148="#","&lt;TD&gt;&lt;BR&gt;&lt;/TD&gt;",CONCATENATE("&lt;TD VALIGN = TOP  ALIGN = CENTER&gt;",Master!K148,"&lt;/TD&gt;")))</f>
        <v/>
      </c>
      <c r="M148" s="7" t="str">
        <f>IF(Master!L148="#","",IF(Master!L148="#","&lt;TD&gt;&lt;BR&gt;&lt;/TD&gt;",CONCATENATE("&lt;TD VALIGN = TOP  ALIGN = CENTER&gt;",Master!L148,"&lt;/TD&gt;")))</f>
        <v/>
      </c>
      <c r="N148" s="7" t="str">
        <f>IF(Master!M148="#","",IF(Master!M148="#","&lt;TD&gt;&lt;BR&gt;&lt;/TD&gt;",CONCATENATE("&lt;TD VALIGN = TOP  ALIGN = CENTER&gt;",Master!M148,"&lt;/TD&gt;")))</f>
        <v/>
      </c>
      <c r="O148" s="7" t="str">
        <f>IF(Master!N148="#","",IF(Master!N148="#","&lt;TD&gt;&lt;BR&gt;&lt;/TD&gt;",CONCATENATE("&lt;TD VALIGN = TOP  ALIGN = CENTER&gt;",Master!N148,"&lt;/TD&gt;")))</f>
        <v/>
      </c>
      <c r="P148" s="7" t="str">
        <f>IF(Master!O148="#","",IF(Master!O148="#","&lt;TD&gt;&lt;BR&gt;&lt;/TD&gt;",CONCATENATE("&lt;TD VALIGN = TOP  ALIGN = CENTER&gt;",Master!O148,"&lt;/TD&gt;")))</f>
        <v/>
      </c>
      <c r="Q148" s="7" t="str">
        <f>IF(Master!P148="#","",IF(Master!P148="#","&lt;TD&gt;&lt;BR&gt;&lt;/TD&gt;",CONCATENATE("&lt;TD VALIGN = TOP  ALIGN = CENTER&gt;",Master!P148,"&lt;/TD&gt;")))</f>
        <v/>
      </c>
      <c r="R148" s="7" t="str">
        <f>IF(Master!Q148="#","",IF(Master!Q148="#","&lt;TD&gt;&lt;BR&gt;&lt;/TD&gt;",CONCATENATE("&lt;TD VALIGN = TOP  ALIGN = CENTER&gt;",Master!Q148,"&lt;/TD&gt;")))</f>
        <v/>
      </c>
      <c r="S148" s="7" t="str">
        <f>IF(Master!R148="#","",IF(Master!R148="#","&lt;TD&gt;&lt;BR&gt;&lt;/TD&gt;",CONCATENATE("&lt;TD VALIGN = TOP  ALIGN = CENTER&gt;",Master!R148,"&lt;/TD&gt;")))</f>
        <v/>
      </c>
      <c r="T148" s="7" t="str">
        <f>IF(Master!S148="#","",IF(Master!S148="#","&lt;TD&gt;&lt;BR&gt;&lt;/TD&gt;",CONCATENATE("&lt;TD VALIGN = TOP  ALIGN = CENTER&gt;",Master!S148,"&lt;/TD&gt;")))</f>
        <v/>
      </c>
      <c r="U148" s="7" t="str">
        <f>IF(Master!T148="#","",IF(Master!T148="#","&lt;TD&gt;&lt;BR&gt;&lt;/TD&gt;",CONCATENATE("&lt;TD VALIGN = TOP  ALIGN = CENTER&gt;",Master!T148,"&lt;/TD&gt;")))</f>
        <v/>
      </c>
      <c r="V148" s="7" t="str">
        <f>IF(Master!U148="#","",IF(Master!U148="#","&lt;TD&gt;&lt;BR&gt;&lt;/TD&gt;",CONCATENATE("&lt;TD VALIGN = TOP  ALIGN = CENTER&gt;",Master!U148,"&lt;/TD&gt;")))</f>
        <v/>
      </c>
      <c r="W148" s="7" t="str">
        <f>IF(Master!V148="#","",IF(Master!V148="#","&lt;TD&gt;&lt;BR&gt;&lt;/TD&gt;",CONCATENATE("&lt;TD VALIGN = TOP  ALIGN = CENTER&gt;",Master!V148,"&lt;/TD&gt;")))</f>
        <v/>
      </c>
      <c r="X148" s="7" t="str">
        <f>IF(Master!W148="#","",IF(Master!W148="#","&lt;TD&gt;&lt;BR&gt;&lt;/TD&gt;",CONCATENATE("&lt;TD VALIGN = TOP  ALIGN = CENTER&gt;",Master!W148,"&lt;/TD&gt;")))</f>
        <v/>
      </c>
      <c r="Y148" s="7"/>
    </row>
    <row r="149" spans="1:25" ht="12.75" customHeight="1" x14ac:dyDescent="0.2">
      <c r="A149" s="112" t="str">
        <f>IF(Master!$B149="#","","&lt;TR&gt;")</f>
        <v/>
      </c>
      <c r="B149" s="7" t="str">
        <f>IF(Master!$B149="#","",CONCATENATE("&lt;TD VALIGN = TOP  ALIGN = CENTER&gt;&lt;A HREF=""maint_",Master!A149,".pdf""&gt;",Master!A149,"&lt;/A&gt;"))</f>
        <v/>
      </c>
      <c r="C149" s="7" t="str">
        <f>IF(Master!$B149="#","", (IF(Totals!AS149="Y","&lt;BR&gt;&lt;SMALL&gt;&lt;B&gt;&lt;FONT COLOR=""#00C000""&gt;Closed&lt;/FONT&gt;&lt;/B&gt;&lt;/SMALL&gt;&lt;/TD&gt;","&lt;/TD&gt;")))</f>
        <v/>
      </c>
      <c r="E149" s="7" t="str">
        <f>(IF((Master!$B149="#"),(""),(CONCATENATE("&lt;TD VALIGN = TOP  ALIGN = CENTER NOWRAP&gt;",Master!C149,"&lt;/TD&gt;"))))</f>
        <v/>
      </c>
      <c r="F149" s="7" t="str">
        <f>(IF((Master!$B149="#"),(""),(CONCATENATE("&lt;TD VALIGN = TOP NOWRAP&gt;",Master!D149,"&lt;/TD&gt;"))))</f>
        <v/>
      </c>
      <c r="G149" s="7" t="str">
        <f>(IF((Master!$B149="#"),(""),(CONCATENATE("&lt;TD VALIGN = TOP NOWRAP&gt;",Master!E149,"&lt;/TD&gt;"))))</f>
        <v/>
      </c>
      <c r="H149" s="7" t="str">
        <f>IF(Master!G149="#","",IF(Master!G149="#","&lt;TD&gt;&lt;BR&gt;&lt;/TD&gt;",CONCATENATE("&lt;TD VALIGN = TOP  ALIGN = CENTER&gt;",Master!G149,"&lt;/TD&gt;")))</f>
        <v/>
      </c>
      <c r="I149" s="7" t="str">
        <f>IF(Master!H149="#","",IF(Master!H149="#","&lt;TD&gt;&lt;BR&gt;&lt;/TD&gt;",CONCATENATE("&lt;TD VALIGN = TOP  ALIGN = CENTER&gt;",Master!H149,"&lt;/TD&gt;")))</f>
        <v/>
      </c>
      <c r="J149" s="7" t="str">
        <f>IF(Master!I149="#","",IF(Master!I149="#","&lt;TD&gt;&lt;BR&gt;&lt;/TD&gt;",CONCATENATE("&lt;TD VALIGN = TOP  ALIGN = CENTER&gt;",Master!I149,"&lt;/TD&gt;")))</f>
        <v/>
      </c>
      <c r="K149" s="7" t="str">
        <f>IF(Master!J149="#","",IF(Master!J149="#","&lt;TD&gt;&lt;BR&gt;&lt;/TD&gt;",CONCATENATE("&lt;TD VALIGN = TOP  ALIGN = CENTER&gt;",Master!J149,"&lt;/TD&gt;")))</f>
        <v/>
      </c>
      <c r="L149" s="7" t="str">
        <f>IF(Master!K149="#","",IF(Master!K149="#","&lt;TD&gt;&lt;BR&gt;&lt;/TD&gt;",CONCATENATE("&lt;TD VALIGN = TOP  ALIGN = CENTER&gt;",Master!K149,"&lt;/TD&gt;")))</f>
        <v/>
      </c>
      <c r="M149" s="7" t="str">
        <f>IF(Master!L149="#","",IF(Master!L149="#","&lt;TD&gt;&lt;BR&gt;&lt;/TD&gt;",CONCATENATE("&lt;TD VALIGN = TOP  ALIGN = CENTER&gt;",Master!L149,"&lt;/TD&gt;")))</f>
        <v/>
      </c>
      <c r="N149" s="7" t="str">
        <f>IF(Master!M149="#","",IF(Master!M149="#","&lt;TD&gt;&lt;BR&gt;&lt;/TD&gt;",CONCATENATE("&lt;TD VALIGN = TOP  ALIGN = CENTER&gt;",Master!M149,"&lt;/TD&gt;")))</f>
        <v/>
      </c>
      <c r="O149" s="7" t="str">
        <f>IF(Master!N149="#","",IF(Master!N149="#","&lt;TD&gt;&lt;BR&gt;&lt;/TD&gt;",CONCATENATE("&lt;TD VALIGN = TOP  ALIGN = CENTER&gt;",Master!N149,"&lt;/TD&gt;")))</f>
        <v/>
      </c>
      <c r="P149" s="7" t="str">
        <f>IF(Master!O149="#","",IF(Master!O149="#","&lt;TD&gt;&lt;BR&gt;&lt;/TD&gt;",CONCATENATE("&lt;TD VALIGN = TOP  ALIGN = CENTER&gt;",Master!O149,"&lt;/TD&gt;")))</f>
        <v/>
      </c>
      <c r="Q149" s="7" t="str">
        <f>IF(Master!P149="#","",IF(Master!P149="#","&lt;TD&gt;&lt;BR&gt;&lt;/TD&gt;",CONCATENATE("&lt;TD VALIGN = TOP  ALIGN = CENTER&gt;",Master!P149,"&lt;/TD&gt;")))</f>
        <v/>
      </c>
      <c r="R149" s="7" t="str">
        <f>IF(Master!Q149="#","",IF(Master!Q149="#","&lt;TD&gt;&lt;BR&gt;&lt;/TD&gt;",CONCATENATE("&lt;TD VALIGN = TOP  ALIGN = CENTER&gt;",Master!Q149,"&lt;/TD&gt;")))</f>
        <v/>
      </c>
      <c r="S149" s="7" t="str">
        <f>IF(Master!R149="#","",IF(Master!R149="#","&lt;TD&gt;&lt;BR&gt;&lt;/TD&gt;",CONCATENATE("&lt;TD VALIGN = TOP  ALIGN = CENTER&gt;",Master!R149,"&lt;/TD&gt;")))</f>
        <v/>
      </c>
      <c r="T149" s="7" t="str">
        <f>IF(Master!S149="#","",IF(Master!S149="#","&lt;TD&gt;&lt;BR&gt;&lt;/TD&gt;",CONCATENATE("&lt;TD VALIGN = TOP  ALIGN = CENTER&gt;",Master!S149,"&lt;/TD&gt;")))</f>
        <v/>
      </c>
      <c r="U149" s="7" t="str">
        <f>IF(Master!T149="#","",IF(Master!T149="#","&lt;TD&gt;&lt;BR&gt;&lt;/TD&gt;",CONCATENATE("&lt;TD VALIGN = TOP  ALIGN = CENTER&gt;",Master!T149,"&lt;/TD&gt;")))</f>
        <v/>
      </c>
      <c r="V149" s="7" t="str">
        <f>IF(Master!U149="#","",IF(Master!U149="#","&lt;TD&gt;&lt;BR&gt;&lt;/TD&gt;",CONCATENATE("&lt;TD VALIGN = TOP  ALIGN = CENTER&gt;",Master!U149,"&lt;/TD&gt;")))</f>
        <v/>
      </c>
      <c r="W149" s="7" t="str">
        <f>IF(Master!V149="#","",IF(Master!V149="#","&lt;TD&gt;&lt;BR&gt;&lt;/TD&gt;",CONCATENATE("&lt;TD VALIGN = TOP  ALIGN = CENTER&gt;",Master!V149,"&lt;/TD&gt;")))</f>
        <v/>
      </c>
      <c r="X149" s="7" t="str">
        <f>IF(Master!W149="#","",IF(Master!W149="#","&lt;TD&gt;&lt;BR&gt;&lt;/TD&gt;",CONCATENATE("&lt;TD VALIGN = TOP  ALIGN = CENTER&gt;",Master!W149,"&lt;/TD&gt;")))</f>
        <v/>
      </c>
      <c r="Y149" s="7"/>
    </row>
    <row r="150" spans="1:25" ht="12.75" customHeight="1" x14ac:dyDescent="0.2">
      <c r="A150" s="112" t="str">
        <f>IF(Master!$B150="#","","&lt;TR&gt;")</f>
        <v/>
      </c>
      <c r="B150" s="7" t="str">
        <f>IF(Master!$B150="#","",CONCATENATE("&lt;TD VALIGN = TOP  ALIGN = CENTER&gt;&lt;A HREF=""maint_",Master!A150,".pdf""&gt;",Master!A150,"&lt;/A&gt;"))</f>
        <v/>
      </c>
      <c r="C150" s="7" t="str">
        <f>IF(Master!$B150="#","", (IF(Totals!AS150="Y","&lt;BR&gt;&lt;SMALL&gt;&lt;B&gt;&lt;FONT COLOR=""#00C000""&gt;Closed&lt;/FONT&gt;&lt;/B&gt;&lt;/SMALL&gt;&lt;/TD&gt;","&lt;/TD&gt;")))</f>
        <v/>
      </c>
      <c r="E150" s="7" t="str">
        <f>(IF((Master!$B150="#"),(""),(CONCATENATE("&lt;TD VALIGN = TOP  ALIGN = CENTER NOWRAP&gt;",Master!C150,"&lt;/TD&gt;"))))</f>
        <v/>
      </c>
      <c r="F150" s="7" t="str">
        <f>(IF((Master!$B150="#"),(""),(CONCATENATE("&lt;TD VALIGN = TOP NOWRAP&gt;",Master!D150,"&lt;/TD&gt;"))))</f>
        <v/>
      </c>
      <c r="G150" s="7" t="str">
        <f>(IF((Master!$B150="#"),(""),(CONCATENATE("&lt;TD VALIGN = TOP NOWRAP&gt;",Master!E150,"&lt;/TD&gt;"))))</f>
        <v/>
      </c>
      <c r="H150" s="7" t="str">
        <f>IF(Master!G150="#","",IF(Master!G150="#","&lt;TD&gt;&lt;BR&gt;&lt;/TD&gt;",CONCATENATE("&lt;TD VALIGN = TOP  ALIGN = CENTER&gt;",Master!G150,"&lt;/TD&gt;")))</f>
        <v/>
      </c>
      <c r="I150" s="7" t="str">
        <f>IF(Master!H150="#","",IF(Master!H150="#","&lt;TD&gt;&lt;BR&gt;&lt;/TD&gt;",CONCATENATE("&lt;TD VALIGN = TOP  ALIGN = CENTER&gt;",Master!H150,"&lt;/TD&gt;")))</f>
        <v/>
      </c>
      <c r="J150" s="7" t="str">
        <f>IF(Master!I150="#","",IF(Master!I150="#","&lt;TD&gt;&lt;BR&gt;&lt;/TD&gt;",CONCATENATE("&lt;TD VALIGN = TOP  ALIGN = CENTER&gt;",Master!I150,"&lt;/TD&gt;")))</f>
        <v/>
      </c>
      <c r="K150" s="7" t="str">
        <f>IF(Master!J150="#","",IF(Master!J150="#","&lt;TD&gt;&lt;BR&gt;&lt;/TD&gt;",CONCATENATE("&lt;TD VALIGN = TOP  ALIGN = CENTER&gt;",Master!J150,"&lt;/TD&gt;")))</f>
        <v/>
      </c>
      <c r="L150" s="7" t="str">
        <f>IF(Master!K150="#","",IF(Master!K150="#","&lt;TD&gt;&lt;BR&gt;&lt;/TD&gt;",CONCATENATE("&lt;TD VALIGN = TOP  ALIGN = CENTER&gt;",Master!K150,"&lt;/TD&gt;")))</f>
        <v/>
      </c>
      <c r="M150" s="7" t="str">
        <f>IF(Master!L150="#","",IF(Master!L150="#","&lt;TD&gt;&lt;BR&gt;&lt;/TD&gt;",CONCATENATE("&lt;TD VALIGN = TOP  ALIGN = CENTER&gt;",Master!L150,"&lt;/TD&gt;")))</f>
        <v/>
      </c>
      <c r="N150" s="7" t="str">
        <f>IF(Master!M150="#","",IF(Master!M150="#","&lt;TD&gt;&lt;BR&gt;&lt;/TD&gt;",CONCATENATE("&lt;TD VALIGN = TOP  ALIGN = CENTER&gt;",Master!M150,"&lt;/TD&gt;")))</f>
        <v/>
      </c>
      <c r="O150" s="7" t="str">
        <f>IF(Master!N150="#","",IF(Master!N150="#","&lt;TD&gt;&lt;BR&gt;&lt;/TD&gt;",CONCATENATE("&lt;TD VALIGN = TOP  ALIGN = CENTER&gt;",Master!N150,"&lt;/TD&gt;")))</f>
        <v/>
      </c>
      <c r="P150" s="7" t="str">
        <f>IF(Master!O150="#","",IF(Master!O150="#","&lt;TD&gt;&lt;BR&gt;&lt;/TD&gt;",CONCATENATE("&lt;TD VALIGN = TOP  ALIGN = CENTER&gt;",Master!O150,"&lt;/TD&gt;")))</f>
        <v/>
      </c>
      <c r="Q150" s="7" t="str">
        <f>IF(Master!P150="#","",IF(Master!P150="#","&lt;TD&gt;&lt;BR&gt;&lt;/TD&gt;",CONCATENATE("&lt;TD VALIGN = TOP  ALIGN = CENTER&gt;",Master!P150,"&lt;/TD&gt;")))</f>
        <v/>
      </c>
      <c r="R150" s="7" t="str">
        <f>IF(Master!Q150="#","",IF(Master!Q150="#","&lt;TD&gt;&lt;BR&gt;&lt;/TD&gt;",CONCATENATE("&lt;TD VALIGN = TOP  ALIGN = CENTER&gt;",Master!Q150,"&lt;/TD&gt;")))</f>
        <v/>
      </c>
      <c r="S150" s="7" t="str">
        <f>IF(Master!R150="#","",IF(Master!R150="#","&lt;TD&gt;&lt;BR&gt;&lt;/TD&gt;",CONCATENATE("&lt;TD VALIGN = TOP  ALIGN = CENTER&gt;",Master!R150,"&lt;/TD&gt;")))</f>
        <v/>
      </c>
      <c r="T150" s="7" t="str">
        <f>IF(Master!S150="#","",IF(Master!S150="#","&lt;TD&gt;&lt;BR&gt;&lt;/TD&gt;",CONCATENATE("&lt;TD VALIGN = TOP  ALIGN = CENTER&gt;",Master!S150,"&lt;/TD&gt;")))</f>
        <v/>
      </c>
      <c r="U150" s="7" t="str">
        <f>IF(Master!T150="#","",IF(Master!T150="#","&lt;TD&gt;&lt;BR&gt;&lt;/TD&gt;",CONCATENATE("&lt;TD VALIGN = TOP  ALIGN = CENTER&gt;",Master!T150,"&lt;/TD&gt;")))</f>
        <v/>
      </c>
      <c r="V150" s="7" t="str">
        <f>IF(Master!U150="#","",IF(Master!U150="#","&lt;TD&gt;&lt;BR&gt;&lt;/TD&gt;",CONCATENATE("&lt;TD VALIGN = TOP  ALIGN = CENTER&gt;",Master!U150,"&lt;/TD&gt;")))</f>
        <v/>
      </c>
      <c r="W150" s="7" t="str">
        <f>IF(Master!V150="#","",IF(Master!V150="#","&lt;TD&gt;&lt;BR&gt;&lt;/TD&gt;",CONCATENATE("&lt;TD VALIGN = TOP  ALIGN = CENTER&gt;",Master!V150,"&lt;/TD&gt;")))</f>
        <v/>
      </c>
      <c r="X150" s="7" t="str">
        <f>IF(Master!W150="#","",IF(Master!W150="#","&lt;TD&gt;&lt;BR&gt;&lt;/TD&gt;",CONCATENATE("&lt;TD VALIGN = TOP  ALIGN = CENTER&gt;",Master!W150,"&lt;/TD&gt;")))</f>
        <v/>
      </c>
      <c r="Y150" s="7"/>
    </row>
    <row r="151" spans="1:25" ht="12.75" customHeight="1" x14ac:dyDescent="0.2">
      <c r="A151" s="112" t="str">
        <f>IF(Master!$B151="#","","&lt;TR&gt;")</f>
        <v/>
      </c>
      <c r="B151" s="7" t="str">
        <f>IF(Master!$B151="#","",CONCATENATE("&lt;TD VALIGN = TOP  ALIGN = CENTER&gt;&lt;A HREF=""maint_",Master!A151,".pdf""&gt;",Master!A151,"&lt;/A&gt;"))</f>
        <v/>
      </c>
      <c r="C151" s="7" t="str">
        <f>IF(Master!$B151="#","", (IF(Totals!AS151="Y","&lt;BR&gt;&lt;SMALL&gt;&lt;B&gt;&lt;FONT COLOR=""#00C000""&gt;Closed&lt;/FONT&gt;&lt;/B&gt;&lt;/SMALL&gt;&lt;/TD&gt;","&lt;/TD&gt;")))</f>
        <v/>
      </c>
      <c r="E151" s="7" t="str">
        <f>(IF((Master!$B151="#"),(""),(CONCATENATE("&lt;TD VALIGN = TOP  ALIGN = CENTER NOWRAP&gt;",Master!C151,"&lt;/TD&gt;"))))</f>
        <v/>
      </c>
      <c r="F151" s="7" t="str">
        <f>(IF((Master!$B151="#"),(""),(CONCATENATE("&lt;TD VALIGN = TOP NOWRAP&gt;",Master!D151,"&lt;/TD&gt;"))))</f>
        <v/>
      </c>
      <c r="G151" s="7" t="str">
        <f>(IF((Master!$B151="#"),(""),(CONCATENATE("&lt;TD VALIGN = TOP NOWRAP&gt;",Master!E151,"&lt;/TD&gt;"))))</f>
        <v/>
      </c>
      <c r="H151" s="7" t="str">
        <f>IF(Master!G151="#","",IF(Master!G151="#","&lt;TD&gt;&lt;BR&gt;&lt;/TD&gt;",CONCATENATE("&lt;TD VALIGN = TOP  ALIGN = CENTER&gt;",Master!G151,"&lt;/TD&gt;")))</f>
        <v/>
      </c>
      <c r="I151" s="7" t="str">
        <f>IF(Master!H151="#","",IF(Master!H151="#","&lt;TD&gt;&lt;BR&gt;&lt;/TD&gt;",CONCATENATE("&lt;TD VALIGN = TOP  ALIGN = CENTER&gt;",Master!H151,"&lt;/TD&gt;")))</f>
        <v/>
      </c>
      <c r="J151" s="7" t="str">
        <f>IF(Master!I151="#","",IF(Master!I151="#","&lt;TD&gt;&lt;BR&gt;&lt;/TD&gt;",CONCATENATE("&lt;TD VALIGN = TOP  ALIGN = CENTER&gt;",Master!I151,"&lt;/TD&gt;")))</f>
        <v/>
      </c>
      <c r="K151" s="7" t="str">
        <f>IF(Master!J151="#","",IF(Master!J151="#","&lt;TD&gt;&lt;BR&gt;&lt;/TD&gt;",CONCATENATE("&lt;TD VALIGN = TOP  ALIGN = CENTER&gt;",Master!J151,"&lt;/TD&gt;")))</f>
        <v/>
      </c>
      <c r="L151" s="7" t="str">
        <f>IF(Master!K151="#","",IF(Master!K151="#","&lt;TD&gt;&lt;BR&gt;&lt;/TD&gt;",CONCATENATE("&lt;TD VALIGN = TOP  ALIGN = CENTER&gt;",Master!K151,"&lt;/TD&gt;")))</f>
        <v/>
      </c>
      <c r="M151" s="7" t="str">
        <f>IF(Master!L151="#","",IF(Master!L151="#","&lt;TD&gt;&lt;BR&gt;&lt;/TD&gt;",CONCATENATE("&lt;TD VALIGN = TOP  ALIGN = CENTER&gt;",Master!L151,"&lt;/TD&gt;")))</f>
        <v/>
      </c>
      <c r="N151" s="7" t="str">
        <f>IF(Master!M151="#","",IF(Master!M151="#","&lt;TD&gt;&lt;BR&gt;&lt;/TD&gt;",CONCATENATE("&lt;TD VALIGN = TOP  ALIGN = CENTER&gt;",Master!M151,"&lt;/TD&gt;")))</f>
        <v/>
      </c>
      <c r="O151" s="7" t="str">
        <f>IF(Master!N151="#","",IF(Master!N151="#","&lt;TD&gt;&lt;BR&gt;&lt;/TD&gt;",CONCATENATE("&lt;TD VALIGN = TOP  ALIGN = CENTER&gt;",Master!N151,"&lt;/TD&gt;")))</f>
        <v/>
      </c>
      <c r="P151" s="7" t="str">
        <f>IF(Master!O151="#","",IF(Master!O151="#","&lt;TD&gt;&lt;BR&gt;&lt;/TD&gt;",CONCATENATE("&lt;TD VALIGN = TOP  ALIGN = CENTER&gt;",Master!O151,"&lt;/TD&gt;")))</f>
        <v/>
      </c>
      <c r="Q151" s="7" t="str">
        <f>IF(Master!P151="#","",IF(Master!P151="#","&lt;TD&gt;&lt;BR&gt;&lt;/TD&gt;",CONCATENATE("&lt;TD VALIGN = TOP  ALIGN = CENTER&gt;",Master!P151,"&lt;/TD&gt;")))</f>
        <v/>
      </c>
      <c r="R151" s="7" t="str">
        <f>IF(Master!Q151="#","",IF(Master!Q151="#","&lt;TD&gt;&lt;BR&gt;&lt;/TD&gt;",CONCATENATE("&lt;TD VALIGN = TOP  ALIGN = CENTER&gt;",Master!Q151,"&lt;/TD&gt;")))</f>
        <v/>
      </c>
      <c r="S151" s="7" t="str">
        <f>IF(Master!R151="#","",IF(Master!R151="#","&lt;TD&gt;&lt;BR&gt;&lt;/TD&gt;",CONCATENATE("&lt;TD VALIGN = TOP  ALIGN = CENTER&gt;",Master!R151,"&lt;/TD&gt;")))</f>
        <v/>
      </c>
      <c r="T151" s="7" t="str">
        <f>IF(Master!S151="#","",IF(Master!S151="#","&lt;TD&gt;&lt;BR&gt;&lt;/TD&gt;",CONCATENATE("&lt;TD VALIGN = TOP  ALIGN = CENTER&gt;",Master!S151,"&lt;/TD&gt;")))</f>
        <v/>
      </c>
      <c r="U151" s="7" t="str">
        <f>IF(Master!T151="#","",IF(Master!T151="#","&lt;TD&gt;&lt;BR&gt;&lt;/TD&gt;",CONCATENATE("&lt;TD VALIGN = TOP  ALIGN = CENTER&gt;",Master!T151,"&lt;/TD&gt;")))</f>
        <v/>
      </c>
      <c r="V151" s="7" t="str">
        <f>IF(Master!U151="#","",IF(Master!U151="#","&lt;TD&gt;&lt;BR&gt;&lt;/TD&gt;",CONCATENATE("&lt;TD VALIGN = TOP  ALIGN = CENTER&gt;",Master!U151,"&lt;/TD&gt;")))</f>
        <v/>
      </c>
      <c r="W151" s="7" t="str">
        <f>IF(Master!V151="#","",IF(Master!V151="#","&lt;TD&gt;&lt;BR&gt;&lt;/TD&gt;",CONCATENATE("&lt;TD VALIGN = TOP  ALIGN = CENTER&gt;",Master!V151,"&lt;/TD&gt;")))</f>
        <v/>
      </c>
      <c r="X151" s="7" t="str">
        <f>IF(Master!W151="#","",IF(Master!W151="#","&lt;TD&gt;&lt;BR&gt;&lt;/TD&gt;",CONCATENATE("&lt;TD VALIGN = TOP  ALIGN = CENTER&gt;",Master!W151,"&lt;/TD&gt;")))</f>
        <v/>
      </c>
      <c r="Y151" s="7"/>
    </row>
    <row r="152" spans="1:25" ht="12.75" customHeight="1" x14ac:dyDescent="0.2">
      <c r="A152" s="112" t="str">
        <f>IF(Master!$B152="#","","&lt;TR&gt;")</f>
        <v/>
      </c>
      <c r="B152" s="7" t="str">
        <f>IF(Master!$B152="#","",CONCATENATE("&lt;TD VALIGN = TOP  ALIGN = CENTER&gt;&lt;A HREF=""maint_",Master!A152,".pdf""&gt;",Master!A152,"&lt;/A&gt;"))</f>
        <v/>
      </c>
      <c r="C152" s="7" t="str">
        <f>IF(Master!$B152="#","", (IF(Totals!AS152="Y","&lt;BR&gt;&lt;SMALL&gt;&lt;B&gt;&lt;FONT COLOR=""#00C000""&gt;Closed&lt;/FONT&gt;&lt;/B&gt;&lt;/SMALL&gt;&lt;/TD&gt;","&lt;/TD&gt;")))</f>
        <v/>
      </c>
      <c r="E152" s="7" t="str">
        <f>(IF((Master!$B152="#"),(""),(CONCATENATE("&lt;TD VALIGN = TOP  ALIGN = CENTER NOWRAP&gt;",Master!C152,"&lt;/TD&gt;"))))</f>
        <v/>
      </c>
      <c r="F152" s="7" t="str">
        <f>(IF((Master!$B152="#"),(""),(CONCATENATE("&lt;TD VALIGN = TOP NOWRAP&gt;",Master!D152,"&lt;/TD&gt;"))))</f>
        <v/>
      </c>
      <c r="G152" s="7" t="str">
        <f>(IF((Master!$B152="#"),(""),(CONCATENATE("&lt;TD VALIGN = TOP NOWRAP&gt;",Master!E152,"&lt;/TD&gt;"))))</f>
        <v/>
      </c>
      <c r="H152" s="7" t="str">
        <f>IF(Master!G152="#","",IF(Master!G152="#","&lt;TD&gt;&lt;BR&gt;&lt;/TD&gt;",CONCATENATE("&lt;TD VALIGN = TOP  ALIGN = CENTER&gt;",Master!G152,"&lt;/TD&gt;")))</f>
        <v/>
      </c>
      <c r="I152" s="7" t="str">
        <f>IF(Master!H152="#","",IF(Master!H152="#","&lt;TD&gt;&lt;BR&gt;&lt;/TD&gt;",CONCATENATE("&lt;TD VALIGN = TOP  ALIGN = CENTER&gt;",Master!H152,"&lt;/TD&gt;")))</f>
        <v/>
      </c>
      <c r="J152" s="7" t="str">
        <f>IF(Master!I152="#","",IF(Master!I152="#","&lt;TD&gt;&lt;BR&gt;&lt;/TD&gt;",CONCATENATE("&lt;TD VALIGN = TOP  ALIGN = CENTER&gt;",Master!I152,"&lt;/TD&gt;")))</f>
        <v/>
      </c>
      <c r="K152" s="7" t="str">
        <f>IF(Master!J152="#","",IF(Master!J152="#","&lt;TD&gt;&lt;BR&gt;&lt;/TD&gt;",CONCATENATE("&lt;TD VALIGN = TOP  ALIGN = CENTER&gt;",Master!J152,"&lt;/TD&gt;")))</f>
        <v/>
      </c>
      <c r="L152" s="7" t="str">
        <f>IF(Master!K152="#","",IF(Master!K152="#","&lt;TD&gt;&lt;BR&gt;&lt;/TD&gt;",CONCATENATE("&lt;TD VALIGN = TOP  ALIGN = CENTER&gt;",Master!K152,"&lt;/TD&gt;")))</f>
        <v/>
      </c>
      <c r="M152" s="7" t="str">
        <f>IF(Master!L152="#","",IF(Master!L152="#","&lt;TD&gt;&lt;BR&gt;&lt;/TD&gt;",CONCATENATE("&lt;TD VALIGN = TOP  ALIGN = CENTER&gt;",Master!L152,"&lt;/TD&gt;")))</f>
        <v/>
      </c>
      <c r="N152" s="7" t="str">
        <f>IF(Master!M152="#","",IF(Master!M152="#","&lt;TD&gt;&lt;BR&gt;&lt;/TD&gt;",CONCATENATE("&lt;TD VALIGN = TOP  ALIGN = CENTER&gt;",Master!M152,"&lt;/TD&gt;")))</f>
        <v/>
      </c>
      <c r="O152" s="7" t="str">
        <f>IF(Master!N152="#","",IF(Master!N152="#","&lt;TD&gt;&lt;BR&gt;&lt;/TD&gt;",CONCATENATE("&lt;TD VALIGN = TOP  ALIGN = CENTER&gt;",Master!N152,"&lt;/TD&gt;")))</f>
        <v/>
      </c>
      <c r="P152" s="7" t="str">
        <f>IF(Master!O152="#","",IF(Master!O152="#","&lt;TD&gt;&lt;BR&gt;&lt;/TD&gt;",CONCATENATE("&lt;TD VALIGN = TOP  ALIGN = CENTER&gt;",Master!O152,"&lt;/TD&gt;")))</f>
        <v/>
      </c>
      <c r="Q152" s="7" t="str">
        <f>IF(Master!P152="#","",IF(Master!P152="#","&lt;TD&gt;&lt;BR&gt;&lt;/TD&gt;",CONCATENATE("&lt;TD VALIGN = TOP  ALIGN = CENTER&gt;",Master!P152,"&lt;/TD&gt;")))</f>
        <v/>
      </c>
      <c r="R152" s="7" t="str">
        <f>IF(Master!Q152="#","",IF(Master!Q152="#","&lt;TD&gt;&lt;BR&gt;&lt;/TD&gt;",CONCATENATE("&lt;TD VALIGN = TOP  ALIGN = CENTER&gt;",Master!Q152,"&lt;/TD&gt;")))</f>
        <v/>
      </c>
      <c r="S152" s="7" t="str">
        <f>IF(Master!R152="#","",IF(Master!R152="#","&lt;TD&gt;&lt;BR&gt;&lt;/TD&gt;",CONCATENATE("&lt;TD VALIGN = TOP  ALIGN = CENTER&gt;",Master!R152,"&lt;/TD&gt;")))</f>
        <v/>
      </c>
      <c r="T152" s="7" t="str">
        <f>IF(Master!S152="#","",IF(Master!S152="#","&lt;TD&gt;&lt;BR&gt;&lt;/TD&gt;",CONCATENATE("&lt;TD VALIGN = TOP  ALIGN = CENTER&gt;",Master!S152,"&lt;/TD&gt;")))</f>
        <v/>
      </c>
      <c r="U152" s="7" t="str">
        <f>IF(Master!T152="#","",IF(Master!T152="#","&lt;TD&gt;&lt;BR&gt;&lt;/TD&gt;",CONCATENATE("&lt;TD VALIGN = TOP  ALIGN = CENTER&gt;",Master!T152,"&lt;/TD&gt;")))</f>
        <v/>
      </c>
      <c r="V152" s="7" t="str">
        <f>IF(Master!U152="#","",IF(Master!U152="#","&lt;TD&gt;&lt;BR&gt;&lt;/TD&gt;",CONCATENATE("&lt;TD VALIGN = TOP  ALIGN = CENTER&gt;",Master!U152,"&lt;/TD&gt;")))</f>
        <v/>
      </c>
      <c r="W152" s="7" t="str">
        <f>IF(Master!V152="#","",IF(Master!V152="#","&lt;TD&gt;&lt;BR&gt;&lt;/TD&gt;",CONCATENATE("&lt;TD VALIGN = TOP  ALIGN = CENTER&gt;",Master!V152,"&lt;/TD&gt;")))</f>
        <v/>
      </c>
      <c r="X152" s="7" t="str">
        <f>IF(Master!W152="#","",IF(Master!W152="#","&lt;TD&gt;&lt;BR&gt;&lt;/TD&gt;",CONCATENATE("&lt;TD VALIGN = TOP  ALIGN = CENTER&gt;",Master!W152,"&lt;/TD&gt;")))</f>
        <v/>
      </c>
      <c r="Y152" s="7"/>
    </row>
    <row r="153" spans="1:25" ht="12.75" customHeight="1" x14ac:dyDescent="0.2">
      <c r="A153" s="112" t="str">
        <f>IF(Master!$B153="#","","&lt;TR&gt;")</f>
        <v/>
      </c>
      <c r="B153" s="7" t="str">
        <f>IF(Master!$B153="#","",CONCATENATE("&lt;TD VALIGN = TOP  ALIGN = CENTER&gt;&lt;A HREF=""maint_",Master!A153,".pdf""&gt;",Master!A153,"&lt;/A&gt;"))</f>
        <v/>
      </c>
      <c r="C153" s="7" t="str">
        <f>IF(Master!$B153="#","", (IF(Totals!AS153="Y","&lt;BR&gt;&lt;SMALL&gt;&lt;B&gt;&lt;FONT COLOR=""#00C000""&gt;Closed&lt;/FONT&gt;&lt;/B&gt;&lt;/SMALL&gt;&lt;/TD&gt;","&lt;/TD&gt;")))</f>
        <v/>
      </c>
      <c r="E153" s="7" t="str">
        <f>(IF((Master!$B153="#"),(""),(CONCATENATE("&lt;TD VALIGN = TOP  ALIGN = CENTER NOWRAP&gt;",Master!C153,"&lt;/TD&gt;"))))</f>
        <v/>
      </c>
      <c r="F153" s="7" t="str">
        <f>(IF((Master!$B153="#"),(""),(CONCATENATE("&lt;TD VALIGN = TOP NOWRAP&gt;",Master!D153,"&lt;/TD&gt;"))))</f>
        <v/>
      </c>
      <c r="G153" s="7" t="str">
        <f>(IF((Master!$B153="#"),(""),(CONCATENATE("&lt;TD VALIGN = TOP NOWRAP&gt;",Master!E153,"&lt;/TD&gt;"))))</f>
        <v/>
      </c>
      <c r="H153" s="7" t="str">
        <f>IF(Master!G153="#","",IF(Master!G153="#","&lt;TD&gt;&lt;BR&gt;&lt;/TD&gt;",CONCATENATE("&lt;TD VALIGN = TOP  ALIGN = CENTER&gt;",Master!G153,"&lt;/TD&gt;")))</f>
        <v/>
      </c>
      <c r="I153" s="7" t="str">
        <f>IF(Master!H153="#","",IF(Master!H153="#","&lt;TD&gt;&lt;BR&gt;&lt;/TD&gt;",CONCATENATE("&lt;TD VALIGN = TOP  ALIGN = CENTER&gt;",Master!H153,"&lt;/TD&gt;")))</f>
        <v/>
      </c>
      <c r="J153" s="7" t="str">
        <f>IF(Master!I153="#","",IF(Master!I153="#","&lt;TD&gt;&lt;BR&gt;&lt;/TD&gt;",CONCATENATE("&lt;TD VALIGN = TOP  ALIGN = CENTER&gt;",Master!I153,"&lt;/TD&gt;")))</f>
        <v/>
      </c>
      <c r="K153" s="7" t="str">
        <f>IF(Master!J153="#","",IF(Master!J153="#","&lt;TD&gt;&lt;BR&gt;&lt;/TD&gt;",CONCATENATE("&lt;TD VALIGN = TOP  ALIGN = CENTER&gt;",Master!J153,"&lt;/TD&gt;")))</f>
        <v/>
      </c>
      <c r="L153" s="7" t="str">
        <f>IF(Master!K153="#","",IF(Master!K153="#","&lt;TD&gt;&lt;BR&gt;&lt;/TD&gt;",CONCATENATE("&lt;TD VALIGN = TOP  ALIGN = CENTER&gt;",Master!K153,"&lt;/TD&gt;")))</f>
        <v/>
      </c>
      <c r="M153" s="7" t="str">
        <f>IF(Master!L153="#","",IF(Master!L153="#","&lt;TD&gt;&lt;BR&gt;&lt;/TD&gt;",CONCATENATE("&lt;TD VALIGN = TOP  ALIGN = CENTER&gt;",Master!L153,"&lt;/TD&gt;")))</f>
        <v/>
      </c>
      <c r="N153" s="7" t="str">
        <f>IF(Master!M153="#","",IF(Master!M153="#","&lt;TD&gt;&lt;BR&gt;&lt;/TD&gt;",CONCATENATE("&lt;TD VALIGN = TOP  ALIGN = CENTER&gt;",Master!M153,"&lt;/TD&gt;")))</f>
        <v/>
      </c>
      <c r="O153" s="7" t="str">
        <f>IF(Master!N153="#","",IF(Master!N153="#","&lt;TD&gt;&lt;BR&gt;&lt;/TD&gt;",CONCATENATE("&lt;TD VALIGN = TOP  ALIGN = CENTER&gt;",Master!N153,"&lt;/TD&gt;")))</f>
        <v/>
      </c>
      <c r="P153" s="7" t="str">
        <f>IF(Master!O153="#","",IF(Master!O153="#","&lt;TD&gt;&lt;BR&gt;&lt;/TD&gt;",CONCATENATE("&lt;TD VALIGN = TOP  ALIGN = CENTER&gt;",Master!O153,"&lt;/TD&gt;")))</f>
        <v/>
      </c>
      <c r="Q153" s="7" t="str">
        <f>IF(Master!P153="#","",IF(Master!P153="#","&lt;TD&gt;&lt;BR&gt;&lt;/TD&gt;",CONCATENATE("&lt;TD VALIGN = TOP  ALIGN = CENTER&gt;",Master!P153,"&lt;/TD&gt;")))</f>
        <v/>
      </c>
      <c r="R153" s="7" t="str">
        <f>IF(Master!Q153="#","",IF(Master!Q153="#","&lt;TD&gt;&lt;BR&gt;&lt;/TD&gt;",CONCATENATE("&lt;TD VALIGN = TOP  ALIGN = CENTER&gt;",Master!Q153,"&lt;/TD&gt;")))</f>
        <v/>
      </c>
      <c r="S153" s="7" t="str">
        <f>IF(Master!R153="#","",IF(Master!R153="#","&lt;TD&gt;&lt;BR&gt;&lt;/TD&gt;",CONCATENATE("&lt;TD VALIGN = TOP  ALIGN = CENTER&gt;",Master!R153,"&lt;/TD&gt;")))</f>
        <v/>
      </c>
      <c r="T153" s="7" t="str">
        <f>IF(Master!S153="#","",IF(Master!S153="#","&lt;TD&gt;&lt;BR&gt;&lt;/TD&gt;",CONCATENATE("&lt;TD VALIGN = TOP  ALIGN = CENTER&gt;",Master!S153,"&lt;/TD&gt;")))</f>
        <v/>
      </c>
      <c r="U153" s="7" t="str">
        <f>IF(Master!T153="#","",IF(Master!T153="#","&lt;TD&gt;&lt;BR&gt;&lt;/TD&gt;",CONCATENATE("&lt;TD VALIGN = TOP  ALIGN = CENTER&gt;",Master!T153,"&lt;/TD&gt;")))</f>
        <v/>
      </c>
      <c r="V153" s="7" t="str">
        <f>IF(Master!U153="#","",IF(Master!U153="#","&lt;TD&gt;&lt;BR&gt;&lt;/TD&gt;",CONCATENATE("&lt;TD VALIGN = TOP  ALIGN = CENTER&gt;",Master!U153,"&lt;/TD&gt;")))</f>
        <v/>
      </c>
      <c r="W153" s="7" t="str">
        <f>IF(Master!V153="#","",IF(Master!V153="#","&lt;TD&gt;&lt;BR&gt;&lt;/TD&gt;",CONCATENATE("&lt;TD VALIGN = TOP  ALIGN = CENTER&gt;",Master!V153,"&lt;/TD&gt;")))</f>
        <v/>
      </c>
      <c r="X153" s="7" t="str">
        <f>IF(Master!W153="#","",IF(Master!W153="#","&lt;TD&gt;&lt;BR&gt;&lt;/TD&gt;",CONCATENATE("&lt;TD VALIGN = TOP  ALIGN = CENTER&gt;",Master!W153,"&lt;/TD&gt;")))</f>
        <v/>
      </c>
      <c r="Y153" s="7"/>
    </row>
    <row r="154" spans="1:25" ht="12.75" customHeight="1" x14ac:dyDescent="0.2">
      <c r="A154" s="112" t="str">
        <f>IF(Master!$B154="#","","&lt;TR&gt;")</f>
        <v/>
      </c>
      <c r="B154" s="7" t="str">
        <f>IF(Master!$B154="#","",CONCATENATE("&lt;TD VALIGN = TOP  ALIGN = CENTER&gt;&lt;A HREF=""maint_",Master!A154,".pdf""&gt;",Master!A154,"&lt;/A&gt;"))</f>
        <v/>
      </c>
      <c r="C154" s="7" t="str">
        <f>IF(Master!$B154="#","", (IF(Totals!AS154="Y","&lt;BR&gt;&lt;SMALL&gt;&lt;B&gt;&lt;FONT COLOR=""#00C000""&gt;Closed&lt;/FONT&gt;&lt;/B&gt;&lt;/SMALL&gt;&lt;/TD&gt;","&lt;/TD&gt;")))</f>
        <v/>
      </c>
      <c r="E154" s="7" t="str">
        <f>(IF((Master!$B154="#"),(""),(CONCATENATE("&lt;TD VALIGN = TOP  ALIGN = CENTER NOWRAP&gt;",Master!C154,"&lt;/TD&gt;"))))</f>
        <v/>
      </c>
      <c r="F154" s="7" t="str">
        <f>(IF((Master!$B154="#"),(""),(CONCATENATE("&lt;TD VALIGN = TOP NOWRAP&gt;",Master!D154,"&lt;/TD&gt;"))))</f>
        <v/>
      </c>
      <c r="G154" s="7" t="str">
        <f>(IF((Master!$B154="#"),(""),(CONCATENATE("&lt;TD VALIGN = TOP NOWRAP&gt;",Master!E154,"&lt;/TD&gt;"))))</f>
        <v/>
      </c>
      <c r="H154" s="7" t="str">
        <f>IF(Master!G154="#","",IF(Master!G154="#","&lt;TD&gt;&lt;BR&gt;&lt;/TD&gt;",CONCATENATE("&lt;TD VALIGN = TOP  ALIGN = CENTER&gt;",Master!G154,"&lt;/TD&gt;")))</f>
        <v/>
      </c>
      <c r="I154" s="7" t="str">
        <f>IF(Master!H154="#","",IF(Master!H154="#","&lt;TD&gt;&lt;BR&gt;&lt;/TD&gt;",CONCATENATE("&lt;TD VALIGN = TOP  ALIGN = CENTER&gt;",Master!H154,"&lt;/TD&gt;")))</f>
        <v/>
      </c>
      <c r="J154" s="7" t="str">
        <f>IF(Master!I154="#","",IF(Master!I154="#","&lt;TD&gt;&lt;BR&gt;&lt;/TD&gt;",CONCATENATE("&lt;TD VALIGN = TOP  ALIGN = CENTER&gt;",Master!I154,"&lt;/TD&gt;")))</f>
        <v/>
      </c>
      <c r="K154" s="7" t="str">
        <f>IF(Master!J154="#","",IF(Master!J154="#","&lt;TD&gt;&lt;BR&gt;&lt;/TD&gt;",CONCATENATE("&lt;TD VALIGN = TOP  ALIGN = CENTER&gt;",Master!J154,"&lt;/TD&gt;")))</f>
        <v/>
      </c>
      <c r="L154" s="7" t="str">
        <f>IF(Master!K154="#","",IF(Master!K154="#","&lt;TD&gt;&lt;BR&gt;&lt;/TD&gt;",CONCATENATE("&lt;TD VALIGN = TOP  ALIGN = CENTER&gt;",Master!K154,"&lt;/TD&gt;")))</f>
        <v/>
      </c>
      <c r="M154" s="7" t="str">
        <f>IF(Master!L154="#","",IF(Master!L154="#","&lt;TD&gt;&lt;BR&gt;&lt;/TD&gt;",CONCATENATE("&lt;TD VALIGN = TOP  ALIGN = CENTER&gt;",Master!L154,"&lt;/TD&gt;")))</f>
        <v/>
      </c>
      <c r="N154" s="7" t="str">
        <f>IF(Master!M154="#","",IF(Master!M154="#","&lt;TD&gt;&lt;BR&gt;&lt;/TD&gt;",CONCATENATE("&lt;TD VALIGN = TOP  ALIGN = CENTER&gt;",Master!M154,"&lt;/TD&gt;")))</f>
        <v/>
      </c>
      <c r="O154" s="7" t="str">
        <f>IF(Master!N154="#","",IF(Master!N154="#","&lt;TD&gt;&lt;BR&gt;&lt;/TD&gt;",CONCATENATE("&lt;TD VALIGN = TOP  ALIGN = CENTER&gt;",Master!N154,"&lt;/TD&gt;")))</f>
        <v/>
      </c>
      <c r="P154" s="7" t="str">
        <f>IF(Master!O154="#","",IF(Master!O154="#","&lt;TD&gt;&lt;BR&gt;&lt;/TD&gt;",CONCATENATE("&lt;TD VALIGN = TOP  ALIGN = CENTER&gt;",Master!O154,"&lt;/TD&gt;")))</f>
        <v/>
      </c>
      <c r="Q154" s="7" t="str">
        <f>IF(Master!P154="#","",IF(Master!P154="#","&lt;TD&gt;&lt;BR&gt;&lt;/TD&gt;",CONCATENATE("&lt;TD VALIGN = TOP  ALIGN = CENTER&gt;",Master!P154,"&lt;/TD&gt;")))</f>
        <v/>
      </c>
      <c r="R154" s="7" t="str">
        <f>IF(Master!Q154="#","",IF(Master!Q154="#","&lt;TD&gt;&lt;BR&gt;&lt;/TD&gt;",CONCATENATE("&lt;TD VALIGN = TOP  ALIGN = CENTER&gt;",Master!Q154,"&lt;/TD&gt;")))</f>
        <v/>
      </c>
      <c r="S154" s="7" t="str">
        <f>IF(Master!R154="#","",IF(Master!R154="#","&lt;TD&gt;&lt;BR&gt;&lt;/TD&gt;",CONCATENATE("&lt;TD VALIGN = TOP  ALIGN = CENTER&gt;",Master!R154,"&lt;/TD&gt;")))</f>
        <v/>
      </c>
      <c r="T154" s="7" t="str">
        <f>IF(Master!S154="#","",IF(Master!S154="#","&lt;TD&gt;&lt;BR&gt;&lt;/TD&gt;",CONCATENATE("&lt;TD VALIGN = TOP  ALIGN = CENTER&gt;",Master!S154,"&lt;/TD&gt;")))</f>
        <v/>
      </c>
      <c r="U154" s="7" t="str">
        <f>IF(Master!T154="#","",IF(Master!T154="#","&lt;TD&gt;&lt;BR&gt;&lt;/TD&gt;",CONCATENATE("&lt;TD VALIGN = TOP  ALIGN = CENTER&gt;",Master!T154,"&lt;/TD&gt;")))</f>
        <v/>
      </c>
      <c r="V154" s="7" t="str">
        <f>IF(Master!U154="#","",IF(Master!U154="#","&lt;TD&gt;&lt;BR&gt;&lt;/TD&gt;",CONCATENATE("&lt;TD VALIGN = TOP  ALIGN = CENTER&gt;",Master!U154,"&lt;/TD&gt;")))</f>
        <v/>
      </c>
      <c r="W154" s="7" t="str">
        <f>IF(Master!V154="#","",IF(Master!V154="#","&lt;TD&gt;&lt;BR&gt;&lt;/TD&gt;",CONCATENATE("&lt;TD VALIGN = TOP  ALIGN = CENTER&gt;",Master!V154,"&lt;/TD&gt;")))</f>
        <v/>
      </c>
      <c r="X154" s="7" t="str">
        <f>IF(Master!W154="#","",IF(Master!W154="#","&lt;TD&gt;&lt;BR&gt;&lt;/TD&gt;",CONCATENATE("&lt;TD VALIGN = TOP  ALIGN = CENTER&gt;",Master!W154,"&lt;/TD&gt;")))</f>
        <v/>
      </c>
      <c r="Y154" s="7"/>
    </row>
    <row r="155" spans="1:25" ht="12.75" customHeight="1" x14ac:dyDescent="0.2">
      <c r="A155" s="112" t="str">
        <f>IF(Master!$B155="#","","&lt;TR&gt;")</f>
        <v/>
      </c>
      <c r="B155" s="7" t="str">
        <f>IF(Master!$B155="#","",CONCATENATE("&lt;TD VALIGN = TOP  ALIGN = CENTER&gt;&lt;A HREF=""maint_",Master!A155,".pdf""&gt;",Master!A155,"&lt;/A&gt;"))</f>
        <v/>
      </c>
      <c r="C155" s="7" t="str">
        <f>IF(Master!$B155="#","", (IF(Totals!AS155="Y","&lt;BR&gt;&lt;SMALL&gt;&lt;B&gt;&lt;FONT COLOR=""#00C000""&gt;Closed&lt;/FONT&gt;&lt;/B&gt;&lt;/SMALL&gt;&lt;/TD&gt;","&lt;/TD&gt;")))</f>
        <v/>
      </c>
      <c r="E155" s="7" t="str">
        <f>(IF((Master!$B155="#"),(""),(CONCATENATE("&lt;TD VALIGN = TOP  ALIGN = CENTER NOWRAP&gt;",Master!C155,"&lt;/TD&gt;"))))</f>
        <v/>
      </c>
      <c r="F155" s="7" t="str">
        <f>(IF((Master!$B155="#"),(""),(CONCATENATE("&lt;TD VALIGN = TOP NOWRAP&gt;",Master!D155,"&lt;/TD&gt;"))))</f>
        <v/>
      </c>
      <c r="G155" s="7" t="str">
        <f>(IF((Master!$B155="#"),(""),(CONCATENATE("&lt;TD VALIGN = TOP NOWRAP&gt;",Master!E155,"&lt;/TD&gt;"))))</f>
        <v/>
      </c>
      <c r="H155" s="7" t="str">
        <f>IF(Master!G155="#","",IF(Master!G155="#","&lt;TD&gt;&lt;BR&gt;&lt;/TD&gt;",CONCATENATE("&lt;TD VALIGN = TOP  ALIGN = CENTER&gt;",Master!G155,"&lt;/TD&gt;")))</f>
        <v/>
      </c>
      <c r="I155" s="7" t="str">
        <f>IF(Master!H155="#","",IF(Master!H155="#","&lt;TD&gt;&lt;BR&gt;&lt;/TD&gt;",CONCATENATE("&lt;TD VALIGN = TOP  ALIGN = CENTER&gt;",Master!H155,"&lt;/TD&gt;")))</f>
        <v/>
      </c>
      <c r="J155" s="7" t="str">
        <f>IF(Master!I155="#","",IF(Master!I155="#","&lt;TD&gt;&lt;BR&gt;&lt;/TD&gt;",CONCATENATE("&lt;TD VALIGN = TOP  ALIGN = CENTER&gt;",Master!I155,"&lt;/TD&gt;")))</f>
        <v/>
      </c>
      <c r="K155" s="7" t="str">
        <f>IF(Master!J155="#","",IF(Master!J155="#","&lt;TD&gt;&lt;BR&gt;&lt;/TD&gt;",CONCATENATE("&lt;TD VALIGN = TOP  ALIGN = CENTER&gt;",Master!J155,"&lt;/TD&gt;")))</f>
        <v/>
      </c>
      <c r="L155" s="7" t="str">
        <f>IF(Master!K155="#","",IF(Master!K155="#","&lt;TD&gt;&lt;BR&gt;&lt;/TD&gt;",CONCATENATE("&lt;TD VALIGN = TOP  ALIGN = CENTER&gt;",Master!K155,"&lt;/TD&gt;")))</f>
        <v/>
      </c>
      <c r="M155" s="7" t="str">
        <f>IF(Master!L155="#","",IF(Master!L155="#","&lt;TD&gt;&lt;BR&gt;&lt;/TD&gt;",CONCATENATE("&lt;TD VALIGN = TOP  ALIGN = CENTER&gt;",Master!L155,"&lt;/TD&gt;")))</f>
        <v/>
      </c>
      <c r="N155" s="7" t="str">
        <f>IF(Master!M155="#","",IF(Master!M155="#","&lt;TD&gt;&lt;BR&gt;&lt;/TD&gt;",CONCATENATE("&lt;TD VALIGN = TOP  ALIGN = CENTER&gt;",Master!M155,"&lt;/TD&gt;")))</f>
        <v/>
      </c>
      <c r="O155" s="7" t="str">
        <f>IF(Master!N155="#","",IF(Master!N155="#","&lt;TD&gt;&lt;BR&gt;&lt;/TD&gt;",CONCATENATE("&lt;TD VALIGN = TOP  ALIGN = CENTER&gt;",Master!N155,"&lt;/TD&gt;")))</f>
        <v/>
      </c>
      <c r="P155" s="7" t="str">
        <f>IF(Master!O155="#","",IF(Master!O155="#","&lt;TD&gt;&lt;BR&gt;&lt;/TD&gt;",CONCATENATE("&lt;TD VALIGN = TOP  ALIGN = CENTER&gt;",Master!O155,"&lt;/TD&gt;")))</f>
        <v/>
      </c>
      <c r="Q155" s="7" t="str">
        <f>IF(Master!P155="#","",IF(Master!P155="#","&lt;TD&gt;&lt;BR&gt;&lt;/TD&gt;",CONCATENATE("&lt;TD VALIGN = TOP  ALIGN = CENTER&gt;",Master!P155,"&lt;/TD&gt;")))</f>
        <v/>
      </c>
      <c r="R155" s="7" t="str">
        <f>IF(Master!Q155="#","",IF(Master!Q155="#","&lt;TD&gt;&lt;BR&gt;&lt;/TD&gt;",CONCATENATE("&lt;TD VALIGN = TOP  ALIGN = CENTER&gt;",Master!Q155,"&lt;/TD&gt;")))</f>
        <v/>
      </c>
      <c r="S155" s="7" t="str">
        <f>IF(Master!R155="#","",IF(Master!R155="#","&lt;TD&gt;&lt;BR&gt;&lt;/TD&gt;",CONCATENATE("&lt;TD VALIGN = TOP  ALIGN = CENTER&gt;",Master!R155,"&lt;/TD&gt;")))</f>
        <v/>
      </c>
      <c r="T155" s="7" t="str">
        <f>IF(Master!S155="#","",IF(Master!S155="#","&lt;TD&gt;&lt;BR&gt;&lt;/TD&gt;",CONCATENATE("&lt;TD VALIGN = TOP  ALIGN = CENTER&gt;",Master!S155,"&lt;/TD&gt;")))</f>
        <v/>
      </c>
      <c r="U155" s="7" t="str">
        <f>IF(Master!T155="#","",IF(Master!T155="#","&lt;TD&gt;&lt;BR&gt;&lt;/TD&gt;",CONCATENATE("&lt;TD VALIGN = TOP  ALIGN = CENTER&gt;",Master!T155,"&lt;/TD&gt;")))</f>
        <v/>
      </c>
      <c r="V155" s="7" t="str">
        <f>IF(Master!U155="#","",IF(Master!U155="#","&lt;TD&gt;&lt;BR&gt;&lt;/TD&gt;",CONCATENATE("&lt;TD VALIGN = TOP  ALIGN = CENTER&gt;",Master!U155,"&lt;/TD&gt;")))</f>
        <v/>
      </c>
      <c r="W155" s="7" t="str">
        <f>IF(Master!V155="#","",IF(Master!V155="#","&lt;TD&gt;&lt;BR&gt;&lt;/TD&gt;",CONCATENATE("&lt;TD VALIGN = TOP  ALIGN = CENTER&gt;",Master!V155,"&lt;/TD&gt;")))</f>
        <v/>
      </c>
      <c r="X155" s="7" t="str">
        <f>IF(Master!W155="#","",IF(Master!W155="#","&lt;TD&gt;&lt;BR&gt;&lt;/TD&gt;",CONCATENATE("&lt;TD VALIGN = TOP  ALIGN = CENTER&gt;",Master!W155,"&lt;/TD&gt;")))</f>
        <v/>
      </c>
      <c r="Y155" s="7"/>
    </row>
    <row r="156" spans="1:25" ht="12.75" customHeight="1" x14ac:dyDescent="0.2">
      <c r="A156" s="112" t="str">
        <f>IF(Master!$B156="#","","&lt;TR&gt;")</f>
        <v/>
      </c>
      <c r="B156" s="7" t="str">
        <f>IF(Master!$B156="#","",CONCATENATE("&lt;TD VALIGN = TOP  ALIGN = CENTER&gt;&lt;A HREF=""maint_",Master!A156,".pdf""&gt;",Master!A156,"&lt;/A&gt;"))</f>
        <v/>
      </c>
      <c r="C156" s="7" t="str">
        <f>IF(Master!$B156="#","", (IF(Totals!AS156="Y","&lt;BR&gt;&lt;SMALL&gt;&lt;B&gt;&lt;FONT COLOR=""#00C000""&gt;Closed&lt;/FONT&gt;&lt;/B&gt;&lt;/SMALL&gt;&lt;/TD&gt;","&lt;/TD&gt;")))</f>
        <v/>
      </c>
      <c r="E156" s="7" t="str">
        <f>(IF((Master!$B156="#"),(""),(CONCATENATE("&lt;TD VALIGN = TOP  ALIGN = CENTER NOWRAP&gt;",Master!C156,"&lt;/TD&gt;"))))</f>
        <v/>
      </c>
      <c r="F156" s="7" t="str">
        <f>(IF((Master!$B156="#"),(""),(CONCATENATE("&lt;TD VALIGN = TOP NOWRAP&gt;",Master!D156,"&lt;/TD&gt;"))))</f>
        <v/>
      </c>
      <c r="G156" s="7" t="str">
        <f>(IF((Master!$B156="#"),(""),(CONCATENATE("&lt;TD VALIGN = TOP NOWRAP&gt;",Master!E156,"&lt;/TD&gt;"))))</f>
        <v/>
      </c>
      <c r="H156" s="7" t="str">
        <f>IF(Master!G156="#","",IF(Master!G156="#","&lt;TD&gt;&lt;BR&gt;&lt;/TD&gt;",CONCATENATE("&lt;TD VALIGN = TOP  ALIGN = CENTER&gt;",Master!G156,"&lt;/TD&gt;")))</f>
        <v/>
      </c>
      <c r="I156" s="7" t="str">
        <f>IF(Master!H156="#","",IF(Master!H156="#","&lt;TD&gt;&lt;BR&gt;&lt;/TD&gt;",CONCATENATE("&lt;TD VALIGN = TOP  ALIGN = CENTER&gt;",Master!H156,"&lt;/TD&gt;")))</f>
        <v/>
      </c>
      <c r="J156" s="7" t="str">
        <f>IF(Master!I156="#","",IF(Master!I156="#","&lt;TD&gt;&lt;BR&gt;&lt;/TD&gt;",CONCATENATE("&lt;TD VALIGN = TOP  ALIGN = CENTER&gt;",Master!I156,"&lt;/TD&gt;")))</f>
        <v/>
      </c>
      <c r="K156" s="7" t="str">
        <f>IF(Master!J156="#","",IF(Master!J156="#","&lt;TD&gt;&lt;BR&gt;&lt;/TD&gt;",CONCATENATE("&lt;TD VALIGN = TOP  ALIGN = CENTER&gt;",Master!J156,"&lt;/TD&gt;")))</f>
        <v/>
      </c>
      <c r="L156" s="7" t="str">
        <f>IF(Master!K156="#","",IF(Master!K156="#","&lt;TD&gt;&lt;BR&gt;&lt;/TD&gt;",CONCATENATE("&lt;TD VALIGN = TOP  ALIGN = CENTER&gt;",Master!K156,"&lt;/TD&gt;")))</f>
        <v/>
      </c>
      <c r="M156" s="7" t="str">
        <f>IF(Master!L156="#","",IF(Master!L156="#","&lt;TD&gt;&lt;BR&gt;&lt;/TD&gt;",CONCATENATE("&lt;TD VALIGN = TOP  ALIGN = CENTER&gt;",Master!L156,"&lt;/TD&gt;")))</f>
        <v/>
      </c>
      <c r="N156" s="7" t="str">
        <f>IF(Master!M156="#","",IF(Master!M156="#","&lt;TD&gt;&lt;BR&gt;&lt;/TD&gt;",CONCATENATE("&lt;TD VALIGN = TOP  ALIGN = CENTER&gt;",Master!M156,"&lt;/TD&gt;")))</f>
        <v/>
      </c>
      <c r="O156" s="7" t="str">
        <f>IF(Master!N156="#","",IF(Master!N156="#","&lt;TD&gt;&lt;BR&gt;&lt;/TD&gt;",CONCATENATE("&lt;TD VALIGN = TOP  ALIGN = CENTER&gt;",Master!N156,"&lt;/TD&gt;")))</f>
        <v/>
      </c>
      <c r="P156" s="7" t="str">
        <f>IF(Master!O156="#","",IF(Master!O156="#","&lt;TD&gt;&lt;BR&gt;&lt;/TD&gt;",CONCATENATE("&lt;TD VALIGN = TOP  ALIGN = CENTER&gt;",Master!O156,"&lt;/TD&gt;")))</f>
        <v/>
      </c>
      <c r="Q156" s="7" t="str">
        <f>IF(Master!P156="#","",IF(Master!P156="#","&lt;TD&gt;&lt;BR&gt;&lt;/TD&gt;",CONCATENATE("&lt;TD VALIGN = TOP  ALIGN = CENTER&gt;",Master!P156,"&lt;/TD&gt;")))</f>
        <v/>
      </c>
      <c r="R156" s="7" t="str">
        <f>IF(Master!Q156="#","",IF(Master!Q156="#","&lt;TD&gt;&lt;BR&gt;&lt;/TD&gt;",CONCATENATE("&lt;TD VALIGN = TOP  ALIGN = CENTER&gt;",Master!Q156,"&lt;/TD&gt;")))</f>
        <v/>
      </c>
      <c r="S156" s="7" t="str">
        <f>IF(Master!R156="#","",IF(Master!R156="#","&lt;TD&gt;&lt;BR&gt;&lt;/TD&gt;",CONCATENATE("&lt;TD VALIGN = TOP  ALIGN = CENTER&gt;",Master!R156,"&lt;/TD&gt;")))</f>
        <v/>
      </c>
      <c r="T156" s="7" t="str">
        <f>IF(Master!S156="#","",IF(Master!S156="#","&lt;TD&gt;&lt;BR&gt;&lt;/TD&gt;",CONCATENATE("&lt;TD VALIGN = TOP  ALIGN = CENTER&gt;",Master!S156,"&lt;/TD&gt;")))</f>
        <v/>
      </c>
      <c r="U156" s="7" t="str">
        <f>IF(Master!T156="#","",IF(Master!T156="#","&lt;TD&gt;&lt;BR&gt;&lt;/TD&gt;",CONCATENATE("&lt;TD VALIGN = TOP  ALIGN = CENTER&gt;",Master!T156,"&lt;/TD&gt;")))</f>
        <v/>
      </c>
      <c r="V156" s="7" t="str">
        <f>IF(Master!U156="#","",IF(Master!U156="#","&lt;TD&gt;&lt;BR&gt;&lt;/TD&gt;",CONCATENATE("&lt;TD VALIGN = TOP  ALIGN = CENTER&gt;",Master!U156,"&lt;/TD&gt;")))</f>
        <v/>
      </c>
      <c r="W156" s="7" t="str">
        <f>IF(Master!V156="#","",IF(Master!V156="#","&lt;TD&gt;&lt;BR&gt;&lt;/TD&gt;",CONCATENATE("&lt;TD VALIGN = TOP  ALIGN = CENTER&gt;",Master!V156,"&lt;/TD&gt;")))</f>
        <v/>
      </c>
      <c r="X156" s="7" t="str">
        <f>IF(Master!W156="#","",IF(Master!W156="#","&lt;TD&gt;&lt;BR&gt;&lt;/TD&gt;",CONCATENATE("&lt;TD VALIGN = TOP  ALIGN = CENTER&gt;",Master!W156,"&lt;/TD&gt;")))</f>
        <v/>
      </c>
      <c r="Y156" s="7"/>
    </row>
    <row r="157" spans="1:25" ht="12.75" customHeight="1" x14ac:dyDescent="0.2">
      <c r="A157" s="112" t="str">
        <f>IF(Master!$B157="#","","&lt;TR&gt;")</f>
        <v/>
      </c>
      <c r="B157" s="7" t="str">
        <f>IF(Master!$B157="#","",CONCATENATE("&lt;TD VALIGN = TOP  ALIGN = CENTER&gt;&lt;A HREF=""maint_",Master!A157,".pdf""&gt;",Master!A157,"&lt;/A&gt;"))</f>
        <v/>
      </c>
      <c r="C157" s="7" t="str">
        <f>IF(Master!$B157="#","", (IF(Totals!AS157="Y","&lt;BR&gt;&lt;SMALL&gt;&lt;B&gt;&lt;FONT COLOR=""#00C000""&gt;Closed&lt;/FONT&gt;&lt;/B&gt;&lt;/SMALL&gt;&lt;/TD&gt;","&lt;/TD&gt;")))</f>
        <v/>
      </c>
      <c r="E157" s="7" t="str">
        <f>(IF((Master!$B157="#"),(""),(CONCATENATE("&lt;TD VALIGN = TOP  ALIGN = CENTER NOWRAP&gt;",Master!C157,"&lt;/TD&gt;"))))</f>
        <v/>
      </c>
      <c r="F157" s="7" t="str">
        <f>(IF((Master!$B157="#"),(""),(CONCATENATE("&lt;TD VALIGN = TOP NOWRAP&gt;",Master!D157,"&lt;/TD&gt;"))))</f>
        <v/>
      </c>
      <c r="G157" s="7" t="str">
        <f>(IF((Master!$B157="#"),(""),(CONCATENATE("&lt;TD VALIGN = TOP NOWRAP&gt;",Master!E157,"&lt;/TD&gt;"))))</f>
        <v/>
      </c>
      <c r="H157" s="7" t="str">
        <f>IF(Master!G157="#","",IF(Master!G157="#","&lt;TD&gt;&lt;BR&gt;&lt;/TD&gt;",CONCATENATE("&lt;TD VALIGN = TOP  ALIGN = CENTER&gt;",Master!G157,"&lt;/TD&gt;")))</f>
        <v/>
      </c>
      <c r="I157" s="7" t="str">
        <f>IF(Master!H157="#","",IF(Master!H157="#","&lt;TD&gt;&lt;BR&gt;&lt;/TD&gt;",CONCATENATE("&lt;TD VALIGN = TOP  ALIGN = CENTER&gt;",Master!H157,"&lt;/TD&gt;")))</f>
        <v/>
      </c>
      <c r="J157" s="7" t="str">
        <f>IF(Master!I157="#","",IF(Master!I157="#","&lt;TD&gt;&lt;BR&gt;&lt;/TD&gt;",CONCATENATE("&lt;TD VALIGN = TOP  ALIGN = CENTER&gt;",Master!I157,"&lt;/TD&gt;")))</f>
        <v/>
      </c>
      <c r="K157" s="7" t="str">
        <f>IF(Master!J157="#","",IF(Master!J157="#","&lt;TD&gt;&lt;BR&gt;&lt;/TD&gt;",CONCATENATE("&lt;TD VALIGN = TOP  ALIGN = CENTER&gt;",Master!J157,"&lt;/TD&gt;")))</f>
        <v/>
      </c>
      <c r="L157" s="7" t="str">
        <f>IF(Master!K157="#","",IF(Master!K157="#","&lt;TD&gt;&lt;BR&gt;&lt;/TD&gt;",CONCATENATE("&lt;TD VALIGN = TOP  ALIGN = CENTER&gt;",Master!K157,"&lt;/TD&gt;")))</f>
        <v/>
      </c>
      <c r="M157" s="7" t="str">
        <f>IF(Master!L157="#","",IF(Master!L157="#","&lt;TD&gt;&lt;BR&gt;&lt;/TD&gt;",CONCATENATE("&lt;TD VALIGN = TOP  ALIGN = CENTER&gt;",Master!L157,"&lt;/TD&gt;")))</f>
        <v/>
      </c>
      <c r="N157" s="7" t="str">
        <f>IF(Master!M157="#","",IF(Master!M157="#","&lt;TD&gt;&lt;BR&gt;&lt;/TD&gt;",CONCATENATE("&lt;TD VALIGN = TOP  ALIGN = CENTER&gt;",Master!M157,"&lt;/TD&gt;")))</f>
        <v/>
      </c>
      <c r="O157" s="7" t="str">
        <f>IF(Master!N157="#","",IF(Master!N157="#","&lt;TD&gt;&lt;BR&gt;&lt;/TD&gt;",CONCATENATE("&lt;TD VALIGN = TOP  ALIGN = CENTER&gt;",Master!N157,"&lt;/TD&gt;")))</f>
        <v/>
      </c>
      <c r="P157" s="7" t="str">
        <f>IF(Master!O157="#","",IF(Master!O157="#","&lt;TD&gt;&lt;BR&gt;&lt;/TD&gt;",CONCATENATE("&lt;TD VALIGN = TOP  ALIGN = CENTER&gt;",Master!O157,"&lt;/TD&gt;")))</f>
        <v/>
      </c>
      <c r="Q157" s="7" t="str">
        <f>IF(Master!P157="#","",IF(Master!P157="#","&lt;TD&gt;&lt;BR&gt;&lt;/TD&gt;",CONCATENATE("&lt;TD VALIGN = TOP  ALIGN = CENTER&gt;",Master!P157,"&lt;/TD&gt;")))</f>
        <v/>
      </c>
      <c r="R157" s="7" t="str">
        <f>IF(Master!Q157="#","",IF(Master!Q157="#","&lt;TD&gt;&lt;BR&gt;&lt;/TD&gt;",CONCATENATE("&lt;TD VALIGN = TOP  ALIGN = CENTER&gt;",Master!Q157,"&lt;/TD&gt;")))</f>
        <v/>
      </c>
      <c r="S157" s="7" t="str">
        <f>IF(Master!R157="#","",IF(Master!R157="#","&lt;TD&gt;&lt;BR&gt;&lt;/TD&gt;",CONCATENATE("&lt;TD VALIGN = TOP  ALIGN = CENTER&gt;",Master!R157,"&lt;/TD&gt;")))</f>
        <v/>
      </c>
      <c r="T157" s="7" t="str">
        <f>IF(Master!S157="#","",IF(Master!S157="#","&lt;TD&gt;&lt;BR&gt;&lt;/TD&gt;",CONCATENATE("&lt;TD VALIGN = TOP  ALIGN = CENTER&gt;",Master!S157,"&lt;/TD&gt;")))</f>
        <v/>
      </c>
      <c r="U157" s="7" t="str">
        <f>IF(Master!T157="#","",IF(Master!T157="#","&lt;TD&gt;&lt;BR&gt;&lt;/TD&gt;",CONCATENATE("&lt;TD VALIGN = TOP  ALIGN = CENTER&gt;",Master!T157,"&lt;/TD&gt;")))</f>
        <v/>
      </c>
      <c r="V157" s="7" t="str">
        <f>IF(Master!U157="#","",IF(Master!U157="#","&lt;TD&gt;&lt;BR&gt;&lt;/TD&gt;",CONCATENATE("&lt;TD VALIGN = TOP  ALIGN = CENTER&gt;",Master!U157,"&lt;/TD&gt;")))</f>
        <v/>
      </c>
      <c r="W157" s="7" t="str">
        <f>IF(Master!V157="#","",IF(Master!V157="#","&lt;TD&gt;&lt;BR&gt;&lt;/TD&gt;",CONCATENATE("&lt;TD VALIGN = TOP  ALIGN = CENTER&gt;",Master!V157,"&lt;/TD&gt;")))</f>
        <v/>
      </c>
      <c r="X157" s="7" t="str">
        <f>IF(Master!W157="#","",IF(Master!W157="#","&lt;TD&gt;&lt;BR&gt;&lt;/TD&gt;",CONCATENATE("&lt;TD VALIGN = TOP  ALIGN = CENTER&gt;",Master!W157,"&lt;/TD&gt;")))</f>
        <v/>
      </c>
      <c r="Y157" s="7"/>
    </row>
    <row r="158" spans="1:25" ht="12.75" customHeight="1" x14ac:dyDescent="0.2">
      <c r="A158" s="112" t="str">
        <f>IF(Master!$B158="#","","&lt;TR&gt;")</f>
        <v/>
      </c>
      <c r="B158" s="7" t="str">
        <f>IF(Master!$B158="#","",CONCATENATE("&lt;TD VALIGN = TOP  ALIGN = CENTER&gt;&lt;A HREF=""maint_",Master!A158,".pdf""&gt;",Master!A158,"&lt;/A&gt;"))</f>
        <v/>
      </c>
      <c r="C158" s="7" t="str">
        <f>IF(Master!$B158="#","", (IF(Totals!AS158="Y","&lt;BR&gt;&lt;SMALL&gt;&lt;B&gt;&lt;FONT COLOR=""#00C000""&gt;Closed&lt;/FONT&gt;&lt;/B&gt;&lt;/SMALL&gt;&lt;/TD&gt;","&lt;/TD&gt;")))</f>
        <v/>
      </c>
      <c r="E158" s="7" t="str">
        <f>(IF((Master!$B158="#"),(""),(CONCATENATE("&lt;TD VALIGN = TOP  ALIGN = CENTER NOWRAP&gt;",Master!C158,"&lt;/TD&gt;"))))</f>
        <v/>
      </c>
      <c r="F158" s="7" t="str">
        <f>(IF((Master!$B158="#"),(""),(CONCATENATE("&lt;TD VALIGN = TOP NOWRAP&gt;",Master!D158,"&lt;/TD&gt;"))))</f>
        <v/>
      </c>
      <c r="G158" s="7" t="str">
        <f>(IF((Master!$B158="#"),(""),(CONCATENATE("&lt;TD VALIGN = TOP NOWRAP&gt;",Master!E158,"&lt;/TD&gt;"))))</f>
        <v/>
      </c>
      <c r="H158" s="7" t="str">
        <f>IF(Master!G158="#","",IF(Master!G158="#","&lt;TD&gt;&lt;BR&gt;&lt;/TD&gt;",CONCATENATE("&lt;TD VALIGN = TOP  ALIGN = CENTER&gt;",Master!G158,"&lt;/TD&gt;")))</f>
        <v/>
      </c>
      <c r="I158" s="7" t="str">
        <f>IF(Master!H158="#","",IF(Master!H158="#","&lt;TD&gt;&lt;BR&gt;&lt;/TD&gt;",CONCATENATE("&lt;TD VALIGN = TOP  ALIGN = CENTER&gt;",Master!H158,"&lt;/TD&gt;")))</f>
        <v/>
      </c>
      <c r="J158" s="7" t="str">
        <f>IF(Master!I158="#","",IF(Master!I158="#","&lt;TD&gt;&lt;BR&gt;&lt;/TD&gt;",CONCATENATE("&lt;TD VALIGN = TOP  ALIGN = CENTER&gt;",Master!I158,"&lt;/TD&gt;")))</f>
        <v/>
      </c>
      <c r="K158" s="7" t="str">
        <f>IF(Master!J158="#","",IF(Master!J158="#","&lt;TD&gt;&lt;BR&gt;&lt;/TD&gt;",CONCATENATE("&lt;TD VALIGN = TOP  ALIGN = CENTER&gt;",Master!J158,"&lt;/TD&gt;")))</f>
        <v/>
      </c>
      <c r="L158" s="7" t="str">
        <f>IF(Master!K158="#","",IF(Master!K158="#","&lt;TD&gt;&lt;BR&gt;&lt;/TD&gt;",CONCATENATE("&lt;TD VALIGN = TOP  ALIGN = CENTER&gt;",Master!K158,"&lt;/TD&gt;")))</f>
        <v/>
      </c>
      <c r="M158" s="7" t="str">
        <f>IF(Master!L158="#","",IF(Master!L158="#","&lt;TD&gt;&lt;BR&gt;&lt;/TD&gt;",CONCATENATE("&lt;TD VALIGN = TOP  ALIGN = CENTER&gt;",Master!L158,"&lt;/TD&gt;")))</f>
        <v/>
      </c>
      <c r="N158" s="7" t="str">
        <f>IF(Master!M158="#","",IF(Master!M158="#","&lt;TD&gt;&lt;BR&gt;&lt;/TD&gt;",CONCATENATE("&lt;TD VALIGN = TOP  ALIGN = CENTER&gt;",Master!M158,"&lt;/TD&gt;")))</f>
        <v/>
      </c>
      <c r="O158" s="7" t="str">
        <f>IF(Master!N158="#","",IF(Master!N158="#","&lt;TD&gt;&lt;BR&gt;&lt;/TD&gt;",CONCATENATE("&lt;TD VALIGN = TOP  ALIGN = CENTER&gt;",Master!N158,"&lt;/TD&gt;")))</f>
        <v/>
      </c>
      <c r="P158" s="7" t="str">
        <f>IF(Master!O158="#","",IF(Master!O158="#","&lt;TD&gt;&lt;BR&gt;&lt;/TD&gt;",CONCATENATE("&lt;TD VALIGN = TOP  ALIGN = CENTER&gt;",Master!O158,"&lt;/TD&gt;")))</f>
        <v/>
      </c>
      <c r="Q158" s="7" t="str">
        <f>IF(Master!P158="#","",IF(Master!P158="#","&lt;TD&gt;&lt;BR&gt;&lt;/TD&gt;",CONCATENATE("&lt;TD VALIGN = TOP  ALIGN = CENTER&gt;",Master!P158,"&lt;/TD&gt;")))</f>
        <v/>
      </c>
      <c r="R158" s="7" t="str">
        <f>IF(Master!Q158="#","",IF(Master!Q158="#","&lt;TD&gt;&lt;BR&gt;&lt;/TD&gt;",CONCATENATE("&lt;TD VALIGN = TOP  ALIGN = CENTER&gt;",Master!Q158,"&lt;/TD&gt;")))</f>
        <v/>
      </c>
      <c r="S158" s="7" t="str">
        <f>IF(Master!R158="#","",IF(Master!R158="#","&lt;TD&gt;&lt;BR&gt;&lt;/TD&gt;",CONCATENATE("&lt;TD VALIGN = TOP  ALIGN = CENTER&gt;",Master!R158,"&lt;/TD&gt;")))</f>
        <v/>
      </c>
      <c r="T158" s="7" t="str">
        <f>IF(Master!S158="#","",IF(Master!S158="#","&lt;TD&gt;&lt;BR&gt;&lt;/TD&gt;",CONCATENATE("&lt;TD VALIGN = TOP  ALIGN = CENTER&gt;",Master!S158,"&lt;/TD&gt;")))</f>
        <v/>
      </c>
      <c r="U158" s="7" t="str">
        <f>IF(Master!T158="#","",IF(Master!T158="#","&lt;TD&gt;&lt;BR&gt;&lt;/TD&gt;",CONCATENATE("&lt;TD VALIGN = TOP  ALIGN = CENTER&gt;",Master!T158,"&lt;/TD&gt;")))</f>
        <v/>
      </c>
      <c r="V158" s="7" t="str">
        <f>IF(Master!U158="#","",IF(Master!U158="#","&lt;TD&gt;&lt;BR&gt;&lt;/TD&gt;",CONCATENATE("&lt;TD VALIGN = TOP  ALIGN = CENTER&gt;",Master!U158,"&lt;/TD&gt;")))</f>
        <v/>
      </c>
      <c r="W158" s="7" t="str">
        <f>IF(Master!V158="#","",IF(Master!V158="#","&lt;TD&gt;&lt;BR&gt;&lt;/TD&gt;",CONCATENATE("&lt;TD VALIGN = TOP  ALIGN = CENTER&gt;",Master!V158,"&lt;/TD&gt;")))</f>
        <v/>
      </c>
      <c r="X158" s="7" t="str">
        <f>IF(Master!W158="#","",IF(Master!W158="#","&lt;TD&gt;&lt;BR&gt;&lt;/TD&gt;",CONCATENATE("&lt;TD VALIGN = TOP  ALIGN = CENTER&gt;",Master!W158,"&lt;/TD&gt;")))</f>
        <v/>
      </c>
      <c r="Y158" s="7"/>
    </row>
    <row r="159" spans="1:25" ht="12.75" customHeight="1" x14ac:dyDescent="0.2">
      <c r="A159" s="112" t="str">
        <f>IF(Master!$B159="#","","&lt;TR&gt;")</f>
        <v/>
      </c>
      <c r="B159" s="7" t="str">
        <f>IF(Master!$B159="#","",CONCATENATE("&lt;TD VALIGN = TOP  ALIGN = CENTER&gt;&lt;A HREF=""maint_",Master!A159,".pdf""&gt;",Master!A159,"&lt;/A&gt;"))</f>
        <v/>
      </c>
      <c r="C159" s="7" t="str">
        <f>IF(Master!$B159="#","", (IF(Totals!AS159="Y","&lt;BR&gt;&lt;SMALL&gt;&lt;B&gt;&lt;FONT COLOR=""#00C000""&gt;Closed&lt;/FONT&gt;&lt;/B&gt;&lt;/SMALL&gt;&lt;/TD&gt;","&lt;/TD&gt;")))</f>
        <v/>
      </c>
      <c r="E159" s="7" t="str">
        <f>(IF((Master!$B159="#"),(""),(CONCATENATE("&lt;TD VALIGN = TOP  ALIGN = CENTER NOWRAP&gt;",Master!C159,"&lt;/TD&gt;"))))</f>
        <v/>
      </c>
      <c r="F159" s="7" t="str">
        <f>(IF((Master!$B159="#"),(""),(CONCATENATE("&lt;TD VALIGN = TOP NOWRAP&gt;",Master!D159,"&lt;/TD&gt;"))))</f>
        <v/>
      </c>
      <c r="G159" s="7" t="str">
        <f>(IF((Master!$B159="#"),(""),(CONCATENATE("&lt;TD VALIGN = TOP NOWRAP&gt;",Master!E159,"&lt;/TD&gt;"))))</f>
        <v/>
      </c>
      <c r="H159" s="7" t="str">
        <f>IF(Master!G159="#","",IF(Master!G159="#","&lt;TD&gt;&lt;BR&gt;&lt;/TD&gt;",CONCATENATE("&lt;TD VALIGN = TOP  ALIGN = CENTER&gt;",Master!G159,"&lt;/TD&gt;")))</f>
        <v/>
      </c>
      <c r="I159" s="7" t="str">
        <f>IF(Master!H159="#","",IF(Master!H159="#","&lt;TD&gt;&lt;BR&gt;&lt;/TD&gt;",CONCATENATE("&lt;TD VALIGN = TOP  ALIGN = CENTER&gt;",Master!H159,"&lt;/TD&gt;")))</f>
        <v/>
      </c>
      <c r="J159" s="7" t="str">
        <f>IF(Master!I159="#","",IF(Master!I159="#","&lt;TD&gt;&lt;BR&gt;&lt;/TD&gt;",CONCATENATE("&lt;TD VALIGN = TOP  ALIGN = CENTER&gt;",Master!I159,"&lt;/TD&gt;")))</f>
        <v/>
      </c>
      <c r="K159" s="7" t="str">
        <f>IF(Master!J159="#","",IF(Master!J159="#","&lt;TD&gt;&lt;BR&gt;&lt;/TD&gt;",CONCATENATE("&lt;TD VALIGN = TOP  ALIGN = CENTER&gt;",Master!J159,"&lt;/TD&gt;")))</f>
        <v/>
      </c>
      <c r="L159" s="7" t="str">
        <f>IF(Master!K159="#","",IF(Master!K159="#","&lt;TD&gt;&lt;BR&gt;&lt;/TD&gt;",CONCATENATE("&lt;TD VALIGN = TOP  ALIGN = CENTER&gt;",Master!K159,"&lt;/TD&gt;")))</f>
        <v/>
      </c>
      <c r="M159" s="7" t="str">
        <f>IF(Master!L159="#","",IF(Master!L159="#","&lt;TD&gt;&lt;BR&gt;&lt;/TD&gt;",CONCATENATE("&lt;TD VALIGN = TOP  ALIGN = CENTER&gt;",Master!L159,"&lt;/TD&gt;")))</f>
        <v/>
      </c>
      <c r="N159" s="7" t="str">
        <f>IF(Master!M159="#","",IF(Master!M159="#","&lt;TD&gt;&lt;BR&gt;&lt;/TD&gt;",CONCATENATE("&lt;TD VALIGN = TOP  ALIGN = CENTER&gt;",Master!M159,"&lt;/TD&gt;")))</f>
        <v/>
      </c>
      <c r="O159" s="7" t="str">
        <f>IF(Master!N159="#","",IF(Master!N159="#","&lt;TD&gt;&lt;BR&gt;&lt;/TD&gt;",CONCATENATE("&lt;TD VALIGN = TOP  ALIGN = CENTER&gt;",Master!N159,"&lt;/TD&gt;")))</f>
        <v/>
      </c>
      <c r="P159" s="7" t="str">
        <f>IF(Master!O159="#","",IF(Master!O159="#","&lt;TD&gt;&lt;BR&gt;&lt;/TD&gt;",CONCATENATE("&lt;TD VALIGN = TOP  ALIGN = CENTER&gt;",Master!O159,"&lt;/TD&gt;")))</f>
        <v/>
      </c>
      <c r="Q159" s="7" t="str">
        <f>IF(Master!P159="#","",IF(Master!P159="#","&lt;TD&gt;&lt;BR&gt;&lt;/TD&gt;",CONCATENATE("&lt;TD VALIGN = TOP  ALIGN = CENTER&gt;",Master!P159,"&lt;/TD&gt;")))</f>
        <v/>
      </c>
      <c r="R159" s="7" t="str">
        <f>IF(Master!Q159="#","",IF(Master!Q159="#","&lt;TD&gt;&lt;BR&gt;&lt;/TD&gt;",CONCATENATE("&lt;TD VALIGN = TOP  ALIGN = CENTER&gt;",Master!Q159,"&lt;/TD&gt;")))</f>
        <v/>
      </c>
      <c r="S159" s="7" t="str">
        <f>IF(Master!R159="#","",IF(Master!R159="#","&lt;TD&gt;&lt;BR&gt;&lt;/TD&gt;",CONCATENATE("&lt;TD VALIGN = TOP  ALIGN = CENTER&gt;",Master!R159,"&lt;/TD&gt;")))</f>
        <v/>
      </c>
      <c r="T159" s="7" t="str">
        <f>IF(Master!S159="#","",IF(Master!S159="#","&lt;TD&gt;&lt;BR&gt;&lt;/TD&gt;",CONCATENATE("&lt;TD VALIGN = TOP  ALIGN = CENTER&gt;",Master!S159,"&lt;/TD&gt;")))</f>
        <v/>
      </c>
      <c r="U159" s="7" t="str">
        <f>IF(Master!T159="#","",IF(Master!T159="#","&lt;TD&gt;&lt;BR&gt;&lt;/TD&gt;",CONCATENATE("&lt;TD VALIGN = TOP  ALIGN = CENTER&gt;",Master!T159,"&lt;/TD&gt;")))</f>
        <v/>
      </c>
      <c r="V159" s="7" t="str">
        <f>IF(Master!U159="#","",IF(Master!U159="#","&lt;TD&gt;&lt;BR&gt;&lt;/TD&gt;",CONCATENATE("&lt;TD VALIGN = TOP  ALIGN = CENTER&gt;",Master!U159,"&lt;/TD&gt;")))</f>
        <v/>
      </c>
      <c r="W159" s="7" t="str">
        <f>IF(Master!V159="#","",IF(Master!V159="#","&lt;TD&gt;&lt;BR&gt;&lt;/TD&gt;",CONCATENATE("&lt;TD VALIGN = TOP  ALIGN = CENTER&gt;",Master!V159,"&lt;/TD&gt;")))</f>
        <v/>
      </c>
      <c r="X159" s="7" t="str">
        <f>IF(Master!W159="#","",IF(Master!W159="#","&lt;TD&gt;&lt;BR&gt;&lt;/TD&gt;",CONCATENATE("&lt;TD VALIGN = TOP  ALIGN = CENTER&gt;",Master!W159,"&lt;/TD&gt;")))</f>
        <v/>
      </c>
      <c r="Y159" s="7"/>
    </row>
    <row r="160" spans="1:25" ht="12.75" customHeight="1" x14ac:dyDescent="0.2">
      <c r="A160" s="112" t="str">
        <f>IF(Master!$B160="#","","&lt;TR&gt;")</f>
        <v/>
      </c>
      <c r="B160" s="7" t="str">
        <f>IF(Master!$B160="#","",CONCATENATE("&lt;TD VALIGN = TOP  ALIGN = CENTER&gt;&lt;A HREF=""maint_",Master!A160,".pdf""&gt;",Master!A160,"&lt;/A&gt;"))</f>
        <v/>
      </c>
      <c r="C160" s="7" t="str">
        <f>IF(Master!$B160="#","", (IF(Totals!AS160="Y","&lt;BR&gt;&lt;SMALL&gt;&lt;B&gt;&lt;FONT COLOR=""#00C000""&gt;Closed&lt;/FONT&gt;&lt;/B&gt;&lt;/SMALL&gt;&lt;/TD&gt;","&lt;/TD&gt;")))</f>
        <v/>
      </c>
      <c r="E160" s="7" t="str">
        <f>(IF((Master!$B160="#"),(""),(CONCATENATE("&lt;TD VALIGN = TOP  ALIGN = CENTER NOWRAP&gt;",Master!C160,"&lt;/TD&gt;"))))</f>
        <v/>
      </c>
      <c r="F160" s="7" t="str">
        <f>(IF((Master!$B160="#"),(""),(CONCATENATE("&lt;TD VALIGN = TOP NOWRAP&gt;",Master!D160,"&lt;/TD&gt;"))))</f>
        <v/>
      </c>
      <c r="G160" s="7" t="str">
        <f>(IF((Master!$B160="#"),(""),(CONCATENATE("&lt;TD VALIGN = TOP NOWRAP&gt;",Master!E160,"&lt;/TD&gt;"))))</f>
        <v/>
      </c>
      <c r="H160" s="7" t="str">
        <f>IF(Master!G160="#","",IF(Master!G160="#","&lt;TD&gt;&lt;BR&gt;&lt;/TD&gt;",CONCATENATE("&lt;TD VALIGN = TOP  ALIGN = CENTER&gt;",Master!G160,"&lt;/TD&gt;")))</f>
        <v/>
      </c>
      <c r="I160" s="7" t="str">
        <f>IF(Master!H160="#","",IF(Master!H160="#","&lt;TD&gt;&lt;BR&gt;&lt;/TD&gt;",CONCATENATE("&lt;TD VALIGN = TOP  ALIGN = CENTER&gt;",Master!H160,"&lt;/TD&gt;")))</f>
        <v/>
      </c>
      <c r="J160" s="7" t="str">
        <f>IF(Master!I160="#","",IF(Master!I160="#","&lt;TD&gt;&lt;BR&gt;&lt;/TD&gt;",CONCATENATE("&lt;TD VALIGN = TOP  ALIGN = CENTER&gt;",Master!I160,"&lt;/TD&gt;")))</f>
        <v/>
      </c>
      <c r="K160" s="7" t="str">
        <f>IF(Master!J160="#","",IF(Master!J160="#","&lt;TD&gt;&lt;BR&gt;&lt;/TD&gt;",CONCATENATE("&lt;TD VALIGN = TOP  ALIGN = CENTER&gt;",Master!J160,"&lt;/TD&gt;")))</f>
        <v/>
      </c>
      <c r="L160" s="7" t="str">
        <f>IF(Master!K160="#","",IF(Master!K160="#","&lt;TD&gt;&lt;BR&gt;&lt;/TD&gt;",CONCATENATE("&lt;TD VALIGN = TOP  ALIGN = CENTER&gt;",Master!K160,"&lt;/TD&gt;")))</f>
        <v/>
      </c>
      <c r="M160" s="7" t="str">
        <f>IF(Master!L160="#","",IF(Master!L160="#","&lt;TD&gt;&lt;BR&gt;&lt;/TD&gt;",CONCATENATE("&lt;TD VALIGN = TOP  ALIGN = CENTER&gt;",Master!L160,"&lt;/TD&gt;")))</f>
        <v/>
      </c>
      <c r="N160" s="7" t="str">
        <f>IF(Master!M160="#","",IF(Master!M160="#","&lt;TD&gt;&lt;BR&gt;&lt;/TD&gt;",CONCATENATE("&lt;TD VALIGN = TOP  ALIGN = CENTER&gt;",Master!M160,"&lt;/TD&gt;")))</f>
        <v/>
      </c>
      <c r="O160" s="7" t="str">
        <f>IF(Master!N160="#","",IF(Master!N160="#","&lt;TD&gt;&lt;BR&gt;&lt;/TD&gt;",CONCATENATE("&lt;TD VALIGN = TOP  ALIGN = CENTER&gt;",Master!N160,"&lt;/TD&gt;")))</f>
        <v/>
      </c>
      <c r="P160" s="7" t="str">
        <f>IF(Master!O160="#","",IF(Master!O160="#","&lt;TD&gt;&lt;BR&gt;&lt;/TD&gt;",CONCATENATE("&lt;TD VALIGN = TOP  ALIGN = CENTER&gt;",Master!O160,"&lt;/TD&gt;")))</f>
        <v/>
      </c>
      <c r="Q160" s="7" t="str">
        <f>IF(Master!P160="#","",IF(Master!P160="#","&lt;TD&gt;&lt;BR&gt;&lt;/TD&gt;",CONCATENATE("&lt;TD VALIGN = TOP  ALIGN = CENTER&gt;",Master!P160,"&lt;/TD&gt;")))</f>
        <v/>
      </c>
      <c r="R160" s="7" t="str">
        <f>IF(Master!Q160="#","",IF(Master!Q160="#","&lt;TD&gt;&lt;BR&gt;&lt;/TD&gt;",CONCATENATE("&lt;TD VALIGN = TOP  ALIGN = CENTER&gt;",Master!Q160,"&lt;/TD&gt;")))</f>
        <v/>
      </c>
      <c r="S160" s="7" t="str">
        <f>IF(Master!R160="#","",IF(Master!R160="#","&lt;TD&gt;&lt;BR&gt;&lt;/TD&gt;",CONCATENATE("&lt;TD VALIGN = TOP  ALIGN = CENTER&gt;",Master!R160,"&lt;/TD&gt;")))</f>
        <v/>
      </c>
      <c r="T160" s="7" t="str">
        <f>IF(Master!S160="#","",IF(Master!S160="#","&lt;TD&gt;&lt;BR&gt;&lt;/TD&gt;",CONCATENATE("&lt;TD VALIGN = TOP  ALIGN = CENTER&gt;",Master!S160,"&lt;/TD&gt;")))</f>
        <v/>
      </c>
      <c r="U160" s="7" t="str">
        <f>IF(Master!T160="#","",IF(Master!T160="#","&lt;TD&gt;&lt;BR&gt;&lt;/TD&gt;",CONCATENATE("&lt;TD VALIGN = TOP  ALIGN = CENTER&gt;",Master!T160,"&lt;/TD&gt;")))</f>
        <v/>
      </c>
      <c r="V160" s="7" t="str">
        <f>IF(Master!U160="#","",IF(Master!U160="#","&lt;TD&gt;&lt;BR&gt;&lt;/TD&gt;",CONCATENATE("&lt;TD VALIGN = TOP  ALIGN = CENTER&gt;",Master!U160,"&lt;/TD&gt;")))</f>
        <v/>
      </c>
      <c r="W160" s="7" t="str">
        <f>IF(Master!V160="#","",IF(Master!V160="#","&lt;TD&gt;&lt;BR&gt;&lt;/TD&gt;",CONCATENATE("&lt;TD VALIGN = TOP  ALIGN = CENTER&gt;",Master!V160,"&lt;/TD&gt;")))</f>
        <v/>
      </c>
      <c r="X160" s="7" t="str">
        <f>IF(Master!W160="#","",IF(Master!W160="#","&lt;TD&gt;&lt;BR&gt;&lt;/TD&gt;",CONCATENATE("&lt;TD VALIGN = TOP  ALIGN = CENTER&gt;",Master!W160,"&lt;/TD&gt;")))</f>
        <v/>
      </c>
      <c r="Y160" s="7"/>
    </row>
    <row r="161" spans="1:25" ht="12.75" customHeight="1" x14ac:dyDescent="0.2">
      <c r="A161" s="112" t="str">
        <f>IF(Master!$B161="#","","&lt;TR&gt;")</f>
        <v/>
      </c>
      <c r="B161" s="7" t="str">
        <f>IF(Master!$B161="#","",CONCATENATE("&lt;TD VALIGN = TOP  ALIGN = CENTER&gt;&lt;A HREF=""maint_",Master!A161,".pdf""&gt;",Master!A161,"&lt;/A&gt;"))</f>
        <v/>
      </c>
      <c r="C161" s="7" t="str">
        <f>IF(Master!$B161="#","", (IF(Totals!AS161="Y","&lt;BR&gt;&lt;SMALL&gt;&lt;B&gt;&lt;FONT COLOR=""#00C000""&gt;Closed&lt;/FONT&gt;&lt;/B&gt;&lt;/SMALL&gt;&lt;/TD&gt;","&lt;/TD&gt;")))</f>
        <v/>
      </c>
      <c r="E161" s="7" t="str">
        <f>(IF((Master!$B161="#"),(""),(CONCATENATE("&lt;TD VALIGN = TOP  ALIGN = CENTER NOWRAP&gt;",Master!C161,"&lt;/TD&gt;"))))</f>
        <v/>
      </c>
      <c r="F161" s="7" t="str">
        <f>(IF((Master!$B161="#"),(""),(CONCATENATE("&lt;TD VALIGN = TOP NOWRAP&gt;",Master!D161,"&lt;/TD&gt;"))))</f>
        <v/>
      </c>
      <c r="G161" s="7" t="str">
        <f>(IF((Master!$B161="#"),(""),(CONCATENATE("&lt;TD VALIGN = TOP NOWRAP&gt;",Master!E161,"&lt;/TD&gt;"))))</f>
        <v/>
      </c>
      <c r="H161" s="7" t="str">
        <f>IF(Master!G161="#","",IF(Master!G161="#","&lt;TD&gt;&lt;BR&gt;&lt;/TD&gt;",CONCATENATE("&lt;TD VALIGN = TOP  ALIGN = CENTER&gt;",Master!G161,"&lt;/TD&gt;")))</f>
        <v/>
      </c>
      <c r="I161" s="7" t="str">
        <f>IF(Master!H161="#","",IF(Master!H161="#","&lt;TD&gt;&lt;BR&gt;&lt;/TD&gt;",CONCATENATE("&lt;TD VALIGN = TOP  ALIGN = CENTER&gt;",Master!H161,"&lt;/TD&gt;")))</f>
        <v/>
      </c>
      <c r="J161" s="7" t="str">
        <f>IF(Master!I161="#","",IF(Master!I161="#","&lt;TD&gt;&lt;BR&gt;&lt;/TD&gt;",CONCATENATE("&lt;TD VALIGN = TOP  ALIGN = CENTER&gt;",Master!I161,"&lt;/TD&gt;")))</f>
        <v/>
      </c>
      <c r="K161" s="7" t="str">
        <f>IF(Master!J161="#","",IF(Master!J161="#","&lt;TD&gt;&lt;BR&gt;&lt;/TD&gt;",CONCATENATE("&lt;TD VALIGN = TOP  ALIGN = CENTER&gt;",Master!J161,"&lt;/TD&gt;")))</f>
        <v/>
      </c>
      <c r="L161" s="7" t="str">
        <f>IF(Master!K161="#","",IF(Master!K161="#","&lt;TD&gt;&lt;BR&gt;&lt;/TD&gt;",CONCATENATE("&lt;TD VALIGN = TOP  ALIGN = CENTER&gt;",Master!K161,"&lt;/TD&gt;")))</f>
        <v/>
      </c>
      <c r="M161" s="7" t="str">
        <f>IF(Master!L161="#","",IF(Master!L161="#","&lt;TD&gt;&lt;BR&gt;&lt;/TD&gt;",CONCATENATE("&lt;TD VALIGN = TOP  ALIGN = CENTER&gt;",Master!L161,"&lt;/TD&gt;")))</f>
        <v/>
      </c>
      <c r="N161" s="7" t="str">
        <f>IF(Master!M161="#","",IF(Master!M161="#","&lt;TD&gt;&lt;BR&gt;&lt;/TD&gt;",CONCATENATE("&lt;TD VALIGN = TOP  ALIGN = CENTER&gt;",Master!M161,"&lt;/TD&gt;")))</f>
        <v/>
      </c>
      <c r="O161" s="7" t="str">
        <f>IF(Master!N161="#","",IF(Master!N161="#","&lt;TD&gt;&lt;BR&gt;&lt;/TD&gt;",CONCATENATE("&lt;TD VALIGN = TOP  ALIGN = CENTER&gt;",Master!N161,"&lt;/TD&gt;")))</f>
        <v/>
      </c>
      <c r="P161" s="7" t="str">
        <f>IF(Master!O161="#","",IF(Master!O161="#","&lt;TD&gt;&lt;BR&gt;&lt;/TD&gt;",CONCATENATE("&lt;TD VALIGN = TOP  ALIGN = CENTER&gt;",Master!O161,"&lt;/TD&gt;")))</f>
        <v/>
      </c>
      <c r="Q161" s="7" t="str">
        <f>IF(Master!P161="#","",IF(Master!P161="#","&lt;TD&gt;&lt;BR&gt;&lt;/TD&gt;",CONCATENATE("&lt;TD VALIGN = TOP  ALIGN = CENTER&gt;",Master!P161,"&lt;/TD&gt;")))</f>
        <v/>
      </c>
      <c r="R161" s="7" t="str">
        <f>IF(Master!Q161="#","",IF(Master!Q161="#","&lt;TD&gt;&lt;BR&gt;&lt;/TD&gt;",CONCATENATE("&lt;TD VALIGN = TOP  ALIGN = CENTER&gt;",Master!Q161,"&lt;/TD&gt;")))</f>
        <v/>
      </c>
      <c r="S161" s="7" t="str">
        <f>IF(Master!R161="#","",IF(Master!R161="#","&lt;TD&gt;&lt;BR&gt;&lt;/TD&gt;",CONCATENATE("&lt;TD VALIGN = TOP  ALIGN = CENTER&gt;",Master!R161,"&lt;/TD&gt;")))</f>
        <v/>
      </c>
      <c r="T161" s="7" t="str">
        <f>IF(Master!S161="#","",IF(Master!S161="#","&lt;TD&gt;&lt;BR&gt;&lt;/TD&gt;",CONCATENATE("&lt;TD VALIGN = TOP  ALIGN = CENTER&gt;",Master!S161,"&lt;/TD&gt;")))</f>
        <v/>
      </c>
      <c r="U161" s="7" t="str">
        <f>IF(Master!T161="#","",IF(Master!T161="#","&lt;TD&gt;&lt;BR&gt;&lt;/TD&gt;",CONCATENATE("&lt;TD VALIGN = TOP  ALIGN = CENTER&gt;",Master!T161,"&lt;/TD&gt;")))</f>
        <v/>
      </c>
      <c r="V161" s="7" t="str">
        <f>IF(Master!U161="#","",IF(Master!U161="#","&lt;TD&gt;&lt;BR&gt;&lt;/TD&gt;",CONCATENATE("&lt;TD VALIGN = TOP  ALIGN = CENTER&gt;",Master!U161,"&lt;/TD&gt;")))</f>
        <v/>
      </c>
      <c r="W161" s="7" t="str">
        <f>IF(Master!V161="#","",IF(Master!V161="#","&lt;TD&gt;&lt;BR&gt;&lt;/TD&gt;",CONCATENATE("&lt;TD VALIGN = TOP  ALIGN = CENTER&gt;",Master!V161,"&lt;/TD&gt;")))</f>
        <v/>
      </c>
      <c r="X161" s="7" t="str">
        <f>IF(Master!W161="#","",IF(Master!W161="#","&lt;TD&gt;&lt;BR&gt;&lt;/TD&gt;",CONCATENATE("&lt;TD VALIGN = TOP  ALIGN = CENTER&gt;",Master!W161,"&lt;/TD&gt;")))</f>
        <v/>
      </c>
      <c r="Y161" s="7"/>
    </row>
    <row r="162" spans="1:25" ht="12.75" customHeight="1" x14ac:dyDescent="0.2">
      <c r="A162" s="112" t="str">
        <f>IF(Master!$B162="#","","&lt;TR&gt;")</f>
        <v/>
      </c>
      <c r="B162" s="7" t="str">
        <f>IF(Master!$B162="#","",CONCATENATE("&lt;TD VALIGN = TOP  ALIGN = CENTER&gt;&lt;A HREF=""maint_",Master!A162,".pdf""&gt;",Master!A162,"&lt;/A&gt;"))</f>
        <v/>
      </c>
      <c r="C162" s="7" t="str">
        <f>IF(Master!$B162="#","", (IF(Totals!AS162="Y","&lt;BR&gt;&lt;SMALL&gt;&lt;B&gt;&lt;FONT COLOR=""#00C000""&gt;Closed&lt;/FONT&gt;&lt;/B&gt;&lt;/SMALL&gt;&lt;/TD&gt;","&lt;/TD&gt;")))</f>
        <v/>
      </c>
      <c r="E162" s="7" t="str">
        <f>(IF((Master!$B162="#"),(""),(CONCATENATE("&lt;TD VALIGN = TOP  ALIGN = CENTER NOWRAP&gt;",Master!C162,"&lt;/TD&gt;"))))</f>
        <v/>
      </c>
      <c r="F162" s="7" t="str">
        <f>(IF((Master!$B162="#"),(""),(CONCATENATE("&lt;TD VALIGN = TOP NOWRAP&gt;",Master!D162,"&lt;/TD&gt;"))))</f>
        <v/>
      </c>
      <c r="G162" s="7" t="str">
        <f>(IF((Master!$B162="#"),(""),(CONCATENATE("&lt;TD VALIGN = TOP NOWRAP&gt;",Master!E162,"&lt;/TD&gt;"))))</f>
        <v/>
      </c>
      <c r="H162" s="7" t="str">
        <f>IF(Master!G162="#","",IF(Master!G162="#","&lt;TD&gt;&lt;BR&gt;&lt;/TD&gt;",CONCATENATE("&lt;TD VALIGN = TOP  ALIGN = CENTER&gt;",Master!G162,"&lt;/TD&gt;")))</f>
        <v/>
      </c>
      <c r="I162" s="7" t="str">
        <f>IF(Master!H162="#","",IF(Master!H162="#","&lt;TD&gt;&lt;BR&gt;&lt;/TD&gt;",CONCATENATE("&lt;TD VALIGN = TOP  ALIGN = CENTER&gt;",Master!H162,"&lt;/TD&gt;")))</f>
        <v/>
      </c>
      <c r="J162" s="7" t="str">
        <f>IF(Master!I162="#","",IF(Master!I162="#","&lt;TD&gt;&lt;BR&gt;&lt;/TD&gt;",CONCATENATE("&lt;TD VALIGN = TOP  ALIGN = CENTER&gt;",Master!I162,"&lt;/TD&gt;")))</f>
        <v/>
      </c>
      <c r="K162" s="7" t="str">
        <f>IF(Master!J162="#","",IF(Master!J162="#","&lt;TD&gt;&lt;BR&gt;&lt;/TD&gt;",CONCATENATE("&lt;TD VALIGN = TOP  ALIGN = CENTER&gt;",Master!J162,"&lt;/TD&gt;")))</f>
        <v/>
      </c>
      <c r="L162" s="7" t="str">
        <f>IF(Master!K162="#","",IF(Master!K162="#","&lt;TD&gt;&lt;BR&gt;&lt;/TD&gt;",CONCATENATE("&lt;TD VALIGN = TOP  ALIGN = CENTER&gt;",Master!K162,"&lt;/TD&gt;")))</f>
        <v/>
      </c>
      <c r="M162" s="7" t="str">
        <f>IF(Master!L162="#","",IF(Master!L162="#","&lt;TD&gt;&lt;BR&gt;&lt;/TD&gt;",CONCATENATE("&lt;TD VALIGN = TOP  ALIGN = CENTER&gt;",Master!L162,"&lt;/TD&gt;")))</f>
        <v/>
      </c>
      <c r="N162" s="7" t="str">
        <f>IF(Master!M162="#","",IF(Master!M162="#","&lt;TD&gt;&lt;BR&gt;&lt;/TD&gt;",CONCATENATE("&lt;TD VALIGN = TOP  ALIGN = CENTER&gt;",Master!M162,"&lt;/TD&gt;")))</f>
        <v/>
      </c>
      <c r="O162" s="7" t="str">
        <f>IF(Master!N162="#","",IF(Master!N162="#","&lt;TD&gt;&lt;BR&gt;&lt;/TD&gt;",CONCATENATE("&lt;TD VALIGN = TOP  ALIGN = CENTER&gt;",Master!N162,"&lt;/TD&gt;")))</f>
        <v/>
      </c>
      <c r="P162" s="7" t="str">
        <f>IF(Master!O162="#","",IF(Master!O162="#","&lt;TD&gt;&lt;BR&gt;&lt;/TD&gt;",CONCATENATE("&lt;TD VALIGN = TOP  ALIGN = CENTER&gt;",Master!O162,"&lt;/TD&gt;")))</f>
        <v/>
      </c>
      <c r="Q162" s="7" t="str">
        <f>IF(Master!P162="#","",IF(Master!P162="#","&lt;TD&gt;&lt;BR&gt;&lt;/TD&gt;",CONCATENATE("&lt;TD VALIGN = TOP  ALIGN = CENTER&gt;",Master!P162,"&lt;/TD&gt;")))</f>
        <v/>
      </c>
      <c r="R162" s="7" t="str">
        <f>IF(Master!Q162="#","",IF(Master!Q162="#","&lt;TD&gt;&lt;BR&gt;&lt;/TD&gt;",CONCATENATE("&lt;TD VALIGN = TOP  ALIGN = CENTER&gt;",Master!Q162,"&lt;/TD&gt;")))</f>
        <v/>
      </c>
      <c r="S162" s="7" t="str">
        <f>IF(Master!R162="#","",IF(Master!R162="#","&lt;TD&gt;&lt;BR&gt;&lt;/TD&gt;",CONCATENATE("&lt;TD VALIGN = TOP  ALIGN = CENTER&gt;",Master!R162,"&lt;/TD&gt;")))</f>
        <v/>
      </c>
      <c r="T162" s="7" t="str">
        <f>IF(Master!S162="#","",IF(Master!S162="#","&lt;TD&gt;&lt;BR&gt;&lt;/TD&gt;",CONCATENATE("&lt;TD VALIGN = TOP  ALIGN = CENTER&gt;",Master!S162,"&lt;/TD&gt;")))</f>
        <v/>
      </c>
      <c r="U162" s="7" t="str">
        <f>IF(Master!T162="#","",IF(Master!T162="#","&lt;TD&gt;&lt;BR&gt;&lt;/TD&gt;",CONCATENATE("&lt;TD VALIGN = TOP  ALIGN = CENTER&gt;",Master!T162,"&lt;/TD&gt;")))</f>
        <v/>
      </c>
      <c r="V162" s="7" t="str">
        <f>IF(Master!U162="#","",IF(Master!U162="#","&lt;TD&gt;&lt;BR&gt;&lt;/TD&gt;",CONCATENATE("&lt;TD VALIGN = TOP  ALIGN = CENTER&gt;",Master!U162,"&lt;/TD&gt;")))</f>
        <v/>
      </c>
      <c r="W162" s="7" t="str">
        <f>IF(Master!V162="#","",IF(Master!V162="#","&lt;TD&gt;&lt;BR&gt;&lt;/TD&gt;",CONCATENATE("&lt;TD VALIGN = TOP  ALIGN = CENTER&gt;",Master!V162,"&lt;/TD&gt;")))</f>
        <v/>
      </c>
      <c r="X162" s="7" t="str">
        <f>IF(Master!W162="#","",IF(Master!W162="#","&lt;TD&gt;&lt;BR&gt;&lt;/TD&gt;",CONCATENATE("&lt;TD VALIGN = TOP  ALIGN = CENTER&gt;",Master!W162,"&lt;/TD&gt;")))</f>
        <v/>
      </c>
      <c r="Y162" s="7"/>
    </row>
    <row r="163" spans="1:25" ht="12.75" customHeight="1" x14ac:dyDescent="0.2">
      <c r="A163" s="112" t="str">
        <f>IF(Master!$B163="#","","&lt;TR&gt;")</f>
        <v/>
      </c>
      <c r="B163" s="7" t="str">
        <f>IF(Master!$B163="#","",CONCATENATE("&lt;TD VALIGN = TOP  ALIGN = CENTER&gt;&lt;A HREF=""maint_",Master!A163,".pdf""&gt;",Master!A163,"&lt;/A&gt;"))</f>
        <v/>
      </c>
      <c r="C163" s="7" t="str">
        <f>IF(Master!$B163="#","", (IF(Totals!AS163="Y","&lt;BR&gt;&lt;SMALL&gt;&lt;B&gt;&lt;FONT COLOR=""#00C000""&gt;Closed&lt;/FONT&gt;&lt;/B&gt;&lt;/SMALL&gt;&lt;/TD&gt;","&lt;/TD&gt;")))</f>
        <v/>
      </c>
      <c r="E163" s="7" t="str">
        <f>(IF((Master!$B163="#"),(""),(CONCATENATE("&lt;TD VALIGN = TOP  ALIGN = CENTER NOWRAP&gt;",Master!C163,"&lt;/TD&gt;"))))</f>
        <v/>
      </c>
      <c r="F163" s="7" t="str">
        <f>(IF((Master!$B163="#"),(""),(CONCATENATE("&lt;TD VALIGN = TOP NOWRAP&gt;",Master!D163,"&lt;/TD&gt;"))))</f>
        <v/>
      </c>
      <c r="G163" s="7" t="str">
        <f>(IF((Master!$B163="#"),(""),(CONCATENATE("&lt;TD VALIGN = TOP NOWRAP&gt;",Master!E163,"&lt;/TD&gt;"))))</f>
        <v/>
      </c>
      <c r="H163" s="7" t="str">
        <f>IF(Master!G163="#","",IF(Master!G163="#","&lt;TD&gt;&lt;BR&gt;&lt;/TD&gt;",CONCATENATE("&lt;TD VALIGN = TOP  ALIGN = CENTER&gt;",Master!G163,"&lt;/TD&gt;")))</f>
        <v/>
      </c>
      <c r="I163" s="7" t="str">
        <f>IF(Master!H163="#","",IF(Master!H163="#","&lt;TD&gt;&lt;BR&gt;&lt;/TD&gt;",CONCATENATE("&lt;TD VALIGN = TOP  ALIGN = CENTER&gt;",Master!H163,"&lt;/TD&gt;")))</f>
        <v/>
      </c>
      <c r="J163" s="7" t="str">
        <f>IF(Master!I163="#","",IF(Master!I163="#","&lt;TD&gt;&lt;BR&gt;&lt;/TD&gt;",CONCATENATE("&lt;TD VALIGN = TOP  ALIGN = CENTER&gt;",Master!I163,"&lt;/TD&gt;")))</f>
        <v/>
      </c>
      <c r="K163" s="7" t="str">
        <f>IF(Master!J163="#","",IF(Master!J163="#","&lt;TD&gt;&lt;BR&gt;&lt;/TD&gt;",CONCATENATE("&lt;TD VALIGN = TOP  ALIGN = CENTER&gt;",Master!J163,"&lt;/TD&gt;")))</f>
        <v/>
      </c>
      <c r="L163" s="7" t="str">
        <f>IF(Master!K163="#","",IF(Master!K163="#","&lt;TD&gt;&lt;BR&gt;&lt;/TD&gt;",CONCATENATE("&lt;TD VALIGN = TOP  ALIGN = CENTER&gt;",Master!K163,"&lt;/TD&gt;")))</f>
        <v/>
      </c>
      <c r="M163" s="7" t="str">
        <f>IF(Master!L163="#","",IF(Master!L163="#","&lt;TD&gt;&lt;BR&gt;&lt;/TD&gt;",CONCATENATE("&lt;TD VALIGN = TOP  ALIGN = CENTER&gt;",Master!L163,"&lt;/TD&gt;")))</f>
        <v/>
      </c>
      <c r="N163" s="7" t="str">
        <f>IF(Master!M163="#","",IF(Master!M163="#","&lt;TD&gt;&lt;BR&gt;&lt;/TD&gt;",CONCATENATE("&lt;TD VALIGN = TOP  ALIGN = CENTER&gt;",Master!M163,"&lt;/TD&gt;")))</f>
        <v/>
      </c>
      <c r="O163" s="7" t="str">
        <f>IF(Master!N163="#","",IF(Master!N163="#","&lt;TD&gt;&lt;BR&gt;&lt;/TD&gt;",CONCATENATE("&lt;TD VALIGN = TOP  ALIGN = CENTER&gt;",Master!N163,"&lt;/TD&gt;")))</f>
        <v/>
      </c>
      <c r="P163" s="7" t="str">
        <f>IF(Master!O163="#","",IF(Master!O163="#","&lt;TD&gt;&lt;BR&gt;&lt;/TD&gt;",CONCATENATE("&lt;TD VALIGN = TOP  ALIGN = CENTER&gt;",Master!O163,"&lt;/TD&gt;")))</f>
        <v/>
      </c>
      <c r="Q163" s="7" t="str">
        <f>IF(Master!P163="#","",IF(Master!P163="#","&lt;TD&gt;&lt;BR&gt;&lt;/TD&gt;",CONCATENATE("&lt;TD VALIGN = TOP  ALIGN = CENTER&gt;",Master!P163,"&lt;/TD&gt;")))</f>
        <v/>
      </c>
      <c r="R163" s="7" t="str">
        <f>IF(Master!Q163="#","",IF(Master!Q163="#","&lt;TD&gt;&lt;BR&gt;&lt;/TD&gt;",CONCATENATE("&lt;TD VALIGN = TOP  ALIGN = CENTER&gt;",Master!Q163,"&lt;/TD&gt;")))</f>
        <v/>
      </c>
      <c r="S163" s="7" t="str">
        <f>IF(Master!R163="#","",IF(Master!R163="#","&lt;TD&gt;&lt;BR&gt;&lt;/TD&gt;",CONCATENATE("&lt;TD VALIGN = TOP  ALIGN = CENTER&gt;",Master!R163,"&lt;/TD&gt;")))</f>
        <v/>
      </c>
      <c r="T163" s="7" t="str">
        <f>IF(Master!S163="#","",IF(Master!S163="#","&lt;TD&gt;&lt;BR&gt;&lt;/TD&gt;",CONCATENATE("&lt;TD VALIGN = TOP  ALIGN = CENTER&gt;",Master!S163,"&lt;/TD&gt;")))</f>
        <v/>
      </c>
      <c r="U163" s="7" t="str">
        <f>IF(Master!T163="#","",IF(Master!T163="#","&lt;TD&gt;&lt;BR&gt;&lt;/TD&gt;",CONCATENATE("&lt;TD VALIGN = TOP  ALIGN = CENTER&gt;",Master!T163,"&lt;/TD&gt;")))</f>
        <v/>
      </c>
      <c r="V163" s="7" t="str">
        <f>IF(Master!U163="#","",IF(Master!U163="#","&lt;TD&gt;&lt;BR&gt;&lt;/TD&gt;",CONCATENATE("&lt;TD VALIGN = TOP  ALIGN = CENTER&gt;",Master!U163,"&lt;/TD&gt;")))</f>
        <v/>
      </c>
      <c r="W163" s="7" t="str">
        <f>IF(Master!V163="#","",IF(Master!V163="#","&lt;TD&gt;&lt;BR&gt;&lt;/TD&gt;",CONCATENATE("&lt;TD VALIGN = TOP  ALIGN = CENTER&gt;",Master!V163,"&lt;/TD&gt;")))</f>
        <v/>
      </c>
      <c r="X163" s="7" t="str">
        <f>IF(Master!W163="#","",IF(Master!W163="#","&lt;TD&gt;&lt;BR&gt;&lt;/TD&gt;",CONCATENATE("&lt;TD VALIGN = TOP  ALIGN = CENTER&gt;",Master!W163,"&lt;/TD&gt;")))</f>
        <v/>
      </c>
      <c r="Y163" s="7"/>
    </row>
    <row r="164" spans="1:25" ht="12.75" customHeight="1" x14ac:dyDescent="0.2">
      <c r="A164" s="112" t="str">
        <f>IF(Master!$B164="#","","&lt;TR&gt;")</f>
        <v/>
      </c>
      <c r="B164" s="7" t="str">
        <f>IF(Master!$B164="#","",CONCATENATE("&lt;TD VALIGN = TOP  ALIGN = CENTER&gt;&lt;A HREF=""maint_",Master!A164,".pdf""&gt;",Master!A164,"&lt;/A&gt;"))</f>
        <v/>
      </c>
      <c r="C164" s="7" t="str">
        <f>IF(Master!$B164="#","", (IF(Totals!AS164="Y","&lt;BR&gt;&lt;SMALL&gt;&lt;B&gt;&lt;FONT COLOR=""#00C000""&gt;Closed&lt;/FONT&gt;&lt;/B&gt;&lt;/SMALL&gt;&lt;/TD&gt;","&lt;/TD&gt;")))</f>
        <v/>
      </c>
      <c r="E164" s="7" t="str">
        <f>(IF((Master!$B164="#"),(""),(CONCATENATE("&lt;TD VALIGN = TOP  ALIGN = CENTER NOWRAP&gt;",Master!C164,"&lt;/TD&gt;"))))</f>
        <v/>
      </c>
      <c r="F164" s="7" t="str">
        <f>(IF((Master!$B164="#"),(""),(CONCATENATE("&lt;TD VALIGN = TOP NOWRAP&gt;",Master!D164,"&lt;/TD&gt;"))))</f>
        <v/>
      </c>
      <c r="G164" s="7" t="str">
        <f>(IF((Master!$B164="#"),(""),(CONCATENATE("&lt;TD VALIGN = TOP NOWRAP&gt;",Master!E164,"&lt;/TD&gt;"))))</f>
        <v/>
      </c>
      <c r="H164" s="7" t="str">
        <f>IF(Master!G164="#","",IF(Master!G164="#","&lt;TD&gt;&lt;BR&gt;&lt;/TD&gt;",CONCATENATE("&lt;TD VALIGN = TOP  ALIGN = CENTER&gt;",Master!G164,"&lt;/TD&gt;")))</f>
        <v/>
      </c>
      <c r="I164" s="7" t="str">
        <f>IF(Master!H164="#","",IF(Master!H164="#","&lt;TD&gt;&lt;BR&gt;&lt;/TD&gt;",CONCATENATE("&lt;TD VALIGN = TOP  ALIGN = CENTER&gt;",Master!H164,"&lt;/TD&gt;")))</f>
        <v/>
      </c>
      <c r="J164" s="7" t="str">
        <f>IF(Master!I164="#","",IF(Master!I164="#","&lt;TD&gt;&lt;BR&gt;&lt;/TD&gt;",CONCATENATE("&lt;TD VALIGN = TOP  ALIGN = CENTER&gt;",Master!I164,"&lt;/TD&gt;")))</f>
        <v/>
      </c>
      <c r="K164" s="7" t="str">
        <f>IF(Master!J164="#","",IF(Master!J164="#","&lt;TD&gt;&lt;BR&gt;&lt;/TD&gt;",CONCATENATE("&lt;TD VALIGN = TOP  ALIGN = CENTER&gt;",Master!J164,"&lt;/TD&gt;")))</f>
        <v/>
      </c>
      <c r="L164" s="7" t="str">
        <f>IF(Master!K164="#","",IF(Master!K164="#","&lt;TD&gt;&lt;BR&gt;&lt;/TD&gt;",CONCATENATE("&lt;TD VALIGN = TOP  ALIGN = CENTER&gt;",Master!K164,"&lt;/TD&gt;")))</f>
        <v/>
      </c>
      <c r="M164" s="7" t="str">
        <f>IF(Master!L164="#","",IF(Master!L164="#","&lt;TD&gt;&lt;BR&gt;&lt;/TD&gt;",CONCATENATE("&lt;TD VALIGN = TOP  ALIGN = CENTER&gt;",Master!L164,"&lt;/TD&gt;")))</f>
        <v/>
      </c>
      <c r="N164" s="7" t="str">
        <f>IF(Master!M164="#","",IF(Master!M164="#","&lt;TD&gt;&lt;BR&gt;&lt;/TD&gt;",CONCATENATE("&lt;TD VALIGN = TOP  ALIGN = CENTER&gt;",Master!M164,"&lt;/TD&gt;")))</f>
        <v/>
      </c>
      <c r="O164" s="7" t="str">
        <f>IF(Master!N164="#","",IF(Master!N164="#","&lt;TD&gt;&lt;BR&gt;&lt;/TD&gt;",CONCATENATE("&lt;TD VALIGN = TOP  ALIGN = CENTER&gt;",Master!N164,"&lt;/TD&gt;")))</f>
        <v/>
      </c>
      <c r="P164" s="7" t="str">
        <f>IF(Master!O164="#","",IF(Master!O164="#","&lt;TD&gt;&lt;BR&gt;&lt;/TD&gt;",CONCATENATE("&lt;TD VALIGN = TOP  ALIGN = CENTER&gt;",Master!O164,"&lt;/TD&gt;")))</f>
        <v/>
      </c>
      <c r="Q164" s="7" t="str">
        <f>IF(Master!P164="#","",IF(Master!P164="#","&lt;TD&gt;&lt;BR&gt;&lt;/TD&gt;",CONCATENATE("&lt;TD VALIGN = TOP  ALIGN = CENTER&gt;",Master!P164,"&lt;/TD&gt;")))</f>
        <v/>
      </c>
      <c r="R164" s="7" t="str">
        <f>IF(Master!Q164="#","",IF(Master!Q164="#","&lt;TD&gt;&lt;BR&gt;&lt;/TD&gt;",CONCATENATE("&lt;TD VALIGN = TOP  ALIGN = CENTER&gt;",Master!Q164,"&lt;/TD&gt;")))</f>
        <v/>
      </c>
      <c r="S164" s="7" t="str">
        <f>IF(Master!R164="#","",IF(Master!R164="#","&lt;TD&gt;&lt;BR&gt;&lt;/TD&gt;",CONCATENATE("&lt;TD VALIGN = TOP  ALIGN = CENTER&gt;",Master!R164,"&lt;/TD&gt;")))</f>
        <v/>
      </c>
      <c r="T164" s="7" t="str">
        <f>IF(Master!S164="#","",IF(Master!S164="#","&lt;TD&gt;&lt;BR&gt;&lt;/TD&gt;",CONCATENATE("&lt;TD VALIGN = TOP  ALIGN = CENTER&gt;",Master!S164,"&lt;/TD&gt;")))</f>
        <v/>
      </c>
      <c r="U164" s="7" t="str">
        <f>IF(Master!T164="#","",IF(Master!T164="#","&lt;TD&gt;&lt;BR&gt;&lt;/TD&gt;",CONCATENATE("&lt;TD VALIGN = TOP  ALIGN = CENTER&gt;",Master!T164,"&lt;/TD&gt;")))</f>
        <v/>
      </c>
      <c r="V164" s="7" t="str">
        <f>IF(Master!U164="#","",IF(Master!U164="#","&lt;TD&gt;&lt;BR&gt;&lt;/TD&gt;",CONCATENATE("&lt;TD VALIGN = TOP  ALIGN = CENTER&gt;",Master!U164,"&lt;/TD&gt;")))</f>
        <v/>
      </c>
      <c r="W164" s="7" t="str">
        <f>IF(Master!V164="#","",IF(Master!V164="#","&lt;TD&gt;&lt;BR&gt;&lt;/TD&gt;",CONCATENATE("&lt;TD VALIGN = TOP  ALIGN = CENTER&gt;",Master!V164,"&lt;/TD&gt;")))</f>
        <v/>
      </c>
      <c r="X164" s="7" t="str">
        <f>IF(Master!W164="#","",IF(Master!W164="#","&lt;TD&gt;&lt;BR&gt;&lt;/TD&gt;",CONCATENATE("&lt;TD VALIGN = TOP  ALIGN = CENTER&gt;",Master!W164,"&lt;/TD&gt;")))</f>
        <v/>
      </c>
      <c r="Y164" s="7"/>
    </row>
    <row r="165" spans="1:25" ht="12.75" customHeight="1" x14ac:dyDescent="0.2">
      <c r="A165" s="112" t="str">
        <f>IF(Master!$B165="#","","&lt;TR&gt;")</f>
        <v/>
      </c>
      <c r="B165" s="7" t="str">
        <f>IF(Master!$B165="#","",CONCATENATE("&lt;TD VALIGN = TOP  ALIGN = CENTER&gt;&lt;A HREF=""maint_",Master!A165,".pdf""&gt;",Master!A165,"&lt;/A&gt;"))</f>
        <v/>
      </c>
      <c r="C165" s="7" t="str">
        <f>IF(Master!$B165="#","", (IF(Totals!AS165="Y","&lt;BR&gt;&lt;SMALL&gt;&lt;B&gt;&lt;FONT COLOR=""#00C000""&gt;Closed&lt;/FONT&gt;&lt;/B&gt;&lt;/SMALL&gt;&lt;/TD&gt;","&lt;/TD&gt;")))</f>
        <v/>
      </c>
      <c r="E165" s="7" t="str">
        <f>(IF((Master!$B165="#"),(""),(CONCATENATE("&lt;TD VALIGN = TOP  ALIGN = CENTER NOWRAP&gt;",Master!C165,"&lt;/TD&gt;"))))</f>
        <v/>
      </c>
      <c r="F165" s="7" t="str">
        <f>(IF((Master!$B165="#"),(""),(CONCATENATE("&lt;TD VALIGN = TOP NOWRAP&gt;",Master!D165,"&lt;/TD&gt;"))))</f>
        <v/>
      </c>
      <c r="G165" s="7" t="str">
        <f>(IF((Master!$B165="#"),(""),(CONCATENATE("&lt;TD VALIGN = TOP NOWRAP&gt;",Master!E165,"&lt;/TD&gt;"))))</f>
        <v/>
      </c>
      <c r="H165" s="7" t="str">
        <f>IF(Master!G165="#","",IF(Master!G165="#","&lt;TD&gt;&lt;BR&gt;&lt;/TD&gt;",CONCATENATE("&lt;TD VALIGN = TOP  ALIGN = CENTER&gt;",Master!G165,"&lt;/TD&gt;")))</f>
        <v/>
      </c>
      <c r="I165" s="7" t="str">
        <f>IF(Master!H165="#","",IF(Master!H165="#","&lt;TD&gt;&lt;BR&gt;&lt;/TD&gt;",CONCATENATE("&lt;TD VALIGN = TOP  ALIGN = CENTER&gt;",Master!H165,"&lt;/TD&gt;")))</f>
        <v/>
      </c>
      <c r="J165" s="7" t="str">
        <f>IF(Master!I165="#","",IF(Master!I165="#","&lt;TD&gt;&lt;BR&gt;&lt;/TD&gt;",CONCATENATE("&lt;TD VALIGN = TOP  ALIGN = CENTER&gt;",Master!I165,"&lt;/TD&gt;")))</f>
        <v/>
      </c>
      <c r="K165" s="7" t="str">
        <f>IF(Master!J165="#","",IF(Master!J165="#","&lt;TD&gt;&lt;BR&gt;&lt;/TD&gt;",CONCATENATE("&lt;TD VALIGN = TOP  ALIGN = CENTER&gt;",Master!J165,"&lt;/TD&gt;")))</f>
        <v/>
      </c>
      <c r="L165" s="7" t="str">
        <f>IF(Master!K165="#","",IF(Master!K165="#","&lt;TD&gt;&lt;BR&gt;&lt;/TD&gt;",CONCATENATE("&lt;TD VALIGN = TOP  ALIGN = CENTER&gt;",Master!K165,"&lt;/TD&gt;")))</f>
        <v/>
      </c>
      <c r="M165" s="7" t="str">
        <f>IF(Master!L165="#","",IF(Master!L165="#","&lt;TD&gt;&lt;BR&gt;&lt;/TD&gt;",CONCATENATE("&lt;TD VALIGN = TOP  ALIGN = CENTER&gt;",Master!L165,"&lt;/TD&gt;")))</f>
        <v/>
      </c>
      <c r="N165" s="7" t="str">
        <f>IF(Master!M165="#","",IF(Master!M165="#","&lt;TD&gt;&lt;BR&gt;&lt;/TD&gt;",CONCATENATE("&lt;TD VALIGN = TOP  ALIGN = CENTER&gt;",Master!M165,"&lt;/TD&gt;")))</f>
        <v/>
      </c>
      <c r="O165" s="7" t="str">
        <f>IF(Master!N165="#","",IF(Master!N165="#","&lt;TD&gt;&lt;BR&gt;&lt;/TD&gt;",CONCATENATE("&lt;TD VALIGN = TOP  ALIGN = CENTER&gt;",Master!N165,"&lt;/TD&gt;")))</f>
        <v/>
      </c>
      <c r="P165" s="7" t="str">
        <f>IF(Master!O165="#","",IF(Master!O165="#","&lt;TD&gt;&lt;BR&gt;&lt;/TD&gt;",CONCATENATE("&lt;TD VALIGN = TOP  ALIGN = CENTER&gt;",Master!O165,"&lt;/TD&gt;")))</f>
        <v/>
      </c>
      <c r="Q165" s="7" t="str">
        <f>IF(Master!P165="#","",IF(Master!P165="#","&lt;TD&gt;&lt;BR&gt;&lt;/TD&gt;",CONCATENATE("&lt;TD VALIGN = TOP  ALIGN = CENTER&gt;",Master!P165,"&lt;/TD&gt;")))</f>
        <v/>
      </c>
      <c r="R165" s="7" t="str">
        <f>IF(Master!Q165="#","",IF(Master!Q165="#","&lt;TD&gt;&lt;BR&gt;&lt;/TD&gt;",CONCATENATE("&lt;TD VALIGN = TOP  ALIGN = CENTER&gt;",Master!Q165,"&lt;/TD&gt;")))</f>
        <v/>
      </c>
      <c r="S165" s="7" t="str">
        <f>IF(Master!R165="#","",IF(Master!R165="#","&lt;TD&gt;&lt;BR&gt;&lt;/TD&gt;",CONCATENATE("&lt;TD VALIGN = TOP  ALIGN = CENTER&gt;",Master!R165,"&lt;/TD&gt;")))</f>
        <v/>
      </c>
      <c r="T165" s="7" t="str">
        <f>IF(Master!S165="#","",IF(Master!S165="#","&lt;TD&gt;&lt;BR&gt;&lt;/TD&gt;",CONCATENATE("&lt;TD VALIGN = TOP  ALIGN = CENTER&gt;",Master!S165,"&lt;/TD&gt;")))</f>
        <v/>
      </c>
      <c r="U165" s="7" t="str">
        <f>IF(Master!T165="#","",IF(Master!T165="#","&lt;TD&gt;&lt;BR&gt;&lt;/TD&gt;",CONCATENATE("&lt;TD VALIGN = TOP  ALIGN = CENTER&gt;",Master!T165,"&lt;/TD&gt;")))</f>
        <v/>
      </c>
      <c r="V165" s="7" t="str">
        <f>IF(Master!U165="#","",IF(Master!U165="#","&lt;TD&gt;&lt;BR&gt;&lt;/TD&gt;",CONCATENATE("&lt;TD VALIGN = TOP  ALIGN = CENTER&gt;",Master!U165,"&lt;/TD&gt;")))</f>
        <v/>
      </c>
      <c r="W165" s="7" t="str">
        <f>IF(Master!V165="#","",IF(Master!V165="#","&lt;TD&gt;&lt;BR&gt;&lt;/TD&gt;",CONCATENATE("&lt;TD VALIGN = TOP  ALIGN = CENTER&gt;",Master!V165,"&lt;/TD&gt;")))</f>
        <v/>
      </c>
      <c r="X165" s="7" t="str">
        <f>IF(Master!W165="#","",IF(Master!W165="#","&lt;TD&gt;&lt;BR&gt;&lt;/TD&gt;",CONCATENATE("&lt;TD VALIGN = TOP  ALIGN = CENTER&gt;",Master!W165,"&lt;/TD&gt;")))</f>
        <v/>
      </c>
      <c r="Y165" s="7"/>
    </row>
    <row r="166" spans="1:25" ht="12.75" customHeight="1" x14ac:dyDescent="0.2">
      <c r="A166" s="112" t="str">
        <f>IF(Master!$B166="#","","&lt;TR&gt;")</f>
        <v/>
      </c>
      <c r="B166" s="7" t="str">
        <f>IF(Master!$B166="#","",CONCATENATE("&lt;TD VALIGN = TOP  ALIGN = CENTER&gt;&lt;A HREF=""maint_",Master!A166,".pdf""&gt;",Master!A166,"&lt;/A&gt;"))</f>
        <v/>
      </c>
      <c r="C166" s="7" t="str">
        <f>IF(Master!$B166="#","", (IF(Totals!AS166="Y","&lt;BR&gt;&lt;SMALL&gt;&lt;B&gt;&lt;FONT COLOR=""#00C000""&gt;Closed&lt;/FONT&gt;&lt;/B&gt;&lt;/SMALL&gt;&lt;/TD&gt;","&lt;/TD&gt;")))</f>
        <v/>
      </c>
      <c r="E166" s="7" t="str">
        <f>(IF((Master!$B166="#"),(""),(CONCATENATE("&lt;TD VALIGN = TOP  ALIGN = CENTER NOWRAP&gt;",Master!C166,"&lt;/TD&gt;"))))</f>
        <v/>
      </c>
      <c r="F166" s="7" t="str">
        <f>(IF((Master!$B166="#"),(""),(CONCATENATE("&lt;TD VALIGN = TOP NOWRAP&gt;",Master!D166,"&lt;/TD&gt;"))))</f>
        <v/>
      </c>
      <c r="G166" s="7" t="str">
        <f>(IF((Master!$B166="#"),(""),(CONCATENATE("&lt;TD VALIGN = TOP NOWRAP&gt;",Master!E166,"&lt;/TD&gt;"))))</f>
        <v/>
      </c>
      <c r="H166" s="7" t="str">
        <f>IF(Master!G166="#","",IF(Master!G166="#","&lt;TD&gt;&lt;BR&gt;&lt;/TD&gt;",CONCATENATE("&lt;TD VALIGN = TOP  ALIGN = CENTER&gt;",Master!G166,"&lt;/TD&gt;")))</f>
        <v/>
      </c>
      <c r="I166" s="7" t="str">
        <f>IF(Master!H166="#","",IF(Master!H166="#","&lt;TD&gt;&lt;BR&gt;&lt;/TD&gt;",CONCATENATE("&lt;TD VALIGN = TOP  ALIGN = CENTER&gt;",Master!H166,"&lt;/TD&gt;")))</f>
        <v/>
      </c>
      <c r="J166" s="7" t="str">
        <f>IF(Master!I166="#","",IF(Master!I166="#","&lt;TD&gt;&lt;BR&gt;&lt;/TD&gt;",CONCATENATE("&lt;TD VALIGN = TOP  ALIGN = CENTER&gt;",Master!I166,"&lt;/TD&gt;")))</f>
        <v/>
      </c>
      <c r="K166" s="7" t="str">
        <f>IF(Master!J166="#","",IF(Master!J166="#","&lt;TD&gt;&lt;BR&gt;&lt;/TD&gt;",CONCATENATE("&lt;TD VALIGN = TOP  ALIGN = CENTER&gt;",Master!J166,"&lt;/TD&gt;")))</f>
        <v/>
      </c>
      <c r="L166" s="7" t="str">
        <f>IF(Master!K166="#","",IF(Master!K166="#","&lt;TD&gt;&lt;BR&gt;&lt;/TD&gt;",CONCATENATE("&lt;TD VALIGN = TOP  ALIGN = CENTER&gt;",Master!K166,"&lt;/TD&gt;")))</f>
        <v/>
      </c>
      <c r="M166" s="7" t="str">
        <f>IF(Master!L166="#","",IF(Master!L166="#","&lt;TD&gt;&lt;BR&gt;&lt;/TD&gt;",CONCATENATE("&lt;TD VALIGN = TOP  ALIGN = CENTER&gt;",Master!L166,"&lt;/TD&gt;")))</f>
        <v/>
      </c>
      <c r="N166" s="7" t="str">
        <f>IF(Master!M166="#","",IF(Master!M166="#","&lt;TD&gt;&lt;BR&gt;&lt;/TD&gt;",CONCATENATE("&lt;TD VALIGN = TOP  ALIGN = CENTER&gt;",Master!M166,"&lt;/TD&gt;")))</f>
        <v/>
      </c>
      <c r="O166" s="7" t="str">
        <f>IF(Master!N166="#","",IF(Master!N166="#","&lt;TD&gt;&lt;BR&gt;&lt;/TD&gt;",CONCATENATE("&lt;TD VALIGN = TOP  ALIGN = CENTER&gt;",Master!N166,"&lt;/TD&gt;")))</f>
        <v/>
      </c>
      <c r="P166" s="7" t="str">
        <f>IF(Master!O166="#","",IF(Master!O166="#","&lt;TD&gt;&lt;BR&gt;&lt;/TD&gt;",CONCATENATE("&lt;TD VALIGN = TOP  ALIGN = CENTER&gt;",Master!O166,"&lt;/TD&gt;")))</f>
        <v/>
      </c>
      <c r="Q166" s="7" t="str">
        <f>IF(Master!P166="#","",IF(Master!P166="#","&lt;TD&gt;&lt;BR&gt;&lt;/TD&gt;",CONCATENATE("&lt;TD VALIGN = TOP  ALIGN = CENTER&gt;",Master!P166,"&lt;/TD&gt;")))</f>
        <v/>
      </c>
      <c r="R166" s="7" t="str">
        <f>IF(Master!Q166="#","",IF(Master!Q166="#","&lt;TD&gt;&lt;BR&gt;&lt;/TD&gt;",CONCATENATE("&lt;TD VALIGN = TOP  ALIGN = CENTER&gt;",Master!Q166,"&lt;/TD&gt;")))</f>
        <v/>
      </c>
      <c r="S166" s="7" t="str">
        <f>IF(Master!R166="#","",IF(Master!R166="#","&lt;TD&gt;&lt;BR&gt;&lt;/TD&gt;",CONCATENATE("&lt;TD VALIGN = TOP  ALIGN = CENTER&gt;",Master!R166,"&lt;/TD&gt;")))</f>
        <v/>
      </c>
      <c r="T166" s="7" t="str">
        <f>IF(Master!S166="#","",IF(Master!S166="#","&lt;TD&gt;&lt;BR&gt;&lt;/TD&gt;",CONCATENATE("&lt;TD VALIGN = TOP  ALIGN = CENTER&gt;",Master!S166,"&lt;/TD&gt;")))</f>
        <v/>
      </c>
      <c r="U166" s="7" t="str">
        <f>IF(Master!T166="#","",IF(Master!T166="#","&lt;TD&gt;&lt;BR&gt;&lt;/TD&gt;",CONCATENATE("&lt;TD VALIGN = TOP  ALIGN = CENTER&gt;",Master!T166,"&lt;/TD&gt;")))</f>
        <v/>
      </c>
      <c r="V166" s="7" t="str">
        <f>IF(Master!U166="#","",IF(Master!U166="#","&lt;TD&gt;&lt;BR&gt;&lt;/TD&gt;",CONCATENATE("&lt;TD VALIGN = TOP  ALIGN = CENTER&gt;",Master!U166,"&lt;/TD&gt;")))</f>
        <v/>
      </c>
      <c r="W166" s="7" t="str">
        <f>IF(Master!V166="#","",IF(Master!V166="#","&lt;TD&gt;&lt;BR&gt;&lt;/TD&gt;",CONCATENATE("&lt;TD VALIGN = TOP  ALIGN = CENTER&gt;",Master!V166,"&lt;/TD&gt;")))</f>
        <v/>
      </c>
      <c r="X166" s="7" t="str">
        <f>IF(Master!W166="#","",IF(Master!W166="#","&lt;TD&gt;&lt;BR&gt;&lt;/TD&gt;",CONCATENATE("&lt;TD VALIGN = TOP  ALIGN = CENTER&gt;",Master!W166,"&lt;/TD&gt;")))</f>
        <v/>
      </c>
      <c r="Y166" s="7"/>
    </row>
    <row r="167" spans="1:25" ht="12.75" customHeight="1" x14ac:dyDescent="0.2">
      <c r="A167" s="112" t="str">
        <f>IF(Master!$B167="#","","&lt;TR&gt;")</f>
        <v/>
      </c>
      <c r="B167" s="7" t="str">
        <f>IF(Master!$B167="#","",CONCATENATE("&lt;TD VALIGN = TOP  ALIGN = CENTER&gt;&lt;A HREF=""maint_",Master!A167,".pdf""&gt;",Master!A167,"&lt;/A&gt;"))</f>
        <v/>
      </c>
      <c r="C167" s="7" t="str">
        <f>IF(Master!$B167="#","", (IF(Totals!AS167="Y","&lt;BR&gt;&lt;SMALL&gt;&lt;B&gt;&lt;FONT COLOR=""#00C000""&gt;Closed&lt;/FONT&gt;&lt;/B&gt;&lt;/SMALL&gt;&lt;/TD&gt;","&lt;/TD&gt;")))</f>
        <v/>
      </c>
      <c r="E167" s="7" t="str">
        <f>(IF((Master!$B167="#"),(""),(CONCATENATE("&lt;TD VALIGN = TOP  ALIGN = CENTER NOWRAP&gt;",Master!C167,"&lt;/TD&gt;"))))</f>
        <v/>
      </c>
      <c r="F167" s="7" t="str">
        <f>(IF((Master!$B167="#"),(""),(CONCATENATE("&lt;TD VALIGN = TOP NOWRAP&gt;",Master!D167,"&lt;/TD&gt;"))))</f>
        <v/>
      </c>
      <c r="G167" s="7" t="str">
        <f>(IF((Master!$B167="#"),(""),(CONCATENATE("&lt;TD VALIGN = TOP NOWRAP&gt;",Master!E167,"&lt;/TD&gt;"))))</f>
        <v/>
      </c>
      <c r="H167" s="7" t="str">
        <f>IF(Master!G167="#","",IF(Master!G167="#","&lt;TD&gt;&lt;BR&gt;&lt;/TD&gt;",CONCATENATE("&lt;TD VALIGN = TOP  ALIGN = CENTER&gt;",Master!G167,"&lt;/TD&gt;")))</f>
        <v/>
      </c>
      <c r="I167" s="7" t="str">
        <f>IF(Master!H167="#","",IF(Master!H167="#","&lt;TD&gt;&lt;BR&gt;&lt;/TD&gt;",CONCATENATE("&lt;TD VALIGN = TOP  ALIGN = CENTER&gt;",Master!H167,"&lt;/TD&gt;")))</f>
        <v/>
      </c>
      <c r="J167" s="7" t="str">
        <f>IF(Master!I167="#","",IF(Master!I167="#","&lt;TD&gt;&lt;BR&gt;&lt;/TD&gt;",CONCATENATE("&lt;TD VALIGN = TOP  ALIGN = CENTER&gt;",Master!I167,"&lt;/TD&gt;")))</f>
        <v/>
      </c>
      <c r="K167" s="7" t="str">
        <f>IF(Master!J167="#","",IF(Master!J167="#","&lt;TD&gt;&lt;BR&gt;&lt;/TD&gt;",CONCATENATE("&lt;TD VALIGN = TOP  ALIGN = CENTER&gt;",Master!J167,"&lt;/TD&gt;")))</f>
        <v/>
      </c>
      <c r="L167" s="7" t="str">
        <f>IF(Master!K167="#","",IF(Master!K167="#","&lt;TD&gt;&lt;BR&gt;&lt;/TD&gt;",CONCATENATE("&lt;TD VALIGN = TOP  ALIGN = CENTER&gt;",Master!K167,"&lt;/TD&gt;")))</f>
        <v/>
      </c>
      <c r="M167" s="7" t="str">
        <f>IF(Master!L167="#","",IF(Master!L167="#","&lt;TD&gt;&lt;BR&gt;&lt;/TD&gt;",CONCATENATE("&lt;TD VALIGN = TOP  ALIGN = CENTER&gt;",Master!L167,"&lt;/TD&gt;")))</f>
        <v/>
      </c>
      <c r="N167" s="7" t="str">
        <f>IF(Master!M167="#","",IF(Master!M167="#","&lt;TD&gt;&lt;BR&gt;&lt;/TD&gt;",CONCATENATE("&lt;TD VALIGN = TOP  ALIGN = CENTER&gt;",Master!M167,"&lt;/TD&gt;")))</f>
        <v/>
      </c>
      <c r="O167" s="7" t="str">
        <f>IF(Master!N167="#","",IF(Master!N167="#","&lt;TD&gt;&lt;BR&gt;&lt;/TD&gt;",CONCATENATE("&lt;TD VALIGN = TOP  ALIGN = CENTER&gt;",Master!N167,"&lt;/TD&gt;")))</f>
        <v/>
      </c>
      <c r="P167" s="7" t="str">
        <f>IF(Master!O167="#","",IF(Master!O167="#","&lt;TD&gt;&lt;BR&gt;&lt;/TD&gt;",CONCATENATE("&lt;TD VALIGN = TOP  ALIGN = CENTER&gt;",Master!O167,"&lt;/TD&gt;")))</f>
        <v/>
      </c>
      <c r="Q167" s="7" t="str">
        <f>IF(Master!P167="#","",IF(Master!P167="#","&lt;TD&gt;&lt;BR&gt;&lt;/TD&gt;",CONCATENATE("&lt;TD VALIGN = TOP  ALIGN = CENTER&gt;",Master!P167,"&lt;/TD&gt;")))</f>
        <v/>
      </c>
      <c r="R167" s="7" t="str">
        <f>IF(Master!Q167="#","",IF(Master!Q167="#","&lt;TD&gt;&lt;BR&gt;&lt;/TD&gt;",CONCATENATE("&lt;TD VALIGN = TOP  ALIGN = CENTER&gt;",Master!Q167,"&lt;/TD&gt;")))</f>
        <v/>
      </c>
      <c r="S167" s="7" t="str">
        <f>IF(Master!R167="#","",IF(Master!R167="#","&lt;TD&gt;&lt;BR&gt;&lt;/TD&gt;",CONCATENATE("&lt;TD VALIGN = TOP  ALIGN = CENTER&gt;",Master!R167,"&lt;/TD&gt;")))</f>
        <v/>
      </c>
      <c r="T167" s="7" t="str">
        <f>IF(Master!S167="#","",IF(Master!S167="#","&lt;TD&gt;&lt;BR&gt;&lt;/TD&gt;",CONCATENATE("&lt;TD VALIGN = TOP  ALIGN = CENTER&gt;",Master!S167,"&lt;/TD&gt;")))</f>
        <v/>
      </c>
      <c r="U167" s="7" t="str">
        <f>IF(Master!T167="#","",IF(Master!T167="#","&lt;TD&gt;&lt;BR&gt;&lt;/TD&gt;",CONCATENATE("&lt;TD VALIGN = TOP  ALIGN = CENTER&gt;",Master!T167,"&lt;/TD&gt;")))</f>
        <v/>
      </c>
      <c r="V167" s="7" t="str">
        <f>IF(Master!U167="#","",IF(Master!U167="#","&lt;TD&gt;&lt;BR&gt;&lt;/TD&gt;",CONCATENATE("&lt;TD VALIGN = TOP  ALIGN = CENTER&gt;",Master!U167,"&lt;/TD&gt;")))</f>
        <v/>
      </c>
      <c r="W167" s="7" t="str">
        <f>IF(Master!V167="#","",IF(Master!V167="#","&lt;TD&gt;&lt;BR&gt;&lt;/TD&gt;",CONCATENATE("&lt;TD VALIGN = TOP  ALIGN = CENTER&gt;",Master!V167,"&lt;/TD&gt;")))</f>
        <v/>
      </c>
      <c r="X167" s="7" t="str">
        <f>IF(Master!W167="#","",IF(Master!W167="#","&lt;TD&gt;&lt;BR&gt;&lt;/TD&gt;",CONCATENATE("&lt;TD VALIGN = TOP  ALIGN = CENTER&gt;",Master!W167,"&lt;/TD&gt;")))</f>
        <v/>
      </c>
      <c r="Y167" s="7"/>
    </row>
    <row r="168" spans="1:25" ht="12.75" customHeight="1" x14ac:dyDescent="0.2">
      <c r="A168" s="112" t="str">
        <f>IF(Master!$B168="#","","&lt;TR&gt;")</f>
        <v/>
      </c>
      <c r="B168" s="7" t="str">
        <f>IF(Master!$B168="#","",CONCATENATE("&lt;TD VALIGN = TOP  ALIGN = CENTER&gt;&lt;A HREF=""maint_",Master!A168,".pdf""&gt;",Master!A168,"&lt;/A&gt;"))</f>
        <v/>
      </c>
      <c r="C168" s="7" t="str">
        <f>IF(Master!$B168="#","", (IF(Totals!AS168="Y","&lt;BR&gt;&lt;SMALL&gt;&lt;B&gt;&lt;FONT COLOR=""#00C000""&gt;Closed&lt;/FONT&gt;&lt;/B&gt;&lt;/SMALL&gt;&lt;/TD&gt;","&lt;/TD&gt;")))</f>
        <v/>
      </c>
      <c r="E168" s="7" t="str">
        <f>(IF((Master!$B168="#"),(""),(CONCATENATE("&lt;TD VALIGN = TOP  ALIGN = CENTER NOWRAP&gt;",Master!C168,"&lt;/TD&gt;"))))</f>
        <v/>
      </c>
      <c r="F168" s="7" t="str">
        <f>(IF((Master!$B168="#"),(""),(CONCATENATE("&lt;TD VALIGN = TOP NOWRAP&gt;",Master!D168,"&lt;/TD&gt;"))))</f>
        <v/>
      </c>
      <c r="G168" s="7" t="str">
        <f>(IF((Master!$B168="#"),(""),(CONCATENATE("&lt;TD VALIGN = TOP NOWRAP&gt;",Master!E168,"&lt;/TD&gt;"))))</f>
        <v/>
      </c>
      <c r="H168" s="7" t="str">
        <f>IF(Master!G168="#","",IF(Master!G168="#","&lt;TD&gt;&lt;BR&gt;&lt;/TD&gt;",CONCATENATE("&lt;TD VALIGN = TOP  ALIGN = CENTER&gt;",Master!G168,"&lt;/TD&gt;")))</f>
        <v/>
      </c>
      <c r="I168" s="7" t="str">
        <f>IF(Master!H168="#","",IF(Master!H168="#","&lt;TD&gt;&lt;BR&gt;&lt;/TD&gt;",CONCATENATE("&lt;TD VALIGN = TOP  ALIGN = CENTER&gt;",Master!H168,"&lt;/TD&gt;")))</f>
        <v/>
      </c>
      <c r="J168" s="7" t="str">
        <f>IF(Master!I168="#","",IF(Master!I168="#","&lt;TD&gt;&lt;BR&gt;&lt;/TD&gt;",CONCATENATE("&lt;TD VALIGN = TOP  ALIGN = CENTER&gt;",Master!I168,"&lt;/TD&gt;")))</f>
        <v/>
      </c>
      <c r="K168" s="7" t="str">
        <f>IF(Master!J168="#","",IF(Master!J168="#","&lt;TD&gt;&lt;BR&gt;&lt;/TD&gt;",CONCATENATE("&lt;TD VALIGN = TOP  ALIGN = CENTER&gt;",Master!J168,"&lt;/TD&gt;")))</f>
        <v/>
      </c>
      <c r="L168" s="7" t="str">
        <f>IF(Master!K168="#","",IF(Master!K168="#","&lt;TD&gt;&lt;BR&gt;&lt;/TD&gt;",CONCATENATE("&lt;TD VALIGN = TOP  ALIGN = CENTER&gt;",Master!K168,"&lt;/TD&gt;")))</f>
        <v/>
      </c>
      <c r="M168" s="7" t="str">
        <f>IF(Master!L168="#","",IF(Master!L168="#","&lt;TD&gt;&lt;BR&gt;&lt;/TD&gt;",CONCATENATE("&lt;TD VALIGN = TOP  ALIGN = CENTER&gt;",Master!L168,"&lt;/TD&gt;")))</f>
        <v/>
      </c>
      <c r="N168" s="7" t="str">
        <f>IF(Master!M168="#","",IF(Master!M168="#","&lt;TD&gt;&lt;BR&gt;&lt;/TD&gt;",CONCATENATE("&lt;TD VALIGN = TOP  ALIGN = CENTER&gt;",Master!M168,"&lt;/TD&gt;")))</f>
        <v/>
      </c>
      <c r="O168" s="7" t="str">
        <f>IF(Master!N168="#","",IF(Master!N168="#","&lt;TD&gt;&lt;BR&gt;&lt;/TD&gt;",CONCATENATE("&lt;TD VALIGN = TOP  ALIGN = CENTER&gt;",Master!N168,"&lt;/TD&gt;")))</f>
        <v/>
      </c>
      <c r="P168" s="7" t="str">
        <f>IF(Master!O168="#","",IF(Master!O168="#","&lt;TD&gt;&lt;BR&gt;&lt;/TD&gt;",CONCATENATE("&lt;TD VALIGN = TOP  ALIGN = CENTER&gt;",Master!O168,"&lt;/TD&gt;")))</f>
        <v/>
      </c>
      <c r="Q168" s="7" t="str">
        <f>IF(Master!P168="#","",IF(Master!P168="#","&lt;TD&gt;&lt;BR&gt;&lt;/TD&gt;",CONCATENATE("&lt;TD VALIGN = TOP  ALIGN = CENTER&gt;",Master!P168,"&lt;/TD&gt;")))</f>
        <v/>
      </c>
      <c r="R168" s="7" t="str">
        <f>IF(Master!Q168="#","",IF(Master!Q168="#","&lt;TD&gt;&lt;BR&gt;&lt;/TD&gt;",CONCATENATE("&lt;TD VALIGN = TOP  ALIGN = CENTER&gt;",Master!Q168,"&lt;/TD&gt;")))</f>
        <v/>
      </c>
      <c r="S168" s="7" t="str">
        <f>IF(Master!R168="#","",IF(Master!R168="#","&lt;TD&gt;&lt;BR&gt;&lt;/TD&gt;",CONCATENATE("&lt;TD VALIGN = TOP  ALIGN = CENTER&gt;",Master!R168,"&lt;/TD&gt;")))</f>
        <v/>
      </c>
      <c r="T168" s="7" t="str">
        <f>IF(Master!S168="#","",IF(Master!S168="#","&lt;TD&gt;&lt;BR&gt;&lt;/TD&gt;",CONCATENATE("&lt;TD VALIGN = TOP  ALIGN = CENTER&gt;",Master!S168,"&lt;/TD&gt;")))</f>
        <v/>
      </c>
      <c r="U168" s="7" t="str">
        <f>IF(Master!T168="#","",IF(Master!T168="#","&lt;TD&gt;&lt;BR&gt;&lt;/TD&gt;",CONCATENATE("&lt;TD VALIGN = TOP  ALIGN = CENTER&gt;",Master!T168,"&lt;/TD&gt;")))</f>
        <v/>
      </c>
      <c r="V168" s="7" t="str">
        <f>IF(Master!U168="#","",IF(Master!U168="#","&lt;TD&gt;&lt;BR&gt;&lt;/TD&gt;",CONCATENATE("&lt;TD VALIGN = TOP  ALIGN = CENTER&gt;",Master!U168,"&lt;/TD&gt;")))</f>
        <v/>
      </c>
      <c r="W168" s="7" t="str">
        <f>IF(Master!V168="#","",IF(Master!V168="#","&lt;TD&gt;&lt;BR&gt;&lt;/TD&gt;",CONCATENATE("&lt;TD VALIGN = TOP  ALIGN = CENTER&gt;",Master!V168,"&lt;/TD&gt;")))</f>
        <v/>
      </c>
      <c r="X168" s="7" t="str">
        <f>IF(Master!W168="#","",IF(Master!W168="#","&lt;TD&gt;&lt;BR&gt;&lt;/TD&gt;",CONCATENATE("&lt;TD VALIGN = TOP  ALIGN = CENTER&gt;",Master!W168,"&lt;/TD&gt;")))</f>
        <v/>
      </c>
      <c r="Y168" s="7"/>
    </row>
    <row r="169" spans="1:25" ht="12.75" customHeight="1" x14ac:dyDescent="0.2">
      <c r="A169" s="112" t="str">
        <f>IF(Master!$B169="#","","&lt;TR&gt;")</f>
        <v/>
      </c>
      <c r="B169" s="7" t="str">
        <f>IF(Master!$B169="#","",CONCATENATE("&lt;TD VALIGN = TOP  ALIGN = CENTER&gt;&lt;A HREF=""maint_",Master!A169,".pdf""&gt;",Master!A169,"&lt;/A&gt;"))</f>
        <v/>
      </c>
      <c r="C169" s="7" t="str">
        <f>IF(Master!$B169="#","", (IF(Totals!AS169="Y","&lt;BR&gt;&lt;SMALL&gt;&lt;B&gt;&lt;FONT COLOR=""#00C000""&gt;Closed&lt;/FONT&gt;&lt;/B&gt;&lt;/SMALL&gt;&lt;/TD&gt;","&lt;/TD&gt;")))</f>
        <v/>
      </c>
      <c r="E169" s="7" t="str">
        <f>(IF((Master!$B169="#"),(""),(CONCATENATE("&lt;TD VALIGN = TOP  ALIGN = CENTER NOWRAP&gt;",Master!C169,"&lt;/TD&gt;"))))</f>
        <v/>
      </c>
      <c r="F169" s="7" t="str">
        <f>(IF((Master!$B169="#"),(""),(CONCATENATE("&lt;TD VALIGN = TOP NOWRAP&gt;",Master!D169,"&lt;/TD&gt;"))))</f>
        <v/>
      </c>
      <c r="G169" s="7" t="str">
        <f>(IF((Master!$B169="#"),(""),(CONCATENATE("&lt;TD VALIGN = TOP NOWRAP&gt;",Master!E169,"&lt;/TD&gt;"))))</f>
        <v/>
      </c>
      <c r="H169" s="7" t="str">
        <f>IF(Master!G169="#","",IF(Master!G169="#","&lt;TD&gt;&lt;BR&gt;&lt;/TD&gt;",CONCATENATE("&lt;TD VALIGN = TOP  ALIGN = CENTER&gt;",Master!G169,"&lt;/TD&gt;")))</f>
        <v/>
      </c>
      <c r="I169" s="7" t="str">
        <f>IF(Master!H169="#","",IF(Master!H169="#","&lt;TD&gt;&lt;BR&gt;&lt;/TD&gt;",CONCATENATE("&lt;TD VALIGN = TOP  ALIGN = CENTER&gt;",Master!H169,"&lt;/TD&gt;")))</f>
        <v/>
      </c>
      <c r="J169" s="7" t="str">
        <f>IF(Master!I169="#","",IF(Master!I169="#","&lt;TD&gt;&lt;BR&gt;&lt;/TD&gt;",CONCATENATE("&lt;TD VALIGN = TOP  ALIGN = CENTER&gt;",Master!I169,"&lt;/TD&gt;")))</f>
        <v/>
      </c>
      <c r="K169" s="7" t="str">
        <f>IF(Master!J169="#","",IF(Master!J169="#","&lt;TD&gt;&lt;BR&gt;&lt;/TD&gt;",CONCATENATE("&lt;TD VALIGN = TOP  ALIGN = CENTER&gt;",Master!J169,"&lt;/TD&gt;")))</f>
        <v/>
      </c>
      <c r="L169" s="7" t="str">
        <f>IF(Master!K169="#","",IF(Master!K169="#","&lt;TD&gt;&lt;BR&gt;&lt;/TD&gt;",CONCATENATE("&lt;TD VALIGN = TOP  ALIGN = CENTER&gt;",Master!K169,"&lt;/TD&gt;")))</f>
        <v/>
      </c>
      <c r="M169" s="7" t="str">
        <f>IF(Master!L169="#","",IF(Master!L169="#","&lt;TD&gt;&lt;BR&gt;&lt;/TD&gt;",CONCATENATE("&lt;TD VALIGN = TOP  ALIGN = CENTER&gt;",Master!L169,"&lt;/TD&gt;")))</f>
        <v/>
      </c>
      <c r="N169" s="7" t="str">
        <f>IF(Master!M169="#","",IF(Master!M169="#","&lt;TD&gt;&lt;BR&gt;&lt;/TD&gt;",CONCATENATE("&lt;TD VALIGN = TOP  ALIGN = CENTER&gt;",Master!M169,"&lt;/TD&gt;")))</f>
        <v/>
      </c>
      <c r="O169" s="7" t="str">
        <f>IF(Master!N169="#","",IF(Master!N169="#","&lt;TD&gt;&lt;BR&gt;&lt;/TD&gt;",CONCATENATE("&lt;TD VALIGN = TOP  ALIGN = CENTER&gt;",Master!N169,"&lt;/TD&gt;")))</f>
        <v/>
      </c>
      <c r="P169" s="7" t="str">
        <f>IF(Master!O169="#","",IF(Master!O169="#","&lt;TD&gt;&lt;BR&gt;&lt;/TD&gt;",CONCATENATE("&lt;TD VALIGN = TOP  ALIGN = CENTER&gt;",Master!O169,"&lt;/TD&gt;")))</f>
        <v/>
      </c>
      <c r="Q169" s="7" t="str">
        <f>IF(Master!P169="#","",IF(Master!P169="#","&lt;TD&gt;&lt;BR&gt;&lt;/TD&gt;",CONCATENATE("&lt;TD VALIGN = TOP  ALIGN = CENTER&gt;",Master!P169,"&lt;/TD&gt;")))</f>
        <v/>
      </c>
      <c r="R169" s="7" t="str">
        <f>IF(Master!Q169="#","",IF(Master!Q169="#","&lt;TD&gt;&lt;BR&gt;&lt;/TD&gt;",CONCATENATE("&lt;TD VALIGN = TOP  ALIGN = CENTER&gt;",Master!Q169,"&lt;/TD&gt;")))</f>
        <v/>
      </c>
      <c r="S169" s="7" t="str">
        <f>IF(Master!R169="#","",IF(Master!R169="#","&lt;TD&gt;&lt;BR&gt;&lt;/TD&gt;",CONCATENATE("&lt;TD VALIGN = TOP  ALIGN = CENTER&gt;",Master!R169,"&lt;/TD&gt;")))</f>
        <v/>
      </c>
      <c r="T169" s="7" t="str">
        <f>IF(Master!S169="#","",IF(Master!S169="#","&lt;TD&gt;&lt;BR&gt;&lt;/TD&gt;",CONCATENATE("&lt;TD VALIGN = TOP  ALIGN = CENTER&gt;",Master!S169,"&lt;/TD&gt;")))</f>
        <v/>
      </c>
      <c r="U169" s="7" t="str">
        <f>IF(Master!T169="#","",IF(Master!T169="#","&lt;TD&gt;&lt;BR&gt;&lt;/TD&gt;",CONCATENATE("&lt;TD VALIGN = TOP  ALIGN = CENTER&gt;",Master!T169,"&lt;/TD&gt;")))</f>
        <v/>
      </c>
      <c r="V169" s="7" t="str">
        <f>IF(Master!U169="#","",IF(Master!U169="#","&lt;TD&gt;&lt;BR&gt;&lt;/TD&gt;",CONCATENATE("&lt;TD VALIGN = TOP  ALIGN = CENTER&gt;",Master!U169,"&lt;/TD&gt;")))</f>
        <v/>
      </c>
      <c r="W169" s="7" t="str">
        <f>IF(Master!V169="#","",IF(Master!V169="#","&lt;TD&gt;&lt;BR&gt;&lt;/TD&gt;",CONCATENATE("&lt;TD VALIGN = TOP  ALIGN = CENTER&gt;",Master!V169,"&lt;/TD&gt;")))</f>
        <v/>
      </c>
      <c r="X169" s="7" t="str">
        <f>IF(Master!W169="#","",IF(Master!W169="#","&lt;TD&gt;&lt;BR&gt;&lt;/TD&gt;",CONCATENATE("&lt;TD VALIGN = TOP  ALIGN = CENTER&gt;",Master!W169,"&lt;/TD&gt;")))</f>
        <v/>
      </c>
      <c r="Y169" s="7"/>
    </row>
    <row r="170" spans="1:25" ht="12.75" customHeight="1" x14ac:dyDescent="0.2">
      <c r="A170" s="112" t="str">
        <f>IF(Master!$B170="#","","&lt;TR&gt;")</f>
        <v/>
      </c>
      <c r="B170" s="7" t="str">
        <f>IF(Master!$B170="#","",CONCATENATE("&lt;TD VALIGN = TOP  ALIGN = CENTER&gt;&lt;A HREF=""maint_",Master!A170,".pdf""&gt;",Master!A170,"&lt;/A&gt;"))</f>
        <v/>
      </c>
      <c r="C170" s="7" t="str">
        <f>IF(Master!$B170="#","", (IF(Totals!AS170="Y","&lt;BR&gt;&lt;SMALL&gt;&lt;B&gt;&lt;FONT COLOR=""#00C000""&gt;Closed&lt;/FONT&gt;&lt;/B&gt;&lt;/SMALL&gt;&lt;/TD&gt;","&lt;/TD&gt;")))</f>
        <v/>
      </c>
      <c r="E170" s="7" t="str">
        <f>(IF((Master!$B170="#"),(""),(CONCATENATE("&lt;TD VALIGN = TOP  ALIGN = CENTER NOWRAP&gt;",Master!C170,"&lt;/TD&gt;"))))</f>
        <v/>
      </c>
      <c r="F170" s="7" t="str">
        <f>(IF((Master!$B170="#"),(""),(CONCATENATE("&lt;TD VALIGN = TOP NOWRAP&gt;",Master!D170,"&lt;/TD&gt;"))))</f>
        <v/>
      </c>
      <c r="G170" s="7" t="str">
        <f>(IF((Master!$B170="#"),(""),(CONCATENATE("&lt;TD VALIGN = TOP NOWRAP&gt;",Master!E170,"&lt;/TD&gt;"))))</f>
        <v/>
      </c>
      <c r="H170" s="7" t="str">
        <f>IF(Master!G170="#","",IF(Master!G170="#","&lt;TD&gt;&lt;BR&gt;&lt;/TD&gt;",CONCATENATE("&lt;TD VALIGN = TOP  ALIGN = CENTER&gt;",Master!G170,"&lt;/TD&gt;")))</f>
        <v/>
      </c>
      <c r="I170" s="7" t="str">
        <f>IF(Master!H170="#","",IF(Master!H170="#","&lt;TD&gt;&lt;BR&gt;&lt;/TD&gt;",CONCATENATE("&lt;TD VALIGN = TOP  ALIGN = CENTER&gt;",Master!H170,"&lt;/TD&gt;")))</f>
        <v/>
      </c>
      <c r="J170" s="7" t="str">
        <f>IF(Master!I170="#","",IF(Master!I170="#","&lt;TD&gt;&lt;BR&gt;&lt;/TD&gt;",CONCATENATE("&lt;TD VALIGN = TOP  ALIGN = CENTER&gt;",Master!I170,"&lt;/TD&gt;")))</f>
        <v/>
      </c>
      <c r="K170" s="7" t="str">
        <f>IF(Master!J170="#","",IF(Master!J170="#","&lt;TD&gt;&lt;BR&gt;&lt;/TD&gt;",CONCATENATE("&lt;TD VALIGN = TOP  ALIGN = CENTER&gt;",Master!J170,"&lt;/TD&gt;")))</f>
        <v/>
      </c>
      <c r="L170" s="7" t="str">
        <f>IF(Master!K170="#","",IF(Master!K170="#","&lt;TD&gt;&lt;BR&gt;&lt;/TD&gt;",CONCATENATE("&lt;TD VALIGN = TOP  ALIGN = CENTER&gt;",Master!K170,"&lt;/TD&gt;")))</f>
        <v/>
      </c>
      <c r="M170" s="7" t="str">
        <f>IF(Master!L170="#","",IF(Master!L170="#","&lt;TD&gt;&lt;BR&gt;&lt;/TD&gt;",CONCATENATE("&lt;TD VALIGN = TOP  ALIGN = CENTER&gt;",Master!L170,"&lt;/TD&gt;")))</f>
        <v/>
      </c>
      <c r="N170" s="7" t="str">
        <f>IF(Master!M170="#","",IF(Master!M170="#","&lt;TD&gt;&lt;BR&gt;&lt;/TD&gt;",CONCATENATE("&lt;TD VALIGN = TOP  ALIGN = CENTER&gt;",Master!M170,"&lt;/TD&gt;")))</f>
        <v/>
      </c>
      <c r="O170" s="7" t="str">
        <f>IF(Master!N170="#","",IF(Master!N170="#","&lt;TD&gt;&lt;BR&gt;&lt;/TD&gt;",CONCATENATE("&lt;TD VALIGN = TOP  ALIGN = CENTER&gt;",Master!N170,"&lt;/TD&gt;")))</f>
        <v/>
      </c>
      <c r="P170" s="7" t="str">
        <f>IF(Master!O170="#","",IF(Master!O170="#","&lt;TD&gt;&lt;BR&gt;&lt;/TD&gt;",CONCATENATE("&lt;TD VALIGN = TOP  ALIGN = CENTER&gt;",Master!O170,"&lt;/TD&gt;")))</f>
        <v/>
      </c>
      <c r="Q170" s="7" t="str">
        <f>IF(Master!P170="#","",IF(Master!P170="#","&lt;TD&gt;&lt;BR&gt;&lt;/TD&gt;",CONCATENATE("&lt;TD VALIGN = TOP  ALIGN = CENTER&gt;",Master!P170,"&lt;/TD&gt;")))</f>
        <v/>
      </c>
      <c r="R170" s="7" t="str">
        <f>IF(Master!Q170="#","",IF(Master!Q170="#","&lt;TD&gt;&lt;BR&gt;&lt;/TD&gt;",CONCATENATE("&lt;TD VALIGN = TOP  ALIGN = CENTER&gt;",Master!Q170,"&lt;/TD&gt;")))</f>
        <v/>
      </c>
      <c r="S170" s="7" t="str">
        <f>IF(Master!R170="#","",IF(Master!R170="#","&lt;TD&gt;&lt;BR&gt;&lt;/TD&gt;",CONCATENATE("&lt;TD VALIGN = TOP  ALIGN = CENTER&gt;",Master!R170,"&lt;/TD&gt;")))</f>
        <v/>
      </c>
      <c r="T170" s="7" t="str">
        <f>IF(Master!S170="#","",IF(Master!S170="#","&lt;TD&gt;&lt;BR&gt;&lt;/TD&gt;",CONCATENATE("&lt;TD VALIGN = TOP  ALIGN = CENTER&gt;",Master!S170,"&lt;/TD&gt;")))</f>
        <v/>
      </c>
      <c r="U170" s="7" t="str">
        <f>IF(Master!T170="#","",IF(Master!T170="#","&lt;TD&gt;&lt;BR&gt;&lt;/TD&gt;",CONCATENATE("&lt;TD VALIGN = TOP  ALIGN = CENTER&gt;",Master!T170,"&lt;/TD&gt;")))</f>
        <v/>
      </c>
      <c r="V170" s="7" t="str">
        <f>IF(Master!U170="#","",IF(Master!U170="#","&lt;TD&gt;&lt;BR&gt;&lt;/TD&gt;",CONCATENATE("&lt;TD VALIGN = TOP  ALIGN = CENTER&gt;",Master!U170,"&lt;/TD&gt;")))</f>
        <v/>
      </c>
      <c r="W170" s="7" t="str">
        <f>IF(Master!V170="#","",IF(Master!V170="#","&lt;TD&gt;&lt;BR&gt;&lt;/TD&gt;",CONCATENATE("&lt;TD VALIGN = TOP  ALIGN = CENTER&gt;",Master!V170,"&lt;/TD&gt;")))</f>
        <v/>
      </c>
      <c r="X170" s="7" t="str">
        <f>IF(Master!W170="#","",IF(Master!W170="#","&lt;TD&gt;&lt;BR&gt;&lt;/TD&gt;",CONCATENATE("&lt;TD VALIGN = TOP  ALIGN = CENTER&gt;",Master!W170,"&lt;/TD&gt;")))</f>
        <v/>
      </c>
      <c r="Y170" s="7"/>
    </row>
    <row r="171" spans="1:25" ht="12.75" customHeight="1" x14ac:dyDescent="0.2">
      <c r="A171" s="112" t="str">
        <f>IF(Master!$B171="#","","&lt;TR&gt;")</f>
        <v/>
      </c>
      <c r="B171" s="7" t="str">
        <f>IF(Master!$B171="#","",CONCATENATE("&lt;TD VALIGN = TOP  ALIGN = CENTER&gt;&lt;A HREF=""maint_",Master!A171,".pdf""&gt;",Master!A171,"&lt;/A&gt;"))</f>
        <v/>
      </c>
      <c r="C171" s="7" t="str">
        <f>IF(Master!$B171="#","", (IF(Totals!AS171="Y","&lt;BR&gt;&lt;SMALL&gt;&lt;B&gt;&lt;FONT COLOR=""#00C000""&gt;Closed&lt;/FONT&gt;&lt;/B&gt;&lt;/SMALL&gt;&lt;/TD&gt;","&lt;/TD&gt;")))</f>
        <v/>
      </c>
      <c r="E171" s="7" t="str">
        <f>(IF((Master!$B171="#"),(""),(CONCATENATE("&lt;TD VALIGN = TOP  ALIGN = CENTER NOWRAP&gt;",Master!C171,"&lt;/TD&gt;"))))</f>
        <v/>
      </c>
      <c r="F171" s="7" t="str">
        <f>(IF((Master!$B171="#"),(""),(CONCATENATE("&lt;TD VALIGN = TOP NOWRAP&gt;",Master!D171,"&lt;/TD&gt;"))))</f>
        <v/>
      </c>
      <c r="G171" s="7" t="str">
        <f>(IF((Master!$B171="#"),(""),(CONCATENATE("&lt;TD VALIGN = TOP NOWRAP&gt;",Master!E171,"&lt;/TD&gt;"))))</f>
        <v/>
      </c>
      <c r="H171" s="7" t="str">
        <f>IF(Master!G171="#","",IF(Master!G171="#","&lt;TD&gt;&lt;BR&gt;&lt;/TD&gt;",CONCATENATE("&lt;TD VALIGN = TOP  ALIGN = CENTER&gt;",Master!G171,"&lt;/TD&gt;")))</f>
        <v/>
      </c>
      <c r="I171" s="7" t="str">
        <f>IF(Master!H171="#","",IF(Master!H171="#","&lt;TD&gt;&lt;BR&gt;&lt;/TD&gt;",CONCATENATE("&lt;TD VALIGN = TOP  ALIGN = CENTER&gt;",Master!H171,"&lt;/TD&gt;")))</f>
        <v/>
      </c>
      <c r="J171" s="7" t="str">
        <f>IF(Master!I171="#","",IF(Master!I171="#","&lt;TD&gt;&lt;BR&gt;&lt;/TD&gt;",CONCATENATE("&lt;TD VALIGN = TOP  ALIGN = CENTER&gt;",Master!I171,"&lt;/TD&gt;")))</f>
        <v/>
      </c>
      <c r="K171" s="7" t="str">
        <f>IF(Master!J171="#","",IF(Master!J171="#","&lt;TD&gt;&lt;BR&gt;&lt;/TD&gt;",CONCATENATE("&lt;TD VALIGN = TOP  ALIGN = CENTER&gt;",Master!J171,"&lt;/TD&gt;")))</f>
        <v/>
      </c>
      <c r="L171" s="7" t="str">
        <f>IF(Master!K171="#","",IF(Master!K171="#","&lt;TD&gt;&lt;BR&gt;&lt;/TD&gt;",CONCATENATE("&lt;TD VALIGN = TOP  ALIGN = CENTER&gt;",Master!K171,"&lt;/TD&gt;")))</f>
        <v/>
      </c>
      <c r="M171" s="7" t="str">
        <f>IF(Master!L171="#","",IF(Master!L171="#","&lt;TD&gt;&lt;BR&gt;&lt;/TD&gt;",CONCATENATE("&lt;TD VALIGN = TOP  ALIGN = CENTER&gt;",Master!L171,"&lt;/TD&gt;")))</f>
        <v/>
      </c>
      <c r="N171" s="7" t="str">
        <f>IF(Master!M171="#","",IF(Master!M171="#","&lt;TD&gt;&lt;BR&gt;&lt;/TD&gt;",CONCATENATE("&lt;TD VALIGN = TOP  ALIGN = CENTER&gt;",Master!M171,"&lt;/TD&gt;")))</f>
        <v/>
      </c>
      <c r="O171" s="7" t="str">
        <f>IF(Master!N171="#","",IF(Master!N171="#","&lt;TD&gt;&lt;BR&gt;&lt;/TD&gt;",CONCATENATE("&lt;TD VALIGN = TOP  ALIGN = CENTER&gt;",Master!N171,"&lt;/TD&gt;")))</f>
        <v/>
      </c>
      <c r="P171" s="7" t="str">
        <f>IF(Master!O171="#","",IF(Master!O171="#","&lt;TD&gt;&lt;BR&gt;&lt;/TD&gt;",CONCATENATE("&lt;TD VALIGN = TOP  ALIGN = CENTER&gt;",Master!O171,"&lt;/TD&gt;")))</f>
        <v/>
      </c>
      <c r="Q171" s="7" t="str">
        <f>IF(Master!P171="#","",IF(Master!P171="#","&lt;TD&gt;&lt;BR&gt;&lt;/TD&gt;",CONCATENATE("&lt;TD VALIGN = TOP  ALIGN = CENTER&gt;",Master!P171,"&lt;/TD&gt;")))</f>
        <v/>
      </c>
      <c r="R171" s="7" t="str">
        <f>IF(Master!Q171="#","",IF(Master!Q171="#","&lt;TD&gt;&lt;BR&gt;&lt;/TD&gt;",CONCATENATE("&lt;TD VALIGN = TOP  ALIGN = CENTER&gt;",Master!Q171,"&lt;/TD&gt;")))</f>
        <v/>
      </c>
      <c r="S171" s="7" t="str">
        <f>IF(Master!R171="#","",IF(Master!R171="#","&lt;TD&gt;&lt;BR&gt;&lt;/TD&gt;",CONCATENATE("&lt;TD VALIGN = TOP  ALIGN = CENTER&gt;",Master!R171,"&lt;/TD&gt;")))</f>
        <v/>
      </c>
      <c r="T171" s="7" t="str">
        <f>IF(Master!S171="#","",IF(Master!S171="#","&lt;TD&gt;&lt;BR&gt;&lt;/TD&gt;",CONCATENATE("&lt;TD VALIGN = TOP  ALIGN = CENTER&gt;",Master!S171,"&lt;/TD&gt;")))</f>
        <v/>
      </c>
      <c r="U171" s="7" t="str">
        <f>IF(Master!T171="#","",IF(Master!T171="#","&lt;TD&gt;&lt;BR&gt;&lt;/TD&gt;",CONCATENATE("&lt;TD VALIGN = TOP  ALIGN = CENTER&gt;",Master!T171,"&lt;/TD&gt;")))</f>
        <v/>
      </c>
      <c r="V171" s="7" t="str">
        <f>IF(Master!U171="#","",IF(Master!U171="#","&lt;TD&gt;&lt;BR&gt;&lt;/TD&gt;",CONCATENATE("&lt;TD VALIGN = TOP  ALIGN = CENTER&gt;",Master!U171,"&lt;/TD&gt;")))</f>
        <v/>
      </c>
      <c r="W171" s="7" t="str">
        <f>IF(Master!V171="#","",IF(Master!V171="#","&lt;TD&gt;&lt;BR&gt;&lt;/TD&gt;",CONCATENATE("&lt;TD VALIGN = TOP  ALIGN = CENTER&gt;",Master!V171,"&lt;/TD&gt;")))</f>
        <v/>
      </c>
      <c r="X171" s="7" t="str">
        <f>IF(Master!W171="#","",IF(Master!W171="#","&lt;TD&gt;&lt;BR&gt;&lt;/TD&gt;",CONCATENATE("&lt;TD VALIGN = TOP  ALIGN = CENTER&gt;",Master!W171,"&lt;/TD&gt;")))</f>
        <v/>
      </c>
      <c r="Y171" s="7"/>
    </row>
    <row r="172" spans="1:25" ht="12.75" customHeight="1" x14ac:dyDescent="0.2">
      <c r="A172" s="112" t="str">
        <f>IF(Master!$B172="#","","&lt;TR&gt;")</f>
        <v/>
      </c>
      <c r="B172" s="7" t="str">
        <f>IF(Master!$B172="#","",CONCATENATE("&lt;TD VALIGN = TOP  ALIGN = CENTER&gt;&lt;A HREF=""maint_",Master!A172,".pdf""&gt;",Master!A172,"&lt;/A&gt;"))</f>
        <v/>
      </c>
      <c r="C172" s="7" t="str">
        <f>IF(Master!$B172="#","", (IF(Totals!AS172="Y","&lt;BR&gt;&lt;SMALL&gt;&lt;B&gt;&lt;FONT COLOR=""#00C000""&gt;Closed&lt;/FONT&gt;&lt;/B&gt;&lt;/SMALL&gt;&lt;/TD&gt;","&lt;/TD&gt;")))</f>
        <v/>
      </c>
      <c r="E172" s="7" t="str">
        <f>(IF((Master!$B172="#"),(""),(CONCATENATE("&lt;TD VALIGN = TOP  ALIGN = CENTER NOWRAP&gt;",Master!C172,"&lt;/TD&gt;"))))</f>
        <v/>
      </c>
      <c r="F172" s="7" t="str">
        <f>(IF((Master!$B172="#"),(""),(CONCATENATE("&lt;TD VALIGN = TOP NOWRAP&gt;",Master!D172,"&lt;/TD&gt;"))))</f>
        <v/>
      </c>
      <c r="G172" s="7" t="str">
        <f>(IF((Master!$B172="#"),(""),(CONCATENATE("&lt;TD VALIGN = TOP NOWRAP&gt;",Master!E172,"&lt;/TD&gt;"))))</f>
        <v/>
      </c>
      <c r="H172" s="7" t="str">
        <f>IF(Master!G172="#","",IF(Master!G172="#","&lt;TD&gt;&lt;BR&gt;&lt;/TD&gt;",CONCATENATE("&lt;TD VALIGN = TOP  ALIGN = CENTER&gt;",Master!G172,"&lt;/TD&gt;")))</f>
        <v/>
      </c>
      <c r="I172" s="7" t="str">
        <f>IF(Master!H172="#","",IF(Master!H172="#","&lt;TD&gt;&lt;BR&gt;&lt;/TD&gt;",CONCATENATE("&lt;TD VALIGN = TOP  ALIGN = CENTER&gt;",Master!H172,"&lt;/TD&gt;")))</f>
        <v/>
      </c>
      <c r="J172" s="7" t="str">
        <f>IF(Master!I172="#","",IF(Master!I172="#","&lt;TD&gt;&lt;BR&gt;&lt;/TD&gt;",CONCATENATE("&lt;TD VALIGN = TOP  ALIGN = CENTER&gt;",Master!I172,"&lt;/TD&gt;")))</f>
        <v/>
      </c>
      <c r="K172" s="7" t="str">
        <f>IF(Master!J172="#","",IF(Master!J172="#","&lt;TD&gt;&lt;BR&gt;&lt;/TD&gt;",CONCATENATE("&lt;TD VALIGN = TOP  ALIGN = CENTER&gt;",Master!J172,"&lt;/TD&gt;")))</f>
        <v/>
      </c>
      <c r="L172" s="7" t="str">
        <f>IF(Master!K172="#","",IF(Master!K172="#","&lt;TD&gt;&lt;BR&gt;&lt;/TD&gt;",CONCATENATE("&lt;TD VALIGN = TOP  ALIGN = CENTER&gt;",Master!K172,"&lt;/TD&gt;")))</f>
        <v/>
      </c>
      <c r="M172" s="7" t="str">
        <f>IF(Master!L172="#","",IF(Master!L172="#","&lt;TD&gt;&lt;BR&gt;&lt;/TD&gt;",CONCATENATE("&lt;TD VALIGN = TOP  ALIGN = CENTER&gt;",Master!L172,"&lt;/TD&gt;")))</f>
        <v/>
      </c>
      <c r="N172" s="7" t="str">
        <f>IF(Master!M172="#","",IF(Master!M172="#","&lt;TD&gt;&lt;BR&gt;&lt;/TD&gt;",CONCATENATE("&lt;TD VALIGN = TOP  ALIGN = CENTER&gt;",Master!M172,"&lt;/TD&gt;")))</f>
        <v/>
      </c>
      <c r="O172" s="7" t="str">
        <f>IF(Master!N172="#","",IF(Master!N172="#","&lt;TD&gt;&lt;BR&gt;&lt;/TD&gt;",CONCATENATE("&lt;TD VALIGN = TOP  ALIGN = CENTER&gt;",Master!N172,"&lt;/TD&gt;")))</f>
        <v/>
      </c>
      <c r="P172" s="7" t="str">
        <f>IF(Master!O172="#","",IF(Master!O172="#","&lt;TD&gt;&lt;BR&gt;&lt;/TD&gt;",CONCATENATE("&lt;TD VALIGN = TOP  ALIGN = CENTER&gt;",Master!O172,"&lt;/TD&gt;")))</f>
        <v/>
      </c>
      <c r="Q172" s="7" t="str">
        <f>IF(Master!P172="#","",IF(Master!P172="#","&lt;TD&gt;&lt;BR&gt;&lt;/TD&gt;",CONCATENATE("&lt;TD VALIGN = TOP  ALIGN = CENTER&gt;",Master!P172,"&lt;/TD&gt;")))</f>
        <v/>
      </c>
      <c r="R172" s="7" t="str">
        <f>IF(Master!Q172="#","",IF(Master!Q172="#","&lt;TD&gt;&lt;BR&gt;&lt;/TD&gt;",CONCATENATE("&lt;TD VALIGN = TOP  ALIGN = CENTER&gt;",Master!Q172,"&lt;/TD&gt;")))</f>
        <v/>
      </c>
      <c r="S172" s="7" t="str">
        <f>IF(Master!R172="#","",IF(Master!R172="#","&lt;TD&gt;&lt;BR&gt;&lt;/TD&gt;",CONCATENATE("&lt;TD VALIGN = TOP  ALIGN = CENTER&gt;",Master!R172,"&lt;/TD&gt;")))</f>
        <v/>
      </c>
      <c r="T172" s="7" t="str">
        <f>IF(Master!S172="#","",IF(Master!S172="#","&lt;TD&gt;&lt;BR&gt;&lt;/TD&gt;",CONCATENATE("&lt;TD VALIGN = TOP  ALIGN = CENTER&gt;",Master!S172,"&lt;/TD&gt;")))</f>
        <v/>
      </c>
      <c r="U172" s="7" t="str">
        <f>IF(Master!T172="#","",IF(Master!T172="#","&lt;TD&gt;&lt;BR&gt;&lt;/TD&gt;",CONCATENATE("&lt;TD VALIGN = TOP  ALIGN = CENTER&gt;",Master!T172,"&lt;/TD&gt;")))</f>
        <v/>
      </c>
      <c r="V172" s="7" t="str">
        <f>IF(Master!U172="#","",IF(Master!U172="#","&lt;TD&gt;&lt;BR&gt;&lt;/TD&gt;",CONCATENATE("&lt;TD VALIGN = TOP  ALIGN = CENTER&gt;",Master!U172,"&lt;/TD&gt;")))</f>
        <v/>
      </c>
      <c r="W172" s="7" t="str">
        <f>IF(Master!V172="#","",IF(Master!V172="#","&lt;TD&gt;&lt;BR&gt;&lt;/TD&gt;",CONCATENATE("&lt;TD VALIGN = TOP  ALIGN = CENTER&gt;",Master!V172,"&lt;/TD&gt;")))</f>
        <v/>
      </c>
      <c r="X172" s="7" t="str">
        <f>IF(Master!W172="#","",IF(Master!W172="#","&lt;TD&gt;&lt;BR&gt;&lt;/TD&gt;",CONCATENATE("&lt;TD VALIGN = TOP  ALIGN = CENTER&gt;",Master!W172,"&lt;/TD&gt;")))</f>
        <v/>
      </c>
      <c r="Y172" s="7"/>
    </row>
    <row r="173" spans="1:25" ht="12.75" customHeight="1" x14ac:dyDescent="0.2">
      <c r="A173" s="112" t="str">
        <f>IF(Master!$B173="#","","&lt;TR&gt;")</f>
        <v/>
      </c>
      <c r="B173" s="7" t="str">
        <f>IF(Master!$B173="#","",CONCATENATE("&lt;TD VALIGN = TOP  ALIGN = CENTER&gt;&lt;A HREF=""maint_",Master!A173,".pdf""&gt;",Master!A173,"&lt;/A&gt;"))</f>
        <v/>
      </c>
      <c r="C173" s="7" t="str">
        <f>IF(Master!$B173="#","", (IF(Totals!AS173="Y","&lt;BR&gt;&lt;SMALL&gt;&lt;B&gt;&lt;FONT COLOR=""#00C000""&gt;Closed&lt;/FONT&gt;&lt;/B&gt;&lt;/SMALL&gt;&lt;/TD&gt;","&lt;/TD&gt;")))</f>
        <v/>
      </c>
      <c r="E173" s="7" t="str">
        <f>(IF((Master!$B173="#"),(""),(CONCATENATE("&lt;TD VALIGN = TOP  ALIGN = CENTER NOWRAP&gt;",Master!C173,"&lt;/TD&gt;"))))</f>
        <v/>
      </c>
      <c r="F173" s="7" t="str">
        <f>(IF((Master!$B173="#"),(""),(CONCATENATE("&lt;TD VALIGN = TOP NOWRAP&gt;",Master!D173,"&lt;/TD&gt;"))))</f>
        <v/>
      </c>
      <c r="G173" s="7" t="str">
        <f>(IF((Master!$B173="#"),(""),(CONCATENATE("&lt;TD VALIGN = TOP NOWRAP&gt;",Master!E173,"&lt;/TD&gt;"))))</f>
        <v/>
      </c>
      <c r="H173" s="7" t="str">
        <f>IF(Master!G173="#","",IF(Master!G173="#","&lt;TD&gt;&lt;BR&gt;&lt;/TD&gt;",CONCATENATE("&lt;TD VALIGN = TOP  ALIGN = CENTER&gt;",Master!G173,"&lt;/TD&gt;")))</f>
        <v/>
      </c>
      <c r="I173" s="7" t="str">
        <f>IF(Master!H173="#","",IF(Master!H173="#","&lt;TD&gt;&lt;BR&gt;&lt;/TD&gt;",CONCATENATE("&lt;TD VALIGN = TOP  ALIGN = CENTER&gt;",Master!H173,"&lt;/TD&gt;")))</f>
        <v/>
      </c>
      <c r="J173" s="7" t="str">
        <f>IF(Master!I173="#","",IF(Master!I173="#","&lt;TD&gt;&lt;BR&gt;&lt;/TD&gt;",CONCATENATE("&lt;TD VALIGN = TOP  ALIGN = CENTER&gt;",Master!I173,"&lt;/TD&gt;")))</f>
        <v/>
      </c>
      <c r="K173" s="7" t="str">
        <f>IF(Master!J173="#","",IF(Master!J173="#","&lt;TD&gt;&lt;BR&gt;&lt;/TD&gt;",CONCATENATE("&lt;TD VALIGN = TOP  ALIGN = CENTER&gt;",Master!J173,"&lt;/TD&gt;")))</f>
        <v/>
      </c>
      <c r="L173" s="7" t="str">
        <f>IF(Master!K173="#","",IF(Master!K173="#","&lt;TD&gt;&lt;BR&gt;&lt;/TD&gt;",CONCATENATE("&lt;TD VALIGN = TOP  ALIGN = CENTER&gt;",Master!K173,"&lt;/TD&gt;")))</f>
        <v/>
      </c>
      <c r="M173" s="7" t="str">
        <f>IF(Master!L173="#","",IF(Master!L173="#","&lt;TD&gt;&lt;BR&gt;&lt;/TD&gt;",CONCATENATE("&lt;TD VALIGN = TOP  ALIGN = CENTER&gt;",Master!L173,"&lt;/TD&gt;")))</f>
        <v/>
      </c>
      <c r="N173" s="7" t="str">
        <f>IF(Master!M173="#","",IF(Master!M173="#","&lt;TD&gt;&lt;BR&gt;&lt;/TD&gt;",CONCATENATE("&lt;TD VALIGN = TOP  ALIGN = CENTER&gt;",Master!M173,"&lt;/TD&gt;")))</f>
        <v/>
      </c>
      <c r="O173" s="7" t="str">
        <f>IF(Master!N173="#","",IF(Master!N173="#","&lt;TD&gt;&lt;BR&gt;&lt;/TD&gt;",CONCATENATE("&lt;TD VALIGN = TOP  ALIGN = CENTER&gt;",Master!N173,"&lt;/TD&gt;")))</f>
        <v/>
      </c>
      <c r="P173" s="7" t="str">
        <f>IF(Master!O173="#","",IF(Master!O173="#","&lt;TD&gt;&lt;BR&gt;&lt;/TD&gt;",CONCATENATE("&lt;TD VALIGN = TOP  ALIGN = CENTER&gt;",Master!O173,"&lt;/TD&gt;")))</f>
        <v/>
      </c>
      <c r="Q173" s="7" t="str">
        <f>IF(Master!P173="#","",IF(Master!P173="#","&lt;TD&gt;&lt;BR&gt;&lt;/TD&gt;",CONCATENATE("&lt;TD VALIGN = TOP  ALIGN = CENTER&gt;",Master!P173,"&lt;/TD&gt;")))</f>
        <v/>
      </c>
      <c r="R173" s="7" t="str">
        <f>IF(Master!Q173="#","",IF(Master!Q173="#","&lt;TD&gt;&lt;BR&gt;&lt;/TD&gt;",CONCATENATE("&lt;TD VALIGN = TOP  ALIGN = CENTER&gt;",Master!Q173,"&lt;/TD&gt;")))</f>
        <v/>
      </c>
      <c r="S173" s="7" t="str">
        <f>IF(Master!R173="#","",IF(Master!R173="#","&lt;TD&gt;&lt;BR&gt;&lt;/TD&gt;",CONCATENATE("&lt;TD VALIGN = TOP  ALIGN = CENTER&gt;",Master!R173,"&lt;/TD&gt;")))</f>
        <v/>
      </c>
      <c r="T173" s="7" t="str">
        <f>IF(Master!S173="#","",IF(Master!S173="#","&lt;TD&gt;&lt;BR&gt;&lt;/TD&gt;",CONCATENATE("&lt;TD VALIGN = TOP  ALIGN = CENTER&gt;",Master!S173,"&lt;/TD&gt;")))</f>
        <v/>
      </c>
      <c r="U173" s="7" t="str">
        <f>IF(Master!T173="#","",IF(Master!T173="#","&lt;TD&gt;&lt;BR&gt;&lt;/TD&gt;",CONCATENATE("&lt;TD VALIGN = TOP  ALIGN = CENTER&gt;",Master!T173,"&lt;/TD&gt;")))</f>
        <v/>
      </c>
      <c r="V173" s="7" t="str">
        <f>IF(Master!U173="#","",IF(Master!U173="#","&lt;TD&gt;&lt;BR&gt;&lt;/TD&gt;",CONCATENATE("&lt;TD VALIGN = TOP  ALIGN = CENTER&gt;",Master!U173,"&lt;/TD&gt;")))</f>
        <v/>
      </c>
      <c r="W173" s="7" t="str">
        <f>IF(Master!V173="#","",IF(Master!V173="#","&lt;TD&gt;&lt;BR&gt;&lt;/TD&gt;",CONCATENATE("&lt;TD VALIGN = TOP  ALIGN = CENTER&gt;",Master!V173,"&lt;/TD&gt;")))</f>
        <v/>
      </c>
      <c r="X173" s="7" t="str">
        <f>IF(Master!W173="#","",IF(Master!W173="#","&lt;TD&gt;&lt;BR&gt;&lt;/TD&gt;",CONCATENATE("&lt;TD VALIGN = TOP  ALIGN = CENTER&gt;",Master!W173,"&lt;/TD&gt;")))</f>
        <v/>
      </c>
      <c r="Y173" s="7"/>
    </row>
    <row r="174" spans="1:25" ht="12.75" customHeight="1" x14ac:dyDescent="0.2">
      <c r="A174" s="112" t="str">
        <f>IF(Master!$B174="#","","&lt;TR&gt;")</f>
        <v/>
      </c>
      <c r="B174" s="7" t="str">
        <f>IF(Master!$B174="#","",CONCATENATE("&lt;TD VALIGN = TOP  ALIGN = CENTER&gt;&lt;A HREF=""maint_",Master!A174,".pdf""&gt;",Master!A174,"&lt;/A&gt;"))</f>
        <v/>
      </c>
      <c r="C174" s="7" t="str">
        <f>IF(Master!$B174="#","", (IF(Totals!AS174="Y","&lt;BR&gt;&lt;SMALL&gt;&lt;B&gt;&lt;FONT COLOR=""#00C000""&gt;Closed&lt;/FONT&gt;&lt;/B&gt;&lt;/SMALL&gt;&lt;/TD&gt;","&lt;/TD&gt;")))</f>
        <v/>
      </c>
      <c r="E174" s="7" t="str">
        <f>(IF((Master!$B174="#"),(""),(CONCATENATE("&lt;TD VALIGN = TOP  ALIGN = CENTER NOWRAP&gt;",Master!C174,"&lt;/TD&gt;"))))</f>
        <v/>
      </c>
      <c r="F174" s="7" t="str">
        <f>(IF((Master!$B174="#"),(""),(CONCATENATE("&lt;TD VALIGN = TOP NOWRAP&gt;",Master!D174,"&lt;/TD&gt;"))))</f>
        <v/>
      </c>
      <c r="G174" s="7" t="str">
        <f>(IF((Master!$B174="#"),(""),(CONCATENATE("&lt;TD VALIGN = TOP NOWRAP&gt;",Master!E174,"&lt;/TD&gt;"))))</f>
        <v/>
      </c>
      <c r="H174" s="7" t="str">
        <f>IF(Master!G174="#","",IF(Master!G174="#","&lt;TD&gt;&lt;BR&gt;&lt;/TD&gt;",CONCATENATE("&lt;TD VALIGN = TOP  ALIGN = CENTER&gt;",Master!G174,"&lt;/TD&gt;")))</f>
        <v/>
      </c>
      <c r="I174" s="7" t="str">
        <f>IF(Master!H174="#","",IF(Master!H174="#","&lt;TD&gt;&lt;BR&gt;&lt;/TD&gt;",CONCATENATE("&lt;TD VALIGN = TOP  ALIGN = CENTER&gt;",Master!H174,"&lt;/TD&gt;")))</f>
        <v/>
      </c>
      <c r="J174" s="7" t="str">
        <f>IF(Master!I174="#","",IF(Master!I174="#","&lt;TD&gt;&lt;BR&gt;&lt;/TD&gt;",CONCATENATE("&lt;TD VALIGN = TOP  ALIGN = CENTER&gt;",Master!I174,"&lt;/TD&gt;")))</f>
        <v/>
      </c>
      <c r="K174" s="7" t="str">
        <f>IF(Master!J174="#","",IF(Master!J174="#","&lt;TD&gt;&lt;BR&gt;&lt;/TD&gt;",CONCATENATE("&lt;TD VALIGN = TOP  ALIGN = CENTER&gt;",Master!J174,"&lt;/TD&gt;")))</f>
        <v/>
      </c>
      <c r="L174" s="7" t="str">
        <f>IF(Master!K174="#","",IF(Master!K174="#","&lt;TD&gt;&lt;BR&gt;&lt;/TD&gt;",CONCATENATE("&lt;TD VALIGN = TOP  ALIGN = CENTER&gt;",Master!K174,"&lt;/TD&gt;")))</f>
        <v/>
      </c>
      <c r="M174" s="7" t="str">
        <f>IF(Master!L174="#","",IF(Master!L174="#","&lt;TD&gt;&lt;BR&gt;&lt;/TD&gt;",CONCATENATE("&lt;TD VALIGN = TOP  ALIGN = CENTER&gt;",Master!L174,"&lt;/TD&gt;")))</f>
        <v/>
      </c>
      <c r="N174" s="7" t="str">
        <f>IF(Master!M174="#","",IF(Master!M174="#","&lt;TD&gt;&lt;BR&gt;&lt;/TD&gt;",CONCATENATE("&lt;TD VALIGN = TOP  ALIGN = CENTER&gt;",Master!M174,"&lt;/TD&gt;")))</f>
        <v/>
      </c>
      <c r="O174" s="7" t="str">
        <f>IF(Master!N174="#","",IF(Master!N174="#","&lt;TD&gt;&lt;BR&gt;&lt;/TD&gt;",CONCATENATE("&lt;TD VALIGN = TOP  ALIGN = CENTER&gt;",Master!N174,"&lt;/TD&gt;")))</f>
        <v/>
      </c>
      <c r="P174" s="7" t="str">
        <f>IF(Master!O174="#","",IF(Master!O174="#","&lt;TD&gt;&lt;BR&gt;&lt;/TD&gt;",CONCATENATE("&lt;TD VALIGN = TOP  ALIGN = CENTER&gt;",Master!O174,"&lt;/TD&gt;")))</f>
        <v/>
      </c>
      <c r="Q174" s="7" t="str">
        <f>IF(Master!P174="#","",IF(Master!P174="#","&lt;TD&gt;&lt;BR&gt;&lt;/TD&gt;",CONCATENATE("&lt;TD VALIGN = TOP  ALIGN = CENTER&gt;",Master!P174,"&lt;/TD&gt;")))</f>
        <v/>
      </c>
      <c r="R174" s="7" t="str">
        <f>IF(Master!Q174="#","",IF(Master!Q174="#","&lt;TD&gt;&lt;BR&gt;&lt;/TD&gt;",CONCATENATE("&lt;TD VALIGN = TOP  ALIGN = CENTER&gt;",Master!Q174,"&lt;/TD&gt;")))</f>
        <v/>
      </c>
      <c r="S174" s="7" t="str">
        <f>IF(Master!R174="#","",IF(Master!R174="#","&lt;TD&gt;&lt;BR&gt;&lt;/TD&gt;",CONCATENATE("&lt;TD VALIGN = TOP  ALIGN = CENTER&gt;",Master!R174,"&lt;/TD&gt;")))</f>
        <v/>
      </c>
      <c r="T174" s="7" t="str">
        <f>IF(Master!S174="#","",IF(Master!S174="#","&lt;TD&gt;&lt;BR&gt;&lt;/TD&gt;",CONCATENATE("&lt;TD VALIGN = TOP  ALIGN = CENTER&gt;",Master!S174,"&lt;/TD&gt;")))</f>
        <v/>
      </c>
      <c r="U174" s="7" t="str">
        <f>IF(Master!T174="#","",IF(Master!T174="#","&lt;TD&gt;&lt;BR&gt;&lt;/TD&gt;",CONCATENATE("&lt;TD VALIGN = TOP  ALIGN = CENTER&gt;",Master!T174,"&lt;/TD&gt;")))</f>
        <v/>
      </c>
      <c r="V174" s="7" t="str">
        <f>IF(Master!U174="#","",IF(Master!U174="#","&lt;TD&gt;&lt;BR&gt;&lt;/TD&gt;",CONCATENATE("&lt;TD VALIGN = TOP  ALIGN = CENTER&gt;",Master!U174,"&lt;/TD&gt;")))</f>
        <v/>
      </c>
      <c r="W174" s="7" t="str">
        <f>IF(Master!V174="#","",IF(Master!V174="#","&lt;TD&gt;&lt;BR&gt;&lt;/TD&gt;",CONCATENATE("&lt;TD VALIGN = TOP  ALIGN = CENTER&gt;",Master!V174,"&lt;/TD&gt;")))</f>
        <v/>
      </c>
      <c r="X174" s="7" t="str">
        <f>IF(Master!W174="#","",IF(Master!W174="#","&lt;TD&gt;&lt;BR&gt;&lt;/TD&gt;",CONCATENATE("&lt;TD VALIGN = TOP  ALIGN = CENTER&gt;",Master!W174,"&lt;/TD&gt;")))</f>
        <v/>
      </c>
      <c r="Y174" s="7"/>
    </row>
    <row r="175" spans="1:25" ht="12.75" customHeight="1" x14ac:dyDescent="0.2">
      <c r="A175" s="112" t="str">
        <f>IF(Master!$B175="#","","&lt;TR&gt;")</f>
        <v/>
      </c>
      <c r="B175" s="7" t="str">
        <f>IF(Master!$B175="#","",CONCATENATE("&lt;TD VALIGN = TOP  ALIGN = CENTER&gt;&lt;A HREF=""maint_",Master!A175,".pdf""&gt;",Master!A175,"&lt;/A&gt;"))</f>
        <v/>
      </c>
      <c r="C175" s="7" t="str">
        <f>IF(Master!$B175="#","", (IF(Totals!AS175="Y","&lt;BR&gt;&lt;SMALL&gt;&lt;B&gt;&lt;FONT COLOR=""#00C000""&gt;Closed&lt;/FONT&gt;&lt;/B&gt;&lt;/SMALL&gt;&lt;/TD&gt;","&lt;/TD&gt;")))</f>
        <v/>
      </c>
      <c r="E175" s="7" t="str">
        <f>(IF((Master!$B175="#"),(""),(CONCATENATE("&lt;TD VALIGN = TOP  ALIGN = CENTER NOWRAP&gt;",Master!C175,"&lt;/TD&gt;"))))</f>
        <v/>
      </c>
      <c r="F175" s="7" t="str">
        <f>(IF((Master!$B175="#"),(""),(CONCATENATE("&lt;TD VALIGN = TOP NOWRAP&gt;",Master!D175,"&lt;/TD&gt;"))))</f>
        <v/>
      </c>
      <c r="G175" s="7" t="str">
        <f>(IF((Master!$B175="#"),(""),(CONCATENATE("&lt;TD VALIGN = TOP NOWRAP&gt;",Master!E175,"&lt;/TD&gt;"))))</f>
        <v/>
      </c>
      <c r="H175" s="7" t="str">
        <f>IF(Master!G175="#","",IF(Master!G175="#","&lt;TD&gt;&lt;BR&gt;&lt;/TD&gt;",CONCATENATE("&lt;TD VALIGN = TOP  ALIGN = CENTER&gt;",Master!G175,"&lt;/TD&gt;")))</f>
        <v/>
      </c>
      <c r="I175" s="7" t="str">
        <f>IF(Master!H175="#","",IF(Master!H175="#","&lt;TD&gt;&lt;BR&gt;&lt;/TD&gt;",CONCATENATE("&lt;TD VALIGN = TOP  ALIGN = CENTER&gt;",Master!H175,"&lt;/TD&gt;")))</f>
        <v/>
      </c>
      <c r="J175" s="7" t="str">
        <f>IF(Master!I175="#","",IF(Master!I175="#","&lt;TD&gt;&lt;BR&gt;&lt;/TD&gt;",CONCATENATE("&lt;TD VALIGN = TOP  ALIGN = CENTER&gt;",Master!I175,"&lt;/TD&gt;")))</f>
        <v/>
      </c>
      <c r="K175" s="7" t="str">
        <f>IF(Master!J175="#","",IF(Master!J175="#","&lt;TD&gt;&lt;BR&gt;&lt;/TD&gt;",CONCATENATE("&lt;TD VALIGN = TOP  ALIGN = CENTER&gt;",Master!J175,"&lt;/TD&gt;")))</f>
        <v/>
      </c>
      <c r="L175" s="7" t="str">
        <f>IF(Master!K175="#","",IF(Master!K175="#","&lt;TD&gt;&lt;BR&gt;&lt;/TD&gt;",CONCATENATE("&lt;TD VALIGN = TOP  ALIGN = CENTER&gt;",Master!K175,"&lt;/TD&gt;")))</f>
        <v/>
      </c>
      <c r="M175" s="7" t="str">
        <f>IF(Master!L175="#","",IF(Master!L175="#","&lt;TD&gt;&lt;BR&gt;&lt;/TD&gt;",CONCATENATE("&lt;TD VALIGN = TOP  ALIGN = CENTER&gt;",Master!L175,"&lt;/TD&gt;")))</f>
        <v/>
      </c>
      <c r="N175" s="7" t="str">
        <f>IF(Master!M175="#","",IF(Master!M175="#","&lt;TD&gt;&lt;BR&gt;&lt;/TD&gt;",CONCATENATE("&lt;TD VALIGN = TOP  ALIGN = CENTER&gt;",Master!M175,"&lt;/TD&gt;")))</f>
        <v/>
      </c>
      <c r="O175" s="7" t="str">
        <f>IF(Master!N175="#","",IF(Master!N175="#","&lt;TD&gt;&lt;BR&gt;&lt;/TD&gt;",CONCATENATE("&lt;TD VALIGN = TOP  ALIGN = CENTER&gt;",Master!N175,"&lt;/TD&gt;")))</f>
        <v/>
      </c>
      <c r="P175" s="7" t="str">
        <f>IF(Master!O175="#","",IF(Master!O175="#","&lt;TD&gt;&lt;BR&gt;&lt;/TD&gt;",CONCATENATE("&lt;TD VALIGN = TOP  ALIGN = CENTER&gt;",Master!O175,"&lt;/TD&gt;")))</f>
        <v/>
      </c>
      <c r="Q175" s="7" t="str">
        <f>IF(Master!P175="#","",IF(Master!P175="#","&lt;TD&gt;&lt;BR&gt;&lt;/TD&gt;",CONCATENATE("&lt;TD VALIGN = TOP  ALIGN = CENTER&gt;",Master!P175,"&lt;/TD&gt;")))</f>
        <v/>
      </c>
      <c r="R175" s="7" t="str">
        <f>IF(Master!Q175="#","",IF(Master!Q175="#","&lt;TD&gt;&lt;BR&gt;&lt;/TD&gt;",CONCATENATE("&lt;TD VALIGN = TOP  ALIGN = CENTER&gt;",Master!Q175,"&lt;/TD&gt;")))</f>
        <v/>
      </c>
      <c r="S175" s="7" t="str">
        <f>IF(Master!R175="#","",IF(Master!R175="#","&lt;TD&gt;&lt;BR&gt;&lt;/TD&gt;",CONCATENATE("&lt;TD VALIGN = TOP  ALIGN = CENTER&gt;",Master!R175,"&lt;/TD&gt;")))</f>
        <v/>
      </c>
      <c r="T175" s="7" t="str">
        <f>IF(Master!S175="#","",IF(Master!S175="#","&lt;TD&gt;&lt;BR&gt;&lt;/TD&gt;",CONCATENATE("&lt;TD VALIGN = TOP  ALIGN = CENTER&gt;",Master!S175,"&lt;/TD&gt;")))</f>
        <v/>
      </c>
      <c r="U175" s="7" t="str">
        <f>IF(Master!T175="#","",IF(Master!T175="#","&lt;TD&gt;&lt;BR&gt;&lt;/TD&gt;",CONCATENATE("&lt;TD VALIGN = TOP  ALIGN = CENTER&gt;",Master!T175,"&lt;/TD&gt;")))</f>
        <v/>
      </c>
      <c r="V175" s="7" t="str">
        <f>IF(Master!U175="#","",IF(Master!U175="#","&lt;TD&gt;&lt;BR&gt;&lt;/TD&gt;",CONCATENATE("&lt;TD VALIGN = TOP  ALIGN = CENTER&gt;",Master!U175,"&lt;/TD&gt;")))</f>
        <v/>
      </c>
      <c r="W175" s="7" t="str">
        <f>IF(Master!V175="#","",IF(Master!V175="#","&lt;TD&gt;&lt;BR&gt;&lt;/TD&gt;",CONCATENATE("&lt;TD VALIGN = TOP  ALIGN = CENTER&gt;",Master!V175,"&lt;/TD&gt;")))</f>
        <v/>
      </c>
      <c r="X175" s="7" t="str">
        <f>IF(Master!W175="#","",IF(Master!W175="#","&lt;TD&gt;&lt;BR&gt;&lt;/TD&gt;",CONCATENATE("&lt;TD VALIGN = TOP  ALIGN = CENTER&gt;",Master!W175,"&lt;/TD&gt;")))</f>
        <v/>
      </c>
      <c r="Y175" s="7"/>
    </row>
    <row r="176" spans="1:25" ht="12.75" customHeight="1" x14ac:dyDescent="0.2">
      <c r="A176" s="112" t="str">
        <f>IF(Master!$B176="#","","&lt;TR&gt;")</f>
        <v/>
      </c>
      <c r="B176" s="7" t="str">
        <f>IF(Master!$B176="#","",CONCATENATE("&lt;TD VALIGN = TOP  ALIGN = CENTER&gt;&lt;A HREF=""maint_",Master!A176,".pdf""&gt;",Master!A176,"&lt;/A&gt;"))</f>
        <v/>
      </c>
      <c r="C176" s="7" t="str">
        <f>IF(Master!$B176="#","", (IF(Totals!AS176="Y","&lt;BR&gt;&lt;SMALL&gt;&lt;B&gt;&lt;FONT COLOR=""#00C000""&gt;Closed&lt;/FONT&gt;&lt;/B&gt;&lt;/SMALL&gt;&lt;/TD&gt;","&lt;/TD&gt;")))</f>
        <v/>
      </c>
      <c r="E176" s="7" t="str">
        <f>(IF((Master!$B176="#"),(""),(CONCATENATE("&lt;TD VALIGN = TOP  ALIGN = CENTER NOWRAP&gt;",Master!C176,"&lt;/TD&gt;"))))</f>
        <v/>
      </c>
      <c r="F176" s="7" t="str">
        <f>(IF((Master!$B176="#"),(""),(CONCATENATE("&lt;TD VALIGN = TOP NOWRAP&gt;",Master!D176,"&lt;/TD&gt;"))))</f>
        <v/>
      </c>
      <c r="G176" s="7" t="str">
        <f>(IF((Master!$B176="#"),(""),(CONCATENATE("&lt;TD VALIGN = TOP NOWRAP&gt;",Master!E176,"&lt;/TD&gt;"))))</f>
        <v/>
      </c>
      <c r="H176" s="7" t="str">
        <f>IF(Master!G176="#","",IF(Master!G176="#","&lt;TD&gt;&lt;BR&gt;&lt;/TD&gt;",CONCATENATE("&lt;TD VALIGN = TOP  ALIGN = CENTER&gt;",Master!G176,"&lt;/TD&gt;")))</f>
        <v/>
      </c>
      <c r="I176" s="7" t="str">
        <f>IF(Master!H176="#","",IF(Master!H176="#","&lt;TD&gt;&lt;BR&gt;&lt;/TD&gt;",CONCATENATE("&lt;TD VALIGN = TOP  ALIGN = CENTER&gt;",Master!H176,"&lt;/TD&gt;")))</f>
        <v/>
      </c>
      <c r="J176" s="7" t="str">
        <f>IF(Master!I176="#","",IF(Master!I176="#","&lt;TD&gt;&lt;BR&gt;&lt;/TD&gt;",CONCATENATE("&lt;TD VALIGN = TOP  ALIGN = CENTER&gt;",Master!I176,"&lt;/TD&gt;")))</f>
        <v/>
      </c>
      <c r="K176" s="7" t="str">
        <f>IF(Master!J176="#","",IF(Master!J176="#","&lt;TD&gt;&lt;BR&gt;&lt;/TD&gt;",CONCATENATE("&lt;TD VALIGN = TOP  ALIGN = CENTER&gt;",Master!J176,"&lt;/TD&gt;")))</f>
        <v/>
      </c>
      <c r="L176" s="7" t="str">
        <f>IF(Master!K176="#","",IF(Master!K176="#","&lt;TD&gt;&lt;BR&gt;&lt;/TD&gt;",CONCATENATE("&lt;TD VALIGN = TOP  ALIGN = CENTER&gt;",Master!K176,"&lt;/TD&gt;")))</f>
        <v/>
      </c>
      <c r="M176" s="7" t="str">
        <f>IF(Master!L176="#","",IF(Master!L176="#","&lt;TD&gt;&lt;BR&gt;&lt;/TD&gt;",CONCATENATE("&lt;TD VALIGN = TOP  ALIGN = CENTER&gt;",Master!L176,"&lt;/TD&gt;")))</f>
        <v/>
      </c>
      <c r="N176" s="7" t="str">
        <f>IF(Master!M176="#","",IF(Master!M176="#","&lt;TD&gt;&lt;BR&gt;&lt;/TD&gt;",CONCATENATE("&lt;TD VALIGN = TOP  ALIGN = CENTER&gt;",Master!M176,"&lt;/TD&gt;")))</f>
        <v/>
      </c>
      <c r="O176" s="7" t="str">
        <f>IF(Master!N176="#","",IF(Master!N176="#","&lt;TD&gt;&lt;BR&gt;&lt;/TD&gt;",CONCATENATE("&lt;TD VALIGN = TOP  ALIGN = CENTER&gt;",Master!N176,"&lt;/TD&gt;")))</f>
        <v/>
      </c>
      <c r="P176" s="7" t="str">
        <f>IF(Master!O176="#","",IF(Master!O176="#","&lt;TD&gt;&lt;BR&gt;&lt;/TD&gt;",CONCATENATE("&lt;TD VALIGN = TOP  ALIGN = CENTER&gt;",Master!O176,"&lt;/TD&gt;")))</f>
        <v/>
      </c>
      <c r="Q176" s="7" t="str">
        <f>IF(Master!P176="#","",IF(Master!P176="#","&lt;TD&gt;&lt;BR&gt;&lt;/TD&gt;",CONCATENATE("&lt;TD VALIGN = TOP  ALIGN = CENTER&gt;",Master!P176,"&lt;/TD&gt;")))</f>
        <v/>
      </c>
      <c r="R176" s="7" t="str">
        <f>IF(Master!Q176="#","",IF(Master!Q176="#","&lt;TD&gt;&lt;BR&gt;&lt;/TD&gt;",CONCATENATE("&lt;TD VALIGN = TOP  ALIGN = CENTER&gt;",Master!Q176,"&lt;/TD&gt;")))</f>
        <v/>
      </c>
      <c r="S176" s="7" t="str">
        <f>IF(Master!R176="#","",IF(Master!R176="#","&lt;TD&gt;&lt;BR&gt;&lt;/TD&gt;",CONCATENATE("&lt;TD VALIGN = TOP  ALIGN = CENTER&gt;",Master!R176,"&lt;/TD&gt;")))</f>
        <v/>
      </c>
      <c r="T176" s="7" t="str">
        <f>IF(Master!S176="#","",IF(Master!S176="#","&lt;TD&gt;&lt;BR&gt;&lt;/TD&gt;",CONCATENATE("&lt;TD VALIGN = TOP  ALIGN = CENTER&gt;",Master!S176,"&lt;/TD&gt;")))</f>
        <v/>
      </c>
      <c r="U176" s="7" t="str">
        <f>IF(Master!T176="#","",IF(Master!T176="#","&lt;TD&gt;&lt;BR&gt;&lt;/TD&gt;",CONCATENATE("&lt;TD VALIGN = TOP  ALIGN = CENTER&gt;",Master!T176,"&lt;/TD&gt;")))</f>
        <v/>
      </c>
      <c r="V176" s="7" t="str">
        <f>IF(Master!U176="#","",IF(Master!U176="#","&lt;TD&gt;&lt;BR&gt;&lt;/TD&gt;",CONCATENATE("&lt;TD VALIGN = TOP  ALIGN = CENTER&gt;",Master!U176,"&lt;/TD&gt;")))</f>
        <v/>
      </c>
      <c r="W176" s="7" t="str">
        <f>IF(Master!V176="#","",IF(Master!V176="#","&lt;TD&gt;&lt;BR&gt;&lt;/TD&gt;",CONCATENATE("&lt;TD VALIGN = TOP  ALIGN = CENTER&gt;",Master!V176,"&lt;/TD&gt;")))</f>
        <v/>
      </c>
      <c r="X176" s="7" t="str">
        <f>IF(Master!W176="#","",IF(Master!W176="#","&lt;TD&gt;&lt;BR&gt;&lt;/TD&gt;",CONCATENATE("&lt;TD VALIGN = TOP  ALIGN = CENTER&gt;",Master!W176,"&lt;/TD&gt;")))</f>
        <v/>
      </c>
      <c r="Y176" s="7"/>
    </row>
    <row r="177" spans="1:25" ht="12.75" customHeight="1" x14ac:dyDescent="0.2">
      <c r="A177" s="112" t="str">
        <f>IF(Master!$B177="#","","&lt;TR&gt;")</f>
        <v/>
      </c>
      <c r="B177" s="7" t="str">
        <f>IF(Master!$B177="#","",CONCATENATE("&lt;TD VALIGN = TOP  ALIGN = CENTER&gt;&lt;A HREF=""maint_",Master!A177,".pdf""&gt;",Master!A177,"&lt;/A&gt;"))</f>
        <v/>
      </c>
      <c r="C177" s="7" t="str">
        <f>IF(Master!$B177="#","", (IF(Totals!AS177="Y","&lt;BR&gt;&lt;SMALL&gt;&lt;B&gt;&lt;FONT COLOR=""#00C000""&gt;Closed&lt;/FONT&gt;&lt;/B&gt;&lt;/SMALL&gt;&lt;/TD&gt;","&lt;/TD&gt;")))</f>
        <v/>
      </c>
      <c r="E177" s="7" t="str">
        <f>(IF((Master!$B177="#"),(""),(CONCATENATE("&lt;TD VALIGN = TOP  ALIGN = CENTER NOWRAP&gt;",Master!C177,"&lt;/TD&gt;"))))</f>
        <v/>
      </c>
      <c r="F177" s="7" t="str">
        <f>(IF((Master!$B177="#"),(""),(CONCATENATE("&lt;TD VALIGN = TOP NOWRAP&gt;",Master!D177,"&lt;/TD&gt;"))))</f>
        <v/>
      </c>
      <c r="G177" s="7" t="str">
        <f>(IF((Master!$B177="#"),(""),(CONCATENATE("&lt;TD VALIGN = TOP NOWRAP&gt;",Master!E177,"&lt;/TD&gt;"))))</f>
        <v/>
      </c>
      <c r="H177" s="7" t="str">
        <f>IF(Master!G177="#","",IF(Master!G177="#","&lt;TD&gt;&lt;BR&gt;&lt;/TD&gt;",CONCATENATE("&lt;TD VALIGN = TOP  ALIGN = CENTER&gt;",Master!G177,"&lt;/TD&gt;")))</f>
        <v/>
      </c>
      <c r="I177" s="7" t="str">
        <f>IF(Master!H177="#","",IF(Master!H177="#","&lt;TD&gt;&lt;BR&gt;&lt;/TD&gt;",CONCATENATE("&lt;TD VALIGN = TOP  ALIGN = CENTER&gt;",Master!H177,"&lt;/TD&gt;")))</f>
        <v/>
      </c>
      <c r="J177" s="7" t="str">
        <f>IF(Master!I177="#","",IF(Master!I177="#","&lt;TD&gt;&lt;BR&gt;&lt;/TD&gt;",CONCATENATE("&lt;TD VALIGN = TOP  ALIGN = CENTER&gt;",Master!I177,"&lt;/TD&gt;")))</f>
        <v/>
      </c>
      <c r="K177" s="7" t="str">
        <f>IF(Master!J177="#","",IF(Master!J177="#","&lt;TD&gt;&lt;BR&gt;&lt;/TD&gt;",CONCATENATE("&lt;TD VALIGN = TOP  ALIGN = CENTER&gt;",Master!J177,"&lt;/TD&gt;")))</f>
        <v/>
      </c>
      <c r="L177" s="7" t="str">
        <f>IF(Master!K177="#","",IF(Master!K177="#","&lt;TD&gt;&lt;BR&gt;&lt;/TD&gt;",CONCATENATE("&lt;TD VALIGN = TOP  ALIGN = CENTER&gt;",Master!K177,"&lt;/TD&gt;")))</f>
        <v/>
      </c>
      <c r="M177" s="7" t="str">
        <f>IF(Master!L177="#","",IF(Master!L177="#","&lt;TD&gt;&lt;BR&gt;&lt;/TD&gt;",CONCATENATE("&lt;TD VALIGN = TOP  ALIGN = CENTER&gt;",Master!L177,"&lt;/TD&gt;")))</f>
        <v/>
      </c>
      <c r="N177" s="7" t="str">
        <f>IF(Master!M177="#","",IF(Master!M177="#","&lt;TD&gt;&lt;BR&gt;&lt;/TD&gt;",CONCATENATE("&lt;TD VALIGN = TOP  ALIGN = CENTER&gt;",Master!M177,"&lt;/TD&gt;")))</f>
        <v/>
      </c>
      <c r="O177" s="7" t="str">
        <f>IF(Master!N177="#","",IF(Master!N177="#","&lt;TD&gt;&lt;BR&gt;&lt;/TD&gt;",CONCATENATE("&lt;TD VALIGN = TOP  ALIGN = CENTER&gt;",Master!N177,"&lt;/TD&gt;")))</f>
        <v/>
      </c>
      <c r="P177" s="7" t="str">
        <f>IF(Master!O177="#","",IF(Master!O177="#","&lt;TD&gt;&lt;BR&gt;&lt;/TD&gt;",CONCATENATE("&lt;TD VALIGN = TOP  ALIGN = CENTER&gt;",Master!O177,"&lt;/TD&gt;")))</f>
        <v/>
      </c>
      <c r="Q177" s="7" t="str">
        <f>IF(Master!P177="#","",IF(Master!P177="#","&lt;TD&gt;&lt;BR&gt;&lt;/TD&gt;",CONCATENATE("&lt;TD VALIGN = TOP  ALIGN = CENTER&gt;",Master!P177,"&lt;/TD&gt;")))</f>
        <v/>
      </c>
      <c r="R177" s="7" t="str">
        <f>IF(Master!Q177="#","",IF(Master!Q177="#","&lt;TD&gt;&lt;BR&gt;&lt;/TD&gt;",CONCATENATE("&lt;TD VALIGN = TOP  ALIGN = CENTER&gt;",Master!Q177,"&lt;/TD&gt;")))</f>
        <v/>
      </c>
      <c r="S177" s="7" t="str">
        <f>IF(Master!R177="#","",IF(Master!R177="#","&lt;TD&gt;&lt;BR&gt;&lt;/TD&gt;",CONCATENATE("&lt;TD VALIGN = TOP  ALIGN = CENTER&gt;",Master!R177,"&lt;/TD&gt;")))</f>
        <v/>
      </c>
      <c r="T177" s="7" t="str">
        <f>IF(Master!S177="#","",IF(Master!S177="#","&lt;TD&gt;&lt;BR&gt;&lt;/TD&gt;",CONCATENATE("&lt;TD VALIGN = TOP  ALIGN = CENTER&gt;",Master!S177,"&lt;/TD&gt;")))</f>
        <v/>
      </c>
      <c r="U177" s="7" t="str">
        <f>IF(Master!T177="#","",IF(Master!T177="#","&lt;TD&gt;&lt;BR&gt;&lt;/TD&gt;",CONCATENATE("&lt;TD VALIGN = TOP  ALIGN = CENTER&gt;",Master!T177,"&lt;/TD&gt;")))</f>
        <v/>
      </c>
      <c r="V177" s="7" t="str">
        <f>IF(Master!U177="#","",IF(Master!U177="#","&lt;TD&gt;&lt;BR&gt;&lt;/TD&gt;",CONCATENATE("&lt;TD VALIGN = TOP  ALIGN = CENTER&gt;",Master!U177,"&lt;/TD&gt;")))</f>
        <v/>
      </c>
      <c r="W177" s="7" t="str">
        <f>IF(Master!V177="#","",IF(Master!V177="#","&lt;TD&gt;&lt;BR&gt;&lt;/TD&gt;",CONCATENATE("&lt;TD VALIGN = TOP  ALIGN = CENTER&gt;",Master!V177,"&lt;/TD&gt;")))</f>
        <v/>
      </c>
      <c r="X177" s="7" t="str">
        <f>IF(Master!W177="#","",IF(Master!W177="#","&lt;TD&gt;&lt;BR&gt;&lt;/TD&gt;",CONCATENATE("&lt;TD VALIGN = TOP  ALIGN = CENTER&gt;",Master!W177,"&lt;/TD&gt;")))</f>
        <v/>
      </c>
      <c r="Y177" s="7"/>
    </row>
    <row r="178" spans="1:25" ht="12.75" customHeight="1" x14ac:dyDescent="0.2">
      <c r="A178" s="112" t="str">
        <f>IF(Master!$B178="#","","&lt;TR&gt;")</f>
        <v/>
      </c>
      <c r="B178" s="7" t="str">
        <f>IF(Master!$B178="#","",CONCATENATE("&lt;TD VALIGN = TOP  ALIGN = CENTER&gt;&lt;A HREF=""maint_",Master!A178,".pdf""&gt;",Master!A178,"&lt;/A&gt;"))</f>
        <v/>
      </c>
      <c r="C178" s="7" t="str">
        <f>IF(Master!$B178="#","", (IF(Totals!AS178="Y","&lt;BR&gt;&lt;SMALL&gt;&lt;B&gt;&lt;FONT COLOR=""#00C000""&gt;Closed&lt;/FONT&gt;&lt;/B&gt;&lt;/SMALL&gt;&lt;/TD&gt;","&lt;/TD&gt;")))</f>
        <v/>
      </c>
      <c r="E178" s="7" t="str">
        <f>(IF((Master!$B178="#"),(""),(CONCATENATE("&lt;TD VALIGN = TOP  ALIGN = CENTER NOWRAP&gt;",Master!C178,"&lt;/TD&gt;"))))</f>
        <v/>
      </c>
      <c r="F178" s="7" t="str">
        <f>(IF((Master!$B178="#"),(""),(CONCATENATE("&lt;TD VALIGN = TOP NOWRAP&gt;",Master!D178,"&lt;/TD&gt;"))))</f>
        <v/>
      </c>
      <c r="G178" s="7" t="str">
        <f>(IF((Master!$B178="#"),(""),(CONCATENATE("&lt;TD VALIGN = TOP NOWRAP&gt;",Master!E178,"&lt;/TD&gt;"))))</f>
        <v/>
      </c>
      <c r="H178" s="7" t="str">
        <f>IF(Master!G178="#","",IF(Master!G178="#","&lt;TD&gt;&lt;BR&gt;&lt;/TD&gt;",CONCATENATE("&lt;TD VALIGN = TOP  ALIGN = CENTER&gt;",Master!G178,"&lt;/TD&gt;")))</f>
        <v/>
      </c>
      <c r="I178" s="7" t="str">
        <f>IF(Master!H178="#","",IF(Master!H178="#","&lt;TD&gt;&lt;BR&gt;&lt;/TD&gt;",CONCATENATE("&lt;TD VALIGN = TOP  ALIGN = CENTER&gt;",Master!H178,"&lt;/TD&gt;")))</f>
        <v/>
      </c>
      <c r="J178" s="7" t="str">
        <f>IF(Master!I178="#","",IF(Master!I178="#","&lt;TD&gt;&lt;BR&gt;&lt;/TD&gt;",CONCATENATE("&lt;TD VALIGN = TOP  ALIGN = CENTER&gt;",Master!I178,"&lt;/TD&gt;")))</f>
        <v/>
      </c>
      <c r="K178" s="7" t="str">
        <f>IF(Master!J178="#","",IF(Master!J178="#","&lt;TD&gt;&lt;BR&gt;&lt;/TD&gt;",CONCATENATE("&lt;TD VALIGN = TOP  ALIGN = CENTER&gt;",Master!J178,"&lt;/TD&gt;")))</f>
        <v/>
      </c>
      <c r="L178" s="7" t="str">
        <f>IF(Master!K178="#","",IF(Master!K178="#","&lt;TD&gt;&lt;BR&gt;&lt;/TD&gt;",CONCATENATE("&lt;TD VALIGN = TOP  ALIGN = CENTER&gt;",Master!K178,"&lt;/TD&gt;")))</f>
        <v/>
      </c>
      <c r="M178" s="7" t="str">
        <f>IF(Master!L178="#","",IF(Master!L178="#","&lt;TD&gt;&lt;BR&gt;&lt;/TD&gt;",CONCATENATE("&lt;TD VALIGN = TOP  ALIGN = CENTER&gt;",Master!L178,"&lt;/TD&gt;")))</f>
        <v/>
      </c>
      <c r="N178" s="7" t="str">
        <f>IF(Master!M178="#","",IF(Master!M178="#","&lt;TD&gt;&lt;BR&gt;&lt;/TD&gt;",CONCATENATE("&lt;TD VALIGN = TOP  ALIGN = CENTER&gt;",Master!M178,"&lt;/TD&gt;")))</f>
        <v/>
      </c>
      <c r="O178" s="7" t="str">
        <f>IF(Master!N178="#","",IF(Master!N178="#","&lt;TD&gt;&lt;BR&gt;&lt;/TD&gt;",CONCATENATE("&lt;TD VALIGN = TOP  ALIGN = CENTER&gt;",Master!N178,"&lt;/TD&gt;")))</f>
        <v/>
      </c>
      <c r="P178" s="7" t="str">
        <f>IF(Master!O178="#","",IF(Master!O178="#","&lt;TD&gt;&lt;BR&gt;&lt;/TD&gt;",CONCATENATE("&lt;TD VALIGN = TOP  ALIGN = CENTER&gt;",Master!O178,"&lt;/TD&gt;")))</f>
        <v/>
      </c>
      <c r="Q178" s="7" t="str">
        <f>IF(Master!P178="#","",IF(Master!P178="#","&lt;TD&gt;&lt;BR&gt;&lt;/TD&gt;",CONCATENATE("&lt;TD VALIGN = TOP  ALIGN = CENTER&gt;",Master!P178,"&lt;/TD&gt;")))</f>
        <v/>
      </c>
      <c r="R178" s="7" t="str">
        <f>IF(Master!Q178="#","",IF(Master!Q178="#","&lt;TD&gt;&lt;BR&gt;&lt;/TD&gt;",CONCATENATE("&lt;TD VALIGN = TOP  ALIGN = CENTER&gt;",Master!Q178,"&lt;/TD&gt;")))</f>
        <v/>
      </c>
      <c r="S178" s="7" t="str">
        <f>IF(Master!R178="#","",IF(Master!R178="#","&lt;TD&gt;&lt;BR&gt;&lt;/TD&gt;",CONCATENATE("&lt;TD VALIGN = TOP  ALIGN = CENTER&gt;",Master!R178,"&lt;/TD&gt;")))</f>
        <v/>
      </c>
      <c r="T178" s="7" t="str">
        <f>IF(Master!S178="#","",IF(Master!S178="#","&lt;TD&gt;&lt;BR&gt;&lt;/TD&gt;",CONCATENATE("&lt;TD VALIGN = TOP  ALIGN = CENTER&gt;",Master!S178,"&lt;/TD&gt;")))</f>
        <v/>
      </c>
      <c r="U178" s="7" t="str">
        <f>IF(Master!T178="#","",IF(Master!T178="#","&lt;TD&gt;&lt;BR&gt;&lt;/TD&gt;",CONCATENATE("&lt;TD VALIGN = TOP  ALIGN = CENTER&gt;",Master!T178,"&lt;/TD&gt;")))</f>
        <v/>
      </c>
      <c r="V178" s="7" t="str">
        <f>IF(Master!U178="#","",IF(Master!U178="#","&lt;TD&gt;&lt;BR&gt;&lt;/TD&gt;",CONCATENATE("&lt;TD VALIGN = TOP  ALIGN = CENTER&gt;",Master!U178,"&lt;/TD&gt;")))</f>
        <v/>
      </c>
      <c r="W178" s="7" t="str">
        <f>IF(Master!V178="#","",IF(Master!V178="#","&lt;TD&gt;&lt;BR&gt;&lt;/TD&gt;",CONCATENATE("&lt;TD VALIGN = TOP  ALIGN = CENTER&gt;",Master!V178,"&lt;/TD&gt;")))</f>
        <v/>
      </c>
      <c r="X178" s="7" t="str">
        <f>IF(Master!W178="#","",IF(Master!W178="#","&lt;TD&gt;&lt;BR&gt;&lt;/TD&gt;",CONCATENATE("&lt;TD VALIGN = TOP  ALIGN = CENTER&gt;",Master!W178,"&lt;/TD&gt;")))</f>
        <v/>
      </c>
      <c r="Y178" s="7"/>
    </row>
    <row r="179" spans="1:25" ht="12.75" customHeight="1" x14ac:dyDescent="0.2">
      <c r="A179" s="112" t="str">
        <f>IF(Master!$B179="#","","&lt;TR&gt;")</f>
        <v/>
      </c>
      <c r="B179" s="7" t="str">
        <f>IF(Master!$B179="#","",CONCATENATE("&lt;TD VALIGN = TOP  ALIGN = CENTER&gt;&lt;A HREF=""maint_",Master!A179,".pdf""&gt;",Master!A179,"&lt;/A&gt;"))</f>
        <v/>
      </c>
      <c r="C179" s="7" t="str">
        <f>IF(Master!$B179="#","", (IF(Totals!AS179="Y","&lt;BR&gt;&lt;SMALL&gt;&lt;B&gt;&lt;FONT COLOR=""#00C000""&gt;Closed&lt;/FONT&gt;&lt;/B&gt;&lt;/SMALL&gt;&lt;/TD&gt;","&lt;/TD&gt;")))</f>
        <v/>
      </c>
      <c r="E179" s="7" t="str">
        <f>(IF((Master!$B179="#"),(""),(CONCATENATE("&lt;TD VALIGN = TOP  ALIGN = CENTER NOWRAP&gt;",Master!C179,"&lt;/TD&gt;"))))</f>
        <v/>
      </c>
      <c r="F179" s="7" t="str">
        <f>(IF((Master!$B179="#"),(""),(CONCATENATE("&lt;TD VALIGN = TOP NOWRAP&gt;",Master!D179,"&lt;/TD&gt;"))))</f>
        <v/>
      </c>
      <c r="G179" s="7" t="str">
        <f>(IF((Master!$B179="#"),(""),(CONCATENATE("&lt;TD VALIGN = TOP NOWRAP&gt;",Master!E179,"&lt;/TD&gt;"))))</f>
        <v/>
      </c>
      <c r="H179" s="7" t="str">
        <f>IF(Master!G179="#","",IF(Master!G179="#","&lt;TD&gt;&lt;BR&gt;&lt;/TD&gt;",CONCATENATE("&lt;TD VALIGN = TOP  ALIGN = CENTER&gt;",Master!G179,"&lt;/TD&gt;")))</f>
        <v/>
      </c>
      <c r="I179" s="7" t="str">
        <f>IF(Master!H179="#","",IF(Master!H179="#","&lt;TD&gt;&lt;BR&gt;&lt;/TD&gt;",CONCATENATE("&lt;TD VALIGN = TOP  ALIGN = CENTER&gt;",Master!H179,"&lt;/TD&gt;")))</f>
        <v/>
      </c>
      <c r="J179" s="7" t="str">
        <f>IF(Master!I179="#","",IF(Master!I179="#","&lt;TD&gt;&lt;BR&gt;&lt;/TD&gt;",CONCATENATE("&lt;TD VALIGN = TOP  ALIGN = CENTER&gt;",Master!I179,"&lt;/TD&gt;")))</f>
        <v/>
      </c>
      <c r="K179" s="7" t="str">
        <f>IF(Master!J179="#","",IF(Master!J179="#","&lt;TD&gt;&lt;BR&gt;&lt;/TD&gt;",CONCATENATE("&lt;TD VALIGN = TOP  ALIGN = CENTER&gt;",Master!J179,"&lt;/TD&gt;")))</f>
        <v/>
      </c>
      <c r="L179" s="7" t="str">
        <f>IF(Master!K179="#","",IF(Master!K179="#","&lt;TD&gt;&lt;BR&gt;&lt;/TD&gt;",CONCATENATE("&lt;TD VALIGN = TOP  ALIGN = CENTER&gt;",Master!K179,"&lt;/TD&gt;")))</f>
        <v/>
      </c>
      <c r="M179" s="7" t="str">
        <f>IF(Master!L179="#","",IF(Master!L179="#","&lt;TD&gt;&lt;BR&gt;&lt;/TD&gt;",CONCATENATE("&lt;TD VALIGN = TOP  ALIGN = CENTER&gt;",Master!L179,"&lt;/TD&gt;")))</f>
        <v/>
      </c>
      <c r="N179" s="7" t="str">
        <f>IF(Master!M179="#","",IF(Master!M179="#","&lt;TD&gt;&lt;BR&gt;&lt;/TD&gt;",CONCATENATE("&lt;TD VALIGN = TOP  ALIGN = CENTER&gt;",Master!M179,"&lt;/TD&gt;")))</f>
        <v/>
      </c>
      <c r="O179" s="7" t="str">
        <f>IF(Master!N179="#","",IF(Master!N179="#","&lt;TD&gt;&lt;BR&gt;&lt;/TD&gt;",CONCATENATE("&lt;TD VALIGN = TOP  ALIGN = CENTER&gt;",Master!N179,"&lt;/TD&gt;")))</f>
        <v/>
      </c>
      <c r="P179" s="7" t="str">
        <f>IF(Master!O179="#","",IF(Master!O179="#","&lt;TD&gt;&lt;BR&gt;&lt;/TD&gt;",CONCATENATE("&lt;TD VALIGN = TOP  ALIGN = CENTER&gt;",Master!O179,"&lt;/TD&gt;")))</f>
        <v/>
      </c>
      <c r="Q179" s="7" t="str">
        <f>IF(Master!P179="#","",IF(Master!P179="#","&lt;TD&gt;&lt;BR&gt;&lt;/TD&gt;",CONCATENATE("&lt;TD VALIGN = TOP  ALIGN = CENTER&gt;",Master!P179,"&lt;/TD&gt;")))</f>
        <v/>
      </c>
      <c r="R179" s="7" t="str">
        <f>IF(Master!Q179="#","",IF(Master!Q179="#","&lt;TD&gt;&lt;BR&gt;&lt;/TD&gt;",CONCATENATE("&lt;TD VALIGN = TOP  ALIGN = CENTER&gt;",Master!Q179,"&lt;/TD&gt;")))</f>
        <v/>
      </c>
      <c r="S179" s="7" t="str">
        <f>IF(Master!R179="#","",IF(Master!R179="#","&lt;TD&gt;&lt;BR&gt;&lt;/TD&gt;",CONCATENATE("&lt;TD VALIGN = TOP  ALIGN = CENTER&gt;",Master!R179,"&lt;/TD&gt;")))</f>
        <v/>
      </c>
      <c r="T179" s="7" t="str">
        <f>IF(Master!S179="#","",IF(Master!S179="#","&lt;TD&gt;&lt;BR&gt;&lt;/TD&gt;",CONCATENATE("&lt;TD VALIGN = TOP  ALIGN = CENTER&gt;",Master!S179,"&lt;/TD&gt;")))</f>
        <v/>
      </c>
      <c r="U179" s="7" t="str">
        <f>IF(Master!T179="#","",IF(Master!T179="#","&lt;TD&gt;&lt;BR&gt;&lt;/TD&gt;",CONCATENATE("&lt;TD VALIGN = TOP  ALIGN = CENTER&gt;",Master!T179,"&lt;/TD&gt;")))</f>
        <v/>
      </c>
      <c r="V179" s="7" t="str">
        <f>IF(Master!U179="#","",IF(Master!U179="#","&lt;TD&gt;&lt;BR&gt;&lt;/TD&gt;",CONCATENATE("&lt;TD VALIGN = TOP  ALIGN = CENTER&gt;",Master!U179,"&lt;/TD&gt;")))</f>
        <v/>
      </c>
      <c r="W179" s="7" t="str">
        <f>IF(Master!V179="#","",IF(Master!V179="#","&lt;TD&gt;&lt;BR&gt;&lt;/TD&gt;",CONCATENATE("&lt;TD VALIGN = TOP  ALIGN = CENTER&gt;",Master!V179,"&lt;/TD&gt;")))</f>
        <v/>
      </c>
      <c r="X179" s="7" t="str">
        <f>IF(Master!W179="#","",IF(Master!W179="#","&lt;TD&gt;&lt;BR&gt;&lt;/TD&gt;",CONCATENATE("&lt;TD VALIGN = TOP  ALIGN = CENTER&gt;",Master!W179,"&lt;/TD&gt;")))</f>
        <v/>
      </c>
      <c r="Y179" s="7"/>
    </row>
    <row r="180" spans="1:25" ht="12.75" customHeight="1" x14ac:dyDescent="0.2">
      <c r="A180" s="112" t="str">
        <f>IF(Master!$B180="#","","&lt;TR&gt;")</f>
        <v/>
      </c>
      <c r="B180" s="7" t="str">
        <f>IF(Master!$B180="#","",CONCATENATE("&lt;TD VALIGN = TOP  ALIGN = CENTER&gt;&lt;A HREF=""maint_",Master!A180,".pdf""&gt;",Master!A180,"&lt;/A&gt;"))</f>
        <v/>
      </c>
      <c r="C180" s="7" t="str">
        <f>IF(Master!$B180="#","", (IF(Totals!AS180="Y","&lt;BR&gt;&lt;SMALL&gt;&lt;B&gt;&lt;FONT COLOR=""#00C000""&gt;Closed&lt;/FONT&gt;&lt;/B&gt;&lt;/SMALL&gt;&lt;/TD&gt;","&lt;/TD&gt;")))</f>
        <v/>
      </c>
      <c r="E180" s="7" t="str">
        <f>(IF((Master!$B180="#"),(""),(CONCATENATE("&lt;TD VALIGN = TOP  ALIGN = CENTER NOWRAP&gt;",Master!C180,"&lt;/TD&gt;"))))</f>
        <v/>
      </c>
      <c r="F180" s="7" t="str">
        <f>(IF((Master!$B180="#"),(""),(CONCATENATE("&lt;TD VALIGN = TOP NOWRAP&gt;",Master!D180,"&lt;/TD&gt;"))))</f>
        <v/>
      </c>
      <c r="G180" s="7" t="str">
        <f>(IF((Master!$B180="#"),(""),(CONCATENATE("&lt;TD VALIGN = TOP NOWRAP&gt;",Master!E180,"&lt;/TD&gt;"))))</f>
        <v/>
      </c>
      <c r="H180" s="7" t="str">
        <f>IF(Master!G180="#","",IF(Master!G180="#","&lt;TD&gt;&lt;BR&gt;&lt;/TD&gt;",CONCATENATE("&lt;TD VALIGN = TOP  ALIGN = CENTER&gt;",Master!G180,"&lt;/TD&gt;")))</f>
        <v/>
      </c>
      <c r="I180" s="7" t="str">
        <f>IF(Master!H180="#","",IF(Master!H180="#","&lt;TD&gt;&lt;BR&gt;&lt;/TD&gt;",CONCATENATE("&lt;TD VALIGN = TOP  ALIGN = CENTER&gt;",Master!H180,"&lt;/TD&gt;")))</f>
        <v/>
      </c>
      <c r="J180" s="7" t="str">
        <f>IF(Master!I180="#","",IF(Master!I180="#","&lt;TD&gt;&lt;BR&gt;&lt;/TD&gt;",CONCATENATE("&lt;TD VALIGN = TOP  ALIGN = CENTER&gt;",Master!I180,"&lt;/TD&gt;")))</f>
        <v/>
      </c>
      <c r="K180" s="7" t="str">
        <f>IF(Master!J180="#","",IF(Master!J180="#","&lt;TD&gt;&lt;BR&gt;&lt;/TD&gt;",CONCATENATE("&lt;TD VALIGN = TOP  ALIGN = CENTER&gt;",Master!J180,"&lt;/TD&gt;")))</f>
        <v/>
      </c>
      <c r="L180" s="7" t="str">
        <f>IF(Master!K180="#","",IF(Master!K180="#","&lt;TD&gt;&lt;BR&gt;&lt;/TD&gt;",CONCATENATE("&lt;TD VALIGN = TOP  ALIGN = CENTER&gt;",Master!K180,"&lt;/TD&gt;")))</f>
        <v/>
      </c>
      <c r="M180" s="7" t="str">
        <f>IF(Master!L180="#","",IF(Master!L180="#","&lt;TD&gt;&lt;BR&gt;&lt;/TD&gt;",CONCATENATE("&lt;TD VALIGN = TOP  ALIGN = CENTER&gt;",Master!L180,"&lt;/TD&gt;")))</f>
        <v/>
      </c>
      <c r="N180" s="7" t="str">
        <f>IF(Master!M180="#","",IF(Master!M180="#","&lt;TD&gt;&lt;BR&gt;&lt;/TD&gt;",CONCATENATE("&lt;TD VALIGN = TOP  ALIGN = CENTER&gt;",Master!M180,"&lt;/TD&gt;")))</f>
        <v/>
      </c>
      <c r="O180" s="7" t="str">
        <f>IF(Master!N180="#","",IF(Master!N180="#","&lt;TD&gt;&lt;BR&gt;&lt;/TD&gt;",CONCATENATE("&lt;TD VALIGN = TOP  ALIGN = CENTER&gt;",Master!N180,"&lt;/TD&gt;")))</f>
        <v/>
      </c>
      <c r="P180" s="7" t="str">
        <f>IF(Master!O180="#","",IF(Master!O180="#","&lt;TD&gt;&lt;BR&gt;&lt;/TD&gt;",CONCATENATE("&lt;TD VALIGN = TOP  ALIGN = CENTER&gt;",Master!O180,"&lt;/TD&gt;")))</f>
        <v/>
      </c>
      <c r="Q180" s="7" t="str">
        <f>IF(Master!P180="#","",IF(Master!P180="#","&lt;TD&gt;&lt;BR&gt;&lt;/TD&gt;",CONCATENATE("&lt;TD VALIGN = TOP  ALIGN = CENTER&gt;",Master!P180,"&lt;/TD&gt;")))</f>
        <v/>
      </c>
      <c r="R180" s="7" t="str">
        <f>IF(Master!Q180="#","",IF(Master!Q180="#","&lt;TD&gt;&lt;BR&gt;&lt;/TD&gt;",CONCATENATE("&lt;TD VALIGN = TOP  ALIGN = CENTER&gt;",Master!Q180,"&lt;/TD&gt;")))</f>
        <v/>
      </c>
      <c r="S180" s="7" t="str">
        <f>IF(Master!R180="#","",IF(Master!R180="#","&lt;TD&gt;&lt;BR&gt;&lt;/TD&gt;",CONCATENATE("&lt;TD VALIGN = TOP  ALIGN = CENTER&gt;",Master!R180,"&lt;/TD&gt;")))</f>
        <v/>
      </c>
      <c r="T180" s="7" t="str">
        <f>IF(Master!S180="#","",IF(Master!S180="#","&lt;TD&gt;&lt;BR&gt;&lt;/TD&gt;",CONCATENATE("&lt;TD VALIGN = TOP  ALIGN = CENTER&gt;",Master!S180,"&lt;/TD&gt;")))</f>
        <v/>
      </c>
      <c r="U180" s="7" t="str">
        <f>IF(Master!T180="#","",IF(Master!T180="#","&lt;TD&gt;&lt;BR&gt;&lt;/TD&gt;",CONCATENATE("&lt;TD VALIGN = TOP  ALIGN = CENTER&gt;",Master!T180,"&lt;/TD&gt;")))</f>
        <v/>
      </c>
      <c r="V180" s="7" t="str">
        <f>IF(Master!U180="#","",IF(Master!U180="#","&lt;TD&gt;&lt;BR&gt;&lt;/TD&gt;",CONCATENATE("&lt;TD VALIGN = TOP  ALIGN = CENTER&gt;",Master!U180,"&lt;/TD&gt;")))</f>
        <v/>
      </c>
      <c r="W180" s="7" t="str">
        <f>IF(Master!V180="#","",IF(Master!V180="#","&lt;TD&gt;&lt;BR&gt;&lt;/TD&gt;",CONCATENATE("&lt;TD VALIGN = TOP  ALIGN = CENTER&gt;",Master!V180,"&lt;/TD&gt;")))</f>
        <v/>
      </c>
      <c r="X180" s="7" t="str">
        <f>IF(Master!W180="#","",IF(Master!W180="#","&lt;TD&gt;&lt;BR&gt;&lt;/TD&gt;",CONCATENATE("&lt;TD VALIGN = TOP  ALIGN = CENTER&gt;",Master!W180,"&lt;/TD&gt;")))</f>
        <v/>
      </c>
      <c r="Y180" s="7"/>
    </row>
    <row r="181" spans="1:25" ht="12.75" customHeight="1" x14ac:dyDescent="0.2">
      <c r="A181" s="112" t="str">
        <f>IF(Master!$B181="#","","&lt;TR&gt;")</f>
        <v/>
      </c>
      <c r="B181" s="7" t="str">
        <f>IF(Master!$B181="#","",CONCATENATE("&lt;TD VALIGN = TOP  ALIGN = CENTER&gt;&lt;A HREF=""maint_",Master!A181,".pdf""&gt;",Master!A181,"&lt;/A&gt;"))</f>
        <v/>
      </c>
      <c r="C181" s="7" t="str">
        <f>IF(Master!$B181="#","", (IF(Totals!AS181="Y","&lt;BR&gt;&lt;SMALL&gt;&lt;B&gt;&lt;FONT COLOR=""#00C000""&gt;Closed&lt;/FONT&gt;&lt;/B&gt;&lt;/SMALL&gt;&lt;/TD&gt;","&lt;/TD&gt;")))</f>
        <v/>
      </c>
      <c r="E181" s="7" t="str">
        <f>(IF((Master!$B181="#"),(""),(CONCATENATE("&lt;TD VALIGN = TOP  ALIGN = CENTER NOWRAP&gt;",Master!C181,"&lt;/TD&gt;"))))</f>
        <v/>
      </c>
      <c r="F181" s="7" t="str">
        <f>(IF((Master!$B181="#"),(""),(CONCATENATE("&lt;TD VALIGN = TOP NOWRAP&gt;",Master!D181,"&lt;/TD&gt;"))))</f>
        <v/>
      </c>
      <c r="G181" s="7" t="str">
        <f>(IF((Master!$B181="#"),(""),(CONCATENATE("&lt;TD VALIGN = TOP NOWRAP&gt;",Master!E181,"&lt;/TD&gt;"))))</f>
        <v/>
      </c>
      <c r="H181" s="7" t="str">
        <f>IF(Master!G181="#","",IF(Master!G181="#","&lt;TD&gt;&lt;BR&gt;&lt;/TD&gt;",CONCATENATE("&lt;TD VALIGN = TOP  ALIGN = CENTER&gt;",Master!G181,"&lt;/TD&gt;")))</f>
        <v/>
      </c>
      <c r="I181" s="7" t="str">
        <f>IF(Master!H181="#","",IF(Master!H181="#","&lt;TD&gt;&lt;BR&gt;&lt;/TD&gt;",CONCATENATE("&lt;TD VALIGN = TOP  ALIGN = CENTER&gt;",Master!H181,"&lt;/TD&gt;")))</f>
        <v/>
      </c>
      <c r="J181" s="7" t="str">
        <f>IF(Master!I181="#","",IF(Master!I181="#","&lt;TD&gt;&lt;BR&gt;&lt;/TD&gt;",CONCATENATE("&lt;TD VALIGN = TOP  ALIGN = CENTER&gt;",Master!I181,"&lt;/TD&gt;")))</f>
        <v/>
      </c>
      <c r="K181" s="7" t="str">
        <f>IF(Master!J181="#","",IF(Master!J181="#","&lt;TD&gt;&lt;BR&gt;&lt;/TD&gt;",CONCATENATE("&lt;TD VALIGN = TOP  ALIGN = CENTER&gt;",Master!J181,"&lt;/TD&gt;")))</f>
        <v/>
      </c>
      <c r="L181" s="7" t="str">
        <f>IF(Master!K181="#","",IF(Master!K181="#","&lt;TD&gt;&lt;BR&gt;&lt;/TD&gt;",CONCATENATE("&lt;TD VALIGN = TOP  ALIGN = CENTER&gt;",Master!K181,"&lt;/TD&gt;")))</f>
        <v/>
      </c>
      <c r="M181" s="7" t="str">
        <f>IF(Master!L181="#","",IF(Master!L181="#","&lt;TD&gt;&lt;BR&gt;&lt;/TD&gt;",CONCATENATE("&lt;TD VALIGN = TOP  ALIGN = CENTER&gt;",Master!L181,"&lt;/TD&gt;")))</f>
        <v/>
      </c>
      <c r="N181" s="7" t="str">
        <f>IF(Master!M181="#","",IF(Master!M181="#","&lt;TD&gt;&lt;BR&gt;&lt;/TD&gt;",CONCATENATE("&lt;TD VALIGN = TOP  ALIGN = CENTER&gt;",Master!M181,"&lt;/TD&gt;")))</f>
        <v/>
      </c>
      <c r="O181" s="7" t="str">
        <f>IF(Master!N181="#","",IF(Master!N181="#","&lt;TD&gt;&lt;BR&gt;&lt;/TD&gt;",CONCATENATE("&lt;TD VALIGN = TOP  ALIGN = CENTER&gt;",Master!N181,"&lt;/TD&gt;")))</f>
        <v/>
      </c>
      <c r="P181" s="7" t="str">
        <f>IF(Master!O181="#","",IF(Master!O181="#","&lt;TD&gt;&lt;BR&gt;&lt;/TD&gt;",CONCATENATE("&lt;TD VALIGN = TOP  ALIGN = CENTER&gt;",Master!O181,"&lt;/TD&gt;")))</f>
        <v/>
      </c>
      <c r="Q181" s="7" t="str">
        <f>IF(Master!P181="#","",IF(Master!P181="#","&lt;TD&gt;&lt;BR&gt;&lt;/TD&gt;",CONCATENATE("&lt;TD VALIGN = TOP  ALIGN = CENTER&gt;",Master!P181,"&lt;/TD&gt;")))</f>
        <v/>
      </c>
      <c r="R181" s="7" t="str">
        <f>IF(Master!Q181="#","",IF(Master!Q181="#","&lt;TD&gt;&lt;BR&gt;&lt;/TD&gt;",CONCATENATE("&lt;TD VALIGN = TOP  ALIGN = CENTER&gt;",Master!Q181,"&lt;/TD&gt;")))</f>
        <v/>
      </c>
      <c r="S181" s="7" t="str">
        <f>IF(Master!R181="#","",IF(Master!R181="#","&lt;TD&gt;&lt;BR&gt;&lt;/TD&gt;",CONCATENATE("&lt;TD VALIGN = TOP  ALIGN = CENTER&gt;",Master!R181,"&lt;/TD&gt;")))</f>
        <v/>
      </c>
      <c r="T181" s="7" t="str">
        <f>IF(Master!S181="#","",IF(Master!S181="#","&lt;TD&gt;&lt;BR&gt;&lt;/TD&gt;",CONCATENATE("&lt;TD VALIGN = TOP  ALIGN = CENTER&gt;",Master!S181,"&lt;/TD&gt;")))</f>
        <v/>
      </c>
      <c r="U181" s="7" t="str">
        <f>IF(Master!T181="#","",IF(Master!T181="#","&lt;TD&gt;&lt;BR&gt;&lt;/TD&gt;",CONCATENATE("&lt;TD VALIGN = TOP  ALIGN = CENTER&gt;",Master!T181,"&lt;/TD&gt;")))</f>
        <v/>
      </c>
      <c r="V181" s="7" t="str">
        <f>IF(Master!U181="#","",IF(Master!U181="#","&lt;TD&gt;&lt;BR&gt;&lt;/TD&gt;",CONCATENATE("&lt;TD VALIGN = TOP  ALIGN = CENTER&gt;",Master!U181,"&lt;/TD&gt;")))</f>
        <v/>
      </c>
      <c r="W181" s="7" t="str">
        <f>IF(Master!V181="#","",IF(Master!V181="#","&lt;TD&gt;&lt;BR&gt;&lt;/TD&gt;",CONCATENATE("&lt;TD VALIGN = TOP  ALIGN = CENTER&gt;",Master!V181,"&lt;/TD&gt;")))</f>
        <v/>
      </c>
      <c r="X181" s="7" t="str">
        <f>IF(Master!W181="#","",IF(Master!W181="#","&lt;TD&gt;&lt;BR&gt;&lt;/TD&gt;",CONCATENATE("&lt;TD VALIGN = TOP  ALIGN = CENTER&gt;",Master!W181,"&lt;/TD&gt;")))</f>
        <v/>
      </c>
      <c r="Y181" s="7"/>
    </row>
    <row r="182" spans="1:25" ht="12.75" customHeight="1" x14ac:dyDescent="0.2">
      <c r="A182" s="112" t="str">
        <f>IF(Master!$B182="#","","&lt;TR&gt;")</f>
        <v/>
      </c>
      <c r="B182" s="7" t="str">
        <f>IF(Master!$B182="#","",CONCATENATE("&lt;TD VALIGN = TOP  ALIGN = CENTER&gt;&lt;A HREF=""maint_",Master!A182,".pdf""&gt;",Master!A182,"&lt;/A&gt;"))</f>
        <v/>
      </c>
      <c r="C182" s="7" t="str">
        <f>IF(Master!$B182="#","", (IF(Totals!AS182="Y","&lt;BR&gt;&lt;SMALL&gt;&lt;B&gt;&lt;FONT COLOR=""#00C000""&gt;Closed&lt;/FONT&gt;&lt;/B&gt;&lt;/SMALL&gt;&lt;/TD&gt;","&lt;/TD&gt;")))</f>
        <v/>
      </c>
      <c r="E182" s="7" t="str">
        <f>(IF((Master!$B182="#"),(""),(CONCATENATE("&lt;TD VALIGN = TOP  ALIGN = CENTER NOWRAP&gt;",Master!C182,"&lt;/TD&gt;"))))</f>
        <v/>
      </c>
      <c r="F182" s="7" t="str">
        <f>(IF((Master!$B182="#"),(""),(CONCATENATE("&lt;TD VALIGN = TOP NOWRAP&gt;",Master!D182,"&lt;/TD&gt;"))))</f>
        <v/>
      </c>
      <c r="G182" s="7" t="str">
        <f>(IF((Master!$B182="#"),(""),(CONCATENATE("&lt;TD VALIGN = TOP NOWRAP&gt;",Master!E182,"&lt;/TD&gt;"))))</f>
        <v/>
      </c>
      <c r="H182" s="7" t="str">
        <f>IF(Master!G182="#","",IF(Master!G182="#","&lt;TD&gt;&lt;BR&gt;&lt;/TD&gt;",CONCATENATE("&lt;TD VALIGN = TOP  ALIGN = CENTER&gt;",Master!G182,"&lt;/TD&gt;")))</f>
        <v/>
      </c>
      <c r="I182" s="7" t="str">
        <f>IF(Master!H182="#","",IF(Master!H182="#","&lt;TD&gt;&lt;BR&gt;&lt;/TD&gt;",CONCATENATE("&lt;TD VALIGN = TOP  ALIGN = CENTER&gt;",Master!H182,"&lt;/TD&gt;")))</f>
        <v/>
      </c>
      <c r="J182" s="7" t="str">
        <f>IF(Master!I182="#","",IF(Master!I182="#","&lt;TD&gt;&lt;BR&gt;&lt;/TD&gt;",CONCATENATE("&lt;TD VALIGN = TOP  ALIGN = CENTER&gt;",Master!I182,"&lt;/TD&gt;")))</f>
        <v/>
      </c>
      <c r="K182" s="7" t="str">
        <f>IF(Master!J182="#","",IF(Master!J182="#","&lt;TD&gt;&lt;BR&gt;&lt;/TD&gt;",CONCATENATE("&lt;TD VALIGN = TOP  ALIGN = CENTER&gt;",Master!J182,"&lt;/TD&gt;")))</f>
        <v/>
      </c>
      <c r="L182" s="7" t="str">
        <f>IF(Master!K182="#","",IF(Master!K182="#","&lt;TD&gt;&lt;BR&gt;&lt;/TD&gt;",CONCATENATE("&lt;TD VALIGN = TOP  ALIGN = CENTER&gt;",Master!K182,"&lt;/TD&gt;")))</f>
        <v/>
      </c>
      <c r="M182" s="7" t="str">
        <f>IF(Master!L182="#","",IF(Master!L182="#","&lt;TD&gt;&lt;BR&gt;&lt;/TD&gt;",CONCATENATE("&lt;TD VALIGN = TOP  ALIGN = CENTER&gt;",Master!L182,"&lt;/TD&gt;")))</f>
        <v/>
      </c>
      <c r="N182" s="7" t="str">
        <f>IF(Master!M182="#","",IF(Master!M182="#","&lt;TD&gt;&lt;BR&gt;&lt;/TD&gt;",CONCATENATE("&lt;TD VALIGN = TOP  ALIGN = CENTER&gt;",Master!M182,"&lt;/TD&gt;")))</f>
        <v/>
      </c>
      <c r="O182" s="7" t="str">
        <f>IF(Master!N182="#","",IF(Master!N182="#","&lt;TD&gt;&lt;BR&gt;&lt;/TD&gt;",CONCATENATE("&lt;TD VALIGN = TOP  ALIGN = CENTER&gt;",Master!N182,"&lt;/TD&gt;")))</f>
        <v/>
      </c>
      <c r="P182" s="7" t="str">
        <f>IF(Master!O182="#","",IF(Master!O182="#","&lt;TD&gt;&lt;BR&gt;&lt;/TD&gt;",CONCATENATE("&lt;TD VALIGN = TOP  ALIGN = CENTER&gt;",Master!O182,"&lt;/TD&gt;")))</f>
        <v/>
      </c>
      <c r="Q182" s="7" t="str">
        <f>IF(Master!P182="#","",IF(Master!P182="#","&lt;TD&gt;&lt;BR&gt;&lt;/TD&gt;",CONCATENATE("&lt;TD VALIGN = TOP  ALIGN = CENTER&gt;",Master!P182,"&lt;/TD&gt;")))</f>
        <v/>
      </c>
      <c r="R182" s="7" t="str">
        <f>IF(Master!Q182="#","",IF(Master!Q182="#","&lt;TD&gt;&lt;BR&gt;&lt;/TD&gt;",CONCATENATE("&lt;TD VALIGN = TOP  ALIGN = CENTER&gt;",Master!Q182,"&lt;/TD&gt;")))</f>
        <v/>
      </c>
      <c r="S182" s="7" t="str">
        <f>IF(Master!R182="#","",IF(Master!R182="#","&lt;TD&gt;&lt;BR&gt;&lt;/TD&gt;",CONCATENATE("&lt;TD VALIGN = TOP  ALIGN = CENTER&gt;",Master!R182,"&lt;/TD&gt;")))</f>
        <v/>
      </c>
      <c r="T182" s="7" t="str">
        <f>IF(Master!S182="#","",IF(Master!S182="#","&lt;TD&gt;&lt;BR&gt;&lt;/TD&gt;",CONCATENATE("&lt;TD VALIGN = TOP  ALIGN = CENTER&gt;",Master!S182,"&lt;/TD&gt;")))</f>
        <v/>
      </c>
      <c r="U182" s="7" t="str">
        <f>IF(Master!T182="#","",IF(Master!T182="#","&lt;TD&gt;&lt;BR&gt;&lt;/TD&gt;",CONCATENATE("&lt;TD VALIGN = TOP  ALIGN = CENTER&gt;",Master!T182,"&lt;/TD&gt;")))</f>
        <v/>
      </c>
      <c r="V182" s="7" t="str">
        <f>IF(Master!U182="#","",IF(Master!U182="#","&lt;TD&gt;&lt;BR&gt;&lt;/TD&gt;",CONCATENATE("&lt;TD VALIGN = TOP  ALIGN = CENTER&gt;",Master!U182,"&lt;/TD&gt;")))</f>
        <v/>
      </c>
      <c r="W182" s="7" t="str">
        <f>IF(Master!V182="#","",IF(Master!V182="#","&lt;TD&gt;&lt;BR&gt;&lt;/TD&gt;",CONCATENATE("&lt;TD VALIGN = TOP  ALIGN = CENTER&gt;",Master!V182,"&lt;/TD&gt;")))</f>
        <v/>
      </c>
      <c r="X182" s="7" t="str">
        <f>IF(Master!W182="#","",IF(Master!W182="#","&lt;TD&gt;&lt;BR&gt;&lt;/TD&gt;",CONCATENATE("&lt;TD VALIGN = TOP  ALIGN = CENTER&gt;",Master!W182,"&lt;/TD&gt;")))</f>
        <v/>
      </c>
      <c r="Y182" s="7"/>
    </row>
    <row r="183" spans="1:25" ht="12.75" customHeight="1" x14ac:dyDescent="0.2">
      <c r="A183" s="112" t="str">
        <f>IF(Master!$B183="#","","&lt;TR&gt;")</f>
        <v/>
      </c>
      <c r="B183" s="7" t="str">
        <f>IF(Master!$B183="#","",CONCATENATE("&lt;TD VALIGN = TOP  ALIGN = CENTER&gt;&lt;A HREF=""maint_",Master!A183,".pdf""&gt;",Master!A183,"&lt;/A&gt;"))</f>
        <v/>
      </c>
      <c r="C183" s="7" t="str">
        <f>IF(Master!$B183="#","", (IF(Totals!AS183="Y","&lt;BR&gt;&lt;SMALL&gt;&lt;B&gt;&lt;FONT COLOR=""#00C000""&gt;Closed&lt;/FONT&gt;&lt;/B&gt;&lt;/SMALL&gt;&lt;/TD&gt;","&lt;/TD&gt;")))</f>
        <v/>
      </c>
      <c r="E183" s="7" t="str">
        <f>(IF((Master!$B183="#"),(""),(CONCATENATE("&lt;TD VALIGN = TOP  ALIGN = CENTER NOWRAP&gt;",Master!C183,"&lt;/TD&gt;"))))</f>
        <v/>
      </c>
      <c r="F183" s="7" t="str">
        <f>(IF((Master!$B183="#"),(""),(CONCATENATE("&lt;TD VALIGN = TOP NOWRAP&gt;",Master!D183,"&lt;/TD&gt;"))))</f>
        <v/>
      </c>
      <c r="G183" s="7" t="str">
        <f>(IF((Master!$B183="#"),(""),(CONCATENATE("&lt;TD VALIGN = TOP NOWRAP&gt;",Master!E183,"&lt;/TD&gt;"))))</f>
        <v/>
      </c>
      <c r="H183" s="7" t="str">
        <f>IF(Master!G183="#","",IF(Master!G183="#","&lt;TD&gt;&lt;BR&gt;&lt;/TD&gt;",CONCATENATE("&lt;TD VALIGN = TOP  ALIGN = CENTER&gt;",Master!G183,"&lt;/TD&gt;")))</f>
        <v/>
      </c>
      <c r="I183" s="7" t="str">
        <f>IF(Master!H183="#","",IF(Master!H183="#","&lt;TD&gt;&lt;BR&gt;&lt;/TD&gt;",CONCATENATE("&lt;TD VALIGN = TOP  ALIGN = CENTER&gt;",Master!H183,"&lt;/TD&gt;")))</f>
        <v/>
      </c>
      <c r="J183" s="7" t="str">
        <f>IF(Master!I183="#","",IF(Master!I183="#","&lt;TD&gt;&lt;BR&gt;&lt;/TD&gt;",CONCATENATE("&lt;TD VALIGN = TOP  ALIGN = CENTER&gt;",Master!I183,"&lt;/TD&gt;")))</f>
        <v/>
      </c>
      <c r="K183" s="7" t="str">
        <f>IF(Master!J183="#","",IF(Master!J183="#","&lt;TD&gt;&lt;BR&gt;&lt;/TD&gt;",CONCATENATE("&lt;TD VALIGN = TOP  ALIGN = CENTER&gt;",Master!J183,"&lt;/TD&gt;")))</f>
        <v/>
      </c>
      <c r="L183" s="7" t="str">
        <f>IF(Master!K183="#","",IF(Master!K183="#","&lt;TD&gt;&lt;BR&gt;&lt;/TD&gt;",CONCATENATE("&lt;TD VALIGN = TOP  ALIGN = CENTER&gt;",Master!K183,"&lt;/TD&gt;")))</f>
        <v/>
      </c>
      <c r="M183" s="7" t="str">
        <f>IF(Master!L183="#","",IF(Master!L183="#","&lt;TD&gt;&lt;BR&gt;&lt;/TD&gt;",CONCATENATE("&lt;TD VALIGN = TOP  ALIGN = CENTER&gt;",Master!L183,"&lt;/TD&gt;")))</f>
        <v/>
      </c>
      <c r="N183" s="7" t="str">
        <f>IF(Master!M183="#","",IF(Master!M183="#","&lt;TD&gt;&lt;BR&gt;&lt;/TD&gt;",CONCATENATE("&lt;TD VALIGN = TOP  ALIGN = CENTER&gt;",Master!M183,"&lt;/TD&gt;")))</f>
        <v/>
      </c>
      <c r="O183" s="7" t="str">
        <f>IF(Master!N183="#","",IF(Master!N183="#","&lt;TD&gt;&lt;BR&gt;&lt;/TD&gt;",CONCATENATE("&lt;TD VALIGN = TOP  ALIGN = CENTER&gt;",Master!N183,"&lt;/TD&gt;")))</f>
        <v/>
      </c>
      <c r="P183" s="7" t="str">
        <f>IF(Master!O183="#","",IF(Master!O183="#","&lt;TD&gt;&lt;BR&gt;&lt;/TD&gt;",CONCATENATE("&lt;TD VALIGN = TOP  ALIGN = CENTER&gt;",Master!O183,"&lt;/TD&gt;")))</f>
        <v/>
      </c>
      <c r="Q183" s="7" t="str">
        <f>IF(Master!P183="#","",IF(Master!P183="#","&lt;TD&gt;&lt;BR&gt;&lt;/TD&gt;",CONCATENATE("&lt;TD VALIGN = TOP  ALIGN = CENTER&gt;",Master!P183,"&lt;/TD&gt;")))</f>
        <v/>
      </c>
      <c r="R183" s="7" t="str">
        <f>IF(Master!Q183="#","",IF(Master!Q183="#","&lt;TD&gt;&lt;BR&gt;&lt;/TD&gt;",CONCATENATE("&lt;TD VALIGN = TOP  ALIGN = CENTER&gt;",Master!Q183,"&lt;/TD&gt;")))</f>
        <v/>
      </c>
      <c r="S183" s="7" t="str">
        <f>IF(Master!R183="#","",IF(Master!R183="#","&lt;TD&gt;&lt;BR&gt;&lt;/TD&gt;",CONCATENATE("&lt;TD VALIGN = TOP  ALIGN = CENTER&gt;",Master!R183,"&lt;/TD&gt;")))</f>
        <v/>
      </c>
      <c r="T183" s="7" t="str">
        <f>IF(Master!S183="#","",IF(Master!S183="#","&lt;TD&gt;&lt;BR&gt;&lt;/TD&gt;",CONCATENATE("&lt;TD VALIGN = TOP  ALIGN = CENTER&gt;",Master!S183,"&lt;/TD&gt;")))</f>
        <v/>
      </c>
      <c r="U183" s="7" t="str">
        <f>IF(Master!T183="#","",IF(Master!T183="#","&lt;TD&gt;&lt;BR&gt;&lt;/TD&gt;",CONCATENATE("&lt;TD VALIGN = TOP  ALIGN = CENTER&gt;",Master!T183,"&lt;/TD&gt;")))</f>
        <v/>
      </c>
      <c r="V183" s="7" t="str">
        <f>IF(Master!U183="#","",IF(Master!U183="#","&lt;TD&gt;&lt;BR&gt;&lt;/TD&gt;",CONCATENATE("&lt;TD VALIGN = TOP  ALIGN = CENTER&gt;",Master!U183,"&lt;/TD&gt;")))</f>
        <v/>
      </c>
      <c r="W183" s="7" t="str">
        <f>IF(Master!V183="#","",IF(Master!V183="#","&lt;TD&gt;&lt;BR&gt;&lt;/TD&gt;",CONCATENATE("&lt;TD VALIGN = TOP  ALIGN = CENTER&gt;",Master!V183,"&lt;/TD&gt;")))</f>
        <v/>
      </c>
      <c r="X183" s="7" t="str">
        <f>IF(Master!W183="#","",IF(Master!W183="#","&lt;TD&gt;&lt;BR&gt;&lt;/TD&gt;",CONCATENATE("&lt;TD VALIGN = TOP  ALIGN = CENTER&gt;",Master!W183,"&lt;/TD&gt;")))</f>
        <v/>
      </c>
      <c r="Y183" s="7"/>
    </row>
    <row r="184" spans="1:25" ht="12.75" customHeight="1" x14ac:dyDescent="0.2">
      <c r="A184" s="112" t="str">
        <f>IF(Master!$B184="#","","&lt;TR&gt;")</f>
        <v/>
      </c>
      <c r="B184" s="7" t="str">
        <f>IF(Master!$B184="#","",CONCATENATE("&lt;TD VALIGN = TOP  ALIGN = CENTER&gt;&lt;A HREF=""maint_",Master!A184,".pdf""&gt;",Master!A184,"&lt;/A&gt;"))</f>
        <v/>
      </c>
      <c r="C184" s="7" t="str">
        <f>IF(Master!$B184="#","", (IF(Totals!AS184="Y","&lt;BR&gt;&lt;SMALL&gt;&lt;B&gt;&lt;FONT COLOR=""#00C000""&gt;Closed&lt;/FONT&gt;&lt;/B&gt;&lt;/SMALL&gt;&lt;/TD&gt;","&lt;/TD&gt;")))</f>
        <v/>
      </c>
      <c r="E184" s="7" t="str">
        <f>(IF((Master!$B184="#"),(""),(CONCATENATE("&lt;TD VALIGN = TOP  ALIGN = CENTER NOWRAP&gt;",Master!C184,"&lt;/TD&gt;"))))</f>
        <v/>
      </c>
      <c r="F184" s="7" t="str">
        <f>(IF((Master!$B184="#"),(""),(CONCATENATE("&lt;TD VALIGN = TOP NOWRAP&gt;",Master!D184,"&lt;/TD&gt;"))))</f>
        <v/>
      </c>
      <c r="G184" s="7" t="str">
        <f>(IF((Master!$B184="#"),(""),(CONCATENATE("&lt;TD VALIGN = TOP NOWRAP&gt;",Master!E184,"&lt;/TD&gt;"))))</f>
        <v/>
      </c>
      <c r="H184" s="7" t="str">
        <f>IF(Master!G184="#","",IF(Master!G184="#","&lt;TD&gt;&lt;BR&gt;&lt;/TD&gt;",CONCATENATE("&lt;TD VALIGN = TOP  ALIGN = CENTER&gt;",Master!G184,"&lt;/TD&gt;")))</f>
        <v/>
      </c>
      <c r="I184" s="7" t="str">
        <f>IF(Master!H184="#","",IF(Master!H184="#","&lt;TD&gt;&lt;BR&gt;&lt;/TD&gt;",CONCATENATE("&lt;TD VALIGN = TOP  ALIGN = CENTER&gt;",Master!H184,"&lt;/TD&gt;")))</f>
        <v/>
      </c>
      <c r="J184" s="7" t="str">
        <f>IF(Master!I184="#","",IF(Master!I184="#","&lt;TD&gt;&lt;BR&gt;&lt;/TD&gt;",CONCATENATE("&lt;TD VALIGN = TOP  ALIGN = CENTER&gt;",Master!I184,"&lt;/TD&gt;")))</f>
        <v/>
      </c>
      <c r="K184" s="7" t="str">
        <f>IF(Master!J184="#","",IF(Master!J184="#","&lt;TD&gt;&lt;BR&gt;&lt;/TD&gt;",CONCATENATE("&lt;TD VALIGN = TOP  ALIGN = CENTER&gt;",Master!J184,"&lt;/TD&gt;")))</f>
        <v/>
      </c>
      <c r="L184" s="7" t="str">
        <f>IF(Master!K184="#","",IF(Master!K184="#","&lt;TD&gt;&lt;BR&gt;&lt;/TD&gt;",CONCATENATE("&lt;TD VALIGN = TOP  ALIGN = CENTER&gt;",Master!K184,"&lt;/TD&gt;")))</f>
        <v/>
      </c>
      <c r="M184" s="7" t="str">
        <f>IF(Master!L184="#","",IF(Master!L184="#","&lt;TD&gt;&lt;BR&gt;&lt;/TD&gt;",CONCATENATE("&lt;TD VALIGN = TOP  ALIGN = CENTER&gt;",Master!L184,"&lt;/TD&gt;")))</f>
        <v/>
      </c>
      <c r="N184" s="7" t="str">
        <f>IF(Master!M184="#","",IF(Master!M184="#","&lt;TD&gt;&lt;BR&gt;&lt;/TD&gt;",CONCATENATE("&lt;TD VALIGN = TOP  ALIGN = CENTER&gt;",Master!M184,"&lt;/TD&gt;")))</f>
        <v/>
      </c>
      <c r="O184" s="7" t="str">
        <f>IF(Master!N184="#","",IF(Master!N184="#","&lt;TD&gt;&lt;BR&gt;&lt;/TD&gt;",CONCATENATE("&lt;TD VALIGN = TOP  ALIGN = CENTER&gt;",Master!N184,"&lt;/TD&gt;")))</f>
        <v/>
      </c>
      <c r="P184" s="7" t="str">
        <f>IF(Master!O184="#","",IF(Master!O184="#","&lt;TD&gt;&lt;BR&gt;&lt;/TD&gt;",CONCATENATE("&lt;TD VALIGN = TOP  ALIGN = CENTER&gt;",Master!O184,"&lt;/TD&gt;")))</f>
        <v/>
      </c>
      <c r="Q184" s="7" t="str">
        <f>IF(Master!P184="#","",IF(Master!P184="#","&lt;TD&gt;&lt;BR&gt;&lt;/TD&gt;",CONCATENATE("&lt;TD VALIGN = TOP  ALIGN = CENTER&gt;",Master!P184,"&lt;/TD&gt;")))</f>
        <v/>
      </c>
      <c r="R184" s="7" t="str">
        <f>IF(Master!Q184="#","",IF(Master!Q184="#","&lt;TD&gt;&lt;BR&gt;&lt;/TD&gt;",CONCATENATE("&lt;TD VALIGN = TOP  ALIGN = CENTER&gt;",Master!Q184,"&lt;/TD&gt;")))</f>
        <v/>
      </c>
      <c r="S184" s="7" t="str">
        <f>IF(Master!R184="#","",IF(Master!R184="#","&lt;TD&gt;&lt;BR&gt;&lt;/TD&gt;",CONCATENATE("&lt;TD VALIGN = TOP  ALIGN = CENTER&gt;",Master!R184,"&lt;/TD&gt;")))</f>
        <v/>
      </c>
      <c r="T184" s="7" t="str">
        <f>IF(Master!S184="#","",IF(Master!S184="#","&lt;TD&gt;&lt;BR&gt;&lt;/TD&gt;",CONCATENATE("&lt;TD VALIGN = TOP  ALIGN = CENTER&gt;",Master!S184,"&lt;/TD&gt;")))</f>
        <v/>
      </c>
      <c r="U184" s="7" t="str">
        <f>IF(Master!T184="#","",IF(Master!T184="#","&lt;TD&gt;&lt;BR&gt;&lt;/TD&gt;",CONCATENATE("&lt;TD VALIGN = TOP  ALIGN = CENTER&gt;",Master!T184,"&lt;/TD&gt;")))</f>
        <v/>
      </c>
      <c r="V184" s="7" t="str">
        <f>IF(Master!U184="#","",IF(Master!U184="#","&lt;TD&gt;&lt;BR&gt;&lt;/TD&gt;",CONCATENATE("&lt;TD VALIGN = TOP  ALIGN = CENTER&gt;",Master!U184,"&lt;/TD&gt;")))</f>
        <v/>
      </c>
      <c r="W184" s="7" t="str">
        <f>IF(Master!V184="#","",IF(Master!V184="#","&lt;TD&gt;&lt;BR&gt;&lt;/TD&gt;",CONCATENATE("&lt;TD VALIGN = TOP  ALIGN = CENTER&gt;",Master!V184,"&lt;/TD&gt;")))</f>
        <v/>
      </c>
      <c r="X184" s="7" t="str">
        <f>IF(Master!W184="#","",IF(Master!W184="#","&lt;TD&gt;&lt;BR&gt;&lt;/TD&gt;",CONCATENATE("&lt;TD VALIGN = TOP  ALIGN = CENTER&gt;",Master!W184,"&lt;/TD&gt;")))</f>
        <v/>
      </c>
      <c r="Y184" s="7"/>
    </row>
    <row r="185" spans="1:25" ht="12.75" customHeight="1" x14ac:dyDescent="0.2">
      <c r="A185" s="112" t="str">
        <f>IF(Master!$B185="#","","&lt;TR&gt;")</f>
        <v/>
      </c>
      <c r="B185" s="7" t="str">
        <f>IF(Master!$B185="#","",CONCATENATE("&lt;TD VALIGN = TOP  ALIGN = CENTER&gt;&lt;A HREF=""maint_",Master!A185,".pdf""&gt;",Master!A185,"&lt;/A&gt;"))</f>
        <v/>
      </c>
      <c r="C185" s="7" t="str">
        <f>IF(Master!$B185="#","", (IF(Totals!AS185="Y","&lt;BR&gt;&lt;SMALL&gt;&lt;B&gt;&lt;FONT COLOR=""#00C000""&gt;Closed&lt;/FONT&gt;&lt;/B&gt;&lt;/SMALL&gt;&lt;/TD&gt;","&lt;/TD&gt;")))</f>
        <v/>
      </c>
      <c r="E185" s="7" t="str">
        <f>(IF((Master!$B185="#"),(""),(CONCATENATE("&lt;TD VALIGN = TOP  ALIGN = CENTER NOWRAP&gt;",Master!C185,"&lt;/TD&gt;"))))</f>
        <v/>
      </c>
      <c r="F185" s="7" t="str">
        <f>(IF((Master!$B185="#"),(""),(CONCATENATE("&lt;TD VALIGN = TOP NOWRAP&gt;",Master!D185,"&lt;/TD&gt;"))))</f>
        <v/>
      </c>
      <c r="G185" s="7" t="str">
        <f>(IF((Master!$B185="#"),(""),(CONCATENATE("&lt;TD VALIGN = TOP NOWRAP&gt;",Master!E185,"&lt;/TD&gt;"))))</f>
        <v/>
      </c>
      <c r="H185" s="7" t="str">
        <f>IF(Master!G185="#","",IF(Master!G185="#","&lt;TD&gt;&lt;BR&gt;&lt;/TD&gt;",CONCATENATE("&lt;TD VALIGN = TOP  ALIGN = CENTER&gt;",Master!G185,"&lt;/TD&gt;")))</f>
        <v/>
      </c>
      <c r="I185" s="7" t="str">
        <f>IF(Master!H185="#","",IF(Master!H185="#","&lt;TD&gt;&lt;BR&gt;&lt;/TD&gt;",CONCATENATE("&lt;TD VALIGN = TOP  ALIGN = CENTER&gt;",Master!H185,"&lt;/TD&gt;")))</f>
        <v/>
      </c>
      <c r="J185" s="7" t="str">
        <f>IF(Master!I185="#","",IF(Master!I185="#","&lt;TD&gt;&lt;BR&gt;&lt;/TD&gt;",CONCATENATE("&lt;TD VALIGN = TOP  ALIGN = CENTER&gt;",Master!I185,"&lt;/TD&gt;")))</f>
        <v/>
      </c>
      <c r="K185" s="7" t="str">
        <f>IF(Master!J185="#","",IF(Master!J185="#","&lt;TD&gt;&lt;BR&gt;&lt;/TD&gt;",CONCATENATE("&lt;TD VALIGN = TOP  ALIGN = CENTER&gt;",Master!J185,"&lt;/TD&gt;")))</f>
        <v/>
      </c>
      <c r="L185" s="7" t="str">
        <f>IF(Master!K185="#","",IF(Master!K185="#","&lt;TD&gt;&lt;BR&gt;&lt;/TD&gt;",CONCATENATE("&lt;TD VALIGN = TOP  ALIGN = CENTER&gt;",Master!K185,"&lt;/TD&gt;")))</f>
        <v/>
      </c>
      <c r="M185" s="7" t="str">
        <f>IF(Master!L185="#","",IF(Master!L185="#","&lt;TD&gt;&lt;BR&gt;&lt;/TD&gt;",CONCATENATE("&lt;TD VALIGN = TOP  ALIGN = CENTER&gt;",Master!L185,"&lt;/TD&gt;")))</f>
        <v/>
      </c>
      <c r="N185" s="7" t="str">
        <f>IF(Master!M185="#","",IF(Master!M185="#","&lt;TD&gt;&lt;BR&gt;&lt;/TD&gt;",CONCATENATE("&lt;TD VALIGN = TOP  ALIGN = CENTER&gt;",Master!M185,"&lt;/TD&gt;")))</f>
        <v/>
      </c>
      <c r="O185" s="7" t="str">
        <f>IF(Master!N185="#","",IF(Master!N185="#","&lt;TD&gt;&lt;BR&gt;&lt;/TD&gt;",CONCATENATE("&lt;TD VALIGN = TOP  ALIGN = CENTER&gt;",Master!N185,"&lt;/TD&gt;")))</f>
        <v/>
      </c>
      <c r="P185" s="7" t="str">
        <f>IF(Master!O185="#","",IF(Master!O185="#","&lt;TD&gt;&lt;BR&gt;&lt;/TD&gt;",CONCATENATE("&lt;TD VALIGN = TOP  ALIGN = CENTER&gt;",Master!O185,"&lt;/TD&gt;")))</f>
        <v/>
      </c>
      <c r="Q185" s="7" t="str">
        <f>IF(Master!P185="#","",IF(Master!P185="#","&lt;TD&gt;&lt;BR&gt;&lt;/TD&gt;",CONCATENATE("&lt;TD VALIGN = TOP  ALIGN = CENTER&gt;",Master!P185,"&lt;/TD&gt;")))</f>
        <v/>
      </c>
      <c r="R185" s="7" t="str">
        <f>IF(Master!Q185="#","",IF(Master!Q185="#","&lt;TD&gt;&lt;BR&gt;&lt;/TD&gt;",CONCATENATE("&lt;TD VALIGN = TOP  ALIGN = CENTER&gt;",Master!Q185,"&lt;/TD&gt;")))</f>
        <v/>
      </c>
      <c r="S185" s="7" t="str">
        <f>IF(Master!R185="#","",IF(Master!R185="#","&lt;TD&gt;&lt;BR&gt;&lt;/TD&gt;",CONCATENATE("&lt;TD VALIGN = TOP  ALIGN = CENTER&gt;",Master!R185,"&lt;/TD&gt;")))</f>
        <v/>
      </c>
      <c r="T185" s="7" t="str">
        <f>IF(Master!S185="#","",IF(Master!S185="#","&lt;TD&gt;&lt;BR&gt;&lt;/TD&gt;",CONCATENATE("&lt;TD VALIGN = TOP  ALIGN = CENTER&gt;",Master!S185,"&lt;/TD&gt;")))</f>
        <v/>
      </c>
      <c r="U185" s="7" t="str">
        <f>IF(Master!T185="#","",IF(Master!T185="#","&lt;TD&gt;&lt;BR&gt;&lt;/TD&gt;",CONCATENATE("&lt;TD VALIGN = TOP  ALIGN = CENTER&gt;",Master!T185,"&lt;/TD&gt;")))</f>
        <v/>
      </c>
      <c r="V185" s="7" t="str">
        <f>IF(Master!U185="#","",IF(Master!U185="#","&lt;TD&gt;&lt;BR&gt;&lt;/TD&gt;",CONCATENATE("&lt;TD VALIGN = TOP  ALIGN = CENTER&gt;",Master!U185,"&lt;/TD&gt;")))</f>
        <v/>
      </c>
      <c r="W185" s="7" t="str">
        <f>IF(Master!V185="#","",IF(Master!V185="#","&lt;TD&gt;&lt;BR&gt;&lt;/TD&gt;",CONCATENATE("&lt;TD VALIGN = TOP  ALIGN = CENTER&gt;",Master!V185,"&lt;/TD&gt;")))</f>
        <v/>
      </c>
      <c r="X185" s="7" t="str">
        <f>IF(Master!W185="#","",IF(Master!W185="#","&lt;TD&gt;&lt;BR&gt;&lt;/TD&gt;",CONCATENATE("&lt;TD VALIGN = TOP  ALIGN = CENTER&gt;",Master!W185,"&lt;/TD&gt;")))</f>
        <v/>
      </c>
      <c r="Y185" s="7"/>
    </row>
    <row r="186" spans="1:25" ht="12.75" customHeight="1" x14ac:dyDescent="0.2">
      <c r="A186" s="112" t="str">
        <f>IF(Master!$B186="#","","&lt;TR&gt;")</f>
        <v/>
      </c>
      <c r="B186" s="7" t="str">
        <f>IF(Master!$B186="#","",CONCATENATE("&lt;TD VALIGN = TOP  ALIGN = CENTER&gt;&lt;A HREF=""maint_",Master!A186,".pdf""&gt;",Master!A186,"&lt;/A&gt;"))</f>
        <v/>
      </c>
      <c r="C186" s="7" t="str">
        <f>IF(Master!$B186="#","", (IF(Totals!AS186="Y","&lt;BR&gt;&lt;SMALL&gt;&lt;B&gt;&lt;FONT COLOR=""#00C000""&gt;Closed&lt;/FONT&gt;&lt;/B&gt;&lt;/SMALL&gt;&lt;/TD&gt;","&lt;/TD&gt;")))</f>
        <v/>
      </c>
      <c r="E186" s="7" t="str">
        <f>(IF((Master!$B186="#"),(""),(CONCATENATE("&lt;TD VALIGN = TOP  ALIGN = CENTER NOWRAP&gt;",Master!C186,"&lt;/TD&gt;"))))</f>
        <v/>
      </c>
      <c r="F186" s="7" t="str">
        <f>(IF((Master!$B186="#"),(""),(CONCATENATE("&lt;TD VALIGN = TOP NOWRAP&gt;",Master!D186,"&lt;/TD&gt;"))))</f>
        <v/>
      </c>
      <c r="G186" s="7" t="str">
        <f>(IF((Master!$B186="#"),(""),(CONCATENATE("&lt;TD VALIGN = TOP NOWRAP&gt;",Master!E186,"&lt;/TD&gt;"))))</f>
        <v/>
      </c>
      <c r="H186" s="7" t="str">
        <f>IF(Master!G186="#","",IF(Master!G186="#","&lt;TD&gt;&lt;BR&gt;&lt;/TD&gt;",CONCATENATE("&lt;TD VALIGN = TOP  ALIGN = CENTER&gt;",Master!G186,"&lt;/TD&gt;")))</f>
        <v/>
      </c>
      <c r="I186" s="7" t="str">
        <f>IF(Master!H186="#","",IF(Master!H186="#","&lt;TD&gt;&lt;BR&gt;&lt;/TD&gt;",CONCATENATE("&lt;TD VALIGN = TOP  ALIGN = CENTER&gt;",Master!H186,"&lt;/TD&gt;")))</f>
        <v/>
      </c>
      <c r="J186" s="7" t="str">
        <f>IF(Master!I186="#","",IF(Master!I186="#","&lt;TD&gt;&lt;BR&gt;&lt;/TD&gt;",CONCATENATE("&lt;TD VALIGN = TOP  ALIGN = CENTER&gt;",Master!I186,"&lt;/TD&gt;")))</f>
        <v/>
      </c>
      <c r="K186" s="7" t="str">
        <f>IF(Master!J186="#","",IF(Master!J186="#","&lt;TD&gt;&lt;BR&gt;&lt;/TD&gt;",CONCATENATE("&lt;TD VALIGN = TOP  ALIGN = CENTER&gt;",Master!J186,"&lt;/TD&gt;")))</f>
        <v/>
      </c>
      <c r="L186" s="7" t="str">
        <f>IF(Master!K186="#","",IF(Master!K186="#","&lt;TD&gt;&lt;BR&gt;&lt;/TD&gt;",CONCATENATE("&lt;TD VALIGN = TOP  ALIGN = CENTER&gt;",Master!K186,"&lt;/TD&gt;")))</f>
        <v/>
      </c>
      <c r="M186" s="7" t="str">
        <f>IF(Master!L186="#","",IF(Master!L186="#","&lt;TD&gt;&lt;BR&gt;&lt;/TD&gt;",CONCATENATE("&lt;TD VALIGN = TOP  ALIGN = CENTER&gt;",Master!L186,"&lt;/TD&gt;")))</f>
        <v/>
      </c>
      <c r="N186" s="7" t="str">
        <f>IF(Master!M186="#","",IF(Master!M186="#","&lt;TD&gt;&lt;BR&gt;&lt;/TD&gt;",CONCATENATE("&lt;TD VALIGN = TOP  ALIGN = CENTER&gt;",Master!M186,"&lt;/TD&gt;")))</f>
        <v/>
      </c>
      <c r="O186" s="7" t="str">
        <f>IF(Master!N186="#","",IF(Master!N186="#","&lt;TD&gt;&lt;BR&gt;&lt;/TD&gt;",CONCATENATE("&lt;TD VALIGN = TOP  ALIGN = CENTER&gt;",Master!N186,"&lt;/TD&gt;")))</f>
        <v/>
      </c>
      <c r="P186" s="7" t="str">
        <f>IF(Master!O186="#","",IF(Master!O186="#","&lt;TD&gt;&lt;BR&gt;&lt;/TD&gt;",CONCATENATE("&lt;TD VALIGN = TOP  ALIGN = CENTER&gt;",Master!O186,"&lt;/TD&gt;")))</f>
        <v/>
      </c>
      <c r="Q186" s="7" t="str">
        <f>IF(Master!P186="#","",IF(Master!P186="#","&lt;TD&gt;&lt;BR&gt;&lt;/TD&gt;",CONCATENATE("&lt;TD VALIGN = TOP  ALIGN = CENTER&gt;",Master!P186,"&lt;/TD&gt;")))</f>
        <v/>
      </c>
      <c r="R186" s="7" t="str">
        <f>IF(Master!Q186="#","",IF(Master!Q186="#","&lt;TD&gt;&lt;BR&gt;&lt;/TD&gt;",CONCATENATE("&lt;TD VALIGN = TOP  ALIGN = CENTER&gt;",Master!Q186,"&lt;/TD&gt;")))</f>
        <v/>
      </c>
      <c r="S186" s="7" t="str">
        <f>IF(Master!R186="#","",IF(Master!R186="#","&lt;TD&gt;&lt;BR&gt;&lt;/TD&gt;",CONCATENATE("&lt;TD VALIGN = TOP  ALIGN = CENTER&gt;",Master!R186,"&lt;/TD&gt;")))</f>
        <v/>
      </c>
      <c r="T186" s="7" t="str">
        <f>IF(Master!S186="#","",IF(Master!S186="#","&lt;TD&gt;&lt;BR&gt;&lt;/TD&gt;",CONCATENATE("&lt;TD VALIGN = TOP  ALIGN = CENTER&gt;",Master!S186,"&lt;/TD&gt;")))</f>
        <v/>
      </c>
      <c r="U186" s="7" t="str">
        <f>IF(Master!T186="#","",IF(Master!T186="#","&lt;TD&gt;&lt;BR&gt;&lt;/TD&gt;",CONCATENATE("&lt;TD VALIGN = TOP  ALIGN = CENTER&gt;",Master!T186,"&lt;/TD&gt;")))</f>
        <v/>
      </c>
      <c r="V186" s="7" t="str">
        <f>IF(Master!U186="#","",IF(Master!U186="#","&lt;TD&gt;&lt;BR&gt;&lt;/TD&gt;",CONCATENATE("&lt;TD VALIGN = TOP  ALIGN = CENTER&gt;",Master!U186,"&lt;/TD&gt;")))</f>
        <v/>
      </c>
      <c r="W186" s="7" t="str">
        <f>IF(Master!V186="#","",IF(Master!V186="#","&lt;TD&gt;&lt;BR&gt;&lt;/TD&gt;",CONCATENATE("&lt;TD VALIGN = TOP  ALIGN = CENTER&gt;",Master!V186,"&lt;/TD&gt;")))</f>
        <v/>
      </c>
      <c r="X186" s="7" t="str">
        <f>IF(Master!W186="#","",IF(Master!W186="#","&lt;TD&gt;&lt;BR&gt;&lt;/TD&gt;",CONCATENATE("&lt;TD VALIGN = TOP  ALIGN = CENTER&gt;",Master!W186,"&lt;/TD&gt;")))</f>
        <v/>
      </c>
      <c r="Y186" s="7"/>
    </row>
    <row r="187" spans="1:25" ht="12.75" customHeight="1" x14ac:dyDescent="0.2">
      <c r="A187" s="112" t="str">
        <f>IF(Master!$B187="#","","&lt;TR&gt;")</f>
        <v/>
      </c>
      <c r="B187" s="7" t="str">
        <f>IF(Master!$B187="#","",CONCATENATE("&lt;TD VALIGN = TOP  ALIGN = CENTER&gt;&lt;A HREF=""maint_",Master!A187,".pdf""&gt;",Master!A187,"&lt;/A&gt;"))</f>
        <v/>
      </c>
      <c r="C187" s="7" t="str">
        <f>IF(Master!$B187="#","", (IF(Totals!AS187="Y","&lt;BR&gt;&lt;SMALL&gt;&lt;B&gt;&lt;FONT COLOR=""#00C000""&gt;Closed&lt;/FONT&gt;&lt;/B&gt;&lt;/SMALL&gt;&lt;/TD&gt;","&lt;/TD&gt;")))</f>
        <v/>
      </c>
      <c r="E187" s="7" t="str">
        <f>(IF((Master!$B187="#"),(""),(CONCATENATE("&lt;TD VALIGN = TOP  ALIGN = CENTER NOWRAP&gt;",Master!C187,"&lt;/TD&gt;"))))</f>
        <v/>
      </c>
      <c r="F187" s="7" t="str">
        <f>(IF((Master!$B187="#"),(""),(CONCATENATE("&lt;TD VALIGN = TOP NOWRAP&gt;",Master!D187,"&lt;/TD&gt;"))))</f>
        <v/>
      </c>
      <c r="G187" s="7" t="str">
        <f>(IF((Master!$B187="#"),(""),(CONCATENATE("&lt;TD VALIGN = TOP NOWRAP&gt;",Master!E187,"&lt;/TD&gt;"))))</f>
        <v/>
      </c>
      <c r="H187" s="7" t="str">
        <f>IF(Master!G187="#","",IF(Master!G187="#","&lt;TD&gt;&lt;BR&gt;&lt;/TD&gt;",CONCATENATE("&lt;TD VALIGN = TOP  ALIGN = CENTER&gt;",Master!G187,"&lt;/TD&gt;")))</f>
        <v/>
      </c>
      <c r="I187" s="7" t="str">
        <f>IF(Master!H187="#","",IF(Master!H187="#","&lt;TD&gt;&lt;BR&gt;&lt;/TD&gt;",CONCATENATE("&lt;TD VALIGN = TOP  ALIGN = CENTER&gt;",Master!H187,"&lt;/TD&gt;")))</f>
        <v/>
      </c>
      <c r="J187" s="7" t="str">
        <f>IF(Master!I187="#","",IF(Master!I187="#","&lt;TD&gt;&lt;BR&gt;&lt;/TD&gt;",CONCATENATE("&lt;TD VALIGN = TOP  ALIGN = CENTER&gt;",Master!I187,"&lt;/TD&gt;")))</f>
        <v/>
      </c>
      <c r="K187" s="7" t="str">
        <f>IF(Master!J187="#","",IF(Master!J187="#","&lt;TD&gt;&lt;BR&gt;&lt;/TD&gt;",CONCATENATE("&lt;TD VALIGN = TOP  ALIGN = CENTER&gt;",Master!J187,"&lt;/TD&gt;")))</f>
        <v/>
      </c>
      <c r="L187" s="7" t="str">
        <f>IF(Master!K187="#","",IF(Master!K187="#","&lt;TD&gt;&lt;BR&gt;&lt;/TD&gt;",CONCATENATE("&lt;TD VALIGN = TOP  ALIGN = CENTER&gt;",Master!K187,"&lt;/TD&gt;")))</f>
        <v/>
      </c>
      <c r="M187" s="7" t="str">
        <f>IF(Master!L187="#","",IF(Master!L187="#","&lt;TD&gt;&lt;BR&gt;&lt;/TD&gt;",CONCATENATE("&lt;TD VALIGN = TOP  ALIGN = CENTER&gt;",Master!L187,"&lt;/TD&gt;")))</f>
        <v/>
      </c>
      <c r="N187" s="7" t="str">
        <f>IF(Master!M187="#","",IF(Master!M187="#","&lt;TD&gt;&lt;BR&gt;&lt;/TD&gt;",CONCATENATE("&lt;TD VALIGN = TOP  ALIGN = CENTER&gt;",Master!M187,"&lt;/TD&gt;")))</f>
        <v/>
      </c>
      <c r="O187" s="7" t="str">
        <f>IF(Master!N187="#","",IF(Master!N187="#","&lt;TD&gt;&lt;BR&gt;&lt;/TD&gt;",CONCATENATE("&lt;TD VALIGN = TOP  ALIGN = CENTER&gt;",Master!N187,"&lt;/TD&gt;")))</f>
        <v/>
      </c>
      <c r="P187" s="7" t="str">
        <f>IF(Master!O187="#","",IF(Master!O187="#","&lt;TD&gt;&lt;BR&gt;&lt;/TD&gt;",CONCATENATE("&lt;TD VALIGN = TOP  ALIGN = CENTER&gt;",Master!O187,"&lt;/TD&gt;")))</f>
        <v/>
      </c>
      <c r="Q187" s="7" t="str">
        <f>IF(Master!P187="#","",IF(Master!P187="#","&lt;TD&gt;&lt;BR&gt;&lt;/TD&gt;",CONCATENATE("&lt;TD VALIGN = TOP  ALIGN = CENTER&gt;",Master!P187,"&lt;/TD&gt;")))</f>
        <v/>
      </c>
      <c r="R187" s="7" t="str">
        <f>IF(Master!Q187="#","",IF(Master!Q187="#","&lt;TD&gt;&lt;BR&gt;&lt;/TD&gt;",CONCATENATE("&lt;TD VALIGN = TOP  ALIGN = CENTER&gt;",Master!Q187,"&lt;/TD&gt;")))</f>
        <v/>
      </c>
      <c r="S187" s="7" t="str">
        <f>IF(Master!R187="#","",IF(Master!R187="#","&lt;TD&gt;&lt;BR&gt;&lt;/TD&gt;",CONCATENATE("&lt;TD VALIGN = TOP  ALIGN = CENTER&gt;",Master!R187,"&lt;/TD&gt;")))</f>
        <v/>
      </c>
      <c r="T187" s="7" t="str">
        <f>IF(Master!S187="#","",IF(Master!S187="#","&lt;TD&gt;&lt;BR&gt;&lt;/TD&gt;",CONCATENATE("&lt;TD VALIGN = TOP  ALIGN = CENTER&gt;",Master!S187,"&lt;/TD&gt;")))</f>
        <v/>
      </c>
      <c r="U187" s="7" t="str">
        <f>IF(Master!T187="#","",IF(Master!T187="#","&lt;TD&gt;&lt;BR&gt;&lt;/TD&gt;",CONCATENATE("&lt;TD VALIGN = TOP  ALIGN = CENTER&gt;",Master!T187,"&lt;/TD&gt;")))</f>
        <v/>
      </c>
      <c r="V187" s="7" t="str">
        <f>IF(Master!U187="#","",IF(Master!U187="#","&lt;TD&gt;&lt;BR&gt;&lt;/TD&gt;",CONCATENATE("&lt;TD VALIGN = TOP  ALIGN = CENTER&gt;",Master!U187,"&lt;/TD&gt;")))</f>
        <v/>
      </c>
      <c r="W187" s="7" t="str">
        <f>IF(Master!V187="#","",IF(Master!V187="#","&lt;TD&gt;&lt;BR&gt;&lt;/TD&gt;",CONCATENATE("&lt;TD VALIGN = TOP  ALIGN = CENTER&gt;",Master!V187,"&lt;/TD&gt;")))</f>
        <v/>
      </c>
      <c r="X187" s="7" t="str">
        <f>IF(Master!W187="#","",IF(Master!W187="#","&lt;TD&gt;&lt;BR&gt;&lt;/TD&gt;",CONCATENATE("&lt;TD VALIGN = TOP  ALIGN = CENTER&gt;",Master!W187,"&lt;/TD&gt;")))</f>
        <v/>
      </c>
      <c r="Y187" s="7"/>
    </row>
    <row r="188" spans="1:25" ht="12.75" customHeight="1" x14ac:dyDescent="0.2">
      <c r="A188" s="112" t="str">
        <f>IF(Master!$B188="#","","&lt;TR&gt;")</f>
        <v/>
      </c>
      <c r="B188" s="7" t="str">
        <f>IF(Master!$B188="#","",CONCATENATE("&lt;TD VALIGN = TOP  ALIGN = CENTER&gt;&lt;A HREF=""maint_",Master!A188,".pdf""&gt;",Master!A188,"&lt;/A&gt;"))</f>
        <v/>
      </c>
      <c r="C188" s="7" t="str">
        <f>IF(Master!$B188="#","", (IF(Totals!AS188="Y","&lt;BR&gt;&lt;SMALL&gt;&lt;B&gt;&lt;FONT COLOR=""#00C000""&gt;Closed&lt;/FONT&gt;&lt;/B&gt;&lt;/SMALL&gt;&lt;/TD&gt;","&lt;/TD&gt;")))</f>
        <v/>
      </c>
      <c r="E188" s="7" t="str">
        <f>(IF((Master!$B188="#"),(""),(CONCATENATE("&lt;TD VALIGN = TOP  ALIGN = CENTER NOWRAP&gt;",Master!C188,"&lt;/TD&gt;"))))</f>
        <v/>
      </c>
      <c r="F188" s="7" t="str">
        <f>(IF((Master!$B188="#"),(""),(CONCATENATE("&lt;TD VALIGN = TOP NOWRAP&gt;",Master!D188,"&lt;/TD&gt;"))))</f>
        <v/>
      </c>
      <c r="G188" s="7" t="str">
        <f>(IF((Master!$B188="#"),(""),(CONCATENATE("&lt;TD VALIGN = TOP NOWRAP&gt;",Master!E188,"&lt;/TD&gt;"))))</f>
        <v/>
      </c>
      <c r="H188" s="7" t="str">
        <f>IF(Master!G188="#","",IF(Master!G188="#","&lt;TD&gt;&lt;BR&gt;&lt;/TD&gt;",CONCATENATE("&lt;TD VALIGN = TOP  ALIGN = CENTER&gt;",Master!G188,"&lt;/TD&gt;")))</f>
        <v/>
      </c>
      <c r="I188" s="7" t="str">
        <f>IF(Master!H188="#","",IF(Master!H188="#","&lt;TD&gt;&lt;BR&gt;&lt;/TD&gt;",CONCATENATE("&lt;TD VALIGN = TOP  ALIGN = CENTER&gt;",Master!H188,"&lt;/TD&gt;")))</f>
        <v/>
      </c>
      <c r="J188" s="7" t="str">
        <f>IF(Master!I188="#","",IF(Master!I188="#","&lt;TD&gt;&lt;BR&gt;&lt;/TD&gt;",CONCATENATE("&lt;TD VALIGN = TOP  ALIGN = CENTER&gt;",Master!I188,"&lt;/TD&gt;")))</f>
        <v/>
      </c>
      <c r="K188" s="7" t="str">
        <f>IF(Master!J188="#","",IF(Master!J188="#","&lt;TD&gt;&lt;BR&gt;&lt;/TD&gt;",CONCATENATE("&lt;TD VALIGN = TOP  ALIGN = CENTER&gt;",Master!J188,"&lt;/TD&gt;")))</f>
        <v/>
      </c>
      <c r="L188" s="7" t="str">
        <f>IF(Master!K188="#","",IF(Master!K188="#","&lt;TD&gt;&lt;BR&gt;&lt;/TD&gt;",CONCATENATE("&lt;TD VALIGN = TOP  ALIGN = CENTER&gt;",Master!K188,"&lt;/TD&gt;")))</f>
        <v/>
      </c>
      <c r="M188" s="7" t="str">
        <f>IF(Master!L188="#","",IF(Master!L188="#","&lt;TD&gt;&lt;BR&gt;&lt;/TD&gt;",CONCATENATE("&lt;TD VALIGN = TOP  ALIGN = CENTER&gt;",Master!L188,"&lt;/TD&gt;")))</f>
        <v/>
      </c>
      <c r="N188" s="7" t="str">
        <f>IF(Master!M188="#","",IF(Master!M188="#","&lt;TD&gt;&lt;BR&gt;&lt;/TD&gt;",CONCATENATE("&lt;TD VALIGN = TOP  ALIGN = CENTER&gt;",Master!M188,"&lt;/TD&gt;")))</f>
        <v/>
      </c>
      <c r="O188" s="7" t="str">
        <f>IF(Master!N188="#","",IF(Master!N188="#","&lt;TD&gt;&lt;BR&gt;&lt;/TD&gt;",CONCATENATE("&lt;TD VALIGN = TOP  ALIGN = CENTER&gt;",Master!N188,"&lt;/TD&gt;")))</f>
        <v/>
      </c>
      <c r="P188" s="7" t="str">
        <f>IF(Master!O188="#","",IF(Master!O188="#","&lt;TD&gt;&lt;BR&gt;&lt;/TD&gt;",CONCATENATE("&lt;TD VALIGN = TOP  ALIGN = CENTER&gt;",Master!O188,"&lt;/TD&gt;")))</f>
        <v/>
      </c>
      <c r="Q188" s="7" t="str">
        <f>IF(Master!P188="#","",IF(Master!P188="#","&lt;TD&gt;&lt;BR&gt;&lt;/TD&gt;",CONCATENATE("&lt;TD VALIGN = TOP  ALIGN = CENTER&gt;",Master!P188,"&lt;/TD&gt;")))</f>
        <v/>
      </c>
      <c r="R188" s="7" t="str">
        <f>IF(Master!Q188="#","",IF(Master!Q188="#","&lt;TD&gt;&lt;BR&gt;&lt;/TD&gt;",CONCATENATE("&lt;TD VALIGN = TOP  ALIGN = CENTER&gt;",Master!Q188,"&lt;/TD&gt;")))</f>
        <v/>
      </c>
      <c r="S188" s="7" t="str">
        <f>IF(Master!R188="#","",IF(Master!R188="#","&lt;TD&gt;&lt;BR&gt;&lt;/TD&gt;",CONCATENATE("&lt;TD VALIGN = TOP  ALIGN = CENTER&gt;",Master!R188,"&lt;/TD&gt;")))</f>
        <v/>
      </c>
      <c r="T188" s="7" t="str">
        <f>IF(Master!S188="#","",IF(Master!S188="#","&lt;TD&gt;&lt;BR&gt;&lt;/TD&gt;",CONCATENATE("&lt;TD VALIGN = TOP  ALIGN = CENTER&gt;",Master!S188,"&lt;/TD&gt;")))</f>
        <v/>
      </c>
      <c r="U188" s="7" t="str">
        <f>IF(Master!T188="#","",IF(Master!T188="#","&lt;TD&gt;&lt;BR&gt;&lt;/TD&gt;",CONCATENATE("&lt;TD VALIGN = TOP  ALIGN = CENTER&gt;",Master!T188,"&lt;/TD&gt;")))</f>
        <v/>
      </c>
      <c r="V188" s="7" t="str">
        <f>IF(Master!U188="#","",IF(Master!U188="#","&lt;TD&gt;&lt;BR&gt;&lt;/TD&gt;",CONCATENATE("&lt;TD VALIGN = TOP  ALIGN = CENTER&gt;",Master!U188,"&lt;/TD&gt;")))</f>
        <v/>
      </c>
      <c r="W188" s="7" t="str">
        <f>IF(Master!V188="#","",IF(Master!V188="#","&lt;TD&gt;&lt;BR&gt;&lt;/TD&gt;",CONCATENATE("&lt;TD VALIGN = TOP  ALIGN = CENTER&gt;",Master!V188,"&lt;/TD&gt;")))</f>
        <v/>
      </c>
      <c r="X188" s="7" t="str">
        <f>IF(Master!W188="#","",IF(Master!W188="#","&lt;TD&gt;&lt;BR&gt;&lt;/TD&gt;",CONCATENATE("&lt;TD VALIGN = TOP  ALIGN = CENTER&gt;",Master!W188,"&lt;/TD&gt;")))</f>
        <v/>
      </c>
      <c r="Y188" s="7"/>
    </row>
    <row r="189" spans="1:25" ht="12.75" customHeight="1" x14ac:dyDescent="0.2">
      <c r="A189" s="112" t="str">
        <f>IF(Master!$B189="#","","&lt;TR&gt;")</f>
        <v/>
      </c>
      <c r="B189" s="7" t="str">
        <f>IF(Master!$B189="#","",CONCATENATE("&lt;TD VALIGN = TOP  ALIGN = CENTER&gt;&lt;A HREF=""maint_",Master!A189,".pdf""&gt;",Master!A189,"&lt;/A&gt;"))</f>
        <v/>
      </c>
      <c r="C189" s="7" t="str">
        <f>IF(Master!$B189="#","", (IF(Totals!AS189="Y","&lt;BR&gt;&lt;SMALL&gt;&lt;B&gt;&lt;FONT COLOR=""#00C000""&gt;Closed&lt;/FONT&gt;&lt;/B&gt;&lt;/SMALL&gt;&lt;/TD&gt;","&lt;/TD&gt;")))</f>
        <v/>
      </c>
      <c r="E189" s="7" t="str">
        <f>(IF((Master!$B189="#"),(""),(CONCATENATE("&lt;TD VALIGN = TOP  ALIGN = CENTER NOWRAP&gt;",Master!C189,"&lt;/TD&gt;"))))</f>
        <v/>
      </c>
      <c r="F189" s="7" t="str">
        <f>(IF((Master!$B189="#"),(""),(CONCATENATE("&lt;TD VALIGN = TOP NOWRAP&gt;",Master!D189,"&lt;/TD&gt;"))))</f>
        <v/>
      </c>
      <c r="G189" s="7" t="str">
        <f>(IF((Master!$B189="#"),(""),(CONCATENATE("&lt;TD VALIGN = TOP NOWRAP&gt;",Master!E189,"&lt;/TD&gt;"))))</f>
        <v/>
      </c>
      <c r="H189" s="7" t="str">
        <f>IF(Master!G189="#","",IF(Master!G189="#","&lt;TD&gt;&lt;BR&gt;&lt;/TD&gt;",CONCATENATE("&lt;TD VALIGN = TOP  ALIGN = CENTER&gt;",Master!G189,"&lt;/TD&gt;")))</f>
        <v/>
      </c>
      <c r="I189" s="7" t="str">
        <f>IF(Master!H189="#","",IF(Master!H189="#","&lt;TD&gt;&lt;BR&gt;&lt;/TD&gt;",CONCATENATE("&lt;TD VALIGN = TOP  ALIGN = CENTER&gt;",Master!H189,"&lt;/TD&gt;")))</f>
        <v/>
      </c>
      <c r="J189" s="7" t="str">
        <f>IF(Master!I189="#","",IF(Master!I189="#","&lt;TD&gt;&lt;BR&gt;&lt;/TD&gt;",CONCATENATE("&lt;TD VALIGN = TOP  ALIGN = CENTER&gt;",Master!I189,"&lt;/TD&gt;")))</f>
        <v/>
      </c>
      <c r="K189" s="7" t="str">
        <f>IF(Master!J189="#","",IF(Master!J189="#","&lt;TD&gt;&lt;BR&gt;&lt;/TD&gt;",CONCATENATE("&lt;TD VALIGN = TOP  ALIGN = CENTER&gt;",Master!J189,"&lt;/TD&gt;")))</f>
        <v/>
      </c>
      <c r="L189" s="7" t="str">
        <f>IF(Master!K189="#","",IF(Master!K189="#","&lt;TD&gt;&lt;BR&gt;&lt;/TD&gt;",CONCATENATE("&lt;TD VALIGN = TOP  ALIGN = CENTER&gt;",Master!K189,"&lt;/TD&gt;")))</f>
        <v/>
      </c>
      <c r="M189" s="7" t="str">
        <f>IF(Master!L189="#","",IF(Master!L189="#","&lt;TD&gt;&lt;BR&gt;&lt;/TD&gt;",CONCATENATE("&lt;TD VALIGN = TOP  ALIGN = CENTER&gt;",Master!L189,"&lt;/TD&gt;")))</f>
        <v/>
      </c>
      <c r="N189" s="7" t="str">
        <f>IF(Master!M189="#","",IF(Master!M189="#","&lt;TD&gt;&lt;BR&gt;&lt;/TD&gt;",CONCATENATE("&lt;TD VALIGN = TOP  ALIGN = CENTER&gt;",Master!M189,"&lt;/TD&gt;")))</f>
        <v/>
      </c>
      <c r="O189" s="7" t="str">
        <f>IF(Master!N189="#","",IF(Master!N189="#","&lt;TD&gt;&lt;BR&gt;&lt;/TD&gt;",CONCATENATE("&lt;TD VALIGN = TOP  ALIGN = CENTER&gt;",Master!N189,"&lt;/TD&gt;")))</f>
        <v/>
      </c>
      <c r="P189" s="7" t="str">
        <f>IF(Master!O189="#","",IF(Master!O189="#","&lt;TD&gt;&lt;BR&gt;&lt;/TD&gt;",CONCATENATE("&lt;TD VALIGN = TOP  ALIGN = CENTER&gt;",Master!O189,"&lt;/TD&gt;")))</f>
        <v/>
      </c>
      <c r="Q189" s="7" t="str">
        <f>IF(Master!P189="#","",IF(Master!P189="#","&lt;TD&gt;&lt;BR&gt;&lt;/TD&gt;",CONCATENATE("&lt;TD VALIGN = TOP  ALIGN = CENTER&gt;",Master!P189,"&lt;/TD&gt;")))</f>
        <v/>
      </c>
      <c r="R189" s="7" t="str">
        <f>IF(Master!Q189="#","",IF(Master!Q189="#","&lt;TD&gt;&lt;BR&gt;&lt;/TD&gt;",CONCATENATE("&lt;TD VALIGN = TOP  ALIGN = CENTER&gt;",Master!Q189,"&lt;/TD&gt;")))</f>
        <v/>
      </c>
      <c r="S189" s="7" t="str">
        <f>IF(Master!R189="#","",IF(Master!R189="#","&lt;TD&gt;&lt;BR&gt;&lt;/TD&gt;",CONCATENATE("&lt;TD VALIGN = TOP  ALIGN = CENTER&gt;",Master!R189,"&lt;/TD&gt;")))</f>
        <v/>
      </c>
      <c r="T189" s="7" t="str">
        <f>IF(Master!S189="#","",IF(Master!S189="#","&lt;TD&gt;&lt;BR&gt;&lt;/TD&gt;",CONCATENATE("&lt;TD VALIGN = TOP  ALIGN = CENTER&gt;",Master!S189,"&lt;/TD&gt;")))</f>
        <v/>
      </c>
      <c r="U189" s="7" t="str">
        <f>IF(Master!T189="#","",IF(Master!T189="#","&lt;TD&gt;&lt;BR&gt;&lt;/TD&gt;",CONCATENATE("&lt;TD VALIGN = TOP  ALIGN = CENTER&gt;",Master!T189,"&lt;/TD&gt;")))</f>
        <v/>
      </c>
      <c r="V189" s="7" t="str">
        <f>IF(Master!U189="#","",IF(Master!U189="#","&lt;TD&gt;&lt;BR&gt;&lt;/TD&gt;",CONCATENATE("&lt;TD VALIGN = TOP  ALIGN = CENTER&gt;",Master!U189,"&lt;/TD&gt;")))</f>
        <v/>
      </c>
      <c r="W189" s="7" t="str">
        <f>IF(Master!V189="#","",IF(Master!V189="#","&lt;TD&gt;&lt;BR&gt;&lt;/TD&gt;",CONCATENATE("&lt;TD VALIGN = TOP  ALIGN = CENTER&gt;",Master!V189,"&lt;/TD&gt;")))</f>
        <v/>
      </c>
      <c r="X189" s="7" t="str">
        <f>IF(Master!W189="#","",IF(Master!W189="#","&lt;TD&gt;&lt;BR&gt;&lt;/TD&gt;",CONCATENATE("&lt;TD VALIGN = TOP  ALIGN = CENTER&gt;",Master!W189,"&lt;/TD&gt;")))</f>
        <v/>
      </c>
      <c r="Y189" s="7"/>
    </row>
    <row r="190" spans="1:25" ht="12.75" customHeight="1" x14ac:dyDescent="0.2">
      <c r="A190" s="112" t="str">
        <f>IF(Master!$B190="#","","&lt;TR&gt;")</f>
        <v/>
      </c>
      <c r="B190" s="7" t="str">
        <f>IF(Master!$B190="#","",CONCATENATE("&lt;TD VALIGN = TOP  ALIGN = CENTER&gt;&lt;A HREF=""maint_",Master!A190,".pdf""&gt;",Master!A190,"&lt;/A&gt;"))</f>
        <v/>
      </c>
      <c r="C190" s="7" t="str">
        <f>IF(Master!$B190="#","", (IF(Totals!AS190="Y","&lt;BR&gt;&lt;SMALL&gt;&lt;B&gt;&lt;FONT COLOR=""#00C000""&gt;Closed&lt;/FONT&gt;&lt;/B&gt;&lt;/SMALL&gt;&lt;/TD&gt;","&lt;/TD&gt;")))</f>
        <v/>
      </c>
      <c r="E190" s="7" t="str">
        <f>(IF((Master!$B190="#"),(""),(CONCATENATE("&lt;TD VALIGN = TOP  ALIGN = CENTER NOWRAP&gt;",Master!C190,"&lt;/TD&gt;"))))</f>
        <v/>
      </c>
      <c r="F190" s="7" t="str">
        <f>(IF((Master!$B190="#"),(""),(CONCATENATE("&lt;TD VALIGN = TOP NOWRAP&gt;",Master!D190,"&lt;/TD&gt;"))))</f>
        <v/>
      </c>
      <c r="G190" s="7" t="str">
        <f>(IF((Master!$B190="#"),(""),(CONCATENATE("&lt;TD VALIGN = TOP NOWRAP&gt;",Master!E190,"&lt;/TD&gt;"))))</f>
        <v/>
      </c>
      <c r="H190" s="7" t="str">
        <f>IF(Master!G190="#","",IF(Master!G190="#","&lt;TD&gt;&lt;BR&gt;&lt;/TD&gt;",CONCATENATE("&lt;TD VALIGN = TOP  ALIGN = CENTER&gt;",Master!G190,"&lt;/TD&gt;")))</f>
        <v/>
      </c>
      <c r="I190" s="7" t="str">
        <f>IF(Master!H190="#","",IF(Master!H190="#","&lt;TD&gt;&lt;BR&gt;&lt;/TD&gt;",CONCATENATE("&lt;TD VALIGN = TOP  ALIGN = CENTER&gt;",Master!H190,"&lt;/TD&gt;")))</f>
        <v/>
      </c>
      <c r="J190" s="7" t="str">
        <f>IF(Master!I190="#","",IF(Master!I190="#","&lt;TD&gt;&lt;BR&gt;&lt;/TD&gt;",CONCATENATE("&lt;TD VALIGN = TOP  ALIGN = CENTER&gt;",Master!I190,"&lt;/TD&gt;")))</f>
        <v/>
      </c>
      <c r="K190" s="7" t="str">
        <f>IF(Master!J190="#","",IF(Master!J190="#","&lt;TD&gt;&lt;BR&gt;&lt;/TD&gt;",CONCATENATE("&lt;TD VALIGN = TOP  ALIGN = CENTER&gt;",Master!J190,"&lt;/TD&gt;")))</f>
        <v/>
      </c>
      <c r="L190" s="7" t="str">
        <f>IF(Master!K190="#","",IF(Master!K190="#","&lt;TD&gt;&lt;BR&gt;&lt;/TD&gt;",CONCATENATE("&lt;TD VALIGN = TOP  ALIGN = CENTER&gt;",Master!K190,"&lt;/TD&gt;")))</f>
        <v/>
      </c>
      <c r="M190" s="7" t="str">
        <f>IF(Master!L190="#","",IF(Master!L190="#","&lt;TD&gt;&lt;BR&gt;&lt;/TD&gt;",CONCATENATE("&lt;TD VALIGN = TOP  ALIGN = CENTER&gt;",Master!L190,"&lt;/TD&gt;")))</f>
        <v/>
      </c>
      <c r="N190" s="7" t="str">
        <f>IF(Master!M190="#","",IF(Master!M190="#","&lt;TD&gt;&lt;BR&gt;&lt;/TD&gt;",CONCATENATE("&lt;TD VALIGN = TOP  ALIGN = CENTER&gt;",Master!M190,"&lt;/TD&gt;")))</f>
        <v/>
      </c>
      <c r="O190" s="7" t="str">
        <f>IF(Master!N190="#","",IF(Master!N190="#","&lt;TD&gt;&lt;BR&gt;&lt;/TD&gt;",CONCATENATE("&lt;TD VALIGN = TOP  ALIGN = CENTER&gt;",Master!N190,"&lt;/TD&gt;")))</f>
        <v/>
      </c>
      <c r="P190" s="7" t="str">
        <f>IF(Master!O190="#","",IF(Master!O190="#","&lt;TD&gt;&lt;BR&gt;&lt;/TD&gt;",CONCATENATE("&lt;TD VALIGN = TOP  ALIGN = CENTER&gt;",Master!O190,"&lt;/TD&gt;")))</f>
        <v/>
      </c>
      <c r="Q190" s="7" t="str">
        <f>IF(Master!P190="#","",IF(Master!P190="#","&lt;TD&gt;&lt;BR&gt;&lt;/TD&gt;",CONCATENATE("&lt;TD VALIGN = TOP  ALIGN = CENTER&gt;",Master!P190,"&lt;/TD&gt;")))</f>
        <v/>
      </c>
      <c r="R190" s="7" t="str">
        <f>IF(Master!Q190="#","",IF(Master!Q190="#","&lt;TD&gt;&lt;BR&gt;&lt;/TD&gt;",CONCATENATE("&lt;TD VALIGN = TOP  ALIGN = CENTER&gt;",Master!Q190,"&lt;/TD&gt;")))</f>
        <v/>
      </c>
      <c r="S190" s="7" t="str">
        <f>IF(Master!R190="#","",IF(Master!R190="#","&lt;TD&gt;&lt;BR&gt;&lt;/TD&gt;",CONCATENATE("&lt;TD VALIGN = TOP  ALIGN = CENTER&gt;",Master!R190,"&lt;/TD&gt;")))</f>
        <v/>
      </c>
      <c r="T190" s="7" t="str">
        <f>IF(Master!S190="#","",IF(Master!S190="#","&lt;TD&gt;&lt;BR&gt;&lt;/TD&gt;",CONCATENATE("&lt;TD VALIGN = TOP  ALIGN = CENTER&gt;",Master!S190,"&lt;/TD&gt;")))</f>
        <v/>
      </c>
      <c r="U190" s="7" t="str">
        <f>IF(Master!T190="#","",IF(Master!T190="#","&lt;TD&gt;&lt;BR&gt;&lt;/TD&gt;",CONCATENATE("&lt;TD VALIGN = TOP  ALIGN = CENTER&gt;",Master!T190,"&lt;/TD&gt;")))</f>
        <v/>
      </c>
      <c r="V190" s="7" t="str">
        <f>IF(Master!U190="#","",IF(Master!U190="#","&lt;TD&gt;&lt;BR&gt;&lt;/TD&gt;",CONCATENATE("&lt;TD VALIGN = TOP  ALIGN = CENTER&gt;",Master!U190,"&lt;/TD&gt;")))</f>
        <v/>
      </c>
      <c r="W190" s="7" t="str">
        <f>IF(Master!V190="#","",IF(Master!V190="#","&lt;TD&gt;&lt;BR&gt;&lt;/TD&gt;",CONCATENATE("&lt;TD VALIGN = TOP  ALIGN = CENTER&gt;",Master!V190,"&lt;/TD&gt;")))</f>
        <v/>
      </c>
      <c r="X190" s="7" t="str">
        <f>IF(Master!W190="#","",IF(Master!W190="#","&lt;TD&gt;&lt;BR&gt;&lt;/TD&gt;",CONCATENATE("&lt;TD VALIGN = TOP  ALIGN = CENTER&gt;",Master!W190,"&lt;/TD&gt;")))</f>
        <v/>
      </c>
      <c r="Y190" s="7"/>
    </row>
    <row r="191" spans="1:25" ht="12.75" customHeight="1" x14ac:dyDescent="0.2">
      <c r="A191" s="112" t="str">
        <f>IF(Master!$B191="#","","&lt;TR&gt;")</f>
        <v/>
      </c>
      <c r="B191" s="7" t="str">
        <f>IF(Master!$B191="#","",CONCATENATE("&lt;TD VALIGN = TOP  ALIGN = CENTER&gt;&lt;A HREF=""maint_",Master!A191,".pdf""&gt;",Master!A191,"&lt;/A&gt;"))</f>
        <v/>
      </c>
      <c r="C191" s="7" t="str">
        <f>IF(Master!$B191="#","", (IF(Totals!AS191="Y","&lt;BR&gt;&lt;SMALL&gt;&lt;B&gt;&lt;FONT COLOR=""#00C000""&gt;Closed&lt;/FONT&gt;&lt;/B&gt;&lt;/SMALL&gt;&lt;/TD&gt;","&lt;/TD&gt;")))</f>
        <v/>
      </c>
      <c r="E191" s="7" t="str">
        <f>(IF((Master!$B191="#"),(""),(CONCATENATE("&lt;TD VALIGN = TOP  ALIGN = CENTER NOWRAP&gt;",Master!C191,"&lt;/TD&gt;"))))</f>
        <v/>
      </c>
      <c r="F191" s="7" t="str">
        <f>(IF((Master!$B191="#"),(""),(CONCATENATE("&lt;TD VALIGN = TOP NOWRAP&gt;",Master!D191,"&lt;/TD&gt;"))))</f>
        <v/>
      </c>
      <c r="G191" s="7" t="str">
        <f>(IF((Master!$B191="#"),(""),(CONCATENATE("&lt;TD VALIGN = TOP NOWRAP&gt;",Master!E191,"&lt;/TD&gt;"))))</f>
        <v/>
      </c>
      <c r="H191" s="7" t="str">
        <f>IF(Master!G191="#","",IF(Master!G191="#","&lt;TD&gt;&lt;BR&gt;&lt;/TD&gt;",CONCATENATE("&lt;TD VALIGN = TOP  ALIGN = CENTER&gt;",Master!G191,"&lt;/TD&gt;")))</f>
        <v/>
      </c>
      <c r="I191" s="7" t="str">
        <f>IF(Master!H191="#","",IF(Master!H191="#","&lt;TD&gt;&lt;BR&gt;&lt;/TD&gt;",CONCATENATE("&lt;TD VALIGN = TOP  ALIGN = CENTER&gt;",Master!H191,"&lt;/TD&gt;")))</f>
        <v/>
      </c>
      <c r="J191" s="7" t="str">
        <f>IF(Master!I191="#","",IF(Master!I191="#","&lt;TD&gt;&lt;BR&gt;&lt;/TD&gt;",CONCATENATE("&lt;TD VALIGN = TOP  ALIGN = CENTER&gt;",Master!I191,"&lt;/TD&gt;")))</f>
        <v/>
      </c>
      <c r="K191" s="7" t="str">
        <f>IF(Master!J191="#","",IF(Master!J191="#","&lt;TD&gt;&lt;BR&gt;&lt;/TD&gt;",CONCATENATE("&lt;TD VALIGN = TOP  ALIGN = CENTER&gt;",Master!J191,"&lt;/TD&gt;")))</f>
        <v/>
      </c>
      <c r="L191" s="7" t="str">
        <f>IF(Master!K191="#","",IF(Master!K191="#","&lt;TD&gt;&lt;BR&gt;&lt;/TD&gt;",CONCATENATE("&lt;TD VALIGN = TOP  ALIGN = CENTER&gt;",Master!K191,"&lt;/TD&gt;")))</f>
        <v/>
      </c>
      <c r="M191" s="7" t="str">
        <f>IF(Master!L191="#","",IF(Master!L191="#","&lt;TD&gt;&lt;BR&gt;&lt;/TD&gt;",CONCATENATE("&lt;TD VALIGN = TOP  ALIGN = CENTER&gt;",Master!L191,"&lt;/TD&gt;")))</f>
        <v/>
      </c>
      <c r="N191" s="7" t="str">
        <f>IF(Master!M191="#","",IF(Master!M191="#","&lt;TD&gt;&lt;BR&gt;&lt;/TD&gt;",CONCATENATE("&lt;TD VALIGN = TOP  ALIGN = CENTER&gt;",Master!M191,"&lt;/TD&gt;")))</f>
        <v/>
      </c>
      <c r="O191" s="7" t="str">
        <f>IF(Master!N191="#","",IF(Master!N191="#","&lt;TD&gt;&lt;BR&gt;&lt;/TD&gt;",CONCATENATE("&lt;TD VALIGN = TOP  ALIGN = CENTER&gt;",Master!N191,"&lt;/TD&gt;")))</f>
        <v/>
      </c>
      <c r="P191" s="7" t="str">
        <f>IF(Master!O191="#","",IF(Master!O191="#","&lt;TD&gt;&lt;BR&gt;&lt;/TD&gt;",CONCATENATE("&lt;TD VALIGN = TOP  ALIGN = CENTER&gt;",Master!O191,"&lt;/TD&gt;")))</f>
        <v/>
      </c>
      <c r="Q191" s="7" t="str">
        <f>IF(Master!P191="#","",IF(Master!P191="#","&lt;TD&gt;&lt;BR&gt;&lt;/TD&gt;",CONCATENATE("&lt;TD VALIGN = TOP  ALIGN = CENTER&gt;",Master!P191,"&lt;/TD&gt;")))</f>
        <v/>
      </c>
      <c r="R191" s="7" t="str">
        <f>IF(Master!Q191="#","",IF(Master!Q191="#","&lt;TD&gt;&lt;BR&gt;&lt;/TD&gt;",CONCATENATE("&lt;TD VALIGN = TOP  ALIGN = CENTER&gt;",Master!Q191,"&lt;/TD&gt;")))</f>
        <v/>
      </c>
      <c r="S191" s="7" t="str">
        <f>IF(Master!R191="#","",IF(Master!R191="#","&lt;TD&gt;&lt;BR&gt;&lt;/TD&gt;",CONCATENATE("&lt;TD VALIGN = TOP  ALIGN = CENTER&gt;",Master!R191,"&lt;/TD&gt;")))</f>
        <v/>
      </c>
      <c r="T191" s="7" t="str">
        <f>IF(Master!S191="#","",IF(Master!S191="#","&lt;TD&gt;&lt;BR&gt;&lt;/TD&gt;",CONCATENATE("&lt;TD VALIGN = TOP  ALIGN = CENTER&gt;",Master!S191,"&lt;/TD&gt;")))</f>
        <v/>
      </c>
      <c r="U191" s="7" t="str">
        <f>IF(Master!T191="#","",IF(Master!T191="#","&lt;TD&gt;&lt;BR&gt;&lt;/TD&gt;",CONCATENATE("&lt;TD VALIGN = TOP  ALIGN = CENTER&gt;",Master!T191,"&lt;/TD&gt;")))</f>
        <v/>
      </c>
      <c r="V191" s="7" t="str">
        <f>IF(Master!U191="#","",IF(Master!U191="#","&lt;TD&gt;&lt;BR&gt;&lt;/TD&gt;",CONCATENATE("&lt;TD VALIGN = TOP  ALIGN = CENTER&gt;",Master!U191,"&lt;/TD&gt;")))</f>
        <v/>
      </c>
      <c r="W191" s="7" t="str">
        <f>IF(Master!V191="#","",IF(Master!V191="#","&lt;TD&gt;&lt;BR&gt;&lt;/TD&gt;",CONCATENATE("&lt;TD VALIGN = TOP  ALIGN = CENTER&gt;",Master!V191,"&lt;/TD&gt;")))</f>
        <v/>
      </c>
      <c r="X191" s="7" t="str">
        <f>IF(Master!W191="#","",IF(Master!W191="#","&lt;TD&gt;&lt;BR&gt;&lt;/TD&gt;",CONCATENATE("&lt;TD VALIGN = TOP  ALIGN = CENTER&gt;",Master!W191,"&lt;/TD&gt;")))</f>
        <v/>
      </c>
      <c r="Y191" s="7"/>
    </row>
    <row r="192" spans="1:25" ht="12.75" customHeight="1" x14ac:dyDescent="0.2">
      <c r="A192" s="112" t="str">
        <f>IF(Master!$B192="#","","&lt;TR&gt;")</f>
        <v/>
      </c>
      <c r="B192" s="7" t="str">
        <f>IF(Master!$B192="#","",CONCATENATE("&lt;TD VALIGN = TOP  ALIGN = CENTER&gt;&lt;A HREF=""maint_",Master!A192,".pdf""&gt;",Master!A192,"&lt;/A&gt;"))</f>
        <v/>
      </c>
      <c r="C192" s="7" t="str">
        <f>IF(Master!$B192="#","", (IF(Totals!AS192="Y","&lt;BR&gt;&lt;SMALL&gt;&lt;B&gt;&lt;FONT COLOR=""#00C000""&gt;Closed&lt;/FONT&gt;&lt;/B&gt;&lt;/SMALL&gt;&lt;/TD&gt;","&lt;/TD&gt;")))</f>
        <v/>
      </c>
      <c r="E192" s="7" t="str">
        <f>(IF((Master!$B192="#"),(""),(CONCATENATE("&lt;TD VALIGN = TOP  ALIGN = CENTER NOWRAP&gt;",Master!C192,"&lt;/TD&gt;"))))</f>
        <v/>
      </c>
      <c r="F192" s="7" t="str">
        <f>(IF((Master!$B192="#"),(""),(CONCATENATE("&lt;TD VALIGN = TOP NOWRAP&gt;",Master!D192,"&lt;/TD&gt;"))))</f>
        <v/>
      </c>
      <c r="G192" s="7" t="str">
        <f>(IF((Master!$B192="#"),(""),(CONCATENATE("&lt;TD VALIGN = TOP NOWRAP&gt;",Master!E192,"&lt;/TD&gt;"))))</f>
        <v/>
      </c>
      <c r="H192" s="7" t="str">
        <f>IF(Master!G192="#","",IF(Master!G192="#","&lt;TD&gt;&lt;BR&gt;&lt;/TD&gt;",CONCATENATE("&lt;TD VALIGN = TOP  ALIGN = CENTER&gt;",Master!G192,"&lt;/TD&gt;")))</f>
        <v/>
      </c>
      <c r="I192" s="7" t="str">
        <f>IF(Master!H192="#","",IF(Master!H192="#","&lt;TD&gt;&lt;BR&gt;&lt;/TD&gt;",CONCATENATE("&lt;TD VALIGN = TOP  ALIGN = CENTER&gt;",Master!H192,"&lt;/TD&gt;")))</f>
        <v/>
      </c>
      <c r="J192" s="7" t="str">
        <f>IF(Master!I192="#","",IF(Master!I192="#","&lt;TD&gt;&lt;BR&gt;&lt;/TD&gt;",CONCATENATE("&lt;TD VALIGN = TOP  ALIGN = CENTER&gt;",Master!I192,"&lt;/TD&gt;")))</f>
        <v/>
      </c>
      <c r="K192" s="7" t="str">
        <f>IF(Master!J192="#","",IF(Master!J192="#","&lt;TD&gt;&lt;BR&gt;&lt;/TD&gt;",CONCATENATE("&lt;TD VALIGN = TOP  ALIGN = CENTER&gt;",Master!J192,"&lt;/TD&gt;")))</f>
        <v/>
      </c>
      <c r="L192" s="7" t="str">
        <f>IF(Master!K192="#","",IF(Master!K192="#","&lt;TD&gt;&lt;BR&gt;&lt;/TD&gt;",CONCATENATE("&lt;TD VALIGN = TOP  ALIGN = CENTER&gt;",Master!K192,"&lt;/TD&gt;")))</f>
        <v/>
      </c>
      <c r="M192" s="7" t="str">
        <f>IF(Master!L192="#","",IF(Master!L192="#","&lt;TD&gt;&lt;BR&gt;&lt;/TD&gt;",CONCATENATE("&lt;TD VALIGN = TOP  ALIGN = CENTER&gt;",Master!L192,"&lt;/TD&gt;")))</f>
        <v/>
      </c>
      <c r="N192" s="7" t="str">
        <f>IF(Master!M192="#","",IF(Master!M192="#","&lt;TD&gt;&lt;BR&gt;&lt;/TD&gt;",CONCATENATE("&lt;TD VALIGN = TOP  ALIGN = CENTER&gt;",Master!M192,"&lt;/TD&gt;")))</f>
        <v/>
      </c>
      <c r="O192" s="7" t="str">
        <f>IF(Master!N192="#","",IF(Master!N192="#","&lt;TD&gt;&lt;BR&gt;&lt;/TD&gt;",CONCATENATE("&lt;TD VALIGN = TOP  ALIGN = CENTER&gt;",Master!N192,"&lt;/TD&gt;")))</f>
        <v/>
      </c>
      <c r="P192" s="7" t="str">
        <f>IF(Master!O192="#","",IF(Master!O192="#","&lt;TD&gt;&lt;BR&gt;&lt;/TD&gt;",CONCATENATE("&lt;TD VALIGN = TOP  ALIGN = CENTER&gt;",Master!O192,"&lt;/TD&gt;")))</f>
        <v/>
      </c>
      <c r="Q192" s="7" t="str">
        <f>IF(Master!P192="#","",IF(Master!P192="#","&lt;TD&gt;&lt;BR&gt;&lt;/TD&gt;",CONCATENATE("&lt;TD VALIGN = TOP  ALIGN = CENTER&gt;",Master!P192,"&lt;/TD&gt;")))</f>
        <v/>
      </c>
      <c r="R192" s="7" t="str">
        <f>IF(Master!Q192="#","",IF(Master!Q192="#","&lt;TD&gt;&lt;BR&gt;&lt;/TD&gt;",CONCATENATE("&lt;TD VALIGN = TOP  ALIGN = CENTER&gt;",Master!Q192,"&lt;/TD&gt;")))</f>
        <v/>
      </c>
      <c r="S192" s="7" t="str">
        <f>IF(Master!R192="#","",IF(Master!R192="#","&lt;TD&gt;&lt;BR&gt;&lt;/TD&gt;",CONCATENATE("&lt;TD VALIGN = TOP  ALIGN = CENTER&gt;",Master!R192,"&lt;/TD&gt;")))</f>
        <v/>
      </c>
      <c r="T192" s="7" t="str">
        <f>IF(Master!S192="#","",IF(Master!S192="#","&lt;TD&gt;&lt;BR&gt;&lt;/TD&gt;",CONCATENATE("&lt;TD VALIGN = TOP  ALIGN = CENTER&gt;",Master!S192,"&lt;/TD&gt;")))</f>
        <v/>
      </c>
      <c r="U192" s="7" t="str">
        <f>IF(Master!T192="#","",IF(Master!T192="#","&lt;TD&gt;&lt;BR&gt;&lt;/TD&gt;",CONCATENATE("&lt;TD VALIGN = TOP  ALIGN = CENTER&gt;",Master!T192,"&lt;/TD&gt;")))</f>
        <v/>
      </c>
      <c r="V192" s="7" t="str">
        <f>IF(Master!U192="#","",IF(Master!U192="#","&lt;TD&gt;&lt;BR&gt;&lt;/TD&gt;",CONCATENATE("&lt;TD VALIGN = TOP  ALIGN = CENTER&gt;",Master!U192,"&lt;/TD&gt;")))</f>
        <v/>
      </c>
      <c r="W192" s="7" t="str">
        <f>IF(Master!V192="#","",IF(Master!V192="#","&lt;TD&gt;&lt;BR&gt;&lt;/TD&gt;",CONCATENATE("&lt;TD VALIGN = TOP  ALIGN = CENTER&gt;",Master!V192,"&lt;/TD&gt;")))</f>
        <v/>
      </c>
      <c r="X192" s="7" t="str">
        <f>IF(Master!W192="#","",IF(Master!W192="#","&lt;TD&gt;&lt;BR&gt;&lt;/TD&gt;",CONCATENATE("&lt;TD VALIGN = TOP  ALIGN = CENTER&gt;",Master!W192,"&lt;/TD&gt;")))</f>
        <v/>
      </c>
      <c r="Y192" s="7"/>
    </row>
    <row r="193" spans="1:25" ht="12.75" customHeight="1" x14ac:dyDescent="0.2">
      <c r="A193" s="112" t="str">
        <f>IF(Master!$B193="#","","&lt;TR&gt;")</f>
        <v/>
      </c>
      <c r="B193" s="7" t="str">
        <f>IF(Master!$B193="#","",CONCATENATE("&lt;TD VALIGN = TOP  ALIGN = CENTER&gt;&lt;A HREF=""maint_",Master!A193,".pdf""&gt;",Master!A193,"&lt;/A&gt;"))</f>
        <v/>
      </c>
      <c r="C193" s="7" t="str">
        <f>IF(Master!$B193="#","", (IF(Totals!AS193="Y","&lt;BR&gt;&lt;SMALL&gt;&lt;B&gt;&lt;FONT COLOR=""#00C000""&gt;Closed&lt;/FONT&gt;&lt;/B&gt;&lt;/SMALL&gt;&lt;/TD&gt;","&lt;/TD&gt;")))</f>
        <v/>
      </c>
      <c r="E193" s="7" t="str">
        <f>(IF((Master!$B193="#"),(""),(CONCATENATE("&lt;TD VALIGN = TOP  ALIGN = CENTER NOWRAP&gt;",Master!C193,"&lt;/TD&gt;"))))</f>
        <v/>
      </c>
      <c r="F193" s="7" t="str">
        <f>(IF((Master!$B193="#"),(""),(CONCATENATE("&lt;TD VALIGN = TOP NOWRAP&gt;",Master!D193,"&lt;/TD&gt;"))))</f>
        <v/>
      </c>
      <c r="G193" s="7" t="str">
        <f>(IF((Master!$B193="#"),(""),(CONCATENATE("&lt;TD VALIGN = TOP NOWRAP&gt;",Master!E193,"&lt;/TD&gt;"))))</f>
        <v/>
      </c>
      <c r="H193" s="7" t="str">
        <f>IF(Master!G193="#","",IF(Master!G193="#","&lt;TD&gt;&lt;BR&gt;&lt;/TD&gt;",CONCATENATE("&lt;TD VALIGN = TOP  ALIGN = CENTER&gt;",Master!G193,"&lt;/TD&gt;")))</f>
        <v/>
      </c>
      <c r="I193" s="7" t="str">
        <f>IF(Master!H193="#","",IF(Master!H193="#","&lt;TD&gt;&lt;BR&gt;&lt;/TD&gt;",CONCATENATE("&lt;TD VALIGN = TOP  ALIGN = CENTER&gt;",Master!H193,"&lt;/TD&gt;")))</f>
        <v/>
      </c>
      <c r="J193" s="7" t="str">
        <f>IF(Master!I193="#","",IF(Master!I193="#","&lt;TD&gt;&lt;BR&gt;&lt;/TD&gt;",CONCATENATE("&lt;TD VALIGN = TOP  ALIGN = CENTER&gt;",Master!I193,"&lt;/TD&gt;")))</f>
        <v/>
      </c>
      <c r="K193" s="7" t="str">
        <f>IF(Master!J193="#","",IF(Master!J193="#","&lt;TD&gt;&lt;BR&gt;&lt;/TD&gt;",CONCATENATE("&lt;TD VALIGN = TOP  ALIGN = CENTER&gt;",Master!J193,"&lt;/TD&gt;")))</f>
        <v/>
      </c>
      <c r="L193" s="7" t="str">
        <f>IF(Master!K193="#","",IF(Master!K193="#","&lt;TD&gt;&lt;BR&gt;&lt;/TD&gt;",CONCATENATE("&lt;TD VALIGN = TOP  ALIGN = CENTER&gt;",Master!K193,"&lt;/TD&gt;")))</f>
        <v/>
      </c>
      <c r="M193" s="7" t="str">
        <f>IF(Master!L193="#","",IF(Master!L193="#","&lt;TD&gt;&lt;BR&gt;&lt;/TD&gt;",CONCATENATE("&lt;TD VALIGN = TOP  ALIGN = CENTER&gt;",Master!L193,"&lt;/TD&gt;")))</f>
        <v/>
      </c>
      <c r="N193" s="7" t="str">
        <f>IF(Master!M193="#","",IF(Master!M193="#","&lt;TD&gt;&lt;BR&gt;&lt;/TD&gt;",CONCATENATE("&lt;TD VALIGN = TOP  ALIGN = CENTER&gt;",Master!M193,"&lt;/TD&gt;")))</f>
        <v/>
      </c>
      <c r="O193" s="7" t="str">
        <f>IF(Master!N193="#","",IF(Master!N193="#","&lt;TD&gt;&lt;BR&gt;&lt;/TD&gt;",CONCATENATE("&lt;TD VALIGN = TOP  ALIGN = CENTER&gt;",Master!N193,"&lt;/TD&gt;")))</f>
        <v/>
      </c>
      <c r="P193" s="7" t="str">
        <f>IF(Master!O193="#","",IF(Master!O193="#","&lt;TD&gt;&lt;BR&gt;&lt;/TD&gt;",CONCATENATE("&lt;TD VALIGN = TOP  ALIGN = CENTER&gt;",Master!O193,"&lt;/TD&gt;")))</f>
        <v/>
      </c>
      <c r="Q193" s="7" t="str">
        <f>IF(Master!P193="#","",IF(Master!P193="#","&lt;TD&gt;&lt;BR&gt;&lt;/TD&gt;",CONCATENATE("&lt;TD VALIGN = TOP  ALIGN = CENTER&gt;",Master!P193,"&lt;/TD&gt;")))</f>
        <v/>
      </c>
      <c r="R193" s="7" t="str">
        <f>IF(Master!Q193="#","",IF(Master!Q193="#","&lt;TD&gt;&lt;BR&gt;&lt;/TD&gt;",CONCATENATE("&lt;TD VALIGN = TOP  ALIGN = CENTER&gt;",Master!Q193,"&lt;/TD&gt;")))</f>
        <v/>
      </c>
      <c r="S193" s="7" t="str">
        <f>IF(Master!R193="#","",IF(Master!R193="#","&lt;TD&gt;&lt;BR&gt;&lt;/TD&gt;",CONCATENATE("&lt;TD VALIGN = TOP  ALIGN = CENTER&gt;",Master!R193,"&lt;/TD&gt;")))</f>
        <v/>
      </c>
      <c r="T193" s="7" t="str">
        <f>IF(Master!S193="#","",IF(Master!S193="#","&lt;TD&gt;&lt;BR&gt;&lt;/TD&gt;",CONCATENATE("&lt;TD VALIGN = TOP  ALIGN = CENTER&gt;",Master!S193,"&lt;/TD&gt;")))</f>
        <v/>
      </c>
      <c r="U193" s="7" t="str">
        <f>IF(Master!T193="#","",IF(Master!T193="#","&lt;TD&gt;&lt;BR&gt;&lt;/TD&gt;",CONCATENATE("&lt;TD VALIGN = TOP  ALIGN = CENTER&gt;",Master!T193,"&lt;/TD&gt;")))</f>
        <v/>
      </c>
      <c r="V193" s="7" t="str">
        <f>IF(Master!U193="#","",IF(Master!U193="#","&lt;TD&gt;&lt;BR&gt;&lt;/TD&gt;",CONCATENATE("&lt;TD VALIGN = TOP  ALIGN = CENTER&gt;",Master!U193,"&lt;/TD&gt;")))</f>
        <v/>
      </c>
      <c r="W193" s="7" t="str">
        <f>IF(Master!V193="#","",IF(Master!V193="#","&lt;TD&gt;&lt;BR&gt;&lt;/TD&gt;",CONCATENATE("&lt;TD VALIGN = TOP  ALIGN = CENTER&gt;",Master!V193,"&lt;/TD&gt;")))</f>
        <v/>
      </c>
      <c r="X193" s="7" t="str">
        <f>IF(Master!W193="#","",IF(Master!W193="#","&lt;TD&gt;&lt;BR&gt;&lt;/TD&gt;",CONCATENATE("&lt;TD VALIGN = TOP  ALIGN = CENTER&gt;",Master!W193,"&lt;/TD&gt;")))</f>
        <v/>
      </c>
      <c r="Y193" s="7"/>
    </row>
    <row r="194" spans="1:25" ht="12.75" customHeight="1" x14ac:dyDescent="0.2">
      <c r="A194" s="112" t="str">
        <f>IF(Master!$B194="#","","&lt;TR&gt;")</f>
        <v/>
      </c>
      <c r="B194" s="7" t="str">
        <f>IF(Master!$B194="#","",CONCATENATE("&lt;TD VALIGN = TOP  ALIGN = CENTER&gt;&lt;A HREF=""maint_",Master!A194,".pdf""&gt;",Master!A194,"&lt;/A&gt;"))</f>
        <v/>
      </c>
      <c r="C194" s="7" t="str">
        <f>IF(Master!$B194="#","", (IF(Totals!AS194="Y","&lt;BR&gt;&lt;SMALL&gt;&lt;B&gt;&lt;FONT COLOR=""#00C000""&gt;Closed&lt;/FONT&gt;&lt;/B&gt;&lt;/SMALL&gt;&lt;/TD&gt;","&lt;/TD&gt;")))</f>
        <v/>
      </c>
      <c r="E194" s="7" t="str">
        <f>(IF((Master!$B194="#"),(""),(CONCATENATE("&lt;TD VALIGN = TOP  ALIGN = CENTER NOWRAP&gt;",Master!C194,"&lt;/TD&gt;"))))</f>
        <v/>
      </c>
      <c r="F194" s="7" t="str">
        <f>(IF((Master!$B194="#"),(""),(CONCATENATE("&lt;TD VALIGN = TOP NOWRAP&gt;",Master!D194,"&lt;/TD&gt;"))))</f>
        <v/>
      </c>
      <c r="G194" s="7" t="str">
        <f>(IF((Master!$B194="#"),(""),(CONCATENATE("&lt;TD VALIGN = TOP NOWRAP&gt;",Master!E194,"&lt;/TD&gt;"))))</f>
        <v/>
      </c>
      <c r="H194" s="7" t="str">
        <f>IF(Master!G194="#","",IF(Master!G194="#","&lt;TD&gt;&lt;BR&gt;&lt;/TD&gt;",CONCATENATE("&lt;TD VALIGN = TOP  ALIGN = CENTER&gt;",Master!G194,"&lt;/TD&gt;")))</f>
        <v/>
      </c>
      <c r="I194" s="7" t="str">
        <f>IF(Master!H194="#","",IF(Master!H194="#","&lt;TD&gt;&lt;BR&gt;&lt;/TD&gt;",CONCATENATE("&lt;TD VALIGN = TOP  ALIGN = CENTER&gt;",Master!H194,"&lt;/TD&gt;")))</f>
        <v/>
      </c>
      <c r="J194" s="7" t="str">
        <f>IF(Master!I194="#","",IF(Master!I194="#","&lt;TD&gt;&lt;BR&gt;&lt;/TD&gt;",CONCATENATE("&lt;TD VALIGN = TOP  ALIGN = CENTER&gt;",Master!I194,"&lt;/TD&gt;")))</f>
        <v/>
      </c>
      <c r="K194" s="7" t="str">
        <f>IF(Master!J194="#","",IF(Master!J194="#","&lt;TD&gt;&lt;BR&gt;&lt;/TD&gt;",CONCATENATE("&lt;TD VALIGN = TOP  ALIGN = CENTER&gt;",Master!J194,"&lt;/TD&gt;")))</f>
        <v/>
      </c>
      <c r="L194" s="7" t="str">
        <f>IF(Master!K194="#","",IF(Master!K194="#","&lt;TD&gt;&lt;BR&gt;&lt;/TD&gt;",CONCATENATE("&lt;TD VALIGN = TOP  ALIGN = CENTER&gt;",Master!K194,"&lt;/TD&gt;")))</f>
        <v/>
      </c>
      <c r="M194" s="7" t="str">
        <f>IF(Master!L194="#","",IF(Master!L194="#","&lt;TD&gt;&lt;BR&gt;&lt;/TD&gt;",CONCATENATE("&lt;TD VALIGN = TOP  ALIGN = CENTER&gt;",Master!L194,"&lt;/TD&gt;")))</f>
        <v/>
      </c>
      <c r="N194" s="7" t="str">
        <f>IF(Master!M194="#","",IF(Master!M194="#","&lt;TD&gt;&lt;BR&gt;&lt;/TD&gt;",CONCATENATE("&lt;TD VALIGN = TOP  ALIGN = CENTER&gt;",Master!M194,"&lt;/TD&gt;")))</f>
        <v/>
      </c>
      <c r="O194" s="7" t="str">
        <f>IF(Master!N194="#","",IF(Master!N194="#","&lt;TD&gt;&lt;BR&gt;&lt;/TD&gt;",CONCATENATE("&lt;TD VALIGN = TOP  ALIGN = CENTER&gt;",Master!N194,"&lt;/TD&gt;")))</f>
        <v/>
      </c>
      <c r="P194" s="7" t="str">
        <f>IF(Master!O194="#","",IF(Master!O194="#","&lt;TD&gt;&lt;BR&gt;&lt;/TD&gt;",CONCATENATE("&lt;TD VALIGN = TOP  ALIGN = CENTER&gt;",Master!O194,"&lt;/TD&gt;")))</f>
        <v/>
      </c>
      <c r="Q194" s="7" t="str">
        <f>IF(Master!P194="#","",IF(Master!P194="#","&lt;TD&gt;&lt;BR&gt;&lt;/TD&gt;",CONCATENATE("&lt;TD VALIGN = TOP  ALIGN = CENTER&gt;",Master!P194,"&lt;/TD&gt;")))</f>
        <v/>
      </c>
      <c r="R194" s="7" t="str">
        <f>IF(Master!Q194="#","",IF(Master!Q194="#","&lt;TD&gt;&lt;BR&gt;&lt;/TD&gt;",CONCATENATE("&lt;TD VALIGN = TOP  ALIGN = CENTER&gt;",Master!Q194,"&lt;/TD&gt;")))</f>
        <v/>
      </c>
      <c r="S194" s="7" t="str">
        <f>IF(Master!R194="#","",IF(Master!R194="#","&lt;TD&gt;&lt;BR&gt;&lt;/TD&gt;",CONCATENATE("&lt;TD VALIGN = TOP  ALIGN = CENTER&gt;",Master!R194,"&lt;/TD&gt;")))</f>
        <v/>
      </c>
      <c r="T194" s="7" t="str">
        <f>IF(Master!S194="#","",IF(Master!S194="#","&lt;TD&gt;&lt;BR&gt;&lt;/TD&gt;",CONCATENATE("&lt;TD VALIGN = TOP  ALIGN = CENTER&gt;",Master!S194,"&lt;/TD&gt;")))</f>
        <v/>
      </c>
      <c r="U194" s="7" t="str">
        <f>IF(Master!T194="#","",IF(Master!T194="#","&lt;TD&gt;&lt;BR&gt;&lt;/TD&gt;",CONCATENATE("&lt;TD VALIGN = TOP  ALIGN = CENTER&gt;",Master!T194,"&lt;/TD&gt;")))</f>
        <v/>
      </c>
      <c r="V194" s="7" t="str">
        <f>IF(Master!U194="#","",IF(Master!U194="#","&lt;TD&gt;&lt;BR&gt;&lt;/TD&gt;",CONCATENATE("&lt;TD VALIGN = TOP  ALIGN = CENTER&gt;",Master!U194,"&lt;/TD&gt;")))</f>
        <v/>
      </c>
      <c r="W194" s="7" t="str">
        <f>IF(Master!V194="#","",IF(Master!V194="#","&lt;TD&gt;&lt;BR&gt;&lt;/TD&gt;",CONCATENATE("&lt;TD VALIGN = TOP  ALIGN = CENTER&gt;",Master!V194,"&lt;/TD&gt;")))</f>
        <v/>
      </c>
      <c r="X194" s="7" t="str">
        <f>IF(Master!W194="#","",IF(Master!W194="#","&lt;TD&gt;&lt;BR&gt;&lt;/TD&gt;",CONCATENATE("&lt;TD VALIGN = TOP  ALIGN = CENTER&gt;",Master!W194,"&lt;/TD&gt;")))</f>
        <v/>
      </c>
      <c r="Y194" s="7"/>
    </row>
    <row r="195" spans="1:25" ht="12.75" customHeight="1" x14ac:dyDescent="0.2">
      <c r="A195" s="112" t="str">
        <f>IF(Master!$B195="#","","&lt;TR&gt;")</f>
        <v/>
      </c>
      <c r="B195" s="7" t="str">
        <f>IF(Master!$B195="#","",CONCATENATE("&lt;TD VALIGN = TOP  ALIGN = CENTER&gt;&lt;A HREF=""maint_",Master!A195,".pdf""&gt;",Master!A195,"&lt;/A&gt;"))</f>
        <v/>
      </c>
      <c r="C195" s="7" t="str">
        <f>IF(Master!$B195="#","", (IF(Totals!AS195="Y","&lt;BR&gt;&lt;SMALL&gt;&lt;B&gt;&lt;FONT COLOR=""#00C000""&gt;Closed&lt;/FONT&gt;&lt;/B&gt;&lt;/SMALL&gt;&lt;/TD&gt;","&lt;/TD&gt;")))</f>
        <v/>
      </c>
      <c r="E195" s="7" t="str">
        <f>(IF((Master!$B195="#"),(""),(CONCATENATE("&lt;TD VALIGN = TOP  ALIGN = CENTER NOWRAP&gt;",Master!C195,"&lt;/TD&gt;"))))</f>
        <v/>
      </c>
      <c r="F195" s="7" t="str">
        <f>(IF((Master!$B195="#"),(""),(CONCATENATE("&lt;TD VALIGN = TOP NOWRAP&gt;",Master!D195,"&lt;/TD&gt;"))))</f>
        <v/>
      </c>
      <c r="G195" s="7" t="str">
        <f>(IF((Master!$B195="#"),(""),(CONCATENATE("&lt;TD VALIGN = TOP NOWRAP&gt;",Master!E195,"&lt;/TD&gt;"))))</f>
        <v/>
      </c>
      <c r="H195" s="7" t="str">
        <f>IF(Master!G195="#","",IF(Master!G195="#","&lt;TD&gt;&lt;BR&gt;&lt;/TD&gt;",CONCATENATE("&lt;TD VALIGN = TOP  ALIGN = CENTER&gt;",Master!G195,"&lt;/TD&gt;")))</f>
        <v/>
      </c>
      <c r="I195" s="7" t="str">
        <f>IF(Master!H195="#","",IF(Master!H195="#","&lt;TD&gt;&lt;BR&gt;&lt;/TD&gt;",CONCATENATE("&lt;TD VALIGN = TOP  ALIGN = CENTER&gt;",Master!H195,"&lt;/TD&gt;")))</f>
        <v/>
      </c>
      <c r="J195" s="7" t="str">
        <f>IF(Master!I195="#","",IF(Master!I195="#","&lt;TD&gt;&lt;BR&gt;&lt;/TD&gt;",CONCATENATE("&lt;TD VALIGN = TOP  ALIGN = CENTER&gt;",Master!I195,"&lt;/TD&gt;")))</f>
        <v/>
      </c>
      <c r="K195" s="7" t="str">
        <f>IF(Master!J195="#","",IF(Master!J195="#","&lt;TD&gt;&lt;BR&gt;&lt;/TD&gt;",CONCATENATE("&lt;TD VALIGN = TOP  ALIGN = CENTER&gt;",Master!J195,"&lt;/TD&gt;")))</f>
        <v/>
      </c>
      <c r="L195" s="7" t="str">
        <f>IF(Master!K195="#","",IF(Master!K195="#","&lt;TD&gt;&lt;BR&gt;&lt;/TD&gt;",CONCATENATE("&lt;TD VALIGN = TOP  ALIGN = CENTER&gt;",Master!K195,"&lt;/TD&gt;")))</f>
        <v/>
      </c>
      <c r="M195" s="7" t="str">
        <f>IF(Master!L195="#","",IF(Master!L195="#","&lt;TD&gt;&lt;BR&gt;&lt;/TD&gt;",CONCATENATE("&lt;TD VALIGN = TOP  ALIGN = CENTER&gt;",Master!L195,"&lt;/TD&gt;")))</f>
        <v/>
      </c>
      <c r="N195" s="7" t="str">
        <f>IF(Master!M195="#","",IF(Master!M195="#","&lt;TD&gt;&lt;BR&gt;&lt;/TD&gt;",CONCATENATE("&lt;TD VALIGN = TOP  ALIGN = CENTER&gt;",Master!M195,"&lt;/TD&gt;")))</f>
        <v/>
      </c>
      <c r="O195" s="7" t="str">
        <f>IF(Master!N195="#","",IF(Master!N195="#","&lt;TD&gt;&lt;BR&gt;&lt;/TD&gt;",CONCATENATE("&lt;TD VALIGN = TOP  ALIGN = CENTER&gt;",Master!N195,"&lt;/TD&gt;")))</f>
        <v/>
      </c>
      <c r="P195" s="7" t="str">
        <f>IF(Master!O195="#","",IF(Master!O195="#","&lt;TD&gt;&lt;BR&gt;&lt;/TD&gt;",CONCATENATE("&lt;TD VALIGN = TOP  ALIGN = CENTER&gt;",Master!O195,"&lt;/TD&gt;")))</f>
        <v/>
      </c>
      <c r="Q195" s="7" t="str">
        <f>IF(Master!P195="#","",IF(Master!P195="#","&lt;TD&gt;&lt;BR&gt;&lt;/TD&gt;",CONCATENATE("&lt;TD VALIGN = TOP  ALIGN = CENTER&gt;",Master!P195,"&lt;/TD&gt;")))</f>
        <v/>
      </c>
      <c r="R195" s="7" t="str">
        <f>IF(Master!Q195="#","",IF(Master!Q195="#","&lt;TD&gt;&lt;BR&gt;&lt;/TD&gt;",CONCATENATE("&lt;TD VALIGN = TOP  ALIGN = CENTER&gt;",Master!Q195,"&lt;/TD&gt;")))</f>
        <v/>
      </c>
      <c r="S195" s="7" t="str">
        <f>IF(Master!R195="#","",IF(Master!R195="#","&lt;TD&gt;&lt;BR&gt;&lt;/TD&gt;",CONCATENATE("&lt;TD VALIGN = TOP  ALIGN = CENTER&gt;",Master!R195,"&lt;/TD&gt;")))</f>
        <v/>
      </c>
      <c r="T195" s="7" t="str">
        <f>IF(Master!S195="#","",IF(Master!S195="#","&lt;TD&gt;&lt;BR&gt;&lt;/TD&gt;",CONCATENATE("&lt;TD VALIGN = TOP  ALIGN = CENTER&gt;",Master!S195,"&lt;/TD&gt;")))</f>
        <v/>
      </c>
      <c r="U195" s="7" t="str">
        <f>IF(Master!T195="#","",IF(Master!T195="#","&lt;TD&gt;&lt;BR&gt;&lt;/TD&gt;",CONCATENATE("&lt;TD VALIGN = TOP  ALIGN = CENTER&gt;",Master!T195,"&lt;/TD&gt;")))</f>
        <v/>
      </c>
      <c r="V195" s="7" t="str">
        <f>IF(Master!U195="#","",IF(Master!U195="#","&lt;TD&gt;&lt;BR&gt;&lt;/TD&gt;",CONCATENATE("&lt;TD VALIGN = TOP  ALIGN = CENTER&gt;",Master!U195,"&lt;/TD&gt;")))</f>
        <v/>
      </c>
      <c r="W195" s="7" t="str">
        <f>IF(Master!V195="#","",IF(Master!V195="#","&lt;TD&gt;&lt;BR&gt;&lt;/TD&gt;",CONCATENATE("&lt;TD VALIGN = TOP  ALIGN = CENTER&gt;",Master!V195,"&lt;/TD&gt;")))</f>
        <v/>
      </c>
      <c r="X195" s="7" t="str">
        <f>IF(Master!W195="#","",IF(Master!W195="#","&lt;TD&gt;&lt;BR&gt;&lt;/TD&gt;",CONCATENATE("&lt;TD VALIGN = TOP  ALIGN = CENTER&gt;",Master!W195,"&lt;/TD&gt;")))</f>
        <v/>
      </c>
      <c r="Y195" s="7"/>
    </row>
    <row r="196" spans="1:25" ht="12.75" customHeight="1" x14ac:dyDescent="0.2">
      <c r="A196" s="112" t="str">
        <f>IF(Master!$B196="#","","&lt;TR&gt;")</f>
        <v/>
      </c>
      <c r="B196" s="7" t="str">
        <f>IF(Master!$B196="#","",CONCATENATE("&lt;TD VALIGN = TOP  ALIGN = CENTER&gt;&lt;A HREF=""maint_",Master!A196,".pdf""&gt;",Master!A196,"&lt;/A&gt;"))</f>
        <v/>
      </c>
      <c r="C196" s="7" t="str">
        <f>IF(Master!$B196="#","", (IF(Totals!AS196="Y","&lt;BR&gt;&lt;SMALL&gt;&lt;B&gt;&lt;FONT COLOR=""#00C000""&gt;Closed&lt;/FONT&gt;&lt;/B&gt;&lt;/SMALL&gt;&lt;/TD&gt;","&lt;/TD&gt;")))</f>
        <v/>
      </c>
      <c r="E196" s="7" t="str">
        <f>(IF((Master!$B196="#"),(""),(CONCATENATE("&lt;TD VALIGN = TOP  ALIGN = CENTER NOWRAP&gt;",Master!C196,"&lt;/TD&gt;"))))</f>
        <v/>
      </c>
      <c r="F196" s="7" t="str">
        <f>(IF((Master!$B196="#"),(""),(CONCATENATE("&lt;TD VALIGN = TOP NOWRAP&gt;",Master!D196,"&lt;/TD&gt;"))))</f>
        <v/>
      </c>
      <c r="G196" s="7" t="str">
        <f>(IF((Master!$B196="#"),(""),(CONCATENATE("&lt;TD VALIGN = TOP NOWRAP&gt;",Master!E196,"&lt;/TD&gt;"))))</f>
        <v/>
      </c>
      <c r="H196" s="7" t="str">
        <f>IF(Master!G196="#","",IF(Master!G196="#","&lt;TD&gt;&lt;BR&gt;&lt;/TD&gt;",CONCATENATE("&lt;TD VALIGN = TOP  ALIGN = CENTER&gt;",Master!G196,"&lt;/TD&gt;")))</f>
        <v/>
      </c>
      <c r="I196" s="7" t="str">
        <f>IF(Master!H196="#","",IF(Master!H196="#","&lt;TD&gt;&lt;BR&gt;&lt;/TD&gt;",CONCATENATE("&lt;TD VALIGN = TOP  ALIGN = CENTER&gt;",Master!H196,"&lt;/TD&gt;")))</f>
        <v/>
      </c>
      <c r="J196" s="7" t="str">
        <f>IF(Master!I196="#","",IF(Master!I196="#","&lt;TD&gt;&lt;BR&gt;&lt;/TD&gt;",CONCATENATE("&lt;TD VALIGN = TOP  ALIGN = CENTER&gt;",Master!I196,"&lt;/TD&gt;")))</f>
        <v/>
      </c>
      <c r="K196" s="7" t="str">
        <f>IF(Master!J196="#","",IF(Master!J196="#","&lt;TD&gt;&lt;BR&gt;&lt;/TD&gt;",CONCATENATE("&lt;TD VALIGN = TOP  ALIGN = CENTER&gt;",Master!J196,"&lt;/TD&gt;")))</f>
        <v/>
      </c>
      <c r="L196" s="7" t="str">
        <f>IF(Master!K196="#","",IF(Master!K196="#","&lt;TD&gt;&lt;BR&gt;&lt;/TD&gt;",CONCATENATE("&lt;TD VALIGN = TOP  ALIGN = CENTER&gt;",Master!K196,"&lt;/TD&gt;")))</f>
        <v/>
      </c>
      <c r="M196" s="7" t="str">
        <f>IF(Master!L196="#","",IF(Master!L196="#","&lt;TD&gt;&lt;BR&gt;&lt;/TD&gt;",CONCATENATE("&lt;TD VALIGN = TOP  ALIGN = CENTER&gt;",Master!L196,"&lt;/TD&gt;")))</f>
        <v/>
      </c>
      <c r="N196" s="7" t="str">
        <f>IF(Master!M196="#","",IF(Master!M196="#","&lt;TD&gt;&lt;BR&gt;&lt;/TD&gt;",CONCATENATE("&lt;TD VALIGN = TOP  ALIGN = CENTER&gt;",Master!M196,"&lt;/TD&gt;")))</f>
        <v/>
      </c>
      <c r="O196" s="7" t="str">
        <f>IF(Master!N196="#","",IF(Master!N196="#","&lt;TD&gt;&lt;BR&gt;&lt;/TD&gt;",CONCATENATE("&lt;TD VALIGN = TOP  ALIGN = CENTER&gt;",Master!N196,"&lt;/TD&gt;")))</f>
        <v/>
      </c>
      <c r="P196" s="7" t="str">
        <f>IF(Master!O196="#","",IF(Master!O196="#","&lt;TD&gt;&lt;BR&gt;&lt;/TD&gt;",CONCATENATE("&lt;TD VALIGN = TOP  ALIGN = CENTER&gt;",Master!O196,"&lt;/TD&gt;")))</f>
        <v/>
      </c>
      <c r="Q196" s="7" t="str">
        <f>IF(Master!P196="#","",IF(Master!P196="#","&lt;TD&gt;&lt;BR&gt;&lt;/TD&gt;",CONCATENATE("&lt;TD VALIGN = TOP  ALIGN = CENTER&gt;",Master!P196,"&lt;/TD&gt;")))</f>
        <v/>
      </c>
      <c r="R196" s="7" t="str">
        <f>IF(Master!Q196="#","",IF(Master!Q196="#","&lt;TD&gt;&lt;BR&gt;&lt;/TD&gt;",CONCATENATE("&lt;TD VALIGN = TOP  ALIGN = CENTER&gt;",Master!Q196,"&lt;/TD&gt;")))</f>
        <v/>
      </c>
      <c r="S196" s="7" t="str">
        <f>IF(Master!R196="#","",IF(Master!R196="#","&lt;TD&gt;&lt;BR&gt;&lt;/TD&gt;",CONCATENATE("&lt;TD VALIGN = TOP  ALIGN = CENTER&gt;",Master!R196,"&lt;/TD&gt;")))</f>
        <v/>
      </c>
      <c r="T196" s="7" t="str">
        <f>IF(Master!S196="#","",IF(Master!S196="#","&lt;TD&gt;&lt;BR&gt;&lt;/TD&gt;",CONCATENATE("&lt;TD VALIGN = TOP  ALIGN = CENTER&gt;",Master!S196,"&lt;/TD&gt;")))</f>
        <v/>
      </c>
      <c r="U196" s="7" t="str">
        <f>IF(Master!T196="#","",IF(Master!T196="#","&lt;TD&gt;&lt;BR&gt;&lt;/TD&gt;",CONCATENATE("&lt;TD VALIGN = TOP  ALIGN = CENTER&gt;",Master!T196,"&lt;/TD&gt;")))</f>
        <v/>
      </c>
      <c r="V196" s="7" t="str">
        <f>IF(Master!U196="#","",IF(Master!U196="#","&lt;TD&gt;&lt;BR&gt;&lt;/TD&gt;",CONCATENATE("&lt;TD VALIGN = TOP  ALIGN = CENTER&gt;",Master!U196,"&lt;/TD&gt;")))</f>
        <v/>
      </c>
      <c r="W196" s="7" t="str">
        <f>IF(Master!V196="#","",IF(Master!V196="#","&lt;TD&gt;&lt;BR&gt;&lt;/TD&gt;",CONCATENATE("&lt;TD VALIGN = TOP  ALIGN = CENTER&gt;",Master!V196,"&lt;/TD&gt;")))</f>
        <v/>
      </c>
      <c r="X196" s="7" t="str">
        <f>IF(Master!W196="#","",IF(Master!W196="#","&lt;TD&gt;&lt;BR&gt;&lt;/TD&gt;",CONCATENATE("&lt;TD VALIGN = TOP  ALIGN = CENTER&gt;",Master!W196,"&lt;/TD&gt;")))</f>
        <v/>
      </c>
      <c r="Y196" s="7"/>
    </row>
    <row r="197" spans="1:25" ht="12.75" customHeight="1" x14ac:dyDescent="0.2">
      <c r="A197" s="112" t="str">
        <f>IF(Master!$B197="#","","&lt;TR&gt;")</f>
        <v/>
      </c>
      <c r="B197" s="7" t="str">
        <f>IF(Master!$B197="#","",CONCATENATE("&lt;TD VALIGN = TOP  ALIGN = CENTER&gt;&lt;A HREF=""maint_",Master!A197,".pdf""&gt;",Master!A197,"&lt;/A&gt;"))</f>
        <v/>
      </c>
      <c r="C197" s="7" t="str">
        <f>IF(Master!$B197="#","", (IF(Totals!AS197="Y","&lt;BR&gt;&lt;SMALL&gt;&lt;B&gt;&lt;FONT COLOR=""#00C000""&gt;Closed&lt;/FONT&gt;&lt;/B&gt;&lt;/SMALL&gt;&lt;/TD&gt;","&lt;/TD&gt;")))</f>
        <v/>
      </c>
      <c r="E197" s="7" t="str">
        <f>(IF((Master!$B197="#"),(""),(CONCATENATE("&lt;TD VALIGN = TOP  ALIGN = CENTER NOWRAP&gt;",Master!C197,"&lt;/TD&gt;"))))</f>
        <v/>
      </c>
      <c r="F197" s="7" t="str">
        <f>(IF((Master!$B197="#"),(""),(CONCATENATE("&lt;TD VALIGN = TOP NOWRAP&gt;",Master!D197,"&lt;/TD&gt;"))))</f>
        <v/>
      </c>
      <c r="G197" s="7" t="str">
        <f>(IF((Master!$B197="#"),(""),(CONCATENATE("&lt;TD VALIGN = TOP NOWRAP&gt;",Master!E197,"&lt;/TD&gt;"))))</f>
        <v/>
      </c>
      <c r="H197" s="7" t="str">
        <f>IF(Master!G197="#","",IF(Master!G197="#","&lt;TD&gt;&lt;BR&gt;&lt;/TD&gt;",CONCATENATE("&lt;TD VALIGN = TOP  ALIGN = CENTER&gt;",Master!G197,"&lt;/TD&gt;")))</f>
        <v/>
      </c>
      <c r="I197" s="7" t="str">
        <f>IF(Master!H197="#","",IF(Master!H197="#","&lt;TD&gt;&lt;BR&gt;&lt;/TD&gt;",CONCATENATE("&lt;TD VALIGN = TOP  ALIGN = CENTER&gt;",Master!H197,"&lt;/TD&gt;")))</f>
        <v/>
      </c>
      <c r="J197" s="7" t="str">
        <f>IF(Master!I197="#","",IF(Master!I197="#","&lt;TD&gt;&lt;BR&gt;&lt;/TD&gt;",CONCATENATE("&lt;TD VALIGN = TOP  ALIGN = CENTER&gt;",Master!I197,"&lt;/TD&gt;")))</f>
        <v/>
      </c>
      <c r="K197" s="7" t="str">
        <f>IF(Master!J197="#","",IF(Master!J197="#","&lt;TD&gt;&lt;BR&gt;&lt;/TD&gt;",CONCATENATE("&lt;TD VALIGN = TOP  ALIGN = CENTER&gt;",Master!J197,"&lt;/TD&gt;")))</f>
        <v/>
      </c>
      <c r="L197" s="7" t="str">
        <f>IF(Master!K197="#","",IF(Master!K197="#","&lt;TD&gt;&lt;BR&gt;&lt;/TD&gt;",CONCATENATE("&lt;TD VALIGN = TOP  ALIGN = CENTER&gt;",Master!K197,"&lt;/TD&gt;")))</f>
        <v/>
      </c>
      <c r="M197" s="7" t="str">
        <f>IF(Master!L197="#","",IF(Master!L197="#","&lt;TD&gt;&lt;BR&gt;&lt;/TD&gt;",CONCATENATE("&lt;TD VALIGN = TOP  ALIGN = CENTER&gt;",Master!L197,"&lt;/TD&gt;")))</f>
        <v/>
      </c>
      <c r="N197" s="7" t="str">
        <f>IF(Master!M197="#","",IF(Master!M197="#","&lt;TD&gt;&lt;BR&gt;&lt;/TD&gt;",CONCATENATE("&lt;TD VALIGN = TOP  ALIGN = CENTER&gt;",Master!M197,"&lt;/TD&gt;")))</f>
        <v/>
      </c>
      <c r="O197" s="7" t="str">
        <f>IF(Master!N197="#","",IF(Master!N197="#","&lt;TD&gt;&lt;BR&gt;&lt;/TD&gt;",CONCATENATE("&lt;TD VALIGN = TOP  ALIGN = CENTER&gt;",Master!N197,"&lt;/TD&gt;")))</f>
        <v/>
      </c>
      <c r="P197" s="7" t="str">
        <f>IF(Master!O197="#","",IF(Master!O197="#","&lt;TD&gt;&lt;BR&gt;&lt;/TD&gt;",CONCATENATE("&lt;TD VALIGN = TOP  ALIGN = CENTER&gt;",Master!O197,"&lt;/TD&gt;")))</f>
        <v/>
      </c>
      <c r="Q197" s="7" t="str">
        <f>IF(Master!P197="#","",IF(Master!P197="#","&lt;TD&gt;&lt;BR&gt;&lt;/TD&gt;",CONCATENATE("&lt;TD VALIGN = TOP  ALIGN = CENTER&gt;",Master!P197,"&lt;/TD&gt;")))</f>
        <v/>
      </c>
      <c r="R197" s="7" t="str">
        <f>IF(Master!Q197="#","",IF(Master!Q197="#","&lt;TD&gt;&lt;BR&gt;&lt;/TD&gt;",CONCATENATE("&lt;TD VALIGN = TOP  ALIGN = CENTER&gt;",Master!Q197,"&lt;/TD&gt;")))</f>
        <v/>
      </c>
      <c r="S197" s="7" t="str">
        <f>IF(Master!R197="#","",IF(Master!R197="#","&lt;TD&gt;&lt;BR&gt;&lt;/TD&gt;",CONCATENATE("&lt;TD VALIGN = TOP  ALIGN = CENTER&gt;",Master!R197,"&lt;/TD&gt;")))</f>
        <v/>
      </c>
      <c r="T197" s="7" t="str">
        <f>IF(Master!S197="#","",IF(Master!S197="#","&lt;TD&gt;&lt;BR&gt;&lt;/TD&gt;",CONCATENATE("&lt;TD VALIGN = TOP  ALIGN = CENTER&gt;",Master!S197,"&lt;/TD&gt;")))</f>
        <v/>
      </c>
      <c r="U197" s="7" t="str">
        <f>IF(Master!T197="#","",IF(Master!T197="#","&lt;TD&gt;&lt;BR&gt;&lt;/TD&gt;",CONCATENATE("&lt;TD VALIGN = TOP  ALIGN = CENTER&gt;",Master!T197,"&lt;/TD&gt;")))</f>
        <v/>
      </c>
      <c r="V197" s="7" t="str">
        <f>IF(Master!U197="#","",IF(Master!U197="#","&lt;TD&gt;&lt;BR&gt;&lt;/TD&gt;",CONCATENATE("&lt;TD VALIGN = TOP  ALIGN = CENTER&gt;",Master!U197,"&lt;/TD&gt;")))</f>
        <v/>
      </c>
      <c r="W197" s="7" t="str">
        <f>IF(Master!V197="#","",IF(Master!V197="#","&lt;TD&gt;&lt;BR&gt;&lt;/TD&gt;",CONCATENATE("&lt;TD VALIGN = TOP  ALIGN = CENTER&gt;",Master!V197,"&lt;/TD&gt;")))</f>
        <v/>
      </c>
      <c r="X197" s="7" t="str">
        <f>IF(Master!W197="#","",IF(Master!W197="#","&lt;TD&gt;&lt;BR&gt;&lt;/TD&gt;",CONCATENATE("&lt;TD VALIGN = TOP  ALIGN = CENTER&gt;",Master!W197,"&lt;/TD&gt;")))</f>
        <v/>
      </c>
      <c r="Y197" s="7"/>
    </row>
    <row r="198" spans="1:25" ht="12.75" customHeight="1" x14ac:dyDescent="0.2">
      <c r="A198" s="112" t="str">
        <f>IF(Master!$B198="#","","&lt;TR&gt;")</f>
        <v/>
      </c>
      <c r="B198" s="7" t="str">
        <f>IF(Master!$B198="#","",CONCATENATE("&lt;TD VALIGN = TOP  ALIGN = CENTER&gt;&lt;A HREF=""maint_",Master!A198,".pdf""&gt;",Master!A198,"&lt;/A&gt;"))</f>
        <v/>
      </c>
      <c r="C198" s="7" t="str">
        <f>IF(Master!$B198="#","", (IF(Totals!AS198="Y","&lt;BR&gt;&lt;SMALL&gt;&lt;B&gt;&lt;FONT COLOR=""#00C000""&gt;Closed&lt;/FONT&gt;&lt;/B&gt;&lt;/SMALL&gt;&lt;/TD&gt;","&lt;/TD&gt;")))</f>
        <v/>
      </c>
      <c r="E198" s="7" t="str">
        <f>(IF((Master!$B198="#"),(""),(CONCATENATE("&lt;TD VALIGN = TOP  ALIGN = CENTER NOWRAP&gt;",Master!C198,"&lt;/TD&gt;"))))</f>
        <v/>
      </c>
      <c r="F198" s="7" t="str">
        <f>(IF((Master!$B198="#"),(""),(CONCATENATE("&lt;TD VALIGN = TOP NOWRAP&gt;",Master!D198,"&lt;/TD&gt;"))))</f>
        <v/>
      </c>
      <c r="G198" s="7" t="str">
        <f>(IF((Master!$B198="#"),(""),(CONCATENATE("&lt;TD VALIGN = TOP NOWRAP&gt;",Master!E198,"&lt;/TD&gt;"))))</f>
        <v/>
      </c>
      <c r="H198" s="7" t="str">
        <f>IF(Master!G198="#","",IF(Master!G198="#","&lt;TD&gt;&lt;BR&gt;&lt;/TD&gt;",CONCATENATE("&lt;TD VALIGN = TOP  ALIGN = CENTER&gt;",Master!G198,"&lt;/TD&gt;")))</f>
        <v/>
      </c>
      <c r="I198" s="7" t="str">
        <f>IF(Master!H198="#","",IF(Master!H198="#","&lt;TD&gt;&lt;BR&gt;&lt;/TD&gt;",CONCATENATE("&lt;TD VALIGN = TOP  ALIGN = CENTER&gt;",Master!H198,"&lt;/TD&gt;")))</f>
        <v/>
      </c>
      <c r="J198" s="7" t="str">
        <f>IF(Master!I198="#","",IF(Master!I198="#","&lt;TD&gt;&lt;BR&gt;&lt;/TD&gt;",CONCATENATE("&lt;TD VALIGN = TOP  ALIGN = CENTER&gt;",Master!I198,"&lt;/TD&gt;")))</f>
        <v/>
      </c>
      <c r="K198" s="7" t="str">
        <f>IF(Master!J198="#","",IF(Master!J198="#","&lt;TD&gt;&lt;BR&gt;&lt;/TD&gt;",CONCATENATE("&lt;TD VALIGN = TOP  ALIGN = CENTER&gt;",Master!J198,"&lt;/TD&gt;")))</f>
        <v/>
      </c>
      <c r="L198" s="7" t="str">
        <f>IF(Master!K198="#","",IF(Master!K198="#","&lt;TD&gt;&lt;BR&gt;&lt;/TD&gt;",CONCATENATE("&lt;TD VALIGN = TOP  ALIGN = CENTER&gt;",Master!K198,"&lt;/TD&gt;")))</f>
        <v/>
      </c>
      <c r="M198" s="7" t="str">
        <f>IF(Master!L198="#","",IF(Master!L198="#","&lt;TD&gt;&lt;BR&gt;&lt;/TD&gt;",CONCATENATE("&lt;TD VALIGN = TOP  ALIGN = CENTER&gt;",Master!L198,"&lt;/TD&gt;")))</f>
        <v/>
      </c>
      <c r="N198" s="7" t="str">
        <f>IF(Master!M198="#","",IF(Master!M198="#","&lt;TD&gt;&lt;BR&gt;&lt;/TD&gt;",CONCATENATE("&lt;TD VALIGN = TOP  ALIGN = CENTER&gt;",Master!M198,"&lt;/TD&gt;")))</f>
        <v/>
      </c>
      <c r="O198" s="7" t="str">
        <f>IF(Master!N198="#","",IF(Master!N198="#","&lt;TD&gt;&lt;BR&gt;&lt;/TD&gt;",CONCATENATE("&lt;TD VALIGN = TOP  ALIGN = CENTER&gt;",Master!N198,"&lt;/TD&gt;")))</f>
        <v/>
      </c>
      <c r="P198" s="7" t="str">
        <f>IF(Master!O198="#","",IF(Master!O198="#","&lt;TD&gt;&lt;BR&gt;&lt;/TD&gt;",CONCATENATE("&lt;TD VALIGN = TOP  ALIGN = CENTER&gt;",Master!O198,"&lt;/TD&gt;")))</f>
        <v/>
      </c>
      <c r="Q198" s="7" t="str">
        <f>IF(Master!P198="#","",IF(Master!P198="#","&lt;TD&gt;&lt;BR&gt;&lt;/TD&gt;",CONCATENATE("&lt;TD VALIGN = TOP  ALIGN = CENTER&gt;",Master!P198,"&lt;/TD&gt;")))</f>
        <v/>
      </c>
      <c r="R198" s="7" t="str">
        <f>IF(Master!Q198="#","",IF(Master!Q198="#","&lt;TD&gt;&lt;BR&gt;&lt;/TD&gt;",CONCATENATE("&lt;TD VALIGN = TOP  ALIGN = CENTER&gt;",Master!Q198,"&lt;/TD&gt;")))</f>
        <v/>
      </c>
      <c r="S198" s="7" t="str">
        <f>IF(Master!R198="#","",IF(Master!R198="#","&lt;TD&gt;&lt;BR&gt;&lt;/TD&gt;",CONCATENATE("&lt;TD VALIGN = TOP  ALIGN = CENTER&gt;",Master!R198,"&lt;/TD&gt;")))</f>
        <v/>
      </c>
      <c r="T198" s="7" t="str">
        <f>IF(Master!S198="#","",IF(Master!S198="#","&lt;TD&gt;&lt;BR&gt;&lt;/TD&gt;",CONCATENATE("&lt;TD VALIGN = TOP  ALIGN = CENTER&gt;",Master!S198,"&lt;/TD&gt;")))</f>
        <v/>
      </c>
      <c r="U198" s="7" t="str">
        <f>IF(Master!T198="#","",IF(Master!T198="#","&lt;TD&gt;&lt;BR&gt;&lt;/TD&gt;",CONCATENATE("&lt;TD VALIGN = TOP  ALIGN = CENTER&gt;",Master!T198,"&lt;/TD&gt;")))</f>
        <v/>
      </c>
      <c r="V198" s="7" t="str">
        <f>IF(Master!U198="#","",IF(Master!U198="#","&lt;TD&gt;&lt;BR&gt;&lt;/TD&gt;",CONCATENATE("&lt;TD VALIGN = TOP  ALIGN = CENTER&gt;",Master!U198,"&lt;/TD&gt;")))</f>
        <v/>
      </c>
      <c r="W198" s="7" t="str">
        <f>IF(Master!V198="#","",IF(Master!V198="#","&lt;TD&gt;&lt;BR&gt;&lt;/TD&gt;",CONCATENATE("&lt;TD VALIGN = TOP  ALIGN = CENTER&gt;",Master!V198,"&lt;/TD&gt;")))</f>
        <v/>
      </c>
      <c r="X198" s="7" t="str">
        <f>IF(Master!W198="#","",IF(Master!W198="#","&lt;TD&gt;&lt;BR&gt;&lt;/TD&gt;",CONCATENATE("&lt;TD VALIGN = TOP  ALIGN = CENTER&gt;",Master!W198,"&lt;/TD&gt;")))</f>
        <v/>
      </c>
      <c r="Y198" s="7"/>
    </row>
    <row r="199" spans="1:25" ht="12.75" customHeight="1" x14ac:dyDescent="0.2">
      <c r="A199" s="112" t="str">
        <f>IF(Master!$B199="#","","&lt;TR&gt;")</f>
        <v/>
      </c>
      <c r="B199" s="7" t="str">
        <f>IF(Master!$B199="#","",CONCATENATE("&lt;TD VALIGN = TOP  ALIGN = CENTER&gt;&lt;A HREF=""maint_",Master!A199,".pdf""&gt;",Master!A199,"&lt;/A&gt;"))</f>
        <v/>
      </c>
      <c r="C199" s="7" t="str">
        <f>IF(Master!$B199="#","", (IF(Totals!AS199="Y","&lt;BR&gt;&lt;SMALL&gt;&lt;B&gt;&lt;FONT COLOR=""#00C000""&gt;Closed&lt;/FONT&gt;&lt;/B&gt;&lt;/SMALL&gt;&lt;/TD&gt;","&lt;/TD&gt;")))</f>
        <v/>
      </c>
      <c r="E199" s="7" t="str">
        <f>(IF((Master!$B199="#"),(""),(CONCATENATE("&lt;TD VALIGN = TOP  ALIGN = CENTER NOWRAP&gt;",Master!C199,"&lt;/TD&gt;"))))</f>
        <v/>
      </c>
      <c r="F199" s="7" t="str">
        <f>(IF((Master!$B199="#"),(""),(CONCATENATE("&lt;TD VALIGN = TOP NOWRAP&gt;",Master!D199,"&lt;/TD&gt;"))))</f>
        <v/>
      </c>
      <c r="G199" s="7" t="str">
        <f>(IF((Master!$B199="#"),(""),(CONCATENATE("&lt;TD VALIGN = TOP NOWRAP&gt;",Master!E199,"&lt;/TD&gt;"))))</f>
        <v/>
      </c>
      <c r="H199" s="7" t="str">
        <f>IF(Master!G199="#","",IF(Master!G199="#","&lt;TD&gt;&lt;BR&gt;&lt;/TD&gt;",CONCATENATE("&lt;TD VALIGN = TOP  ALIGN = CENTER&gt;",Master!G199,"&lt;/TD&gt;")))</f>
        <v/>
      </c>
      <c r="I199" s="7" t="str">
        <f>IF(Master!H199="#","",IF(Master!H199="#","&lt;TD&gt;&lt;BR&gt;&lt;/TD&gt;",CONCATENATE("&lt;TD VALIGN = TOP  ALIGN = CENTER&gt;",Master!H199,"&lt;/TD&gt;")))</f>
        <v/>
      </c>
      <c r="J199" s="7" t="str">
        <f>IF(Master!I199="#","",IF(Master!I199="#","&lt;TD&gt;&lt;BR&gt;&lt;/TD&gt;",CONCATENATE("&lt;TD VALIGN = TOP  ALIGN = CENTER&gt;",Master!I199,"&lt;/TD&gt;")))</f>
        <v/>
      </c>
      <c r="K199" s="7" t="str">
        <f>IF(Master!J199="#","",IF(Master!J199="#","&lt;TD&gt;&lt;BR&gt;&lt;/TD&gt;",CONCATENATE("&lt;TD VALIGN = TOP  ALIGN = CENTER&gt;",Master!J199,"&lt;/TD&gt;")))</f>
        <v/>
      </c>
      <c r="L199" s="7" t="str">
        <f>IF(Master!K199="#","",IF(Master!K199="#","&lt;TD&gt;&lt;BR&gt;&lt;/TD&gt;",CONCATENATE("&lt;TD VALIGN = TOP  ALIGN = CENTER&gt;",Master!K199,"&lt;/TD&gt;")))</f>
        <v/>
      </c>
      <c r="M199" s="7" t="str">
        <f>IF(Master!L199="#","",IF(Master!L199="#","&lt;TD&gt;&lt;BR&gt;&lt;/TD&gt;",CONCATENATE("&lt;TD VALIGN = TOP  ALIGN = CENTER&gt;",Master!L199,"&lt;/TD&gt;")))</f>
        <v/>
      </c>
      <c r="N199" s="7" t="str">
        <f>IF(Master!M199="#","",IF(Master!M199="#","&lt;TD&gt;&lt;BR&gt;&lt;/TD&gt;",CONCATENATE("&lt;TD VALIGN = TOP  ALIGN = CENTER&gt;",Master!M199,"&lt;/TD&gt;")))</f>
        <v/>
      </c>
      <c r="O199" s="7" t="str">
        <f>IF(Master!N199="#","",IF(Master!N199="#","&lt;TD&gt;&lt;BR&gt;&lt;/TD&gt;",CONCATENATE("&lt;TD VALIGN = TOP  ALIGN = CENTER&gt;",Master!N199,"&lt;/TD&gt;")))</f>
        <v/>
      </c>
      <c r="P199" s="7" t="str">
        <f>IF(Master!O199="#","",IF(Master!O199="#","&lt;TD&gt;&lt;BR&gt;&lt;/TD&gt;",CONCATENATE("&lt;TD VALIGN = TOP  ALIGN = CENTER&gt;",Master!O199,"&lt;/TD&gt;")))</f>
        <v/>
      </c>
      <c r="Q199" s="7" t="str">
        <f>IF(Master!P199="#","",IF(Master!P199="#","&lt;TD&gt;&lt;BR&gt;&lt;/TD&gt;",CONCATENATE("&lt;TD VALIGN = TOP  ALIGN = CENTER&gt;",Master!P199,"&lt;/TD&gt;")))</f>
        <v/>
      </c>
      <c r="R199" s="7" t="str">
        <f>IF(Master!Q199="#","",IF(Master!Q199="#","&lt;TD&gt;&lt;BR&gt;&lt;/TD&gt;",CONCATENATE("&lt;TD VALIGN = TOP  ALIGN = CENTER&gt;",Master!Q199,"&lt;/TD&gt;")))</f>
        <v/>
      </c>
      <c r="S199" s="7" t="str">
        <f>IF(Master!R199="#","",IF(Master!R199="#","&lt;TD&gt;&lt;BR&gt;&lt;/TD&gt;",CONCATENATE("&lt;TD VALIGN = TOP  ALIGN = CENTER&gt;",Master!R199,"&lt;/TD&gt;")))</f>
        <v/>
      </c>
      <c r="T199" s="7" t="str">
        <f>IF(Master!S199="#","",IF(Master!S199="#","&lt;TD&gt;&lt;BR&gt;&lt;/TD&gt;",CONCATENATE("&lt;TD VALIGN = TOP  ALIGN = CENTER&gt;",Master!S199,"&lt;/TD&gt;")))</f>
        <v/>
      </c>
      <c r="U199" s="7" t="str">
        <f>IF(Master!T199="#","",IF(Master!T199="#","&lt;TD&gt;&lt;BR&gt;&lt;/TD&gt;",CONCATENATE("&lt;TD VALIGN = TOP  ALIGN = CENTER&gt;",Master!T199,"&lt;/TD&gt;")))</f>
        <v/>
      </c>
      <c r="V199" s="7" t="str">
        <f>IF(Master!U199="#","",IF(Master!U199="#","&lt;TD&gt;&lt;BR&gt;&lt;/TD&gt;",CONCATENATE("&lt;TD VALIGN = TOP  ALIGN = CENTER&gt;",Master!U199,"&lt;/TD&gt;")))</f>
        <v/>
      </c>
      <c r="W199" s="7" t="str">
        <f>IF(Master!V199="#","",IF(Master!V199="#","&lt;TD&gt;&lt;BR&gt;&lt;/TD&gt;",CONCATENATE("&lt;TD VALIGN = TOP  ALIGN = CENTER&gt;",Master!V199,"&lt;/TD&gt;")))</f>
        <v/>
      </c>
      <c r="X199" s="7" t="str">
        <f>IF(Master!W199="#","",IF(Master!W199="#","&lt;TD&gt;&lt;BR&gt;&lt;/TD&gt;",CONCATENATE("&lt;TD VALIGN = TOP  ALIGN = CENTER&gt;",Master!W199,"&lt;/TD&gt;")))</f>
        <v/>
      </c>
      <c r="Y199" s="7"/>
    </row>
    <row r="200" spans="1:25" ht="12.75" customHeight="1" x14ac:dyDescent="0.2">
      <c r="A200" s="26"/>
      <c r="B200" s="7"/>
      <c r="C200" s="7"/>
      <c r="E200" s="7"/>
      <c r="F200" s="7"/>
      <c r="G200" s="7"/>
      <c r="H200" s="7"/>
      <c r="I200" s="7"/>
      <c r="J200" s="7"/>
      <c r="K200" s="7"/>
      <c r="L200" s="7"/>
      <c r="M200" s="7"/>
      <c r="N200" s="7"/>
      <c r="O200" s="7"/>
      <c r="P200" s="7"/>
      <c r="Q200" s="7"/>
      <c r="R200" s="7"/>
      <c r="S200" s="7"/>
      <c r="T200" s="7"/>
      <c r="U200" s="7"/>
      <c r="V200" s="7"/>
      <c r="W200" s="7"/>
      <c r="X200" s="7"/>
      <c r="Y200" s="7"/>
    </row>
    <row r="201" spans="1:25" ht="12.75" customHeight="1" x14ac:dyDescent="0.2">
      <c r="A201" s="26"/>
      <c r="B201" s="7"/>
      <c r="C201" s="7"/>
      <c r="E201" s="7"/>
      <c r="F201" s="7"/>
      <c r="G201" s="7"/>
      <c r="H201" s="7"/>
      <c r="I201" s="7"/>
      <c r="J201" s="7"/>
      <c r="K201" s="7"/>
      <c r="L201" s="7"/>
      <c r="M201" s="7"/>
      <c r="N201" s="7"/>
      <c r="O201" s="7"/>
      <c r="P201" s="7"/>
      <c r="Q201" s="7"/>
      <c r="R201" s="7"/>
      <c r="S201" s="7"/>
      <c r="T201" s="7"/>
      <c r="U201" s="7"/>
      <c r="V201" s="7"/>
      <c r="W201" s="7"/>
      <c r="X201" s="7"/>
      <c r="Y201" s="7"/>
    </row>
    <row r="202" spans="1:25" ht="12.75" customHeight="1" x14ac:dyDescent="0.2">
      <c r="A202" s="26"/>
      <c r="B202" s="7"/>
      <c r="C202" s="7"/>
      <c r="E202" s="7"/>
      <c r="F202" s="7"/>
      <c r="G202" s="7"/>
      <c r="H202" s="7"/>
      <c r="I202" s="7"/>
      <c r="J202" s="7"/>
      <c r="K202" s="7"/>
      <c r="L202" s="7"/>
      <c r="M202" s="7"/>
      <c r="N202" s="7"/>
      <c r="O202" s="7"/>
      <c r="P202" s="7"/>
      <c r="Q202" s="7"/>
      <c r="R202" s="7"/>
      <c r="S202" s="7"/>
      <c r="T202" s="7"/>
      <c r="U202" s="7"/>
      <c r="V202" s="7"/>
      <c r="W202" s="7"/>
      <c r="X202" s="7"/>
      <c r="Y202" s="7"/>
    </row>
    <row r="203" spans="1:25" ht="12.75" customHeight="1" x14ac:dyDescent="0.2">
      <c r="A203" s="26"/>
      <c r="B203" s="7"/>
      <c r="C203" s="7"/>
      <c r="E203" s="7"/>
      <c r="F203" s="7"/>
      <c r="G203" s="7"/>
      <c r="H203" s="7"/>
      <c r="I203" s="7"/>
      <c r="J203" s="7"/>
      <c r="K203" s="7"/>
      <c r="L203" s="7"/>
      <c r="M203" s="7"/>
      <c r="N203" s="7"/>
      <c r="O203" s="7"/>
      <c r="P203" s="7"/>
      <c r="Q203" s="7"/>
      <c r="R203" s="7"/>
      <c r="S203" s="7"/>
      <c r="T203" s="7"/>
      <c r="U203" s="7"/>
      <c r="V203" s="7"/>
      <c r="W203" s="7"/>
      <c r="X203" s="7"/>
      <c r="Y203" s="7"/>
    </row>
    <row r="204" spans="1:25" ht="12.75" customHeight="1" x14ac:dyDescent="0.2">
      <c r="A204" s="26"/>
      <c r="B204" s="7"/>
      <c r="C204" s="7"/>
      <c r="E204" s="7"/>
      <c r="F204" s="7"/>
      <c r="G204" s="7"/>
      <c r="H204" s="7"/>
      <c r="I204" s="7"/>
      <c r="J204" s="7"/>
      <c r="K204" s="7"/>
      <c r="L204" s="7"/>
      <c r="M204" s="7"/>
      <c r="N204" s="7"/>
      <c r="O204" s="7"/>
      <c r="P204" s="7"/>
      <c r="Q204" s="7"/>
      <c r="R204" s="7"/>
      <c r="S204" s="7"/>
      <c r="T204" s="7"/>
      <c r="U204" s="7"/>
      <c r="V204" s="7"/>
      <c r="W204" s="7"/>
      <c r="X204" s="7"/>
      <c r="Y204" s="7"/>
    </row>
    <row r="205" spans="1:25" ht="12.75" customHeight="1" x14ac:dyDescent="0.2">
      <c r="A205" s="26"/>
      <c r="B205" s="7"/>
      <c r="C205" s="7"/>
      <c r="E205" s="7"/>
      <c r="F205" s="7"/>
      <c r="G205" s="7"/>
      <c r="H205" s="7"/>
      <c r="I205" s="7"/>
      <c r="J205" s="7"/>
      <c r="K205" s="7"/>
      <c r="L205" s="7"/>
      <c r="M205" s="7"/>
      <c r="N205" s="7"/>
      <c r="O205" s="7"/>
      <c r="P205" s="7"/>
      <c r="Q205" s="7"/>
      <c r="R205" s="7"/>
      <c r="S205" s="7"/>
      <c r="T205" s="7"/>
      <c r="U205" s="7"/>
      <c r="V205" s="7"/>
      <c r="W205" s="7"/>
      <c r="X205" s="7"/>
      <c r="Y205" s="7"/>
    </row>
    <row r="206" spans="1:25" ht="12.75" customHeight="1" x14ac:dyDescent="0.2">
      <c r="A206" s="26"/>
      <c r="B206" s="7"/>
      <c r="C206" s="7"/>
      <c r="E206" s="7"/>
      <c r="F206" s="7"/>
      <c r="G206" s="7"/>
      <c r="H206" s="7"/>
      <c r="I206" s="7"/>
      <c r="J206" s="7"/>
      <c r="K206" s="7"/>
      <c r="L206" s="7"/>
      <c r="M206" s="7"/>
      <c r="N206" s="7"/>
      <c r="O206" s="7"/>
      <c r="P206" s="7"/>
      <c r="Q206" s="7"/>
      <c r="R206" s="7"/>
      <c r="S206" s="7"/>
      <c r="T206" s="7"/>
      <c r="U206" s="7"/>
      <c r="V206" s="7"/>
      <c r="W206" s="7"/>
      <c r="X206" s="7"/>
      <c r="Y206" s="7"/>
    </row>
    <row r="207" spans="1:25" ht="12.75" customHeight="1" x14ac:dyDescent="0.2">
      <c r="A207" s="26"/>
      <c r="B207" s="7"/>
      <c r="C207" s="7"/>
      <c r="E207" s="7"/>
      <c r="F207" s="7"/>
      <c r="G207" s="7"/>
      <c r="H207" s="7"/>
      <c r="I207" s="7"/>
      <c r="J207" s="7"/>
      <c r="K207" s="7"/>
      <c r="L207" s="7"/>
      <c r="M207" s="7"/>
      <c r="N207" s="7"/>
      <c r="O207" s="7"/>
      <c r="P207" s="7"/>
      <c r="Q207" s="7"/>
      <c r="R207" s="7"/>
      <c r="S207" s="7"/>
      <c r="T207" s="7"/>
      <c r="U207" s="7"/>
      <c r="V207" s="7"/>
      <c r="W207" s="7"/>
      <c r="X207" s="7"/>
      <c r="Y207" s="7"/>
    </row>
    <row r="208" spans="1:25" ht="12.75" customHeight="1" x14ac:dyDescent="0.2">
      <c r="A208" s="26"/>
      <c r="B208" s="7"/>
      <c r="C208" s="7"/>
      <c r="E208" s="7"/>
      <c r="F208" s="7"/>
      <c r="G208" s="7"/>
      <c r="H208" s="7"/>
      <c r="I208" s="7"/>
      <c r="J208" s="7"/>
      <c r="K208" s="7"/>
      <c r="L208" s="7"/>
      <c r="M208" s="7"/>
      <c r="N208" s="7"/>
      <c r="O208" s="7"/>
      <c r="P208" s="7"/>
      <c r="Q208" s="7"/>
      <c r="R208" s="7"/>
      <c r="S208" s="7"/>
      <c r="T208" s="7"/>
      <c r="U208" s="7"/>
      <c r="V208" s="7"/>
      <c r="W208" s="7"/>
      <c r="X208" s="7"/>
      <c r="Y208" s="7"/>
    </row>
    <row r="209" spans="1:25" ht="12.75" customHeight="1" x14ac:dyDescent="0.2">
      <c r="A209" s="26"/>
      <c r="B209" s="7"/>
      <c r="C209" s="7"/>
      <c r="E209" s="7"/>
      <c r="F209" s="7"/>
      <c r="G209" s="7"/>
      <c r="H209" s="7"/>
      <c r="I209" s="7"/>
      <c r="J209" s="7"/>
      <c r="K209" s="7"/>
      <c r="L209" s="7"/>
      <c r="M209" s="7"/>
      <c r="N209" s="7"/>
      <c r="O209" s="7"/>
      <c r="P209" s="7"/>
      <c r="Q209" s="7"/>
      <c r="R209" s="7"/>
      <c r="S209" s="7"/>
      <c r="T209" s="7"/>
      <c r="U209" s="7"/>
      <c r="V209" s="7"/>
      <c r="W209" s="7"/>
      <c r="X209" s="7"/>
      <c r="Y209" s="7"/>
    </row>
    <row r="210" spans="1:25" ht="12.75" customHeight="1" x14ac:dyDescent="0.2">
      <c r="A210" s="26"/>
      <c r="B210" s="7"/>
      <c r="C210" s="7"/>
      <c r="E210" s="7"/>
      <c r="F210" s="7"/>
      <c r="G210" s="7"/>
      <c r="H210" s="7"/>
      <c r="I210" s="7"/>
      <c r="J210" s="7"/>
      <c r="K210" s="7"/>
      <c r="L210" s="7"/>
      <c r="M210" s="7"/>
      <c r="N210" s="7"/>
      <c r="O210" s="7"/>
      <c r="P210" s="7"/>
      <c r="Q210" s="7"/>
      <c r="R210" s="7"/>
      <c r="S210" s="7"/>
      <c r="T210" s="7"/>
      <c r="U210" s="7"/>
      <c r="V210" s="7"/>
      <c r="W210" s="7"/>
      <c r="X210" s="7"/>
      <c r="Y210" s="7"/>
    </row>
    <row r="211" spans="1:25" ht="12.75" customHeight="1" x14ac:dyDescent="0.2">
      <c r="A211" s="26"/>
      <c r="B211" s="7"/>
      <c r="C211" s="7"/>
      <c r="E211" s="7"/>
      <c r="F211" s="7"/>
      <c r="G211" s="7"/>
      <c r="H211" s="7"/>
      <c r="I211" s="7"/>
      <c r="J211" s="7"/>
      <c r="K211" s="7"/>
      <c r="L211" s="7"/>
      <c r="M211" s="7"/>
      <c r="N211" s="7"/>
      <c r="O211" s="7"/>
      <c r="P211" s="7"/>
      <c r="Q211" s="7"/>
      <c r="R211" s="7"/>
      <c r="S211" s="7"/>
      <c r="T211" s="7"/>
      <c r="U211" s="7"/>
      <c r="V211" s="7"/>
      <c r="W211" s="7"/>
      <c r="X211" s="7"/>
      <c r="Y211" s="7"/>
    </row>
    <row r="212" spans="1:25" ht="12.75" customHeight="1" x14ac:dyDescent="0.2">
      <c r="A212" s="26"/>
      <c r="B212" s="7"/>
      <c r="C212" s="7"/>
      <c r="E212" s="7"/>
      <c r="F212" s="7"/>
      <c r="G212" s="7"/>
      <c r="H212" s="7"/>
      <c r="I212" s="7"/>
      <c r="J212" s="7"/>
      <c r="K212" s="7"/>
      <c r="L212" s="7"/>
      <c r="M212" s="7"/>
      <c r="N212" s="7"/>
      <c r="O212" s="7"/>
      <c r="P212" s="7"/>
      <c r="Q212" s="7"/>
      <c r="R212" s="7"/>
      <c r="S212" s="7"/>
      <c r="T212" s="7"/>
      <c r="U212" s="7"/>
      <c r="V212" s="7"/>
      <c r="W212" s="7"/>
      <c r="X212" s="7"/>
      <c r="Y212" s="7"/>
    </row>
    <row r="213" spans="1:25" ht="12.75" customHeight="1" x14ac:dyDescent="0.2">
      <c r="A213" s="26"/>
      <c r="B213" s="7"/>
      <c r="C213" s="7"/>
      <c r="E213" s="7"/>
      <c r="F213" s="7"/>
      <c r="G213" s="7"/>
      <c r="H213" s="7"/>
      <c r="I213" s="7"/>
      <c r="J213" s="7"/>
      <c r="K213" s="7"/>
      <c r="L213" s="7"/>
      <c r="M213" s="7"/>
      <c r="N213" s="7"/>
      <c r="O213" s="7"/>
      <c r="P213" s="7"/>
      <c r="Q213" s="7"/>
      <c r="R213" s="7"/>
      <c r="S213" s="7"/>
      <c r="T213" s="7"/>
      <c r="U213" s="7"/>
      <c r="V213" s="7"/>
      <c r="W213" s="7"/>
      <c r="X213" s="7"/>
      <c r="Y213" s="7"/>
    </row>
    <row r="214" spans="1:25" ht="12.75" customHeight="1" x14ac:dyDescent="0.2">
      <c r="A214" s="26"/>
      <c r="B214" s="7"/>
      <c r="C214" s="7"/>
      <c r="E214" s="7"/>
      <c r="F214" s="7"/>
      <c r="G214" s="7"/>
      <c r="H214" s="7"/>
      <c r="I214" s="7"/>
      <c r="J214" s="7"/>
      <c r="K214" s="7"/>
      <c r="L214" s="7"/>
      <c r="M214" s="7"/>
      <c r="N214" s="7"/>
      <c r="O214" s="7"/>
      <c r="P214" s="7"/>
      <c r="Q214" s="7"/>
      <c r="R214" s="7"/>
      <c r="S214" s="7"/>
      <c r="T214" s="7"/>
      <c r="U214" s="7"/>
      <c r="V214" s="7"/>
      <c r="W214" s="7"/>
      <c r="X214" s="7"/>
      <c r="Y214" s="7"/>
    </row>
    <row r="215" spans="1:25" ht="12.75" customHeight="1" x14ac:dyDescent="0.2">
      <c r="A215" s="26"/>
      <c r="B215" s="7"/>
      <c r="C215" s="7"/>
      <c r="E215" s="7"/>
      <c r="F215" s="7"/>
      <c r="G215" s="7"/>
      <c r="H215" s="7"/>
      <c r="I215" s="7"/>
      <c r="J215" s="7"/>
      <c r="K215" s="7"/>
      <c r="L215" s="7"/>
      <c r="M215" s="7"/>
      <c r="N215" s="7"/>
      <c r="O215" s="7"/>
      <c r="P215" s="7"/>
      <c r="Q215" s="7"/>
      <c r="R215" s="7"/>
      <c r="S215" s="7"/>
      <c r="T215" s="7"/>
      <c r="U215" s="7"/>
      <c r="V215" s="7"/>
      <c r="W215" s="7"/>
      <c r="X215" s="7"/>
      <c r="Y215" s="7"/>
    </row>
    <row r="216" spans="1:25" ht="12.75" customHeight="1" x14ac:dyDescent="0.2">
      <c r="A216" s="26"/>
      <c r="B216" s="7"/>
      <c r="C216" s="7"/>
      <c r="E216" s="7"/>
      <c r="F216" s="7"/>
      <c r="G216" s="7"/>
      <c r="H216" s="7"/>
      <c r="I216" s="7"/>
      <c r="J216" s="7"/>
      <c r="K216" s="7"/>
      <c r="L216" s="7"/>
      <c r="M216" s="7"/>
      <c r="N216" s="7"/>
      <c r="O216" s="7"/>
      <c r="P216" s="7"/>
      <c r="Q216" s="7"/>
      <c r="R216" s="7"/>
      <c r="S216" s="7"/>
      <c r="T216" s="7"/>
      <c r="U216" s="7"/>
      <c r="V216" s="7"/>
      <c r="W216" s="7"/>
      <c r="X216" s="7"/>
      <c r="Y216" s="7"/>
    </row>
    <row r="217" spans="1:25" ht="12.75" customHeight="1" x14ac:dyDescent="0.2">
      <c r="A217" s="26"/>
      <c r="B217" s="7"/>
      <c r="C217" s="7"/>
      <c r="E217" s="7"/>
      <c r="F217" s="7"/>
      <c r="G217" s="7"/>
      <c r="H217" s="7"/>
      <c r="I217" s="7"/>
      <c r="J217" s="7"/>
      <c r="K217" s="7"/>
      <c r="L217" s="7"/>
      <c r="M217" s="7"/>
      <c r="N217" s="7"/>
      <c r="O217" s="7"/>
      <c r="P217" s="7"/>
      <c r="Q217" s="7"/>
      <c r="R217" s="7"/>
      <c r="S217" s="7"/>
      <c r="T217" s="7"/>
      <c r="U217" s="7"/>
      <c r="V217" s="7"/>
      <c r="W217" s="7"/>
      <c r="X217" s="7"/>
      <c r="Y217" s="7"/>
    </row>
    <row r="218" spans="1:25" ht="12.75" customHeight="1" x14ac:dyDescent="0.2">
      <c r="A218" s="26"/>
      <c r="B218" s="7"/>
      <c r="C218" s="7"/>
      <c r="E218" s="7"/>
      <c r="F218" s="7"/>
      <c r="G218" s="7"/>
      <c r="H218" s="7"/>
      <c r="I218" s="7"/>
      <c r="J218" s="7"/>
      <c r="K218" s="7"/>
      <c r="L218" s="7"/>
      <c r="M218" s="7"/>
      <c r="N218" s="7"/>
      <c r="O218" s="7"/>
      <c r="P218" s="7"/>
      <c r="Q218" s="7"/>
      <c r="R218" s="7"/>
      <c r="S218" s="7"/>
      <c r="T218" s="7"/>
      <c r="U218" s="7"/>
      <c r="V218" s="7"/>
      <c r="W218" s="7"/>
      <c r="X218" s="7"/>
      <c r="Y218" s="7"/>
    </row>
    <row r="219" spans="1:25" ht="12.75" customHeight="1" x14ac:dyDescent="0.2">
      <c r="A219" s="26"/>
      <c r="B219" s="7"/>
      <c r="C219" s="7"/>
      <c r="E219" s="7"/>
      <c r="F219" s="7"/>
      <c r="G219" s="7"/>
      <c r="H219" s="7"/>
      <c r="I219" s="7"/>
      <c r="J219" s="7"/>
      <c r="K219" s="7"/>
      <c r="L219" s="7"/>
      <c r="M219" s="7"/>
      <c r="N219" s="7"/>
      <c r="O219" s="7"/>
      <c r="P219" s="7"/>
      <c r="Q219" s="7"/>
      <c r="R219" s="7"/>
      <c r="S219" s="7"/>
      <c r="T219" s="7"/>
      <c r="U219" s="7"/>
      <c r="V219" s="7"/>
      <c r="W219" s="7"/>
      <c r="X219" s="7"/>
      <c r="Y219" s="7"/>
    </row>
    <row r="220" spans="1:25" ht="12.75" customHeight="1" x14ac:dyDescent="0.2">
      <c r="A220" s="26"/>
      <c r="B220" s="7"/>
      <c r="C220" s="7"/>
      <c r="E220" s="7"/>
      <c r="F220" s="7"/>
      <c r="G220" s="7"/>
      <c r="H220" s="7"/>
      <c r="I220" s="7"/>
      <c r="J220" s="7"/>
      <c r="K220" s="7"/>
      <c r="L220" s="7"/>
      <c r="M220" s="7"/>
      <c r="N220" s="7"/>
      <c r="O220" s="7"/>
      <c r="P220" s="7"/>
      <c r="Q220" s="7"/>
      <c r="R220" s="7"/>
      <c r="S220" s="7"/>
      <c r="T220" s="7"/>
      <c r="U220" s="7"/>
      <c r="V220" s="7"/>
      <c r="W220" s="7"/>
      <c r="X220" s="7"/>
      <c r="Y220" s="7"/>
    </row>
    <row r="221" spans="1:25" ht="12.75" customHeight="1" x14ac:dyDescent="0.2">
      <c r="A221" s="26"/>
      <c r="B221" s="7"/>
      <c r="C221" s="7"/>
      <c r="E221" s="7"/>
      <c r="F221" s="7"/>
      <c r="G221" s="7"/>
      <c r="H221" s="7"/>
      <c r="I221" s="7"/>
      <c r="J221" s="7"/>
      <c r="K221" s="7"/>
      <c r="L221" s="7"/>
      <c r="M221" s="7"/>
      <c r="N221" s="7"/>
      <c r="O221" s="7"/>
      <c r="P221" s="7"/>
      <c r="Q221" s="7"/>
      <c r="R221" s="7"/>
      <c r="S221" s="7"/>
      <c r="T221" s="7"/>
      <c r="U221" s="7"/>
      <c r="V221" s="7"/>
      <c r="W221" s="7"/>
      <c r="X221" s="7"/>
      <c r="Y221" s="7"/>
    </row>
    <row r="222" spans="1:25" ht="12.75" customHeight="1" x14ac:dyDescent="0.2">
      <c r="A222" s="26"/>
      <c r="B222" s="7"/>
      <c r="C222" s="7"/>
      <c r="E222" s="7"/>
      <c r="F222" s="7"/>
      <c r="G222" s="7"/>
      <c r="H222" s="7"/>
      <c r="I222" s="7"/>
      <c r="J222" s="7"/>
      <c r="K222" s="7"/>
      <c r="L222" s="7"/>
      <c r="M222" s="7"/>
      <c r="N222" s="7"/>
      <c r="O222" s="7"/>
      <c r="P222" s="7"/>
      <c r="Q222" s="7"/>
      <c r="R222" s="7"/>
      <c r="S222" s="7"/>
      <c r="T222" s="7"/>
      <c r="U222" s="7"/>
      <c r="V222" s="7"/>
      <c r="W222" s="7"/>
      <c r="X222" s="7"/>
      <c r="Y222" s="7"/>
    </row>
    <row r="223" spans="1:25" ht="12.75" customHeight="1" x14ac:dyDescent="0.2">
      <c r="A223" s="26"/>
      <c r="B223" s="7"/>
      <c r="C223" s="7"/>
      <c r="E223" s="7"/>
      <c r="F223" s="7"/>
      <c r="G223" s="7"/>
      <c r="H223" s="7"/>
      <c r="I223" s="7"/>
      <c r="J223" s="7"/>
      <c r="K223" s="7"/>
      <c r="L223" s="7"/>
      <c r="M223" s="7"/>
      <c r="N223" s="7"/>
      <c r="O223" s="7"/>
      <c r="P223" s="7"/>
      <c r="Q223" s="7"/>
      <c r="R223" s="7"/>
      <c r="S223" s="7"/>
      <c r="T223" s="7"/>
      <c r="U223" s="7"/>
      <c r="V223" s="7"/>
      <c r="W223" s="7"/>
      <c r="X223" s="7"/>
      <c r="Y223" s="7"/>
    </row>
    <row r="224" spans="1:25" ht="12.75" customHeight="1" x14ac:dyDescent="0.2">
      <c r="A224" s="26"/>
      <c r="B224" s="7"/>
      <c r="C224" s="7"/>
      <c r="E224" s="7"/>
      <c r="F224" s="7"/>
      <c r="G224" s="7"/>
      <c r="H224" s="7"/>
      <c r="I224" s="7"/>
      <c r="J224" s="7"/>
      <c r="K224" s="7"/>
      <c r="L224" s="7"/>
      <c r="M224" s="7"/>
      <c r="N224" s="7"/>
      <c r="O224" s="7"/>
      <c r="P224" s="7"/>
      <c r="Q224" s="7"/>
      <c r="R224" s="7"/>
      <c r="S224" s="7"/>
      <c r="T224" s="7"/>
      <c r="U224" s="7"/>
      <c r="V224" s="7"/>
      <c r="W224" s="7"/>
      <c r="X224" s="7"/>
      <c r="Y224" s="7"/>
    </row>
    <row r="225" spans="1:25" ht="12.75" customHeight="1" x14ac:dyDescent="0.2">
      <c r="A225" s="26"/>
      <c r="B225" s="7"/>
      <c r="C225" s="7"/>
      <c r="E225" s="7"/>
      <c r="F225" s="7"/>
      <c r="G225" s="7"/>
      <c r="H225" s="7"/>
      <c r="I225" s="7"/>
      <c r="J225" s="7"/>
      <c r="K225" s="7"/>
      <c r="L225" s="7"/>
      <c r="M225" s="7"/>
      <c r="N225" s="7"/>
      <c r="O225" s="7"/>
      <c r="P225" s="7"/>
      <c r="Q225" s="7"/>
      <c r="R225" s="7"/>
      <c r="S225" s="7"/>
      <c r="T225" s="7"/>
      <c r="U225" s="7"/>
      <c r="V225" s="7"/>
      <c r="W225" s="7"/>
      <c r="X225" s="7"/>
      <c r="Y225" s="7"/>
    </row>
    <row r="226" spans="1:25" ht="12.75" customHeight="1" x14ac:dyDescent="0.2">
      <c r="A226" s="26"/>
      <c r="B226" s="7"/>
      <c r="C226" s="7"/>
      <c r="E226" s="7"/>
      <c r="F226" s="7"/>
      <c r="G226" s="7"/>
      <c r="H226" s="7"/>
      <c r="I226" s="7"/>
      <c r="J226" s="7"/>
      <c r="K226" s="7"/>
      <c r="L226" s="7"/>
      <c r="M226" s="7"/>
      <c r="N226" s="7"/>
      <c r="O226" s="7"/>
      <c r="P226" s="7"/>
      <c r="Q226" s="7"/>
      <c r="R226" s="7"/>
      <c r="S226" s="7"/>
      <c r="T226" s="7"/>
      <c r="U226" s="7"/>
      <c r="V226" s="7"/>
      <c r="W226" s="7"/>
      <c r="X226" s="7"/>
      <c r="Y226" s="7"/>
    </row>
    <row r="227" spans="1:25" ht="12.75" customHeight="1" x14ac:dyDescent="0.2">
      <c r="A227" s="26"/>
      <c r="B227" s="7"/>
      <c r="C227" s="7"/>
      <c r="E227" s="7"/>
      <c r="F227" s="7"/>
      <c r="G227" s="7"/>
      <c r="H227" s="7"/>
      <c r="I227" s="7"/>
      <c r="J227" s="7"/>
      <c r="K227" s="7"/>
      <c r="L227" s="7"/>
      <c r="M227" s="7"/>
      <c r="N227" s="7"/>
      <c r="O227" s="7"/>
      <c r="P227" s="7"/>
      <c r="Q227" s="7"/>
      <c r="R227" s="7"/>
      <c r="S227" s="7"/>
      <c r="T227" s="7"/>
      <c r="U227" s="7"/>
      <c r="V227" s="7"/>
      <c r="W227" s="7"/>
      <c r="X227" s="7"/>
      <c r="Y227" s="7"/>
    </row>
    <row r="228" spans="1:25" ht="12.75" customHeight="1" x14ac:dyDescent="0.2">
      <c r="A228" s="26"/>
      <c r="B228" s="7"/>
      <c r="C228" s="7"/>
      <c r="E228" s="7"/>
      <c r="F228" s="7"/>
      <c r="G228" s="7"/>
      <c r="H228" s="7"/>
      <c r="I228" s="7"/>
      <c r="J228" s="7"/>
      <c r="K228" s="7"/>
      <c r="L228" s="7"/>
      <c r="M228" s="7"/>
      <c r="N228" s="7"/>
      <c r="O228" s="7"/>
      <c r="P228" s="7"/>
      <c r="Q228" s="7"/>
      <c r="R228" s="7"/>
      <c r="S228" s="7"/>
      <c r="T228" s="7"/>
      <c r="U228" s="7"/>
      <c r="V228" s="7"/>
      <c r="W228" s="7"/>
      <c r="X228" s="7"/>
      <c r="Y228" s="7"/>
    </row>
    <row r="229" spans="1:25" ht="12.75" customHeight="1" x14ac:dyDescent="0.2">
      <c r="A229" s="26"/>
      <c r="B229" s="7"/>
      <c r="C229" s="7"/>
      <c r="E229" s="7"/>
      <c r="F229" s="7"/>
      <c r="G229" s="7"/>
      <c r="H229" s="7"/>
      <c r="I229" s="7"/>
      <c r="J229" s="7"/>
      <c r="K229" s="7"/>
      <c r="L229" s="7"/>
      <c r="M229" s="7"/>
      <c r="N229" s="7"/>
      <c r="O229" s="7"/>
      <c r="P229" s="7"/>
      <c r="Q229" s="7"/>
      <c r="R229" s="7"/>
      <c r="S229" s="7"/>
      <c r="T229" s="7"/>
      <c r="U229" s="7"/>
      <c r="V229" s="7"/>
      <c r="W229" s="7"/>
      <c r="X229" s="7"/>
      <c r="Y229" s="7"/>
    </row>
    <row r="230" spans="1:25" ht="12.75" customHeight="1" x14ac:dyDescent="0.2">
      <c r="A230" s="26"/>
      <c r="B230" s="7"/>
      <c r="C230" s="7"/>
      <c r="E230" s="7"/>
      <c r="F230" s="7"/>
      <c r="G230" s="7"/>
      <c r="H230" s="7"/>
      <c r="I230" s="7"/>
      <c r="J230" s="7"/>
      <c r="K230" s="7"/>
      <c r="L230" s="7"/>
      <c r="M230" s="7"/>
      <c r="N230" s="7"/>
      <c r="O230" s="7"/>
      <c r="P230" s="7"/>
      <c r="Q230" s="7"/>
      <c r="R230" s="7"/>
      <c r="S230" s="7"/>
      <c r="T230" s="7"/>
      <c r="U230" s="7"/>
      <c r="V230" s="7"/>
      <c r="W230" s="7"/>
      <c r="X230" s="7"/>
      <c r="Y230" s="7"/>
    </row>
    <row r="231" spans="1:25" ht="12.75" customHeight="1" x14ac:dyDescent="0.2">
      <c r="A231" s="26"/>
      <c r="B231" s="7"/>
      <c r="C231" s="7"/>
      <c r="E231" s="7"/>
      <c r="F231" s="7"/>
      <c r="G231" s="7"/>
      <c r="H231" s="7"/>
      <c r="I231" s="7"/>
      <c r="J231" s="7"/>
      <c r="K231" s="7"/>
      <c r="L231" s="7"/>
      <c r="M231" s="7"/>
      <c r="N231" s="7"/>
      <c r="O231" s="7"/>
      <c r="P231" s="7"/>
      <c r="Q231" s="7"/>
      <c r="R231" s="7"/>
      <c r="S231" s="7"/>
      <c r="T231" s="7"/>
      <c r="U231" s="7"/>
      <c r="V231" s="7"/>
      <c r="W231" s="7"/>
      <c r="X231" s="7"/>
      <c r="Y231" s="7"/>
    </row>
    <row r="232" spans="1:25" ht="12.75" customHeight="1" x14ac:dyDescent="0.2">
      <c r="A232" s="26"/>
      <c r="B232" s="7"/>
      <c r="C232" s="7"/>
      <c r="E232" s="7"/>
      <c r="F232" s="7"/>
      <c r="G232" s="7"/>
      <c r="H232" s="7"/>
      <c r="I232" s="7"/>
      <c r="J232" s="7"/>
      <c r="K232" s="7"/>
      <c r="L232" s="7"/>
      <c r="M232" s="7"/>
      <c r="N232" s="7"/>
      <c r="O232" s="7"/>
      <c r="P232" s="7"/>
      <c r="Q232" s="7"/>
      <c r="R232" s="7"/>
      <c r="S232" s="7"/>
      <c r="T232" s="7"/>
      <c r="U232" s="7"/>
      <c r="V232" s="7"/>
      <c r="W232" s="7"/>
      <c r="X232" s="7"/>
      <c r="Y232" s="7"/>
    </row>
    <row r="233" spans="1:25" ht="12.75" customHeight="1" x14ac:dyDescent="0.2">
      <c r="A233" s="26"/>
      <c r="B233" s="7"/>
      <c r="C233" s="7"/>
      <c r="E233" s="7"/>
      <c r="F233" s="7"/>
      <c r="G233" s="7"/>
      <c r="H233" s="7"/>
      <c r="I233" s="7"/>
      <c r="J233" s="7"/>
      <c r="K233" s="7"/>
      <c r="L233" s="7"/>
      <c r="M233" s="7"/>
      <c r="N233" s="7"/>
      <c r="O233" s="7"/>
      <c r="P233" s="7"/>
      <c r="Q233" s="7"/>
      <c r="R233" s="7"/>
      <c r="S233" s="7"/>
      <c r="T233" s="7"/>
      <c r="U233" s="7"/>
      <c r="V233" s="7"/>
      <c r="W233" s="7"/>
      <c r="X233" s="7"/>
      <c r="Y233" s="7"/>
    </row>
    <row r="234" spans="1:25" ht="12.75" customHeight="1" x14ac:dyDescent="0.2">
      <c r="A234" s="26"/>
      <c r="B234" s="7"/>
      <c r="C234" s="7"/>
      <c r="E234" s="7"/>
      <c r="F234" s="7"/>
      <c r="G234" s="7"/>
      <c r="H234" s="7"/>
      <c r="I234" s="7"/>
      <c r="J234" s="7"/>
      <c r="K234" s="7"/>
      <c r="L234" s="7"/>
      <c r="M234" s="7"/>
      <c r="N234" s="7"/>
      <c r="O234" s="7"/>
      <c r="P234" s="7"/>
      <c r="Q234" s="7"/>
      <c r="R234" s="7"/>
      <c r="S234" s="7"/>
      <c r="T234" s="7"/>
      <c r="U234" s="7"/>
      <c r="V234" s="7"/>
      <c r="W234" s="7"/>
      <c r="X234" s="7"/>
      <c r="Y234" s="7"/>
    </row>
    <row r="235" spans="1:25" ht="12.75" customHeight="1" x14ac:dyDescent="0.2">
      <c r="A235" s="26"/>
      <c r="B235" s="7"/>
      <c r="C235" s="7"/>
      <c r="E235" s="7"/>
      <c r="F235" s="7"/>
      <c r="G235" s="7"/>
      <c r="H235" s="7"/>
      <c r="I235" s="7"/>
      <c r="J235" s="7"/>
      <c r="K235" s="7"/>
      <c r="L235" s="7"/>
      <c r="M235" s="7"/>
      <c r="N235" s="7"/>
      <c r="O235" s="7"/>
      <c r="P235" s="7"/>
      <c r="Q235" s="7"/>
      <c r="R235" s="7"/>
      <c r="S235" s="7"/>
      <c r="T235" s="7"/>
      <c r="U235" s="7"/>
      <c r="V235" s="7"/>
      <c r="W235" s="7"/>
      <c r="X235" s="7"/>
      <c r="Y235" s="7"/>
    </row>
    <row r="236" spans="1:25" ht="12.75" customHeight="1" x14ac:dyDescent="0.2">
      <c r="A236" s="26"/>
      <c r="B236" s="7"/>
      <c r="C236" s="7"/>
      <c r="E236" s="7"/>
      <c r="F236" s="7"/>
      <c r="G236" s="7"/>
      <c r="H236" s="7"/>
      <c r="I236" s="7"/>
      <c r="J236" s="7"/>
      <c r="K236" s="7"/>
      <c r="L236" s="7"/>
      <c r="M236" s="7"/>
      <c r="N236" s="7"/>
      <c r="O236" s="7"/>
      <c r="P236" s="7"/>
      <c r="Q236" s="7"/>
      <c r="R236" s="7"/>
      <c r="S236" s="7"/>
      <c r="T236" s="7"/>
      <c r="U236" s="7"/>
      <c r="V236" s="7"/>
      <c r="W236" s="7"/>
      <c r="X236" s="7"/>
      <c r="Y236" s="7"/>
    </row>
    <row r="237" spans="1:25" ht="12.75" customHeight="1" x14ac:dyDescent="0.2">
      <c r="A237" s="26"/>
      <c r="B237" s="7"/>
      <c r="C237" s="7"/>
      <c r="E237" s="7"/>
      <c r="F237" s="7"/>
      <c r="G237" s="7"/>
      <c r="H237" s="7"/>
      <c r="I237" s="7"/>
      <c r="J237" s="7"/>
      <c r="K237" s="7"/>
      <c r="L237" s="7"/>
      <c r="M237" s="7"/>
      <c r="N237" s="7"/>
      <c r="O237" s="7"/>
      <c r="P237" s="7"/>
      <c r="Q237" s="7"/>
      <c r="R237" s="7"/>
      <c r="S237" s="7"/>
      <c r="T237" s="7"/>
      <c r="U237" s="7"/>
      <c r="V237" s="7"/>
      <c r="W237" s="7"/>
      <c r="X237" s="7"/>
      <c r="Y237" s="7"/>
    </row>
    <row r="238" spans="1:25" ht="12.75" customHeight="1" x14ac:dyDescent="0.2">
      <c r="A238" s="26"/>
      <c r="B238" s="7"/>
      <c r="C238" s="7"/>
      <c r="E238" s="7"/>
      <c r="F238" s="7"/>
      <c r="G238" s="7"/>
      <c r="H238" s="7"/>
      <c r="I238" s="7"/>
      <c r="J238" s="7"/>
      <c r="K238" s="7"/>
      <c r="L238" s="7"/>
      <c r="M238" s="7"/>
      <c r="N238" s="7"/>
      <c r="O238" s="7"/>
      <c r="P238" s="7"/>
      <c r="Q238" s="7"/>
      <c r="R238" s="7"/>
      <c r="S238" s="7"/>
      <c r="T238" s="7"/>
      <c r="U238" s="7"/>
      <c r="V238" s="7"/>
      <c r="W238" s="7"/>
      <c r="X238" s="7"/>
      <c r="Y238" s="7"/>
    </row>
    <row r="239" spans="1:25" ht="12.75" customHeight="1" x14ac:dyDescent="0.2">
      <c r="A239" s="26"/>
      <c r="B239" s="7"/>
      <c r="C239" s="7"/>
      <c r="E239" s="7"/>
      <c r="F239" s="7"/>
      <c r="G239" s="7"/>
      <c r="H239" s="7"/>
      <c r="I239" s="7"/>
      <c r="J239" s="7"/>
      <c r="K239" s="7"/>
      <c r="L239" s="7"/>
      <c r="M239" s="7"/>
      <c r="N239" s="7"/>
      <c r="O239" s="7"/>
      <c r="P239" s="7"/>
      <c r="Q239" s="7"/>
      <c r="R239" s="7"/>
      <c r="S239" s="7"/>
      <c r="T239" s="7"/>
      <c r="U239" s="7"/>
      <c r="V239" s="7"/>
      <c r="W239" s="7"/>
      <c r="X239" s="7"/>
      <c r="Y239" s="7"/>
    </row>
    <row r="240" spans="1:25" ht="12.75" customHeight="1" x14ac:dyDescent="0.2">
      <c r="A240" s="26"/>
      <c r="B240" s="7"/>
      <c r="C240" s="7"/>
      <c r="E240" s="7"/>
      <c r="F240" s="7"/>
      <c r="G240" s="7"/>
      <c r="H240" s="7"/>
      <c r="I240" s="7"/>
      <c r="J240" s="7"/>
      <c r="K240" s="7"/>
      <c r="L240" s="7"/>
      <c r="M240" s="7"/>
      <c r="N240" s="7"/>
      <c r="O240" s="7"/>
      <c r="P240" s="7"/>
      <c r="Q240" s="7"/>
      <c r="R240" s="7"/>
      <c r="S240" s="7"/>
      <c r="T240" s="7"/>
      <c r="U240" s="7"/>
      <c r="V240" s="7"/>
      <c r="W240" s="7"/>
      <c r="X240" s="7"/>
      <c r="Y240" s="7"/>
    </row>
    <row r="241" spans="1:25" ht="12.75" customHeight="1" x14ac:dyDescent="0.2">
      <c r="A241" s="26"/>
      <c r="B241" s="7"/>
      <c r="C241" s="7"/>
      <c r="E241" s="7"/>
      <c r="F241" s="7"/>
      <c r="G241" s="7"/>
      <c r="H241" s="7"/>
      <c r="I241" s="7"/>
      <c r="J241" s="7"/>
      <c r="K241" s="7"/>
      <c r="L241" s="7"/>
      <c r="M241" s="7"/>
      <c r="N241" s="7"/>
      <c r="O241" s="7"/>
      <c r="P241" s="7"/>
      <c r="Q241" s="7"/>
      <c r="R241" s="7"/>
      <c r="S241" s="7"/>
      <c r="T241" s="7"/>
      <c r="U241" s="7"/>
      <c r="V241" s="7"/>
      <c r="W241" s="7"/>
      <c r="X241" s="7"/>
      <c r="Y241" s="7"/>
    </row>
    <row r="242" spans="1:25" ht="12.75" customHeight="1" x14ac:dyDescent="0.2">
      <c r="A242" s="26"/>
      <c r="B242" s="7"/>
      <c r="C242" s="7"/>
      <c r="E242" s="7"/>
      <c r="F242" s="7"/>
      <c r="G242" s="7"/>
      <c r="H242" s="7"/>
      <c r="I242" s="7"/>
      <c r="J242" s="7"/>
      <c r="K242" s="7"/>
      <c r="L242" s="7"/>
      <c r="M242" s="7"/>
      <c r="N242" s="7"/>
      <c r="O242" s="7"/>
      <c r="P242" s="7"/>
      <c r="Q242" s="7"/>
      <c r="R242" s="7"/>
      <c r="S242" s="7"/>
      <c r="T242" s="7"/>
      <c r="U242" s="7"/>
      <c r="V242" s="7"/>
      <c r="W242" s="7"/>
      <c r="X242" s="7"/>
      <c r="Y242" s="7"/>
    </row>
    <row r="243" spans="1:25" ht="12.75" customHeight="1" x14ac:dyDescent="0.2">
      <c r="A243" s="26"/>
      <c r="B243" s="7"/>
      <c r="C243" s="7"/>
      <c r="E243" s="7"/>
      <c r="F243" s="7"/>
      <c r="G243" s="7"/>
      <c r="H243" s="7"/>
      <c r="I243" s="7"/>
      <c r="J243" s="7"/>
      <c r="K243" s="7"/>
      <c r="L243" s="7"/>
      <c r="M243" s="7"/>
      <c r="N243" s="7"/>
      <c r="O243" s="7"/>
      <c r="P243" s="7"/>
      <c r="Q243" s="7"/>
      <c r="R243" s="7"/>
      <c r="S243" s="7"/>
      <c r="T243" s="7"/>
      <c r="U243" s="7"/>
      <c r="V243" s="7"/>
      <c r="W243" s="7"/>
      <c r="X243" s="7"/>
      <c r="Y243" s="7"/>
    </row>
    <row r="244" spans="1:25" ht="12.75" customHeight="1" x14ac:dyDescent="0.2">
      <c r="A244" s="26"/>
      <c r="B244" s="7"/>
      <c r="C244" s="7"/>
      <c r="E244" s="7"/>
      <c r="F244" s="7"/>
      <c r="G244" s="7"/>
      <c r="H244" s="7"/>
      <c r="I244" s="7"/>
      <c r="J244" s="7"/>
      <c r="K244" s="7"/>
      <c r="L244" s="7"/>
      <c r="M244" s="7"/>
      <c r="N244" s="7"/>
      <c r="O244" s="7"/>
      <c r="P244" s="7"/>
      <c r="Q244" s="7"/>
      <c r="R244" s="7"/>
      <c r="S244" s="7"/>
      <c r="T244" s="7"/>
      <c r="U244" s="7"/>
      <c r="V244" s="7"/>
      <c r="W244" s="7"/>
      <c r="X244" s="7"/>
      <c r="Y244" s="7"/>
    </row>
    <row r="245" spans="1:25" ht="12.75" customHeight="1" x14ac:dyDescent="0.2">
      <c r="A245" s="26"/>
      <c r="B245" s="7"/>
      <c r="C245" s="7"/>
      <c r="E245" s="7"/>
      <c r="F245" s="7"/>
      <c r="G245" s="7"/>
      <c r="H245" s="7"/>
      <c r="I245" s="7"/>
      <c r="J245" s="7"/>
      <c r="K245" s="7"/>
      <c r="L245" s="7"/>
      <c r="M245" s="7"/>
      <c r="N245" s="7"/>
      <c r="O245" s="7"/>
      <c r="P245" s="7"/>
      <c r="Q245" s="7"/>
      <c r="R245" s="7"/>
      <c r="S245" s="7"/>
      <c r="T245" s="7"/>
      <c r="U245" s="7"/>
      <c r="V245" s="7"/>
      <c r="W245" s="7"/>
      <c r="X245" s="7"/>
      <c r="Y245" s="7"/>
    </row>
    <row r="246" spans="1:25" ht="12.75" customHeight="1" x14ac:dyDescent="0.2">
      <c r="A246" s="26"/>
      <c r="B246" s="7"/>
      <c r="C246" s="7"/>
      <c r="E246" s="7"/>
      <c r="F246" s="7"/>
      <c r="G246" s="7"/>
      <c r="H246" s="7"/>
      <c r="I246" s="7"/>
      <c r="J246" s="7"/>
      <c r="K246" s="7"/>
      <c r="L246" s="7"/>
      <c r="M246" s="7"/>
      <c r="N246" s="7"/>
      <c r="O246" s="7"/>
      <c r="P246" s="7"/>
      <c r="Q246" s="7"/>
      <c r="R246" s="7"/>
      <c r="S246" s="7"/>
      <c r="T246" s="7"/>
      <c r="U246" s="7"/>
      <c r="V246" s="7"/>
      <c r="W246" s="7"/>
      <c r="X246" s="7"/>
      <c r="Y246" s="7"/>
    </row>
    <row r="247" spans="1:25" ht="12.75" customHeight="1" x14ac:dyDescent="0.2">
      <c r="A247" s="26"/>
      <c r="B247" s="7"/>
      <c r="C247" s="7"/>
      <c r="E247" s="7"/>
      <c r="F247" s="7"/>
      <c r="G247" s="7"/>
      <c r="H247" s="7"/>
      <c r="I247" s="7"/>
      <c r="J247" s="7"/>
      <c r="K247" s="7"/>
      <c r="L247" s="7"/>
      <c r="M247" s="7"/>
      <c r="N247" s="7"/>
      <c r="O247" s="7"/>
      <c r="P247" s="7"/>
      <c r="Q247" s="7"/>
      <c r="R247" s="7"/>
      <c r="S247" s="7"/>
      <c r="T247" s="7"/>
      <c r="U247" s="7"/>
      <c r="V247" s="7"/>
      <c r="W247" s="7"/>
      <c r="X247" s="7"/>
      <c r="Y247" s="7"/>
    </row>
    <row r="248" spans="1:25" ht="12.75" customHeight="1" x14ac:dyDescent="0.2">
      <c r="A248" s="26"/>
      <c r="B248" s="7"/>
      <c r="C248" s="7"/>
      <c r="E248" s="7"/>
      <c r="F248" s="7"/>
      <c r="G248" s="7"/>
      <c r="H248" s="7"/>
      <c r="I248" s="7"/>
      <c r="J248" s="7"/>
      <c r="K248" s="7"/>
      <c r="L248" s="7"/>
      <c r="M248" s="7"/>
      <c r="N248" s="7"/>
      <c r="O248" s="7"/>
      <c r="P248" s="7"/>
      <c r="Q248" s="7"/>
      <c r="R248" s="7"/>
      <c r="S248" s="7"/>
      <c r="T248" s="7"/>
      <c r="U248" s="7"/>
      <c r="V248" s="7"/>
      <c r="W248" s="7"/>
      <c r="X248" s="7"/>
      <c r="Y248" s="7"/>
    </row>
    <row r="249" spans="1:25" ht="12.75" customHeight="1" x14ac:dyDescent="0.2">
      <c r="A249" s="26"/>
      <c r="B249" s="7"/>
      <c r="C249" s="7"/>
      <c r="E249" s="7"/>
      <c r="F249" s="7"/>
      <c r="G249" s="7"/>
      <c r="H249" s="7"/>
      <c r="I249" s="7"/>
      <c r="J249" s="7"/>
      <c r="K249" s="7"/>
      <c r="L249" s="7"/>
      <c r="M249" s="7"/>
      <c r="N249" s="7"/>
      <c r="O249" s="7"/>
      <c r="P249" s="7"/>
      <c r="Q249" s="7"/>
      <c r="R249" s="7"/>
      <c r="S249" s="7"/>
      <c r="T249" s="7"/>
      <c r="U249" s="7"/>
      <c r="V249" s="7"/>
      <c r="W249" s="7"/>
      <c r="X249" s="7"/>
      <c r="Y249" s="7"/>
    </row>
    <row r="250" spans="1:25" ht="12.75" customHeight="1" x14ac:dyDescent="0.2">
      <c r="A250" s="26"/>
      <c r="B250" s="7"/>
      <c r="C250" s="7"/>
      <c r="E250" s="7"/>
      <c r="F250" s="7"/>
      <c r="G250" s="7"/>
      <c r="H250" s="7"/>
      <c r="I250" s="7"/>
      <c r="J250" s="7"/>
      <c r="K250" s="7"/>
      <c r="L250" s="7"/>
      <c r="M250" s="7"/>
      <c r="N250" s="7"/>
      <c r="O250" s="7"/>
      <c r="P250" s="7"/>
      <c r="Q250" s="7"/>
      <c r="R250" s="7"/>
      <c r="S250" s="7"/>
      <c r="T250" s="7"/>
      <c r="U250" s="7"/>
      <c r="V250" s="7"/>
      <c r="W250" s="7"/>
      <c r="X250" s="7"/>
      <c r="Y250" s="7"/>
    </row>
    <row r="251" spans="1:25" ht="12.75" customHeight="1" x14ac:dyDescent="0.2">
      <c r="A251" s="26"/>
      <c r="B251" s="7"/>
      <c r="C251" s="7"/>
      <c r="E251" s="7"/>
      <c r="F251" s="7"/>
      <c r="G251" s="7"/>
      <c r="H251" s="7"/>
      <c r="I251" s="7"/>
      <c r="J251" s="7"/>
      <c r="K251" s="7"/>
      <c r="L251" s="7"/>
      <c r="M251" s="7"/>
      <c r="N251" s="7"/>
      <c r="O251" s="7"/>
      <c r="P251" s="7"/>
      <c r="Q251" s="7"/>
      <c r="R251" s="7"/>
      <c r="S251" s="7"/>
      <c r="T251" s="7"/>
      <c r="U251" s="7"/>
      <c r="V251" s="7"/>
      <c r="W251" s="7"/>
      <c r="X251" s="7"/>
      <c r="Y251" s="7"/>
    </row>
    <row r="252" spans="1:25" ht="12.75" customHeight="1" x14ac:dyDescent="0.2">
      <c r="A252" s="26"/>
      <c r="B252" s="7"/>
      <c r="C252" s="7"/>
      <c r="E252" s="7"/>
      <c r="F252" s="7"/>
      <c r="G252" s="7"/>
      <c r="H252" s="7"/>
      <c r="I252" s="7"/>
      <c r="J252" s="7"/>
      <c r="K252" s="7"/>
      <c r="L252" s="7"/>
      <c r="M252" s="7"/>
      <c r="N252" s="7"/>
      <c r="O252" s="7"/>
      <c r="P252" s="7"/>
      <c r="Q252" s="7"/>
      <c r="R252" s="7"/>
      <c r="S252" s="7"/>
      <c r="T252" s="7"/>
      <c r="U252" s="7"/>
      <c r="V252" s="7"/>
      <c r="W252" s="7"/>
      <c r="X252" s="7"/>
      <c r="Y252" s="7"/>
    </row>
    <row r="253" spans="1:25" ht="12.75" customHeight="1" x14ac:dyDescent="0.2">
      <c r="A253" s="26"/>
      <c r="B253" s="7"/>
      <c r="C253" s="7"/>
      <c r="E253" s="7"/>
      <c r="F253" s="7"/>
      <c r="G253" s="7"/>
      <c r="H253" s="7"/>
      <c r="I253" s="7"/>
      <c r="J253" s="7"/>
      <c r="K253" s="7"/>
      <c r="L253" s="7"/>
      <c r="M253" s="7"/>
      <c r="N253" s="7"/>
      <c r="O253" s="7"/>
      <c r="P253" s="7"/>
      <c r="Q253" s="7"/>
      <c r="R253" s="7"/>
      <c r="S253" s="7"/>
      <c r="T253" s="7"/>
      <c r="U253" s="7"/>
      <c r="V253" s="7"/>
      <c r="W253" s="7"/>
      <c r="X253" s="7"/>
      <c r="Y253" s="7"/>
    </row>
    <row r="254" spans="1:25" ht="12.75" customHeight="1" x14ac:dyDescent="0.2">
      <c r="A254" s="26"/>
      <c r="B254" s="7"/>
      <c r="C254" s="7"/>
      <c r="E254" s="7"/>
      <c r="F254" s="7"/>
      <c r="G254" s="7"/>
      <c r="H254" s="7"/>
      <c r="I254" s="7"/>
      <c r="J254" s="7"/>
      <c r="K254" s="7"/>
      <c r="L254" s="7"/>
      <c r="M254" s="7"/>
      <c r="N254" s="7"/>
      <c r="O254" s="7"/>
      <c r="P254" s="7"/>
      <c r="Q254" s="7"/>
      <c r="R254" s="7"/>
      <c r="S254" s="7"/>
      <c r="T254" s="7"/>
      <c r="U254" s="7"/>
      <c r="V254" s="7"/>
      <c r="W254" s="7"/>
      <c r="X254" s="7"/>
      <c r="Y254" s="7"/>
    </row>
    <row r="255" spans="1:25" ht="12.75" customHeight="1" x14ac:dyDescent="0.2">
      <c r="A255" s="26"/>
      <c r="B255" s="7"/>
      <c r="C255" s="7"/>
      <c r="E255" s="7"/>
      <c r="F255" s="7"/>
      <c r="G255" s="7"/>
      <c r="H255" s="7"/>
      <c r="I255" s="7"/>
      <c r="J255" s="7"/>
      <c r="K255" s="7"/>
      <c r="L255" s="7"/>
      <c r="M255" s="7"/>
      <c r="N255" s="7"/>
      <c r="O255" s="7"/>
      <c r="P255" s="7"/>
      <c r="Q255" s="7"/>
      <c r="R255" s="7"/>
      <c r="S255" s="7"/>
      <c r="T255" s="7"/>
      <c r="U255" s="7"/>
      <c r="V255" s="7"/>
      <c r="W255" s="7"/>
      <c r="X255" s="7"/>
      <c r="Y255" s="7"/>
    </row>
    <row r="256" spans="1:25" ht="12.75" customHeight="1" x14ac:dyDescent="0.2">
      <c r="A256" s="26"/>
      <c r="B256" s="7"/>
      <c r="C256" s="7"/>
      <c r="E256" s="7"/>
      <c r="F256" s="7"/>
      <c r="G256" s="7"/>
      <c r="H256" s="7"/>
      <c r="I256" s="7"/>
      <c r="J256" s="7"/>
      <c r="K256" s="7"/>
      <c r="L256" s="7"/>
      <c r="M256" s="7"/>
      <c r="N256" s="7"/>
      <c r="O256" s="7"/>
      <c r="P256" s="7"/>
      <c r="Q256" s="7"/>
      <c r="R256" s="7"/>
      <c r="S256" s="7"/>
      <c r="T256" s="7"/>
      <c r="U256" s="7"/>
      <c r="V256" s="7"/>
      <c r="W256" s="7"/>
      <c r="X256" s="7"/>
      <c r="Y256" s="7"/>
    </row>
    <row r="257" spans="1:25" ht="12.75" customHeight="1" x14ac:dyDescent="0.2">
      <c r="A257" s="26"/>
      <c r="B257" s="7"/>
      <c r="C257" s="7"/>
      <c r="E257" s="7"/>
      <c r="F257" s="7"/>
      <c r="G257" s="7"/>
      <c r="H257" s="7"/>
      <c r="I257" s="7"/>
      <c r="J257" s="7"/>
      <c r="K257" s="7"/>
      <c r="L257" s="7"/>
      <c r="M257" s="7"/>
      <c r="N257" s="7"/>
      <c r="O257" s="7"/>
      <c r="P257" s="7"/>
      <c r="Q257" s="7"/>
      <c r="R257" s="7"/>
      <c r="S257" s="7"/>
      <c r="T257" s="7"/>
      <c r="U257" s="7"/>
      <c r="V257" s="7"/>
      <c r="W257" s="7"/>
      <c r="X257" s="7"/>
      <c r="Y257" s="7"/>
    </row>
    <row r="258" spans="1:25" ht="12.75" customHeight="1" x14ac:dyDescent="0.2">
      <c r="A258" s="26"/>
      <c r="B258" s="7"/>
      <c r="C258" s="7"/>
      <c r="E258" s="7"/>
      <c r="F258" s="7"/>
      <c r="G258" s="7"/>
      <c r="H258" s="7"/>
      <c r="I258" s="7"/>
      <c r="J258" s="7"/>
      <c r="K258" s="7"/>
      <c r="L258" s="7"/>
      <c r="M258" s="7"/>
      <c r="N258" s="7"/>
      <c r="O258" s="7"/>
      <c r="P258" s="7"/>
      <c r="Q258" s="7"/>
      <c r="R258" s="7"/>
      <c r="S258" s="7"/>
      <c r="T258" s="7"/>
      <c r="U258" s="7"/>
      <c r="V258" s="7"/>
      <c r="W258" s="7"/>
      <c r="X258" s="7"/>
      <c r="Y258" s="7"/>
    </row>
    <row r="259" spans="1:25" ht="12.75" customHeight="1" x14ac:dyDescent="0.2">
      <c r="A259" s="26"/>
      <c r="B259" s="7"/>
      <c r="C259" s="7"/>
      <c r="E259" s="7"/>
      <c r="F259" s="7"/>
      <c r="G259" s="7"/>
      <c r="H259" s="7"/>
      <c r="I259" s="7"/>
      <c r="J259" s="7"/>
      <c r="K259" s="7"/>
      <c r="L259" s="7"/>
      <c r="M259" s="7"/>
      <c r="N259" s="7"/>
      <c r="O259" s="7"/>
      <c r="P259" s="7"/>
      <c r="Q259" s="7"/>
      <c r="R259" s="7"/>
      <c r="S259" s="7"/>
      <c r="T259" s="7"/>
      <c r="U259" s="7"/>
      <c r="V259" s="7"/>
      <c r="W259" s="7"/>
      <c r="X259" s="7"/>
      <c r="Y259" s="7"/>
    </row>
    <row r="260" spans="1:25" ht="12.75" customHeight="1" x14ac:dyDescent="0.2">
      <c r="A260" s="26"/>
      <c r="B260" s="7"/>
      <c r="C260" s="7"/>
      <c r="E260" s="7"/>
      <c r="F260" s="7"/>
      <c r="G260" s="7"/>
      <c r="H260" s="7"/>
      <c r="I260" s="7"/>
      <c r="J260" s="7"/>
      <c r="K260" s="7"/>
      <c r="L260" s="7"/>
      <c r="M260" s="7"/>
      <c r="N260" s="7"/>
      <c r="O260" s="7"/>
      <c r="P260" s="7"/>
      <c r="Q260" s="7"/>
      <c r="R260" s="7"/>
      <c r="S260" s="7"/>
      <c r="T260" s="7"/>
      <c r="U260" s="7"/>
      <c r="V260" s="7"/>
      <c r="W260" s="7"/>
      <c r="X260" s="7"/>
      <c r="Y260" s="7"/>
    </row>
    <row r="261" spans="1:25" ht="12.75" customHeight="1" x14ac:dyDescent="0.2">
      <c r="A261" s="26"/>
      <c r="B261" s="7"/>
      <c r="C261" s="7"/>
      <c r="E261" s="7"/>
      <c r="F261" s="7"/>
      <c r="G261" s="7"/>
      <c r="H261" s="7"/>
      <c r="I261" s="7"/>
      <c r="J261" s="7"/>
      <c r="K261" s="7"/>
      <c r="L261" s="7"/>
      <c r="M261" s="7"/>
      <c r="N261" s="7"/>
      <c r="O261" s="7"/>
      <c r="P261" s="7"/>
      <c r="Q261" s="7"/>
      <c r="R261" s="7"/>
      <c r="S261" s="7"/>
      <c r="T261" s="7"/>
      <c r="U261" s="7"/>
      <c r="V261" s="7"/>
      <c r="W261" s="7"/>
      <c r="X261" s="7"/>
      <c r="Y261" s="7"/>
    </row>
    <row r="262" spans="1:25" ht="12.75" customHeight="1" x14ac:dyDescent="0.2">
      <c r="A262" s="26"/>
      <c r="B262" s="7"/>
      <c r="C262" s="7"/>
      <c r="E262" s="7"/>
      <c r="F262" s="7"/>
      <c r="G262" s="7"/>
      <c r="H262" s="7"/>
      <c r="I262" s="7"/>
      <c r="J262" s="7"/>
      <c r="K262" s="7"/>
      <c r="L262" s="7"/>
      <c r="M262" s="7"/>
      <c r="N262" s="7"/>
      <c r="O262" s="7"/>
      <c r="P262" s="7"/>
      <c r="Q262" s="7"/>
      <c r="R262" s="7"/>
      <c r="S262" s="7"/>
      <c r="T262" s="7"/>
      <c r="U262" s="7"/>
      <c r="V262" s="7"/>
      <c r="W262" s="7"/>
      <c r="X262" s="7"/>
      <c r="Y262" s="7"/>
    </row>
    <row r="263" spans="1:25" ht="12.75" customHeight="1" x14ac:dyDescent="0.2">
      <c r="A263" s="26"/>
      <c r="B263" s="7"/>
      <c r="C263" s="7"/>
      <c r="E263" s="7"/>
      <c r="F263" s="7"/>
      <c r="G263" s="7"/>
      <c r="H263" s="7"/>
      <c r="I263" s="7"/>
      <c r="J263" s="7"/>
      <c r="K263" s="7"/>
      <c r="L263" s="7"/>
      <c r="M263" s="7"/>
      <c r="N263" s="7"/>
      <c r="O263" s="7"/>
      <c r="P263" s="7"/>
      <c r="Q263" s="7"/>
      <c r="R263" s="7"/>
      <c r="S263" s="7"/>
      <c r="T263" s="7"/>
      <c r="U263" s="7"/>
      <c r="V263" s="7"/>
      <c r="W263" s="7"/>
      <c r="X263" s="7"/>
      <c r="Y263" s="7"/>
    </row>
    <row r="264" spans="1:25" ht="12.75" customHeight="1" x14ac:dyDescent="0.2">
      <c r="A264" s="26"/>
      <c r="B264" s="7"/>
      <c r="C264" s="7"/>
      <c r="E264" s="7"/>
      <c r="F264" s="7"/>
      <c r="G264" s="7"/>
      <c r="H264" s="7"/>
      <c r="I264" s="7"/>
      <c r="J264" s="7"/>
      <c r="K264" s="7"/>
      <c r="L264" s="7"/>
      <c r="M264" s="7"/>
      <c r="N264" s="7"/>
      <c r="O264" s="7"/>
      <c r="P264" s="7"/>
      <c r="Q264" s="7"/>
      <c r="R264" s="7"/>
      <c r="S264" s="7"/>
      <c r="T264" s="7"/>
      <c r="U264" s="7"/>
      <c r="V264" s="7"/>
      <c r="W264" s="7"/>
      <c r="X264" s="7"/>
      <c r="Y264" s="7"/>
    </row>
    <row r="265" spans="1:25" ht="12.75" customHeight="1" x14ac:dyDescent="0.2">
      <c r="A265" s="26"/>
      <c r="B265" s="7"/>
      <c r="C265" s="7"/>
      <c r="E265" s="7"/>
      <c r="F265" s="7"/>
      <c r="G265" s="7"/>
      <c r="H265" s="7"/>
      <c r="I265" s="7"/>
      <c r="J265" s="7"/>
      <c r="K265" s="7"/>
      <c r="L265" s="7"/>
      <c r="M265" s="7"/>
      <c r="N265" s="7"/>
      <c r="O265" s="7"/>
      <c r="P265" s="7"/>
      <c r="Q265" s="7"/>
      <c r="R265" s="7"/>
      <c r="S265" s="7"/>
      <c r="T265" s="7"/>
      <c r="U265" s="7"/>
      <c r="V265" s="7"/>
      <c r="W265" s="7"/>
      <c r="X265" s="7"/>
      <c r="Y265" s="7"/>
    </row>
    <row r="266" spans="1:25" ht="12.75" customHeight="1" x14ac:dyDescent="0.2">
      <c r="A266" s="26"/>
      <c r="B266" s="7"/>
      <c r="C266" s="7"/>
      <c r="E266" s="7"/>
      <c r="F266" s="7"/>
      <c r="G266" s="7"/>
      <c r="H266" s="7"/>
      <c r="I266" s="7"/>
      <c r="J266" s="7"/>
      <c r="K266" s="7"/>
      <c r="L266" s="7"/>
      <c r="M266" s="7"/>
      <c r="N266" s="7"/>
      <c r="O266" s="7"/>
      <c r="P266" s="7"/>
      <c r="Q266" s="7"/>
      <c r="R266" s="7"/>
      <c r="S266" s="7"/>
      <c r="T266" s="7"/>
      <c r="U266" s="7"/>
      <c r="V266" s="7"/>
      <c r="W266" s="7"/>
      <c r="X266" s="7"/>
      <c r="Y266" s="7"/>
    </row>
    <row r="267" spans="1:25" ht="12.75" customHeight="1" x14ac:dyDescent="0.2">
      <c r="A267" s="26"/>
      <c r="B267" s="7"/>
      <c r="C267" s="7"/>
      <c r="E267" s="7"/>
      <c r="F267" s="7"/>
      <c r="G267" s="7"/>
      <c r="H267" s="7"/>
      <c r="I267" s="7"/>
      <c r="J267" s="7"/>
      <c r="K267" s="7"/>
      <c r="L267" s="7"/>
      <c r="M267" s="7"/>
      <c r="N267" s="7"/>
      <c r="O267" s="7"/>
      <c r="P267" s="7"/>
      <c r="Q267" s="7"/>
      <c r="R267" s="7"/>
      <c r="S267" s="7"/>
      <c r="T267" s="7"/>
      <c r="U267" s="7"/>
      <c r="V267" s="7"/>
      <c r="W267" s="7"/>
      <c r="X267" s="7"/>
      <c r="Y267" s="7"/>
    </row>
    <row r="268" spans="1:25" ht="12.75" customHeight="1" x14ac:dyDescent="0.2">
      <c r="A268" s="26"/>
      <c r="B268" s="7"/>
      <c r="C268" s="7"/>
      <c r="E268" s="7"/>
      <c r="F268" s="7"/>
      <c r="G268" s="7"/>
      <c r="H268" s="7"/>
      <c r="I268" s="7"/>
      <c r="J268" s="7"/>
      <c r="K268" s="7"/>
      <c r="L268" s="7"/>
      <c r="M268" s="7"/>
      <c r="N268" s="7"/>
      <c r="O268" s="7"/>
      <c r="P268" s="7"/>
      <c r="Q268" s="7"/>
      <c r="R268" s="7"/>
      <c r="S268" s="7"/>
      <c r="T268" s="7"/>
      <c r="U268" s="7"/>
      <c r="V268" s="7"/>
      <c r="W268" s="7"/>
      <c r="X268" s="7"/>
      <c r="Y268" s="7"/>
    </row>
    <row r="269" spans="1:25" ht="12.75" customHeight="1" x14ac:dyDescent="0.2">
      <c r="A269" s="26"/>
      <c r="B269" s="7"/>
      <c r="C269" s="7"/>
      <c r="E269" s="7"/>
      <c r="F269" s="7"/>
      <c r="G269" s="7"/>
      <c r="H269" s="7"/>
      <c r="I269" s="7"/>
      <c r="J269" s="7"/>
      <c r="K269" s="7"/>
      <c r="L269" s="7"/>
      <c r="M269" s="7"/>
      <c r="N269" s="7"/>
      <c r="O269" s="7"/>
      <c r="P269" s="7"/>
      <c r="Q269" s="7"/>
      <c r="R269" s="7"/>
      <c r="S269" s="7"/>
      <c r="T269" s="7"/>
      <c r="U269" s="7"/>
      <c r="V269" s="7"/>
      <c r="W269" s="7"/>
      <c r="X269" s="7"/>
      <c r="Y269" s="7"/>
    </row>
    <row r="270" spans="1:25" ht="12.75" customHeight="1" x14ac:dyDescent="0.2">
      <c r="A270" s="26"/>
      <c r="B270" s="7"/>
      <c r="C270" s="7"/>
      <c r="E270" s="7"/>
      <c r="F270" s="7"/>
      <c r="G270" s="7"/>
      <c r="H270" s="7"/>
      <c r="I270" s="7"/>
      <c r="J270" s="7"/>
      <c r="K270" s="7"/>
      <c r="L270" s="7"/>
      <c r="M270" s="7"/>
      <c r="N270" s="7"/>
      <c r="O270" s="7"/>
      <c r="P270" s="7"/>
      <c r="Q270" s="7"/>
      <c r="R270" s="7"/>
      <c r="S270" s="7"/>
      <c r="T270" s="7"/>
      <c r="U270" s="7"/>
      <c r="V270" s="7"/>
      <c r="W270" s="7"/>
      <c r="X270" s="7"/>
      <c r="Y270" s="7"/>
    </row>
    <row r="271" spans="1:25" ht="12.75" customHeight="1" x14ac:dyDescent="0.2">
      <c r="A271" s="26"/>
      <c r="B271" s="7"/>
      <c r="C271" s="7"/>
      <c r="E271" s="7"/>
      <c r="F271" s="7"/>
      <c r="G271" s="7"/>
      <c r="H271" s="7"/>
      <c r="I271" s="7"/>
      <c r="J271" s="7"/>
      <c r="K271" s="7"/>
      <c r="L271" s="7"/>
      <c r="M271" s="7"/>
      <c r="N271" s="7"/>
      <c r="O271" s="7"/>
      <c r="P271" s="7"/>
      <c r="Q271" s="7"/>
      <c r="R271" s="7"/>
      <c r="S271" s="7"/>
      <c r="T271" s="7"/>
      <c r="U271" s="7"/>
      <c r="V271" s="7"/>
      <c r="W271" s="7"/>
      <c r="X271" s="7"/>
      <c r="Y271" s="7"/>
    </row>
    <row r="272" spans="1:25" ht="12.75" customHeight="1" x14ac:dyDescent="0.2">
      <c r="A272" s="26"/>
      <c r="B272" s="7"/>
      <c r="C272" s="7"/>
      <c r="E272" s="7"/>
      <c r="F272" s="7"/>
      <c r="G272" s="7"/>
      <c r="H272" s="7"/>
      <c r="I272" s="7"/>
      <c r="J272" s="7"/>
      <c r="K272" s="7"/>
      <c r="L272" s="7"/>
      <c r="M272" s="7"/>
      <c r="N272" s="7"/>
      <c r="O272" s="7"/>
      <c r="P272" s="7"/>
      <c r="Q272" s="7"/>
      <c r="R272" s="7"/>
      <c r="S272" s="7"/>
      <c r="T272" s="7"/>
      <c r="U272" s="7"/>
      <c r="V272" s="7"/>
      <c r="W272" s="7"/>
      <c r="X272" s="7"/>
      <c r="Y272" s="7"/>
    </row>
    <row r="273" spans="1:25" ht="12.75" customHeight="1" x14ac:dyDescent="0.2">
      <c r="A273" s="26"/>
      <c r="B273" s="7"/>
      <c r="C273" s="7"/>
      <c r="E273" s="7"/>
      <c r="F273" s="7"/>
      <c r="G273" s="7"/>
      <c r="H273" s="7"/>
      <c r="I273" s="7"/>
      <c r="J273" s="7"/>
      <c r="K273" s="7"/>
      <c r="L273" s="7"/>
      <c r="M273" s="7"/>
      <c r="N273" s="7"/>
      <c r="O273" s="7"/>
      <c r="P273" s="7"/>
      <c r="Q273" s="7"/>
      <c r="R273" s="7"/>
      <c r="S273" s="7"/>
      <c r="T273" s="7"/>
      <c r="U273" s="7"/>
      <c r="V273" s="7"/>
      <c r="W273" s="7"/>
      <c r="X273" s="7"/>
      <c r="Y273" s="7"/>
    </row>
    <row r="274" spans="1:25" ht="12.75" customHeight="1" x14ac:dyDescent="0.2">
      <c r="A274" s="26"/>
      <c r="B274" s="7"/>
      <c r="C274" s="7"/>
      <c r="E274" s="7"/>
      <c r="F274" s="7"/>
      <c r="G274" s="7"/>
      <c r="H274" s="7"/>
      <c r="I274" s="7"/>
      <c r="J274" s="7"/>
      <c r="K274" s="7"/>
      <c r="L274" s="7"/>
      <c r="M274" s="7"/>
      <c r="N274" s="7"/>
      <c r="O274" s="7"/>
      <c r="P274" s="7"/>
      <c r="Q274" s="7"/>
      <c r="R274" s="7"/>
      <c r="S274" s="7"/>
      <c r="T274" s="7"/>
      <c r="U274" s="7"/>
      <c r="V274" s="7"/>
      <c r="W274" s="7"/>
      <c r="X274" s="7"/>
      <c r="Y274" s="7"/>
    </row>
    <row r="275" spans="1:25" ht="12.75" customHeight="1" x14ac:dyDescent="0.2">
      <c r="A275" s="26"/>
      <c r="B275" s="7"/>
      <c r="C275" s="7"/>
      <c r="E275" s="7"/>
      <c r="F275" s="7"/>
      <c r="G275" s="7"/>
      <c r="H275" s="7"/>
      <c r="I275" s="7"/>
      <c r="J275" s="7"/>
      <c r="K275" s="7"/>
      <c r="L275" s="7"/>
      <c r="M275" s="7"/>
      <c r="N275" s="7"/>
      <c r="O275" s="7"/>
      <c r="P275" s="7"/>
      <c r="Q275" s="7"/>
      <c r="R275" s="7"/>
      <c r="S275" s="7"/>
      <c r="T275" s="7"/>
      <c r="U275" s="7"/>
      <c r="V275" s="7"/>
      <c r="W275" s="7"/>
      <c r="X275" s="7"/>
      <c r="Y275" s="7"/>
    </row>
    <row r="276" spans="1:25" ht="12.75" customHeight="1" x14ac:dyDescent="0.2">
      <c r="A276" s="26"/>
      <c r="B276" s="7"/>
      <c r="C276" s="7"/>
      <c r="E276" s="7"/>
      <c r="F276" s="7"/>
      <c r="G276" s="7"/>
      <c r="H276" s="7"/>
      <c r="I276" s="7"/>
      <c r="J276" s="7"/>
      <c r="K276" s="7"/>
      <c r="L276" s="7"/>
      <c r="M276" s="7"/>
      <c r="N276" s="7"/>
      <c r="O276" s="7"/>
      <c r="P276" s="7"/>
      <c r="Q276" s="7"/>
      <c r="R276" s="7"/>
      <c r="S276" s="7"/>
      <c r="T276" s="7"/>
      <c r="U276" s="7"/>
      <c r="V276" s="7"/>
      <c r="W276" s="7"/>
      <c r="X276" s="7"/>
      <c r="Y276" s="7"/>
    </row>
    <row r="277" spans="1:25" ht="12.75" customHeight="1" x14ac:dyDescent="0.2">
      <c r="A277" s="26"/>
      <c r="B277" s="7"/>
      <c r="C277" s="7"/>
      <c r="E277" s="7"/>
      <c r="F277" s="7"/>
      <c r="G277" s="7"/>
      <c r="H277" s="7"/>
      <c r="I277" s="7"/>
      <c r="J277" s="7"/>
      <c r="K277" s="7"/>
      <c r="L277" s="7"/>
      <c r="M277" s="7"/>
      <c r="N277" s="7"/>
      <c r="O277" s="7"/>
      <c r="P277" s="7"/>
      <c r="Q277" s="7"/>
      <c r="R277" s="7"/>
      <c r="S277" s="7"/>
      <c r="T277" s="7"/>
      <c r="U277" s="7"/>
      <c r="V277" s="7"/>
      <c r="W277" s="7"/>
      <c r="X277" s="7"/>
      <c r="Y277" s="7"/>
    </row>
    <row r="278" spans="1:25" ht="12.75" customHeight="1" x14ac:dyDescent="0.2">
      <c r="A278" s="26"/>
      <c r="B278" s="7"/>
      <c r="C278" s="7"/>
      <c r="E278" s="7"/>
      <c r="F278" s="7"/>
      <c r="G278" s="7"/>
      <c r="H278" s="7"/>
      <c r="I278" s="7"/>
      <c r="J278" s="7"/>
      <c r="K278" s="7"/>
      <c r="L278" s="7"/>
      <c r="M278" s="7"/>
      <c r="N278" s="7"/>
      <c r="O278" s="7"/>
      <c r="P278" s="7"/>
      <c r="Q278" s="7"/>
      <c r="R278" s="7"/>
      <c r="S278" s="7"/>
      <c r="T278" s="7"/>
      <c r="U278" s="7"/>
      <c r="V278" s="7"/>
      <c r="W278" s="7"/>
      <c r="X278" s="7"/>
      <c r="Y278" s="7"/>
    </row>
    <row r="279" spans="1:25" ht="12.75" customHeight="1" x14ac:dyDescent="0.2">
      <c r="A279" s="26"/>
      <c r="B279" s="7"/>
      <c r="C279" s="7"/>
      <c r="E279" s="7"/>
      <c r="F279" s="7"/>
      <c r="G279" s="7"/>
      <c r="H279" s="7"/>
      <c r="I279" s="7"/>
      <c r="J279" s="7"/>
      <c r="K279" s="7"/>
      <c r="L279" s="7"/>
      <c r="M279" s="7"/>
      <c r="N279" s="7"/>
      <c r="O279" s="7"/>
      <c r="P279" s="7"/>
      <c r="Q279" s="7"/>
      <c r="R279" s="7"/>
      <c r="S279" s="7"/>
      <c r="T279" s="7"/>
      <c r="U279" s="7"/>
      <c r="V279" s="7"/>
      <c r="W279" s="7"/>
      <c r="X279" s="7"/>
      <c r="Y279" s="7"/>
    </row>
    <row r="280" spans="1:25" ht="12.75" customHeight="1" x14ac:dyDescent="0.2">
      <c r="A280" s="26"/>
      <c r="B280" s="7"/>
      <c r="C280" s="7"/>
      <c r="E280" s="7"/>
      <c r="F280" s="7"/>
      <c r="G280" s="7"/>
      <c r="H280" s="7"/>
      <c r="I280" s="7"/>
      <c r="J280" s="7"/>
      <c r="K280" s="7"/>
      <c r="L280" s="7"/>
      <c r="M280" s="7"/>
      <c r="N280" s="7"/>
      <c r="O280" s="7"/>
      <c r="P280" s="7"/>
      <c r="Q280" s="7"/>
      <c r="R280" s="7"/>
      <c r="S280" s="7"/>
      <c r="T280" s="7"/>
      <c r="U280" s="7"/>
      <c r="V280" s="7"/>
      <c r="W280" s="7"/>
      <c r="X280" s="7"/>
      <c r="Y280" s="7"/>
    </row>
    <row r="281" spans="1:25" ht="12.75" customHeight="1" x14ac:dyDescent="0.2">
      <c r="A281" s="26"/>
      <c r="B281" s="7"/>
      <c r="C281" s="7"/>
      <c r="E281" s="7"/>
      <c r="F281" s="7"/>
      <c r="G281" s="7"/>
      <c r="H281" s="7"/>
      <c r="I281" s="7"/>
      <c r="J281" s="7"/>
      <c r="K281" s="7"/>
      <c r="L281" s="7"/>
      <c r="M281" s="7"/>
      <c r="N281" s="7"/>
      <c r="O281" s="7"/>
      <c r="P281" s="7"/>
      <c r="Q281" s="7"/>
      <c r="R281" s="7"/>
      <c r="S281" s="7"/>
      <c r="T281" s="7"/>
      <c r="U281" s="7"/>
      <c r="V281" s="7"/>
      <c r="W281" s="7"/>
      <c r="X281" s="7"/>
      <c r="Y281" s="7"/>
    </row>
    <row r="282" spans="1:25" ht="12.75" customHeight="1" x14ac:dyDescent="0.2">
      <c r="A282" s="26"/>
      <c r="B282" s="7"/>
      <c r="C282" s="7"/>
      <c r="E282" s="7"/>
      <c r="F282" s="7"/>
      <c r="G282" s="7"/>
      <c r="H282" s="7"/>
      <c r="I282" s="7"/>
      <c r="J282" s="7"/>
      <c r="K282" s="7"/>
      <c r="L282" s="7"/>
      <c r="M282" s="7"/>
      <c r="N282" s="7"/>
      <c r="O282" s="7"/>
      <c r="P282" s="7"/>
      <c r="Q282" s="7"/>
      <c r="R282" s="7"/>
      <c r="S282" s="7"/>
      <c r="T282" s="7"/>
      <c r="U282" s="7"/>
      <c r="V282" s="7"/>
      <c r="W282" s="7"/>
      <c r="X282" s="7"/>
      <c r="Y282" s="7"/>
    </row>
    <row r="283" spans="1:25" ht="12.75" customHeight="1" x14ac:dyDescent="0.2">
      <c r="A283" s="26"/>
      <c r="B283" s="7"/>
      <c r="C283" s="7"/>
      <c r="E283" s="7"/>
      <c r="F283" s="7"/>
      <c r="G283" s="7"/>
      <c r="H283" s="7"/>
      <c r="I283" s="7"/>
      <c r="J283" s="7"/>
      <c r="K283" s="7"/>
      <c r="L283" s="7"/>
      <c r="M283" s="7"/>
      <c r="N283" s="7"/>
      <c r="O283" s="7"/>
      <c r="P283" s="7"/>
      <c r="Q283" s="7"/>
      <c r="R283" s="7"/>
      <c r="S283" s="7"/>
      <c r="T283" s="7"/>
      <c r="U283" s="7"/>
      <c r="V283" s="7"/>
      <c r="W283" s="7"/>
      <c r="X283" s="7"/>
      <c r="Y283" s="7"/>
    </row>
    <row r="284" spans="1:25" ht="12.75" customHeight="1" x14ac:dyDescent="0.2">
      <c r="A284" s="26"/>
      <c r="B284" s="7"/>
      <c r="C284" s="7"/>
      <c r="E284" s="7"/>
      <c r="F284" s="7"/>
      <c r="G284" s="7"/>
      <c r="H284" s="7"/>
      <c r="I284" s="7"/>
      <c r="J284" s="7"/>
      <c r="K284" s="7"/>
      <c r="L284" s="7"/>
      <c r="M284" s="7"/>
      <c r="N284" s="7"/>
      <c r="O284" s="7"/>
      <c r="P284" s="7"/>
      <c r="Q284" s="7"/>
      <c r="R284" s="7"/>
      <c r="S284" s="7"/>
      <c r="T284" s="7"/>
      <c r="U284" s="7"/>
      <c r="V284" s="7"/>
      <c r="W284" s="7"/>
      <c r="X284" s="7"/>
      <c r="Y284" s="7"/>
    </row>
    <row r="285" spans="1:25" ht="12.75" customHeight="1" x14ac:dyDescent="0.2">
      <c r="A285" s="26"/>
      <c r="B285" s="7"/>
      <c r="C285" s="7"/>
      <c r="E285" s="7"/>
      <c r="F285" s="7"/>
      <c r="G285" s="7"/>
      <c r="H285" s="7"/>
      <c r="I285" s="7"/>
      <c r="J285" s="7"/>
      <c r="K285" s="7"/>
      <c r="L285" s="7"/>
      <c r="M285" s="7"/>
      <c r="N285" s="7"/>
      <c r="O285" s="7"/>
      <c r="P285" s="7"/>
      <c r="Q285" s="7"/>
      <c r="R285" s="7"/>
      <c r="S285" s="7"/>
      <c r="T285" s="7"/>
      <c r="U285" s="7"/>
      <c r="V285" s="7"/>
      <c r="W285" s="7"/>
      <c r="X285" s="7"/>
      <c r="Y285" s="7"/>
    </row>
    <row r="286" spans="1:25" ht="12.75" customHeight="1" x14ac:dyDescent="0.2">
      <c r="A286" s="26"/>
      <c r="B286" s="7"/>
      <c r="C286" s="7"/>
      <c r="E286" s="7"/>
      <c r="F286" s="7"/>
      <c r="G286" s="7"/>
      <c r="H286" s="7"/>
      <c r="I286" s="7"/>
      <c r="J286" s="7"/>
      <c r="K286" s="7"/>
      <c r="L286" s="7"/>
      <c r="M286" s="7"/>
      <c r="N286" s="7"/>
      <c r="O286" s="7"/>
      <c r="P286" s="7"/>
      <c r="Q286" s="7"/>
      <c r="R286" s="7"/>
      <c r="S286" s="7"/>
      <c r="T286" s="7"/>
      <c r="U286" s="7"/>
      <c r="V286" s="7"/>
      <c r="W286" s="7"/>
      <c r="X286" s="7"/>
      <c r="Y286" s="7"/>
    </row>
    <row r="287" spans="1:25" ht="12.75" customHeight="1" x14ac:dyDescent="0.2">
      <c r="A287" s="26"/>
      <c r="B287" s="7"/>
      <c r="C287" s="7"/>
      <c r="E287" s="7"/>
      <c r="F287" s="7"/>
      <c r="G287" s="7"/>
      <c r="H287" s="7"/>
      <c r="I287" s="7"/>
      <c r="J287" s="7"/>
      <c r="K287" s="7"/>
      <c r="L287" s="7"/>
      <c r="M287" s="7"/>
      <c r="N287" s="7"/>
      <c r="O287" s="7"/>
      <c r="P287" s="7"/>
      <c r="Q287" s="7"/>
      <c r="R287" s="7"/>
      <c r="S287" s="7"/>
      <c r="T287" s="7"/>
      <c r="U287" s="7"/>
      <c r="V287" s="7"/>
      <c r="W287" s="7"/>
      <c r="X287" s="7"/>
      <c r="Y287" s="7"/>
    </row>
    <row r="288" spans="1:25" ht="12.75" customHeight="1" x14ac:dyDescent="0.2">
      <c r="A288" s="26"/>
      <c r="B288" s="7"/>
      <c r="C288" s="7"/>
      <c r="E288" s="7"/>
      <c r="F288" s="7"/>
      <c r="G288" s="7"/>
      <c r="H288" s="7"/>
      <c r="I288" s="7"/>
      <c r="J288" s="7"/>
      <c r="K288" s="7"/>
      <c r="L288" s="7"/>
      <c r="M288" s="7"/>
      <c r="N288" s="7"/>
      <c r="O288" s="7"/>
      <c r="P288" s="7"/>
      <c r="Q288" s="7"/>
      <c r="R288" s="7"/>
      <c r="S288" s="7"/>
      <c r="T288" s="7"/>
      <c r="U288" s="7"/>
      <c r="V288" s="7"/>
      <c r="W288" s="7"/>
      <c r="X288" s="7"/>
      <c r="Y288" s="7"/>
    </row>
    <row r="289" spans="1:25" ht="12.75" customHeight="1" x14ac:dyDescent="0.2">
      <c r="A289" s="26"/>
      <c r="B289" s="7"/>
      <c r="C289" s="7"/>
      <c r="E289" s="7"/>
      <c r="F289" s="7"/>
      <c r="G289" s="7"/>
      <c r="H289" s="7"/>
      <c r="I289" s="7"/>
      <c r="J289" s="7"/>
      <c r="K289" s="7"/>
      <c r="L289" s="7"/>
      <c r="M289" s="7"/>
      <c r="N289" s="7"/>
      <c r="O289" s="7"/>
      <c r="P289" s="7"/>
      <c r="Q289" s="7"/>
      <c r="R289" s="7"/>
      <c r="S289" s="7"/>
      <c r="T289" s="7"/>
      <c r="U289" s="7"/>
      <c r="V289" s="7"/>
      <c r="W289" s="7"/>
      <c r="X289" s="7"/>
      <c r="Y289" s="7"/>
    </row>
    <row r="290" spans="1:25" ht="12.75" customHeight="1" x14ac:dyDescent="0.2">
      <c r="A290" s="26"/>
      <c r="B290" s="7"/>
      <c r="C290" s="7"/>
      <c r="E290" s="7"/>
      <c r="F290" s="7"/>
      <c r="G290" s="7"/>
      <c r="H290" s="7"/>
      <c r="I290" s="7"/>
      <c r="J290" s="7"/>
      <c r="K290" s="7"/>
      <c r="L290" s="7"/>
      <c r="M290" s="7"/>
      <c r="N290" s="7"/>
      <c r="O290" s="7"/>
      <c r="P290" s="7"/>
      <c r="Q290" s="7"/>
      <c r="R290" s="7"/>
      <c r="S290" s="7"/>
      <c r="T290" s="7"/>
      <c r="U290" s="7"/>
      <c r="V290" s="7"/>
      <c r="W290" s="7"/>
      <c r="X290" s="7"/>
      <c r="Y290" s="7"/>
    </row>
    <row r="291" spans="1:25" ht="12.75" customHeight="1" x14ac:dyDescent="0.2">
      <c r="A291" s="26"/>
      <c r="B291" s="7"/>
      <c r="C291" s="7"/>
      <c r="E291" s="7"/>
      <c r="F291" s="7"/>
      <c r="G291" s="7"/>
      <c r="H291" s="7"/>
      <c r="I291" s="7"/>
      <c r="J291" s="7"/>
      <c r="K291" s="7"/>
      <c r="L291" s="7"/>
      <c r="M291" s="7"/>
      <c r="N291" s="7"/>
      <c r="O291" s="7"/>
      <c r="P291" s="7"/>
      <c r="Q291" s="7"/>
      <c r="R291" s="7"/>
      <c r="S291" s="7"/>
      <c r="T291" s="7"/>
      <c r="U291" s="7"/>
      <c r="V291" s="7"/>
      <c r="W291" s="7"/>
      <c r="X291" s="7"/>
      <c r="Y291" s="7"/>
    </row>
    <row r="292" spans="1:25" ht="12.75" customHeight="1" x14ac:dyDescent="0.2">
      <c r="A292" s="26"/>
      <c r="B292" s="7"/>
      <c r="C292" s="7"/>
      <c r="E292" s="7"/>
      <c r="F292" s="7"/>
      <c r="G292" s="7"/>
      <c r="H292" s="7"/>
      <c r="I292" s="7"/>
      <c r="J292" s="7"/>
      <c r="K292" s="7"/>
      <c r="L292" s="7"/>
      <c r="M292" s="7"/>
      <c r="N292" s="7"/>
      <c r="O292" s="7"/>
      <c r="P292" s="7"/>
      <c r="Q292" s="7"/>
      <c r="R292" s="7"/>
      <c r="S292" s="7"/>
      <c r="T292" s="7"/>
      <c r="U292" s="7"/>
      <c r="V292" s="7"/>
      <c r="W292" s="7"/>
      <c r="X292" s="7"/>
      <c r="Y292" s="7"/>
    </row>
    <row r="293" spans="1:25" ht="12.75" customHeight="1" x14ac:dyDescent="0.2">
      <c r="A293" s="26"/>
      <c r="B293" s="7"/>
      <c r="C293" s="7"/>
      <c r="E293" s="7"/>
      <c r="F293" s="7"/>
      <c r="G293" s="7"/>
      <c r="H293" s="7"/>
      <c r="I293" s="7"/>
      <c r="J293" s="7"/>
      <c r="K293" s="7"/>
      <c r="L293" s="7"/>
      <c r="M293" s="7"/>
      <c r="N293" s="7"/>
      <c r="O293" s="7"/>
      <c r="P293" s="7"/>
      <c r="Q293" s="7"/>
      <c r="R293" s="7"/>
      <c r="S293" s="7"/>
      <c r="T293" s="7"/>
      <c r="U293" s="7"/>
      <c r="V293" s="7"/>
      <c r="W293" s="7"/>
      <c r="X293" s="7"/>
      <c r="Y293" s="7"/>
    </row>
    <row r="294" spans="1:25" ht="12.75" customHeight="1" x14ac:dyDescent="0.2">
      <c r="A294" s="26"/>
      <c r="B294" s="7"/>
      <c r="C294" s="7"/>
      <c r="E294" s="7"/>
      <c r="F294" s="7"/>
      <c r="G294" s="7"/>
      <c r="H294" s="7"/>
      <c r="I294" s="7"/>
      <c r="J294" s="7"/>
      <c r="K294" s="7"/>
      <c r="L294" s="7"/>
      <c r="M294" s="7"/>
      <c r="N294" s="7"/>
      <c r="O294" s="7"/>
      <c r="P294" s="7"/>
      <c r="Q294" s="7"/>
      <c r="R294" s="7"/>
      <c r="S294" s="7"/>
      <c r="T294" s="7"/>
      <c r="U294" s="7"/>
      <c r="V294" s="7"/>
      <c r="W294" s="7"/>
      <c r="X294" s="7"/>
      <c r="Y294" s="7"/>
    </row>
    <row r="295" spans="1:25" ht="12.75" customHeight="1" x14ac:dyDescent="0.2">
      <c r="A295" s="26"/>
      <c r="B295" s="7"/>
      <c r="C295" s="7"/>
      <c r="E295" s="7"/>
      <c r="F295" s="7"/>
      <c r="G295" s="7"/>
      <c r="H295" s="7"/>
      <c r="I295" s="7"/>
      <c r="J295" s="7"/>
      <c r="K295" s="7"/>
      <c r="L295" s="7"/>
      <c r="M295" s="7"/>
      <c r="N295" s="7"/>
      <c r="O295" s="7"/>
      <c r="P295" s="7"/>
      <c r="Q295" s="7"/>
      <c r="R295" s="7"/>
      <c r="S295" s="7"/>
      <c r="T295" s="7"/>
      <c r="U295" s="7"/>
      <c r="V295" s="7"/>
      <c r="W295" s="7"/>
      <c r="X295" s="7"/>
      <c r="Y295" s="7"/>
    </row>
    <row r="296" spans="1:25" ht="12.75" customHeight="1" x14ac:dyDescent="0.2">
      <c r="A296" s="26"/>
      <c r="B296" s="7"/>
      <c r="C296" s="7"/>
      <c r="E296" s="7"/>
      <c r="F296" s="7"/>
      <c r="G296" s="7"/>
      <c r="H296" s="7"/>
      <c r="I296" s="7"/>
      <c r="J296" s="7"/>
      <c r="K296" s="7"/>
      <c r="L296" s="7"/>
      <c r="M296" s="7"/>
      <c r="N296" s="7"/>
      <c r="O296" s="7"/>
      <c r="P296" s="7"/>
      <c r="Q296" s="7"/>
      <c r="R296" s="7"/>
      <c r="S296" s="7"/>
      <c r="T296" s="7"/>
      <c r="U296" s="7"/>
      <c r="V296" s="7"/>
      <c r="W296" s="7"/>
      <c r="X296" s="7"/>
      <c r="Y296" s="7"/>
    </row>
    <row r="297" spans="1:25" ht="12.75" customHeight="1" x14ac:dyDescent="0.2">
      <c r="A297" s="26"/>
      <c r="B297" s="7"/>
      <c r="C297" s="7"/>
      <c r="E297" s="7"/>
      <c r="F297" s="7"/>
      <c r="G297" s="7"/>
      <c r="H297" s="7"/>
      <c r="I297" s="7"/>
      <c r="J297" s="7"/>
      <c r="K297" s="7"/>
      <c r="L297" s="7"/>
      <c r="M297" s="7"/>
      <c r="N297" s="7"/>
      <c r="O297" s="7"/>
      <c r="P297" s="7"/>
      <c r="Q297" s="7"/>
      <c r="R297" s="7"/>
      <c r="S297" s="7"/>
      <c r="T297" s="7"/>
      <c r="U297" s="7"/>
      <c r="V297" s="7"/>
      <c r="W297" s="7"/>
      <c r="X297" s="7"/>
      <c r="Y297" s="7"/>
    </row>
    <row r="298" spans="1:25" ht="12.75" customHeight="1" x14ac:dyDescent="0.2">
      <c r="A298" s="26"/>
      <c r="B298" s="7"/>
      <c r="C298" s="7"/>
      <c r="E298" s="7"/>
      <c r="F298" s="7"/>
      <c r="G298" s="7"/>
      <c r="H298" s="7"/>
      <c r="I298" s="7"/>
      <c r="J298" s="7"/>
      <c r="K298" s="7"/>
      <c r="L298" s="7"/>
      <c r="M298" s="7"/>
      <c r="N298" s="7"/>
      <c r="O298" s="7"/>
      <c r="P298" s="7"/>
      <c r="Q298" s="7"/>
      <c r="R298" s="7"/>
      <c r="S298" s="7"/>
      <c r="T298" s="7"/>
      <c r="U298" s="7"/>
      <c r="V298" s="7"/>
      <c r="W298" s="7"/>
      <c r="X298" s="7"/>
      <c r="Y298" s="7"/>
    </row>
    <row r="299" spans="1:25" ht="12.75" customHeight="1" x14ac:dyDescent="0.2">
      <c r="A299" s="26"/>
      <c r="B299" s="7"/>
      <c r="C299" s="7"/>
      <c r="E299" s="7"/>
      <c r="F299" s="7"/>
      <c r="G299" s="7"/>
      <c r="H299" s="7"/>
      <c r="I299" s="7"/>
      <c r="J299" s="7"/>
      <c r="K299" s="7"/>
      <c r="L299" s="7"/>
      <c r="M299" s="7"/>
      <c r="N299" s="7"/>
      <c r="O299" s="7"/>
      <c r="P299" s="7"/>
      <c r="Q299" s="7"/>
      <c r="R299" s="7"/>
      <c r="S299" s="7"/>
      <c r="T299" s="7"/>
      <c r="U299" s="7"/>
      <c r="V299" s="7"/>
      <c r="W299" s="7"/>
      <c r="X299" s="7"/>
      <c r="Y299" s="7"/>
    </row>
    <row r="300" spans="1:25" ht="12.75" customHeight="1" x14ac:dyDescent="0.2">
      <c r="A300" s="26"/>
      <c r="B300" s="7"/>
      <c r="C300" s="7"/>
      <c r="E300" s="7"/>
      <c r="F300" s="7"/>
      <c r="G300" s="7"/>
      <c r="H300" s="7"/>
      <c r="I300" s="7"/>
      <c r="J300" s="7"/>
      <c r="K300" s="7"/>
      <c r="L300" s="7"/>
      <c r="M300" s="7"/>
      <c r="N300" s="7"/>
      <c r="O300" s="7"/>
      <c r="P300" s="7"/>
      <c r="Q300" s="7"/>
      <c r="R300" s="7"/>
      <c r="S300" s="7"/>
      <c r="T300" s="7"/>
      <c r="U300" s="7"/>
      <c r="V300" s="7"/>
      <c r="W300" s="7"/>
      <c r="X300" s="7"/>
      <c r="Y300" s="7"/>
    </row>
    <row r="301" spans="1:25" x14ac:dyDescent="0.2">
      <c r="A301" s="26"/>
      <c r="B301" s="7"/>
      <c r="C301" s="7"/>
    </row>
    <row r="302" spans="1:25" x14ac:dyDescent="0.2">
      <c r="A302" s="26"/>
      <c r="B302" s="7"/>
      <c r="C302" s="7"/>
    </row>
    <row r="303" spans="1:25" x14ac:dyDescent="0.2">
      <c r="A303" s="26"/>
      <c r="B303" s="7"/>
      <c r="C303" s="7"/>
    </row>
    <row r="304" spans="1:25" x14ac:dyDescent="0.2">
      <c r="A304" s="26"/>
      <c r="B304" s="7"/>
      <c r="C304" s="7"/>
    </row>
    <row r="305" spans="1:3" x14ac:dyDescent="0.2">
      <c r="A305" s="26"/>
      <c r="B305" s="7"/>
      <c r="C305" s="7"/>
    </row>
    <row r="306" spans="1:3" x14ac:dyDescent="0.2">
      <c r="A306" s="26"/>
      <c r="B306" s="7"/>
      <c r="C306" s="7"/>
    </row>
    <row r="307" spans="1:3" x14ac:dyDescent="0.2">
      <c r="A307" s="26"/>
      <c r="B307" s="7"/>
      <c r="C307" s="7"/>
    </row>
    <row r="308" spans="1:3" x14ac:dyDescent="0.2">
      <c r="A308" s="26"/>
      <c r="B308" s="7"/>
      <c r="C308" s="7"/>
    </row>
    <row r="309" spans="1:3" x14ac:dyDescent="0.2">
      <c r="A309" s="26"/>
      <c r="B309" s="7"/>
      <c r="C309" s="7"/>
    </row>
    <row r="310" spans="1:3" x14ac:dyDescent="0.2">
      <c r="A310" s="26"/>
      <c r="B310" s="7"/>
      <c r="C310" s="7"/>
    </row>
    <row r="311" spans="1:3" x14ac:dyDescent="0.2">
      <c r="A311" s="26"/>
      <c r="B311" s="7"/>
      <c r="C311" s="7"/>
    </row>
    <row r="312" spans="1:3" x14ac:dyDescent="0.2">
      <c r="A312" s="26"/>
      <c r="B312" s="7"/>
      <c r="C312" s="7"/>
    </row>
    <row r="313" spans="1:3" x14ac:dyDescent="0.2">
      <c r="A313" s="26"/>
      <c r="B313" s="7"/>
      <c r="C313" s="7"/>
    </row>
    <row r="314" spans="1:3" x14ac:dyDescent="0.2">
      <c r="A314" s="26"/>
      <c r="B314" s="7"/>
      <c r="C314" s="7"/>
    </row>
    <row r="315" spans="1:3" x14ac:dyDescent="0.2">
      <c r="A315" s="26"/>
      <c r="B315" s="7"/>
      <c r="C315" s="7"/>
    </row>
    <row r="316" spans="1:3" x14ac:dyDescent="0.2">
      <c r="A316" s="26"/>
      <c r="B316" s="7"/>
      <c r="C316" s="7"/>
    </row>
    <row r="317" spans="1:3" x14ac:dyDescent="0.2">
      <c r="A317" s="26"/>
      <c r="B317" s="7"/>
      <c r="C317" s="7"/>
    </row>
    <row r="318" spans="1:3" x14ac:dyDescent="0.2">
      <c r="A318" s="26"/>
      <c r="B318" s="7"/>
      <c r="C318" s="7"/>
    </row>
    <row r="319" spans="1:3" x14ac:dyDescent="0.2">
      <c r="A319" s="26"/>
      <c r="B319" s="7"/>
      <c r="C319" s="7"/>
    </row>
    <row r="320" spans="1:3" x14ac:dyDescent="0.2">
      <c r="A320" s="26"/>
      <c r="B320" s="7"/>
      <c r="C320" s="7"/>
    </row>
    <row r="321" spans="1:3" x14ac:dyDescent="0.2">
      <c r="A321" s="26"/>
      <c r="B321" s="7"/>
      <c r="C321" s="7"/>
    </row>
    <row r="322" spans="1:3" x14ac:dyDescent="0.2">
      <c r="A322" s="26"/>
      <c r="B322" s="7"/>
      <c r="C322" s="7"/>
    </row>
    <row r="323" spans="1:3" x14ac:dyDescent="0.2">
      <c r="A323" s="26"/>
      <c r="B323" s="7"/>
      <c r="C323" s="7"/>
    </row>
    <row r="324" spans="1:3" x14ac:dyDescent="0.2">
      <c r="A324" s="26"/>
      <c r="B324" s="7"/>
      <c r="C324" s="7"/>
    </row>
    <row r="325" spans="1:3" x14ac:dyDescent="0.2">
      <c r="A325" s="26"/>
      <c r="B325" s="7"/>
      <c r="C325" s="7"/>
    </row>
    <row r="326" spans="1:3" x14ac:dyDescent="0.2">
      <c r="A326" s="26"/>
      <c r="B326" s="7"/>
      <c r="C326" s="7"/>
    </row>
    <row r="327" spans="1:3" x14ac:dyDescent="0.2">
      <c r="A327" s="26"/>
      <c r="B327" s="7"/>
      <c r="C327" s="7"/>
    </row>
    <row r="328" spans="1:3" x14ac:dyDescent="0.2">
      <c r="A328" s="26"/>
      <c r="B328" s="7"/>
      <c r="C328" s="7"/>
    </row>
    <row r="329" spans="1:3" x14ac:dyDescent="0.2">
      <c r="A329" s="26"/>
      <c r="B329" s="7"/>
      <c r="C329" s="7"/>
    </row>
    <row r="330" spans="1:3" x14ac:dyDescent="0.2">
      <c r="A330" s="26"/>
      <c r="B330" s="7"/>
      <c r="C330" s="7"/>
    </row>
    <row r="331" spans="1:3" x14ac:dyDescent="0.2">
      <c r="A331" s="26"/>
      <c r="B331" s="7"/>
      <c r="C331" s="7"/>
    </row>
    <row r="332" spans="1:3" x14ac:dyDescent="0.2">
      <c r="A332" s="26"/>
      <c r="B332" s="7"/>
      <c r="C332" s="7"/>
    </row>
    <row r="333" spans="1:3" x14ac:dyDescent="0.2">
      <c r="A333" s="26"/>
      <c r="B333" s="7"/>
      <c r="C333" s="7"/>
    </row>
    <row r="334" spans="1:3" x14ac:dyDescent="0.2">
      <c r="A334" s="26"/>
      <c r="B334" s="7"/>
      <c r="C334" s="7"/>
    </row>
    <row r="335" spans="1:3" x14ac:dyDescent="0.2">
      <c r="A335" s="26"/>
      <c r="B335" s="7"/>
      <c r="C335" s="7"/>
    </row>
    <row r="336" spans="1:3" x14ac:dyDescent="0.2">
      <c r="A336" s="26"/>
      <c r="B336" s="7"/>
      <c r="C336" s="7"/>
    </row>
    <row r="337" spans="1:3" x14ac:dyDescent="0.2">
      <c r="A337" s="26"/>
      <c r="B337" s="7"/>
      <c r="C337" s="7"/>
    </row>
    <row r="338" spans="1:3" x14ac:dyDescent="0.2">
      <c r="A338" s="26"/>
      <c r="B338" s="7"/>
      <c r="C338" s="7"/>
    </row>
    <row r="339" spans="1:3" x14ac:dyDescent="0.2">
      <c r="A339" s="26"/>
      <c r="B339" s="7"/>
      <c r="C339" s="7"/>
    </row>
    <row r="340" spans="1:3" x14ac:dyDescent="0.2">
      <c r="A340" s="26"/>
      <c r="B340" s="7"/>
      <c r="C340" s="7"/>
    </row>
    <row r="341" spans="1:3" x14ac:dyDescent="0.2">
      <c r="A341" s="26"/>
      <c r="B341" s="7"/>
      <c r="C341" s="7"/>
    </row>
    <row r="342" spans="1:3" x14ac:dyDescent="0.2">
      <c r="A342" s="26"/>
      <c r="B342" s="7"/>
      <c r="C342" s="7"/>
    </row>
    <row r="343" spans="1:3" x14ac:dyDescent="0.2">
      <c r="A343" s="26"/>
      <c r="B343" s="7"/>
      <c r="C343" s="7"/>
    </row>
    <row r="344" spans="1:3" x14ac:dyDescent="0.2">
      <c r="A344" s="26"/>
      <c r="B344" s="7"/>
      <c r="C344" s="7"/>
    </row>
    <row r="345" spans="1:3" x14ac:dyDescent="0.2">
      <c r="A345" s="26"/>
      <c r="B345" s="7"/>
      <c r="C345" s="7"/>
    </row>
    <row r="346" spans="1:3" x14ac:dyDescent="0.2">
      <c r="A346" s="26"/>
      <c r="B346" s="7"/>
      <c r="C346" s="7"/>
    </row>
    <row r="347" spans="1:3" x14ac:dyDescent="0.2">
      <c r="A347" s="26"/>
      <c r="B347" s="7"/>
      <c r="C347" s="7"/>
    </row>
    <row r="348" spans="1:3" x14ac:dyDescent="0.2">
      <c r="A348" s="26"/>
      <c r="B348" s="7"/>
      <c r="C348" s="7"/>
    </row>
    <row r="349" spans="1:3" x14ac:dyDescent="0.2">
      <c r="A349" s="26"/>
      <c r="B349" s="7"/>
      <c r="C349" s="7"/>
    </row>
    <row r="350" spans="1:3" x14ac:dyDescent="0.2">
      <c r="A350" s="26"/>
      <c r="B350" s="7"/>
      <c r="C350" s="7"/>
    </row>
    <row r="351" spans="1:3" x14ac:dyDescent="0.2">
      <c r="A351" s="26"/>
      <c r="B351" s="7"/>
      <c r="C351" s="7"/>
    </row>
    <row r="352" spans="1:3" x14ac:dyDescent="0.2">
      <c r="A352" s="26"/>
      <c r="B352" s="7"/>
      <c r="C352" s="7"/>
    </row>
    <row r="353" spans="1:3" x14ac:dyDescent="0.2">
      <c r="A353" s="26"/>
      <c r="B353" s="7"/>
      <c r="C353" s="7"/>
    </row>
    <row r="354" spans="1:3" x14ac:dyDescent="0.2">
      <c r="A354" s="26"/>
      <c r="B354" s="7"/>
      <c r="C354" s="7"/>
    </row>
    <row r="355" spans="1:3" x14ac:dyDescent="0.2">
      <c r="A355" s="26"/>
      <c r="B355" s="7"/>
      <c r="C355" s="7"/>
    </row>
    <row r="356" spans="1:3" x14ac:dyDescent="0.2">
      <c r="A356" s="26"/>
      <c r="B356" s="7"/>
      <c r="C356" s="7"/>
    </row>
    <row r="357" spans="1:3" x14ac:dyDescent="0.2">
      <c r="A357" s="26"/>
      <c r="B357" s="7"/>
      <c r="C357" s="7"/>
    </row>
    <row r="358" spans="1:3" x14ac:dyDescent="0.2">
      <c r="A358" s="26"/>
      <c r="B358" s="7"/>
      <c r="C358" s="7"/>
    </row>
    <row r="359" spans="1:3" x14ac:dyDescent="0.2">
      <c r="A359" s="26"/>
      <c r="B359" s="7"/>
      <c r="C359" s="7"/>
    </row>
    <row r="360" spans="1:3" x14ac:dyDescent="0.2">
      <c r="A360" s="26"/>
      <c r="B360" s="7"/>
      <c r="C360" s="7"/>
    </row>
    <row r="361" spans="1:3" x14ac:dyDescent="0.2">
      <c r="A361" s="26"/>
      <c r="B361" s="7"/>
      <c r="C361" s="7"/>
    </row>
    <row r="362" spans="1:3" x14ac:dyDescent="0.2">
      <c r="A362" s="26"/>
      <c r="B362" s="7"/>
      <c r="C362" s="7"/>
    </row>
    <row r="363" spans="1:3" x14ac:dyDescent="0.2">
      <c r="A363" s="26"/>
      <c r="B363" s="7"/>
      <c r="C363" s="7"/>
    </row>
    <row r="364" spans="1:3" x14ac:dyDescent="0.2">
      <c r="A364" s="26"/>
      <c r="B364" s="7"/>
      <c r="C364" s="7"/>
    </row>
    <row r="365" spans="1:3" x14ac:dyDescent="0.2">
      <c r="A365" s="26"/>
      <c r="B365" s="7"/>
      <c r="C365" s="7"/>
    </row>
    <row r="366" spans="1:3" x14ac:dyDescent="0.2">
      <c r="A366" s="26"/>
      <c r="B366" s="7"/>
      <c r="C366" s="7"/>
    </row>
    <row r="367" spans="1:3" x14ac:dyDescent="0.2">
      <c r="A367" s="26"/>
      <c r="B367" s="7"/>
      <c r="C367" s="7"/>
    </row>
    <row r="368" spans="1:3" x14ac:dyDescent="0.2">
      <c r="A368" s="26"/>
      <c r="B368" s="7"/>
      <c r="C368" s="7"/>
    </row>
    <row r="369" spans="1:3" x14ac:dyDescent="0.2">
      <c r="A369" s="26"/>
      <c r="B369" s="7"/>
      <c r="C369" s="7"/>
    </row>
    <row r="370" spans="1:3" x14ac:dyDescent="0.2">
      <c r="A370" s="26"/>
      <c r="B370" s="7"/>
      <c r="C370" s="7"/>
    </row>
    <row r="371" spans="1:3" x14ac:dyDescent="0.2">
      <c r="A371" s="26"/>
      <c r="B371" s="7"/>
      <c r="C371" s="7"/>
    </row>
    <row r="372" spans="1:3" x14ac:dyDescent="0.2">
      <c r="A372" s="26"/>
      <c r="B372" s="7"/>
      <c r="C372" s="7"/>
    </row>
    <row r="373" spans="1:3" x14ac:dyDescent="0.2">
      <c r="A373" s="26"/>
      <c r="B373" s="7"/>
      <c r="C373" s="7"/>
    </row>
    <row r="374" spans="1:3" x14ac:dyDescent="0.2">
      <c r="A374" s="26"/>
      <c r="B374" s="7"/>
      <c r="C374" s="7"/>
    </row>
    <row r="375" spans="1:3" x14ac:dyDescent="0.2">
      <c r="A375" s="26"/>
      <c r="B375" s="7"/>
      <c r="C375" s="7"/>
    </row>
    <row r="376" spans="1:3" x14ac:dyDescent="0.2">
      <c r="A376" s="26"/>
      <c r="B376" s="7"/>
      <c r="C376" s="7"/>
    </row>
    <row r="377" spans="1:3" x14ac:dyDescent="0.2">
      <c r="A377" s="26"/>
      <c r="B377" s="7"/>
      <c r="C377" s="7"/>
    </row>
    <row r="378" spans="1:3" x14ac:dyDescent="0.2">
      <c r="A378" s="26"/>
      <c r="B378" s="7"/>
      <c r="C378" s="7"/>
    </row>
    <row r="379" spans="1:3" x14ac:dyDescent="0.2">
      <c r="A379" s="26"/>
      <c r="B379" s="7"/>
      <c r="C379" s="7"/>
    </row>
    <row r="380" spans="1:3" x14ac:dyDescent="0.2">
      <c r="A380" s="26"/>
      <c r="B380" s="7"/>
      <c r="C380" s="7"/>
    </row>
    <row r="381" spans="1:3" x14ac:dyDescent="0.2">
      <c r="A381" s="26"/>
      <c r="B381" s="7"/>
      <c r="C381" s="7"/>
    </row>
    <row r="382" spans="1:3" x14ac:dyDescent="0.2">
      <c r="A382" s="26"/>
      <c r="B382" s="7"/>
      <c r="C382" s="7"/>
    </row>
    <row r="383" spans="1:3" x14ac:dyDescent="0.2">
      <c r="A383" s="26"/>
      <c r="B383" s="7"/>
      <c r="C383" s="7"/>
    </row>
    <row r="384" spans="1:3" x14ac:dyDescent="0.2">
      <c r="A384" s="26"/>
      <c r="B384" s="7"/>
      <c r="C384" s="7"/>
    </row>
    <row r="385" spans="1:3" x14ac:dyDescent="0.2">
      <c r="A385" s="26"/>
      <c r="B385" s="7"/>
      <c r="C385" s="7"/>
    </row>
    <row r="386" spans="1:3" x14ac:dyDescent="0.2">
      <c r="A386" s="26"/>
      <c r="B386" s="7"/>
      <c r="C386" s="7"/>
    </row>
    <row r="387" spans="1:3" x14ac:dyDescent="0.2">
      <c r="A387" s="26"/>
      <c r="B387" s="7"/>
      <c r="C387" s="7"/>
    </row>
    <row r="388" spans="1:3" x14ac:dyDescent="0.2">
      <c r="A388" s="26"/>
      <c r="B388" s="7"/>
      <c r="C388" s="7"/>
    </row>
    <row r="389" spans="1:3" x14ac:dyDescent="0.2">
      <c r="A389" s="26"/>
      <c r="B389" s="7"/>
      <c r="C389" s="7"/>
    </row>
    <row r="390" spans="1:3" x14ac:dyDescent="0.2">
      <c r="A390" s="26"/>
      <c r="B390" s="7"/>
      <c r="C390" s="7"/>
    </row>
    <row r="391" spans="1:3" x14ac:dyDescent="0.2">
      <c r="A391" s="26"/>
      <c r="B391" s="7"/>
      <c r="C391" s="7"/>
    </row>
    <row r="392" spans="1:3" x14ac:dyDescent="0.2">
      <c r="A392" s="26"/>
      <c r="B392" s="7"/>
      <c r="C392" s="7"/>
    </row>
    <row r="393" spans="1:3" x14ac:dyDescent="0.2">
      <c r="A393" s="26"/>
      <c r="B393" s="7"/>
      <c r="C393" s="7"/>
    </row>
    <row r="394" spans="1:3" x14ac:dyDescent="0.2">
      <c r="A394" s="26"/>
      <c r="B394" s="7"/>
      <c r="C394" s="7"/>
    </row>
    <row r="395" spans="1:3" x14ac:dyDescent="0.2">
      <c r="A395" s="26"/>
      <c r="B395" s="7"/>
      <c r="C395" s="7"/>
    </row>
    <row r="396" spans="1:3" x14ac:dyDescent="0.2">
      <c r="A396" s="26"/>
      <c r="B396" s="7"/>
      <c r="C396" s="7"/>
    </row>
    <row r="397" spans="1:3" x14ac:dyDescent="0.2">
      <c r="A397" s="26"/>
      <c r="B397" s="7"/>
      <c r="C397" s="7"/>
    </row>
    <row r="398" spans="1:3" x14ac:dyDescent="0.2">
      <c r="A398" s="26"/>
      <c r="B398" s="7"/>
      <c r="C398" s="7"/>
    </row>
    <row r="399" spans="1:3" x14ac:dyDescent="0.2">
      <c r="A399" s="26"/>
      <c r="B399" s="7"/>
      <c r="C399" s="7"/>
    </row>
    <row r="400" spans="1:3" x14ac:dyDescent="0.2">
      <c r="A400" s="26"/>
      <c r="B400" s="7"/>
      <c r="C400" s="7"/>
    </row>
    <row r="401" spans="1:3" x14ac:dyDescent="0.2">
      <c r="A401" s="26"/>
      <c r="B401" s="7"/>
      <c r="C401" s="7"/>
    </row>
    <row r="402" spans="1:3" x14ac:dyDescent="0.2">
      <c r="A402" s="26"/>
      <c r="B402" s="7"/>
      <c r="C402" s="7"/>
    </row>
    <row r="403" spans="1:3" x14ac:dyDescent="0.2">
      <c r="A403" s="26"/>
      <c r="B403" s="7"/>
      <c r="C403" s="7"/>
    </row>
    <row r="404" spans="1:3" x14ac:dyDescent="0.2">
      <c r="A404" s="26"/>
      <c r="B404" s="7"/>
      <c r="C404" s="7"/>
    </row>
    <row r="405" spans="1:3" x14ac:dyDescent="0.2">
      <c r="A405" s="26"/>
      <c r="B405" s="7"/>
      <c r="C405" s="7"/>
    </row>
    <row r="406" spans="1:3" x14ac:dyDescent="0.2">
      <c r="A406" s="26"/>
      <c r="B406" s="7"/>
      <c r="C406" s="7"/>
    </row>
    <row r="407" spans="1:3" x14ac:dyDescent="0.2">
      <c r="A407" s="26"/>
      <c r="B407" s="7"/>
      <c r="C407" s="7"/>
    </row>
    <row r="408" spans="1:3" x14ac:dyDescent="0.2">
      <c r="A408" s="26"/>
      <c r="B408" s="7"/>
      <c r="C408" s="7"/>
    </row>
    <row r="409" spans="1:3" x14ac:dyDescent="0.2">
      <c r="A409" s="26"/>
      <c r="B409" s="7"/>
      <c r="C409" s="7"/>
    </row>
    <row r="410" spans="1:3" x14ac:dyDescent="0.2">
      <c r="A410" s="26"/>
      <c r="B410" s="7"/>
      <c r="C410" s="7"/>
    </row>
    <row r="411" spans="1:3" x14ac:dyDescent="0.2">
      <c r="A411" s="26"/>
      <c r="B411" s="7"/>
      <c r="C411" s="7"/>
    </row>
    <row r="412" spans="1:3" x14ac:dyDescent="0.2">
      <c r="A412" s="26"/>
      <c r="B412" s="7"/>
      <c r="C412" s="7"/>
    </row>
    <row r="413" spans="1:3" x14ac:dyDescent="0.2">
      <c r="A413" s="26"/>
      <c r="B413" s="7"/>
      <c r="C413" s="7"/>
    </row>
    <row r="414" spans="1:3" x14ac:dyDescent="0.2">
      <c r="A414" s="26"/>
      <c r="B414" s="7"/>
      <c r="C414" s="7"/>
    </row>
    <row r="415" spans="1:3" x14ac:dyDescent="0.2">
      <c r="A415" s="26"/>
      <c r="B415" s="7"/>
      <c r="C415" s="7"/>
    </row>
    <row r="416" spans="1:3" x14ac:dyDescent="0.2">
      <c r="A416" s="26"/>
      <c r="B416" s="7"/>
      <c r="C416" s="7"/>
    </row>
    <row r="417" spans="1:3" x14ac:dyDescent="0.2">
      <c r="A417" s="26"/>
      <c r="B417" s="7"/>
      <c r="C417" s="7"/>
    </row>
    <row r="418" spans="1:3" x14ac:dyDescent="0.2">
      <c r="A418" s="26"/>
      <c r="B418" s="7"/>
      <c r="C418" s="7"/>
    </row>
    <row r="419" spans="1:3" x14ac:dyDescent="0.2">
      <c r="A419" s="26"/>
      <c r="B419" s="7"/>
      <c r="C419" s="7"/>
    </row>
    <row r="420" spans="1:3" x14ac:dyDescent="0.2">
      <c r="A420" s="26"/>
      <c r="B420" s="7"/>
      <c r="C420" s="7"/>
    </row>
    <row r="421" spans="1:3" x14ac:dyDescent="0.2">
      <c r="A421" s="26"/>
      <c r="B421" s="7"/>
      <c r="C421" s="7"/>
    </row>
    <row r="422" spans="1:3" x14ac:dyDescent="0.2">
      <c r="A422" s="26"/>
      <c r="B422" s="7"/>
      <c r="C422" s="7"/>
    </row>
    <row r="423" spans="1:3" x14ac:dyDescent="0.2">
      <c r="A423" s="26"/>
      <c r="B423" s="7"/>
      <c r="C423" s="7"/>
    </row>
    <row r="424" spans="1:3" x14ac:dyDescent="0.2">
      <c r="A424" s="26"/>
      <c r="B424" s="7"/>
      <c r="C424" s="7"/>
    </row>
    <row r="425" spans="1:3" x14ac:dyDescent="0.2">
      <c r="A425" s="26"/>
      <c r="B425" s="7"/>
      <c r="C425" s="7"/>
    </row>
    <row r="426" spans="1:3" x14ac:dyDescent="0.2">
      <c r="A426" s="26"/>
      <c r="B426" s="7"/>
      <c r="C426" s="7"/>
    </row>
    <row r="427" spans="1:3" x14ac:dyDescent="0.2">
      <c r="A427" s="26"/>
      <c r="B427" s="7"/>
      <c r="C427" s="7"/>
    </row>
    <row r="428" spans="1:3" x14ac:dyDescent="0.2">
      <c r="A428" s="26"/>
      <c r="B428" s="7"/>
      <c r="C428" s="7"/>
    </row>
    <row r="429" spans="1:3" x14ac:dyDescent="0.2">
      <c r="A429" s="26"/>
      <c r="B429" s="7"/>
      <c r="C429" s="7"/>
    </row>
    <row r="430" spans="1:3" x14ac:dyDescent="0.2">
      <c r="A430" s="26"/>
      <c r="B430" s="7"/>
      <c r="C430" s="7"/>
    </row>
    <row r="431" spans="1:3" x14ac:dyDescent="0.2">
      <c r="A431" s="26"/>
      <c r="B431" s="7"/>
      <c r="C431" s="7"/>
    </row>
    <row r="432" spans="1:3" x14ac:dyDescent="0.2">
      <c r="A432" s="26"/>
      <c r="B432" s="7"/>
      <c r="C432" s="7"/>
    </row>
    <row r="433" spans="1:3" x14ac:dyDescent="0.2">
      <c r="A433" s="26"/>
      <c r="B433" s="7"/>
      <c r="C433" s="7"/>
    </row>
    <row r="434" spans="1:3" x14ac:dyDescent="0.2">
      <c r="A434" s="26"/>
      <c r="B434" s="7"/>
      <c r="C434" s="7"/>
    </row>
    <row r="435" spans="1:3" x14ac:dyDescent="0.2">
      <c r="A435" s="26"/>
      <c r="B435" s="7"/>
      <c r="C435" s="7"/>
    </row>
    <row r="436" spans="1:3" x14ac:dyDescent="0.2">
      <c r="A436" s="26"/>
      <c r="B436" s="7"/>
      <c r="C436" s="7"/>
    </row>
    <row r="437" spans="1:3" x14ac:dyDescent="0.2">
      <c r="A437" s="26"/>
      <c r="B437" s="7"/>
      <c r="C437" s="7"/>
    </row>
    <row r="438" spans="1:3" x14ac:dyDescent="0.2">
      <c r="A438" s="26"/>
      <c r="B438" s="7"/>
      <c r="C438" s="7"/>
    </row>
    <row r="439" spans="1:3" x14ac:dyDescent="0.2">
      <c r="A439" s="26"/>
      <c r="B439" s="7"/>
      <c r="C439" s="7"/>
    </row>
    <row r="440" spans="1:3" x14ac:dyDescent="0.2">
      <c r="A440" s="26"/>
      <c r="B440" s="7"/>
      <c r="C440" s="7"/>
    </row>
    <row r="441" spans="1:3" x14ac:dyDescent="0.2">
      <c r="A441" s="26"/>
      <c r="B441" s="7"/>
      <c r="C441" s="7"/>
    </row>
    <row r="442" spans="1:3" x14ac:dyDescent="0.2">
      <c r="A442" s="26"/>
      <c r="B442" s="7"/>
      <c r="C442" s="7"/>
    </row>
    <row r="443" spans="1:3" x14ac:dyDescent="0.2">
      <c r="A443" s="26"/>
      <c r="B443" s="7"/>
      <c r="C443" s="7"/>
    </row>
    <row r="444" spans="1:3" x14ac:dyDescent="0.2">
      <c r="A444" s="26"/>
      <c r="B444" s="7"/>
      <c r="C444" s="7"/>
    </row>
    <row r="445" spans="1:3" x14ac:dyDescent="0.2">
      <c r="A445" s="26"/>
      <c r="B445" s="7"/>
      <c r="C445" s="7"/>
    </row>
    <row r="446" spans="1:3" x14ac:dyDescent="0.2">
      <c r="A446" s="26"/>
      <c r="B446" s="7"/>
      <c r="C446" s="7"/>
    </row>
    <row r="447" spans="1:3" x14ac:dyDescent="0.2">
      <c r="A447" s="26"/>
      <c r="B447" s="7"/>
      <c r="C447" s="7"/>
    </row>
    <row r="448" spans="1:3" x14ac:dyDescent="0.2">
      <c r="A448" s="26"/>
      <c r="B448" s="7"/>
      <c r="C448" s="7"/>
    </row>
    <row r="449" spans="1:3" x14ac:dyDescent="0.2">
      <c r="A449" s="26"/>
      <c r="B449" s="7"/>
      <c r="C449" s="7"/>
    </row>
    <row r="450" spans="1:3" x14ac:dyDescent="0.2">
      <c r="A450" s="26"/>
      <c r="B450" s="7"/>
      <c r="C450" s="7"/>
    </row>
    <row r="451" spans="1:3" x14ac:dyDescent="0.2">
      <c r="A451" s="26"/>
      <c r="B451" s="7"/>
      <c r="C451" s="7"/>
    </row>
    <row r="452" spans="1:3" x14ac:dyDescent="0.2">
      <c r="A452" s="26"/>
      <c r="B452" s="7"/>
      <c r="C452" s="7"/>
    </row>
    <row r="453" spans="1:3" x14ac:dyDescent="0.2">
      <c r="A453" s="26"/>
      <c r="B453" s="7"/>
      <c r="C453" s="7"/>
    </row>
    <row r="454" spans="1:3" x14ac:dyDescent="0.2">
      <c r="A454" s="26"/>
      <c r="B454" s="7"/>
      <c r="C454" s="7"/>
    </row>
    <row r="455" spans="1:3" x14ac:dyDescent="0.2">
      <c r="A455" s="26"/>
      <c r="B455" s="7"/>
      <c r="C455" s="7"/>
    </row>
    <row r="456" spans="1:3" x14ac:dyDescent="0.2">
      <c r="A456" s="26"/>
      <c r="B456" s="7"/>
      <c r="C456" s="7"/>
    </row>
    <row r="457" spans="1:3" x14ac:dyDescent="0.2">
      <c r="A457" s="26"/>
      <c r="B457" s="7"/>
      <c r="C457" s="7"/>
    </row>
    <row r="458" spans="1:3" x14ac:dyDescent="0.2">
      <c r="A458" s="26"/>
      <c r="B458" s="7"/>
      <c r="C458" s="7"/>
    </row>
    <row r="459" spans="1:3" x14ac:dyDescent="0.2">
      <c r="A459" s="26"/>
      <c r="B459" s="7"/>
      <c r="C459" s="7"/>
    </row>
    <row r="460" spans="1:3" x14ac:dyDescent="0.2">
      <c r="A460" s="26"/>
      <c r="B460" s="7"/>
      <c r="C460" s="7"/>
    </row>
    <row r="461" spans="1:3" x14ac:dyDescent="0.2">
      <c r="A461" s="26"/>
      <c r="B461" s="7"/>
      <c r="C461" s="7"/>
    </row>
    <row r="462" spans="1:3" x14ac:dyDescent="0.2">
      <c r="A462" s="26"/>
      <c r="B462" s="7"/>
      <c r="C462" s="7"/>
    </row>
    <row r="463" spans="1:3" x14ac:dyDescent="0.2">
      <c r="A463" s="26"/>
      <c r="B463" s="7"/>
      <c r="C463" s="7"/>
    </row>
    <row r="464" spans="1:3" x14ac:dyDescent="0.2">
      <c r="A464" s="26"/>
      <c r="B464" s="7"/>
      <c r="C464" s="7"/>
    </row>
    <row r="465" spans="1:3" x14ac:dyDescent="0.2">
      <c r="A465" s="26"/>
      <c r="B465" s="7"/>
      <c r="C465" s="7"/>
    </row>
    <row r="466" spans="1:3" x14ac:dyDescent="0.2">
      <c r="A466" s="26"/>
      <c r="B466" s="7"/>
      <c r="C466" s="7"/>
    </row>
    <row r="467" spans="1:3" x14ac:dyDescent="0.2">
      <c r="A467" s="26"/>
      <c r="B467" s="7"/>
      <c r="C467" s="7"/>
    </row>
    <row r="468" spans="1:3" x14ac:dyDescent="0.2">
      <c r="A468" s="26"/>
      <c r="B468" s="7"/>
      <c r="C468" s="7"/>
    </row>
    <row r="469" spans="1:3" x14ac:dyDescent="0.2">
      <c r="A469" s="26"/>
      <c r="B469" s="7"/>
      <c r="C469" s="7"/>
    </row>
    <row r="470" spans="1:3" x14ac:dyDescent="0.2">
      <c r="A470" s="26"/>
      <c r="B470" s="7"/>
      <c r="C470" s="7"/>
    </row>
    <row r="471" spans="1:3" x14ac:dyDescent="0.2">
      <c r="A471" s="26"/>
      <c r="B471" s="7"/>
      <c r="C471" s="7"/>
    </row>
    <row r="472" spans="1:3" x14ac:dyDescent="0.2">
      <c r="A472" s="26"/>
      <c r="B472" s="7"/>
      <c r="C472" s="7"/>
    </row>
    <row r="473" spans="1:3" x14ac:dyDescent="0.2">
      <c r="A473" s="26"/>
      <c r="B473" s="7"/>
      <c r="C473" s="7"/>
    </row>
    <row r="474" spans="1:3" x14ac:dyDescent="0.2">
      <c r="A474" s="26"/>
      <c r="B474" s="7"/>
      <c r="C474" s="7"/>
    </row>
    <row r="475" spans="1:3" x14ac:dyDescent="0.2">
      <c r="A475" s="26"/>
      <c r="B475" s="7"/>
      <c r="C475" s="7"/>
    </row>
    <row r="476" spans="1:3" x14ac:dyDescent="0.2">
      <c r="A476" s="26"/>
      <c r="B476" s="7"/>
      <c r="C476" s="7"/>
    </row>
    <row r="477" spans="1:3" x14ac:dyDescent="0.2">
      <c r="A477" s="26"/>
      <c r="B477" s="7"/>
      <c r="C477" s="7"/>
    </row>
    <row r="478" spans="1:3" x14ac:dyDescent="0.2">
      <c r="A478" s="26"/>
      <c r="B478" s="7"/>
      <c r="C478" s="7"/>
    </row>
    <row r="479" spans="1:3" x14ac:dyDescent="0.2">
      <c r="A479" s="26"/>
      <c r="B479" s="7"/>
      <c r="C479" s="7"/>
    </row>
    <row r="480" spans="1:3" x14ac:dyDescent="0.2">
      <c r="A480" s="26"/>
      <c r="B480" s="7"/>
      <c r="C480" s="7"/>
    </row>
    <row r="481" spans="1:3" x14ac:dyDescent="0.2">
      <c r="A481" s="26"/>
      <c r="B481" s="7"/>
      <c r="C481" s="7"/>
    </row>
    <row r="482" spans="1:3" x14ac:dyDescent="0.2">
      <c r="A482" s="26"/>
      <c r="B482" s="7"/>
      <c r="C482" s="7"/>
    </row>
    <row r="483" spans="1:3" x14ac:dyDescent="0.2">
      <c r="A483" s="26"/>
      <c r="B483" s="7"/>
      <c r="C483" s="7"/>
    </row>
    <row r="484" spans="1:3" x14ac:dyDescent="0.2">
      <c r="A484" s="26"/>
      <c r="B484" s="7"/>
      <c r="C484" s="7"/>
    </row>
    <row r="485" spans="1:3" x14ac:dyDescent="0.2">
      <c r="A485" s="26"/>
      <c r="B485" s="7"/>
      <c r="C485" s="7"/>
    </row>
    <row r="486" spans="1:3" x14ac:dyDescent="0.2">
      <c r="A486" s="26"/>
      <c r="B486" s="7"/>
      <c r="C486" s="7"/>
    </row>
    <row r="487" spans="1:3" x14ac:dyDescent="0.2">
      <c r="A487" s="26"/>
      <c r="B487" s="7"/>
      <c r="C487" s="7"/>
    </row>
    <row r="488" spans="1:3" x14ac:dyDescent="0.2">
      <c r="A488" s="26"/>
      <c r="B488" s="7"/>
      <c r="C488" s="7"/>
    </row>
    <row r="489" spans="1:3" x14ac:dyDescent="0.2">
      <c r="A489" s="26"/>
      <c r="B489" s="7"/>
      <c r="C489" s="7"/>
    </row>
    <row r="490" spans="1:3" x14ac:dyDescent="0.2">
      <c r="A490" s="26"/>
      <c r="B490" s="7"/>
      <c r="C490" s="7"/>
    </row>
    <row r="491" spans="1:3" x14ac:dyDescent="0.2">
      <c r="A491" s="26"/>
      <c r="B491" s="7"/>
      <c r="C491" s="7"/>
    </row>
    <row r="492" spans="1:3" x14ac:dyDescent="0.2">
      <c r="A492" s="26"/>
      <c r="B492" s="7"/>
      <c r="C492" s="7"/>
    </row>
    <row r="493" spans="1:3" x14ac:dyDescent="0.2">
      <c r="A493" s="26"/>
      <c r="B493" s="7"/>
      <c r="C493" s="7"/>
    </row>
    <row r="494" spans="1:3" x14ac:dyDescent="0.2">
      <c r="A494" s="26"/>
      <c r="B494" s="7"/>
      <c r="C494" s="7"/>
    </row>
    <row r="495" spans="1:3" x14ac:dyDescent="0.2">
      <c r="A495" s="26"/>
      <c r="B495" s="7"/>
      <c r="C495" s="7"/>
    </row>
    <row r="496" spans="1:3" x14ac:dyDescent="0.2">
      <c r="A496" s="26"/>
      <c r="B496" s="7"/>
      <c r="C496" s="7"/>
    </row>
    <row r="497" spans="1:3" x14ac:dyDescent="0.2">
      <c r="A497" s="26"/>
      <c r="B497" s="7"/>
      <c r="C497" s="7"/>
    </row>
    <row r="498" spans="1:3" x14ac:dyDescent="0.2">
      <c r="A498" s="26"/>
      <c r="B498" s="7"/>
      <c r="C498" s="7"/>
    </row>
    <row r="499" spans="1:3" x14ac:dyDescent="0.2">
      <c r="A499" s="26"/>
      <c r="B499" s="7"/>
      <c r="C499" s="7"/>
    </row>
    <row r="500" spans="1:3" x14ac:dyDescent="0.2">
      <c r="A500" s="26"/>
      <c r="B500" s="7"/>
      <c r="C500" s="7"/>
    </row>
    <row r="501" spans="1:3" x14ac:dyDescent="0.2">
      <c r="A501" s="26"/>
      <c r="B501" s="7"/>
      <c r="C501" s="7"/>
    </row>
    <row r="502" spans="1:3" x14ac:dyDescent="0.2">
      <c r="A502" s="26"/>
      <c r="B502" s="7"/>
      <c r="C502" s="7"/>
    </row>
    <row r="503" spans="1:3" x14ac:dyDescent="0.2">
      <c r="A503" s="26"/>
      <c r="B503" s="7"/>
      <c r="C503" s="7"/>
    </row>
    <row r="504" spans="1:3" x14ac:dyDescent="0.2">
      <c r="A504" s="26"/>
      <c r="B504" s="7"/>
      <c r="C504" s="7"/>
    </row>
    <row r="505" spans="1:3" x14ac:dyDescent="0.2">
      <c r="A505" s="26"/>
      <c r="B505" s="7"/>
      <c r="C505" s="7"/>
    </row>
    <row r="506" spans="1:3" x14ac:dyDescent="0.2">
      <c r="A506" s="26"/>
      <c r="B506" s="7"/>
      <c r="C506" s="7"/>
    </row>
    <row r="507" spans="1:3" x14ac:dyDescent="0.2">
      <c r="A507" s="26"/>
      <c r="B507" s="7"/>
      <c r="C507" s="7"/>
    </row>
    <row r="508" spans="1:3" x14ac:dyDescent="0.2">
      <c r="A508" s="26"/>
      <c r="B508" s="7"/>
      <c r="C508" s="7"/>
    </row>
    <row r="509" spans="1:3" x14ac:dyDescent="0.2">
      <c r="A509" s="26"/>
      <c r="B509" s="7"/>
      <c r="C509" s="7"/>
    </row>
    <row r="510" spans="1:3" x14ac:dyDescent="0.2">
      <c r="A510" s="26"/>
      <c r="B510" s="7"/>
      <c r="C510" s="7"/>
    </row>
    <row r="511" spans="1:3" x14ac:dyDescent="0.2">
      <c r="A511" s="26"/>
      <c r="B511" s="7"/>
      <c r="C511" s="7"/>
    </row>
    <row r="512" spans="1:3" x14ac:dyDescent="0.2">
      <c r="A512" s="26"/>
      <c r="B512" s="7"/>
      <c r="C512" s="7"/>
    </row>
    <row r="513" spans="1:3" x14ac:dyDescent="0.2">
      <c r="A513" s="26"/>
      <c r="B513" s="7"/>
      <c r="C513" s="7"/>
    </row>
    <row r="514" spans="1:3" x14ac:dyDescent="0.2">
      <c r="A514" s="26"/>
      <c r="B514" s="7"/>
      <c r="C514" s="7"/>
    </row>
    <row r="515" spans="1:3" x14ac:dyDescent="0.2">
      <c r="A515" s="26"/>
      <c r="B515" s="7"/>
      <c r="C515" s="7"/>
    </row>
    <row r="516" spans="1:3" x14ac:dyDescent="0.2">
      <c r="A516" s="26"/>
      <c r="B516" s="7"/>
      <c r="C516" s="7"/>
    </row>
    <row r="517" spans="1:3" x14ac:dyDescent="0.2">
      <c r="A517" s="26"/>
      <c r="B517" s="7"/>
      <c r="C517" s="7"/>
    </row>
    <row r="518" spans="1:3" x14ac:dyDescent="0.2">
      <c r="A518" s="26"/>
      <c r="B518" s="7"/>
      <c r="C518" s="7"/>
    </row>
    <row r="519" spans="1:3" x14ac:dyDescent="0.2">
      <c r="A519" s="26"/>
      <c r="B519" s="7"/>
      <c r="C519" s="7"/>
    </row>
    <row r="520" spans="1:3" x14ac:dyDescent="0.2">
      <c r="A520" s="26"/>
      <c r="B520" s="7"/>
      <c r="C520" s="7"/>
    </row>
    <row r="521" spans="1:3" x14ac:dyDescent="0.2">
      <c r="A521" s="26"/>
      <c r="B521" s="7"/>
      <c r="C521" s="7"/>
    </row>
    <row r="522" spans="1:3" x14ac:dyDescent="0.2">
      <c r="A522" s="26"/>
      <c r="B522" s="7"/>
      <c r="C522" s="7"/>
    </row>
    <row r="523" spans="1:3" x14ac:dyDescent="0.2">
      <c r="A523" s="26"/>
      <c r="B523" s="7"/>
      <c r="C523" s="7"/>
    </row>
    <row r="524" spans="1:3" x14ac:dyDescent="0.2">
      <c r="A524" s="26"/>
      <c r="B524" s="7"/>
      <c r="C524" s="7"/>
    </row>
    <row r="525" spans="1:3" x14ac:dyDescent="0.2">
      <c r="A525" s="26"/>
      <c r="B525" s="7"/>
      <c r="C525" s="7"/>
    </row>
    <row r="526" spans="1:3" x14ac:dyDescent="0.2">
      <c r="A526" s="26"/>
      <c r="B526" s="7"/>
      <c r="C526" s="7"/>
    </row>
    <row r="527" spans="1:3" x14ac:dyDescent="0.2">
      <c r="A527" s="26"/>
      <c r="B527" s="7"/>
      <c r="C527" s="7"/>
    </row>
    <row r="528" spans="1:3" x14ac:dyDescent="0.2">
      <c r="A528" s="26"/>
      <c r="B528" s="7"/>
      <c r="C528" s="7"/>
    </row>
    <row r="529" spans="1:3" x14ac:dyDescent="0.2">
      <c r="A529" s="26"/>
      <c r="B529" s="7"/>
      <c r="C529" s="7"/>
    </row>
    <row r="530" spans="1:3" x14ac:dyDescent="0.2">
      <c r="A530" s="26"/>
      <c r="B530" s="7"/>
      <c r="C530" s="7"/>
    </row>
    <row r="531" spans="1:3" x14ac:dyDescent="0.2">
      <c r="A531" s="26"/>
      <c r="B531" s="7"/>
      <c r="C531" s="7"/>
    </row>
    <row r="532" spans="1:3" x14ac:dyDescent="0.2">
      <c r="A532" s="26"/>
      <c r="B532" s="7"/>
      <c r="C532" s="7"/>
    </row>
    <row r="533" spans="1:3" x14ac:dyDescent="0.2">
      <c r="A533" s="26"/>
      <c r="B533" s="7"/>
      <c r="C533" s="7"/>
    </row>
    <row r="534" spans="1:3" x14ac:dyDescent="0.2">
      <c r="A534" s="26"/>
      <c r="B534" s="7"/>
      <c r="C534" s="7"/>
    </row>
    <row r="535" spans="1:3" x14ac:dyDescent="0.2">
      <c r="A535" s="26"/>
      <c r="B535" s="7"/>
      <c r="C535" s="7"/>
    </row>
    <row r="536" spans="1:3" x14ac:dyDescent="0.2">
      <c r="A536" s="26"/>
      <c r="B536" s="7"/>
      <c r="C536" s="7"/>
    </row>
    <row r="537" spans="1:3" x14ac:dyDescent="0.2">
      <c r="A537" s="26"/>
      <c r="B537" s="7"/>
      <c r="C537" s="7"/>
    </row>
    <row r="538" spans="1:3" x14ac:dyDescent="0.2">
      <c r="A538" s="26"/>
      <c r="B538" s="7"/>
      <c r="C538" s="7"/>
    </row>
    <row r="539" spans="1:3" x14ac:dyDescent="0.2">
      <c r="A539" s="26"/>
      <c r="B539" s="7"/>
      <c r="C539" s="7"/>
    </row>
    <row r="540" spans="1:3" x14ac:dyDescent="0.2">
      <c r="A540" s="26"/>
      <c r="B540" s="7"/>
      <c r="C540" s="7"/>
    </row>
    <row r="541" spans="1:3" x14ac:dyDescent="0.2">
      <c r="A541" s="26"/>
      <c r="B541" s="7"/>
      <c r="C541" s="7"/>
    </row>
    <row r="542" spans="1:3" x14ac:dyDescent="0.2">
      <c r="A542" s="26"/>
      <c r="B542" s="7"/>
      <c r="C542" s="7"/>
    </row>
    <row r="543" spans="1:3" x14ac:dyDescent="0.2">
      <c r="A543" s="26"/>
      <c r="B543" s="7"/>
      <c r="C543" s="7"/>
    </row>
    <row r="544" spans="1:3" x14ac:dyDescent="0.2">
      <c r="A544" s="26"/>
      <c r="B544" s="7"/>
      <c r="C544" s="7"/>
    </row>
    <row r="545" spans="1:3" x14ac:dyDescent="0.2">
      <c r="A545" s="26"/>
      <c r="B545" s="7"/>
      <c r="C545" s="7"/>
    </row>
    <row r="546" spans="1:3" x14ac:dyDescent="0.2">
      <c r="A546" s="26"/>
      <c r="B546" s="7"/>
      <c r="C546" s="7"/>
    </row>
    <row r="547" spans="1:3" x14ac:dyDescent="0.2">
      <c r="A547" s="26"/>
      <c r="B547" s="7"/>
      <c r="C547" s="7"/>
    </row>
    <row r="548" spans="1:3" x14ac:dyDescent="0.2">
      <c r="A548" s="26"/>
      <c r="B548" s="7"/>
      <c r="C548" s="7"/>
    </row>
    <row r="549" spans="1:3" x14ac:dyDescent="0.2">
      <c r="A549" s="26"/>
      <c r="B549" s="7"/>
      <c r="C549" s="7"/>
    </row>
    <row r="550" spans="1:3" x14ac:dyDescent="0.2">
      <c r="A550" s="26"/>
      <c r="B550" s="7"/>
      <c r="C550" s="7"/>
    </row>
    <row r="551" spans="1:3" x14ac:dyDescent="0.2">
      <c r="A551" s="26"/>
      <c r="B551" s="7"/>
      <c r="C551" s="7"/>
    </row>
    <row r="552" spans="1:3" x14ac:dyDescent="0.2">
      <c r="A552" s="26"/>
      <c r="B552" s="7"/>
      <c r="C552" s="7"/>
    </row>
    <row r="553" spans="1:3" x14ac:dyDescent="0.2">
      <c r="A553" s="26"/>
      <c r="B553" s="7"/>
      <c r="C553" s="7"/>
    </row>
    <row r="554" spans="1:3" x14ac:dyDescent="0.2">
      <c r="A554" s="26"/>
      <c r="B554" s="7"/>
      <c r="C554" s="7"/>
    </row>
    <row r="555" spans="1:3" x14ac:dyDescent="0.2">
      <c r="A555" s="26"/>
      <c r="B555" s="7"/>
      <c r="C555" s="7"/>
    </row>
    <row r="556" spans="1:3" x14ac:dyDescent="0.2">
      <c r="A556" s="26"/>
      <c r="B556" s="7"/>
      <c r="C556" s="7"/>
    </row>
    <row r="557" spans="1:3" x14ac:dyDescent="0.2">
      <c r="A557" s="26"/>
      <c r="B557" s="7"/>
      <c r="C557" s="7"/>
    </row>
    <row r="558" spans="1:3" x14ac:dyDescent="0.2">
      <c r="A558" s="26"/>
      <c r="B558" s="7"/>
      <c r="C558" s="7"/>
    </row>
    <row r="559" spans="1:3" x14ac:dyDescent="0.2">
      <c r="A559" s="26"/>
      <c r="B559" s="7"/>
      <c r="C559" s="7"/>
    </row>
    <row r="560" spans="1:3" x14ac:dyDescent="0.2">
      <c r="A560" s="26"/>
      <c r="B560" s="7"/>
      <c r="C560" s="7"/>
    </row>
    <row r="561" spans="1:3" x14ac:dyDescent="0.2">
      <c r="A561" s="26"/>
      <c r="B561" s="7"/>
      <c r="C561" s="7"/>
    </row>
    <row r="562" spans="1:3" x14ac:dyDescent="0.2">
      <c r="A562" s="26"/>
      <c r="B562" s="7"/>
      <c r="C562" s="7"/>
    </row>
    <row r="563" spans="1:3" x14ac:dyDescent="0.2">
      <c r="A563" s="26"/>
      <c r="B563" s="7"/>
      <c r="C563" s="7"/>
    </row>
    <row r="564" spans="1:3" x14ac:dyDescent="0.2">
      <c r="A564" s="26"/>
      <c r="B564" s="7"/>
      <c r="C564" s="7"/>
    </row>
    <row r="565" spans="1:3" x14ac:dyDescent="0.2">
      <c r="A565" s="26"/>
      <c r="B565" s="7"/>
      <c r="C565" s="7"/>
    </row>
    <row r="566" spans="1:3" x14ac:dyDescent="0.2">
      <c r="A566" s="26"/>
      <c r="B566" s="7"/>
      <c r="C566" s="7"/>
    </row>
    <row r="567" spans="1:3" x14ac:dyDescent="0.2">
      <c r="A567" s="26"/>
      <c r="B567" s="7"/>
      <c r="C567" s="7"/>
    </row>
    <row r="568" spans="1:3" x14ac:dyDescent="0.2">
      <c r="A568" s="26"/>
      <c r="B568" s="7"/>
      <c r="C568" s="7"/>
    </row>
    <row r="569" spans="1:3" x14ac:dyDescent="0.2">
      <c r="A569" s="26"/>
      <c r="B569" s="7"/>
      <c r="C569" s="7"/>
    </row>
    <row r="570" spans="1:3" x14ac:dyDescent="0.2">
      <c r="A570" s="26"/>
      <c r="B570" s="7"/>
      <c r="C570" s="7"/>
    </row>
    <row r="571" spans="1:3" x14ac:dyDescent="0.2">
      <c r="A571" s="26"/>
      <c r="B571" s="7"/>
      <c r="C571" s="7"/>
    </row>
    <row r="572" spans="1:3" x14ac:dyDescent="0.2">
      <c r="A572" s="26"/>
      <c r="B572" s="7"/>
      <c r="C572" s="7"/>
    </row>
    <row r="573" spans="1:3" x14ac:dyDescent="0.2">
      <c r="A573" s="26"/>
      <c r="B573" s="7"/>
      <c r="C573" s="7"/>
    </row>
    <row r="574" spans="1:3" x14ac:dyDescent="0.2">
      <c r="A574" s="26"/>
      <c r="B574" s="7"/>
      <c r="C574" s="7"/>
    </row>
    <row r="575" spans="1:3" x14ac:dyDescent="0.2">
      <c r="A575" s="26"/>
      <c r="B575" s="7"/>
      <c r="C575" s="7"/>
    </row>
    <row r="576" spans="1:3" x14ac:dyDescent="0.2">
      <c r="A576" s="26"/>
      <c r="B576" s="7"/>
      <c r="C576" s="7"/>
    </row>
    <row r="577" spans="1:3" x14ac:dyDescent="0.2">
      <c r="A577" s="26"/>
      <c r="B577" s="7"/>
      <c r="C577" s="7"/>
    </row>
    <row r="578" spans="1:3" x14ac:dyDescent="0.2">
      <c r="A578" s="26"/>
      <c r="B578" s="7"/>
      <c r="C578" s="7"/>
    </row>
    <row r="579" spans="1:3" x14ac:dyDescent="0.2">
      <c r="A579" s="26"/>
      <c r="B579" s="7"/>
      <c r="C579" s="7"/>
    </row>
    <row r="580" spans="1:3" x14ac:dyDescent="0.2">
      <c r="A580" s="26"/>
      <c r="B580" s="7"/>
      <c r="C580" s="7"/>
    </row>
    <row r="581" spans="1:3" x14ac:dyDescent="0.2">
      <c r="A581" s="26"/>
      <c r="B581" s="7"/>
      <c r="C581" s="7"/>
    </row>
    <row r="582" spans="1:3" x14ac:dyDescent="0.2">
      <c r="A582" s="26"/>
      <c r="B582" s="7"/>
      <c r="C582" s="7"/>
    </row>
    <row r="583" spans="1:3" x14ac:dyDescent="0.2">
      <c r="A583" s="26"/>
      <c r="B583" s="7"/>
      <c r="C583" s="7"/>
    </row>
    <row r="584" spans="1:3" x14ac:dyDescent="0.2">
      <c r="A584" s="26"/>
      <c r="B584" s="7"/>
      <c r="C584" s="7"/>
    </row>
    <row r="585" spans="1:3" x14ac:dyDescent="0.2">
      <c r="A585" s="26"/>
      <c r="B585" s="7"/>
      <c r="C585" s="7"/>
    </row>
    <row r="586" spans="1:3" x14ac:dyDescent="0.2">
      <c r="A586" s="26"/>
      <c r="B586" s="7"/>
      <c r="C586" s="7"/>
    </row>
    <row r="587" spans="1:3" x14ac:dyDescent="0.2">
      <c r="A587" s="26"/>
      <c r="B587" s="7"/>
      <c r="C587" s="7"/>
    </row>
    <row r="588" spans="1:3" x14ac:dyDescent="0.2">
      <c r="A588" s="26"/>
      <c r="B588" s="7"/>
      <c r="C588" s="7"/>
    </row>
    <row r="589" spans="1:3" x14ac:dyDescent="0.2">
      <c r="A589" s="26"/>
      <c r="B589" s="7"/>
      <c r="C589" s="7"/>
    </row>
    <row r="590" spans="1:3" x14ac:dyDescent="0.2">
      <c r="A590" s="26"/>
      <c r="B590" s="7"/>
      <c r="C590" s="7"/>
    </row>
    <row r="591" spans="1:3" x14ac:dyDescent="0.2">
      <c r="A591" s="26"/>
      <c r="B591" s="7"/>
      <c r="C591" s="7"/>
    </row>
    <row r="592" spans="1:3" x14ac:dyDescent="0.2">
      <c r="A592" s="26"/>
      <c r="B592" s="7"/>
      <c r="C592" s="7"/>
    </row>
    <row r="593" spans="1:3" x14ac:dyDescent="0.2">
      <c r="A593" s="26"/>
      <c r="B593" s="7"/>
      <c r="C593" s="7"/>
    </row>
    <row r="594" spans="1:3" x14ac:dyDescent="0.2">
      <c r="A594" s="26"/>
      <c r="B594" s="7"/>
      <c r="C594" s="7"/>
    </row>
    <row r="595" spans="1:3" x14ac:dyDescent="0.2">
      <c r="A595" s="26"/>
      <c r="B595" s="7"/>
      <c r="C595" s="7"/>
    </row>
    <row r="596" spans="1:3" x14ac:dyDescent="0.2">
      <c r="A596" s="26"/>
      <c r="B596" s="7"/>
      <c r="C596" s="7"/>
    </row>
    <row r="597" spans="1:3" x14ac:dyDescent="0.2">
      <c r="A597" s="26"/>
      <c r="B597" s="7"/>
      <c r="C597" s="7"/>
    </row>
    <row r="598" spans="1:3" x14ac:dyDescent="0.2">
      <c r="A598" s="26"/>
      <c r="B598" s="7"/>
      <c r="C598" s="7"/>
    </row>
    <row r="599" spans="1:3" x14ac:dyDescent="0.2">
      <c r="A599" s="26"/>
      <c r="B599" s="7"/>
      <c r="C599" s="7"/>
    </row>
    <row r="600" spans="1:3" x14ac:dyDescent="0.2">
      <c r="A600" s="26"/>
      <c r="B600" s="7"/>
      <c r="C600" s="7"/>
    </row>
    <row r="601" spans="1:3" x14ac:dyDescent="0.2">
      <c r="A601" s="26"/>
      <c r="B601" s="7"/>
      <c r="C601" s="7"/>
    </row>
    <row r="602" spans="1:3" x14ac:dyDescent="0.2">
      <c r="A602" s="26"/>
      <c r="B602" s="7"/>
      <c r="C602" s="7"/>
    </row>
    <row r="603" spans="1:3" x14ac:dyDescent="0.2">
      <c r="A603" s="26"/>
      <c r="B603" s="7"/>
      <c r="C603" s="7"/>
    </row>
    <row r="604" spans="1:3" x14ac:dyDescent="0.2">
      <c r="A604" s="26"/>
      <c r="B604" s="7"/>
      <c r="C604" s="7"/>
    </row>
    <row r="605" spans="1:3" x14ac:dyDescent="0.2">
      <c r="A605" s="26"/>
      <c r="B605" s="7"/>
      <c r="C605" s="7"/>
    </row>
    <row r="606" spans="1:3" x14ac:dyDescent="0.2">
      <c r="A606" s="26"/>
      <c r="B606" s="7"/>
      <c r="C606" s="7"/>
    </row>
    <row r="607" spans="1:3" x14ac:dyDescent="0.2">
      <c r="A607" s="26"/>
      <c r="B607" s="7"/>
      <c r="C607" s="7"/>
    </row>
    <row r="608" spans="1:3" x14ac:dyDescent="0.2">
      <c r="A608" s="26"/>
      <c r="B608" s="7"/>
      <c r="C608" s="7"/>
    </row>
    <row r="609" spans="1:3" x14ac:dyDescent="0.2">
      <c r="A609" s="26"/>
      <c r="B609" s="7"/>
      <c r="C609" s="7"/>
    </row>
    <row r="610" spans="1:3" x14ac:dyDescent="0.2">
      <c r="A610" s="26"/>
      <c r="B610" s="7"/>
      <c r="C610" s="7"/>
    </row>
    <row r="611" spans="1:3" x14ac:dyDescent="0.2">
      <c r="A611" s="26"/>
      <c r="B611" s="7"/>
      <c r="C611" s="7"/>
    </row>
    <row r="612" spans="1:3" x14ac:dyDescent="0.2">
      <c r="A612" s="26"/>
      <c r="B612" s="7"/>
      <c r="C612" s="7"/>
    </row>
    <row r="613" spans="1:3" x14ac:dyDescent="0.2">
      <c r="A613" s="26"/>
      <c r="B613" s="7"/>
      <c r="C613" s="7"/>
    </row>
    <row r="614" spans="1:3" x14ac:dyDescent="0.2">
      <c r="A614" s="26"/>
      <c r="B614" s="7"/>
      <c r="C614" s="7"/>
    </row>
    <row r="615" spans="1:3" x14ac:dyDescent="0.2">
      <c r="A615" s="26"/>
      <c r="B615" s="7"/>
      <c r="C615" s="7"/>
    </row>
    <row r="616" spans="1:3" x14ac:dyDescent="0.2">
      <c r="A616" s="26"/>
      <c r="B616" s="7"/>
      <c r="C616" s="7"/>
    </row>
    <row r="617" spans="1:3" x14ac:dyDescent="0.2">
      <c r="A617" s="26"/>
      <c r="B617" s="7"/>
      <c r="C617" s="7"/>
    </row>
    <row r="618" spans="1:3" x14ac:dyDescent="0.2">
      <c r="A618" s="26"/>
      <c r="B618" s="7"/>
      <c r="C618" s="7"/>
    </row>
    <row r="619" spans="1:3" x14ac:dyDescent="0.2">
      <c r="A619" s="26"/>
      <c r="B619" s="7"/>
      <c r="C619" s="7"/>
    </row>
    <row r="620" spans="1:3" x14ac:dyDescent="0.2">
      <c r="A620" s="26"/>
      <c r="B620" s="7"/>
      <c r="C620" s="7"/>
    </row>
    <row r="621" spans="1:3" x14ac:dyDescent="0.2">
      <c r="A621" s="26"/>
      <c r="B621" s="7"/>
      <c r="C621" s="7"/>
    </row>
    <row r="622" spans="1:3" x14ac:dyDescent="0.2">
      <c r="A622" s="26"/>
      <c r="B622" s="7"/>
      <c r="C622" s="7"/>
    </row>
    <row r="623" spans="1:3" x14ac:dyDescent="0.2">
      <c r="A623" s="26"/>
      <c r="B623" s="7"/>
      <c r="C623" s="7"/>
    </row>
    <row r="624" spans="1:3" x14ac:dyDescent="0.2">
      <c r="A624" s="26"/>
      <c r="B624" s="7"/>
      <c r="C624" s="7"/>
    </row>
    <row r="625" spans="1:3" x14ac:dyDescent="0.2">
      <c r="A625" s="26"/>
      <c r="B625" s="7"/>
      <c r="C625" s="7"/>
    </row>
    <row r="626" spans="1:3" x14ac:dyDescent="0.2">
      <c r="A626" s="26"/>
      <c r="B626" s="7"/>
      <c r="C626" s="7"/>
    </row>
    <row r="627" spans="1:3" x14ac:dyDescent="0.2">
      <c r="A627" s="26"/>
      <c r="B627" s="7"/>
      <c r="C627" s="7"/>
    </row>
    <row r="628" spans="1:3" x14ac:dyDescent="0.2">
      <c r="A628" s="26"/>
      <c r="B628" s="7"/>
      <c r="C628" s="7"/>
    </row>
    <row r="629" spans="1:3" x14ac:dyDescent="0.2">
      <c r="A629" s="26"/>
      <c r="B629" s="7"/>
      <c r="C629" s="7"/>
    </row>
    <row r="630" spans="1:3" x14ac:dyDescent="0.2">
      <c r="A630" s="26"/>
      <c r="B630" s="7"/>
      <c r="C630" s="7"/>
    </row>
    <row r="631" spans="1:3" x14ac:dyDescent="0.2">
      <c r="A631" s="26"/>
      <c r="B631" s="7"/>
      <c r="C631" s="7"/>
    </row>
    <row r="632" spans="1:3" x14ac:dyDescent="0.2">
      <c r="A632" s="26"/>
      <c r="B632" s="7"/>
      <c r="C632" s="7"/>
    </row>
    <row r="633" spans="1:3" x14ac:dyDescent="0.2">
      <c r="A633" s="26"/>
      <c r="B633" s="7"/>
      <c r="C633" s="7"/>
    </row>
    <row r="634" spans="1:3" x14ac:dyDescent="0.2">
      <c r="A634" s="26"/>
      <c r="B634" s="7"/>
      <c r="C634" s="7"/>
    </row>
    <row r="635" spans="1:3" x14ac:dyDescent="0.2">
      <c r="A635" s="26"/>
      <c r="B635" s="7"/>
      <c r="C635" s="7"/>
    </row>
    <row r="636" spans="1:3" x14ac:dyDescent="0.2">
      <c r="A636" s="26"/>
      <c r="B636" s="7"/>
      <c r="C636" s="7"/>
    </row>
    <row r="637" spans="1:3" x14ac:dyDescent="0.2">
      <c r="A637" s="26"/>
      <c r="B637" s="7"/>
      <c r="C637" s="7"/>
    </row>
    <row r="638" spans="1:3" x14ac:dyDescent="0.2">
      <c r="A638" s="26"/>
      <c r="B638" s="7"/>
      <c r="C638" s="7"/>
    </row>
    <row r="639" spans="1:3" x14ac:dyDescent="0.2">
      <c r="A639" s="26"/>
      <c r="B639" s="7"/>
      <c r="C639" s="7"/>
    </row>
    <row r="640" spans="1:3" x14ac:dyDescent="0.2">
      <c r="A640" s="26"/>
      <c r="B640" s="7"/>
      <c r="C640" s="7"/>
    </row>
    <row r="641" spans="1:3" x14ac:dyDescent="0.2">
      <c r="A641" s="26"/>
      <c r="B641" s="7"/>
      <c r="C641" s="7"/>
    </row>
    <row r="642" spans="1:3" x14ac:dyDescent="0.2">
      <c r="A642" s="26"/>
      <c r="B642" s="7"/>
      <c r="C642" s="7"/>
    </row>
    <row r="643" spans="1:3" x14ac:dyDescent="0.2">
      <c r="A643" s="26"/>
      <c r="B643" s="7"/>
      <c r="C643" s="7"/>
    </row>
    <row r="644" spans="1:3" x14ac:dyDescent="0.2">
      <c r="A644" s="26"/>
      <c r="B644" s="7"/>
      <c r="C644" s="7"/>
    </row>
    <row r="645" spans="1:3" x14ac:dyDescent="0.2">
      <c r="A645" s="26"/>
      <c r="B645" s="7"/>
      <c r="C645" s="7"/>
    </row>
    <row r="646" spans="1:3" x14ac:dyDescent="0.2">
      <c r="A646" s="26"/>
      <c r="B646" s="7"/>
      <c r="C646" s="7"/>
    </row>
    <row r="647" spans="1:3" x14ac:dyDescent="0.2">
      <c r="A647" s="26"/>
      <c r="B647" s="7"/>
      <c r="C647" s="7"/>
    </row>
    <row r="648" spans="1:3" x14ac:dyDescent="0.2">
      <c r="A648" s="26"/>
      <c r="B648" s="7"/>
      <c r="C648" s="7"/>
    </row>
    <row r="649" spans="1:3" x14ac:dyDescent="0.2">
      <c r="A649" s="26"/>
      <c r="B649" s="7"/>
      <c r="C649" s="7"/>
    </row>
    <row r="650" spans="1:3" x14ac:dyDescent="0.2">
      <c r="A650" s="26"/>
      <c r="B650" s="7"/>
      <c r="C650" s="7"/>
    </row>
    <row r="651" spans="1:3" x14ac:dyDescent="0.2">
      <c r="A651" s="26"/>
      <c r="B651" s="7"/>
      <c r="C651" s="7"/>
    </row>
    <row r="652" spans="1:3" x14ac:dyDescent="0.2">
      <c r="A652" s="26"/>
      <c r="B652" s="7"/>
      <c r="C652" s="7"/>
    </row>
    <row r="653" spans="1:3" x14ac:dyDescent="0.2">
      <c r="A653" s="26"/>
      <c r="B653" s="7"/>
      <c r="C653" s="7"/>
    </row>
    <row r="654" spans="1:3" x14ac:dyDescent="0.2">
      <c r="A654" s="26"/>
      <c r="B654" s="7"/>
      <c r="C654" s="7"/>
    </row>
    <row r="655" spans="1:3" x14ac:dyDescent="0.2">
      <c r="A655" s="26"/>
      <c r="B655" s="7"/>
      <c r="C655" s="7"/>
    </row>
    <row r="656" spans="1:3" x14ac:dyDescent="0.2">
      <c r="A656" s="26"/>
      <c r="B656" s="7"/>
      <c r="C656" s="7"/>
    </row>
    <row r="657" spans="1:3" x14ac:dyDescent="0.2">
      <c r="A657" s="26"/>
      <c r="B657" s="7"/>
      <c r="C657" s="7"/>
    </row>
    <row r="658" spans="1:3" x14ac:dyDescent="0.2">
      <c r="A658" s="26"/>
      <c r="B658" s="7"/>
      <c r="C658" s="7"/>
    </row>
    <row r="659" spans="1:3" x14ac:dyDescent="0.2">
      <c r="A659" s="26"/>
      <c r="B659" s="7"/>
      <c r="C659" s="7"/>
    </row>
    <row r="660" spans="1:3" x14ac:dyDescent="0.2">
      <c r="A660" s="26"/>
      <c r="B660" s="7"/>
      <c r="C660" s="7"/>
    </row>
    <row r="661" spans="1:3" x14ac:dyDescent="0.2">
      <c r="A661" s="26"/>
      <c r="B661" s="7"/>
      <c r="C661" s="7"/>
    </row>
    <row r="662" spans="1:3" x14ac:dyDescent="0.2">
      <c r="A662" s="26"/>
      <c r="B662" s="7"/>
      <c r="C662" s="7"/>
    </row>
    <row r="663" spans="1:3" x14ac:dyDescent="0.2">
      <c r="A663" s="26"/>
      <c r="B663" s="7"/>
      <c r="C663" s="7"/>
    </row>
    <row r="664" spans="1:3" x14ac:dyDescent="0.2">
      <c r="A664" s="26"/>
      <c r="B664" s="7"/>
      <c r="C664" s="7"/>
    </row>
    <row r="665" spans="1:3" x14ac:dyDescent="0.2">
      <c r="A665" s="26"/>
      <c r="B665" s="7"/>
      <c r="C665" s="7"/>
    </row>
    <row r="666" spans="1:3" x14ac:dyDescent="0.2">
      <c r="A666" s="26"/>
      <c r="B666" s="7"/>
      <c r="C666" s="7"/>
    </row>
    <row r="667" spans="1:3" x14ac:dyDescent="0.2">
      <c r="A667" s="26"/>
      <c r="B667" s="7"/>
      <c r="C667" s="7"/>
    </row>
    <row r="668" spans="1:3" x14ac:dyDescent="0.2">
      <c r="A668" s="26"/>
      <c r="B668" s="7"/>
      <c r="C668" s="7"/>
    </row>
    <row r="669" spans="1:3" x14ac:dyDescent="0.2">
      <c r="A669" s="26"/>
      <c r="B669" s="7"/>
      <c r="C669" s="7"/>
    </row>
    <row r="670" spans="1:3" x14ac:dyDescent="0.2">
      <c r="A670" s="26"/>
      <c r="B670" s="7"/>
      <c r="C670" s="7"/>
    </row>
    <row r="671" spans="1:3" x14ac:dyDescent="0.2">
      <c r="A671" s="26"/>
      <c r="B671" s="7"/>
      <c r="C671" s="7"/>
    </row>
    <row r="672" spans="1:3" x14ac:dyDescent="0.2">
      <c r="A672" s="26"/>
      <c r="B672" s="7"/>
      <c r="C672" s="7"/>
    </row>
    <row r="673" spans="1:3" x14ac:dyDescent="0.2">
      <c r="A673" s="26"/>
      <c r="B673" s="7"/>
      <c r="C673" s="7"/>
    </row>
    <row r="674" spans="1:3" x14ac:dyDescent="0.2">
      <c r="A674" s="26"/>
      <c r="B674" s="7"/>
      <c r="C674" s="7"/>
    </row>
    <row r="675" spans="1:3" x14ac:dyDescent="0.2">
      <c r="A675" s="26"/>
      <c r="B675" s="7"/>
      <c r="C675" s="7"/>
    </row>
    <row r="676" spans="1:3" x14ac:dyDescent="0.2">
      <c r="A676" s="26"/>
      <c r="B676" s="7"/>
      <c r="C676" s="7"/>
    </row>
    <row r="677" spans="1:3" x14ac:dyDescent="0.2">
      <c r="A677" s="26"/>
      <c r="B677" s="7"/>
      <c r="C677" s="7"/>
    </row>
    <row r="678" spans="1:3" x14ac:dyDescent="0.2">
      <c r="A678" s="26"/>
      <c r="B678" s="7"/>
      <c r="C678" s="7"/>
    </row>
    <row r="679" spans="1:3" x14ac:dyDescent="0.2">
      <c r="A679" s="26"/>
      <c r="B679" s="7"/>
      <c r="C679" s="7"/>
    </row>
    <row r="680" spans="1:3" x14ac:dyDescent="0.2">
      <c r="A680" s="26"/>
      <c r="B680" s="7"/>
      <c r="C680" s="7"/>
    </row>
    <row r="681" spans="1:3" x14ac:dyDescent="0.2">
      <c r="A681" s="26"/>
      <c r="B681" s="7"/>
      <c r="C681" s="7"/>
    </row>
    <row r="682" spans="1:3" x14ac:dyDescent="0.2">
      <c r="A682" s="26"/>
      <c r="B682" s="7"/>
      <c r="C682" s="7"/>
    </row>
    <row r="683" spans="1:3" x14ac:dyDescent="0.2">
      <c r="A683" s="26"/>
      <c r="B683" s="7"/>
      <c r="C683" s="7"/>
    </row>
    <row r="684" spans="1:3" x14ac:dyDescent="0.2">
      <c r="A684" s="26"/>
      <c r="B684" s="7"/>
      <c r="C684" s="7"/>
    </row>
    <row r="685" spans="1:3" x14ac:dyDescent="0.2">
      <c r="A685" s="26"/>
      <c r="B685" s="7"/>
      <c r="C685" s="7"/>
    </row>
    <row r="686" spans="1:3" x14ac:dyDescent="0.2">
      <c r="A686" s="26"/>
      <c r="B686" s="7"/>
      <c r="C686" s="7"/>
    </row>
    <row r="687" spans="1:3" x14ac:dyDescent="0.2">
      <c r="A687" s="26"/>
      <c r="B687" s="7"/>
      <c r="C687" s="7"/>
    </row>
    <row r="688" spans="1:3" x14ac:dyDescent="0.2">
      <c r="A688" s="26"/>
      <c r="B688" s="7"/>
      <c r="C688" s="7"/>
    </row>
    <row r="689" spans="1:3" x14ac:dyDescent="0.2">
      <c r="A689" s="26"/>
      <c r="B689" s="7"/>
      <c r="C689" s="7"/>
    </row>
    <row r="690" spans="1:3" x14ac:dyDescent="0.2">
      <c r="A690" s="26"/>
      <c r="B690" s="7"/>
      <c r="C690" s="7"/>
    </row>
    <row r="691" spans="1:3" x14ac:dyDescent="0.2">
      <c r="A691" s="26"/>
      <c r="B691" s="7"/>
      <c r="C691" s="7"/>
    </row>
    <row r="692" spans="1:3" x14ac:dyDescent="0.2">
      <c r="A692" s="26"/>
      <c r="B692" s="7"/>
      <c r="C692" s="7"/>
    </row>
    <row r="693" spans="1:3" x14ac:dyDescent="0.2">
      <c r="A693" s="26"/>
      <c r="B693" s="7"/>
      <c r="C693" s="7"/>
    </row>
    <row r="694" spans="1:3" x14ac:dyDescent="0.2">
      <c r="A694" s="26"/>
      <c r="B694" s="7"/>
      <c r="C694" s="7"/>
    </row>
    <row r="695" spans="1:3" x14ac:dyDescent="0.2">
      <c r="A695" s="26"/>
      <c r="B695" s="7"/>
      <c r="C695" s="7"/>
    </row>
    <row r="696" spans="1:3" x14ac:dyDescent="0.2">
      <c r="A696" s="26"/>
      <c r="B696" s="7"/>
      <c r="C696" s="7"/>
    </row>
    <row r="697" spans="1:3" x14ac:dyDescent="0.2">
      <c r="A697" s="26"/>
      <c r="B697" s="7"/>
      <c r="C697" s="7"/>
    </row>
    <row r="698" spans="1:3" x14ac:dyDescent="0.2">
      <c r="A698" s="26"/>
      <c r="B698" s="7"/>
      <c r="C698" s="7"/>
    </row>
    <row r="699" spans="1:3" x14ac:dyDescent="0.2">
      <c r="A699" s="26"/>
      <c r="B699" s="7"/>
      <c r="C699" s="7"/>
    </row>
    <row r="700" spans="1:3" x14ac:dyDescent="0.2">
      <c r="A700" s="26"/>
      <c r="B700" s="7"/>
      <c r="C700" s="7"/>
    </row>
    <row r="701" spans="1:3" x14ac:dyDescent="0.2">
      <c r="A701" s="26"/>
      <c r="B701" s="7"/>
      <c r="C701" s="7"/>
    </row>
    <row r="702" spans="1:3" x14ac:dyDescent="0.2">
      <c r="A702" s="26"/>
      <c r="B702" s="7"/>
      <c r="C702" s="7"/>
    </row>
    <row r="703" spans="1:3" x14ac:dyDescent="0.2">
      <c r="A703" s="26"/>
      <c r="B703" s="7"/>
      <c r="C703" s="7"/>
    </row>
    <row r="704" spans="1:3" x14ac:dyDescent="0.2">
      <c r="A704" s="26"/>
      <c r="B704" s="7"/>
      <c r="C704" s="7"/>
    </row>
    <row r="705" spans="1:3" x14ac:dyDescent="0.2">
      <c r="A705" s="26"/>
      <c r="B705" s="7"/>
      <c r="C705" s="7"/>
    </row>
    <row r="706" spans="1:3" x14ac:dyDescent="0.2">
      <c r="A706" s="26"/>
      <c r="B706" s="7"/>
      <c r="C706" s="7"/>
    </row>
    <row r="707" spans="1:3" x14ac:dyDescent="0.2">
      <c r="A707" s="26"/>
      <c r="B707" s="7"/>
      <c r="C707" s="7"/>
    </row>
    <row r="708" spans="1:3" x14ac:dyDescent="0.2">
      <c r="A708" s="26"/>
      <c r="B708" s="7"/>
      <c r="C708" s="7"/>
    </row>
    <row r="709" spans="1:3" x14ac:dyDescent="0.2">
      <c r="A709" s="26"/>
      <c r="B709" s="7"/>
      <c r="C709" s="7"/>
    </row>
    <row r="710" spans="1:3" x14ac:dyDescent="0.2">
      <c r="A710" s="26"/>
      <c r="B710" s="7"/>
      <c r="C710" s="7"/>
    </row>
    <row r="711" spans="1:3" x14ac:dyDescent="0.2">
      <c r="A711" s="26"/>
      <c r="B711" s="7"/>
      <c r="C711" s="7"/>
    </row>
    <row r="712" spans="1:3" x14ac:dyDescent="0.2">
      <c r="A712" s="26"/>
      <c r="B712" s="7"/>
      <c r="C712" s="7"/>
    </row>
    <row r="713" spans="1:3" x14ac:dyDescent="0.2">
      <c r="A713" s="26"/>
      <c r="B713" s="7"/>
      <c r="C713" s="7"/>
    </row>
    <row r="714" spans="1:3" x14ac:dyDescent="0.2">
      <c r="A714" s="26"/>
      <c r="B714" s="7"/>
      <c r="C714" s="7"/>
    </row>
    <row r="715" spans="1:3" x14ac:dyDescent="0.2">
      <c r="A715" s="26"/>
      <c r="B715" s="7"/>
      <c r="C715" s="7"/>
    </row>
    <row r="716" spans="1:3" x14ac:dyDescent="0.2">
      <c r="A716" s="26"/>
      <c r="B716" s="7"/>
      <c r="C716" s="7"/>
    </row>
    <row r="717" spans="1:3" x14ac:dyDescent="0.2">
      <c r="A717" s="26"/>
      <c r="B717" s="7"/>
      <c r="C717" s="7"/>
    </row>
    <row r="718" spans="1:3" x14ac:dyDescent="0.2">
      <c r="A718" s="26"/>
      <c r="B718" s="7"/>
      <c r="C718" s="7"/>
    </row>
    <row r="719" spans="1:3" x14ac:dyDescent="0.2">
      <c r="A719" s="26"/>
      <c r="B719" s="7"/>
      <c r="C719" s="7"/>
    </row>
    <row r="720" spans="1:3" x14ac:dyDescent="0.2">
      <c r="A720" s="26"/>
      <c r="B720" s="7"/>
      <c r="C720" s="7"/>
    </row>
    <row r="721" spans="1:3" x14ac:dyDescent="0.2">
      <c r="A721" s="26"/>
      <c r="B721" s="7"/>
      <c r="C721" s="7"/>
    </row>
    <row r="722" spans="1:3" x14ac:dyDescent="0.2">
      <c r="A722" s="26"/>
      <c r="B722" s="7"/>
      <c r="C722" s="7"/>
    </row>
    <row r="723" spans="1:3" x14ac:dyDescent="0.2">
      <c r="A723" s="26"/>
      <c r="B723" s="7"/>
      <c r="C723" s="7"/>
    </row>
    <row r="724" spans="1:3" x14ac:dyDescent="0.2">
      <c r="A724" s="26"/>
      <c r="B724" s="7"/>
      <c r="C724" s="7"/>
    </row>
    <row r="725" spans="1:3" x14ac:dyDescent="0.2">
      <c r="A725" s="26"/>
      <c r="B725" s="7"/>
      <c r="C725" s="7"/>
    </row>
    <row r="726" spans="1:3" x14ac:dyDescent="0.2">
      <c r="A726" s="26"/>
      <c r="B726" s="7"/>
      <c r="C726" s="7"/>
    </row>
    <row r="727" spans="1:3" x14ac:dyDescent="0.2">
      <c r="A727" s="26"/>
      <c r="B727" s="7"/>
      <c r="C727" s="7"/>
    </row>
    <row r="728" spans="1:3" x14ac:dyDescent="0.2">
      <c r="A728" s="26"/>
      <c r="B728" s="7"/>
      <c r="C728" s="7"/>
    </row>
    <row r="729" spans="1:3" x14ac:dyDescent="0.2">
      <c r="A729" s="26"/>
      <c r="B729" s="7"/>
      <c r="C729" s="7"/>
    </row>
    <row r="730" spans="1:3" x14ac:dyDescent="0.2">
      <c r="A730" s="26"/>
      <c r="B730" s="7"/>
      <c r="C730" s="7"/>
    </row>
    <row r="731" spans="1:3" x14ac:dyDescent="0.2">
      <c r="A731" s="26"/>
      <c r="B731" s="7"/>
      <c r="C731" s="7"/>
    </row>
    <row r="732" spans="1:3" x14ac:dyDescent="0.2">
      <c r="A732" s="26"/>
      <c r="B732" s="7"/>
      <c r="C732" s="7"/>
    </row>
    <row r="733" spans="1:3" x14ac:dyDescent="0.2">
      <c r="A733" s="26"/>
      <c r="B733" s="7"/>
      <c r="C733" s="7"/>
    </row>
    <row r="734" spans="1:3" x14ac:dyDescent="0.2">
      <c r="A734" s="26"/>
      <c r="B734" s="7"/>
      <c r="C734" s="7"/>
    </row>
    <row r="735" spans="1:3" x14ac:dyDescent="0.2">
      <c r="A735" s="26"/>
      <c r="B735" s="7"/>
      <c r="C735" s="7"/>
    </row>
    <row r="736" spans="1:3" x14ac:dyDescent="0.2">
      <c r="A736" s="26"/>
      <c r="B736" s="7"/>
      <c r="C736" s="7"/>
    </row>
    <row r="737" spans="1:3" x14ac:dyDescent="0.2">
      <c r="A737" s="26"/>
      <c r="B737" s="7"/>
      <c r="C737" s="7"/>
    </row>
    <row r="738" spans="1:3" x14ac:dyDescent="0.2">
      <c r="A738" s="26"/>
      <c r="B738" s="7"/>
      <c r="C738" s="7"/>
    </row>
    <row r="739" spans="1:3" x14ac:dyDescent="0.2">
      <c r="A739" s="26"/>
      <c r="B739" s="7"/>
      <c r="C739" s="7"/>
    </row>
    <row r="740" spans="1:3" x14ac:dyDescent="0.2">
      <c r="A740" s="26"/>
      <c r="B740" s="7"/>
      <c r="C740" s="7"/>
    </row>
    <row r="741" spans="1:3" x14ac:dyDescent="0.2">
      <c r="A741" s="26"/>
      <c r="B741" s="7"/>
      <c r="C741" s="7"/>
    </row>
    <row r="742" spans="1:3" x14ac:dyDescent="0.2">
      <c r="A742" s="26"/>
      <c r="B742" s="7"/>
      <c r="C742" s="7"/>
    </row>
    <row r="743" spans="1:3" x14ac:dyDescent="0.2">
      <c r="A743" s="26"/>
      <c r="B743" s="7"/>
      <c r="C743" s="7"/>
    </row>
    <row r="744" spans="1:3" x14ac:dyDescent="0.2">
      <c r="A744" s="26"/>
      <c r="B744" s="7"/>
      <c r="C744" s="7"/>
    </row>
    <row r="745" spans="1:3" x14ac:dyDescent="0.2">
      <c r="A745" s="26"/>
      <c r="B745" s="7"/>
      <c r="C745" s="7"/>
    </row>
    <row r="746" spans="1:3" x14ac:dyDescent="0.2">
      <c r="A746" s="26"/>
      <c r="B746" s="7"/>
      <c r="C746" s="7"/>
    </row>
    <row r="747" spans="1:3" x14ac:dyDescent="0.2">
      <c r="A747" s="26"/>
      <c r="B747" s="7"/>
      <c r="C747" s="7"/>
    </row>
    <row r="748" spans="1:3" x14ac:dyDescent="0.2">
      <c r="A748" s="26"/>
      <c r="B748" s="7"/>
      <c r="C748" s="7"/>
    </row>
    <row r="749" spans="1:3" x14ac:dyDescent="0.2">
      <c r="A749" s="26"/>
      <c r="B749" s="7"/>
      <c r="C749" s="7"/>
    </row>
    <row r="750" spans="1:3" x14ac:dyDescent="0.2">
      <c r="A750" s="26"/>
      <c r="B750" s="7"/>
      <c r="C750" s="7"/>
    </row>
    <row r="751" spans="1:3" x14ac:dyDescent="0.2">
      <c r="A751" s="26"/>
      <c r="B751" s="7"/>
      <c r="C751" s="7"/>
    </row>
    <row r="752" spans="1:3" x14ac:dyDescent="0.2">
      <c r="A752" s="26"/>
      <c r="B752" s="7"/>
      <c r="C752" s="7"/>
    </row>
    <row r="753" spans="1:3" x14ac:dyDescent="0.2">
      <c r="A753" s="26"/>
      <c r="B753" s="7"/>
      <c r="C753" s="7"/>
    </row>
    <row r="754" spans="1:3" x14ac:dyDescent="0.2">
      <c r="A754" s="26"/>
      <c r="B754" s="7"/>
      <c r="C754" s="7"/>
    </row>
    <row r="755" spans="1:3" x14ac:dyDescent="0.2">
      <c r="A755" s="26"/>
      <c r="B755" s="7"/>
      <c r="C755" s="7"/>
    </row>
    <row r="756" spans="1:3" x14ac:dyDescent="0.2">
      <c r="A756" s="26"/>
      <c r="B756" s="7"/>
      <c r="C756" s="7"/>
    </row>
    <row r="757" spans="1:3" x14ac:dyDescent="0.2">
      <c r="A757" s="26"/>
      <c r="B757" s="7"/>
      <c r="C757" s="7"/>
    </row>
    <row r="758" spans="1:3" x14ac:dyDescent="0.2">
      <c r="A758" s="26"/>
      <c r="B758" s="7"/>
      <c r="C758" s="7"/>
    </row>
    <row r="759" spans="1:3" x14ac:dyDescent="0.2">
      <c r="A759" s="26"/>
      <c r="B759" s="7"/>
      <c r="C759" s="7"/>
    </row>
    <row r="760" spans="1:3" x14ac:dyDescent="0.2">
      <c r="A760" s="26"/>
      <c r="B760" s="7"/>
      <c r="C760" s="7"/>
    </row>
    <row r="761" spans="1:3" x14ac:dyDescent="0.2">
      <c r="A761" s="26"/>
      <c r="B761" s="7"/>
      <c r="C761" s="7"/>
    </row>
    <row r="762" spans="1:3" x14ac:dyDescent="0.2">
      <c r="A762" s="26"/>
      <c r="B762" s="7"/>
      <c r="C762" s="7"/>
    </row>
    <row r="763" spans="1:3" x14ac:dyDescent="0.2">
      <c r="A763" s="26"/>
      <c r="B763" s="7"/>
      <c r="C763" s="7"/>
    </row>
    <row r="764" spans="1:3" x14ac:dyDescent="0.2">
      <c r="A764" s="26"/>
      <c r="B764" s="7"/>
      <c r="C764" s="7"/>
    </row>
    <row r="765" spans="1:3" x14ac:dyDescent="0.2">
      <c r="A765" s="26"/>
      <c r="B765" s="7"/>
      <c r="C765" s="7"/>
    </row>
    <row r="766" spans="1:3" x14ac:dyDescent="0.2">
      <c r="A766" s="26"/>
      <c r="B766" s="7"/>
      <c r="C766" s="7"/>
    </row>
    <row r="767" spans="1:3" x14ac:dyDescent="0.2">
      <c r="A767" s="26"/>
      <c r="B767" s="7"/>
      <c r="C767" s="7"/>
    </row>
    <row r="768" spans="1:3" x14ac:dyDescent="0.2">
      <c r="A768" s="26"/>
      <c r="B768" s="7"/>
      <c r="C768" s="7"/>
    </row>
    <row r="769" spans="1:3" x14ac:dyDescent="0.2">
      <c r="A769" s="26"/>
      <c r="B769" s="7"/>
      <c r="C769" s="7"/>
    </row>
    <row r="770" spans="1:3" x14ac:dyDescent="0.2">
      <c r="A770" s="26"/>
      <c r="B770" s="7"/>
      <c r="C770" s="7"/>
    </row>
    <row r="771" spans="1:3" x14ac:dyDescent="0.2">
      <c r="A771" s="26"/>
      <c r="B771" s="7"/>
      <c r="C771" s="7"/>
    </row>
    <row r="772" spans="1:3" x14ac:dyDescent="0.2">
      <c r="A772" s="26"/>
      <c r="B772" s="7"/>
      <c r="C772" s="7"/>
    </row>
    <row r="773" spans="1:3" x14ac:dyDescent="0.2">
      <c r="A773" s="26"/>
      <c r="B773" s="7"/>
      <c r="C773" s="7"/>
    </row>
    <row r="774" spans="1:3" x14ac:dyDescent="0.2">
      <c r="A774" s="26"/>
      <c r="B774" s="7"/>
      <c r="C774" s="7"/>
    </row>
    <row r="775" spans="1:3" x14ac:dyDescent="0.2">
      <c r="A775" s="26"/>
      <c r="B775" s="7"/>
      <c r="C775" s="7"/>
    </row>
    <row r="776" spans="1:3" x14ac:dyDescent="0.2">
      <c r="A776" s="26"/>
      <c r="B776" s="7"/>
      <c r="C776" s="7"/>
    </row>
    <row r="777" spans="1:3" x14ac:dyDescent="0.2">
      <c r="A777" s="26"/>
      <c r="B777" s="7"/>
      <c r="C777" s="7"/>
    </row>
    <row r="778" spans="1:3" x14ac:dyDescent="0.2">
      <c r="A778" s="26"/>
      <c r="B778" s="7"/>
      <c r="C778" s="7"/>
    </row>
    <row r="779" spans="1:3" x14ac:dyDescent="0.2">
      <c r="A779" s="26"/>
      <c r="B779" s="7"/>
      <c r="C779" s="7"/>
    </row>
    <row r="780" spans="1:3" x14ac:dyDescent="0.2">
      <c r="A780" s="26"/>
      <c r="B780" s="7"/>
      <c r="C780" s="7"/>
    </row>
    <row r="781" spans="1:3" x14ac:dyDescent="0.2">
      <c r="A781" s="26"/>
      <c r="B781" s="7"/>
      <c r="C781" s="7"/>
    </row>
    <row r="782" spans="1:3" x14ac:dyDescent="0.2">
      <c r="A782" s="26"/>
      <c r="B782" s="7"/>
      <c r="C782" s="7"/>
    </row>
    <row r="783" spans="1:3" x14ac:dyDescent="0.2">
      <c r="A783" s="26"/>
      <c r="B783" s="7"/>
      <c r="C783" s="7"/>
    </row>
    <row r="784" spans="1:3" x14ac:dyDescent="0.2">
      <c r="A784" s="26"/>
      <c r="B784" s="7"/>
      <c r="C784" s="7"/>
    </row>
    <row r="785" spans="1:3" x14ac:dyDescent="0.2">
      <c r="A785" s="26"/>
      <c r="B785" s="7"/>
      <c r="C785" s="7"/>
    </row>
    <row r="786" spans="1:3" x14ac:dyDescent="0.2">
      <c r="A786" s="26"/>
      <c r="B786" s="7"/>
      <c r="C786" s="7"/>
    </row>
    <row r="787" spans="1:3" x14ac:dyDescent="0.2">
      <c r="A787" s="26"/>
      <c r="B787" s="7"/>
      <c r="C787" s="7"/>
    </row>
    <row r="788" spans="1:3" x14ac:dyDescent="0.2">
      <c r="A788" s="26"/>
      <c r="B788" s="7"/>
      <c r="C788" s="7"/>
    </row>
    <row r="789" spans="1:3" x14ac:dyDescent="0.2">
      <c r="A789" s="26"/>
      <c r="B789" s="7"/>
      <c r="C789" s="7"/>
    </row>
    <row r="790" spans="1:3" x14ac:dyDescent="0.2">
      <c r="A790" s="26"/>
      <c r="B790" s="7"/>
      <c r="C790" s="7"/>
    </row>
    <row r="791" spans="1:3" x14ac:dyDescent="0.2">
      <c r="A791" s="26"/>
      <c r="B791" s="7"/>
      <c r="C791" s="7"/>
    </row>
    <row r="792" spans="1:3" x14ac:dyDescent="0.2">
      <c r="A792" s="26"/>
      <c r="B792" s="7"/>
      <c r="C792" s="7"/>
    </row>
    <row r="793" spans="1:3" x14ac:dyDescent="0.2">
      <c r="A793" s="26"/>
      <c r="B793" s="7"/>
      <c r="C793" s="7"/>
    </row>
    <row r="794" spans="1:3" x14ac:dyDescent="0.2">
      <c r="A794" s="26"/>
      <c r="B794" s="7"/>
      <c r="C794" s="7"/>
    </row>
    <row r="795" spans="1:3" x14ac:dyDescent="0.2">
      <c r="A795" s="26"/>
      <c r="B795" s="7"/>
      <c r="C795" s="7"/>
    </row>
    <row r="796" spans="1:3" x14ac:dyDescent="0.2">
      <c r="A796" s="26"/>
      <c r="B796" s="7"/>
      <c r="C796" s="7"/>
    </row>
    <row r="797" spans="1:3" x14ac:dyDescent="0.2">
      <c r="A797" s="26"/>
      <c r="B797" s="7"/>
      <c r="C797" s="7"/>
    </row>
    <row r="798" spans="1:3" x14ac:dyDescent="0.2">
      <c r="A798" s="26"/>
      <c r="B798" s="7"/>
      <c r="C798" s="7"/>
    </row>
    <row r="799" spans="1:3" x14ac:dyDescent="0.2">
      <c r="A799" s="26"/>
      <c r="B799" s="7"/>
      <c r="C799" s="7"/>
    </row>
    <row r="800" spans="1:3" x14ac:dyDescent="0.2">
      <c r="A800" s="26"/>
      <c r="B800" s="7"/>
      <c r="C800" s="7"/>
    </row>
    <row r="801" spans="1:3" x14ac:dyDescent="0.2">
      <c r="A801" s="26"/>
      <c r="B801" s="7"/>
      <c r="C801" s="7"/>
    </row>
    <row r="802" spans="1:3" x14ac:dyDescent="0.2">
      <c r="A802" s="26"/>
      <c r="B802" s="7"/>
      <c r="C802" s="7"/>
    </row>
    <row r="803" spans="1:3" x14ac:dyDescent="0.2">
      <c r="A803" s="26"/>
      <c r="B803" s="7"/>
      <c r="C803" s="7"/>
    </row>
    <row r="804" spans="1:3" x14ac:dyDescent="0.2">
      <c r="A804" s="26"/>
      <c r="B804" s="7"/>
      <c r="C804" s="7"/>
    </row>
    <row r="805" spans="1:3" x14ac:dyDescent="0.2">
      <c r="A805" s="26"/>
      <c r="B805" s="7"/>
      <c r="C805" s="7"/>
    </row>
    <row r="806" spans="1:3" x14ac:dyDescent="0.2">
      <c r="A806" s="26"/>
      <c r="B806" s="7"/>
      <c r="C806" s="7"/>
    </row>
    <row r="807" spans="1:3" x14ac:dyDescent="0.2">
      <c r="A807" s="26"/>
      <c r="B807" s="7"/>
      <c r="C807" s="7"/>
    </row>
    <row r="808" spans="1:3" x14ac:dyDescent="0.2">
      <c r="A808" s="26"/>
      <c r="B808" s="7"/>
      <c r="C808" s="7"/>
    </row>
    <row r="809" spans="1:3" x14ac:dyDescent="0.2">
      <c r="A809" s="26"/>
      <c r="B809" s="7"/>
      <c r="C809" s="7"/>
    </row>
    <row r="810" spans="1:3" x14ac:dyDescent="0.2">
      <c r="A810" s="26"/>
      <c r="B810" s="7"/>
      <c r="C810" s="7"/>
    </row>
    <row r="811" spans="1:3" x14ac:dyDescent="0.2">
      <c r="A811" s="26"/>
      <c r="B811" s="7"/>
      <c r="C811" s="7"/>
    </row>
    <row r="812" spans="1:3" x14ac:dyDescent="0.2">
      <c r="A812" s="26"/>
      <c r="B812" s="7"/>
      <c r="C812" s="7"/>
    </row>
    <row r="813" spans="1:3" x14ac:dyDescent="0.2">
      <c r="A813" s="26"/>
      <c r="B813" s="7"/>
      <c r="C813" s="7"/>
    </row>
    <row r="814" spans="1:3" x14ac:dyDescent="0.2">
      <c r="A814" s="26"/>
      <c r="B814" s="7"/>
      <c r="C814" s="7"/>
    </row>
    <row r="815" spans="1:3" x14ac:dyDescent="0.2">
      <c r="A815" s="26"/>
      <c r="B815" s="7"/>
      <c r="C815" s="7"/>
    </row>
    <row r="816" spans="1:3" x14ac:dyDescent="0.2">
      <c r="A816" s="26"/>
      <c r="B816" s="7"/>
      <c r="C816" s="7"/>
    </row>
    <row r="817" spans="1:3" x14ac:dyDescent="0.2">
      <c r="A817" s="26"/>
      <c r="B817" s="7"/>
      <c r="C817" s="7"/>
    </row>
    <row r="818" spans="1:3" x14ac:dyDescent="0.2">
      <c r="A818" s="26"/>
      <c r="B818" s="7"/>
      <c r="C818" s="7"/>
    </row>
    <row r="819" spans="1:3" x14ac:dyDescent="0.2">
      <c r="A819" s="26"/>
      <c r="B819" s="7"/>
      <c r="C819" s="7"/>
    </row>
    <row r="820" spans="1:3" x14ac:dyDescent="0.2">
      <c r="A820" s="26"/>
      <c r="B820" s="7"/>
      <c r="C820" s="7"/>
    </row>
    <row r="821" spans="1:3" x14ac:dyDescent="0.2">
      <c r="A821" s="26"/>
      <c r="B821" s="7"/>
      <c r="C821" s="7"/>
    </row>
    <row r="822" spans="1:3" x14ac:dyDescent="0.2">
      <c r="A822" s="26"/>
      <c r="B822" s="7"/>
      <c r="C822" s="7"/>
    </row>
    <row r="823" spans="1:3" x14ac:dyDescent="0.2">
      <c r="A823" s="26"/>
      <c r="B823" s="7"/>
      <c r="C823" s="7"/>
    </row>
    <row r="824" spans="1:3" x14ac:dyDescent="0.2">
      <c r="A824" s="26"/>
      <c r="B824" s="7"/>
      <c r="C824" s="7"/>
    </row>
    <row r="825" spans="1:3" x14ac:dyDescent="0.2">
      <c r="A825" s="26"/>
      <c r="B825" s="7"/>
      <c r="C825" s="7"/>
    </row>
    <row r="826" spans="1:3" x14ac:dyDescent="0.2">
      <c r="A826" s="26"/>
      <c r="B826" s="7"/>
      <c r="C826" s="7"/>
    </row>
    <row r="827" spans="1:3" x14ac:dyDescent="0.2">
      <c r="A827" s="26"/>
      <c r="B827" s="7"/>
      <c r="C827" s="7"/>
    </row>
    <row r="828" spans="1:3" x14ac:dyDescent="0.2">
      <c r="A828" s="26"/>
      <c r="B828" s="7"/>
      <c r="C828" s="7"/>
    </row>
    <row r="829" spans="1:3" x14ac:dyDescent="0.2">
      <c r="A829" s="26"/>
      <c r="B829" s="7"/>
      <c r="C829" s="7"/>
    </row>
    <row r="830" spans="1:3" x14ac:dyDescent="0.2">
      <c r="A830" s="26"/>
      <c r="B830" s="7"/>
      <c r="C830" s="7"/>
    </row>
    <row r="831" spans="1:3" x14ac:dyDescent="0.2">
      <c r="A831" s="26"/>
      <c r="B831" s="7"/>
      <c r="C831" s="7"/>
    </row>
    <row r="832" spans="1:3" x14ac:dyDescent="0.2">
      <c r="A832" s="26"/>
      <c r="B832" s="7"/>
      <c r="C832" s="7"/>
    </row>
    <row r="833" spans="1:3" x14ac:dyDescent="0.2">
      <c r="A833" s="26"/>
      <c r="B833" s="7"/>
      <c r="C833" s="7"/>
    </row>
    <row r="834" spans="1:3" x14ac:dyDescent="0.2">
      <c r="A834" s="26"/>
      <c r="B834" s="7"/>
      <c r="C834" s="7"/>
    </row>
    <row r="835" spans="1:3" x14ac:dyDescent="0.2">
      <c r="A835" s="26"/>
      <c r="B835" s="7"/>
      <c r="C835" s="7"/>
    </row>
    <row r="836" spans="1:3" x14ac:dyDescent="0.2">
      <c r="A836" s="26"/>
      <c r="B836" s="7"/>
      <c r="C836" s="7"/>
    </row>
    <row r="837" spans="1:3" x14ac:dyDescent="0.2">
      <c r="A837" s="26"/>
      <c r="B837" s="7"/>
      <c r="C837" s="7"/>
    </row>
    <row r="838" spans="1:3" x14ac:dyDescent="0.2">
      <c r="A838" s="26"/>
      <c r="B838" s="7"/>
      <c r="C838" s="7"/>
    </row>
    <row r="839" spans="1:3" x14ac:dyDescent="0.2">
      <c r="A839" s="26"/>
      <c r="B839" s="7"/>
      <c r="C839" s="7"/>
    </row>
    <row r="840" spans="1:3" x14ac:dyDescent="0.2">
      <c r="A840" s="26"/>
      <c r="B840" s="7"/>
      <c r="C840" s="7"/>
    </row>
    <row r="841" spans="1:3" x14ac:dyDescent="0.2">
      <c r="A841" s="26"/>
      <c r="B841" s="7"/>
      <c r="C841" s="7"/>
    </row>
    <row r="842" spans="1:3" x14ac:dyDescent="0.2">
      <c r="A842" s="26"/>
      <c r="B842" s="7"/>
      <c r="C842" s="7"/>
    </row>
    <row r="843" spans="1:3" x14ac:dyDescent="0.2">
      <c r="A843" s="26"/>
      <c r="B843" s="7"/>
      <c r="C843" s="7"/>
    </row>
    <row r="844" spans="1:3" x14ac:dyDescent="0.2">
      <c r="A844" s="26"/>
      <c r="B844" s="7"/>
      <c r="C844" s="7"/>
    </row>
    <row r="845" spans="1:3" x14ac:dyDescent="0.2">
      <c r="A845" s="26"/>
      <c r="B845" s="7"/>
      <c r="C845" s="7"/>
    </row>
    <row r="846" spans="1:3" x14ac:dyDescent="0.2">
      <c r="A846" s="26"/>
      <c r="B846" s="7"/>
      <c r="C846" s="7"/>
    </row>
    <row r="847" spans="1:3" x14ac:dyDescent="0.2">
      <c r="A847" s="26"/>
      <c r="B847" s="7"/>
      <c r="C847" s="7"/>
    </row>
    <row r="848" spans="1:3" x14ac:dyDescent="0.2">
      <c r="A848" s="26"/>
      <c r="B848" s="7"/>
      <c r="C848" s="7"/>
    </row>
    <row r="849" spans="1:3" x14ac:dyDescent="0.2">
      <c r="A849" s="26"/>
      <c r="B849" s="7"/>
      <c r="C849" s="7"/>
    </row>
    <row r="850" spans="1:3" x14ac:dyDescent="0.2">
      <c r="A850" s="26"/>
      <c r="B850" s="7"/>
      <c r="C850" s="7"/>
    </row>
    <row r="851" spans="1:3" x14ac:dyDescent="0.2">
      <c r="A851" s="26"/>
      <c r="B851" s="7"/>
      <c r="C851" s="7"/>
    </row>
    <row r="852" spans="1:3" x14ac:dyDescent="0.2">
      <c r="A852" s="26"/>
      <c r="B852" s="7"/>
      <c r="C852" s="7"/>
    </row>
    <row r="853" spans="1:3" x14ac:dyDescent="0.2">
      <c r="A853" s="26"/>
      <c r="B853" s="7"/>
      <c r="C853" s="7"/>
    </row>
    <row r="854" spans="1:3" x14ac:dyDescent="0.2">
      <c r="A854" s="26"/>
      <c r="B854" s="7"/>
      <c r="C854" s="7"/>
    </row>
    <row r="855" spans="1:3" x14ac:dyDescent="0.2">
      <c r="A855" s="26"/>
      <c r="B855" s="7"/>
      <c r="C855" s="7"/>
    </row>
    <row r="856" spans="1:3" x14ac:dyDescent="0.2">
      <c r="A856" s="26"/>
      <c r="B856" s="7"/>
      <c r="C856" s="7"/>
    </row>
    <row r="857" spans="1:3" x14ac:dyDescent="0.2">
      <c r="A857" s="26"/>
      <c r="B857" s="7"/>
      <c r="C857" s="7"/>
    </row>
    <row r="858" spans="1:3" x14ac:dyDescent="0.2">
      <c r="A858" s="26"/>
      <c r="B858" s="7"/>
      <c r="C858" s="7"/>
    </row>
    <row r="859" spans="1:3" x14ac:dyDescent="0.2">
      <c r="A859" s="26"/>
      <c r="B859" s="7"/>
      <c r="C859" s="7"/>
    </row>
    <row r="860" spans="1:3" x14ac:dyDescent="0.2">
      <c r="A860" s="26"/>
      <c r="B860" s="7"/>
      <c r="C860" s="7"/>
    </row>
    <row r="861" spans="1:3" x14ac:dyDescent="0.2">
      <c r="A861" s="26"/>
      <c r="B861" s="7"/>
      <c r="C861" s="7"/>
    </row>
    <row r="862" spans="1:3" x14ac:dyDescent="0.2">
      <c r="A862" s="26"/>
      <c r="B862" s="7"/>
      <c r="C862" s="7"/>
    </row>
    <row r="863" spans="1:3" x14ac:dyDescent="0.2">
      <c r="A863" s="26"/>
      <c r="B863" s="7"/>
      <c r="C863" s="7"/>
    </row>
    <row r="864" spans="1:3" x14ac:dyDescent="0.2">
      <c r="A864" s="26"/>
      <c r="B864" s="7"/>
      <c r="C864" s="7"/>
    </row>
    <row r="865" spans="1:3" x14ac:dyDescent="0.2">
      <c r="A865" s="26"/>
      <c r="B865" s="7"/>
      <c r="C865" s="7"/>
    </row>
    <row r="866" spans="1:3" x14ac:dyDescent="0.2">
      <c r="A866" s="26"/>
      <c r="B866" s="7"/>
      <c r="C866" s="7"/>
    </row>
    <row r="867" spans="1:3" x14ac:dyDescent="0.2">
      <c r="A867" s="26"/>
      <c r="B867" s="7"/>
      <c r="C867" s="7"/>
    </row>
    <row r="868" spans="1:3" x14ac:dyDescent="0.2">
      <c r="A868" s="26"/>
      <c r="B868" s="7"/>
      <c r="C868" s="7"/>
    </row>
    <row r="869" spans="1:3" x14ac:dyDescent="0.2">
      <c r="A869" s="26"/>
      <c r="B869" s="7"/>
      <c r="C869" s="7"/>
    </row>
    <row r="870" spans="1:3" x14ac:dyDescent="0.2">
      <c r="A870" s="26"/>
      <c r="B870" s="7"/>
      <c r="C870" s="7"/>
    </row>
    <row r="871" spans="1:3" x14ac:dyDescent="0.2">
      <c r="A871" s="26"/>
      <c r="B871" s="7"/>
      <c r="C871" s="7"/>
    </row>
    <row r="872" spans="1:3" x14ac:dyDescent="0.2">
      <c r="A872" s="26"/>
      <c r="B872" s="7"/>
      <c r="C872" s="7"/>
    </row>
    <row r="873" spans="1:3" x14ac:dyDescent="0.2">
      <c r="A873" s="26"/>
      <c r="B873" s="7"/>
      <c r="C873" s="7"/>
    </row>
    <row r="874" spans="1:3" x14ac:dyDescent="0.2">
      <c r="A874" s="26"/>
      <c r="B874" s="7"/>
      <c r="C874" s="7"/>
    </row>
    <row r="875" spans="1:3" x14ac:dyDescent="0.2">
      <c r="A875" s="26"/>
      <c r="B875" s="7"/>
      <c r="C875" s="7"/>
    </row>
    <row r="876" spans="1:3" x14ac:dyDescent="0.2">
      <c r="A876" s="26"/>
      <c r="B876" s="7"/>
      <c r="C876" s="7"/>
    </row>
    <row r="877" spans="1:3" x14ac:dyDescent="0.2">
      <c r="A877" s="26"/>
      <c r="B877" s="7"/>
      <c r="C877" s="7"/>
    </row>
    <row r="878" spans="1:3" x14ac:dyDescent="0.2">
      <c r="A878" s="26"/>
      <c r="B878" s="7"/>
      <c r="C878" s="7"/>
    </row>
    <row r="879" spans="1:3" x14ac:dyDescent="0.2">
      <c r="A879" s="26"/>
      <c r="B879" s="7"/>
      <c r="C879" s="7"/>
    </row>
    <row r="880" spans="1:3" x14ac:dyDescent="0.2">
      <c r="A880" s="26"/>
      <c r="B880" s="7"/>
      <c r="C880" s="7"/>
    </row>
    <row r="881" spans="1:3" x14ac:dyDescent="0.2">
      <c r="A881" s="26"/>
      <c r="B881" s="7"/>
      <c r="C881" s="7"/>
    </row>
    <row r="882" spans="1:3" x14ac:dyDescent="0.2">
      <c r="A882" s="26"/>
      <c r="B882" s="7"/>
      <c r="C882" s="7"/>
    </row>
    <row r="883" spans="1:3" x14ac:dyDescent="0.2">
      <c r="A883" s="26"/>
      <c r="B883" s="7"/>
      <c r="C883" s="7"/>
    </row>
    <row r="884" spans="1:3" x14ac:dyDescent="0.2">
      <c r="A884" s="26"/>
      <c r="B884" s="7"/>
      <c r="C884" s="7"/>
    </row>
    <row r="885" spans="1:3" x14ac:dyDescent="0.2">
      <c r="A885" s="26"/>
      <c r="B885" s="7"/>
      <c r="C885" s="7"/>
    </row>
    <row r="886" spans="1:3" x14ac:dyDescent="0.2">
      <c r="A886" s="26"/>
      <c r="B886" s="7"/>
      <c r="C886" s="7"/>
    </row>
    <row r="887" spans="1:3" x14ac:dyDescent="0.2">
      <c r="A887" s="26"/>
      <c r="B887" s="7"/>
      <c r="C887" s="7"/>
    </row>
    <row r="888" spans="1:3" x14ac:dyDescent="0.2">
      <c r="A888" s="26"/>
      <c r="B888" s="7"/>
      <c r="C888" s="7"/>
    </row>
    <row r="889" spans="1:3" x14ac:dyDescent="0.2">
      <c r="A889" s="26"/>
      <c r="B889" s="7"/>
      <c r="C889" s="7"/>
    </row>
    <row r="890" spans="1:3" x14ac:dyDescent="0.2">
      <c r="A890" s="26"/>
      <c r="B890" s="7"/>
      <c r="C890" s="7"/>
    </row>
    <row r="891" spans="1:3" x14ac:dyDescent="0.2">
      <c r="A891" s="26"/>
      <c r="B891" s="7"/>
      <c r="C891" s="7"/>
    </row>
    <row r="892" spans="1:3" x14ac:dyDescent="0.2">
      <c r="A892" s="26"/>
      <c r="B892" s="7"/>
      <c r="C892" s="7"/>
    </row>
    <row r="893" spans="1:3" x14ac:dyDescent="0.2">
      <c r="A893" s="26"/>
      <c r="B893" s="7"/>
      <c r="C893" s="7"/>
    </row>
    <row r="894" spans="1:3" x14ac:dyDescent="0.2">
      <c r="A894" s="26"/>
      <c r="B894" s="7"/>
      <c r="C894" s="7"/>
    </row>
    <row r="895" spans="1:3" x14ac:dyDescent="0.2">
      <c r="A895" s="26"/>
      <c r="B895" s="7"/>
      <c r="C895" s="7"/>
    </row>
    <row r="896" spans="1:3" x14ac:dyDescent="0.2">
      <c r="A896" s="26"/>
      <c r="B896" s="7"/>
      <c r="C896" s="7"/>
    </row>
    <row r="897" spans="1:3" x14ac:dyDescent="0.2">
      <c r="A897" s="26"/>
      <c r="B897" s="7"/>
      <c r="C897" s="7"/>
    </row>
    <row r="898" spans="1:3" x14ac:dyDescent="0.2">
      <c r="A898" s="26"/>
      <c r="B898" s="7"/>
      <c r="C898" s="7"/>
    </row>
    <row r="899" spans="1:3" x14ac:dyDescent="0.2">
      <c r="A899" s="26"/>
      <c r="B899" s="7"/>
      <c r="C899" s="7"/>
    </row>
    <row r="900" spans="1:3" x14ac:dyDescent="0.2">
      <c r="A900" s="26"/>
      <c r="B900" s="7"/>
      <c r="C900" s="7"/>
    </row>
    <row r="901" spans="1:3" x14ac:dyDescent="0.2">
      <c r="A901" s="26"/>
      <c r="B901" s="7"/>
      <c r="C901" s="7"/>
    </row>
    <row r="902" spans="1:3" x14ac:dyDescent="0.2">
      <c r="A902" s="26"/>
      <c r="B902" s="7"/>
      <c r="C902" s="7"/>
    </row>
    <row r="903" spans="1:3" x14ac:dyDescent="0.2">
      <c r="A903" s="26"/>
      <c r="B903" s="7"/>
      <c r="C903" s="7"/>
    </row>
    <row r="904" spans="1:3" x14ac:dyDescent="0.2">
      <c r="A904" s="26"/>
      <c r="B904" s="7"/>
      <c r="C904" s="7"/>
    </row>
    <row r="905" spans="1:3" x14ac:dyDescent="0.2">
      <c r="A905" s="26"/>
      <c r="B905" s="7"/>
      <c r="C905" s="7"/>
    </row>
    <row r="906" spans="1:3" x14ac:dyDescent="0.2">
      <c r="A906" s="26"/>
      <c r="B906" s="7"/>
      <c r="C906" s="7"/>
    </row>
    <row r="907" spans="1:3" x14ac:dyDescent="0.2">
      <c r="A907" s="26"/>
      <c r="B907" s="7"/>
      <c r="C907" s="7"/>
    </row>
    <row r="908" spans="1:3" x14ac:dyDescent="0.2">
      <c r="A908" s="26"/>
      <c r="B908" s="7"/>
      <c r="C908" s="7"/>
    </row>
    <row r="909" spans="1:3" x14ac:dyDescent="0.2">
      <c r="A909" s="26"/>
      <c r="B909" s="7"/>
      <c r="C909" s="7"/>
    </row>
    <row r="910" spans="1:3" x14ac:dyDescent="0.2">
      <c r="A910" s="26"/>
      <c r="B910" s="7"/>
      <c r="C910" s="7"/>
    </row>
    <row r="911" spans="1:3" x14ac:dyDescent="0.2">
      <c r="A911" s="26"/>
      <c r="B911" s="7"/>
      <c r="C911" s="7"/>
    </row>
    <row r="912" spans="1:3" x14ac:dyDescent="0.2">
      <c r="A912" s="26"/>
      <c r="B912" s="7"/>
      <c r="C912" s="7"/>
    </row>
    <row r="913" spans="1:3" x14ac:dyDescent="0.2">
      <c r="A913" s="26"/>
      <c r="B913" s="7"/>
      <c r="C913" s="7"/>
    </row>
    <row r="914" spans="1:3" x14ac:dyDescent="0.2">
      <c r="A914" s="26"/>
      <c r="B914" s="7"/>
      <c r="C914" s="7"/>
    </row>
    <row r="915" spans="1:3" x14ac:dyDescent="0.2">
      <c r="A915" s="26"/>
      <c r="B915" s="7"/>
      <c r="C915" s="7"/>
    </row>
    <row r="916" spans="1:3" x14ac:dyDescent="0.2">
      <c r="A916" s="26"/>
      <c r="B916" s="7"/>
      <c r="C916" s="7"/>
    </row>
    <row r="917" spans="1:3" x14ac:dyDescent="0.2">
      <c r="A917" s="26"/>
      <c r="B917" s="7"/>
      <c r="C917" s="7"/>
    </row>
    <row r="918" spans="1:3" x14ac:dyDescent="0.2">
      <c r="A918" s="26"/>
      <c r="B918" s="7"/>
      <c r="C918" s="7"/>
    </row>
    <row r="919" spans="1:3" x14ac:dyDescent="0.2">
      <c r="A919" s="26"/>
      <c r="B919" s="7"/>
      <c r="C919" s="7"/>
    </row>
    <row r="920" spans="1:3" x14ac:dyDescent="0.2">
      <c r="A920" s="26"/>
      <c r="B920" s="7"/>
      <c r="C920" s="7"/>
    </row>
    <row r="921" spans="1:3" x14ac:dyDescent="0.2">
      <c r="A921" s="26"/>
      <c r="B921" s="7"/>
      <c r="C921" s="7"/>
    </row>
    <row r="922" spans="1:3" x14ac:dyDescent="0.2">
      <c r="A922" s="26"/>
      <c r="B922" s="7"/>
      <c r="C922" s="7"/>
    </row>
    <row r="923" spans="1:3" x14ac:dyDescent="0.2">
      <c r="A923" s="26"/>
      <c r="B923" s="7"/>
      <c r="C923" s="7"/>
    </row>
    <row r="924" spans="1:3" x14ac:dyDescent="0.2">
      <c r="A924" s="26"/>
      <c r="B924" s="7"/>
      <c r="C924" s="7"/>
    </row>
    <row r="925" spans="1:3" x14ac:dyDescent="0.2">
      <c r="A925" s="26"/>
      <c r="B925" s="7"/>
      <c r="C925" s="7"/>
    </row>
    <row r="926" spans="1:3" x14ac:dyDescent="0.2">
      <c r="A926" s="26"/>
      <c r="B926" s="7"/>
      <c r="C926" s="7"/>
    </row>
    <row r="927" spans="1:3" x14ac:dyDescent="0.2">
      <c r="A927" s="26"/>
      <c r="B927" s="7"/>
      <c r="C927" s="7"/>
    </row>
    <row r="928" spans="1:3" x14ac:dyDescent="0.2">
      <c r="A928" s="26"/>
      <c r="B928" s="7"/>
      <c r="C928" s="7"/>
    </row>
    <row r="929" spans="1:3" x14ac:dyDescent="0.2">
      <c r="A929" s="26"/>
      <c r="B929" s="7"/>
      <c r="C929" s="7"/>
    </row>
    <row r="930" spans="1:3" x14ac:dyDescent="0.2">
      <c r="A930" s="26"/>
      <c r="B930" s="7"/>
      <c r="C930" s="7"/>
    </row>
    <row r="931" spans="1:3" x14ac:dyDescent="0.2">
      <c r="A931" s="26"/>
      <c r="B931" s="7"/>
      <c r="C931" s="7"/>
    </row>
    <row r="932" spans="1:3" x14ac:dyDescent="0.2">
      <c r="A932" s="26"/>
      <c r="B932" s="7"/>
      <c r="C932" s="7"/>
    </row>
    <row r="933" spans="1:3" x14ac:dyDescent="0.2">
      <c r="A933" s="26"/>
      <c r="B933" s="7"/>
      <c r="C933" s="7"/>
    </row>
    <row r="934" spans="1:3" x14ac:dyDescent="0.2">
      <c r="A934" s="26"/>
      <c r="B934" s="7"/>
      <c r="C934" s="7"/>
    </row>
    <row r="935" spans="1:3" x14ac:dyDescent="0.2">
      <c r="A935" s="26"/>
      <c r="B935" s="7"/>
      <c r="C935" s="7"/>
    </row>
    <row r="936" spans="1:3" x14ac:dyDescent="0.2">
      <c r="A936" s="26"/>
      <c r="B936" s="7"/>
      <c r="C936" s="7"/>
    </row>
    <row r="937" spans="1:3" x14ac:dyDescent="0.2">
      <c r="A937" s="26"/>
      <c r="B937" s="7"/>
      <c r="C937" s="7"/>
    </row>
    <row r="938" spans="1:3" x14ac:dyDescent="0.2">
      <c r="A938" s="26"/>
      <c r="B938" s="7"/>
      <c r="C938" s="7"/>
    </row>
    <row r="939" spans="1:3" x14ac:dyDescent="0.2">
      <c r="A939" s="26"/>
      <c r="B939" s="7"/>
      <c r="C939" s="7"/>
    </row>
    <row r="940" spans="1:3" x14ac:dyDescent="0.2">
      <c r="A940" s="26"/>
      <c r="B940" s="7"/>
      <c r="C940" s="7"/>
    </row>
    <row r="941" spans="1:3" x14ac:dyDescent="0.2">
      <c r="A941" s="26"/>
      <c r="B941" s="7"/>
      <c r="C941" s="7"/>
    </row>
    <row r="942" spans="1:3" x14ac:dyDescent="0.2">
      <c r="A942" s="26"/>
      <c r="B942" s="7"/>
      <c r="C942" s="7"/>
    </row>
    <row r="943" spans="1:3" x14ac:dyDescent="0.2">
      <c r="A943" s="26"/>
      <c r="B943" s="7"/>
      <c r="C943" s="7"/>
    </row>
    <row r="944" spans="1:3" x14ac:dyDescent="0.2">
      <c r="A944" s="26"/>
      <c r="B944" s="7"/>
      <c r="C944" s="7"/>
    </row>
    <row r="945" spans="1:3" x14ac:dyDescent="0.2">
      <c r="A945" s="26"/>
      <c r="B945" s="7"/>
      <c r="C945" s="7"/>
    </row>
    <row r="946" spans="1:3" x14ac:dyDescent="0.2">
      <c r="A946" s="26"/>
      <c r="B946" s="7"/>
      <c r="C946" s="7"/>
    </row>
    <row r="947" spans="1:3" x14ac:dyDescent="0.2">
      <c r="A947" s="26"/>
      <c r="B947" s="7"/>
      <c r="C947" s="7"/>
    </row>
    <row r="948" spans="1:3" x14ac:dyDescent="0.2">
      <c r="A948" s="26"/>
      <c r="B948" s="7"/>
      <c r="C948" s="7"/>
    </row>
    <row r="949" spans="1:3" x14ac:dyDescent="0.2">
      <c r="A949" s="26"/>
      <c r="B949" s="7"/>
      <c r="C949" s="7"/>
    </row>
    <row r="950" spans="1:3" x14ac:dyDescent="0.2">
      <c r="A950" s="26"/>
      <c r="B950" s="7"/>
      <c r="C950" s="7"/>
    </row>
    <row r="951" spans="1:3" x14ac:dyDescent="0.2">
      <c r="A951" s="26"/>
      <c r="B951" s="7"/>
      <c r="C951" s="7"/>
    </row>
    <row r="952" spans="1:3" x14ac:dyDescent="0.2">
      <c r="A952" s="26"/>
      <c r="B952" s="7"/>
      <c r="C952" s="7"/>
    </row>
    <row r="953" spans="1:3" x14ac:dyDescent="0.2">
      <c r="A953" s="26"/>
      <c r="B953" s="7"/>
      <c r="C953" s="7"/>
    </row>
    <row r="954" spans="1:3" x14ac:dyDescent="0.2">
      <c r="A954" s="26"/>
      <c r="B954" s="7"/>
      <c r="C954" s="7"/>
    </row>
    <row r="955" spans="1:3" x14ac:dyDescent="0.2">
      <c r="A955" s="26"/>
      <c r="B955" s="7"/>
      <c r="C955" s="7"/>
    </row>
    <row r="956" spans="1:3" x14ac:dyDescent="0.2">
      <c r="A956" s="26"/>
      <c r="B956" s="7"/>
      <c r="C956" s="7"/>
    </row>
    <row r="957" spans="1:3" x14ac:dyDescent="0.2">
      <c r="A957" s="26"/>
      <c r="B957" s="7"/>
      <c r="C957" s="7"/>
    </row>
    <row r="958" spans="1:3" x14ac:dyDescent="0.2">
      <c r="A958" s="26"/>
      <c r="B958" s="7"/>
      <c r="C958" s="7"/>
    </row>
    <row r="959" spans="1:3" x14ac:dyDescent="0.2">
      <c r="A959" s="26"/>
      <c r="B959" s="7"/>
      <c r="C959" s="7"/>
    </row>
    <row r="960" spans="1:3" x14ac:dyDescent="0.2">
      <c r="A960" s="26"/>
      <c r="B960" s="7"/>
      <c r="C960" s="7"/>
    </row>
    <row r="961" spans="1:3" x14ac:dyDescent="0.2">
      <c r="A961" s="26"/>
      <c r="B961" s="7"/>
      <c r="C961" s="7"/>
    </row>
    <row r="962" spans="1:3" x14ac:dyDescent="0.2">
      <c r="A962" s="26"/>
      <c r="B962" s="7"/>
      <c r="C962" s="7"/>
    </row>
    <row r="963" spans="1:3" x14ac:dyDescent="0.2">
      <c r="A963" s="26"/>
      <c r="B963" s="7"/>
      <c r="C963" s="7"/>
    </row>
    <row r="964" spans="1:3" x14ac:dyDescent="0.2">
      <c r="A964" s="26"/>
      <c r="B964" s="7"/>
      <c r="C964" s="7"/>
    </row>
    <row r="965" spans="1:3" x14ac:dyDescent="0.2">
      <c r="A965" s="26"/>
      <c r="B965" s="7"/>
      <c r="C965" s="7"/>
    </row>
    <row r="966" spans="1:3" x14ac:dyDescent="0.2">
      <c r="A966" s="26"/>
      <c r="B966" s="7"/>
      <c r="C966" s="7"/>
    </row>
    <row r="967" spans="1:3" x14ac:dyDescent="0.2">
      <c r="A967" s="26"/>
      <c r="B967" s="7"/>
      <c r="C967" s="7"/>
    </row>
    <row r="968" spans="1:3" x14ac:dyDescent="0.2">
      <c r="A968" s="26"/>
      <c r="B968" s="7"/>
      <c r="C968" s="7"/>
    </row>
    <row r="969" spans="1:3" x14ac:dyDescent="0.2">
      <c r="A969" s="26"/>
      <c r="B969" s="7"/>
      <c r="C969" s="7"/>
    </row>
    <row r="970" spans="1:3" x14ac:dyDescent="0.2">
      <c r="A970" s="26"/>
      <c r="B970" s="7"/>
      <c r="C970" s="7"/>
    </row>
    <row r="971" spans="1:3" x14ac:dyDescent="0.2">
      <c r="A971" s="26"/>
      <c r="B971" s="7"/>
      <c r="C971" s="7"/>
    </row>
    <row r="972" spans="1:3" x14ac:dyDescent="0.2">
      <c r="A972" s="26"/>
      <c r="B972" s="7"/>
      <c r="C972" s="7"/>
    </row>
    <row r="973" spans="1:3" x14ac:dyDescent="0.2">
      <c r="A973" s="26"/>
      <c r="B973" s="7"/>
      <c r="C973" s="7"/>
    </row>
    <row r="974" spans="1:3" x14ac:dyDescent="0.2">
      <c r="A974" s="26"/>
      <c r="B974" s="7"/>
      <c r="C974" s="7"/>
    </row>
    <row r="975" spans="1:3" x14ac:dyDescent="0.2">
      <c r="A975" s="26"/>
      <c r="B975" s="7"/>
      <c r="C975" s="7"/>
    </row>
    <row r="976" spans="1:3" x14ac:dyDescent="0.2">
      <c r="A976" s="26"/>
      <c r="B976" s="7"/>
      <c r="C976" s="7"/>
    </row>
    <row r="977" spans="1:3" x14ac:dyDescent="0.2">
      <c r="A977" s="26"/>
      <c r="B977" s="7"/>
      <c r="C977" s="7"/>
    </row>
    <row r="978" spans="1:3" x14ac:dyDescent="0.2">
      <c r="A978" s="26"/>
      <c r="B978" s="7"/>
      <c r="C978" s="7"/>
    </row>
    <row r="979" spans="1:3" x14ac:dyDescent="0.2">
      <c r="A979" s="26"/>
      <c r="B979" s="7"/>
      <c r="C979" s="7"/>
    </row>
    <row r="980" spans="1:3" x14ac:dyDescent="0.2">
      <c r="A980" s="26"/>
      <c r="B980" s="7"/>
      <c r="C980" s="7"/>
    </row>
    <row r="981" spans="1:3" x14ac:dyDescent="0.2">
      <c r="A981" s="26"/>
      <c r="B981" s="7"/>
      <c r="C981" s="7"/>
    </row>
    <row r="982" spans="1:3" x14ac:dyDescent="0.2">
      <c r="A982" s="26"/>
      <c r="B982" s="7"/>
      <c r="C982" s="7"/>
    </row>
    <row r="983" spans="1:3" x14ac:dyDescent="0.2">
      <c r="A983" s="26"/>
      <c r="B983" s="7"/>
      <c r="C983" s="7"/>
    </row>
    <row r="984" spans="1:3" x14ac:dyDescent="0.2">
      <c r="A984" s="26"/>
      <c r="B984" s="7"/>
      <c r="C984" s="7"/>
    </row>
    <row r="985" spans="1:3" x14ac:dyDescent="0.2">
      <c r="A985" s="26"/>
      <c r="B985" s="7"/>
      <c r="C985" s="7"/>
    </row>
    <row r="986" spans="1:3" x14ac:dyDescent="0.2">
      <c r="A986" s="26"/>
      <c r="B986" s="7"/>
      <c r="C986" s="7"/>
    </row>
    <row r="987" spans="1:3" x14ac:dyDescent="0.2">
      <c r="A987" s="26"/>
      <c r="B987" s="7"/>
      <c r="C987" s="7"/>
    </row>
    <row r="988" spans="1:3" x14ac:dyDescent="0.2">
      <c r="A988" s="26"/>
      <c r="B988" s="7"/>
      <c r="C988" s="7"/>
    </row>
    <row r="989" spans="1:3" x14ac:dyDescent="0.2">
      <c r="A989" s="26"/>
      <c r="B989" s="7"/>
      <c r="C989" s="7"/>
    </row>
    <row r="990" spans="1:3" x14ac:dyDescent="0.2">
      <c r="A990" s="26"/>
      <c r="B990" s="7"/>
      <c r="C990" s="7"/>
    </row>
    <row r="991" spans="1:3" x14ac:dyDescent="0.2">
      <c r="A991" s="26"/>
      <c r="B991" s="7"/>
      <c r="C991" s="7"/>
    </row>
    <row r="992" spans="1:3" x14ac:dyDescent="0.2">
      <c r="A992" s="26"/>
      <c r="B992" s="7"/>
      <c r="C992" s="7"/>
    </row>
    <row r="993" spans="1:3" x14ac:dyDescent="0.2">
      <c r="A993" s="26"/>
      <c r="B993" s="7"/>
      <c r="C993" s="7"/>
    </row>
    <row r="994" spans="1:3" x14ac:dyDescent="0.2">
      <c r="A994" s="26"/>
      <c r="B994" s="7"/>
      <c r="C994" s="7"/>
    </row>
    <row r="995" spans="1:3" x14ac:dyDescent="0.2">
      <c r="A995" s="26"/>
      <c r="B995" s="7"/>
      <c r="C995" s="7"/>
    </row>
    <row r="996" spans="1:3" x14ac:dyDescent="0.2">
      <c r="A996" s="26"/>
      <c r="B996" s="7"/>
      <c r="C996" s="7"/>
    </row>
    <row r="997" spans="1:3" x14ac:dyDescent="0.2">
      <c r="A997" s="26"/>
      <c r="B997" s="7"/>
      <c r="C997" s="7"/>
    </row>
    <row r="998" spans="1:3" x14ac:dyDescent="0.2">
      <c r="A998" s="26"/>
      <c r="B998" s="7"/>
      <c r="C998" s="7"/>
    </row>
    <row r="999" spans="1:3" x14ac:dyDescent="0.2">
      <c r="A999" s="26"/>
      <c r="B999" s="7"/>
      <c r="C999" s="7"/>
    </row>
    <row r="1000" spans="1:3" x14ac:dyDescent="0.2">
      <c r="A1000" s="26"/>
      <c r="B1000" s="7"/>
      <c r="C1000" s="7"/>
    </row>
    <row r="1001" spans="1:3" x14ac:dyDescent="0.2">
      <c r="A1001" s="26"/>
      <c r="B1001" s="7"/>
      <c r="C1001" s="7"/>
    </row>
    <row r="1002" spans="1:3" x14ac:dyDescent="0.2">
      <c r="A1002" s="26"/>
      <c r="B1002" s="7"/>
      <c r="C1002" s="7"/>
    </row>
    <row r="1003" spans="1:3" x14ac:dyDescent="0.2">
      <c r="A1003" s="26"/>
      <c r="B1003" s="7"/>
      <c r="C1003" s="7"/>
    </row>
    <row r="1004" spans="1:3" x14ac:dyDescent="0.2">
      <c r="A1004" s="26"/>
      <c r="B1004" s="7"/>
      <c r="C1004" s="7"/>
    </row>
    <row r="1005" spans="1:3" x14ac:dyDescent="0.2">
      <c r="A1005" s="26"/>
      <c r="B1005" s="7"/>
      <c r="C1005" s="7"/>
    </row>
    <row r="1006" spans="1:3" x14ac:dyDescent="0.2">
      <c r="A1006" s="26"/>
      <c r="B1006" s="7"/>
      <c r="C1006" s="7"/>
    </row>
    <row r="1007" spans="1:3" x14ac:dyDescent="0.2">
      <c r="A1007" s="26"/>
      <c r="B1007" s="7"/>
      <c r="C1007" s="7"/>
    </row>
    <row r="1008" spans="1:3" x14ac:dyDescent="0.2">
      <c r="A1008" s="26"/>
      <c r="B1008" s="7"/>
      <c r="C1008" s="7"/>
    </row>
    <row r="1009" spans="1:3" x14ac:dyDescent="0.2">
      <c r="A1009" s="26"/>
      <c r="B1009" s="7"/>
      <c r="C1009" s="7"/>
    </row>
    <row r="1010" spans="1:3" x14ac:dyDescent="0.2">
      <c r="A1010" s="26"/>
      <c r="B1010" s="7"/>
      <c r="C1010" s="7"/>
    </row>
    <row r="1011" spans="1:3" x14ac:dyDescent="0.2">
      <c r="A1011" s="26"/>
      <c r="B1011" s="7"/>
      <c r="C1011" s="7"/>
    </row>
    <row r="1012" spans="1:3" x14ac:dyDescent="0.2">
      <c r="A1012" s="26"/>
      <c r="B1012" s="7"/>
      <c r="C1012" s="7"/>
    </row>
    <row r="1013" spans="1:3" x14ac:dyDescent="0.2">
      <c r="A1013" s="26"/>
      <c r="B1013" s="7"/>
      <c r="C1013" s="7"/>
    </row>
    <row r="1014" spans="1:3" x14ac:dyDescent="0.2">
      <c r="A1014" s="26"/>
      <c r="B1014" s="7"/>
      <c r="C1014" s="7"/>
    </row>
    <row r="1015" spans="1:3" x14ac:dyDescent="0.2">
      <c r="A1015" s="26"/>
      <c r="B1015" s="7"/>
      <c r="C1015" s="7"/>
    </row>
    <row r="1016" spans="1:3" x14ac:dyDescent="0.2">
      <c r="A1016" s="26"/>
      <c r="B1016" s="7"/>
      <c r="C1016" s="7"/>
    </row>
    <row r="1017" spans="1:3" x14ac:dyDescent="0.2">
      <c r="A1017" s="26"/>
      <c r="B1017" s="7"/>
      <c r="C1017" s="7"/>
    </row>
    <row r="1018" spans="1:3" x14ac:dyDescent="0.2">
      <c r="A1018" s="26"/>
      <c r="B1018" s="7"/>
      <c r="C1018" s="7"/>
    </row>
    <row r="1019" spans="1:3" x14ac:dyDescent="0.2">
      <c r="A1019" s="26"/>
      <c r="B1019" s="7"/>
      <c r="C1019" s="7"/>
    </row>
    <row r="1020" spans="1:3" x14ac:dyDescent="0.2">
      <c r="A1020" s="26"/>
      <c r="B1020" s="7"/>
      <c r="C1020" s="7"/>
    </row>
    <row r="1021" spans="1:3" x14ac:dyDescent="0.2">
      <c r="A1021" s="26"/>
      <c r="B1021" s="7"/>
      <c r="C1021" s="7"/>
    </row>
    <row r="1022" spans="1:3" x14ac:dyDescent="0.2">
      <c r="A1022" s="26"/>
      <c r="B1022" s="7"/>
      <c r="C1022" s="7"/>
    </row>
    <row r="1023" spans="1:3" x14ac:dyDescent="0.2">
      <c r="A1023" s="26"/>
      <c r="B1023" s="7"/>
      <c r="C1023" s="7"/>
    </row>
    <row r="1024" spans="1:3" x14ac:dyDescent="0.2">
      <c r="A1024" s="26"/>
      <c r="B1024" s="7"/>
      <c r="C1024" s="7"/>
    </row>
    <row r="1025" spans="1:3" x14ac:dyDescent="0.2">
      <c r="A1025" s="26"/>
      <c r="B1025" s="7"/>
      <c r="C1025" s="7"/>
    </row>
    <row r="1026" spans="1:3" x14ac:dyDescent="0.2">
      <c r="A1026" s="26"/>
      <c r="B1026" s="7"/>
      <c r="C1026" s="7"/>
    </row>
    <row r="1027" spans="1:3" x14ac:dyDescent="0.2">
      <c r="A1027" s="26"/>
      <c r="B1027" s="7"/>
      <c r="C1027" s="7"/>
    </row>
    <row r="1028" spans="1:3" x14ac:dyDescent="0.2">
      <c r="A1028" s="26"/>
      <c r="B1028" s="7"/>
      <c r="C1028" s="7"/>
    </row>
    <row r="1029" spans="1:3" x14ac:dyDescent="0.2">
      <c r="A1029" s="26"/>
      <c r="B1029" s="7"/>
      <c r="C1029" s="7"/>
    </row>
    <row r="1030" spans="1:3" x14ac:dyDescent="0.2">
      <c r="A1030" s="26"/>
      <c r="B1030" s="7"/>
      <c r="C1030" s="7"/>
    </row>
    <row r="1031" spans="1:3" x14ac:dyDescent="0.2">
      <c r="A1031" s="26"/>
      <c r="B1031" s="7"/>
      <c r="C1031" s="7"/>
    </row>
    <row r="1032" spans="1:3" x14ac:dyDescent="0.2">
      <c r="A1032" s="26"/>
      <c r="B1032" s="7"/>
      <c r="C1032" s="7"/>
    </row>
    <row r="1033" spans="1:3" x14ac:dyDescent="0.2">
      <c r="A1033" s="26"/>
      <c r="B1033" s="7"/>
      <c r="C1033" s="7"/>
    </row>
    <row r="1034" spans="1:3" x14ac:dyDescent="0.2">
      <c r="A1034" s="26"/>
      <c r="B1034" s="7"/>
      <c r="C1034" s="7"/>
    </row>
    <row r="1035" spans="1:3" x14ac:dyDescent="0.2">
      <c r="A1035" s="26"/>
      <c r="B1035" s="7"/>
      <c r="C1035" s="7"/>
    </row>
    <row r="1036" spans="1:3" x14ac:dyDescent="0.2">
      <c r="A1036" s="26"/>
      <c r="B1036" s="7"/>
      <c r="C1036" s="7"/>
    </row>
    <row r="1037" spans="1:3" x14ac:dyDescent="0.2">
      <c r="A1037" s="26"/>
      <c r="B1037" s="7"/>
      <c r="C1037" s="7"/>
    </row>
    <row r="1038" spans="1:3" x14ac:dyDescent="0.2">
      <c r="A1038" s="26"/>
      <c r="B1038" s="7"/>
      <c r="C1038" s="7"/>
    </row>
    <row r="1039" spans="1:3" x14ac:dyDescent="0.2">
      <c r="A1039" s="26"/>
      <c r="B1039" s="7"/>
      <c r="C1039" s="7"/>
    </row>
    <row r="1040" spans="1:3" x14ac:dyDescent="0.2">
      <c r="A1040" s="26"/>
      <c r="B1040" s="7"/>
      <c r="C1040" s="7"/>
    </row>
    <row r="1041" spans="1:3" x14ac:dyDescent="0.2">
      <c r="A1041" s="26"/>
      <c r="B1041" s="7"/>
      <c r="C1041" s="7"/>
    </row>
    <row r="1042" spans="1:3" x14ac:dyDescent="0.2">
      <c r="A1042" s="26"/>
      <c r="B1042" s="7"/>
      <c r="C1042" s="7"/>
    </row>
    <row r="1043" spans="1:3" x14ac:dyDescent="0.2">
      <c r="A1043" s="26"/>
      <c r="B1043" s="7"/>
      <c r="C1043" s="7"/>
    </row>
    <row r="1044" spans="1:3" x14ac:dyDescent="0.2">
      <c r="A1044" s="26"/>
      <c r="B1044" s="7"/>
      <c r="C1044" s="7"/>
    </row>
    <row r="1045" spans="1:3" x14ac:dyDescent="0.2">
      <c r="A1045" s="26"/>
      <c r="B1045" s="7"/>
      <c r="C1045" s="7"/>
    </row>
    <row r="1046" spans="1:3" x14ac:dyDescent="0.2">
      <c r="A1046" s="26"/>
      <c r="B1046" s="7"/>
      <c r="C1046" s="7"/>
    </row>
    <row r="1047" spans="1:3" x14ac:dyDescent="0.2">
      <c r="A1047" s="26"/>
      <c r="B1047" s="7"/>
      <c r="C1047" s="7"/>
    </row>
    <row r="1048" spans="1:3" x14ac:dyDescent="0.2">
      <c r="A1048" s="26"/>
      <c r="B1048" s="7"/>
      <c r="C1048" s="7"/>
    </row>
    <row r="1049" spans="1:3" x14ac:dyDescent="0.2">
      <c r="A1049" s="26"/>
      <c r="B1049" s="7"/>
      <c r="C1049" s="7"/>
    </row>
    <row r="1050" spans="1:3" x14ac:dyDescent="0.2">
      <c r="A1050" s="26"/>
      <c r="B1050" s="7"/>
      <c r="C1050" s="7"/>
    </row>
    <row r="1051" spans="1:3" x14ac:dyDescent="0.2">
      <c r="A1051" s="26"/>
      <c r="B1051" s="7"/>
      <c r="C1051" s="7"/>
    </row>
    <row r="1052" spans="1:3" x14ac:dyDescent="0.2">
      <c r="A1052" s="26"/>
      <c r="B1052" s="7"/>
      <c r="C1052" s="7"/>
    </row>
    <row r="1053" spans="1:3" x14ac:dyDescent="0.2">
      <c r="A1053" s="26"/>
      <c r="B1053" s="7"/>
      <c r="C1053" s="7"/>
    </row>
    <row r="1054" spans="1:3" x14ac:dyDescent="0.2">
      <c r="A1054" s="26"/>
      <c r="B1054" s="7"/>
      <c r="C1054" s="7"/>
    </row>
    <row r="1055" spans="1:3" x14ac:dyDescent="0.2">
      <c r="A1055" s="26"/>
      <c r="B1055" s="7"/>
      <c r="C1055" s="7"/>
    </row>
    <row r="1056" spans="1:3" x14ac:dyDescent="0.2">
      <c r="A1056" s="26"/>
      <c r="B1056" s="7"/>
      <c r="C1056" s="7"/>
    </row>
    <row r="1057" spans="1:3" x14ac:dyDescent="0.2">
      <c r="A1057" s="26"/>
      <c r="B1057" s="7"/>
      <c r="C1057" s="7"/>
    </row>
    <row r="1058" spans="1:3" x14ac:dyDescent="0.2">
      <c r="A1058" s="26"/>
      <c r="B1058" s="7"/>
      <c r="C1058" s="7"/>
    </row>
    <row r="1059" spans="1:3" x14ac:dyDescent="0.2">
      <c r="A1059" s="26"/>
      <c r="B1059" s="7"/>
      <c r="C1059" s="7"/>
    </row>
    <row r="1060" spans="1:3" x14ac:dyDescent="0.2">
      <c r="A1060" s="26"/>
      <c r="B1060" s="7"/>
      <c r="C1060" s="7"/>
    </row>
    <row r="1061" spans="1:3" x14ac:dyDescent="0.2">
      <c r="A1061" s="26"/>
      <c r="B1061" s="7"/>
      <c r="C1061" s="7"/>
    </row>
    <row r="1062" spans="1:3" x14ac:dyDescent="0.2">
      <c r="A1062" s="26"/>
      <c r="B1062" s="7"/>
      <c r="C1062" s="7"/>
    </row>
    <row r="1063" spans="1:3" x14ac:dyDescent="0.2">
      <c r="A1063" s="26"/>
      <c r="B1063" s="7"/>
      <c r="C1063" s="7"/>
    </row>
    <row r="1064" spans="1:3" x14ac:dyDescent="0.2">
      <c r="A1064" s="26"/>
      <c r="B1064" s="7"/>
      <c r="C1064" s="7"/>
    </row>
    <row r="1065" spans="1:3" x14ac:dyDescent="0.2">
      <c r="A1065" s="26"/>
      <c r="B1065" s="7"/>
      <c r="C1065" s="7"/>
    </row>
    <row r="1066" spans="1:3" x14ac:dyDescent="0.2">
      <c r="A1066" s="26"/>
      <c r="B1066" s="7"/>
      <c r="C1066" s="7"/>
    </row>
    <row r="1067" spans="1:3" x14ac:dyDescent="0.2">
      <c r="A1067" s="26"/>
      <c r="B1067" s="7"/>
      <c r="C1067" s="7"/>
    </row>
    <row r="1068" spans="1:3" x14ac:dyDescent="0.2">
      <c r="A1068" s="26"/>
      <c r="B1068" s="7"/>
      <c r="C1068" s="7"/>
    </row>
    <row r="1069" spans="1:3" x14ac:dyDescent="0.2">
      <c r="A1069" s="26"/>
      <c r="B1069" s="7"/>
      <c r="C1069" s="7"/>
    </row>
    <row r="1070" spans="1:3" x14ac:dyDescent="0.2">
      <c r="A1070" s="26"/>
      <c r="B1070" s="7"/>
      <c r="C1070" s="7"/>
    </row>
    <row r="1071" spans="1:3" x14ac:dyDescent="0.2">
      <c r="A1071" s="26"/>
      <c r="B1071" s="7"/>
      <c r="C1071" s="7"/>
    </row>
    <row r="1072" spans="1:3" x14ac:dyDescent="0.2">
      <c r="A1072" s="26"/>
      <c r="B1072" s="7"/>
      <c r="C1072" s="7"/>
    </row>
    <row r="1073" spans="1:3" x14ac:dyDescent="0.2">
      <c r="A1073" s="26"/>
      <c r="B1073" s="7"/>
      <c r="C1073" s="7"/>
    </row>
    <row r="1074" spans="1:3" x14ac:dyDescent="0.2">
      <c r="A1074" s="26"/>
      <c r="B1074" s="7"/>
      <c r="C1074" s="7"/>
    </row>
    <row r="1075" spans="1:3" x14ac:dyDescent="0.2">
      <c r="A1075" s="26"/>
      <c r="B1075" s="7"/>
      <c r="C1075" s="7"/>
    </row>
    <row r="1076" spans="1:3" x14ac:dyDescent="0.2">
      <c r="A1076" s="26"/>
      <c r="B1076" s="7"/>
      <c r="C1076" s="7"/>
    </row>
    <row r="1077" spans="1:3" x14ac:dyDescent="0.2">
      <c r="A1077" s="26"/>
      <c r="B1077" s="7"/>
      <c r="C1077" s="7"/>
    </row>
    <row r="1078" spans="1:3" x14ac:dyDescent="0.2">
      <c r="A1078" s="26"/>
      <c r="B1078" s="7"/>
      <c r="C1078" s="7"/>
    </row>
    <row r="1079" spans="1:3" x14ac:dyDescent="0.2">
      <c r="A1079" s="26"/>
      <c r="B1079" s="7"/>
      <c r="C1079" s="7"/>
    </row>
    <row r="1080" spans="1:3" x14ac:dyDescent="0.2">
      <c r="A1080" s="26"/>
      <c r="B1080" s="7"/>
      <c r="C1080" s="7"/>
    </row>
    <row r="1081" spans="1:3" x14ac:dyDescent="0.2">
      <c r="A1081" s="26"/>
      <c r="B1081" s="7"/>
      <c r="C1081" s="7"/>
    </row>
    <row r="1082" spans="1:3" x14ac:dyDescent="0.2">
      <c r="A1082" s="26"/>
      <c r="B1082" s="7"/>
      <c r="C1082" s="7"/>
    </row>
    <row r="1083" spans="1:3" x14ac:dyDescent="0.2">
      <c r="A1083" s="26"/>
      <c r="B1083" s="7"/>
      <c r="C1083" s="7"/>
    </row>
    <row r="1084" spans="1:3" x14ac:dyDescent="0.2">
      <c r="A1084" s="26"/>
      <c r="B1084" s="7"/>
      <c r="C1084" s="7"/>
    </row>
    <row r="1085" spans="1:3" x14ac:dyDescent="0.2">
      <c r="A1085" s="26"/>
      <c r="B1085" s="7"/>
      <c r="C1085" s="7"/>
    </row>
    <row r="1086" spans="1:3" x14ac:dyDescent="0.2">
      <c r="A1086" s="26"/>
      <c r="B1086" s="7"/>
      <c r="C1086" s="7"/>
    </row>
    <row r="1087" spans="1:3" x14ac:dyDescent="0.2">
      <c r="A1087" s="26"/>
      <c r="B1087" s="7"/>
      <c r="C1087" s="7"/>
    </row>
    <row r="1088" spans="1:3" x14ac:dyDescent="0.2">
      <c r="A1088" s="26"/>
      <c r="B1088" s="7"/>
      <c r="C1088" s="7"/>
    </row>
    <row r="1089" spans="1:3" x14ac:dyDescent="0.2">
      <c r="A1089" s="26"/>
      <c r="B1089" s="7"/>
      <c r="C1089" s="7"/>
    </row>
    <row r="1090" spans="1:3" x14ac:dyDescent="0.2">
      <c r="A1090" s="26"/>
      <c r="B1090" s="7"/>
      <c r="C1090" s="7"/>
    </row>
    <row r="1091" spans="1:3" x14ac:dyDescent="0.2">
      <c r="A1091" s="26"/>
      <c r="B1091" s="7"/>
      <c r="C1091" s="7"/>
    </row>
    <row r="1092" spans="1:3" x14ac:dyDescent="0.2">
      <c r="A1092" s="26"/>
      <c r="B1092" s="7"/>
      <c r="C1092" s="7"/>
    </row>
    <row r="1093" spans="1:3" x14ac:dyDescent="0.2">
      <c r="A1093" s="26"/>
      <c r="B1093" s="7"/>
      <c r="C1093" s="7"/>
    </row>
    <row r="1094" spans="1:3" x14ac:dyDescent="0.2">
      <c r="A1094" s="26"/>
      <c r="B1094" s="7"/>
      <c r="C1094" s="7"/>
    </row>
    <row r="1095" spans="1:3" x14ac:dyDescent="0.2">
      <c r="A1095" s="26"/>
      <c r="B1095" s="7"/>
      <c r="C1095" s="7"/>
    </row>
    <row r="1096" spans="1:3" x14ac:dyDescent="0.2">
      <c r="A1096" s="26"/>
      <c r="B1096" s="7"/>
      <c r="C1096" s="7"/>
    </row>
    <row r="1097" spans="1:3" x14ac:dyDescent="0.2">
      <c r="A1097" s="26"/>
      <c r="B1097" s="7"/>
      <c r="C1097" s="7"/>
    </row>
    <row r="1098" spans="1:3" x14ac:dyDescent="0.2">
      <c r="A1098" s="26"/>
      <c r="B1098" s="7"/>
      <c r="C1098" s="7"/>
    </row>
    <row r="1099" spans="1:3" x14ac:dyDescent="0.2">
      <c r="A1099" s="26"/>
      <c r="B1099" s="7"/>
      <c r="C1099" s="7"/>
    </row>
    <row r="1100" spans="1:3" x14ac:dyDescent="0.2">
      <c r="A1100" s="26"/>
      <c r="B1100" s="7"/>
      <c r="C1100" s="7"/>
    </row>
    <row r="1101" spans="1:3" x14ac:dyDescent="0.2">
      <c r="A1101" s="26"/>
      <c r="B1101" s="7"/>
      <c r="C1101" s="7"/>
    </row>
    <row r="1102" spans="1:3" x14ac:dyDescent="0.2">
      <c r="A1102" s="26"/>
      <c r="B1102" s="7"/>
      <c r="C1102" s="7"/>
    </row>
    <row r="1103" spans="1:3" x14ac:dyDescent="0.2">
      <c r="A1103" s="26"/>
      <c r="B1103" s="7"/>
      <c r="C1103" s="7"/>
    </row>
    <row r="1104" spans="1:3" x14ac:dyDescent="0.2">
      <c r="A1104" s="26"/>
      <c r="B1104" s="7"/>
      <c r="C1104" s="7"/>
    </row>
    <row r="1105" spans="1:3" x14ac:dyDescent="0.2">
      <c r="A1105" s="26"/>
      <c r="B1105" s="7"/>
      <c r="C1105" s="7"/>
    </row>
    <row r="1106" spans="1:3" x14ac:dyDescent="0.2">
      <c r="A1106" s="26"/>
      <c r="B1106" s="7"/>
      <c r="C1106" s="7"/>
    </row>
    <row r="1107" spans="1:3" x14ac:dyDescent="0.2">
      <c r="A1107" s="26"/>
      <c r="B1107" s="7"/>
      <c r="C1107" s="7"/>
    </row>
    <row r="1108" spans="1:3" x14ac:dyDescent="0.2">
      <c r="A1108" s="26"/>
      <c r="B1108" s="7"/>
      <c r="C1108" s="7"/>
    </row>
    <row r="1109" spans="1:3" x14ac:dyDescent="0.2">
      <c r="A1109" s="26"/>
      <c r="B1109" s="7"/>
      <c r="C1109" s="7"/>
    </row>
    <row r="1110" spans="1:3" x14ac:dyDescent="0.2">
      <c r="A1110" s="26"/>
      <c r="B1110" s="7"/>
      <c r="C1110" s="7"/>
    </row>
    <row r="1111" spans="1:3" x14ac:dyDescent="0.2">
      <c r="A1111" s="26"/>
      <c r="B1111" s="7"/>
      <c r="C1111" s="7"/>
    </row>
    <row r="1112" spans="1:3" x14ac:dyDescent="0.2">
      <c r="A1112" s="26"/>
      <c r="B1112" s="7"/>
      <c r="C1112" s="7"/>
    </row>
    <row r="1113" spans="1:3" x14ac:dyDescent="0.2">
      <c r="A1113" s="26"/>
      <c r="B1113" s="7"/>
      <c r="C1113" s="7"/>
    </row>
    <row r="1114" spans="1:3" x14ac:dyDescent="0.2">
      <c r="A1114" s="26"/>
      <c r="B1114" s="7"/>
      <c r="C1114" s="7"/>
    </row>
    <row r="1115" spans="1:3" x14ac:dyDescent="0.2">
      <c r="A1115" s="26"/>
      <c r="B1115" s="7"/>
      <c r="C1115" s="7"/>
    </row>
    <row r="1116" spans="1:3" x14ac:dyDescent="0.2">
      <c r="A1116" s="26"/>
      <c r="B1116" s="7"/>
      <c r="C1116" s="7"/>
    </row>
    <row r="1117" spans="1:3" x14ac:dyDescent="0.2">
      <c r="A1117" s="26"/>
      <c r="B1117" s="7"/>
      <c r="C1117" s="7"/>
    </row>
    <row r="1118" spans="1:3" x14ac:dyDescent="0.2">
      <c r="A1118" s="26"/>
      <c r="B1118" s="7"/>
      <c r="C1118" s="7"/>
    </row>
    <row r="1119" spans="1:3" x14ac:dyDescent="0.2">
      <c r="A1119" s="26"/>
      <c r="B1119" s="7"/>
      <c r="C1119" s="7"/>
    </row>
    <row r="1120" spans="1:3" x14ac:dyDescent="0.2">
      <c r="A1120" s="26"/>
      <c r="B1120" s="7"/>
      <c r="C1120" s="7"/>
    </row>
    <row r="1121" spans="1:3" x14ac:dyDescent="0.2">
      <c r="A1121" s="26"/>
      <c r="B1121" s="7"/>
      <c r="C1121" s="7"/>
    </row>
    <row r="1122" spans="1:3" x14ac:dyDescent="0.2">
      <c r="A1122" s="26"/>
      <c r="B1122" s="7"/>
      <c r="C1122" s="7"/>
    </row>
    <row r="1123" spans="1:3" x14ac:dyDescent="0.2">
      <c r="A1123" s="26"/>
      <c r="B1123" s="7"/>
      <c r="C1123" s="7"/>
    </row>
    <row r="1124" spans="1:3" x14ac:dyDescent="0.2">
      <c r="A1124" s="26"/>
      <c r="B1124" s="7"/>
      <c r="C1124" s="7"/>
    </row>
    <row r="1125" spans="1:3" x14ac:dyDescent="0.2">
      <c r="A1125" s="26"/>
      <c r="B1125" s="7"/>
      <c r="C1125" s="7"/>
    </row>
    <row r="1126" spans="1:3" x14ac:dyDescent="0.2">
      <c r="A1126" s="26"/>
      <c r="B1126" s="7"/>
      <c r="C1126" s="7"/>
    </row>
    <row r="1127" spans="1:3" x14ac:dyDescent="0.2">
      <c r="A1127" s="26"/>
      <c r="B1127" s="7"/>
      <c r="C1127" s="7"/>
    </row>
    <row r="1128" spans="1:3" x14ac:dyDescent="0.2">
      <c r="A1128" s="26"/>
      <c r="B1128" s="7"/>
      <c r="C1128" s="7"/>
    </row>
    <row r="1129" spans="1:3" x14ac:dyDescent="0.2">
      <c r="A1129" s="26"/>
      <c r="B1129" s="7"/>
      <c r="C1129" s="7"/>
    </row>
    <row r="1130" spans="1:3" x14ac:dyDescent="0.2">
      <c r="A1130" s="26"/>
      <c r="B1130" s="7"/>
      <c r="C1130" s="7"/>
    </row>
    <row r="1131" spans="1:3" x14ac:dyDescent="0.2">
      <c r="A1131" s="26"/>
      <c r="B1131" s="7"/>
      <c r="C1131" s="7"/>
    </row>
    <row r="1132" spans="1:3" x14ac:dyDescent="0.2">
      <c r="A1132" s="26"/>
      <c r="B1132" s="7"/>
      <c r="C1132" s="7"/>
    </row>
    <row r="1133" spans="1:3" x14ac:dyDescent="0.2">
      <c r="A1133" s="26"/>
      <c r="B1133" s="7"/>
      <c r="C1133" s="7"/>
    </row>
    <row r="1134" spans="1:3" x14ac:dyDescent="0.2">
      <c r="A1134" s="26"/>
      <c r="B1134" s="7"/>
      <c r="C1134" s="7"/>
    </row>
    <row r="1135" spans="1:3" x14ac:dyDescent="0.2">
      <c r="A1135" s="26"/>
      <c r="B1135" s="7"/>
      <c r="C1135" s="7"/>
    </row>
    <row r="1136" spans="1:3" x14ac:dyDescent="0.2">
      <c r="A1136" s="26"/>
      <c r="B1136" s="7"/>
      <c r="C1136" s="7"/>
    </row>
    <row r="1137" spans="1:3" x14ac:dyDescent="0.2">
      <c r="A1137" s="26"/>
      <c r="B1137" s="7"/>
      <c r="C1137" s="7"/>
    </row>
    <row r="1138" spans="1:3" x14ac:dyDescent="0.2">
      <c r="A1138" s="26"/>
      <c r="B1138" s="7"/>
      <c r="C1138" s="7"/>
    </row>
    <row r="1139" spans="1:3" x14ac:dyDescent="0.2">
      <c r="A1139" s="26"/>
      <c r="B1139" s="7"/>
      <c r="C1139" s="7"/>
    </row>
    <row r="1140" spans="1:3" x14ac:dyDescent="0.2">
      <c r="A1140" s="26"/>
      <c r="B1140" s="7"/>
      <c r="C1140" s="7"/>
    </row>
    <row r="1141" spans="1:3" x14ac:dyDescent="0.2">
      <c r="A1141" s="26"/>
      <c r="B1141" s="7"/>
      <c r="C1141" s="7"/>
    </row>
    <row r="1142" spans="1:3" x14ac:dyDescent="0.2">
      <c r="A1142" s="26"/>
      <c r="B1142" s="7"/>
      <c r="C1142" s="7"/>
    </row>
    <row r="1143" spans="1:3" x14ac:dyDescent="0.2">
      <c r="A1143" s="26"/>
      <c r="B1143" s="7"/>
      <c r="C1143" s="7"/>
    </row>
    <row r="1144" spans="1:3" x14ac:dyDescent="0.2">
      <c r="A1144" s="26"/>
      <c r="B1144" s="7"/>
      <c r="C1144" s="7"/>
    </row>
    <row r="1145" spans="1:3" x14ac:dyDescent="0.2">
      <c r="A1145" s="26"/>
      <c r="B1145" s="7"/>
      <c r="C1145" s="7"/>
    </row>
    <row r="1146" spans="1:3" x14ac:dyDescent="0.2">
      <c r="A1146" s="26"/>
      <c r="B1146" s="7"/>
      <c r="C1146" s="7"/>
    </row>
    <row r="1147" spans="1:3" x14ac:dyDescent="0.2">
      <c r="A1147" s="26"/>
      <c r="B1147" s="7"/>
      <c r="C1147" s="7"/>
    </row>
    <row r="1148" spans="1:3" x14ac:dyDescent="0.2">
      <c r="A1148" s="26"/>
      <c r="B1148" s="7"/>
      <c r="C1148" s="7"/>
    </row>
    <row r="1149" spans="1:3" x14ac:dyDescent="0.2">
      <c r="A1149" s="26"/>
      <c r="B1149" s="7"/>
      <c r="C1149" s="7"/>
    </row>
    <row r="1150" spans="1:3" x14ac:dyDescent="0.2">
      <c r="A1150" s="26"/>
      <c r="B1150" s="7"/>
      <c r="C1150" s="7"/>
    </row>
    <row r="1151" spans="1:3" x14ac:dyDescent="0.2">
      <c r="A1151" s="26"/>
      <c r="B1151" s="7"/>
      <c r="C1151" s="7"/>
    </row>
    <row r="1152" spans="1:3" x14ac:dyDescent="0.2">
      <c r="A1152" s="26"/>
      <c r="B1152" s="7"/>
      <c r="C1152" s="7"/>
    </row>
    <row r="1153" spans="1:3" x14ac:dyDescent="0.2">
      <c r="A1153" s="26"/>
      <c r="B1153" s="7"/>
      <c r="C1153" s="7"/>
    </row>
    <row r="1154" spans="1:3" x14ac:dyDescent="0.2">
      <c r="A1154" s="26"/>
      <c r="B1154" s="7"/>
      <c r="C1154" s="7"/>
    </row>
    <row r="1155" spans="1:3" x14ac:dyDescent="0.2">
      <c r="A1155" s="26"/>
      <c r="B1155" s="7"/>
      <c r="C1155" s="7"/>
    </row>
    <row r="1156" spans="1:3" x14ac:dyDescent="0.2">
      <c r="A1156" s="26"/>
      <c r="B1156" s="7"/>
      <c r="C1156" s="7"/>
    </row>
    <row r="1157" spans="1:3" x14ac:dyDescent="0.2">
      <c r="A1157" s="26"/>
      <c r="B1157" s="7"/>
      <c r="C1157" s="7"/>
    </row>
    <row r="1158" spans="1:3" x14ac:dyDescent="0.2">
      <c r="A1158" s="26"/>
      <c r="B1158" s="7"/>
      <c r="C1158" s="7"/>
    </row>
    <row r="1159" spans="1:3" x14ac:dyDescent="0.2">
      <c r="A1159" s="26"/>
      <c r="B1159" s="7"/>
      <c r="C1159" s="7"/>
    </row>
    <row r="1160" spans="1:3" x14ac:dyDescent="0.2">
      <c r="A1160" s="26"/>
      <c r="B1160" s="7"/>
      <c r="C1160" s="7"/>
    </row>
    <row r="1161" spans="1:3" x14ac:dyDescent="0.2">
      <c r="A1161" s="26"/>
      <c r="B1161" s="7"/>
      <c r="C1161" s="7"/>
    </row>
    <row r="1162" spans="1:3" x14ac:dyDescent="0.2">
      <c r="A1162" s="26"/>
      <c r="B1162" s="7"/>
      <c r="C1162" s="7"/>
    </row>
    <row r="1163" spans="1:3" x14ac:dyDescent="0.2">
      <c r="A1163" s="26"/>
      <c r="B1163" s="7"/>
      <c r="C1163" s="7"/>
    </row>
    <row r="1164" spans="1:3" x14ac:dyDescent="0.2">
      <c r="A1164" s="26"/>
      <c r="B1164" s="7"/>
      <c r="C1164" s="7"/>
    </row>
    <row r="1165" spans="1:3" x14ac:dyDescent="0.2">
      <c r="A1165" s="26"/>
      <c r="B1165" s="7"/>
      <c r="C1165" s="7"/>
    </row>
    <row r="1166" spans="1:3" x14ac:dyDescent="0.2">
      <c r="A1166" s="26"/>
      <c r="B1166" s="7"/>
      <c r="C1166" s="7"/>
    </row>
    <row r="1167" spans="1:3" x14ac:dyDescent="0.2">
      <c r="A1167" s="26"/>
      <c r="B1167" s="7"/>
      <c r="C1167" s="7"/>
    </row>
    <row r="1168" spans="1:3" x14ac:dyDescent="0.2">
      <c r="A1168" s="26"/>
      <c r="B1168" s="7"/>
      <c r="C1168" s="7"/>
    </row>
    <row r="1169" spans="1:3" x14ac:dyDescent="0.2">
      <c r="A1169" s="26"/>
      <c r="B1169" s="7"/>
      <c r="C1169" s="7"/>
    </row>
    <row r="1170" spans="1:3" x14ac:dyDescent="0.2">
      <c r="A1170" s="26"/>
      <c r="B1170" s="7"/>
      <c r="C1170" s="7"/>
    </row>
    <row r="1171" spans="1:3" x14ac:dyDescent="0.2">
      <c r="A1171" s="26"/>
      <c r="B1171" s="7"/>
      <c r="C1171" s="7"/>
    </row>
    <row r="1172" spans="1:3" x14ac:dyDescent="0.2">
      <c r="A1172" s="26"/>
      <c r="B1172" s="7"/>
      <c r="C1172" s="7"/>
    </row>
    <row r="1173" spans="1:3" x14ac:dyDescent="0.2">
      <c r="A1173" s="26"/>
      <c r="B1173" s="7"/>
      <c r="C1173" s="7"/>
    </row>
    <row r="1174" spans="1:3" x14ac:dyDescent="0.2">
      <c r="A1174" s="26"/>
      <c r="B1174" s="7"/>
      <c r="C1174" s="7"/>
    </row>
    <row r="1175" spans="1:3" x14ac:dyDescent="0.2">
      <c r="A1175" s="26"/>
      <c r="B1175" s="7"/>
      <c r="C1175" s="7"/>
    </row>
    <row r="1176" spans="1:3" x14ac:dyDescent="0.2">
      <c r="A1176" s="26"/>
      <c r="B1176" s="7"/>
      <c r="C1176" s="7"/>
    </row>
    <row r="1177" spans="1:3" x14ac:dyDescent="0.2">
      <c r="A1177" s="26"/>
      <c r="B1177" s="7"/>
      <c r="C1177" s="7"/>
    </row>
    <row r="1178" spans="1:3" x14ac:dyDescent="0.2">
      <c r="A1178" s="26"/>
      <c r="B1178" s="7"/>
      <c r="C1178" s="7"/>
    </row>
    <row r="1179" spans="1:3" x14ac:dyDescent="0.2">
      <c r="A1179" s="26"/>
      <c r="B1179" s="7"/>
      <c r="C1179" s="7"/>
    </row>
    <row r="1180" spans="1:3" x14ac:dyDescent="0.2">
      <c r="A1180" s="26"/>
      <c r="B1180" s="7"/>
      <c r="C1180" s="7"/>
    </row>
    <row r="1181" spans="1:3" x14ac:dyDescent="0.2">
      <c r="A1181" s="26"/>
      <c r="B1181" s="7"/>
      <c r="C1181" s="7"/>
    </row>
    <row r="1182" spans="1:3" x14ac:dyDescent="0.2">
      <c r="A1182" s="26"/>
      <c r="B1182" s="7"/>
      <c r="C1182" s="7"/>
    </row>
    <row r="1183" spans="1:3" x14ac:dyDescent="0.2">
      <c r="A1183" s="26"/>
      <c r="B1183" s="7"/>
      <c r="C1183" s="7"/>
    </row>
    <row r="1184" spans="1:3" x14ac:dyDescent="0.2">
      <c r="A1184" s="26"/>
      <c r="B1184" s="7"/>
      <c r="C1184" s="7"/>
    </row>
    <row r="1185" spans="1:3" x14ac:dyDescent="0.2">
      <c r="A1185" s="26"/>
      <c r="B1185" s="7"/>
      <c r="C1185" s="7"/>
    </row>
    <row r="1186" spans="1:3" x14ac:dyDescent="0.2">
      <c r="A1186" s="26"/>
      <c r="B1186" s="7"/>
      <c r="C1186" s="7"/>
    </row>
    <row r="1187" spans="1:3" x14ac:dyDescent="0.2">
      <c r="A1187" s="26"/>
      <c r="B1187" s="7"/>
      <c r="C1187" s="7"/>
    </row>
    <row r="1188" spans="1:3" x14ac:dyDescent="0.2">
      <c r="A1188" s="26"/>
      <c r="B1188" s="7"/>
      <c r="C1188" s="7"/>
    </row>
    <row r="1189" spans="1:3" x14ac:dyDescent="0.2">
      <c r="A1189" s="26"/>
      <c r="B1189" s="7"/>
      <c r="C1189" s="7"/>
    </row>
    <row r="1190" spans="1:3" x14ac:dyDescent="0.2">
      <c r="A1190" s="26"/>
      <c r="B1190" s="7"/>
      <c r="C1190" s="7"/>
    </row>
    <row r="1191" spans="1:3" x14ac:dyDescent="0.2">
      <c r="A1191" s="26"/>
      <c r="B1191" s="7"/>
      <c r="C1191" s="7"/>
    </row>
    <row r="1192" spans="1:3" x14ac:dyDescent="0.2">
      <c r="A1192" s="26"/>
      <c r="B1192" s="7"/>
      <c r="C1192" s="7"/>
    </row>
    <row r="1193" spans="1:3" x14ac:dyDescent="0.2">
      <c r="A1193" s="26"/>
      <c r="B1193" s="7"/>
      <c r="C1193" s="7"/>
    </row>
    <row r="1194" spans="1:3" x14ac:dyDescent="0.2">
      <c r="A1194" s="26"/>
      <c r="B1194" s="7"/>
      <c r="C1194" s="7"/>
    </row>
    <row r="1195" spans="1:3" x14ac:dyDescent="0.2">
      <c r="A1195" s="26"/>
      <c r="B1195" s="7"/>
      <c r="C1195" s="7"/>
    </row>
    <row r="1196" spans="1:3" x14ac:dyDescent="0.2">
      <c r="A1196" s="26"/>
      <c r="B1196" s="7"/>
      <c r="C1196" s="7"/>
    </row>
    <row r="1197" spans="1:3" x14ac:dyDescent="0.2">
      <c r="A1197" s="26"/>
      <c r="B1197" s="7"/>
      <c r="C1197" s="7"/>
    </row>
    <row r="1198" spans="1:3" x14ac:dyDescent="0.2">
      <c r="A1198" s="26"/>
      <c r="B1198" s="7"/>
      <c r="C1198" s="7"/>
    </row>
    <row r="1199" spans="1:3" x14ac:dyDescent="0.2">
      <c r="A1199" s="26"/>
      <c r="B1199" s="7"/>
      <c r="C1199" s="7"/>
    </row>
    <row r="1200" spans="1:3" x14ac:dyDescent="0.2">
      <c r="A1200" s="26"/>
      <c r="B1200" s="7"/>
      <c r="C1200" s="7"/>
    </row>
    <row r="1201" spans="1:3" x14ac:dyDescent="0.2">
      <c r="A1201" s="26"/>
      <c r="B1201" s="7"/>
      <c r="C1201" s="7"/>
    </row>
    <row r="1202" spans="1:3" x14ac:dyDescent="0.2">
      <c r="A1202" s="26"/>
      <c r="B1202" s="7"/>
      <c r="C1202" s="7"/>
    </row>
    <row r="1203" spans="1:3" x14ac:dyDescent="0.2">
      <c r="A1203" s="26"/>
      <c r="B1203" s="7"/>
      <c r="C1203" s="7"/>
    </row>
    <row r="1204" spans="1:3" x14ac:dyDescent="0.2">
      <c r="A1204" s="26"/>
      <c r="B1204" s="7"/>
      <c r="C1204" s="7"/>
    </row>
    <row r="1205" spans="1:3" x14ac:dyDescent="0.2">
      <c r="A1205" s="26"/>
      <c r="B1205" s="7"/>
      <c r="C1205" s="7"/>
    </row>
    <row r="1206" spans="1:3" x14ac:dyDescent="0.2">
      <c r="A1206" s="26"/>
      <c r="B1206" s="7"/>
      <c r="C1206" s="7"/>
    </row>
    <row r="1207" spans="1:3" x14ac:dyDescent="0.2">
      <c r="A1207" s="26"/>
      <c r="B1207" s="7"/>
      <c r="C1207" s="7"/>
    </row>
    <row r="1208" spans="1:3" x14ac:dyDescent="0.2">
      <c r="A1208" s="26"/>
      <c r="B1208" s="7"/>
      <c r="C1208" s="7"/>
    </row>
    <row r="1209" spans="1:3" x14ac:dyDescent="0.2">
      <c r="A1209" s="26"/>
      <c r="B1209" s="7"/>
      <c r="C1209" s="7"/>
    </row>
    <row r="1210" spans="1:3" x14ac:dyDescent="0.2">
      <c r="A1210" s="26"/>
      <c r="B1210" s="7"/>
      <c r="C1210" s="7"/>
    </row>
    <row r="1211" spans="1:3" x14ac:dyDescent="0.2">
      <c r="A1211" s="26"/>
      <c r="B1211" s="7"/>
      <c r="C1211" s="7"/>
    </row>
    <row r="1212" spans="1:3" x14ac:dyDescent="0.2">
      <c r="A1212" s="26"/>
      <c r="B1212" s="7"/>
      <c r="C1212" s="7"/>
    </row>
    <row r="1213" spans="1:3" x14ac:dyDescent="0.2">
      <c r="A1213" s="26"/>
      <c r="B1213" s="7"/>
      <c r="C1213" s="7"/>
    </row>
    <row r="1214" spans="1:3" x14ac:dyDescent="0.2">
      <c r="A1214" s="26"/>
      <c r="B1214" s="7"/>
      <c r="C1214" s="7"/>
    </row>
    <row r="1215" spans="1:3" x14ac:dyDescent="0.2">
      <c r="A1215" s="26"/>
      <c r="B1215" s="7"/>
      <c r="C1215" s="7"/>
    </row>
    <row r="1216" spans="1:3" x14ac:dyDescent="0.2">
      <c r="A1216" s="26"/>
      <c r="B1216" s="7"/>
      <c r="C1216" s="7"/>
    </row>
    <row r="1217" spans="1:3" x14ac:dyDescent="0.2">
      <c r="A1217" s="26"/>
      <c r="B1217" s="7"/>
      <c r="C1217" s="7"/>
    </row>
    <row r="1218" spans="1:3" x14ac:dyDescent="0.2">
      <c r="A1218" s="26"/>
      <c r="B1218" s="7"/>
      <c r="C1218" s="7"/>
    </row>
    <row r="1219" spans="1:3" x14ac:dyDescent="0.2">
      <c r="A1219" s="26"/>
      <c r="B1219" s="7"/>
      <c r="C1219" s="7"/>
    </row>
    <row r="1220" spans="1:3" x14ac:dyDescent="0.2">
      <c r="A1220" s="26"/>
      <c r="B1220" s="7"/>
      <c r="C1220" s="7"/>
    </row>
    <row r="1221" spans="1:3" x14ac:dyDescent="0.2">
      <c r="A1221" s="26"/>
      <c r="B1221" s="7"/>
      <c r="C1221" s="7"/>
    </row>
    <row r="1222" spans="1:3" x14ac:dyDescent="0.2">
      <c r="A1222" s="26"/>
      <c r="B1222" s="7"/>
      <c r="C1222" s="7"/>
    </row>
    <row r="1223" spans="1:3" x14ac:dyDescent="0.2">
      <c r="A1223" s="26"/>
      <c r="B1223" s="7"/>
      <c r="C1223" s="7"/>
    </row>
    <row r="1224" spans="1:3" x14ac:dyDescent="0.2">
      <c r="A1224" s="26"/>
      <c r="B1224" s="7"/>
      <c r="C1224" s="7"/>
    </row>
    <row r="1225" spans="1:3" x14ac:dyDescent="0.2">
      <c r="A1225" s="26"/>
      <c r="B1225" s="7"/>
      <c r="C1225" s="7"/>
    </row>
    <row r="1226" spans="1:3" x14ac:dyDescent="0.2">
      <c r="A1226" s="26"/>
      <c r="B1226" s="7"/>
      <c r="C1226" s="7"/>
    </row>
    <row r="1227" spans="1:3" x14ac:dyDescent="0.2">
      <c r="A1227" s="26"/>
      <c r="B1227" s="7"/>
      <c r="C1227" s="7"/>
    </row>
    <row r="1228" spans="1:3" x14ac:dyDescent="0.2">
      <c r="A1228" s="26"/>
      <c r="B1228" s="7"/>
      <c r="C1228" s="7"/>
    </row>
    <row r="1229" spans="1:3" x14ac:dyDescent="0.2">
      <c r="A1229" s="26"/>
      <c r="B1229" s="7"/>
      <c r="C1229" s="7"/>
    </row>
    <row r="1230" spans="1:3" x14ac:dyDescent="0.2">
      <c r="A1230" s="26"/>
      <c r="B1230" s="7"/>
      <c r="C1230" s="7"/>
    </row>
    <row r="1231" spans="1:3" x14ac:dyDescent="0.2">
      <c r="A1231" s="26"/>
      <c r="B1231" s="7"/>
      <c r="C1231" s="7"/>
    </row>
    <row r="1232" spans="1:3" x14ac:dyDescent="0.2">
      <c r="A1232" s="26"/>
      <c r="B1232" s="7"/>
      <c r="C1232" s="7"/>
    </row>
    <row r="1233" spans="1:3" x14ac:dyDescent="0.2">
      <c r="A1233" s="26"/>
      <c r="B1233" s="7"/>
      <c r="C1233" s="7"/>
    </row>
    <row r="1234" spans="1:3" x14ac:dyDescent="0.2">
      <c r="A1234" s="26"/>
      <c r="B1234" s="7"/>
      <c r="C1234" s="7"/>
    </row>
    <row r="1235" spans="1:3" x14ac:dyDescent="0.2">
      <c r="A1235" s="26"/>
      <c r="B1235" s="7"/>
      <c r="C1235" s="7"/>
    </row>
    <row r="1236" spans="1:3" x14ac:dyDescent="0.2">
      <c r="A1236" s="26"/>
      <c r="B1236" s="7"/>
      <c r="C1236" s="7"/>
    </row>
    <row r="1237" spans="1:3" x14ac:dyDescent="0.2">
      <c r="A1237" s="26"/>
      <c r="B1237" s="7"/>
      <c r="C1237" s="7"/>
    </row>
    <row r="1238" spans="1:3" x14ac:dyDescent="0.2">
      <c r="A1238" s="26"/>
      <c r="B1238" s="7"/>
      <c r="C1238" s="7"/>
    </row>
    <row r="1239" spans="1:3" x14ac:dyDescent="0.2">
      <c r="A1239" s="26"/>
      <c r="B1239" s="7"/>
      <c r="C1239" s="7"/>
    </row>
    <row r="1240" spans="1:3" x14ac:dyDescent="0.2">
      <c r="A1240" s="26"/>
      <c r="B1240" s="7"/>
      <c r="C1240" s="7"/>
    </row>
    <row r="1241" spans="1:3" x14ac:dyDescent="0.2">
      <c r="A1241" s="26"/>
      <c r="B1241" s="7"/>
      <c r="C1241" s="7"/>
    </row>
    <row r="1242" spans="1:3" x14ac:dyDescent="0.2">
      <c r="A1242" s="26"/>
      <c r="B1242" s="7"/>
      <c r="C1242" s="7"/>
    </row>
    <row r="1243" spans="1:3" x14ac:dyDescent="0.2">
      <c r="A1243" s="26"/>
      <c r="B1243" s="7"/>
      <c r="C1243" s="7"/>
    </row>
    <row r="1244" spans="1:3" x14ac:dyDescent="0.2">
      <c r="A1244" s="26"/>
      <c r="B1244" s="7"/>
      <c r="C1244" s="7"/>
    </row>
    <row r="1245" spans="1:3" x14ac:dyDescent="0.2">
      <c r="A1245" s="26"/>
      <c r="B1245" s="7"/>
      <c r="C1245" s="7"/>
    </row>
    <row r="1246" spans="1:3" x14ac:dyDescent="0.2">
      <c r="A1246" s="26"/>
      <c r="B1246" s="7"/>
      <c r="C1246" s="7"/>
    </row>
    <row r="1247" spans="1:3" x14ac:dyDescent="0.2">
      <c r="A1247" s="26"/>
      <c r="B1247" s="7"/>
      <c r="C1247" s="7"/>
    </row>
    <row r="1248" spans="1:3" x14ac:dyDescent="0.2">
      <c r="A1248" s="26"/>
      <c r="B1248" s="7"/>
      <c r="C1248" s="7"/>
    </row>
    <row r="1249" spans="1:3" x14ac:dyDescent="0.2">
      <c r="A1249" s="26"/>
      <c r="B1249" s="7"/>
      <c r="C1249" s="7"/>
    </row>
    <row r="1250" spans="1:3" x14ac:dyDescent="0.2">
      <c r="A1250" s="26"/>
      <c r="B1250" s="7"/>
      <c r="C1250" s="7"/>
    </row>
    <row r="1251" spans="1:3" x14ac:dyDescent="0.2">
      <c r="A1251" s="26"/>
      <c r="B1251" s="7"/>
      <c r="C1251" s="7"/>
    </row>
    <row r="1252" spans="1:3" x14ac:dyDescent="0.2">
      <c r="A1252" s="26"/>
      <c r="B1252" s="7"/>
      <c r="C1252" s="7"/>
    </row>
    <row r="1253" spans="1:3" x14ac:dyDescent="0.2">
      <c r="A1253" s="26"/>
      <c r="B1253" s="7"/>
      <c r="C1253" s="7"/>
    </row>
    <row r="1254" spans="1:3" x14ac:dyDescent="0.2">
      <c r="A1254" s="26"/>
      <c r="B1254" s="7"/>
      <c r="C1254" s="7"/>
    </row>
    <row r="1255" spans="1:3" x14ac:dyDescent="0.2">
      <c r="A1255" s="26"/>
      <c r="B1255" s="7"/>
      <c r="C1255" s="7"/>
    </row>
    <row r="1256" spans="1:3" x14ac:dyDescent="0.2">
      <c r="A1256" s="26"/>
      <c r="B1256" s="7"/>
      <c r="C1256" s="7"/>
    </row>
    <row r="1257" spans="1:3" x14ac:dyDescent="0.2">
      <c r="A1257" s="26"/>
      <c r="B1257" s="7"/>
      <c r="C1257" s="7"/>
    </row>
    <row r="1258" spans="1:3" x14ac:dyDescent="0.2">
      <c r="A1258" s="26"/>
      <c r="B1258" s="7"/>
      <c r="C1258" s="7"/>
    </row>
    <row r="1259" spans="1:3" x14ac:dyDescent="0.2">
      <c r="A1259" s="26"/>
      <c r="B1259" s="7"/>
      <c r="C1259" s="7"/>
    </row>
    <row r="1260" spans="1:3" x14ac:dyDescent="0.2">
      <c r="A1260" s="26"/>
      <c r="B1260" s="7"/>
      <c r="C1260" s="7"/>
    </row>
    <row r="1261" spans="1:3" x14ac:dyDescent="0.2">
      <c r="A1261" s="26"/>
      <c r="B1261" s="7"/>
      <c r="C1261" s="7"/>
    </row>
    <row r="1262" spans="1:3" x14ac:dyDescent="0.2">
      <c r="A1262" s="26"/>
      <c r="B1262" s="7"/>
      <c r="C1262" s="7"/>
    </row>
    <row r="1263" spans="1:3" x14ac:dyDescent="0.2">
      <c r="A1263" s="26"/>
      <c r="B1263" s="7"/>
      <c r="C1263" s="7"/>
    </row>
    <row r="1264" spans="1:3" x14ac:dyDescent="0.2">
      <c r="A1264" s="26"/>
      <c r="B1264" s="7"/>
      <c r="C1264" s="7"/>
    </row>
    <row r="1265" spans="1:3" x14ac:dyDescent="0.2">
      <c r="A1265" s="26"/>
      <c r="B1265" s="7"/>
      <c r="C1265" s="7"/>
    </row>
    <row r="1266" spans="1:3" x14ac:dyDescent="0.2">
      <c r="A1266" s="26"/>
      <c r="B1266" s="7"/>
      <c r="C1266" s="7"/>
    </row>
    <row r="1267" spans="1:3" x14ac:dyDescent="0.2">
      <c r="A1267" s="26"/>
      <c r="B1267" s="7"/>
      <c r="C1267" s="7"/>
    </row>
    <row r="1268" spans="1:3" x14ac:dyDescent="0.2">
      <c r="A1268" s="26"/>
      <c r="B1268" s="7"/>
      <c r="C1268" s="7"/>
    </row>
    <row r="1269" spans="1:3" x14ac:dyDescent="0.2">
      <c r="A1269" s="26"/>
      <c r="B1269" s="7"/>
      <c r="C1269" s="7"/>
    </row>
    <row r="1270" spans="1:3" x14ac:dyDescent="0.2">
      <c r="A1270" s="26"/>
      <c r="B1270" s="7"/>
      <c r="C1270" s="7"/>
    </row>
    <row r="1271" spans="1:3" x14ac:dyDescent="0.2">
      <c r="A1271" s="26"/>
      <c r="B1271" s="7"/>
      <c r="C1271" s="7"/>
    </row>
    <row r="1272" spans="1:3" x14ac:dyDescent="0.2">
      <c r="A1272" s="26"/>
      <c r="B1272" s="7"/>
      <c r="C1272" s="7"/>
    </row>
    <row r="1273" spans="1:3" x14ac:dyDescent="0.2">
      <c r="A1273" s="26"/>
      <c r="B1273" s="7"/>
      <c r="C1273" s="7"/>
    </row>
    <row r="1274" spans="1:3" x14ac:dyDescent="0.2">
      <c r="A1274" s="26"/>
      <c r="B1274" s="7"/>
      <c r="C1274" s="7"/>
    </row>
    <row r="1275" spans="1:3" x14ac:dyDescent="0.2">
      <c r="A1275" s="26"/>
      <c r="B1275" s="7"/>
      <c r="C1275" s="7"/>
    </row>
    <row r="1276" spans="1:3" x14ac:dyDescent="0.2">
      <c r="A1276" s="26"/>
      <c r="B1276" s="7"/>
      <c r="C1276" s="7"/>
    </row>
    <row r="1277" spans="1:3" x14ac:dyDescent="0.2">
      <c r="A1277" s="26"/>
      <c r="B1277" s="7"/>
      <c r="C1277" s="7"/>
    </row>
    <row r="1278" spans="1:3" x14ac:dyDescent="0.2">
      <c r="A1278" s="26"/>
      <c r="B1278" s="7"/>
      <c r="C1278" s="7"/>
    </row>
    <row r="1279" spans="1:3" x14ac:dyDescent="0.2">
      <c r="A1279" s="26"/>
      <c r="B1279" s="7"/>
      <c r="C1279" s="7"/>
    </row>
    <row r="1280" spans="1:3" x14ac:dyDescent="0.2">
      <c r="A1280" s="26"/>
      <c r="B1280" s="7"/>
      <c r="C1280" s="7"/>
    </row>
    <row r="1281" spans="1:3" x14ac:dyDescent="0.2">
      <c r="A1281" s="26"/>
      <c r="B1281" s="7"/>
      <c r="C1281" s="7"/>
    </row>
    <row r="1282" spans="1:3" x14ac:dyDescent="0.2">
      <c r="A1282" s="26"/>
      <c r="B1282" s="7"/>
      <c r="C1282" s="7"/>
    </row>
    <row r="1283" spans="1:3" x14ac:dyDescent="0.2">
      <c r="A1283" s="26"/>
      <c r="B1283" s="7"/>
      <c r="C1283" s="7"/>
    </row>
    <row r="1284" spans="1:3" x14ac:dyDescent="0.2">
      <c r="A1284" s="26"/>
      <c r="B1284" s="7"/>
      <c r="C1284" s="7"/>
    </row>
    <row r="1285" spans="1:3" x14ac:dyDescent="0.2">
      <c r="A1285" s="26"/>
      <c r="B1285" s="7"/>
      <c r="C1285" s="7"/>
    </row>
    <row r="1286" spans="1:3" x14ac:dyDescent="0.2">
      <c r="A1286" s="26"/>
      <c r="B1286" s="7"/>
      <c r="C1286" s="7"/>
    </row>
    <row r="1287" spans="1:3" x14ac:dyDescent="0.2">
      <c r="A1287" s="26"/>
      <c r="B1287" s="7"/>
      <c r="C1287" s="7"/>
    </row>
    <row r="1288" spans="1:3" x14ac:dyDescent="0.2">
      <c r="A1288" s="26"/>
      <c r="B1288" s="7"/>
      <c r="C1288" s="7"/>
    </row>
    <row r="1289" spans="1:3" x14ac:dyDescent="0.2">
      <c r="A1289" s="26"/>
      <c r="B1289" s="7"/>
      <c r="C1289" s="7"/>
    </row>
    <row r="1290" spans="1:3" x14ac:dyDescent="0.2">
      <c r="A1290" s="26"/>
      <c r="B1290" s="7"/>
      <c r="C1290" s="7"/>
    </row>
    <row r="1291" spans="1:3" x14ac:dyDescent="0.2">
      <c r="A1291" s="26"/>
      <c r="B1291" s="7"/>
      <c r="C1291" s="7"/>
    </row>
    <row r="1292" spans="1:3" x14ac:dyDescent="0.2">
      <c r="A1292" s="26"/>
      <c r="B1292" s="7"/>
      <c r="C1292" s="7"/>
    </row>
    <row r="1293" spans="1:3" x14ac:dyDescent="0.2">
      <c r="A1293" s="26"/>
      <c r="B1293" s="7"/>
      <c r="C1293" s="7"/>
    </row>
    <row r="1294" spans="1:3" x14ac:dyDescent="0.2">
      <c r="A1294" s="26"/>
      <c r="B1294" s="7"/>
      <c r="C1294" s="7"/>
    </row>
    <row r="1295" spans="1:3" x14ac:dyDescent="0.2">
      <c r="A1295" s="26"/>
      <c r="B1295" s="7"/>
      <c r="C1295" s="7"/>
    </row>
    <row r="1296" spans="1:3" x14ac:dyDescent="0.2">
      <c r="A1296" s="26"/>
      <c r="B1296" s="7"/>
      <c r="C1296" s="7"/>
    </row>
    <row r="1297" spans="1:3" x14ac:dyDescent="0.2">
      <c r="A1297" s="26"/>
      <c r="B1297" s="7"/>
      <c r="C1297" s="7"/>
    </row>
    <row r="1298" spans="1:3" x14ac:dyDescent="0.2">
      <c r="A1298" s="26"/>
      <c r="B1298" s="7"/>
      <c r="C1298" s="7"/>
    </row>
    <row r="1299" spans="1:3" x14ac:dyDescent="0.2">
      <c r="A1299" s="26"/>
      <c r="B1299" s="7"/>
      <c r="C1299" s="7"/>
    </row>
    <row r="1300" spans="1:3" x14ac:dyDescent="0.2">
      <c r="A1300" s="26"/>
      <c r="B1300" s="7"/>
      <c r="C1300" s="7"/>
    </row>
    <row r="1301" spans="1:3" x14ac:dyDescent="0.2">
      <c r="A1301" s="26"/>
      <c r="B1301" s="7"/>
      <c r="C1301" s="7"/>
    </row>
    <row r="1302" spans="1:3" x14ac:dyDescent="0.2">
      <c r="A1302" s="26"/>
      <c r="B1302" s="7"/>
      <c r="C1302" s="7"/>
    </row>
    <row r="1303" spans="1:3" x14ac:dyDescent="0.2">
      <c r="A1303" s="26"/>
      <c r="B1303" s="7"/>
      <c r="C1303" s="7"/>
    </row>
    <row r="1304" spans="1:3" x14ac:dyDescent="0.2">
      <c r="A1304" s="26"/>
      <c r="B1304" s="7"/>
      <c r="C1304" s="7"/>
    </row>
    <row r="1305" spans="1:3" x14ac:dyDescent="0.2">
      <c r="A1305" s="26"/>
      <c r="B1305" s="7"/>
      <c r="C1305" s="7"/>
    </row>
    <row r="1306" spans="1:3" x14ac:dyDescent="0.2">
      <c r="A1306" s="26"/>
      <c r="B1306" s="7"/>
      <c r="C1306" s="7"/>
    </row>
    <row r="1307" spans="1:3" x14ac:dyDescent="0.2">
      <c r="A1307" s="26"/>
      <c r="B1307" s="7"/>
      <c r="C1307" s="7"/>
    </row>
    <row r="1308" spans="1:3" x14ac:dyDescent="0.2">
      <c r="A1308" s="26"/>
      <c r="B1308" s="7"/>
      <c r="C1308" s="7"/>
    </row>
    <row r="1309" spans="1:3" x14ac:dyDescent="0.2">
      <c r="A1309" s="26"/>
      <c r="B1309" s="7"/>
      <c r="C1309" s="7"/>
    </row>
    <row r="1310" spans="1:3" x14ac:dyDescent="0.2">
      <c r="A1310" s="26"/>
      <c r="B1310" s="7"/>
      <c r="C1310" s="7"/>
    </row>
    <row r="1311" spans="1:3" x14ac:dyDescent="0.2">
      <c r="A1311" s="26"/>
      <c r="B1311" s="7"/>
      <c r="C1311" s="7"/>
    </row>
    <row r="1312" spans="1:3" x14ac:dyDescent="0.2">
      <c r="A1312" s="26"/>
      <c r="B1312" s="7"/>
      <c r="C1312" s="7"/>
    </row>
    <row r="1313" spans="1:3" x14ac:dyDescent="0.2">
      <c r="A1313" s="26"/>
      <c r="B1313" s="7"/>
      <c r="C1313" s="7"/>
    </row>
    <row r="1314" spans="1:3" x14ac:dyDescent="0.2">
      <c r="A1314" s="26"/>
      <c r="B1314" s="7"/>
      <c r="C1314" s="7"/>
    </row>
    <row r="1315" spans="1:3" x14ac:dyDescent="0.2">
      <c r="A1315" s="26"/>
      <c r="B1315" s="7"/>
      <c r="C1315" s="7"/>
    </row>
    <row r="1316" spans="1:3" x14ac:dyDescent="0.2">
      <c r="A1316" s="26"/>
      <c r="B1316" s="7"/>
      <c r="C1316" s="7"/>
    </row>
    <row r="1317" spans="1:3" x14ac:dyDescent="0.2">
      <c r="A1317" s="26"/>
      <c r="B1317" s="7"/>
      <c r="C1317" s="7"/>
    </row>
    <row r="1318" spans="1:3" x14ac:dyDescent="0.2">
      <c r="A1318" s="26"/>
      <c r="B1318" s="7"/>
      <c r="C1318" s="7"/>
    </row>
    <row r="1319" spans="1:3" x14ac:dyDescent="0.2">
      <c r="A1319" s="26"/>
      <c r="B1319" s="7"/>
      <c r="C1319" s="7"/>
    </row>
    <row r="1320" spans="1:3" x14ac:dyDescent="0.2">
      <c r="A1320" s="26"/>
      <c r="B1320" s="7"/>
      <c r="C1320" s="7"/>
    </row>
    <row r="1321" spans="1:3" x14ac:dyDescent="0.2">
      <c r="A1321" s="26"/>
      <c r="B1321" s="7"/>
      <c r="C1321" s="7"/>
    </row>
    <row r="1322" spans="1:3" x14ac:dyDescent="0.2">
      <c r="A1322" s="26"/>
      <c r="B1322" s="7"/>
      <c r="C1322" s="7"/>
    </row>
    <row r="1323" spans="1:3" x14ac:dyDescent="0.2">
      <c r="A1323" s="26"/>
      <c r="B1323" s="7"/>
      <c r="C1323" s="7"/>
    </row>
    <row r="1324" spans="1:3" x14ac:dyDescent="0.2">
      <c r="A1324" s="26"/>
      <c r="B1324" s="7"/>
      <c r="C1324" s="7"/>
    </row>
    <row r="1325" spans="1:3" x14ac:dyDescent="0.2">
      <c r="A1325" s="26"/>
      <c r="B1325" s="7"/>
      <c r="C1325" s="7"/>
    </row>
    <row r="1326" spans="1:3" x14ac:dyDescent="0.2">
      <c r="A1326" s="26"/>
      <c r="B1326" s="7"/>
      <c r="C1326" s="7"/>
    </row>
    <row r="1327" spans="1:3" x14ac:dyDescent="0.2">
      <c r="A1327" s="26"/>
      <c r="B1327" s="7"/>
      <c r="C1327" s="7"/>
    </row>
    <row r="1328" spans="1:3" x14ac:dyDescent="0.2">
      <c r="A1328" s="26"/>
      <c r="B1328" s="7"/>
      <c r="C1328" s="7"/>
    </row>
    <row r="1329" spans="1:3" x14ac:dyDescent="0.2">
      <c r="A1329" s="26"/>
      <c r="B1329" s="7"/>
      <c r="C1329" s="7"/>
    </row>
    <row r="1330" spans="1:3" x14ac:dyDescent="0.2">
      <c r="A1330" s="26"/>
      <c r="B1330" s="7"/>
      <c r="C1330" s="7"/>
    </row>
    <row r="1331" spans="1:3" x14ac:dyDescent="0.2">
      <c r="A1331" s="26"/>
      <c r="B1331" s="7"/>
      <c r="C1331" s="7"/>
    </row>
    <row r="1332" spans="1:3" x14ac:dyDescent="0.2">
      <c r="A1332" s="26"/>
      <c r="B1332" s="7"/>
      <c r="C1332" s="7"/>
    </row>
    <row r="1333" spans="1:3" x14ac:dyDescent="0.2">
      <c r="A1333" s="26"/>
      <c r="B1333" s="7"/>
      <c r="C1333" s="7"/>
    </row>
    <row r="1334" spans="1:3" x14ac:dyDescent="0.2">
      <c r="A1334" s="26"/>
      <c r="B1334" s="7"/>
      <c r="C1334" s="7"/>
    </row>
    <row r="1335" spans="1:3" x14ac:dyDescent="0.2">
      <c r="A1335" s="26"/>
      <c r="B1335" s="7"/>
      <c r="C1335" s="7"/>
    </row>
    <row r="1336" spans="1:3" x14ac:dyDescent="0.2">
      <c r="A1336" s="26"/>
      <c r="B1336" s="7"/>
      <c r="C1336" s="7"/>
    </row>
    <row r="1337" spans="1:3" x14ac:dyDescent="0.2">
      <c r="A1337" s="26"/>
      <c r="B1337" s="7"/>
      <c r="C1337" s="7"/>
    </row>
    <row r="1338" spans="1:3" x14ac:dyDescent="0.2">
      <c r="A1338" s="26"/>
      <c r="B1338" s="7"/>
      <c r="C1338" s="7"/>
    </row>
    <row r="1339" spans="1:3" x14ac:dyDescent="0.2">
      <c r="A1339" s="26"/>
      <c r="B1339" s="7"/>
      <c r="C1339" s="7"/>
    </row>
    <row r="1340" spans="1:3" x14ac:dyDescent="0.2">
      <c r="A1340" s="26"/>
      <c r="B1340" s="7"/>
      <c r="C1340" s="7"/>
    </row>
    <row r="1341" spans="1:3" x14ac:dyDescent="0.2">
      <c r="A1341" s="26"/>
      <c r="B1341" s="7"/>
      <c r="C1341" s="7"/>
    </row>
    <row r="1342" spans="1:3" x14ac:dyDescent="0.2">
      <c r="A1342" s="26"/>
      <c r="B1342" s="7"/>
      <c r="C1342" s="7"/>
    </row>
    <row r="1343" spans="1:3" x14ac:dyDescent="0.2">
      <c r="A1343" s="26"/>
      <c r="B1343" s="7"/>
      <c r="C1343" s="7"/>
    </row>
    <row r="1344" spans="1:3" x14ac:dyDescent="0.2">
      <c r="A1344" s="26"/>
      <c r="B1344" s="7"/>
      <c r="C1344" s="7"/>
    </row>
    <row r="1345" spans="1:3" x14ac:dyDescent="0.2">
      <c r="A1345" s="26"/>
      <c r="B1345" s="7"/>
      <c r="C1345" s="7"/>
    </row>
    <row r="1346" spans="1:3" x14ac:dyDescent="0.2">
      <c r="A1346" s="26"/>
      <c r="B1346" s="7"/>
      <c r="C1346" s="7"/>
    </row>
    <row r="1347" spans="1:3" x14ac:dyDescent="0.2">
      <c r="A1347" s="26"/>
      <c r="B1347" s="7"/>
      <c r="C1347" s="7"/>
    </row>
    <row r="1348" spans="1:3" x14ac:dyDescent="0.2">
      <c r="A1348" s="26"/>
      <c r="B1348" s="7"/>
      <c r="C1348" s="7"/>
    </row>
    <row r="1349" spans="1:3" x14ac:dyDescent="0.2">
      <c r="A1349" s="26"/>
      <c r="B1349" s="7"/>
      <c r="C1349" s="7"/>
    </row>
    <row r="1350" spans="1:3" x14ac:dyDescent="0.2">
      <c r="A1350" s="26"/>
      <c r="B1350" s="7"/>
      <c r="C1350" s="7"/>
    </row>
    <row r="1351" spans="1:3" x14ac:dyDescent="0.2">
      <c r="A1351" s="26"/>
      <c r="B1351" s="7"/>
      <c r="C1351" s="7"/>
    </row>
    <row r="1352" spans="1:3" x14ac:dyDescent="0.2">
      <c r="A1352" s="26"/>
      <c r="B1352" s="7"/>
      <c r="C1352" s="7"/>
    </row>
    <row r="1353" spans="1:3" x14ac:dyDescent="0.2">
      <c r="A1353" s="26"/>
      <c r="B1353" s="7"/>
      <c r="C1353" s="7"/>
    </row>
    <row r="1354" spans="1:3" x14ac:dyDescent="0.2">
      <c r="A1354" s="26"/>
      <c r="B1354" s="7"/>
      <c r="C1354" s="7"/>
    </row>
    <row r="1355" spans="1:3" x14ac:dyDescent="0.2">
      <c r="A1355" s="26"/>
      <c r="B1355" s="7"/>
      <c r="C1355" s="7"/>
    </row>
    <row r="1356" spans="1:3" x14ac:dyDescent="0.2">
      <c r="A1356" s="26"/>
      <c r="B1356" s="7"/>
      <c r="C1356" s="7"/>
    </row>
    <row r="1357" spans="1:3" x14ac:dyDescent="0.2">
      <c r="A1357" s="26"/>
      <c r="B1357" s="7"/>
      <c r="C1357" s="7"/>
    </row>
    <row r="1358" spans="1:3" x14ac:dyDescent="0.2">
      <c r="A1358" s="26"/>
      <c r="B1358" s="7"/>
      <c r="C1358" s="7"/>
    </row>
    <row r="1359" spans="1:3" x14ac:dyDescent="0.2">
      <c r="A1359" s="26"/>
      <c r="B1359" s="7"/>
      <c r="C1359" s="7"/>
    </row>
    <row r="1360" spans="1:3" x14ac:dyDescent="0.2">
      <c r="A1360" s="26"/>
      <c r="B1360" s="7"/>
      <c r="C1360" s="7"/>
    </row>
    <row r="1361" spans="1:3" x14ac:dyDescent="0.2">
      <c r="A1361" s="26"/>
      <c r="B1361" s="7"/>
      <c r="C1361" s="7"/>
    </row>
    <row r="1362" spans="1:3" x14ac:dyDescent="0.2">
      <c r="A1362" s="26"/>
      <c r="B1362" s="7"/>
      <c r="C1362" s="7"/>
    </row>
    <row r="1363" spans="1:3" x14ac:dyDescent="0.2">
      <c r="A1363" s="26"/>
      <c r="B1363" s="7"/>
      <c r="C1363" s="7"/>
    </row>
    <row r="1364" spans="1:3" x14ac:dyDescent="0.2">
      <c r="A1364" s="26"/>
      <c r="B1364" s="7"/>
      <c r="C1364" s="7"/>
    </row>
    <row r="1365" spans="1:3" x14ac:dyDescent="0.2">
      <c r="A1365" s="26"/>
      <c r="B1365" s="7"/>
      <c r="C1365" s="7"/>
    </row>
    <row r="1366" spans="1:3" x14ac:dyDescent="0.2">
      <c r="A1366" s="26"/>
      <c r="B1366" s="7"/>
      <c r="C1366" s="7"/>
    </row>
    <row r="1367" spans="1:3" x14ac:dyDescent="0.2">
      <c r="A1367" s="26"/>
      <c r="B1367" s="7"/>
      <c r="C1367" s="7"/>
    </row>
    <row r="1368" spans="1:3" x14ac:dyDescent="0.2">
      <c r="A1368" s="26"/>
      <c r="B1368" s="7"/>
      <c r="C1368" s="7"/>
    </row>
    <row r="1369" spans="1:3" x14ac:dyDescent="0.2">
      <c r="A1369" s="26"/>
      <c r="B1369" s="7"/>
      <c r="C1369" s="7"/>
    </row>
    <row r="1370" spans="1:3" x14ac:dyDescent="0.2">
      <c r="A1370" s="26"/>
      <c r="B1370" s="7"/>
      <c r="C1370" s="7"/>
    </row>
    <row r="1371" spans="1:3" x14ac:dyDescent="0.2">
      <c r="A1371" s="26"/>
      <c r="B1371" s="7"/>
      <c r="C1371" s="7"/>
    </row>
    <row r="1372" spans="1:3" x14ac:dyDescent="0.2">
      <c r="A1372" s="26"/>
      <c r="B1372" s="7"/>
      <c r="C1372" s="7"/>
    </row>
    <row r="1373" spans="1:3" x14ac:dyDescent="0.2">
      <c r="A1373" s="26"/>
      <c r="B1373" s="7"/>
      <c r="C1373" s="7"/>
    </row>
    <row r="1374" spans="1:3" x14ac:dyDescent="0.2">
      <c r="A1374" s="26"/>
      <c r="B1374" s="7"/>
      <c r="C1374" s="7"/>
    </row>
    <row r="1375" spans="1:3" x14ac:dyDescent="0.2">
      <c r="A1375" s="26"/>
      <c r="B1375" s="7"/>
      <c r="C1375" s="7"/>
    </row>
    <row r="1376" spans="1:3" x14ac:dyDescent="0.2">
      <c r="A1376" s="26"/>
      <c r="B1376" s="7"/>
      <c r="C1376" s="7"/>
    </row>
    <row r="1377" spans="1:3" x14ac:dyDescent="0.2">
      <c r="A1377" s="26"/>
      <c r="B1377" s="7"/>
      <c r="C1377" s="7"/>
    </row>
    <row r="1378" spans="1:3" x14ac:dyDescent="0.2">
      <c r="A1378" s="26"/>
      <c r="B1378" s="7"/>
      <c r="C1378" s="7"/>
    </row>
    <row r="1379" spans="1:3" x14ac:dyDescent="0.2">
      <c r="A1379" s="26"/>
      <c r="B1379" s="7"/>
      <c r="C1379" s="7"/>
    </row>
    <row r="1380" spans="1:3" x14ac:dyDescent="0.2">
      <c r="A1380" s="26"/>
      <c r="B1380" s="7"/>
      <c r="C1380" s="7"/>
    </row>
    <row r="1381" spans="1:3" x14ac:dyDescent="0.2">
      <c r="A1381" s="26"/>
      <c r="B1381" s="7"/>
      <c r="C1381" s="7"/>
    </row>
    <row r="1382" spans="1:3" x14ac:dyDescent="0.2">
      <c r="A1382" s="26"/>
      <c r="B1382" s="7"/>
      <c r="C1382" s="7"/>
    </row>
    <row r="1383" spans="1:3" x14ac:dyDescent="0.2">
      <c r="A1383" s="26"/>
      <c r="B1383" s="7"/>
      <c r="C1383" s="7"/>
    </row>
    <row r="1384" spans="1:3" x14ac:dyDescent="0.2">
      <c r="A1384" s="26"/>
      <c r="B1384" s="7"/>
      <c r="C1384" s="7"/>
    </row>
    <row r="1385" spans="1:3" x14ac:dyDescent="0.2">
      <c r="A1385" s="26"/>
      <c r="B1385" s="7"/>
      <c r="C1385" s="7"/>
    </row>
    <row r="1386" spans="1:3" x14ac:dyDescent="0.2">
      <c r="A1386" s="26"/>
      <c r="B1386" s="7"/>
      <c r="C1386" s="7"/>
    </row>
    <row r="1387" spans="1:3" x14ac:dyDescent="0.2">
      <c r="A1387" s="26"/>
      <c r="B1387" s="7"/>
      <c r="C1387" s="7"/>
    </row>
    <row r="1388" spans="1:3" x14ac:dyDescent="0.2">
      <c r="A1388" s="26"/>
      <c r="B1388" s="7"/>
      <c r="C1388" s="7"/>
    </row>
    <row r="1389" spans="1:3" x14ac:dyDescent="0.2">
      <c r="A1389" s="26"/>
      <c r="B1389" s="7"/>
      <c r="C1389" s="7"/>
    </row>
    <row r="1390" spans="1:3" x14ac:dyDescent="0.2">
      <c r="A1390" s="26"/>
      <c r="B1390" s="7"/>
      <c r="C1390" s="7"/>
    </row>
    <row r="1391" spans="1:3" x14ac:dyDescent="0.2">
      <c r="A1391" s="26"/>
      <c r="B1391" s="7"/>
      <c r="C1391" s="7"/>
    </row>
    <row r="1392" spans="1:3" x14ac:dyDescent="0.2">
      <c r="A1392" s="26"/>
      <c r="B1392" s="7"/>
      <c r="C1392" s="7"/>
    </row>
    <row r="1393" spans="1:3" x14ac:dyDescent="0.2">
      <c r="A1393" s="26"/>
      <c r="B1393" s="7"/>
      <c r="C1393" s="7"/>
    </row>
    <row r="1394" spans="1:3" x14ac:dyDescent="0.2">
      <c r="A1394" s="26"/>
      <c r="B1394" s="7"/>
      <c r="C1394" s="7"/>
    </row>
    <row r="1395" spans="1:3" x14ac:dyDescent="0.2">
      <c r="A1395" s="26"/>
      <c r="B1395" s="7"/>
      <c r="C1395" s="7"/>
    </row>
    <row r="1396" spans="1:3" x14ac:dyDescent="0.2">
      <c r="A1396" s="26"/>
      <c r="B1396" s="7"/>
      <c r="C1396" s="7"/>
    </row>
    <row r="1397" spans="1:3" x14ac:dyDescent="0.2">
      <c r="A1397" s="26"/>
      <c r="B1397" s="7"/>
      <c r="C1397" s="7"/>
    </row>
    <row r="1398" spans="1:3" x14ac:dyDescent="0.2">
      <c r="A1398" s="26"/>
      <c r="B1398" s="7"/>
      <c r="C1398" s="7"/>
    </row>
    <row r="1399" spans="1:3" x14ac:dyDescent="0.2">
      <c r="A1399" s="26"/>
      <c r="B1399" s="7"/>
      <c r="C1399" s="7"/>
    </row>
    <row r="1400" spans="1:3" x14ac:dyDescent="0.2">
      <c r="A1400" s="26"/>
      <c r="B1400" s="7"/>
      <c r="C1400" s="7"/>
    </row>
    <row r="1401" spans="1:3" x14ac:dyDescent="0.2">
      <c r="A1401" s="26"/>
      <c r="B1401" s="7"/>
      <c r="C1401" s="7"/>
    </row>
    <row r="1402" spans="1:3" x14ac:dyDescent="0.2">
      <c r="A1402" s="26"/>
      <c r="B1402" s="7"/>
      <c r="C1402" s="7"/>
    </row>
    <row r="1403" spans="1:3" x14ac:dyDescent="0.2">
      <c r="A1403" s="26"/>
      <c r="B1403" s="7"/>
      <c r="C1403" s="7"/>
    </row>
    <row r="1404" spans="1:3" x14ac:dyDescent="0.2">
      <c r="A1404" s="26"/>
      <c r="B1404" s="7"/>
      <c r="C1404" s="7"/>
    </row>
    <row r="1405" spans="1:3" x14ac:dyDescent="0.2">
      <c r="A1405" s="26"/>
      <c r="B1405" s="7"/>
      <c r="C1405" s="7"/>
    </row>
    <row r="1406" spans="1:3" x14ac:dyDescent="0.2">
      <c r="A1406" s="26"/>
      <c r="B1406" s="7"/>
      <c r="C1406" s="7"/>
    </row>
    <row r="1407" spans="1:3" x14ac:dyDescent="0.2">
      <c r="A1407" s="26"/>
      <c r="B1407" s="7"/>
      <c r="C1407" s="7"/>
    </row>
    <row r="1408" spans="1:3" x14ac:dyDescent="0.2">
      <c r="A1408" s="26"/>
      <c r="B1408" s="7"/>
      <c r="C1408" s="7"/>
    </row>
    <row r="1409" spans="1:3" x14ac:dyDescent="0.2">
      <c r="A1409" s="26"/>
      <c r="B1409" s="7"/>
      <c r="C1409" s="7"/>
    </row>
    <row r="1410" spans="1:3" x14ac:dyDescent="0.2">
      <c r="A1410" s="26"/>
      <c r="B1410" s="7"/>
      <c r="C1410" s="7"/>
    </row>
    <row r="1411" spans="1:3" x14ac:dyDescent="0.2">
      <c r="A1411" s="26"/>
      <c r="B1411" s="7"/>
      <c r="C1411" s="7"/>
    </row>
    <row r="1412" spans="1:3" x14ac:dyDescent="0.2">
      <c r="A1412" s="26"/>
      <c r="B1412" s="7"/>
      <c r="C1412" s="7"/>
    </row>
    <row r="1413" spans="1:3" x14ac:dyDescent="0.2">
      <c r="A1413" s="26"/>
      <c r="B1413" s="7"/>
      <c r="C1413" s="7"/>
    </row>
    <row r="1414" spans="1:3" x14ac:dyDescent="0.2">
      <c r="A1414" s="26"/>
      <c r="B1414" s="7"/>
      <c r="C1414" s="7"/>
    </row>
    <row r="1415" spans="1:3" x14ac:dyDescent="0.2">
      <c r="A1415" s="26"/>
      <c r="B1415" s="7"/>
      <c r="C1415" s="7"/>
    </row>
    <row r="1416" spans="1:3" x14ac:dyDescent="0.2">
      <c r="A1416" s="26"/>
      <c r="B1416" s="7"/>
      <c r="C1416" s="7"/>
    </row>
    <row r="1417" spans="1:3" x14ac:dyDescent="0.2">
      <c r="A1417" s="26"/>
      <c r="B1417" s="7"/>
      <c r="C1417" s="7"/>
    </row>
    <row r="1418" spans="1:3" x14ac:dyDescent="0.2">
      <c r="A1418" s="26"/>
      <c r="B1418" s="7"/>
      <c r="C1418" s="7"/>
    </row>
    <row r="1419" spans="1:3" x14ac:dyDescent="0.2">
      <c r="A1419" s="26"/>
      <c r="B1419" s="7"/>
      <c r="C1419" s="7"/>
    </row>
    <row r="1420" spans="1:3" x14ac:dyDescent="0.2">
      <c r="A1420" s="26"/>
      <c r="B1420" s="7"/>
      <c r="C1420" s="7"/>
    </row>
    <row r="1421" spans="1:3" x14ac:dyDescent="0.2">
      <c r="A1421" s="26"/>
      <c r="B1421" s="7"/>
      <c r="C1421" s="7"/>
    </row>
    <row r="1422" spans="1:3" x14ac:dyDescent="0.2">
      <c r="A1422" s="26"/>
      <c r="B1422" s="7"/>
      <c r="C1422" s="7"/>
    </row>
    <row r="1423" spans="1:3" x14ac:dyDescent="0.2">
      <c r="A1423" s="26"/>
      <c r="B1423" s="7"/>
      <c r="C1423" s="7"/>
    </row>
    <row r="1424" spans="1:3" x14ac:dyDescent="0.2">
      <c r="A1424" s="26"/>
      <c r="B1424" s="7"/>
      <c r="C1424" s="7"/>
    </row>
    <row r="1425" spans="1:3" x14ac:dyDescent="0.2">
      <c r="A1425" s="26"/>
      <c r="B1425" s="7"/>
      <c r="C1425" s="7"/>
    </row>
    <row r="1426" spans="1:3" x14ac:dyDescent="0.2">
      <c r="A1426" s="26"/>
      <c r="B1426" s="7"/>
      <c r="C1426" s="7"/>
    </row>
    <row r="1427" spans="1:3" x14ac:dyDescent="0.2">
      <c r="A1427" s="26"/>
      <c r="B1427" s="7"/>
      <c r="C1427" s="7"/>
    </row>
    <row r="1428" spans="1:3" x14ac:dyDescent="0.2">
      <c r="A1428" s="26"/>
      <c r="B1428" s="7"/>
      <c r="C1428" s="7"/>
    </row>
    <row r="1429" spans="1:3" x14ac:dyDescent="0.2">
      <c r="A1429" s="26"/>
      <c r="B1429" s="7"/>
      <c r="C1429" s="7"/>
    </row>
    <row r="1430" spans="1:3" x14ac:dyDescent="0.2">
      <c r="A1430" s="26"/>
      <c r="B1430" s="7"/>
      <c r="C1430" s="7"/>
    </row>
    <row r="1431" spans="1:3" x14ac:dyDescent="0.2">
      <c r="A1431" s="26"/>
      <c r="B1431" s="7"/>
      <c r="C1431" s="7"/>
    </row>
    <row r="1432" spans="1:3" x14ac:dyDescent="0.2">
      <c r="A1432" s="26"/>
      <c r="B1432" s="7"/>
      <c r="C1432" s="7"/>
    </row>
    <row r="1433" spans="1:3" x14ac:dyDescent="0.2">
      <c r="A1433" s="26"/>
      <c r="B1433" s="7"/>
      <c r="C1433" s="7"/>
    </row>
    <row r="1434" spans="1:3" x14ac:dyDescent="0.2">
      <c r="A1434" s="26"/>
      <c r="B1434" s="7"/>
      <c r="C1434" s="7"/>
    </row>
    <row r="1435" spans="1:3" x14ac:dyDescent="0.2">
      <c r="A1435" s="26"/>
      <c r="B1435" s="7"/>
      <c r="C1435" s="7"/>
    </row>
    <row r="1436" spans="1:3" x14ac:dyDescent="0.2">
      <c r="A1436" s="26"/>
      <c r="B1436" s="7"/>
      <c r="C1436" s="7"/>
    </row>
    <row r="1437" spans="1:3" x14ac:dyDescent="0.2">
      <c r="A1437" s="26"/>
      <c r="B1437" s="7"/>
      <c r="C1437" s="7"/>
    </row>
    <row r="1438" spans="1:3" x14ac:dyDescent="0.2">
      <c r="A1438" s="26"/>
      <c r="B1438" s="7"/>
      <c r="C1438" s="7"/>
    </row>
    <row r="1439" spans="1:3" x14ac:dyDescent="0.2">
      <c r="A1439" s="26"/>
      <c r="B1439" s="7"/>
      <c r="C1439" s="7"/>
    </row>
    <row r="1440" spans="1:3" x14ac:dyDescent="0.2">
      <c r="A1440" s="26"/>
      <c r="B1440" s="7"/>
      <c r="C1440" s="7"/>
    </row>
    <row r="1441" spans="1:3" x14ac:dyDescent="0.2">
      <c r="A1441" s="26"/>
      <c r="B1441" s="7"/>
      <c r="C1441" s="7"/>
    </row>
    <row r="1442" spans="1:3" x14ac:dyDescent="0.2">
      <c r="A1442" s="26"/>
      <c r="B1442" s="7"/>
      <c r="C1442" s="7"/>
    </row>
    <row r="1443" spans="1:3" x14ac:dyDescent="0.2">
      <c r="A1443" s="26"/>
      <c r="B1443" s="7"/>
      <c r="C1443" s="7"/>
    </row>
    <row r="1444" spans="1:3" x14ac:dyDescent="0.2">
      <c r="A1444" s="26"/>
      <c r="B1444" s="7"/>
      <c r="C1444" s="7"/>
    </row>
    <row r="1445" spans="1:3" x14ac:dyDescent="0.2">
      <c r="A1445" s="26"/>
      <c r="B1445" s="7"/>
      <c r="C1445" s="7"/>
    </row>
    <row r="1446" spans="1:3" x14ac:dyDescent="0.2">
      <c r="A1446" s="26"/>
      <c r="B1446" s="7"/>
      <c r="C1446" s="7"/>
    </row>
    <row r="1447" spans="1:3" x14ac:dyDescent="0.2">
      <c r="A1447" s="26"/>
      <c r="B1447" s="7"/>
      <c r="C1447" s="7"/>
    </row>
    <row r="1448" spans="1:3" x14ac:dyDescent="0.2">
      <c r="A1448" s="26"/>
      <c r="B1448" s="7"/>
      <c r="C1448" s="7"/>
    </row>
    <row r="1449" spans="1:3" x14ac:dyDescent="0.2">
      <c r="A1449" s="26"/>
      <c r="B1449" s="7"/>
      <c r="C1449" s="7"/>
    </row>
    <row r="1450" spans="1:3" x14ac:dyDescent="0.2">
      <c r="A1450" s="26"/>
      <c r="B1450" s="7"/>
      <c r="C1450" s="7"/>
    </row>
    <row r="1451" spans="1:3" x14ac:dyDescent="0.2">
      <c r="A1451" s="26"/>
      <c r="B1451" s="7"/>
      <c r="C1451" s="7"/>
    </row>
    <row r="1452" spans="1:3" x14ac:dyDescent="0.2">
      <c r="A1452" s="26"/>
      <c r="B1452" s="7"/>
      <c r="C1452" s="7"/>
    </row>
    <row r="1453" spans="1:3" x14ac:dyDescent="0.2">
      <c r="A1453" s="26"/>
      <c r="B1453" s="7"/>
      <c r="C1453" s="7"/>
    </row>
    <row r="1454" spans="1:3" x14ac:dyDescent="0.2">
      <c r="A1454" s="26"/>
      <c r="B1454" s="7"/>
      <c r="C1454" s="7"/>
    </row>
    <row r="1455" spans="1:3" x14ac:dyDescent="0.2">
      <c r="A1455" s="26"/>
      <c r="B1455" s="7"/>
      <c r="C1455" s="7"/>
    </row>
    <row r="1456" spans="1:3" x14ac:dyDescent="0.2">
      <c r="A1456" s="26"/>
      <c r="B1456" s="7"/>
      <c r="C1456" s="7"/>
    </row>
    <row r="1457" spans="1:3" x14ac:dyDescent="0.2">
      <c r="A1457" s="26"/>
      <c r="B1457" s="7"/>
      <c r="C1457" s="7"/>
    </row>
    <row r="1458" spans="1:3" x14ac:dyDescent="0.2">
      <c r="A1458" s="26"/>
      <c r="B1458" s="7"/>
      <c r="C1458" s="7"/>
    </row>
    <row r="1459" spans="1:3" x14ac:dyDescent="0.2">
      <c r="A1459" s="26"/>
      <c r="B1459" s="7"/>
      <c r="C1459" s="7"/>
    </row>
    <row r="1460" spans="1:3" x14ac:dyDescent="0.2">
      <c r="A1460" s="26"/>
      <c r="B1460" s="7"/>
      <c r="C1460" s="7"/>
    </row>
    <row r="1461" spans="1:3" x14ac:dyDescent="0.2">
      <c r="A1461" s="26"/>
      <c r="B1461" s="7"/>
      <c r="C1461" s="7"/>
    </row>
    <row r="1462" spans="1:3" x14ac:dyDescent="0.2">
      <c r="A1462" s="26"/>
      <c r="B1462" s="7"/>
      <c r="C1462" s="7"/>
    </row>
    <row r="1463" spans="1:3" x14ac:dyDescent="0.2">
      <c r="A1463" s="26"/>
      <c r="B1463" s="7"/>
      <c r="C1463" s="7"/>
    </row>
    <row r="1464" spans="1:3" x14ac:dyDescent="0.2">
      <c r="A1464" s="26"/>
      <c r="B1464" s="7"/>
      <c r="C1464" s="7"/>
    </row>
    <row r="1465" spans="1:3" x14ac:dyDescent="0.2">
      <c r="A1465" s="26"/>
      <c r="B1465" s="7"/>
      <c r="C1465" s="7"/>
    </row>
    <row r="1466" spans="1:3" x14ac:dyDescent="0.2">
      <c r="A1466" s="26"/>
      <c r="B1466" s="7"/>
      <c r="C1466" s="7"/>
    </row>
    <row r="1467" spans="1:3" x14ac:dyDescent="0.2">
      <c r="A1467" s="26"/>
      <c r="B1467" s="7"/>
      <c r="C1467" s="7"/>
    </row>
    <row r="1468" spans="1:3" x14ac:dyDescent="0.2">
      <c r="A1468" s="26"/>
      <c r="B1468" s="7"/>
      <c r="C1468" s="7"/>
    </row>
    <row r="1469" spans="1:3" x14ac:dyDescent="0.2">
      <c r="A1469" s="26"/>
      <c r="B1469" s="7"/>
      <c r="C1469" s="7"/>
    </row>
    <row r="1470" spans="1:3" x14ac:dyDescent="0.2">
      <c r="A1470" s="26"/>
      <c r="B1470" s="7"/>
      <c r="C1470" s="7"/>
    </row>
    <row r="1471" spans="1:3" x14ac:dyDescent="0.2">
      <c r="A1471" s="26"/>
      <c r="B1471" s="7"/>
      <c r="C1471" s="7"/>
    </row>
    <row r="1472" spans="1:3" x14ac:dyDescent="0.2">
      <c r="A1472" s="26"/>
      <c r="B1472" s="7"/>
      <c r="C1472" s="7"/>
    </row>
    <row r="1473" spans="1:3" x14ac:dyDescent="0.2">
      <c r="A1473" s="26"/>
      <c r="B1473" s="7"/>
      <c r="C1473" s="7"/>
    </row>
    <row r="1474" spans="1:3" x14ac:dyDescent="0.2">
      <c r="A1474" s="26"/>
      <c r="B1474" s="7"/>
      <c r="C1474" s="7"/>
    </row>
    <row r="1475" spans="1:3" x14ac:dyDescent="0.2">
      <c r="A1475" s="26"/>
      <c r="B1475" s="7"/>
      <c r="C1475" s="7"/>
    </row>
    <row r="1476" spans="1:3" x14ac:dyDescent="0.2">
      <c r="A1476" s="26"/>
      <c r="B1476" s="7"/>
      <c r="C1476" s="7"/>
    </row>
    <row r="1477" spans="1:3" x14ac:dyDescent="0.2">
      <c r="A1477" s="26"/>
      <c r="B1477" s="7"/>
      <c r="C1477" s="7"/>
    </row>
    <row r="1478" spans="1:3" x14ac:dyDescent="0.2">
      <c r="A1478" s="26"/>
      <c r="B1478" s="7"/>
      <c r="C1478" s="7"/>
    </row>
    <row r="1479" spans="1:3" x14ac:dyDescent="0.2">
      <c r="A1479" s="26"/>
      <c r="B1479" s="7"/>
      <c r="C1479" s="7"/>
    </row>
    <row r="1480" spans="1:3" x14ac:dyDescent="0.2">
      <c r="A1480" s="26"/>
      <c r="B1480" s="7"/>
      <c r="C1480" s="7"/>
    </row>
    <row r="1481" spans="1:3" x14ac:dyDescent="0.2">
      <c r="A1481" s="26"/>
      <c r="B1481" s="7"/>
      <c r="C1481" s="7"/>
    </row>
    <row r="1482" spans="1:3" x14ac:dyDescent="0.2">
      <c r="A1482" s="26"/>
      <c r="B1482" s="7"/>
      <c r="C1482" s="7"/>
    </row>
    <row r="1483" spans="1:3" x14ac:dyDescent="0.2">
      <c r="A1483" s="26"/>
      <c r="B1483" s="7"/>
      <c r="C1483" s="7"/>
    </row>
    <row r="1484" spans="1:3" x14ac:dyDescent="0.2">
      <c r="A1484" s="26"/>
      <c r="B1484" s="7"/>
      <c r="C1484" s="7"/>
    </row>
    <row r="1485" spans="1:3" x14ac:dyDescent="0.2">
      <c r="A1485" s="26"/>
      <c r="B1485" s="7"/>
      <c r="C1485" s="7"/>
    </row>
    <row r="1486" spans="1:3" x14ac:dyDescent="0.2">
      <c r="A1486" s="26"/>
      <c r="B1486" s="7"/>
      <c r="C1486" s="7"/>
    </row>
    <row r="1487" spans="1:3" x14ac:dyDescent="0.2">
      <c r="A1487" s="26"/>
      <c r="B1487" s="7"/>
      <c r="C1487" s="7"/>
    </row>
    <row r="1488" spans="1:3" x14ac:dyDescent="0.2">
      <c r="A1488" s="26"/>
      <c r="B1488" s="7"/>
      <c r="C1488" s="7"/>
    </row>
    <row r="1489" spans="1:3" x14ac:dyDescent="0.2">
      <c r="A1489" s="26"/>
      <c r="B1489" s="7"/>
      <c r="C1489" s="7"/>
    </row>
    <row r="1490" spans="1:3" x14ac:dyDescent="0.2">
      <c r="A1490" s="26"/>
      <c r="B1490" s="7"/>
      <c r="C1490" s="7"/>
    </row>
    <row r="1491" spans="1:3" x14ac:dyDescent="0.2">
      <c r="A1491" s="26"/>
      <c r="B1491" s="7"/>
      <c r="C1491" s="7"/>
    </row>
    <row r="1492" spans="1:3" x14ac:dyDescent="0.2">
      <c r="A1492" s="26"/>
      <c r="B1492" s="7"/>
      <c r="C1492" s="7"/>
    </row>
    <row r="1493" spans="1:3" x14ac:dyDescent="0.2">
      <c r="A1493" s="26"/>
      <c r="B1493" s="7"/>
      <c r="C1493" s="7"/>
    </row>
    <row r="1494" spans="1:3" x14ac:dyDescent="0.2">
      <c r="A1494" s="26"/>
      <c r="B1494" s="7"/>
      <c r="C1494" s="7"/>
    </row>
    <row r="1495" spans="1:3" x14ac:dyDescent="0.2">
      <c r="A1495" s="26"/>
      <c r="B1495" s="7"/>
      <c r="C1495" s="7"/>
    </row>
    <row r="1496" spans="1:3" x14ac:dyDescent="0.2">
      <c r="A1496" s="26"/>
      <c r="B1496" s="7"/>
      <c r="C1496" s="7"/>
    </row>
    <row r="1497" spans="1:3" x14ac:dyDescent="0.2">
      <c r="A1497" s="26"/>
      <c r="B1497" s="7"/>
      <c r="C1497" s="7"/>
    </row>
    <row r="1498" spans="1:3" x14ac:dyDescent="0.2">
      <c r="A1498" s="26"/>
      <c r="B1498" s="7"/>
      <c r="C1498" s="7"/>
    </row>
    <row r="1499" spans="1:3" x14ac:dyDescent="0.2">
      <c r="A1499" s="26"/>
      <c r="B1499" s="7"/>
      <c r="C1499" s="7"/>
    </row>
    <row r="1500" spans="1:3" x14ac:dyDescent="0.2">
      <c r="A1500" s="26"/>
      <c r="B1500" s="7"/>
      <c r="C1500" s="7"/>
    </row>
    <row r="1501" spans="1:3" x14ac:dyDescent="0.2">
      <c r="A1501" s="26"/>
      <c r="B1501" s="7"/>
      <c r="C1501" s="7"/>
    </row>
    <row r="1502" spans="1:3" x14ac:dyDescent="0.2">
      <c r="A1502" s="26"/>
      <c r="B1502" s="7"/>
      <c r="C1502" s="7"/>
    </row>
    <row r="1503" spans="1:3" x14ac:dyDescent="0.2">
      <c r="A1503" s="26"/>
      <c r="B1503" s="7"/>
      <c r="C1503" s="7"/>
    </row>
    <row r="1504" spans="1:3" x14ac:dyDescent="0.2">
      <c r="A1504" s="26"/>
      <c r="B1504" s="7"/>
      <c r="C1504" s="7"/>
    </row>
    <row r="1505" spans="1:3" x14ac:dyDescent="0.2">
      <c r="A1505" s="26"/>
      <c r="B1505" s="7"/>
      <c r="C1505" s="7"/>
    </row>
    <row r="1506" spans="1:3" x14ac:dyDescent="0.2">
      <c r="A1506" s="26"/>
      <c r="B1506" s="7"/>
      <c r="C1506" s="7"/>
    </row>
    <row r="1507" spans="1:3" x14ac:dyDescent="0.2">
      <c r="A1507" s="26"/>
      <c r="B1507" s="7"/>
      <c r="C1507" s="7"/>
    </row>
    <row r="1508" spans="1:3" x14ac:dyDescent="0.2">
      <c r="A1508" s="26"/>
      <c r="B1508" s="7"/>
      <c r="C1508" s="7"/>
    </row>
    <row r="1509" spans="1:3" x14ac:dyDescent="0.2">
      <c r="A1509" s="26"/>
      <c r="B1509" s="7"/>
      <c r="C1509" s="7"/>
    </row>
    <row r="1510" spans="1:3" x14ac:dyDescent="0.2">
      <c r="A1510" s="26"/>
      <c r="B1510" s="7"/>
      <c r="C1510" s="7"/>
    </row>
    <row r="1511" spans="1:3" x14ac:dyDescent="0.2">
      <c r="A1511" s="26"/>
      <c r="B1511" s="7"/>
      <c r="C1511" s="7"/>
    </row>
    <row r="1512" spans="1:3" x14ac:dyDescent="0.2">
      <c r="A1512" s="26"/>
      <c r="B1512" s="7"/>
      <c r="C1512" s="7"/>
    </row>
    <row r="1513" spans="1:3" x14ac:dyDescent="0.2">
      <c r="A1513" s="26"/>
      <c r="B1513" s="7"/>
      <c r="C1513" s="7"/>
    </row>
    <row r="1514" spans="1:3" x14ac:dyDescent="0.2">
      <c r="A1514" s="26"/>
      <c r="B1514" s="7"/>
      <c r="C1514" s="7"/>
    </row>
    <row r="1515" spans="1:3" x14ac:dyDescent="0.2">
      <c r="A1515" s="26"/>
      <c r="B1515" s="7"/>
      <c r="C1515" s="7"/>
    </row>
    <row r="1516" spans="1:3" x14ac:dyDescent="0.2">
      <c r="A1516" s="26"/>
      <c r="B1516" s="7"/>
      <c r="C1516" s="7"/>
    </row>
    <row r="1517" spans="1:3" x14ac:dyDescent="0.2">
      <c r="A1517" s="26"/>
      <c r="B1517" s="7"/>
      <c r="C1517" s="7"/>
    </row>
    <row r="1518" spans="1:3" x14ac:dyDescent="0.2">
      <c r="A1518" s="26"/>
      <c r="B1518" s="7"/>
      <c r="C1518" s="7"/>
    </row>
    <row r="1519" spans="1:3" x14ac:dyDescent="0.2">
      <c r="A1519" s="26"/>
      <c r="B1519" s="7"/>
      <c r="C1519" s="7"/>
    </row>
    <row r="1520" spans="1:3" x14ac:dyDescent="0.2">
      <c r="A1520" s="26"/>
      <c r="B1520" s="7"/>
      <c r="C1520" s="7"/>
    </row>
    <row r="1521" spans="1:3" x14ac:dyDescent="0.2">
      <c r="A1521" s="26"/>
      <c r="B1521" s="7"/>
      <c r="C1521" s="7"/>
    </row>
    <row r="1522" spans="1:3" x14ac:dyDescent="0.2">
      <c r="A1522" s="26"/>
      <c r="B1522" s="7"/>
      <c r="C1522" s="7"/>
    </row>
    <row r="1523" spans="1:3" x14ac:dyDescent="0.2">
      <c r="A1523" s="26"/>
      <c r="B1523" s="7"/>
      <c r="C1523" s="7"/>
    </row>
    <row r="1524" spans="1:3" x14ac:dyDescent="0.2">
      <c r="A1524" s="26"/>
      <c r="B1524" s="7"/>
      <c r="C1524" s="7"/>
    </row>
    <row r="1525" spans="1:3" x14ac:dyDescent="0.2">
      <c r="A1525" s="26"/>
      <c r="B1525" s="7"/>
      <c r="C1525" s="7"/>
    </row>
    <row r="1526" spans="1:3" x14ac:dyDescent="0.2">
      <c r="A1526" s="26"/>
      <c r="B1526" s="7"/>
      <c r="C1526" s="7"/>
    </row>
    <row r="1527" spans="1:3" x14ac:dyDescent="0.2">
      <c r="A1527" s="26"/>
      <c r="B1527" s="7"/>
      <c r="C1527" s="7"/>
    </row>
    <row r="1528" spans="1:3" x14ac:dyDescent="0.2">
      <c r="A1528" s="26"/>
      <c r="B1528" s="7"/>
      <c r="C1528" s="7"/>
    </row>
    <row r="1529" spans="1:3" x14ac:dyDescent="0.2">
      <c r="A1529" s="26"/>
      <c r="B1529" s="7"/>
      <c r="C1529" s="7"/>
    </row>
    <row r="1530" spans="1:3" x14ac:dyDescent="0.2">
      <c r="A1530" s="26"/>
      <c r="B1530" s="7"/>
      <c r="C1530" s="7"/>
    </row>
    <row r="1531" spans="1:3" x14ac:dyDescent="0.2">
      <c r="A1531" s="26"/>
      <c r="B1531" s="7"/>
      <c r="C1531" s="7"/>
    </row>
    <row r="1532" spans="1:3" x14ac:dyDescent="0.2">
      <c r="A1532" s="26"/>
      <c r="B1532" s="7"/>
      <c r="C1532" s="7"/>
    </row>
    <row r="1533" spans="1:3" x14ac:dyDescent="0.2">
      <c r="A1533" s="26"/>
      <c r="B1533" s="7"/>
      <c r="C1533" s="7"/>
    </row>
    <row r="1534" spans="1:3" x14ac:dyDescent="0.2">
      <c r="A1534" s="26"/>
      <c r="B1534" s="7"/>
      <c r="C1534" s="7"/>
    </row>
    <row r="1535" spans="1:3" x14ac:dyDescent="0.2">
      <c r="A1535" s="26"/>
      <c r="B1535" s="7"/>
      <c r="C1535" s="7"/>
    </row>
    <row r="1536" spans="1:3" x14ac:dyDescent="0.2">
      <c r="A1536" s="26"/>
      <c r="B1536" s="7"/>
      <c r="C1536" s="7"/>
    </row>
    <row r="1537" spans="1:3" x14ac:dyDescent="0.2">
      <c r="A1537" s="26"/>
      <c r="B1537" s="7"/>
      <c r="C1537" s="7"/>
    </row>
    <row r="1538" spans="1:3" x14ac:dyDescent="0.2">
      <c r="A1538" s="26"/>
      <c r="B1538" s="7"/>
      <c r="C1538" s="7"/>
    </row>
    <row r="1539" spans="1:3" x14ac:dyDescent="0.2">
      <c r="A1539" s="26"/>
      <c r="B1539" s="7"/>
      <c r="C1539" s="7"/>
    </row>
    <row r="1540" spans="1:3" x14ac:dyDescent="0.2">
      <c r="A1540" s="26"/>
      <c r="B1540" s="7"/>
      <c r="C1540" s="7"/>
    </row>
    <row r="1541" spans="1:3" x14ac:dyDescent="0.2">
      <c r="A1541" s="26"/>
      <c r="B1541" s="7"/>
      <c r="C1541" s="7"/>
    </row>
    <row r="1542" spans="1:3" x14ac:dyDescent="0.2">
      <c r="A1542" s="26"/>
      <c r="B1542" s="7"/>
      <c r="C1542" s="7"/>
    </row>
    <row r="1543" spans="1:3" x14ac:dyDescent="0.2">
      <c r="A1543" s="26"/>
      <c r="B1543" s="7"/>
      <c r="C1543" s="7"/>
    </row>
    <row r="1544" spans="1:3" x14ac:dyDescent="0.2">
      <c r="A1544" s="26"/>
      <c r="B1544" s="7"/>
      <c r="C1544" s="7"/>
    </row>
    <row r="1545" spans="1:3" x14ac:dyDescent="0.2">
      <c r="A1545" s="26"/>
      <c r="B1545" s="7"/>
      <c r="C1545" s="7"/>
    </row>
    <row r="1546" spans="1:3" x14ac:dyDescent="0.2">
      <c r="A1546" s="26"/>
      <c r="B1546" s="7"/>
      <c r="C1546" s="7"/>
    </row>
    <row r="1547" spans="1:3" x14ac:dyDescent="0.2">
      <c r="A1547" s="26"/>
      <c r="B1547" s="7"/>
      <c r="C1547" s="7"/>
    </row>
    <row r="1548" spans="1:3" x14ac:dyDescent="0.2">
      <c r="A1548" s="26"/>
      <c r="B1548" s="7"/>
      <c r="C1548" s="7"/>
    </row>
    <row r="1549" spans="1:3" x14ac:dyDescent="0.2">
      <c r="A1549" s="26"/>
      <c r="B1549" s="7"/>
      <c r="C1549" s="7"/>
    </row>
    <row r="1550" spans="1:3" x14ac:dyDescent="0.2">
      <c r="A1550" s="26"/>
      <c r="B1550" s="7"/>
      <c r="C1550" s="7"/>
    </row>
    <row r="1551" spans="1:3" x14ac:dyDescent="0.2">
      <c r="A1551" s="26"/>
      <c r="B1551" s="7"/>
      <c r="C1551" s="7"/>
    </row>
    <row r="1552" spans="1:3" x14ac:dyDescent="0.2">
      <c r="A1552" s="26"/>
      <c r="B1552" s="7"/>
      <c r="C1552" s="7"/>
    </row>
    <row r="1553" spans="1:3" x14ac:dyDescent="0.2">
      <c r="A1553" s="26"/>
      <c r="B1553" s="7"/>
      <c r="C1553" s="7"/>
    </row>
    <row r="1554" spans="1:3" x14ac:dyDescent="0.2">
      <c r="A1554" s="26"/>
      <c r="B1554" s="7"/>
      <c r="C1554" s="7"/>
    </row>
    <row r="1555" spans="1:3" x14ac:dyDescent="0.2">
      <c r="A1555" s="26"/>
      <c r="B1555" s="7"/>
      <c r="C1555" s="7"/>
    </row>
    <row r="1556" spans="1:3" x14ac:dyDescent="0.2">
      <c r="A1556" s="26"/>
      <c r="B1556" s="7"/>
      <c r="C1556" s="7"/>
    </row>
    <row r="1557" spans="1:3" x14ac:dyDescent="0.2">
      <c r="A1557" s="26"/>
      <c r="B1557" s="7"/>
      <c r="C1557" s="7"/>
    </row>
    <row r="1558" spans="1:3" x14ac:dyDescent="0.2">
      <c r="A1558" s="26"/>
      <c r="B1558" s="7"/>
      <c r="C1558" s="7"/>
    </row>
    <row r="1559" spans="1:3" x14ac:dyDescent="0.2">
      <c r="A1559" s="26"/>
      <c r="B1559" s="7"/>
      <c r="C1559" s="7"/>
    </row>
    <row r="1560" spans="1:3" x14ac:dyDescent="0.2">
      <c r="A1560" s="26"/>
      <c r="B1560" s="7"/>
      <c r="C1560" s="7"/>
    </row>
    <row r="1561" spans="1:3" x14ac:dyDescent="0.2">
      <c r="A1561" s="26"/>
      <c r="B1561" s="7"/>
      <c r="C1561" s="7"/>
    </row>
    <row r="1562" spans="1:3" x14ac:dyDescent="0.2">
      <c r="A1562" s="26"/>
      <c r="B1562" s="7"/>
      <c r="C1562" s="7"/>
    </row>
    <row r="1563" spans="1:3" x14ac:dyDescent="0.2">
      <c r="A1563" s="26"/>
      <c r="B1563" s="7"/>
      <c r="C1563" s="7"/>
    </row>
    <row r="1564" spans="1:3" x14ac:dyDescent="0.2">
      <c r="A1564" s="26"/>
      <c r="B1564" s="7"/>
      <c r="C1564" s="7"/>
    </row>
    <row r="1565" spans="1:3" x14ac:dyDescent="0.2">
      <c r="A1565" s="26"/>
      <c r="B1565" s="7"/>
      <c r="C1565" s="7"/>
    </row>
    <row r="1566" spans="1:3" x14ac:dyDescent="0.2">
      <c r="A1566" s="26"/>
      <c r="B1566" s="7"/>
      <c r="C1566" s="7"/>
    </row>
    <row r="1567" spans="1:3" x14ac:dyDescent="0.2">
      <c r="A1567" s="26"/>
      <c r="B1567" s="7"/>
      <c r="C1567" s="7"/>
    </row>
    <row r="1568" spans="1:3" x14ac:dyDescent="0.2">
      <c r="A1568" s="26"/>
      <c r="B1568" s="7"/>
      <c r="C1568" s="7"/>
    </row>
    <row r="1569" spans="1:3" x14ac:dyDescent="0.2">
      <c r="A1569" s="26"/>
      <c r="B1569" s="7"/>
      <c r="C1569" s="7"/>
    </row>
    <row r="1570" spans="1:3" x14ac:dyDescent="0.2">
      <c r="A1570" s="26"/>
      <c r="B1570" s="7"/>
      <c r="C1570" s="7"/>
    </row>
    <row r="1571" spans="1:3" x14ac:dyDescent="0.2">
      <c r="A1571" s="26"/>
      <c r="B1571" s="7"/>
      <c r="C1571" s="7"/>
    </row>
    <row r="1572" spans="1:3" x14ac:dyDescent="0.2">
      <c r="A1572" s="26"/>
      <c r="B1572" s="7"/>
      <c r="C1572" s="7"/>
    </row>
    <row r="1573" spans="1:3" x14ac:dyDescent="0.2">
      <c r="A1573" s="26"/>
      <c r="B1573" s="7"/>
      <c r="C1573" s="7"/>
    </row>
    <row r="1574" spans="1:3" x14ac:dyDescent="0.2">
      <c r="A1574" s="26"/>
      <c r="B1574" s="7"/>
      <c r="C1574" s="7"/>
    </row>
    <row r="1575" spans="1:3" x14ac:dyDescent="0.2">
      <c r="A1575" s="26"/>
      <c r="B1575" s="7"/>
      <c r="C1575" s="7"/>
    </row>
    <row r="1576" spans="1:3" x14ac:dyDescent="0.2">
      <c r="A1576" s="26"/>
      <c r="B1576" s="7"/>
      <c r="C1576" s="7"/>
    </row>
    <row r="1577" spans="1:3" x14ac:dyDescent="0.2">
      <c r="A1577" s="26"/>
      <c r="B1577" s="7"/>
      <c r="C1577" s="7"/>
    </row>
    <row r="1578" spans="1:3" x14ac:dyDescent="0.2">
      <c r="A1578" s="26"/>
      <c r="B1578" s="7"/>
      <c r="C1578" s="7"/>
    </row>
    <row r="1579" spans="1:3" x14ac:dyDescent="0.2">
      <c r="A1579" s="26"/>
      <c r="B1579" s="7"/>
      <c r="C1579" s="7"/>
    </row>
    <row r="1580" spans="1:3" x14ac:dyDescent="0.2">
      <c r="A1580" s="26"/>
      <c r="B1580" s="7"/>
      <c r="C1580" s="7"/>
    </row>
    <row r="1581" spans="1:3" x14ac:dyDescent="0.2">
      <c r="A1581" s="26"/>
      <c r="B1581" s="7"/>
      <c r="C1581" s="7"/>
    </row>
    <row r="1582" spans="1:3" x14ac:dyDescent="0.2">
      <c r="A1582" s="26"/>
      <c r="B1582" s="7"/>
      <c r="C1582" s="7"/>
    </row>
    <row r="1583" spans="1:3" x14ac:dyDescent="0.2">
      <c r="A1583" s="26"/>
      <c r="B1583" s="7"/>
      <c r="C1583" s="7"/>
    </row>
    <row r="1584" spans="1:3" x14ac:dyDescent="0.2">
      <c r="A1584" s="26"/>
      <c r="B1584" s="7"/>
      <c r="C1584" s="7"/>
    </row>
    <row r="1585" spans="1:3" x14ac:dyDescent="0.2">
      <c r="A1585" s="26"/>
      <c r="B1585" s="7"/>
      <c r="C1585" s="7"/>
    </row>
    <row r="1586" spans="1:3" x14ac:dyDescent="0.2">
      <c r="A1586" s="26"/>
      <c r="B1586" s="7"/>
      <c r="C1586" s="7"/>
    </row>
    <row r="1587" spans="1:3" x14ac:dyDescent="0.2">
      <c r="A1587" s="26"/>
      <c r="B1587" s="7"/>
      <c r="C1587" s="7"/>
    </row>
    <row r="1588" spans="1:3" x14ac:dyDescent="0.2">
      <c r="A1588" s="26"/>
      <c r="B1588" s="7"/>
      <c r="C1588" s="7"/>
    </row>
    <row r="1589" spans="1:3" x14ac:dyDescent="0.2">
      <c r="A1589" s="26"/>
      <c r="B1589" s="7"/>
      <c r="C1589" s="7"/>
    </row>
    <row r="1590" spans="1:3" x14ac:dyDescent="0.2">
      <c r="A1590" s="26"/>
      <c r="B1590" s="7"/>
      <c r="C1590" s="7"/>
    </row>
    <row r="1591" spans="1:3" x14ac:dyDescent="0.2">
      <c r="A1591" s="26"/>
      <c r="B1591" s="7"/>
      <c r="C1591" s="7"/>
    </row>
    <row r="1592" spans="1:3" x14ac:dyDescent="0.2">
      <c r="A1592" s="26"/>
      <c r="B1592" s="7"/>
      <c r="C1592" s="7"/>
    </row>
    <row r="1593" spans="1:3" x14ac:dyDescent="0.2">
      <c r="A1593" s="26"/>
      <c r="B1593" s="7"/>
      <c r="C1593" s="7"/>
    </row>
    <row r="1594" spans="1:3" x14ac:dyDescent="0.2">
      <c r="A1594" s="26"/>
      <c r="B1594" s="7"/>
      <c r="C1594" s="7"/>
    </row>
    <row r="1595" spans="1:3" x14ac:dyDescent="0.2">
      <c r="A1595" s="26"/>
      <c r="B1595" s="7"/>
      <c r="C1595" s="7"/>
    </row>
    <row r="1596" spans="1:3" x14ac:dyDescent="0.2">
      <c r="A1596" s="26"/>
      <c r="B1596" s="7"/>
      <c r="C1596" s="7"/>
    </row>
    <row r="1597" spans="1:3" x14ac:dyDescent="0.2">
      <c r="A1597" s="26"/>
      <c r="B1597" s="7"/>
      <c r="C1597" s="7"/>
    </row>
    <row r="1598" spans="1:3" x14ac:dyDescent="0.2">
      <c r="A1598" s="26"/>
      <c r="B1598" s="7"/>
      <c r="C1598" s="7"/>
    </row>
    <row r="1599" spans="1:3" x14ac:dyDescent="0.2">
      <c r="A1599" s="26"/>
      <c r="B1599" s="7"/>
      <c r="C1599" s="7"/>
    </row>
    <row r="1600" spans="1:3" x14ac:dyDescent="0.2">
      <c r="A1600" s="26"/>
      <c r="B1600" s="7"/>
      <c r="C1600" s="7"/>
    </row>
    <row r="1601" spans="1:3" x14ac:dyDescent="0.2">
      <c r="A1601" s="26"/>
      <c r="B1601" s="7"/>
      <c r="C1601" s="7"/>
    </row>
    <row r="1602" spans="1:3" x14ac:dyDescent="0.2">
      <c r="A1602" s="26"/>
      <c r="B1602" s="7"/>
      <c r="C1602" s="7"/>
    </row>
    <row r="1603" spans="1:3" x14ac:dyDescent="0.2">
      <c r="A1603" s="26"/>
      <c r="B1603" s="7"/>
      <c r="C1603" s="7"/>
    </row>
    <row r="1604" spans="1:3" x14ac:dyDescent="0.2">
      <c r="A1604" s="26"/>
      <c r="B1604" s="7"/>
      <c r="C1604" s="7"/>
    </row>
    <row r="1605" spans="1:3" x14ac:dyDescent="0.2">
      <c r="A1605" s="26"/>
      <c r="B1605" s="7"/>
      <c r="C1605" s="7"/>
    </row>
    <row r="1606" spans="1:3" x14ac:dyDescent="0.2">
      <c r="A1606" s="26"/>
      <c r="B1606" s="7"/>
      <c r="C1606" s="7"/>
    </row>
    <row r="1607" spans="1:3" x14ac:dyDescent="0.2">
      <c r="A1607" s="26"/>
      <c r="B1607" s="7"/>
      <c r="C1607" s="7"/>
    </row>
    <row r="1608" spans="1:3" x14ac:dyDescent="0.2">
      <c r="A1608" s="26"/>
      <c r="B1608" s="7"/>
      <c r="C1608" s="7"/>
    </row>
    <row r="1609" spans="1:3" x14ac:dyDescent="0.2">
      <c r="A1609" s="26"/>
      <c r="B1609" s="7"/>
      <c r="C1609" s="7"/>
    </row>
    <row r="1610" spans="1:3" x14ac:dyDescent="0.2">
      <c r="A1610" s="26"/>
      <c r="B1610" s="7"/>
      <c r="C1610" s="7"/>
    </row>
    <row r="1611" spans="1:3" x14ac:dyDescent="0.2">
      <c r="A1611" s="26"/>
      <c r="B1611" s="7"/>
      <c r="C1611" s="7"/>
    </row>
    <row r="1612" spans="1:3" x14ac:dyDescent="0.2">
      <c r="A1612" s="26"/>
      <c r="B1612" s="7"/>
      <c r="C1612" s="7"/>
    </row>
    <row r="1613" spans="1:3" x14ac:dyDescent="0.2">
      <c r="A1613" s="26"/>
      <c r="B1613" s="7"/>
      <c r="C1613" s="7"/>
    </row>
    <row r="1614" spans="1:3" x14ac:dyDescent="0.2">
      <c r="A1614" s="26"/>
      <c r="B1614" s="7"/>
      <c r="C1614" s="7"/>
    </row>
    <row r="1615" spans="1:3" x14ac:dyDescent="0.2">
      <c r="A1615" s="26"/>
      <c r="B1615" s="7"/>
      <c r="C1615" s="7"/>
    </row>
    <row r="1616" spans="1:3" x14ac:dyDescent="0.2">
      <c r="A1616" s="26"/>
      <c r="B1616" s="7"/>
      <c r="C1616" s="7"/>
    </row>
    <row r="1617" spans="1:3" x14ac:dyDescent="0.2">
      <c r="A1617" s="26"/>
      <c r="B1617" s="7"/>
      <c r="C1617" s="7"/>
    </row>
    <row r="1618" spans="1:3" x14ac:dyDescent="0.2">
      <c r="A1618" s="26"/>
      <c r="B1618" s="7"/>
      <c r="C1618" s="7"/>
    </row>
    <row r="1619" spans="1:3" x14ac:dyDescent="0.2">
      <c r="A1619" s="26"/>
      <c r="B1619" s="7"/>
      <c r="C1619" s="7"/>
    </row>
    <row r="1620" spans="1:3" x14ac:dyDescent="0.2">
      <c r="A1620" s="26"/>
      <c r="B1620" s="7"/>
      <c r="C1620" s="7"/>
    </row>
    <row r="1621" spans="1:3" x14ac:dyDescent="0.2">
      <c r="A1621" s="26"/>
      <c r="B1621" s="7"/>
      <c r="C1621" s="7"/>
    </row>
    <row r="1622" spans="1:3" x14ac:dyDescent="0.2">
      <c r="A1622" s="26"/>
      <c r="B1622" s="7"/>
      <c r="C1622" s="7"/>
    </row>
    <row r="1623" spans="1:3" x14ac:dyDescent="0.2">
      <c r="A1623" s="26"/>
      <c r="B1623" s="7"/>
      <c r="C1623" s="7"/>
    </row>
    <row r="1624" spans="1:3" x14ac:dyDescent="0.2">
      <c r="A1624" s="26"/>
      <c r="B1624" s="7"/>
      <c r="C1624" s="7"/>
    </row>
    <row r="1625" spans="1:3" x14ac:dyDescent="0.2">
      <c r="A1625" s="26"/>
      <c r="B1625" s="7"/>
      <c r="C1625" s="7"/>
    </row>
    <row r="1626" spans="1:3" x14ac:dyDescent="0.2">
      <c r="A1626" s="26"/>
      <c r="B1626" s="7"/>
      <c r="C1626" s="7"/>
    </row>
    <row r="1627" spans="1:3" x14ac:dyDescent="0.2">
      <c r="A1627" s="26"/>
      <c r="B1627" s="7"/>
      <c r="C1627" s="7"/>
    </row>
    <row r="1628" spans="1:3" x14ac:dyDescent="0.2">
      <c r="A1628" s="26"/>
      <c r="B1628" s="7"/>
      <c r="C1628" s="7"/>
    </row>
    <row r="1629" spans="1:3" x14ac:dyDescent="0.2">
      <c r="A1629" s="26"/>
      <c r="B1629" s="7"/>
      <c r="C1629" s="7"/>
    </row>
    <row r="1630" spans="1:3" x14ac:dyDescent="0.2">
      <c r="A1630" s="26"/>
      <c r="B1630" s="7"/>
      <c r="C1630" s="7"/>
    </row>
    <row r="1631" spans="1:3" x14ac:dyDescent="0.2">
      <c r="A1631" s="26"/>
      <c r="B1631" s="7"/>
      <c r="C1631" s="7"/>
    </row>
    <row r="1632" spans="1:3" x14ac:dyDescent="0.2">
      <c r="A1632" s="26"/>
      <c r="B1632" s="7"/>
      <c r="C1632" s="7"/>
    </row>
    <row r="1633" spans="1:3" x14ac:dyDescent="0.2">
      <c r="A1633" s="26"/>
      <c r="B1633" s="7"/>
      <c r="C1633" s="7"/>
    </row>
    <row r="1634" spans="1:3" x14ac:dyDescent="0.2">
      <c r="A1634" s="26"/>
      <c r="B1634" s="7"/>
      <c r="C1634" s="7"/>
    </row>
    <row r="1635" spans="1:3" x14ac:dyDescent="0.2">
      <c r="A1635" s="26"/>
      <c r="B1635" s="7"/>
      <c r="C1635" s="7"/>
    </row>
    <row r="1636" spans="1:3" x14ac:dyDescent="0.2">
      <c r="A1636" s="26"/>
      <c r="B1636" s="7"/>
      <c r="C1636" s="7"/>
    </row>
    <row r="1637" spans="1:3" x14ac:dyDescent="0.2">
      <c r="A1637" s="26"/>
      <c r="B1637" s="7"/>
      <c r="C1637" s="7"/>
    </row>
    <row r="1638" spans="1:3" x14ac:dyDescent="0.2">
      <c r="A1638" s="26"/>
      <c r="B1638" s="7"/>
      <c r="C1638" s="7"/>
    </row>
    <row r="1639" spans="1:3" x14ac:dyDescent="0.2">
      <c r="A1639" s="26"/>
      <c r="B1639" s="7"/>
      <c r="C1639" s="7"/>
    </row>
    <row r="1640" spans="1:3" x14ac:dyDescent="0.2">
      <c r="A1640" s="26"/>
      <c r="B1640" s="7"/>
      <c r="C1640" s="7"/>
    </row>
    <row r="1641" spans="1:3" x14ac:dyDescent="0.2">
      <c r="A1641" s="26"/>
      <c r="B1641" s="7"/>
      <c r="C1641" s="7"/>
    </row>
    <row r="1642" spans="1:3" x14ac:dyDescent="0.2">
      <c r="A1642" s="26"/>
      <c r="B1642" s="7"/>
      <c r="C1642" s="7"/>
    </row>
    <row r="1643" spans="1:3" x14ac:dyDescent="0.2">
      <c r="A1643" s="26"/>
      <c r="B1643" s="7"/>
      <c r="C1643" s="7"/>
    </row>
    <row r="1644" spans="1:3" x14ac:dyDescent="0.2">
      <c r="A1644" s="26"/>
      <c r="B1644" s="7"/>
      <c r="C1644" s="7"/>
    </row>
    <row r="1645" spans="1:3" x14ac:dyDescent="0.2">
      <c r="A1645" s="26"/>
      <c r="B1645" s="7"/>
      <c r="C1645" s="7"/>
    </row>
    <row r="1646" spans="1:3" x14ac:dyDescent="0.2">
      <c r="A1646" s="26"/>
      <c r="B1646" s="7"/>
      <c r="C1646" s="7"/>
    </row>
    <row r="1647" spans="1:3" x14ac:dyDescent="0.2">
      <c r="A1647" s="26"/>
      <c r="B1647" s="7"/>
      <c r="C1647" s="7"/>
    </row>
    <row r="1648" spans="1:3" x14ac:dyDescent="0.2">
      <c r="A1648" s="26"/>
      <c r="B1648" s="7"/>
      <c r="C1648" s="7"/>
    </row>
    <row r="1649" spans="1:3" x14ac:dyDescent="0.2">
      <c r="A1649" s="26"/>
      <c r="B1649" s="7"/>
      <c r="C1649" s="7"/>
    </row>
    <row r="1650" spans="1:3" x14ac:dyDescent="0.2">
      <c r="A1650" s="26"/>
      <c r="B1650" s="7"/>
      <c r="C1650" s="7"/>
    </row>
    <row r="1651" spans="1:3" x14ac:dyDescent="0.2">
      <c r="A1651" s="26"/>
      <c r="B1651" s="7"/>
      <c r="C1651" s="7"/>
    </row>
    <row r="1652" spans="1:3" x14ac:dyDescent="0.2">
      <c r="A1652" s="26"/>
      <c r="B1652" s="7"/>
      <c r="C1652" s="7"/>
    </row>
    <row r="1653" spans="1:3" x14ac:dyDescent="0.2">
      <c r="A1653" s="26"/>
      <c r="B1653" s="7"/>
      <c r="C1653" s="7"/>
    </row>
    <row r="1654" spans="1:3" x14ac:dyDescent="0.2">
      <c r="A1654" s="26"/>
      <c r="B1654" s="7"/>
      <c r="C1654" s="7"/>
    </row>
    <row r="1655" spans="1:3" x14ac:dyDescent="0.2">
      <c r="A1655" s="26"/>
      <c r="B1655" s="7"/>
      <c r="C1655" s="7"/>
    </row>
    <row r="1656" spans="1:3" x14ac:dyDescent="0.2">
      <c r="A1656" s="26"/>
      <c r="B1656" s="7"/>
      <c r="C1656" s="7"/>
    </row>
    <row r="1657" spans="1:3" x14ac:dyDescent="0.2">
      <c r="A1657" s="26"/>
      <c r="B1657" s="7"/>
      <c r="C1657" s="7"/>
    </row>
    <row r="1658" spans="1:3" x14ac:dyDescent="0.2">
      <c r="A1658" s="26"/>
      <c r="B1658" s="7"/>
      <c r="C1658" s="7"/>
    </row>
    <row r="1659" spans="1:3" x14ac:dyDescent="0.2">
      <c r="A1659" s="26"/>
      <c r="B1659" s="7"/>
      <c r="C1659" s="7"/>
    </row>
    <row r="1660" spans="1:3" x14ac:dyDescent="0.2">
      <c r="A1660" s="26"/>
      <c r="B1660" s="7"/>
      <c r="C1660" s="7"/>
    </row>
    <row r="1661" spans="1:3" x14ac:dyDescent="0.2">
      <c r="A1661" s="26"/>
      <c r="B1661" s="7"/>
      <c r="C1661" s="7"/>
    </row>
    <row r="1662" spans="1:3" x14ac:dyDescent="0.2">
      <c r="A1662" s="26"/>
      <c r="B1662" s="7"/>
      <c r="C1662" s="7"/>
    </row>
    <row r="1663" spans="1:3" x14ac:dyDescent="0.2">
      <c r="A1663" s="26"/>
      <c r="B1663" s="7"/>
      <c r="C1663" s="7"/>
    </row>
    <row r="1664" spans="1:3" x14ac:dyDescent="0.2">
      <c r="A1664" s="26"/>
      <c r="B1664" s="7"/>
      <c r="C1664" s="7"/>
    </row>
    <row r="1665" spans="1:3" x14ac:dyDescent="0.2">
      <c r="A1665" s="26"/>
      <c r="B1665" s="7"/>
      <c r="C1665" s="7"/>
    </row>
    <row r="1666" spans="1:3" x14ac:dyDescent="0.2">
      <c r="A1666" s="26"/>
      <c r="B1666" s="7"/>
      <c r="C1666" s="7"/>
    </row>
    <row r="1667" spans="1:3" x14ac:dyDescent="0.2">
      <c r="A1667" s="26"/>
      <c r="B1667" s="7"/>
      <c r="C1667" s="7"/>
    </row>
    <row r="1668" spans="1:3" x14ac:dyDescent="0.2">
      <c r="A1668" s="26"/>
      <c r="B1668" s="7"/>
      <c r="C1668" s="7"/>
    </row>
    <row r="1669" spans="1:3" x14ac:dyDescent="0.2">
      <c r="A1669" s="26"/>
      <c r="B1669" s="7"/>
      <c r="C1669" s="7"/>
    </row>
    <row r="1670" spans="1:3" x14ac:dyDescent="0.2">
      <c r="A1670" s="26"/>
      <c r="B1670" s="7"/>
      <c r="C1670" s="7"/>
    </row>
    <row r="1671" spans="1:3" x14ac:dyDescent="0.2">
      <c r="A1671" s="26"/>
      <c r="B1671" s="7"/>
      <c r="C1671" s="7"/>
    </row>
    <row r="1672" spans="1:3" x14ac:dyDescent="0.2">
      <c r="A1672" s="26"/>
      <c r="B1672" s="7"/>
      <c r="C1672" s="7"/>
    </row>
    <row r="1673" spans="1:3" x14ac:dyDescent="0.2">
      <c r="A1673" s="26"/>
      <c r="B1673" s="7"/>
      <c r="C1673" s="7"/>
    </row>
    <row r="1674" spans="1:3" x14ac:dyDescent="0.2">
      <c r="A1674" s="26"/>
      <c r="B1674" s="7"/>
      <c r="C1674" s="7"/>
    </row>
    <row r="1675" spans="1:3" x14ac:dyDescent="0.2">
      <c r="A1675" s="26"/>
      <c r="B1675" s="7"/>
      <c r="C1675" s="7"/>
    </row>
    <row r="1676" spans="1:3" x14ac:dyDescent="0.2">
      <c r="A1676" s="26"/>
      <c r="B1676" s="7"/>
      <c r="C1676" s="7"/>
    </row>
    <row r="1677" spans="1:3" x14ac:dyDescent="0.2">
      <c r="A1677" s="26"/>
      <c r="B1677" s="7"/>
      <c r="C1677" s="7"/>
    </row>
    <row r="1678" spans="1:3" x14ac:dyDescent="0.2">
      <c r="A1678" s="26"/>
      <c r="B1678" s="7"/>
      <c r="C1678" s="7"/>
    </row>
    <row r="1679" spans="1:3" x14ac:dyDescent="0.2">
      <c r="A1679" s="26"/>
      <c r="B1679" s="7"/>
      <c r="C1679" s="7"/>
    </row>
    <row r="1680" spans="1:3" x14ac:dyDescent="0.2">
      <c r="A1680" s="26"/>
      <c r="B1680" s="7"/>
      <c r="C1680" s="7"/>
    </row>
    <row r="1681" spans="1:3" x14ac:dyDescent="0.2">
      <c r="A1681" s="26"/>
      <c r="B1681" s="7"/>
      <c r="C1681" s="7"/>
    </row>
    <row r="1682" spans="1:3" x14ac:dyDescent="0.2">
      <c r="A1682" s="26"/>
      <c r="B1682" s="7"/>
      <c r="C1682" s="7"/>
    </row>
    <row r="1683" spans="1:3" x14ac:dyDescent="0.2">
      <c r="A1683" s="26"/>
      <c r="B1683" s="7"/>
      <c r="C1683" s="7"/>
    </row>
    <row r="1684" spans="1:3" x14ac:dyDescent="0.2">
      <c r="A1684" s="26"/>
      <c r="B1684" s="7"/>
      <c r="C1684" s="7"/>
    </row>
    <row r="1685" spans="1:3" x14ac:dyDescent="0.2">
      <c r="A1685" s="26"/>
      <c r="B1685" s="7"/>
      <c r="C1685" s="7"/>
    </row>
    <row r="1686" spans="1:3" x14ac:dyDescent="0.2">
      <c r="A1686" s="26"/>
      <c r="B1686" s="7"/>
      <c r="C1686" s="7"/>
    </row>
    <row r="1687" spans="1:3" x14ac:dyDescent="0.2">
      <c r="A1687" s="26"/>
      <c r="B1687" s="7"/>
      <c r="C1687" s="7"/>
    </row>
    <row r="1688" spans="1:3" x14ac:dyDescent="0.2">
      <c r="A1688" s="26"/>
      <c r="B1688" s="7"/>
      <c r="C1688" s="7"/>
    </row>
    <row r="1689" spans="1:3" x14ac:dyDescent="0.2">
      <c r="A1689" s="26"/>
      <c r="B1689" s="7"/>
      <c r="C1689" s="7"/>
    </row>
    <row r="1690" spans="1:3" x14ac:dyDescent="0.2">
      <c r="A1690" s="26"/>
      <c r="B1690" s="7"/>
      <c r="C1690" s="7"/>
    </row>
    <row r="1691" spans="1:3" x14ac:dyDescent="0.2">
      <c r="A1691" s="26"/>
      <c r="B1691" s="7"/>
      <c r="C1691" s="7"/>
    </row>
    <row r="1692" spans="1:3" x14ac:dyDescent="0.2">
      <c r="A1692" s="26"/>
      <c r="B1692" s="7"/>
      <c r="C1692" s="7"/>
    </row>
    <row r="1693" spans="1:3" x14ac:dyDescent="0.2">
      <c r="A1693" s="26"/>
      <c r="B1693" s="7"/>
      <c r="C1693" s="7"/>
    </row>
    <row r="1694" spans="1:3" x14ac:dyDescent="0.2">
      <c r="A1694" s="26"/>
      <c r="B1694" s="7"/>
      <c r="C1694" s="7"/>
    </row>
    <row r="1695" spans="1:3" x14ac:dyDescent="0.2">
      <c r="A1695" s="26"/>
      <c r="B1695" s="7"/>
      <c r="C1695" s="7"/>
    </row>
    <row r="1696" spans="1:3" x14ac:dyDescent="0.2">
      <c r="A1696" s="26"/>
      <c r="B1696" s="7"/>
      <c r="C1696" s="7"/>
    </row>
    <row r="1697" spans="1:3" x14ac:dyDescent="0.2">
      <c r="A1697" s="26"/>
      <c r="B1697" s="7"/>
      <c r="C1697" s="7"/>
    </row>
    <row r="1698" spans="1:3" x14ac:dyDescent="0.2">
      <c r="A1698" s="26"/>
      <c r="B1698" s="7"/>
      <c r="C1698" s="7"/>
    </row>
    <row r="1699" spans="1:3" x14ac:dyDescent="0.2">
      <c r="A1699" s="26"/>
      <c r="B1699" s="7"/>
      <c r="C1699" s="7"/>
    </row>
    <row r="1700" spans="1:3" x14ac:dyDescent="0.2">
      <c r="A1700" s="26"/>
      <c r="B1700" s="7"/>
      <c r="C1700" s="7"/>
    </row>
    <row r="1701" spans="1:3" x14ac:dyDescent="0.2">
      <c r="A1701" s="26"/>
      <c r="B1701" s="7"/>
      <c r="C1701" s="7"/>
    </row>
    <row r="1702" spans="1:3" x14ac:dyDescent="0.2">
      <c r="A1702" s="26"/>
      <c r="B1702" s="7"/>
      <c r="C1702" s="7"/>
    </row>
    <row r="1703" spans="1:3" x14ac:dyDescent="0.2">
      <c r="A1703" s="26"/>
      <c r="B1703" s="7"/>
      <c r="C1703" s="7"/>
    </row>
    <row r="1704" spans="1:3" x14ac:dyDescent="0.2">
      <c r="A1704" s="26"/>
      <c r="B1704" s="7"/>
      <c r="C1704" s="7"/>
    </row>
    <row r="1705" spans="1:3" x14ac:dyDescent="0.2">
      <c r="A1705" s="26"/>
      <c r="B1705" s="7"/>
      <c r="C1705" s="7"/>
    </row>
    <row r="1706" spans="1:3" x14ac:dyDescent="0.2">
      <c r="A1706" s="26"/>
      <c r="B1706" s="7"/>
      <c r="C1706" s="7"/>
    </row>
    <row r="1707" spans="1:3" x14ac:dyDescent="0.2">
      <c r="A1707" s="26"/>
      <c r="B1707" s="7"/>
      <c r="C1707" s="7"/>
    </row>
    <row r="1708" spans="1:3" x14ac:dyDescent="0.2">
      <c r="A1708" s="26"/>
      <c r="B1708" s="7"/>
      <c r="C1708" s="7"/>
    </row>
    <row r="1709" spans="1:3" x14ac:dyDescent="0.2">
      <c r="A1709" s="26"/>
      <c r="B1709" s="7"/>
      <c r="C1709" s="7"/>
    </row>
    <row r="1710" spans="1:3" x14ac:dyDescent="0.2">
      <c r="A1710" s="26"/>
      <c r="B1710" s="7"/>
      <c r="C1710" s="7"/>
    </row>
    <row r="1711" spans="1:3" x14ac:dyDescent="0.2">
      <c r="A1711" s="26"/>
      <c r="B1711" s="7"/>
      <c r="C1711" s="7"/>
    </row>
    <row r="1712" spans="1:3" x14ac:dyDescent="0.2">
      <c r="A1712" s="26"/>
      <c r="B1712" s="7"/>
      <c r="C1712" s="7"/>
    </row>
    <row r="1713" spans="1:3" x14ac:dyDescent="0.2">
      <c r="A1713" s="26"/>
      <c r="B1713" s="7"/>
      <c r="C1713" s="7"/>
    </row>
    <row r="1714" spans="1:3" x14ac:dyDescent="0.2">
      <c r="A1714" s="26"/>
      <c r="B1714" s="7"/>
      <c r="C1714" s="7"/>
    </row>
    <row r="1715" spans="1:3" x14ac:dyDescent="0.2">
      <c r="A1715" s="26"/>
      <c r="B1715" s="7"/>
      <c r="C1715" s="7"/>
    </row>
    <row r="1716" spans="1:3" x14ac:dyDescent="0.2">
      <c r="A1716" s="26"/>
      <c r="B1716" s="7"/>
      <c r="C1716" s="7"/>
    </row>
    <row r="1717" spans="1:3" x14ac:dyDescent="0.2">
      <c r="A1717" s="26"/>
      <c r="B1717" s="7"/>
      <c r="C1717" s="7"/>
    </row>
    <row r="1718" spans="1:3" x14ac:dyDescent="0.2">
      <c r="A1718" s="26"/>
      <c r="B1718" s="7"/>
      <c r="C1718" s="7"/>
    </row>
    <row r="1719" spans="1:3" x14ac:dyDescent="0.2">
      <c r="A1719" s="26"/>
      <c r="B1719" s="7"/>
      <c r="C1719" s="7"/>
    </row>
    <row r="1720" spans="1:3" x14ac:dyDescent="0.2">
      <c r="A1720" s="26"/>
      <c r="B1720" s="7"/>
      <c r="C1720" s="7"/>
    </row>
    <row r="1721" spans="1:3" x14ac:dyDescent="0.2">
      <c r="A1721" s="26"/>
      <c r="B1721" s="7"/>
      <c r="C1721" s="7"/>
    </row>
    <row r="1722" spans="1:3" x14ac:dyDescent="0.2">
      <c r="A1722" s="26"/>
      <c r="B1722" s="7"/>
      <c r="C1722" s="7"/>
    </row>
    <row r="1723" spans="1:3" x14ac:dyDescent="0.2">
      <c r="A1723" s="26"/>
      <c r="B1723" s="7"/>
      <c r="C1723" s="7"/>
    </row>
    <row r="1724" spans="1:3" x14ac:dyDescent="0.2">
      <c r="A1724" s="26"/>
      <c r="B1724" s="7"/>
      <c r="C1724" s="7"/>
    </row>
    <row r="1725" spans="1:3" x14ac:dyDescent="0.2">
      <c r="A1725" s="26"/>
      <c r="B1725" s="7"/>
      <c r="C1725" s="7"/>
    </row>
    <row r="1726" spans="1:3" x14ac:dyDescent="0.2">
      <c r="A1726" s="26"/>
      <c r="B1726" s="7"/>
      <c r="C1726" s="7"/>
    </row>
    <row r="1727" spans="1:3" x14ac:dyDescent="0.2">
      <c r="A1727" s="26"/>
      <c r="B1727" s="7"/>
      <c r="C1727" s="7"/>
    </row>
    <row r="1728" spans="1:3" x14ac:dyDescent="0.2">
      <c r="A1728" s="26"/>
      <c r="B1728" s="7"/>
      <c r="C1728" s="7"/>
    </row>
    <row r="1729" spans="1:3" x14ac:dyDescent="0.2">
      <c r="A1729" s="26"/>
      <c r="B1729" s="7"/>
      <c r="C1729" s="7"/>
    </row>
    <row r="1730" spans="1:3" x14ac:dyDescent="0.2">
      <c r="A1730" s="26"/>
      <c r="B1730" s="7"/>
      <c r="C1730" s="7"/>
    </row>
    <row r="1731" spans="1:3" x14ac:dyDescent="0.2">
      <c r="A1731" s="26"/>
      <c r="B1731" s="7"/>
      <c r="C1731" s="7"/>
    </row>
    <row r="1732" spans="1:3" x14ac:dyDescent="0.2">
      <c r="A1732" s="26"/>
      <c r="B1732" s="7"/>
      <c r="C1732" s="7"/>
    </row>
    <row r="1733" spans="1:3" x14ac:dyDescent="0.2">
      <c r="A1733" s="26"/>
      <c r="B1733" s="7"/>
      <c r="C1733" s="7"/>
    </row>
    <row r="1734" spans="1:3" x14ac:dyDescent="0.2">
      <c r="A1734" s="26"/>
      <c r="B1734" s="7"/>
      <c r="C1734" s="7"/>
    </row>
    <row r="1735" spans="1:3" x14ac:dyDescent="0.2">
      <c r="A1735" s="26"/>
      <c r="B1735" s="7"/>
      <c r="C1735" s="7"/>
    </row>
    <row r="1736" spans="1:3" x14ac:dyDescent="0.2">
      <c r="A1736" s="26"/>
      <c r="B1736" s="7"/>
      <c r="C1736" s="7"/>
    </row>
    <row r="1737" spans="1:3" x14ac:dyDescent="0.2">
      <c r="A1737" s="26"/>
      <c r="B1737" s="7"/>
      <c r="C1737" s="7"/>
    </row>
    <row r="1738" spans="1:3" x14ac:dyDescent="0.2">
      <c r="A1738" s="26"/>
      <c r="B1738" s="7"/>
      <c r="C1738" s="7"/>
    </row>
    <row r="1739" spans="1:3" x14ac:dyDescent="0.2">
      <c r="A1739" s="26"/>
      <c r="B1739" s="7"/>
      <c r="C1739" s="7"/>
    </row>
    <row r="1740" spans="1:3" x14ac:dyDescent="0.2">
      <c r="A1740" s="26"/>
      <c r="B1740" s="7"/>
      <c r="C1740" s="7"/>
    </row>
    <row r="1741" spans="1:3" x14ac:dyDescent="0.2">
      <c r="A1741" s="26"/>
      <c r="B1741" s="7"/>
      <c r="C1741" s="7"/>
    </row>
    <row r="1742" spans="1:3" x14ac:dyDescent="0.2">
      <c r="A1742" s="26"/>
      <c r="B1742" s="7"/>
      <c r="C1742" s="7"/>
    </row>
    <row r="1743" spans="1:3" x14ac:dyDescent="0.2">
      <c r="A1743" s="26"/>
      <c r="B1743" s="7"/>
      <c r="C1743" s="7"/>
    </row>
    <row r="1744" spans="1:3" x14ac:dyDescent="0.2">
      <c r="A1744" s="26"/>
      <c r="B1744" s="7"/>
      <c r="C1744" s="7"/>
    </row>
    <row r="1745" spans="1:3" x14ac:dyDescent="0.2">
      <c r="A1745" s="26"/>
      <c r="B1745" s="7"/>
      <c r="C1745" s="7"/>
    </row>
    <row r="1746" spans="1:3" x14ac:dyDescent="0.2">
      <c r="A1746" s="26"/>
      <c r="B1746" s="7"/>
      <c r="C1746" s="7"/>
    </row>
    <row r="1747" spans="1:3" x14ac:dyDescent="0.2">
      <c r="A1747" s="26"/>
      <c r="B1747" s="7"/>
      <c r="C1747" s="7"/>
    </row>
    <row r="1748" spans="1:3" x14ac:dyDescent="0.2">
      <c r="A1748" s="26"/>
      <c r="B1748" s="7"/>
      <c r="C1748" s="7"/>
    </row>
    <row r="1749" spans="1:3" x14ac:dyDescent="0.2">
      <c r="A1749" s="26"/>
      <c r="B1749" s="7"/>
      <c r="C1749" s="7"/>
    </row>
    <row r="1750" spans="1:3" x14ac:dyDescent="0.2">
      <c r="A1750" s="26"/>
      <c r="B1750" s="7"/>
      <c r="C1750" s="7"/>
    </row>
    <row r="1751" spans="1:3" x14ac:dyDescent="0.2">
      <c r="A1751" s="26"/>
      <c r="B1751" s="7"/>
      <c r="C1751" s="7"/>
    </row>
    <row r="1752" spans="1:3" x14ac:dyDescent="0.2">
      <c r="A1752" s="26"/>
      <c r="B1752" s="7"/>
      <c r="C1752" s="7"/>
    </row>
    <row r="1753" spans="1:3" x14ac:dyDescent="0.2">
      <c r="A1753" s="26"/>
      <c r="B1753" s="7"/>
      <c r="C1753" s="7"/>
    </row>
    <row r="1754" spans="1:3" x14ac:dyDescent="0.2">
      <c r="A1754" s="26"/>
      <c r="B1754" s="7"/>
      <c r="C1754" s="7"/>
    </row>
    <row r="1755" spans="1:3" x14ac:dyDescent="0.2">
      <c r="A1755" s="26"/>
      <c r="B1755" s="7"/>
      <c r="C1755" s="7"/>
    </row>
    <row r="1756" spans="1:3" x14ac:dyDescent="0.2">
      <c r="A1756" s="26"/>
      <c r="B1756" s="7"/>
      <c r="C1756" s="7"/>
    </row>
    <row r="1757" spans="1:3" x14ac:dyDescent="0.2">
      <c r="A1757" s="26"/>
      <c r="B1757" s="7"/>
      <c r="C1757" s="7"/>
    </row>
    <row r="1758" spans="1:3" x14ac:dyDescent="0.2">
      <c r="A1758" s="26"/>
      <c r="B1758" s="7"/>
      <c r="C1758" s="7"/>
    </row>
    <row r="1759" spans="1:3" x14ac:dyDescent="0.2">
      <c r="A1759" s="26"/>
      <c r="B1759" s="7"/>
      <c r="C1759" s="7"/>
    </row>
    <row r="1760" spans="1:3" x14ac:dyDescent="0.2">
      <c r="A1760" s="26"/>
      <c r="B1760" s="7"/>
      <c r="C1760" s="7"/>
    </row>
    <row r="1761" spans="1:3" x14ac:dyDescent="0.2">
      <c r="A1761" s="26"/>
      <c r="B1761" s="7"/>
      <c r="C1761" s="7"/>
    </row>
    <row r="1762" spans="1:3" x14ac:dyDescent="0.2">
      <c r="A1762" s="26"/>
      <c r="B1762" s="7"/>
      <c r="C1762" s="7"/>
    </row>
    <row r="1763" spans="1:3" x14ac:dyDescent="0.2">
      <c r="A1763" s="26"/>
      <c r="B1763" s="7"/>
      <c r="C1763" s="7"/>
    </row>
    <row r="1764" spans="1:3" x14ac:dyDescent="0.2">
      <c r="A1764" s="26"/>
      <c r="B1764" s="7"/>
      <c r="C1764" s="7"/>
    </row>
    <row r="1765" spans="1:3" x14ac:dyDescent="0.2">
      <c r="A1765" s="26"/>
      <c r="B1765" s="7"/>
      <c r="C1765" s="7"/>
    </row>
    <row r="1766" spans="1:3" x14ac:dyDescent="0.2">
      <c r="A1766" s="26"/>
      <c r="B1766" s="7"/>
      <c r="C1766" s="7"/>
    </row>
    <row r="1767" spans="1:3" x14ac:dyDescent="0.2">
      <c r="A1767" s="26"/>
      <c r="B1767" s="7"/>
      <c r="C1767" s="7"/>
    </row>
    <row r="1768" spans="1:3" x14ac:dyDescent="0.2">
      <c r="A1768" s="26"/>
      <c r="B1768" s="7"/>
      <c r="C1768" s="7"/>
    </row>
    <row r="1769" spans="1:3" x14ac:dyDescent="0.2">
      <c r="A1769" s="26"/>
      <c r="B1769" s="7"/>
      <c r="C1769" s="7"/>
    </row>
    <row r="1770" spans="1:3" x14ac:dyDescent="0.2">
      <c r="A1770" s="26"/>
      <c r="B1770" s="7"/>
      <c r="C1770" s="7"/>
    </row>
    <row r="1771" spans="1:3" x14ac:dyDescent="0.2">
      <c r="A1771" s="26"/>
      <c r="B1771" s="7"/>
      <c r="C1771" s="7"/>
    </row>
    <row r="1772" spans="1:3" x14ac:dyDescent="0.2">
      <c r="A1772" s="26"/>
      <c r="B1772" s="7"/>
      <c r="C1772" s="7"/>
    </row>
    <row r="1773" spans="1:3" x14ac:dyDescent="0.2">
      <c r="A1773" s="26"/>
      <c r="B1773" s="7"/>
      <c r="C1773" s="7"/>
    </row>
    <row r="1774" spans="1:3" x14ac:dyDescent="0.2">
      <c r="A1774" s="26"/>
      <c r="B1774" s="7"/>
      <c r="C1774" s="7"/>
    </row>
    <row r="1775" spans="1:3" x14ac:dyDescent="0.2">
      <c r="A1775" s="26"/>
      <c r="B1775" s="7"/>
      <c r="C1775" s="7"/>
    </row>
    <row r="1776" spans="1:3" x14ac:dyDescent="0.2">
      <c r="A1776" s="26"/>
      <c r="B1776" s="7"/>
      <c r="C1776" s="7"/>
    </row>
    <row r="1777" spans="1:3" x14ac:dyDescent="0.2">
      <c r="A1777" s="26"/>
      <c r="B1777" s="7"/>
      <c r="C1777" s="7"/>
    </row>
    <row r="1778" spans="1:3" x14ac:dyDescent="0.2">
      <c r="A1778" s="26"/>
      <c r="B1778" s="7"/>
      <c r="C1778" s="7"/>
    </row>
    <row r="1779" spans="1:3" x14ac:dyDescent="0.2">
      <c r="A1779" s="26"/>
      <c r="B1779" s="7"/>
      <c r="C1779" s="7"/>
    </row>
    <row r="1780" spans="1:3" x14ac:dyDescent="0.2">
      <c r="A1780" s="26"/>
      <c r="B1780" s="7"/>
      <c r="C1780" s="7"/>
    </row>
    <row r="1781" spans="1:3" x14ac:dyDescent="0.2">
      <c r="A1781" s="26"/>
      <c r="B1781" s="7"/>
      <c r="C1781" s="7"/>
    </row>
    <row r="1782" spans="1:3" x14ac:dyDescent="0.2">
      <c r="A1782" s="26"/>
      <c r="B1782" s="7"/>
      <c r="C1782" s="7"/>
    </row>
    <row r="1783" spans="1:3" x14ac:dyDescent="0.2">
      <c r="A1783" s="26"/>
      <c r="B1783" s="7"/>
      <c r="C1783" s="7"/>
    </row>
    <row r="1784" spans="1:3" x14ac:dyDescent="0.2">
      <c r="A1784" s="26"/>
      <c r="B1784" s="7"/>
      <c r="C1784" s="7"/>
    </row>
    <row r="1785" spans="1:3" x14ac:dyDescent="0.2">
      <c r="A1785" s="26"/>
      <c r="B1785" s="7"/>
      <c r="C1785" s="7"/>
    </row>
    <row r="1786" spans="1:3" x14ac:dyDescent="0.2">
      <c r="A1786" s="26"/>
      <c r="B1786" s="7"/>
      <c r="C1786" s="7"/>
    </row>
    <row r="1787" spans="1:3" x14ac:dyDescent="0.2">
      <c r="A1787" s="26"/>
      <c r="B1787" s="7"/>
      <c r="C1787" s="7"/>
    </row>
    <row r="1788" spans="1:3" x14ac:dyDescent="0.2">
      <c r="A1788" s="26"/>
      <c r="B1788" s="7"/>
      <c r="C1788" s="7"/>
    </row>
    <row r="1789" spans="1:3" x14ac:dyDescent="0.2">
      <c r="A1789" s="26"/>
      <c r="B1789" s="7"/>
      <c r="C1789" s="7"/>
    </row>
    <row r="1790" spans="1:3" x14ac:dyDescent="0.2">
      <c r="A1790" s="26"/>
      <c r="B1790" s="7"/>
      <c r="C1790" s="7"/>
    </row>
    <row r="1791" spans="1:3" x14ac:dyDescent="0.2">
      <c r="A1791" s="26"/>
      <c r="B1791" s="7"/>
      <c r="C1791" s="7"/>
    </row>
    <row r="1792" spans="1:3" x14ac:dyDescent="0.2">
      <c r="A1792" s="26"/>
      <c r="B1792" s="7"/>
      <c r="C1792" s="7"/>
    </row>
    <row r="1793" spans="1:3" x14ac:dyDescent="0.2">
      <c r="A1793" s="26"/>
      <c r="B1793" s="7"/>
      <c r="C1793" s="7"/>
    </row>
    <row r="1794" spans="1:3" x14ac:dyDescent="0.2">
      <c r="A1794" s="26"/>
      <c r="B1794" s="7"/>
      <c r="C1794" s="7"/>
    </row>
    <row r="1795" spans="1:3" x14ac:dyDescent="0.2">
      <c r="A1795" s="26"/>
      <c r="B1795" s="7"/>
      <c r="C1795" s="7"/>
    </row>
    <row r="1796" spans="1:3" x14ac:dyDescent="0.2">
      <c r="A1796" s="26"/>
      <c r="B1796" s="7"/>
      <c r="C1796" s="7"/>
    </row>
    <row r="1797" spans="1:3" x14ac:dyDescent="0.2">
      <c r="A1797" s="26"/>
      <c r="B1797" s="7"/>
      <c r="C1797" s="7"/>
    </row>
    <row r="1798" spans="1:3" x14ac:dyDescent="0.2">
      <c r="A1798" s="26"/>
      <c r="B1798" s="7"/>
      <c r="C1798" s="7"/>
    </row>
    <row r="1799" spans="1:3" x14ac:dyDescent="0.2">
      <c r="A1799" s="26"/>
      <c r="B1799" s="7"/>
      <c r="C1799" s="7"/>
    </row>
    <row r="1800" spans="1:3" x14ac:dyDescent="0.2">
      <c r="A1800" s="26"/>
      <c r="B1800" s="7"/>
      <c r="C1800" s="7"/>
    </row>
    <row r="1801" spans="1:3" x14ac:dyDescent="0.2">
      <c r="A1801" s="26"/>
      <c r="B1801" s="7"/>
      <c r="C1801" s="7"/>
    </row>
    <row r="1802" spans="1:3" x14ac:dyDescent="0.2">
      <c r="A1802" s="26"/>
      <c r="B1802" s="7"/>
      <c r="C1802" s="7"/>
    </row>
    <row r="1803" spans="1:3" x14ac:dyDescent="0.2">
      <c r="A1803" s="26"/>
      <c r="B1803" s="7"/>
      <c r="C1803" s="7"/>
    </row>
    <row r="1804" spans="1:3" x14ac:dyDescent="0.2">
      <c r="A1804" s="26"/>
      <c r="B1804" s="7"/>
      <c r="C1804" s="7"/>
    </row>
    <row r="1805" spans="1:3" x14ac:dyDescent="0.2">
      <c r="A1805" s="26"/>
      <c r="B1805" s="7"/>
      <c r="C1805" s="7"/>
    </row>
    <row r="1806" spans="1:3" x14ac:dyDescent="0.2">
      <c r="A1806" s="26"/>
      <c r="B1806" s="7"/>
      <c r="C1806" s="7"/>
    </row>
    <row r="1807" spans="1:3" x14ac:dyDescent="0.2">
      <c r="A1807" s="26"/>
      <c r="B1807" s="7"/>
      <c r="C1807" s="7"/>
    </row>
    <row r="1808" spans="1:3" x14ac:dyDescent="0.2">
      <c r="A1808" s="26"/>
      <c r="B1808" s="7"/>
      <c r="C1808" s="7"/>
    </row>
    <row r="1809" spans="1:3" x14ac:dyDescent="0.2">
      <c r="A1809" s="26"/>
      <c r="B1809" s="7"/>
      <c r="C1809" s="7"/>
    </row>
    <row r="1810" spans="1:3" x14ac:dyDescent="0.2">
      <c r="A1810" s="26"/>
      <c r="B1810" s="7"/>
      <c r="C1810" s="7"/>
    </row>
    <row r="1811" spans="1:3" x14ac:dyDescent="0.2">
      <c r="A1811" s="26"/>
      <c r="B1811" s="7"/>
      <c r="C1811" s="7"/>
    </row>
    <row r="1812" spans="1:3" x14ac:dyDescent="0.2">
      <c r="A1812" s="26"/>
      <c r="B1812" s="7"/>
      <c r="C1812" s="7"/>
    </row>
    <row r="1813" spans="1:3" x14ac:dyDescent="0.2">
      <c r="A1813" s="26"/>
      <c r="B1813" s="7"/>
      <c r="C1813" s="7"/>
    </row>
    <row r="1814" spans="1:3" x14ac:dyDescent="0.2">
      <c r="A1814" s="26"/>
      <c r="B1814" s="7"/>
      <c r="C1814" s="7"/>
    </row>
    <row r="1815" spans="1:3" x14ac:dyDescent="0.2">
      <c r="A1815" s="26"/>
      <c r="B1815" s="7"/>
      <c r="C1815" s="7"/>
    </row>
    <row r="1816" spans="1:3" x14ac:dyDescent="0.2">
      <c r="A1816" s="26"/>
      <c r="B1816" s="7"/>
      <c r="C1816" s="7"/>
    </row>
    <row r="1817" spans="1:3" x14ac:dyDescent="0.2">
      <c r="A1817" s="26"/>
      <c r="B1817" s="7"/>
      <c r="C1817" s="7"/>
    </row>
    <row r="1818" spans="1:3" x14ac:dyDescent="0.2">
      <c r="A1818" s="26"/>
      <c r="B1818" s="7"/>
      <c r="C1818" s="7"/>
    </row>
    <row r="1819" spans="1:3" x14ac:dyDescent="0.2">
      <c r="A1819" s="26"/>
      <c r="B1819" s="7"/>
      <c r="C1819" s="7"/>
    </row>
    <row r="1820" spans="1:3" x14ac:dyDescent="0.2">
      <c r="A1820" s="26"/>
      <c r="B1820" s="7"/>
      <c r="C1820" s="7"/>
    </row>
    <row r="1821" spans="1:3" x14ac:dyDescent="0.2">
      <c r="A1821" s="26"/>
      <c r="B1821" s="7"/>
      <c r="C1821" s="7"/>
    </row>
    <row r="1822" spans="1:3" x14ac:dyDescent="0.2">
      <c r="A1822" s="26"/>
      <c r="B1822" s="7"/>
      <c r="C1822" s="7"/>
    </row>
    <row r="1823" spans="1:3" x14ac:dyDescent="0.2">
      <c r="A1823" s="26"/>
      <c r="B1823" s="7"/>
      <c r="C1823" s="7"/>
    </row>
    <row r="1824" spans="1:3" x14ac:dyDescent="0.2">
      <c r="A1824" s="26"/>
      <c r="B1824" s="7"/>
      <c r="C1824" s="7"/>
    </row>
    <row r="1825" spans="1:3" x14ac:dyDescent="0.2">
      <c r="A1825" s="26"/>
      <c r="B1825" s="7"/>
      <c r="C1825" s="7"/>
    </row>
    <row r="1826" spans="1:3" x14ac:dyDescent="0.2">
      <c r="A1826" s="26"/>
      <c r="B1826" s="7"/>
      <c r="C1826" s="7"/>
    </row>
    <row r="1827" spans="1:3" x14ac:dyDescent="0.2">
      <c r="A1827" s="26"/>
      <c r="B1827" s="7"/>
      <c r="C1827" s="7"/>
    </row>
    <row r="1828" spans="1:3" x14ac:dyDescent="0.2">
      <c r="A1828" s="26"/>
      <c r="B1828" s="7"/>
      <c r="C1828" s="7"/>
    </row>
    <row r="1829" spans="1:3" x14ac:dyDescent="0.2">
      <c r="A1829" s="26"/>
      <c r="B1829" s="7"/>
      <c r="C1829" s="7"/>
    </row>
    <row r="1830" spans="1:3" x14ac:dyDescent="0.2">
      <c r="A1830" s="26"/>
      <c r="B1830" s="7"/>
      <c r="C1830" s="7"/>
    </row>
    <row r="1831" spans="1:3" x14ac:dyDescent="0.2">
      <c r="A1831" s="26"/>
      <c r="B1831" s="7"/>
      <c r="C1831" s="7"/>
    </row>
    <row r="1832" spans="1:3" x14ac:dyDescent="0.2">
      <c r="A1832" s="26"/>
      <c r="B1832" s="7"/>
      <c r="C1832" s="7"/>
    </row>
    <row r="1833" spans="1:3" x14ac:dyDescent="0.2">
      <c r="A1833" s="26"/>
      <c r="B1833" s="7"/>
      <c r="C1833" s="7"/>
    </row>
    <row r="1834" spans="1:3" x14ac:dyDescent="0.2">
      <c r="A1834" s="26"/>
      <c r="B1834" s="7"/>
      <c r="C1834" s="7"/>
    </row>
    <row r="1835" spans="1:3" x14ac:dyDescent="0.2">
      <c r="A1835" s="26"/>
      <c r="B1835" s="7"/>
      <c r="C1835" s="7"/>
    </row>
    <row r="1836" spans="1:3" x14ac:dyDescent="0.2">
      <c r="A1836" s="26"/>
      <c r="B1836" s="7"/>
      <c r="C1836" s="7"/>
    </row>
    <row r="1837" spans="1:3" x14ac:dyDescent="0.2">
      <c r="A1837" s="26"/>
      <c r="B1837" s="7"/>
      <c r="C1837" s="7"/>
    </row>
    <row r="1838" spans="1:3" x14ac:dyDescent="0.2">
      <c r="A1838" s="26"/>
      <c r="B1838" s="7"/>
      <c r="C1838" s="7"/>
    </row>
    <row r="1839" spans="1:3" x14ac:dyDescent="0.2">
      <c r="A1839" s="26"/>
      <c r="B1839" s="7"/>
      <c r="C1839" s="7"/>
    </row>
    <row r="1840" spans="1:3" x14ac:dyDescent="0.2">
      <c r="A1840" s="26"/>
      <c r="B1840" s="7"/>
      <c r="C1840" s="7"/>
    </row>
    <row r="1841" spans="1:3" x14ac:dyDescent="0.2">
      <c r="A1841" s="26"/>
      <c r="B1841" s="7"/>
      <c r="C1841" s="7"/>
    </row>
    <row r="1842" spans="1:3" x14ac:dyDescent="0.2">
      <c r="A1842" s="26"/>
      <c r="B1842" s="7"/>
      <c r="C1842" s="7"/>
    </row>
    <row r="1843" spans="1:3" x14ac:dyDescent="0.2">
      <c r="A1843" s="26"/>
      <c r="B1843" s="7"/>
      <c r="C1843" s="7"/>
    </row>
    <row r="1844" spans="1:3" x14ac:dyDescent="0.2">
      <c r="A1844" s="26"/>
      <c r="B1844" s="7"/>
      <c r="C1844" s="7"/>
    </row>
    <row r="1845" spans="1:3" x14ac:dyDescent="0.2">
      <c r="A1845" s="26"/>
      <c r="B1845" s="7"/>
      <c r="C1845" s="7"/>
    </row>
    <row r="1846" spans="1:3" x14ac:dyDescent="0.2">
      <c r="A1846" s="26"/>
      <c r="B1846" s="7"/>
      <c r="C1846" s="7"/>
    </row>
    <row r="1847" spans="1:3" x14ac:dyDescent="0.2">
      <c r="A1847" s="26"/>
      <c r="B1847" s="7"/>
      <c r="C1847" s="7"/>
    </row>
    <row r="1848" spans="1:3" x14ac:dyDescent="0.2">
      <c r="A1848" s="26"/>
      <c r="B1848" s="7"/>
      <c r="C1848" s="7"/>
    </row>
    <row r="1849" spans="1:3" x14ac:dyDescent="0.2">
      <c r="A1849" s="26"/>
      <c r="B1849" s="7"/>
      <c r="C1849" s="7"/>
    </row>
    <row r="1850" spans="1:3" x14ac:dyDescent="0.2">
      <c r="A1850" s="26"/>
      <c r="B1850" s="7"/>
      <c r="C1850" s="7"/>
    </row>
    <row r="1851" spans="1:3" x14ac:dyDescent="0.2">
      <c r="A1851" s="26"/>
      <c r="B1851" s="7"/>
      <c r="C1851" s="7"/>
    </row>
    <row r="1852" spans="1:3" x14ac:dyDescent="0.2">
      <c r="A1852" s="26"/>
      <c r="B1852" s="7"/>
      <c r="C1852" s="7"/>
    </row>
    <row r="1853" spans="1:3" x14ac:dyDescent="0.2">
      <c r="A1853" s="26"/>
      <c r="B1853" s="7"/>
      <c r="C1853" s="7"/>
    </row>
    <row r="1854" spans="1:3" x14ac:dyDescent="0.2">
      <c r="A1854" s="26"/>
      <c r="B1854" s="7"/>
      <c r="C1854" s="7"/>
    </row>
    <row r="1855" spans="1:3" x14ac:dyDescent="0.2">
      <c r="A1855" s="26"/>
      <c r="B1855" s="7"/>
      <c r="C1855" s="7"/>
    </row>
    <row r="1856" spans="1:3" x14ac:dyDescent="0.2">
      <c r="A1856" s="26"/>
      <c r="B1856" s="7"/>
      <c r="C1856" s="7"/>
    </row>
    <row r="1857" spans="1:3" x14ac:dyDescent="0.2">
      <c r="A1857" s="26"/>
      <c r="B1857" s="7"/>
      <c r="C1857" s="7"/>
    </row>
    <row r="1858" spans="1:3" x14ac:dyDescent="0.2">
      <c r="A1858" s="26"/>
      <c r="B1858" s="7"/>
      <c r="C1858" s="7"/>
    </row>
    <row r="1859" spans="1:3" x14ac:dyDescent="0.2">
      <c r="A1859" s="26"/>
      <c r="B1859" s="7"/>
      <c r="C1859" s="7"/>
    </row>
    <row r="1860" spans="1:3" x14ac:dyDescent="0.2">
      <c r="A1860" s="26"/>
      <c r="B1860" s="7"/>
      <c r="C1860" s="7"/>
    </row>
    <row r="1861" spans="1:3" x14ac:dyDescent="0.2">
      <c r="A1861" s="26"/>
      <c r="B1861" s="7"/>
      <c r="C1861" s="7"/>
    </row>
    <row r="1862" spans="1:3" x14ac:dyDescent="0.2">
      <c r="A1862" s="26"/>
      <c r="B1862" s="7"/>
      <c r="C1862" s="7"/>
    </row>
    <row r="1863" spans="1:3" x14ac:dyDescent="0.2">
      <c r="A1863" s="26"/>
      <c r="B1863" s="7"/>
      <c r="C1863" s="7"/>
    </row>
    <row r="1864" spans="1:3" x14ac:dyDescent="0.2">
      <c r="A1864" s="26"/>
      <c r="B1864" s="7"/>
      <c r="C1864" s="7"/>
    </row>
    <row r="1865" spans="1:3" x14ac:dyDescent="0.2">
      <c r="A1865" s="26"/>
      <c r="B1865" s="7"/>
      <c r="C1865" s="7"/>
    </row>
    <row r="1866" spans="1:3" x14ac:dyDescent="0.2">
      <c r="A1866" s="26"/>
      <c r="B1866" s="7"/>
      <c r="C1866" s="7"/>
    </row>
    <row r="1867" spans="1:3" x14ac:dyDescent="0.2">
      <c r="A1867" s="26"/>
      <c r="B1867" s="7"/>
      <c r="C1867" s="7"/>
    </row>
    <row r="1868" spans="1:3" x14ac:dyDescent="0.2">
      <c r="A1868" s="26"/>
      <c r="B1868" s="7"/>
      <c r="C1868" s="7"/>
    </row>
    <row r="1869" spans="1:3" x14ac:dyDescent="0.2">
      <c r="A1869" s="26"/>
      <c r="B1869" s="7"/>
      <c r="C1869" s="7"/>
    </row>
    <row r="1870" spans="1:3" x14ac:dyDescent="0.2">
      <c r="A1870" s="26"/>
      <c r="B1870" s="7"/>
      <c r="C1870" s="7"/>
    </row>
    <row r="1871" spans="1:3" x14ac:dyDescent="0.2">
      <c r="A1871" s="26"/>
      <c r="B1871" s="7"/>
      <c r="C1871" s="7"/>
    </row>
    <row r="1872" spans="1:3" x14ac:dyDescent="0.2">
      <c r="A1872" s="26"/>
      <c r="B1872" s="7"/>
      <c r="C1872" s="7"/>
    </row>
    <row r="1873" spans="1:3" x14ac:dyDescent="0.2">
      <c r="A1873" s="26"/>
      <c r="B1873" s="7"/>
      <c r="C1873" s="7"/>
    </row>
    <row r="1874" spans="1:3" x14ac:dyDescent="0.2">
      <c r="A1874" s="26"/>
      <c r="B1874" s="7"/>
      <c r="C1874" s="7"/>
    </row>
    <row r="1875" spans="1:3" x14ac:dyDescent="0.2">
      <c r="A1875" s="26"/>
      <c r="B1875" s="7"/>
      <c r="C1875" s="7"/>
    </row>
    <row r="1876" spans="1:3" x14ac:dyDescent="0.2">
      <c r="A1876" s="26"/>
      <c r="B1876" s="7"/>
      <c r="C1876" s="7"/>
    </row>
    <row r="1877" spans="1:3" x14ac:dyDescent="0.2">
      <c r="A1877" s="26"/>
      <c r="B1877" s="7"/>
      <c r="C1877" s="7"/>
    </row>
    <row r="1878" spans="1:3" x14ac:dyDescent="0.2">
      <c r="A1878" s="26"/>
      <c r="B1878" s="7"/>
      <c r="C1878" s="7"/>
    </row>
    <row r="1879" spans="1:3" x14ac:dyDescent="0.2">
      <c r="A1879" s="26"/>
      <c r="B1879" s="7"/>
      <c r="C1879" s="7"/>
    </row>
    <row r="1880" spans="1:3" x14ac:dyDescent="0.2">
      <c r="A1880" s="26"/>
      <c r="B1880" s="7"/>
      <c r="C1880" s="7"/>
    </row>
    <row r="1881" spans="1:3" x14ac:dyDescent="0.2">
      <c r="A1881" s="26"/>
      <c r="B1881" s="7"/>
      <c r="C1881" s="7"/>
    </row>
    <row r="1882" spans="1:3" x14ac:dyDescent="0.2">
      <c r="A1882" s="26"/>
      <c r="B1882" s="7"/>
      <c r="C1882" s="7"/>
    </row>
    <row r="1883" spans="1:3" x14ac:dyDescent="0.2">
      <c r="A1883" s="26"/>
      <c r="B1883" s="7"/>
      <c r="C1883" s="7"/>
    </row>
    <row r="1884" spans="1:3" x14ac:dyDescent="0.2">
      <c r="A1884" s="26"/>
      <c r="B1884" s="7"/>
      <c r="C1884" s="7"/>
    </row>
    <row r="1885" spans="1:3" x14ac:dyDescent="0.2">
      <c r="A1885" s="26"/>
      <c r="B1885" s="7"/>
      <c r="C1885" s="7"/>
    </row>
    <row r="1886" spans="1:3" x14ac:dyDescent="0.2">
      <c r="A1886" s="26"/>
      <c r="B1886" s="7"/>
      <c r="C1886" s="7"/>
    </row>
    <row r="1887" spans="1:3" x14ac:dyDescent="0.2">
      <c r="A1887" s="26"/>
      <c r="B1887" s="7"/>
      <c r="C1887" s="7"/>
    </row>
    <row r="1888" spans="1:3" x14ac:dyDescent="0.2">
      <c r="A1888" s="26"/>
      <c r="B1888" s="7"/>
      <c r="C1888" s="7"/>
    </row>
    <row r="1889" spans="1:3" x14ac:dyDescent="0.2">
      <c r="A1889" s="26"/>
      <c r="B1889" s="7"/>
      <c r="C1889" s="7"/>
    </row>
    <row r="1890" spans="1:3" x14ac:dyDescent="0.2">
      <c r="A1890" s="26"/>
      <c r="B1890" s="7"/>
      <c r="C1890" s="7"/>
    </row>
    <row r="1891" spans="1:3" x14ac:dyDescent="0.2">
      <c r="A1891" s="26"/>
      <c r="B1891" s="7"/>
      <c r="C1891" s="7"/>
    </row>
    <row r="1892" spans="1:3" x14ac:dyDescent="0.2">
      <c r="A1892" s="26"/>
      <c r="B1892" s="7"/>
      <c r="C1892" s="7"/>
    </row>
    <row r="1893" spans="1:3" x14ac:dyDescent="0.2">
      <c r="A1893" s="26"/>
      <c r="B1893" s="7"/>
      <c r="C1893" s="7"/>
    </row>
    <row r="1894" spans="1:3" x14ac:dyDescent="0.2">
      <c r="A1894" s="26"/>
      <c r="B1894" s="7"/>
      <c r="C1894" s="7"/>
    </row>
    <row r="1895" spans="1:3" x14ac:dyDescent="0.2">
      <c r="A1895" s="26"/>
      <c r="B1895" s="7"/>
      <c r="C1895" s="7"/>
    </row>
    <row r="1896" spans="1:3" x14ac:dyDescent="0.2">
      <c r="A1896" s="26"/>
      <c r="B1896" s="7"/>
      <c r="C1896" s="7"/>
    </row>
    <row r="1897" spans="1:3" x14ac:dyDescent="0.2">
      <c r="A1897" s="26"/>
      <c r="B1897" s="7"/>
      <c r="C1897" s="7"/>
    </row>
    <row r="1898" spans="1:3" x14ac:dyDescent="0.2">
      <c r="A1898" s="26"/>
      <c r="B1898" s="7"/>
      <c r="C1898" s="7"/>
    </row>
    <row r="1899" spans="1:3" x14ac:dyDescent="0.2">
      <c r="A1899" s="26"/>
      <c r="B1899" s="7"/>
      <c r="C1899" s="7"/>
    </row>
    <row r="1900" spans="1:3" x14ac:dyDescent="0.2">
      <c r="A1900" s="26"/>
      <c r="B1900" s="7"/>
      <c r="C1900" s="7"/>
    </row>
    <row r="1901" spans="1:3" x14ac:dyDescent="0.2">
      <c r="A1901" s="26"/>
      <c r="B1901" s="7"/>
      <c r="C1901" s="7"/>
    </row>
    <row r="1902" spans="1:3" x14ac:dyDescent="0.2">
      <c r="A1902" s="26"/>
      <c r="B1902" s="7"/>
      <c r="C1902" s="7"/>
    </row>
    <row r="1903" spans="1:3" x14ac:dyDescent="0.2">
      <c r="A1903" s="26"/>
      <c r="B1903" s="7"/>
      <c r="C1903" s="7"/>
    </row>
    <row r="1904" spans="1:3" x14ac:dyDescent="0.2">
      <c r="A1904" s="26"/>
      <c r="B1904" s="7"/>
      <c r="C1904" s="7"/>
    </row>
    <row r="1905" spans="1:3" x14ac:dyDescent="0.2">
      <c r="A1905" s="26"/>
      <c r="B1905" s="7"/>
      <c r="C1905" s="7"/>
    </row>
    <row r="1906" spans="1:3" x14ac:dyDescent="0.2">
      <c r="A1906" s="26"/>
      <c r="B1906" s="7"/>
      <c r="C1906" s="7"/>
    </row>
    <row r="1907" spans="1:3" x14ac:dyDescent="0.2">
      <c r="A1907" s="26"/>
      <c r="B1907" s="7"/>
      <c r="C1907" s="7"/>
    </row>
    <row r="1908" spans="1:3" x14ac:dyDescent="0.2">
      <c r="A1908" s="26"/>
      <c r="B1908" s="7"/>
      <c r="C1908" s="7"/>
    </row>
    <row r="1909" spans="1:3" x14ac:dyDescent="0.2">
      <c r="A1909" s="26"/>
      <c r="B1909" s="7"/>
      <c r="C1909" s="7"/>
    </row>
    <row r="1910" spans="1:3" x14ac:dyDescent="0.2">
      <c r="A1910" s="26"/>
      <c r="B1910" s="7"/>
      <c r="C1910" s="7"/>
    </row>
    <row r="1911" spans="1:3" x14ac:dyDescent="0.2">
      <c r="A1911" s="26"/>
      <c r="B1911" s="7"/>
      <c r="C1911" s="7"/>
    </row>
    <row r="1912" spans="1:3" x14ac:dyDescent="0.2">
      <c r="A1912" s="26"/>
      <c r="B1912" s="7"/>
      <c r="C1912" s="7"/>
    </row>
    <row r="1913" spans="1:3" x14ac:dyDescent="0.2">
      <c r="A1913" s="26"/>
      <c r="B1913" s="7"/>
      <c r="C1913" s="7"/>
    </row>
    <row r="1914" spans="1:3" x14ac:dyDescent="0.2">
      <c r="A1914" s="26"/>
      <c r="B1914" s="7"/>
      <c r="C1914" s="7"/>
    </row>
    <row r="1915" spans="1:3" x14ac:dyDescent="0.2">
      <c r="A1915" s="26"/>
      <c r="B1915" s="7"/>
      <c r="C1915" s="7"/>
    </row>
    <row r="1916" spans="1:3" x14ac:dyDescent="0.2">
      <c r="A1916" s="26"/>
      <c r="B1916" s="7"/>
      <c r="C1916" s="7"/>
    </row>
    <row r="1917" spans="1:3" x14ac:dyDescent="0.2">
      <c r="A1917" s="26"/>
      <c r="B1917" s="7"/>
      <c r="C1917" s="7"/>
    </row>
    <row r="1918" spans="1:3" x14ac:dyDescent="0.2">
      <c r="A1918" s="26"/>
      <c r="B1918" s="7"/>
      <c r="C1918" s="7"/>
    </row>
    <row r="1919" spans="1:3" x14ac:dyDescent="0.2">
      <c r="A1919" s="26"/>
      <c r="B1919" s="7"/>
      <c r="C1919" s="7"/>
    </row>
    <row r="1920" spans="1:3" x14ac:dyDescent="0.2">
      <c r="A1920" s="26"/>
      <c r="B1920" s="7"/>
      <c r="C1920" s="7"/>
    </row>
    <row r="1921" spans="1:3" x14ac:dyDescent="0.2">
      <c r="A1921" s="26"/>
      <c r="B1921" s="7"/>
      <c r="C1921" s="7"/>
    </row>
    <row r="1922" spans="1:3" x14ac:dyDescent="0.2">
      <c r="A1922" s="26"/>
      <c r="B1922" s="7"/>
      <c r="C1922" s="7"/>
    </row>
    <row r="1923" spans="1:3" x14ac:dyDescent="0.2">
      <c r="A1923" s="26"/>
      <c r="B1923" s="7"/>
      <c r="C1923" s="7"/>
    </row>
    <row r="1924" spans="1:3" x14ac:dyDescent="0.2">
      <c r="A1924" s="26"/>
      <c r="B1924" s="7"/>
      <c r="C1924" s="7"/>
    </row>
    <row r="1925" spans="1:3" x14ac:dyDescent="0.2">
      <c r="A1925" s="26"/>
      <c r="B1925" s="7"/>
      <c r="C1925" s="7"/>
    </row>
    <row r="1926" spans="1:3" x14ac:dyDescent="0.2">
      <c r="A1926" s="26"/>
      <c r="B1926" s="7"/>
      <c r="C1926" s="7"/>
    </row>
    <row r="1927" spans="1:3" x14ac:dyDescent="0.2">
      <c r="A1927" s="26"/>
      <c r="B1927" s="7"/>
      <c r="C1927" s="7"/>
    </row>
    <row r="1928" spans="1:3" x14ac:dyDescent="0.2">
      <c r="A1928" s="26"/>
      <c r="B1928" s="7"/>
      <c r="C1928" s="7"/>
    </row>
    <row r="1929" spans="1:3" x14ac:dyDescent="0.2">
      <c r="A1929" s="26"/>
      <c r="B1929" s="7"/>
      <c r="C1929" s="7"/>
    </row>
    <row r="1930" spans="1:3" x14ac:dyDescent="0.2">
      <c r="A1930" s="26"/>
      <c r="B1930" s="7"/>
      <c r="C1930" s="7"/>
    </row>
    <row r="1931" spans="1:3" x14ac:dyDescent="0.2">
      <c r="A1931" s="26"/>
      <c r="B1931" s="7"/>
      <c r="C1931" s="7"/>
    </row>
    <row r="1932" spans="1:3" x14ac:dyDescent="0.2">
      <c r="A1932" s="26"/>
      <c r="B1932" s="7"/>
      <c r="C1932" s="7"/>
    </row>
    <row r="1933" spans="1:3" x14ac:dyDescent="0.2">
      <c r="A1933" s="26"/>
      <c r="B1933" s="7"/>
      <c r="C1933" s="7"/>
    </row>
    <row r="1934" spans="1:3" x14ac:dyDescent="0.2">
      <c r="A1934" s="26"/>
      <c r="B1934" s="7"/>
      <c r="C1934" s="7"/>
    </row>
    <row r="1935" spans="1:3" x14ac:dyDescent="0.2">
      <c r="A1935" s="26"/>
      <c r="B1935" s="7"/>
      <c r="C1935" s="7"/>
    </row>
    <row r="1936" spans="1:3" x14ac:dyDescent="0.2">
      <c r="A1936" s="26"/>
      <c r="B1936" s="7"/>
      <c r="C1936" s="7"/>
    </row>
    <row r="1937" spans="1:3" x14ac:dyDescent="0.2">
      <c r="A1937" s="26"/>
      <c r="B1937" s="7"/>
      <c r="C1937" s="7"/>
    </row>
    <row r="1938" spans="1:3" x14ac:dyDescent="0.2">
      <c r="A1938" s="26"/>
      <c r="B1938" s="7"/>
      <c r="C1938" s="7"/>
    </row>
    <row r="1939" spans="1:3" x14ac:dyDescent="0.2">
      <c r="A1939" s="26"/>
      <c r="B1939" s="7"/>
      <c r="C1939" s="7"/>
    </row>
    <row r="1940" spans="1:3" x14ac:dyDescent="0.2">
      <c r="A1940" s="26"/>
      <c r="B1940" s="7"/>
      <c r="C1940" s="7"/>
    </row>
    <row r="1941" spans="1:3" x14ac:dyDescent="0.2">
      <c r="A1941" s="26"/>
      <c r="B1941" s="7"/>
      <c r="C1941" s="7"/>
    </row>
    <row r="1942" spans="1:3" x14ac:dyDescent="0.2">
      <c r="A1942" s="26"/>
      <c r="B1942" s="7"/>
      <c r="C1942" s="7"/>
    </row>
    <row r="1943" spans="1:3" x14ac:dyDescent="0.2">
      <c r="A1943" s="26"/>
      <c r="B1943" s="7"/>
      <c r="C1943" s="7"/>
    </row>
    <row r="1944" spans="1:3" x14ac:dyDescent="0.2">
      <c r="A1944" s="26"/>
      <c r="B1944" s="7"/>
      <c r="C1944" s="7"/>
    </row>
    <row r="1945" spans="1:3" x14ac:dyDescent="0.2">
      <c r="A1945" s="26"/>
      <c r="B1945" s="7"/>
      <c r="C1945" s="7"/>
    </row>
    <row r="1946" spans="1:3" x14ac:dyDescent="0.2">
      <c r="A1946" s="26"/>
      <c r="B1946" s="7"/>
      <c r="C1946" s="7"/>
    </row>
    <row r="1947" spans="1:3" x14ac:dyDescent="0.2">
      <c r="A1947" s="26"/>
      <c r="B1947" s="7"/>
      <c r="C1947" s="7"/>
    </row>
    <row r="1948" spans="1:3" x14ac:dyDescent="0.2">
      <c r="A1948" s="26"/>
      <c r="B1948" s="7"/>
      <c r="C1948" s="7"/>
    </row>
    <row r="1949" spans="1:3" x14ac:dyDescent="0.2">
      <c r="A1949" s="26"/>
      <c r="B1949" s="7"/>
      <c r="C1949" s="7"/>
    </row>
    <row r="1950" spans="1:3" x14ac:dyDescent="0.2">
      <c r="A1950" s="26"/>
      <c r="B1950" s="7"/>
      <c r="C1950" s="7"/>
    </row>
    <row r="1951" spans="1:3" x14ac:dyDescent="0.2">
      <c r="A1951" s="26"/>
      <c r="B1951" s="7"/>
      <c r="C1951" s="7"/>
    </row>
    <row r="1952" spans="1:3" x14ac:dyDescent="0.2">
      <c r="A1952" s="26"/>
      <c r="B1952" s="7"/>
      <c r="C1952" s="7"/>
    </row>
    <row r="1953" spans="1:3" x14ac:dyDescent="0.2">
      <c r="A1953" s="26"/>
      <c r="B1953" s="7"/>
      <c r="C1953" s="7"/>
    </row>
    <row r="1954" spans="1:3" x14ac:dyDescent="0.2">
      <c r="A1954" s="26"/>
      <c r="B1954" s="7"/>
      <c r="C1954" s="7"/>
    </row>
    <row r="1955" spans="1:3" x14ac:dyDescent="0.2">
      <c r="A1955" s="26"/>
      <c r="B1955" s="7"/>
      <c r="C1955" s="7"/>
    </row>
    <row r="1956" spans="1:3" x14ac:dyDescent="0.2">
      <c r="A1956" s="26"/>
      <c r="B1956" s="7"/>
      <c r="C1956" s="7"/>
    </row>
    <row r="1957" spans="1:3" x14ac:dyDescent="0.2">
      <c r="A1957" s="26"/>
      <c r="B1957" s="7"/>
      <c r="C1957" s="7"/>
    </row>
    <row r="1958" spans="1:3" x14ac:dyDescent="0.2">
      <c r="A1958" s="26"/>
      <c r="B1958" s="7"/>
      <c r="C1958" s="7"/>
    </row>
    <row r="1959" spans="1:3" x14ac:dyDescent="0.2">
      <c r="A1959" s="26"/>
      <c r="B1959" s="7"/>
      <c r="C1959" s="7"/>
    </row>
    <row r="1960" spans="1:3" x14ac:dyDescent="0.2">
      <c r="A1960" s="26"/>
      <c r="B1960" s="7"/>
      <c r="C1960" s="7"/>
    </row>
    <row r="1961" spans="1:3" x14ac:dyDescent="0.2">
      <c r="A1961" s="26"/>
      <c r="B1961" s="7"/>
      <c r="C1961" s="7"/>
    </row>
    <row r="1962" spans="1:3" x14ac:dyDescent="0.2">
      <c r="A1962" s="26"/>
      <c r="B1962" s="7"/>
      <c r="C1962" s="7"/>
    </row>
    <row r="1963" spans="1:3" x14ac:dyDescent="0.2">
      <c r="A1963" s="26"/>
      <c r="B1963" s="7"/>
      <c r="C1963" s="7"/>
    </row>
    <row r="1964" spans="1:3" x14ac:dyDescent="0.2">
      <c r="A1964" s="26"/>
      <c r="B1964" s="7"/>
      <c r="C1964" s="7"/>
    </row>
    <row r="1965" spans="1:3" x14ac:dyDescent="0.2">
      <c r="A1965" s="26"/>
      <c r="B1965" s="7"/>
      <c r="C1965" s="7"/>
    </row>
    <row r="1966" spans="1:3" x14ac:dyDescent="0.2">
      <c r="A1966" s="26"/>
      <c r="B1966" s="7"/>
      <c r="C1966" s="7"/>
    </row>
    <row r="1967" spans="1:3" x14ac:dyDescent="0.2">
      <c r="A1967" s="26"/>
      <c r="B1967" s="7"/>
      <c r="C1967" s="7"/>
    </row>
    <row r="1968" spans="1:3" x14ac:dyDescent="0.2">
      <c r="A1968" s="26"/>
      <c r="B1968" s="7"/>
      <c r="C1968" s="7"/>
    </row>
    <row r="1969" spans="1:3" x14ac:dyDescent="0.2">
      <c r="A1969" s="26"/>
      <c r="B1969" s="7"/>
      <c r="C1969" s="7"/>
    </row>
    <row r="1970" spans="1:3" x14ac:dyDescent="0.2">
      <c r="A1970" s="26"/>
      <c r="B1970" s="7"/>
      <c r="C1970" s="7"/>
    </row>
    <row r="1971" spans="1:3" x14ac:dyDescent="0.2">
      <c r="A1971" s="26"/>
      <c r="B1971" s="7"/>
      <c r="C1971" s="7"/>
    </row>
    <row r="1972" spans="1:3" x14ac:dyDescent="0.2">
      <c r="A1972" s="26"/>
      <c r="B1972" s="7"/>
      <c r="C1972" s="7"/>
    </row>
    <row r="1973" spans="1:3" x14ac:dyDescent="0.2">
      <c r="A1973" s="26"/>
      <c r="B1973" s="7"/>
      <c r="C1973" s="7"/>
    </row>
    <row r="1974" spans="1:3" x14ac:dyDescent="0.2">
      <c r="A1974" s="26"/>
      <c r="B1974" s="7"/>
      <c r="C1974" s="7"/>
    </row>
    <row r="1975" spans="1:3" x14ac:dyDescent="0.2">
      <c r="A1975" s="26"/>
      <c r="B1975" s="7"/>
      <c r="C1975" s="7"/>
    </row>
    <row r="1976" spans="1:3" x14ac:dyDescent="0.2">
      <c r="A1976" s="26"/>
      <c r="B1976" s="7"/>
      <c r="C1976" s="7"/>
    </row>
    <row r="1977" spans="1:3" x14ac:dyDescent="0.2">
      <c r="A1977" s="26"/>
      <c r="B1977" s="7"/>
      <c r="C1977" s="7"/>
    </row>
    <row r="1978" spans="1:3" x14ac:dyDescent="0.2">
      <c r="A1978" s="26"/>
      <c r="B1978" s="7"/>
      <c r="C1978" s="7"/>
    </row>
    <row r="1979" spans="1:3" x14ac:dyDescent="0.2">
      <c r="A1979" s="26"/>
      <c r="B1979" s="7"/>
      <c r="C1979" s="7"/>
    </row>
    <row r="1980" spans="1:3" x14ac:dyDescent="0.2">
      <c r="A1980" s="26"/>
      <c r="B1980" s="7"/>
      <c r="C1980" s="7"/>
    </row>
    <row r="1981" spans="1:3" x14ac:dyDescent="0.2">
      <c r="A1981" s="26"/>
      <c r="B1981" s="7"/>
      <c r="C1981" s="7"/>
    </row>
    <row r="1982" spans="1:3" x14ac:dyDescent="0.2">
      <c r="A1982" s="26"/>
      <c r="B1982" s="7"/>
      <c r="C1982" s="7"/>
    </row>
    <row r="1983" spans="1:3" x14ac:dyDescent="0.2">
      <c r="A1983" s="26"/>
      <c r="B1983" s="7"/>
      <c r="C1983" s="7"/>
    </row>
    <row r="1984" spans="1:3" x14ac:dyDescent="0.2">
      <c r="A1984" s="26"/>
      <c r="B1984" s="7"/>
      <c r="C1984" s="7"/>
    </row>
    <row r="1985" spans="1:3" x14ac:dyDescent="0.2">
      <c r="A1985" s="26"/>
      <c r="B1985" s="7"/>
      <c r="C1985" s="7"/>
    </row>
    <row r="1986" spans="1:3" x14ac:dyDescent="0.2">
      <c r="A1986" s="26"/>
      <c r="B1986" s="7"/>
      <c r="C1986" s="7"/>
    </row>
    <row r="1987" spans="1:3" x14ac:dyDescent="0.2">
      <c r="A1987" s="26"/>
      <c r="B1987" s="7"/>
      <c r="C1987" s="7"/>
    </row>
    <row r="1988" spans="1:3" x14ac:dyDescent="0.2">
      <c r="A1988" s="26"/>
      <c r="B1988" s="7"/>
      <c r="C1988" s="7"/>
    </row>
    <row r="1989" spans="1:3" x14ac:dyDescent="0.2">
      <c r="A1989" s="26"/>
      <c r="B1989" s="7"/>
      <c r="C1989" s="7"/>
    </row>
    <row r="1990" spans="1:3" x14ac:dyDescent="0.2">
      <c r="A1990" s="26"/>
      <c r="B1990" s="7"/>
      <c r="C1990" s="7"/>
    </row>
    <row r="1991" spans="1:3" x14ac:dyDescent="0.2">
      <c r="A1991" s="26"/>
      <c r="B1991" s="7"/>
      <c r="C1991" s="7"/>
    </row>
    <row r="1992" spans="1:3" x14ac:dyDescent="0.2">
      <c r="A1992" s="26"/>
      <c r="B1992" s="7"/>
      <c r="C1992" s="7"/>
    </row>
    <row r="1993" spans="1:3" x14ac:dyDescent="0.2">
      <c r="A1993" s="26"/>
      <c r="B1993" s="7"/>
      <c r="C1993" s="7"/>
    </row>
    <row r="1994" spans="1:3" x14ac:dyDescent="0.2">
      <c r="A1994" s="26"/>
      <c r="B1994" s="7"/>
      <c r="C1994" s="7"/>
    </row>
    <row r="1995" spans="1:3" x14ac:dyDescent="0.2">
      <c r="A1995" s="26"/>
      <c r="B1995" s="7"/>
      <c r="C1995" s="7"/>
    </row>
    <row r="1996" spans="1:3" x14ac:dyDescent="0.2">
      <c r="A1996" s="26"/>
      <c r="B1996" s="7"/>
      <c r="C1996" s="7"/>
    </row>
    <row r="1997" spans="1:3" x14ac:dyDescent="0.2">
      <c r="A1997" s="26"/>
      <c r="B1997" s="7"/>
      <c r="C1997" s="7"/>
    </row>
    <row r="1998" spans="1:3" x14ac:dyDescent="0.2">
      <c r="A1998" s="26"/>
      <c r="B1998" s="7"/>
      <c r="C1998" s="7"/>
    </row>
    <row r="1999" spans="1:3" x14ac:dyDescent="0.2">
      <c r="A1999" s="26"/>
      <c r="B1999" s="7"/>
      <c r="C1999" s="7"/>
    </row>
    <row r="2000" spans="1:3" x14ac:dyDescent="0.2">
      <c r="A2000" s="26"/>
      <c r="B2000" s="7"/>
      <c r="C2000" s="7"/>
    </row>
    <row r="2001" spans="1:3" x14ac:dyDescent="0.2">
      <c r="A2001" s="26"/>
      <c r="B2001" s="7"/>
      <c r="C2001" s="7"/>
    </row>
    <row r="2002" spans="1:3" x14ac:dyDescent="0.2">
      <c r="A2002" s="26"/>
      <c r="B2002" s="7"/>
      <c r="C2002" s="7"/>
    </row>
    <row r="2003" spans="1:3" x14ac:dyDescent="0.2">
      <c r="A2003" s="26"/>
      <c r="B2003" s="7"/>
      <c r="C2003" s="7"/>
    </row>
    <row r="2004" spans="1:3" x14ac:dyDescent="0.2">
      <c r="A2004" s="26"/>
      <c r="B2004" s="7"/>
      <c r="C2004" s="7"/>
    </row>
    <row r="2005" spans="1:3" x14ac:dyDescent="0.2">
      <c r="A2005" s="26"/>
      <c r="B2005" s="7"/>
      <c r="C2005" s="7"/>
    </row>
    <row r="2006" spans="1:3" x14ac:dyDescent="0.2">
      <c r="A2006" s="26"/>
      <c r="B2006" s="7"/>
      <c r="C2006" s="7"/>
    </row>
    <row r="2007" spans="1:3" x14ac:dyDescent="0.2">
      <c r="A2007" s="26"/>
      <c r="B2007" s="7"/>
      <c r="C2007" s="7"/>
    </row>
    <row r="2008" spans="1:3" x14ac:dyDescent="0.2">
      <c r="A2008" s="26"/>
      <c r="B2008" s="7"/>
      <c r="C2008" s="7"/>
    </row>
    <row r="2009" spans="1:3" x14ac:dyDescent="0.2">
      <c r="A2009" s="26"/>
      <c r="B2009" s="7"/>
      <c r="C2009" s="7"/>
    </row>
    <row r="2010" spans="1:3" x14ac:dyDescent="0.2">
      <c r="A2010" s="26"/>
      <c r="B2010" s="7"/>
      <c r="C2010" s="7"/>
    </row>
    <row r="2011" spans="1:3" x14ac:dyDescent="0.2">
      <c r="A2011" s="26"/>
      <c r="B2011" s="7"/>
      <c r="C2011" s="7"/>
    </row>
    <row r="2012" spans="1:3" x14ac:dyDescent="0.2">
      <c r="A2012" s="26"/>
      <c r="B2012" s="7"/>
      <c r="C2012" s="7"/>
    </row>
    <row r="2013" spans="1:3" x14ac:dyDescent="0.2">
      <c r="A2013" s="26"/>
      <c r="B2013" s="7"/>
      <c r="C2013" s="7"/>
    </row>
    <row r="2014" spans="1:3" x14ac:dyDescent="0.2">
      <c r="A2014" s="26"/>
      <c r="B2014" s="7"/>
      <c r="C2014" s="7"/>
    </row>
    <row r="2015" spans="1:3" x14ac:dyDescent="0.2">
      <c r="A2015" s="26"/>
      <c r="B2015" s="7"/>
      <c r="C2015" s="7"/>
    </row>
    <row r="2016" spans="1:3" x14ac:dyDescent="0.2">
      <c r="A2016" s="26"/>
      <c r="B2016" s="7"/>
      <c r="C2016" s="7"/>
    </row>
    <row r="2017" spans="1:3" x14ac:dyDescent="0.2">
      <c r="A2017" s="26"/>
      <c r="B2017" s="7"/>
      <c r="C2017" s="7"/>
    </row>
    <row r="2018" spans="1:3" x14ac:dyDescent="0.2">
      <c r="A2018" s="26"/>
      <c r="B2018" s="7"/>
      <c r="C2018" s="7"/>
    </row>
    <row r="2019" spans="1:3" x14ac:dyDescent="0.2">
      <c r="A2019" s="26"/>
      <c r="B2019" s="7"/>
      <c r="C2019" s="7"/>
    </row>
    <row r="2020" spans="1:3" x14ac:dyDescent="0.2">
      <c r="A2020" s="26"/>
      <c r="B2020" s="7"/>
      <c r="C2020" s="7"/>
    </row>
    <row r="2021" spans="1:3" x14ac:dyDescent="0.2">
      <c r="A2021" s="26"/>
      <c r="B2021" s="7"/>
      <c r="C2021" s="7"/>
    </row>
    <row r="2022" spans="1:3" x14ac:dyDescent="0.2">
      <c r="A2022" s="26"/>
      <c r="B2022" s="7"/>
      <c r="C2022" s="7"/>
    </row>
    <row r="2023" spans="1:3" x14ac:dyDescent="0.2">
      <c r="A2023" s="26"/>
      <c r="B2023" s="7"/>
      <c r="C2023" s="7"/>
    </row>
    <row r="2024" spans="1:3" x14ac:dyDescent="0.2">
      <c r="A2024" s="26"/>
      <c r="B2024" s="7"/>
      <c r="C2024" s="7"/>
    </row>
    <row r="2025" spans="1:3" x14ac:dyDescent="0.2">
      <c r="A2025" s="26"/>
      <c r="B2025" s="7"/>
      <c r="C2025" s="7"/>
    </row>
    <row r="2026" spans="1:3" x14ac:dyDescent="0.2">
      <c r="A2026" s="26"/>
      <c r="B2026" s="7"/>
      <c r="C2026" s="7"/>
    </row>
    <row r="2027" spans="1:3" x14ac:dyDescent="0.2">
      <c r="A2027" s="26"/>
      <c r="B2027" s="7"/>
      <c r="C2027" s="7"/>
    </row>
    <row r="2028" spans="1:3" x14ac:dyDescent="0.2">
      <c r="A2028" s="26"/>
      <c r="B2028" s="7"/>
      <c r="C2028" s="7"/>
    </row>
    <row r="2029" spans="1:3" x14ac:dyDescent="0.2">
      <c r="A2029" s="26"/>
      <c r="B2029" s="7"/>
      <c r="C2029" s="7"/>
    </row>
    <row r="2030" spans="1:3" x14ac:dyDescent="0.2">
      <c r="A2030" s="26"/>
      <c r="B2030" s="7"/>
      <c r="C2030" s="7"/>
    </row>
    <row r="2031" spans="1:3" x14ac:dyDescent="0.2">
      <c r="A2031" s="26"/>
      <c r="B2031" s="7"/>
      <c r="C2031" s="7"/>
    </row>
    <row r="2032" spans="1:3" x14ac:dyDescent="0.2">
      <c r="A2032" s="26"/>
      <c r="B2032" s="7"/>
      <c r="C2032" s="7"/>
    </row>
    <row r="2033" spans="1:3" x14ac:dyDescent="0.2">
      <c r="A2033" s="26"/>
      <c r="B2033" s="7"/>
      <c r="C2033" s="7"/>
    </row>
    <row r="2034" spans="1:3" x14ac:dyDescent="0.2">
      <c r="A2034" s="26"/>
      <c r="B2034" s="7"/>
      <c r="C2034" s="7"/>
    </row>
    <row r="2035" spans="1:3" x14ac:dyDescent="0.2">
      <c r="A2035" s="26"/>
      <c r="B2035" s="7"/>
      <c r="C2035" s="7"/>
    </row>
    <row r="2036" spans="1:3" x14ac:dyDescent="0.2">
      <c r="A2036" s="26"/>
      <c r="B2036" s="7"/>
      <c r="C2036" s="7"/>
    </row>
    <row r="2037" spans="1:3" x14ac:dyDescent="0.2">
      <c r="A2037" s="26"/>
      <c r="B2037" s="7"/>
      <c r="C2037" s="7"/>
    </row>
    <row r="2038" spans="1:3" x14ac:dyDescent="0.2">
      <c r="A2038" s="26"/>
      <c r="B2038" s="7"/>
      <c r="C2038" s="7"/>
    </row>
    <row r="2039" spans="1:3" x14ac:dyDescent="0.2">
      <c r="A2039" s="26"/>
      <c r="B2039" s="7"/>
      <c r="C2039" s="7"/>
    </row>
    <row r="2040" spans="1:3" x14ac:dyDescent="0.2">
      <c r="A2040" s="26"/>
      <c r="B2040" s="7"/>
      <c r="C2040" s="7"/>
    </row>
    <row r="2041" spans="1:3" x14ac:dyDescent="0.2">
      <c r="B2041" s="7"/>
      <c r="C2041" s="7"/>
    </row>
    <row r="2042" spans="1:3" x14ac:dyDescent="0.2">
      <c r="B2042" s="7"/>
      <c r="C2042" s="7"/>
    </row>
    <row r="2043" spans="1:3" x14ac:dyDescent="0.2">
      <c r="B2043" s="7"/>
      <c r="C2043" s="7"/>
    </row>
    <row r="2044" spans="1:3" x14ac:dyDescent="0.2">
      <c r="B2044" s="7"/>
      <c r="C2044" s="7"/>
    </row>
    <row r="2045" spans="1:3" x14ac:dyDescent="0.2">
      <c r="B2045" s="7"/>
      <c r="C2045" s="7"/>
    </row>
    <row r="2046" spans="1:3" x14ac:dyDescent="0.2">
      <c r="B2046" s="7"/>
      <c r="C2046" s="7"/>
    </row>
    <row r="2047" spans="1:3" x14ac:dyDescent="0.2">
      <c r="B2047" s="7"/>
      <c r="C2047" s="7"/>
    </row>
    <row r="2048" spans="1:3" x14ac:dyDescent="0.2">
      <c r="B2048" s="7"/>
      <c r="C2048" s="7"/>
    </row>
    <row r="2049" spans="2:3" x14ac:dyDescent="0.2">
      <c r="B2049" s="7"/>
      <c r="C2049" s="7"/>
    </row>
    <row r="2050" spans="2:3" x14ac:dyDescent="0.2">
      <c r="B2050" s="7"/>
      <c r="C2050" s="7"/>
    </row>
    <row r="2051" spans="2:3" x14ac:dyDescent="0.2">
      <c r="B2051" s="7"/>
      <c r="C2051" s="7"/>
    </row>
    <row r="2052" spans="2:3" x14ac:dyDescent="0.2">
      <c r="B2052" s="7"/>
      <c r="C2052" s="7"/>
    </row>
    <row r="2053" spans="2:3" x14ac:dyDescent="0.2">
      <c r="B2053" s="7"/>
      <c r="C2053" s="7"/>
    </row>
    <row r="2054" spans="2:3" x14ac:dyDescent="0.2">
      <c r="B2054" s="7"/>
      <c r="C2054" s="7"/>
    </row>
    <row r="2055" spans="2:3" x14ac:dyDescent="0.2">
      <c r="B2055" s="7"/>
      <c r="C2055" s="7"/>
    </row>
    <row r="2056" spans="2:3" x14ac:dyDescent="0.2">
      <c r="B2056" s="7"/>
      <c r="C2056" s="7"/>
    </row>
    <row r="2057" spans="2:3" x14ac:dyDescent="0.2">
      <c r="B2057" s="7"/>
      <c r="C2057" s="7"/>
    </row>
    <row r="2058" spans="2:3" x14ac:dyDescent="0.2">
      <c r="B2058" s="7"/>
      <c r="C2058" s="7"/>
    </row>
    <row r="2059" spans="2:3" x14ac:dyDescent="0.2">
      <c r="B2059" s="7"/>
      <c r="C2059" s="7"/>
    </row>
    <row r="2060" spans="2:3" x14ac:dyDescent="0.2">
      <c r="B2060" s="7"/>
      <c r="C2060" s="7"/>
    </row>
    <row r="2061" spans="2:3" x14ac:dyDescent="0.2">
      <c r="B2061" s="7"/>
      <c r="C2061" s="7"/>
    </row>
    <row r="2062" spans="2:3" x14ac:dyDescent="0.2">
      <c r="B2062" s="7"/>
      <c r="C2062" s="7"/>
    </row>
    <row r="2063" spans="2:3" x14ac:dyDescent="0.2">
      <c r="B2063" s="7"/>
      <c r="C2063" s="7"/>
    </row>
    <row r="2064" spans="2:3" x14ac:dyDescent="0.2">
      <c r="B2064" s="7"/>
      <c r="C2064" s="7"/>
    </row>
    <row r="2065" spans="2:3" x14ac:dyDescent="0.2">
      <c r="B2065" s="7"/>
      <c r="C2065" s="7"/>
    </row>
    <row r="2066" spans="2:3" x14ac:dyDescent="0.2">
      <c r="B2066" s="7"/>
      <c r="C2066" s="7"/>
    </row>
    <row r="2067" spans="2:3" x14ac:dyDescent="0.2">
      <c r="B2067" s="7"/>
      <c r="C2067" s="7"/>
    </row>
    <row r="2068" spans="2:3" x14ac:dyDescent="0.2">
      <c r="B2068" s="7"/>
      <c r="C2068" s="7"/>
    </row>
    <row r="2069" spans="2:3" x14ac:dyDescent="0.2">
      <c r="B2069" s="7"/>
      <c r="C2069" s="7"/>
    </row>
    <row r="2070" spans="2:3" x14ac:dyDescent="0.2">
      <c r="B2070" s="7"/>
      <c r="C2070" s="7"/>
    </row>
    <row r="2071" spans="2:3" x14ac:dyDescent="0.2">
      <c r="B2071" s="7"/>
      <c r="C2071" s="7"/>
    </row>
    <row r="2072" spans="2:3" x14ac:dyDescent="0.2">
      <c r="B2072" s="7"/>
      <c r="C2072" s="7"/>
    </row>
    <row r="2073" spans="2:3" x14ac:dyDescent="0.2">
      <c r="B2073" s="7"/>
      <c r="C2073" s="7"/>
    </row>
    <row r="2074" spans="2:3" x14ac:dyDescent="0.2">
      <c r="B2074" s="7"/>
      <c r="C2074" s="7"/>
    </row>
    <row r="2075" spans="2:3" x14ac:dyDescent="0.2">
      <c r="B2075" s="7"/>
      <c r="C2075" s="7"/>
    </row>
    <row r="2076" spans="2:3" x14ac:dyDescent="0.2">
      <c r="B2076" s="7"/>
      <c r="C2076" s="7"/>
    </row>
    <row r="2077" spans="2:3" x14ac:dyDescent="0.2">
      <c r="B2077" s="7"/>
      <c r="C2077" s="7"/>
    </row>
    <row r="2078" spans="2:3" x14ac:dyDescent="0.2">
      <c r="B2078" s="7"/>
      <c r="C2078" s="7"/>
    </row>
    <row r="2079" spans="2:3" x14ac:dyDescent="0.2">
      <c r="B2079" s="7"/>
      <c r="C2079" s="7"/>
    </row>
    <row r="2080" spans="2:3" x14ac:dyDescent="0.2">
      <c r="B2080" s="7"/>
      <c r="C2080" s="7"/>
    </row>
    <row r="2081" spans="2:3" x14ac:dyDescent="0.2">
      <c r="B2081" s="7"/>
      <c r="C2081" s="7"/>
    </row>
    <row r="2082" spans="2:3" x14ac:dyDescent="0.2">
      <c r="B2082" s="7"/>
      <c r="C2082" s="7"/>
    </row>
    <row r="2083" spans="2:3" x14ac:dyDescent="0.2">
      <c r="B2083" s="7"/>
      <c r="C2083" s="7"/>
    </row>
    <row r="2084" spans="2:3" x14ac:dyDescent="0.2">
      <c r="B2084" s="7"/>
      <c r="C2084" s="7"/>
    </row>
    <row r="2085" spans="2:3" x14ac:dyDescent="0.2">
      <c r="B2085" s="7"/>
      <c r="C2085" s="7"/>
    </row>
    <row r="2086" spans="2:3" x14ac:dyDescent="0.2">
      <c r="B2086" s="7"/>
      <c r="C2086" s="7"/>
    </row>
    <row r="2087" spans="2:3" x14ac:dyDescent="0.2">
      <c r="B2087" s="7"/>
      <c r="C2087" s="7"/>
    </row>
    <row r="2088" spans="2:3" x14ac:dyDescent="0.2">
      <c r="B2088" s="7"/>
      <c r="C2088" s="7"/>
    </row>
    <row r="2089" spans="2:3" x14ac:dyDescent="0.2">
      <c r="B2089" s="7"/>
      <c r="C2089" s="7"/>
    </row>
    <row r="2090" spans="2:3" x14ac:dyDescent="0.2">
      <c r="B2090" s="7"/>
      <c r="C2090" s="7"/>
    </row>
    <row r="2091" spans="2:3" x14ac:dyDescent="0.2">
      <c r="B2091" s="7"/>
      <c r="C2091" s="7"/>
    </row>
    <row r="2092" spans="2:3" x14ac:dyDescent="0.2">
      <c r="B2092" s="7"/>
      <c r="C2092" s="7"/>
    </row>
    <row r="2093" spans="2:3" x14ac:dyDescent="0.2">
      <c r="B2093" s="7"/>
      <c r="C2093" s="7"/>
    </row>
    <row r="2094" spans="2:3" x14ac:dyDescent="0.2">
      <c r="B2094" s="7"/>
      <c r="C2094" s="7"/>
    </row>
    <row r="2095" spans="2:3" x14ac:dyDescent="0.2">
      <c r="B2095" s="7"/>
      <c r="C2095" s="7"/>
    </row>
    <row r="2096" spans="2:3" x14ac:dyDescent="0.2">
      <c r="B2096" s="7"/>
      <c r="C2096" s="7"/>
    </row>
    <row r="2097" spans="2:3" x14ac:dyDescent="0.2">
      <c r="B2097" s="7"/>
      <c r="C2097" s="7"/>
    </row>
    <row r="2098" spans="2:3" x14ac:dyDescent="0.2">
      <c r="B2098" s="7"/>
      <c r="C2098" s="7"/>
    </row>
    <row r="2099" spans="2:3" x14ac:dyDescent="0.2">
      <c r="B2099" s="7"/>
      <c r="C2099" s="7"/>
    </row>
    <row r="2100" spans="2:3" x14ac:dyDescent="0.2">
      <c r="B2100" s="7"/>
      <c r="C2100" s="7"/>
    </row>
    <row r="2101" spans="2:3" x14ac:dyDescent="0.2">
      <c r="B2101" s="7"/>
      <c r="C2101" s="7"/>
    </row>
    <row r="2102" spans="2:3" x14ac:dyDescent="0.2">
      <c r="B2102" s="7"/>
      <c r="C2102" s="7"/>
    </row>
    <row r="2103" spans="2:3" x14ac:dyDescent="0.2">
      <c r="B2103" s="7"/>
      <c r="C2103" s="7"/>
    </row>
    <row r="2104" spans="2:3" x14ac:dyDescent="0.2">
      <c r="B2104" s="7"/>
      <c r="C2104" s="7"/>
    </row>
    <row r="2105" spans="2:3" x14ac:dyDescent="0.2">
      <c r="B2105" s="7"/>
      <c r="C2105" s="7"/>
    </row>
    <row r="2106" spans="2:3" x14ac:dyDescent="0.2">
      <c r="B2106" s="7"/>
      <c r="C2106" s="7"/>
    </row>
    <row r="2107" spans="2:3" x14ac:dyDescent="0.2">
      <c r="B2107" s="7"/>
      <c r="C2107" s="7"/>
    </row>
    <row r="2108" spans="2:3" x14ac:dyDescent="0.2">
      <c r="B2108" s="7"/>
      <c r="C2108" s="7"/>
    </row>
    <row r="2109" spans="2:3" x14ac:dyDescent="0.2">
      <c r="B2109" s="7"/>
      <c r="C2109" s="7"/>
    </row>
    <row r="2110" spans="2:3" x14ac:dyDescent="0.2">
      <c r="B2110" s="7"/>
      <c r="C2110" s="7"/>
    </row>
    <row r="2111" spans="2:3" x14ac:dyDescent="0.2">
      <c r="B2111" s="7"/>
      <c r="C2111" s="7"/>
    </row>
    <row r="2112" spans="2:3" x14ac:dyDescent="0.2">
      <c r="B2112" s="7"/>
      <c r="C2112" s="7"/>
    </row>
    <row r="2113" spans="2:3" x14ac:dyDescent="0.2">
      <c r="B2113" s="7"/>
      <c r="C2113" s="7"/>
    </row>
    <row r="2114" spans="2:3" x14ac:dyDescent="0.2">
      <c r="B2114" s="7"/>
      <c r="C2114" s="7"/>
    </row>
    <row r="2115" spans="2:3" x14ac:dyDescent="0.2">
      <c r="B2115" s="7"/>
      <c r="C2115" s="7"/>
    </row>
    <row r="2116" spans="2:3" x14ac:dyDescent="0.2">
      <c r="B2116" s="7"/>
      <c r="C2116" s="7"/>
    </row>
    <row r="2117" spans="2:3" x14ac:dyDescent="0.2">
      <c r="B2117" s="7"/>
      <c r="C2117" s="7"/>
    </row>
    <row r="2118" spans="2:3" x14ac:dyDescent="0.2">
      <c r="B2118" s="7"/>
      <c r="C2118" s="7"/>
    </row>
    <row r="2119" spans="2:3" x14ac:dyDescent="0.2">
      <c r="B2119" s="7"/>
      <c r="C2119" s="7"/>
    </row>
    <row r="2120" spans="2:3" x14ac:dyDescent="0.2">
      <c r="B2120" s="7"/>
      <c r="C2120" s="7"/>
    </row>
    <row r="2121" spans="2:3" x14ac:dyDescent="0.2">
      <c r="B2121" s="7"/>
      <c r="C2121" s="7"/>
    </row>
    <row r="2122" spans="2:3" x14ac:dyDescent="0.2">
      <c r="B2122" s="7"/>
      <c r="C2122" s="7"/>
    </row>
    <row r="2123" spans="2:3" x14ac:dyDescent="0.2">
      <c r="B2123" s="7"/>
      <c r="C2123" s="7"/>
    </row>
    <row r="2124" spans="2:3" x14ac:dyDescent="0.2">
      <c r="B2124" s="7"/>
      <c r="C2124" s="7"/>
    </row>
    <row r="2125" spans="2:3" x14ac:dyDescent="0.2">
      <c r="B2125" s="7"/>
      <c r="C2125" s="7"/>
    </row>
    <row r="2126" spans="2:3" x14ac:dyDescent="0.2">
      <c r="B2126" s="7"/>
      <c r="C2126" s="7"/>
    </row>
    <row r="2127" spans="2:3" x14ac:dyDescent="0.2">
      <c r="B2127" s="7"/>
      <c r="C2127" s="7"/>
    </row>
    <row r="2128" spans="2:3" x14ac:dyDescent="0.2">
      <c r="B2128" s="7"/>
      <c r="C2128" s="7"/>
    </row>
    <row r="2129" spans="2:3" x14ac:dyDescent="0.2">
      <c r="B2129" s="7"/>
      <c r="C2129" s="7"/>
    </row>
    <row r="2130" spans="2:3" x14ac:dyDescent="0.2">
      <c r="B2130" s="7"/>
      <c r="C2130" s="7"/>
    </row>
    <row r="2131" spans="2:3" x14ac:dyDescent="0.2">
      <c r="B2131" s="7"/>
      <c r="C2131" s="7"/>
    </row>
    <row r="2132" spans="2:3" x14ac:dyDescent="0.2">
      <c r="B2132" s="7"/>
      <c r="C2132" s="7"/>
    </row>
    <row r="2133" spans="2:3" x14ac:dyDescent="0.2">
      <c r="B2133" s="7"/>
      <c r="C2133" s="7"/>
    </row>
    <row r="2134" spans="2:3" x14ac:dyDescent="0.2">
      <c r="B2134" s="7"/>
      <c r="C2134" s="7"/>
    </row>
    <row r="2135" spans="2:3" x14ac:dyDescent="0.2">
      <c r="B2135" s="7"/>
      <c r="C2135" s="7"/>
    </row>
    <row r="2136" spans="2:3" x14ac:dyDescent="0.2">
      <c r="B2136" s="7"/>
      <c r="C2136" s="7"/>
    </row>
    <row r="2137" spans="2:3" x14ac:dyDescent="0.2">
      <c r="B2137" s="7"/>
      <c r="C2137" s="7"/>
    </row>
    <row r="2138" spans="2:3" x14ac:dyDescent="0.2">
      <c r="B2138" s="7"/>
      <c r="C2138" s="7"/>
    </row>
    <row r="2139" spans="2:3" x14ac:dyDescent="0.2">
      <c r="B2139" s="7"/>
      <c r="C2139" s="7"/>
    </row>
    <row r="2140" spans="2:3" x14ac:dyDescent="0.2">
      <c r="B2140" s="7"/>
      <c r="C2140" s="7"/>
    </row>
    <row r="2141" spans="2:3" x14ac:dyDescent="0.2">
      <c r="B2141" s="7"/>
      <c r="C2141" s="7"/>
    </row>
    <row r="2142" spans="2:3" x14ac:dyDescent="0.2">
      <c r="B2142" s="7"/>
      <c r="C2142" s="7"/>
    </row>
    <row r="2143" spans="2:3" x14ac:dyDescent="0.2">
      <c r="B2143" s="7"/>
      <c r="C2143" s="7"/>
    </row>
    <row r="2144" spans="2:3" x14ac:dyDescent="0.2">
      <c r="B2144" s="7"/>
      <c r="C2144" s="7"/>
    </row>
    <row r="2145" spans="2:3" x14ac:dyDescent="0.2">
      <c r="B2145" s="7"/>
      <c r="C2145" s="7"/>
    </row>
    <row r="2146" spans="2:3" x14ac:dyDescent="0.2">
      <c r="B2146" s="7"/>
      <c r="C2146" s="7"/>
    </row>
    <row r="2147" spans="2:3" x14ac:dyDescent="0.2">
      <c r="B2147" s="7"/>
      <c r="C2147" s="7"/>
    </row>
    <row r="2148" spans="2:3" x14ac:dyDescent="0.2">
      <c r="B2148" s="7"/>
      <c r="C2148" s="7"/>
    </row>
    <row r="2149" spans="2:3" x14ac:dyDescent="0.2">
      <c r="B2149" s="7"/>
      <c r="C2149" s="7"/>
    </row>
    <row r="2150" spans="2:3" x14ac:dyDescent="0.2">
      <c r="B2150" s="7"/>
      <c r="C2150" s="7"/>
    </row>
    <row r="2151" spans="2:3" x14ac:dyDescent="0.2">
      <c r="B2151" s="7"/>
      <c r="C2151" s="7"/>
    </row>
    <row r="2152" spans="2:3" x14ac:dyDescent="0.2">
      <c r="B2152" s="7"/>
      <c r="C2152" s="7"/>
    </row>
    <row r="2153" spans="2:3" x14ac:dyDescent="0.2">
      <c r="B2153" s="7"/>
      <c r="C2153" s="7"/>
    </row>
    <row r="2154" spans="2:3" x14ac:dyDescent="0.2">
      <c r="B2154" s="7"/>
      <c r="C2154" s="7"/>
    </row>
    <row r="2155" spans="2:3" x14ac:dyDescent="0.2">
      <c r="B2155" s="7"/>
      <c r="C2155" s="7"/>
    </row>
    <row r="2156" spans="2:3" x14ac:dyDescent="0.2">
      <c r="B2156" s="7"/>
      <c r="C2156" s="7"/>
    </row>
    <row r="2157" spans="2:3" x14ac:dyDescent="0.2">
      <c r="B2157" s="7"/>
      <c r="C2157" s="7"/>
    </row>
    <row r="2158" spans="2:3" x14ac:dyDescent="0.2">
      <c r="B2158" s="7"/>
      <c r="C2158" s="7"/>
    </row>
    <row r="2159" spans="2:3" x14ac:dyDescent="0.2">
      <c r="B2159" s="7"/>
      <c r="C2159" s="7"/>
    </row>
    <row r="2160" spans="2:3" x14ac:dyDescent="0.2">
      <c r="B2160" s="7"/>
      <c r="C2160" s="7"/>
    </row>
    <row r="2161" spans="2:3" x14ac:dyDescent="0.2">
      <c r="B2161" s="7"/>
      <c r="C2161" s="7"/>
    </row>
    <row r="2162" spans="2:3" x14ac:dyDescent="0.2">
      <c r="B2162" s="7"/>
      <c r="C2162" s="7"/>
    </row>
    <row r="2163" spans="2:3" x14ac:dyDescent="0.2">
      <c r="B2163" s="7"/>
      <c r="C2163" s="7"/>
    </row>
    <row r="2164" spans="2:3" x14ac:dyDescent="0.2">
      <c r="B2164" s="7"/>
      <c r="C2164" s="7"/>
    </row>
    <row r="2165" spans="2:3" x14ac:dyDescent="0.2">
      <c r="B2165" s="7"/>
      <c r="C2165" s="7"/>
    </row>
    <row r="2166" spans="2:3" x14ac:dyDescent="0.2">
      <c r="B2166" s="7"/>
      <c r="C2166" s="7"/>
    </row>
    <row r="2167" spans="2:3" x14ac:dyDescent="0.2">
      <c r="B2167" s="7"/>
      <c r="C2167" s="7"/>
    </row>
    <row r="2168" spans="2:3" x14ac:dyDescent="0.2">
      <c r="B2168" s="7"/>
      <c r="C2168" s="7"/>
    </row>
    <row r="2169" spans="2:3" x14ac:dyDescent="0.2">
      <c r="B2169" s="7"/>
      <c r="C2169" s="7"/>
    </row>
    <row r="2170" spans="2:3" x14ac:dyDescent="0.2">
      <c r="B2170" s="7"/>
      <c r="C2170" s="7"/>
    </row>
    <row r="2171" spans="2:3" x14ac:dyDescent="0.2">
      <c r="B2171" s="7"/>
      <c r="C2171" s="7"/>
    </row>
    <row r="2172" spans="2:3" x14ac:dyDescent="0.2">
      <c r="B2172" s="7"/>
      <c r="C2172" s="7"/>
    </row>
    <row r="2173" spans="2:3" x14ac:dyDescent="0.2">
      <c r="B2173" s="7"/>
      <c r="C2173" s="7"/>
    </row>
    <row r="2174" spans="2:3" x14ac:dyDescent="0.2">
      <c r="B2174" s="7"/>
      <c r="C2174" s="7"/>
    </row>
    <row r="2175" spans="2:3" x14ac:dyDescent="0.2">
      <c r="B2175" s="7"/>
      <c r="C2175" s="7"/>
    </row>
    <row r="2176" spans="2:3" x14ac:dyDescent="0.2">
      <c r="B2176" s="7"/>
      <c r="C2176" s="7"/>
    </row>
    <row r="2177" spans="2:3" x14ac:dyDescent="0.2">
      <c r="B2177" s="7"/>
      <c r="C2177" s="7"/>
    </row>
    <row r="2178" spans="2:3" x14ac:dyDescent="0.2">
      <c r="B2178" s="7"/>
      <c r="C2178" s="7"/>
    </row>
    <row r="2179" spans="2:3" x14ac:dyDescent="0.2">
      <c r="B2179" s="7"/>
      <c r="C2179" s="7"/>
    </row>
    <row r="2180" spans="2:3" x14ac:dyDescent="0.2">
      <c r="B2180" s="7"/>
      <c r="C2180" s="7"/>
    </row>
    <row r="2181" spans="2:3" x14ac:dyDescent="0.2">
      <c r="B2181" s="7"/>
      <c r="C2181" s="7"/>
    </row>
    <row r="2182" spans="2:3" x14ac:dyDescent="0.2">
      <c r="B2182" s="7"/>
      <c r="C2182" s="7"/>
    </row>
    <row r="2183" spans="2:3" x14ac:dyDescent="0.2">
      <c r="B2183" s="7"/>
      <c r="C2183" s="7"/>
    </row>
    <row r="2184" spans="2:3" x14ac:dyDescent="0.2">
      <c r="B2184" s="7"/>
      <c r="C2184" s="7"/>
    </row>
    <row r="2185" spans="2:3" x14ac:dyDescent="0.2">
      <c r="B2185" s="7"/>
      <c r="C2185" s="7"/>
    </row>
    <row r="2186" spans="2:3" x14ac:dyDescent="0.2">
      <c r="B2186" s="7"/>
      <c r="C2186" s="7"/>
    </row>
    <row r="2187" spans="2:3" x14ac:dyDescent="0.2">
      <c r="B2187" s="7"/>
      <c r="C2187" s="7"/>
    </row>
    <row r="2188" spans="2:3" x14ac:dyDescent="0.2">
      <c r="B2188" s="7"/>
      <c r="C2188" s="7"/>
    </row>
    <row r="2189" spans="2:3" x14ac:dyDescent="0.2">
      <c r="B2189" s="7"/>
      <c r="C2189" s="7"/>
    </row>
    <row r="2190" spans="2:3" x14ac:dyDescent="0.2">
      <c r="B2190" s="7"/>
      <c r="C2190" s="7"/>
    </row>
    <row r="2191" spans="2:3" x14ac:dyDescent="0.2">
      <c r="B2191" s="7"/>
      <c r="C2191" s="7"/>
    </row>
    <row r="2192" spans="2:3" x14ac:dyDescent="0.2">
      <c r="B2192" s="7"/>
      <c r="C2192" s="7"/>
    </row>
    <row r="2193" spans="2:3" x14ac:dyDescent="0.2">
      <c r="B2193" s="7"/>
      <c r="C2193" s="7"/>
    </row>
    <row r="2194" spans="2:3" x14ac:dyDescent="0.2">
      <c r="B2194" s="7"/>
      <c r="C2194" s="7"/>
    </row>
    <row r="2195" spans="2:3" x14ac:dyDescent="0.2">
      <c r="B2195" s="7"/>
      <c r="C2195" s="7"/>
    </row>
    <row r="2196" spans="2:3" x14ac:dyDescent="0.2">
      <c r="B2196" s="7"/>
      <c r="C2196" s="7"/>
    </row>
    <row r="2197" spans="2:3" x14ac:dyDescent="0.2">
      <c r="B2197" s="7"/>
      <c r="C2197" s="7"/>
    </row>
    <row r="2198" spans="2:3" x14ac:dyDescent="0.2">
      <c r="B2198" s="7"/>
      <c r="C2198" s="7"/>
    </row>
    <row r="2199" spans="2:3" x14ac:dyDescent="0.2">
      <c r="B2199" s="7"/>
      <c r="C2199" s="7"/>
    </row>
    <row r="2200" spans="2:3" x14ac:dyDescent="0.2">
      <c r="B2200" s="7"/>
      <c r="C2200" s="7"/>
    </row>
    <row r="2201" spans="2:3" x14ac:dyDescent="0.2">
      <c r="B2201" s="7"/>
      <c r="C2201" s="7"/>
    </row>
    <row r="2202" spans="2:3" x14ac:dyDescent="0.2">
      <c r="B2202" s="7"/>
      <c r="C2202" s="7"/>
    </row>
    <row r="2203" spans="2:3" x14ac:dyDescent="0.2">
      <c r="B2203" s="7"/>
      <c r="C2203" s="7"/>
    </row>
    <row r="2204" spans="2:3" x14ac:dyDescent="0.2">
      <c r="B2204" s="7"/>
      <c r="C2204" s="7"/>
    </row>
    <row r="2205" spans="2:3" x14ac:dyDescent="0.2">
      <c r="B2205" s="7"/>
      <c r="C2205" s="7"/>
    </row>
    <row r="2206" spans="2:3" x14ac:dyDescent="0.2">
      <c r="B2206" s="7"/>
      <c r="C2206" s="7"/>
    </row>
    <row r="2207" spans="2:3" x14ac:dyDescent="0.2">
      <c r="B2207" s="7"/>
      <c r="C2207" s="7"/>
    </row>
    <row r="2208" spans="2:3" x14ac:dyDescent="0.2">
      <c r="B2208" s="7"/>
      <c r="C2208" s="7"/>
    </row>
    <row r="2209" spans="2:3" x14ac:dyDescent="0.2">
      <c r="B2209" s="7"/>
      <c r="C2209" s="7"/>
    </row>
    <row r="2210" spans="2:3" x14ac:dyDescent="0.2">
      <c r="B2210" s="7"/>
      <c r="C2210" s="7"/>
    </row>
    <row r="2211" spans="2:3" x14ac:dyDescent="0.2">
      <c r="B2211" s="7"/>
      <c r="C2211" s="7"/>
    </row>
    <row r="2212" spans="2:3" x14ac:dyDescent="0.2">
      <c r="B2212" s="7"/>
      <c r="C2212" s="7"/>
    </row>
    <row r="2213" spans="2:3" x14ac:dyDescent="0.2">
      <c r="B2213" s="7"/>
      <c r="C2213" s="7"/>
    </row>
    <row r="2214" spans="2:3" x14ac:dyDescent="0.2">
      <c r="B2214" s="7"/>
      <c r="C2214" s="7"/>
    </row>
    <row r="2215" spans="2:3" x14ac:dyDescent="0.2">
      <c r="B2215" s="7"/>
      <c r="C2215" s="7"/>
    </row>
    <row r="2216" spans="2:3" x14ac:dyDescent="0.2">
      <c r="B2216" s="7"/>
      <c r="C2216" s="7"/>
    </row>
    <row r="2217" spans="2:3" x14ac:dyDescent="0.2">
      <c r="B2217" s="7"/>
      <c r="C2217" s="7"/>
    </row>
    <row r="2218" spans="2:3" x14ac:dyDescent="0.2">
      <c r="B2218" s="7"/>
      <c r="C2218" s="7"/>
    </row>
    <row r="2219" spans="2:3" x14ac:dyDescent="0.2">
      <c r="B2219" s="7"/>
      <c r="C2219" s="7"/>
    </row>
    <row r="2220" spans="2:3" x14ac:dyDescent="0.2">
      <c r="B2220" s="7"/>
      <c r="C2220" s="7"/>
    </row>
    <row r="2221" spans="2:3" x14ac:dyDescent="0.2">
      <c r="B2221" s="7"/>
      <c r="C2221" s="7"/>
    </row>
    <row r="2222" spans="2:3" x14ac:dyDescent="0.2">
      <c r="B2222" s="7"/>
      <c r="C2222" s="7"/>
    </row>
    <row r="2223" spans="2:3" x14ac:dyDescent="0.2">
      <c r="B2223" s="7"/>
      <c r="C2223" s="7"/>
    </row>
    <row r="2224" spans="2:3" x14ac:dyDescent="0.2">
      <c r="B2224" s="7"/>
      <c r="C2224" s="7"/>
    </row>
    <row r="2225" spans="2:3" x14ac:dyDescent="0.2">
      <c r="B2225" s="7"/>
      <c r="C2225" s="7"/>
    </row>
    <row r="2226" spans="2:3" x14ac:dyDescent="0.2">
      <c r="B2226" s="7"/>
      <c r="C2226" s="7"/>
    </row>
    <row r="2227" spans="2:3" x14ac:dyDescent="0.2">
      <c r="B2227" s="7"/>
      <c r="C2227" s="7"/>
    </row>
    <row r="2228" spans="2:3" x14ac:dyDescent="0.2">
      <c r="B2228" s="7"/>
      <c r="C2228" s="7"/>
    </row>
    <row r="2229" spans="2:3" x14ac:dyDescent="0.2">
      <c r="B2229" s="7"/>
      <c r="C2229" s="7"/>
    </row>
    <row r="2230" spans="2:3" x14ac:dyDescent="0.2">
      <c r="B2230" s="7"/>
      <c r="C2230" s="7"/>
    </row>
    <row r="2231" spans="2:3" x14ac:dyDescent="0.2">
      <c r="B2231" s="7"/>
      <c r="C2231" s="7"/>
    </row>
    <row r="2232" spans="2:3" x14ac:dyDescent="0.2">
      <c r="B2232" s="7"/>
      <c r="C2232" s="7"/>
    </row>
    <row r="2233" spans="2:3" x14ac:dyDescent="0.2">
      <c r="B2233" s="7"/>
      <c r="C2233" s="7"/>
    </row>
    <row r="2234" spans="2:3" x14ac:dyDescent="0.2">
      <c r="B2234" s="7"/>
      <c r="C2234" s="7"/>
    </row>
    <row r="2235" spans="2:3" x14ac:dyDescent="0.2">
      <c r="B2235" s="7"/>
      <c r="C2235" s="7"/>
    </row>
    <row r="2236" spans="2:3" x14ac:dyDescent="0.2">
      <c r="B2236" s="7"/>
      <c r="C2236" s="7"/>
    </row>
    <row r="2237" spans="2:3" x14ac:dyDescent="0.2">
      <c r="B2237" s="7"/>
      <c r="C2237" s="7"/>
    </row>
    <row r="2238" spans="2:3" x14ac:dyDescent="0.2">
      <c r="B2238" s="7"/>
      <c r="C2238" s="7"/>
    </row>
    <row r="2239" spans="2:3" x14ac:dyDescent="0.2">
      <c r="B2239" s="7"/>
      <c r="C2239" s="7"/>
    </row>
    <row r="2240" spans="2:3" x14ac:dyDescent="0.2">
      <c r="B2240" s="7"/>
      <c r="C2240" s="7"/>
    </row>
    <row r="2241" spans="2:3" x14ac:dyDescent="0.2">
      <c r="B2241" s="7"/>
      <c r="C2241" s="7"/>
    </row>
    <row r="2242" spans="2:3" x14ac:dyDescent="0.2">
      <c r="B2242" s="7"/>
      <c r="C2242" s="7"/>
    </row>
    <row r="2243" spans="2:3" x14ac:dyDescent="0.2">
      <c r="B2243" s="7"/>
      <c r="C2243" s="7"/>
    </row>
    <row r="2244" spans="2:3" x14ac:dyDescent="0.2">
      <c r="B2244" s="7"/>
      <c r="C2244" s="7"/>
    </row>
    <row r="2245" spans="2:3" x14ac:dyDescent="0.2">
      <c r="B2245" s="7"/>
      <c r="C2245" s="7"/>
    </row>
    <row r="2246" spans="2:3" x14ac:dyDescent="0.2">
      <c r="B2246" s="7"/>
      <c r="C2246" s="7"/>
    </row>
    <row r="2247" spans="2:3" x14ac:dyDescent="0.2">
      <c r="B2247" s="7"/>
      <c r="C2247" s="7"/>
    </row>
    <row r="2248" spans="2:3" x14ac:dyDescent="0.2">
      <c r="B2248" s="7"/>
      <c r="C2248" s="7"/>
    </row>
    <row r="2249" spans="2:3" x14ac:dyDescent="0.2">
      <c r="B2249" s="7"/>
      <c r="C2249" s="7"/>
    </row>
    <row r="2250" spans="2:3" x14ac:dyDescent="0.2">
      <c r="B2250" s="7"/>
      <c r="C2250" s="7"/>
    </row>
    <row r="2251" spans="2:3" x14ac:dyDescent="0.2">
      <c r="B2251" s="7"/>
      <c r="C2251" s="7"/>
    </row>
    <row r="2252" spans="2:3" x14ac:dyDescent="0.2">
      <c r="B2252" s="7"/>
      <c r="C2252" s="7"/>
    </row>
    <row r="2253" spans="2:3" x14ac:dyDescent="0.2">
      <c r="B2253" s="7"/>
      <c r="C2253" s="7"/>
    </row>
    <row r="2254" spans="2:3" x14ac:dyDescent="0.2">
      <c r="B2254" s="7"/>
      <c r="C2254" s="7"/>
    </row>
    <row r="2255" spans="2:3" x14ac:dyDescent="0.2">
      <c r="B2255" s="7"/>
      <c r="C2255" s="7"/>
    </row>
    <row r="2256" spans="2:3" x14ac:dyDescent="0.2">
      <c r="B2256" s="7"/>
      <c r="C2256" s="7"/>
    </row>
    <row r="2257" spans="2:3" x14ac:dyDescent="0.2">
      <c r="B2257" s="7"/>
      <c r="C2257" s="7"/>
    </row>
    <row r="2258" spans="2:3" x14ac:dyDescent="0.2">
      <c r="B2258" s="7"/>
      <c r="C2258" s="7"/>
    </row>
    <row r="2259" spans="2:3" x14ac:dyDescent="0.2">
      <c r="B2259" s="7"/>
      <c r="C2259" s="7"/>
    </row>
    <row r="2260" spans="2:3" x14ac:dyDescent="0.2">
      <c r="B2260" s="7"/>
      <c r="C2260" s="7"/>
    </row>
    <row r="2261" spans="2:3" x14ac:dyDescent="0.2">
      <c r="B2261" s="7"/>
      <c r="C2261" s="7"/>
    </row>
    <row r="2262" spans="2:3" x14ac:dyDescent="0.2">
      <c r="B2262" s="7"/>
      <c r="C2262" s="7"/>
    </row>
    <row r="2263" spans="2:3" x14ac:dyDescent="0.2">
      <c r="B2263" s="7"/>
      <c r="C2263" s="7"/>
    </row>
    <row r="2264" spans="2:3" x14ac:dyDescent="0.2">
      <c r="B2264" s="7"/>
      <c r="C2264" s="7"/>
    </row>
    <row r="2265" spans="2:3" x14ac:dyDescent="0.2">
      <c r="B2265" s="7"/>
      <c r="C2265" s="7"/>
    </row>
    <row r="2266" spans="2:3" x14ac:dyDescent="0.2">
      <c r="B2266" s="7"/>
      <c r="C2266" s="7"/>
    </row>
    <row r="2267" spans="2:3" x14ac:dyDescent="0.2">
      <c r="B2267" s="7"/>
      <c r="C2267" s="7"/>
    </row>
    <row r="2268" spans="2:3" x14ac:dyDescent="0.2">
      <c r="B2268" s="7"/>
      <c r="C2268" s="7"/>
    </row>
    <row r="2269" spans="2:3" x14ac:dyDescent="0.2">
      <c r="B2269" s="7"/>
      <c r="C2269" s="7"/>
    </row>
    <row r="2270" spans="2:3" x14ac:dyDescent="0.2">
      <c r="B2270" s="7"/>
      <c r="C2270" s="7"/>
    </row>
    <row r="2271" spans="2:3" x14ac:dyDescent="0.2">
      <c r="B2271" s="7"/>
      <c r="C2271" s="7"/>
    </row>
    <row r="2272" spans="2:3" x14ac:dyDescent="0.2">
      <c r="B2272" s="7"/>
      <c r="C2272" s="7"/>
    </row>
    <row r="2273" spans="2:3" x14ac:dyDescent="0.2">
      <c r="B2273" s="7"/>
      <c r="C2273" s="7"/>
    </row>
    <row r="2274" spans="2:3" x14ac:dyDescent="0.2">
      <c r="B2274" s="7"/>
      <c r="C2274" s="7"/>
    </row>
    <row r="2275" spans="2:3" x14ac:dyDescent="0.2">
      <c r="B2275" s="7"/>
      <c r="C2275" s="7"/>
    </row>
    <row r="2276" spans="2:3" x14ac:dyDescent="0.2">
      <c r="B2276" s="7"/>
      <c r="C2276" s="7"/>
    </row>
    <row r="2277" spans="2:3" x14ac:dyDescent="0.2">
      <c r="B2277" s="7"/>
      <c r="C2277" s="7"/>
    </row>
    <row r="2278" spans="2:3" x14ac:dyDescent="0.2">
      <c r="B2278" s="7"/>
      <c r="C2278" s="7"/>
    </row>
    <row r="2279" spans="2:3" x14ac:dyDescent="0.2">
      <c r="B2279" s="7"/>
      <c r="C2279" s="7"/>
    </row>
    <row r="2280" spans="2:3" x14ac:dyDescent="0.2">
      <c r="B2280" s="7"/>
      <c r="C2280" s="7"/>
    </row>
    <row r="2281" spans="2:3" x14ac:dyDescent="0.2">
      <c r="B2281" s="7"/>
      <c r="C2281" s="7"/>
    </row>
    <row r="2282" spans="2:3" x14ac:dyDescent="0.2">
      <c r="B2282" s="7"/>
      <c r="C2282" s="7"/>
    </row>
    <row r="2283" spans="2:3" x14ac:dyDescent="0.2">
      <c r="B2283" s="7"/>
      <c r="C2283" s="7"/>
    </row>
    <row r="2284" spans="2:3" x14ac:dyDescent="0.2">
      <c r="B2284" s="7"/>
      <c r="C2284" s="7"/>
    </row>
    <row r="2285" spans="2:3" x14ac:dyDescent="0.2">
      <c r="B2285" s="7"/>
      <c r="C2285" s="7"/>
    </row>
    <row r="2286" spans="2:3" x14ac:dyDescent="0.2">
      <c r="B2286" s="7"/>
      <c r="C2286" s="7"/>
    </row>
    <row r="2287" spans="2:3" x14ac:dyDescent="0.2">
      <c r="B2287" s="7"/>
      <c r="C2287" s="7"/>
    </row>
    <row r="2288" spans="2:3" x14ac:dyDescent="0.2">
      <c r="B2288" s="7"/>
      <c r="C2288" s="7"/>
    </row>
    <row r="2289" spans="2:3" x14ac:dyDescent="0.2">
      <c r="B2289" s="7"/>
      <c r="C2289" s="7"/>
    </row>
    <row r="2290" spans="2:3" x14ac:dyDescent="0.2">
      <c r="B2290" s="7"/>
      <c r="C2290" s="7"/>
    </row>
    <row r="2291" spans="2:3" x14ac:dyDescent="0.2">
      <c r="B2291" s="7"/>
      <c r="C2291" s="7"/>
    </row>
    <row r="2292" spans="2:3" x14ac:dyDescent="0.2">
      <c r="B2292" s="7"/>
      <c r="C2292" s="7"/>
    </row>
    <row r="2293" spans="2:3" x14ac:dyDescent="0.2">
      <c r="B2293" s="7"/>
      <c r="C2293" s="7"/>
    </row>
    <row r="2294" spans="2:3" x14ac:dyDescent="0.2">
      <c r="B2294" s="7"/>
      <c r="C2294" s="7"/>
    </row>
    <row r="2295" spans="2:3" x14ac:dyDescent="0.2">
      <c r="B2295" s="7"/>
      <c r="C2295" s="7"/>
    </row>
    <row r="2296" spans="2:3" x14ac:dyDescent="0.2">
      <c r="B2296" s="7"/>
      <c r="C2296" s="7"/>
    </row>
    <row r="2297" spans="2:3" x14ac:dyDescent="0.2">
      <c r="B2297" s="7"/>
      <c r="C2297" s="7"/>
    </row>
    <row r="2298" spans="2:3" x14ac:dyDescent="0.2">
      <c r="B2298" s="7"/>
      <c r="C2298" s="7"/>
    </row>
    <row r="2299" spans="2:3" x14ac:dyDescent="0.2">
      <c r="B2299" s="7"/>
      <c r="C2299" s="7"/>
    </row>
    <row r="2300" spans="2:3" x14ac:dyDescent="0.2">
      <c r="B2300" s="7"/>
      <c r="C2300" s="7"/>
    </row>
    <row r="2301" spans="2:3" x14ac:dyDescent="0.2">
      <c r="B2301" s="7"/>
      <c r="C2301" s="7"/>
    </row>
    <row r="2302" spans="2:3" x14ac:dyDescent="0.2">
      <c r="B2302" s="7"/>
      <c r="C2302" s="7"/>
    </row>
    <row r="2303" spans="2:3" x14ac:dyDescent="0.2">
      <c r="B2303" s="7"/>
      <c r="C2303" s="7"/>
    </row>
    <row r="2304" spans="2:3" x14ac:dyDescent="0.2">
      <c r="B2304" s="7"/>
      <c r="C2304" s="7"/>
    </row>
    <row r="2305" spans="2:3" x14ac:dyDescent="0.2">
      <c r="B2305" s="7"/>
      <c r="C2305" s="7"/>
    </row>
    <row r="2306" spans="2:3" x14ac:dyDescent="0.2">
      <c r="B2306" s="7"/>
      <c r="C2306" s="7"/>
    </row>
    <row r="2307" spans="2:3" x14ac:dyDescent="0.2">
      <c r="B2307" s="7"/>
      <c r="C2307" s="7"/>
    </row>
    <row r="2308" spans="2:3" x14ac:dyDescent="0.2">
      <c r="B2308" s="7"/>
      <c r="C2308" s="7"/>
    </row>
    <row r="2309" spans="2:3" x14ac:dyDescent="0.2">
      <c r="B2309" s="7"/>
      <c r="C2309" s="7"/>
    </row>
    <row r="2310" spans="2:3" x14ac:dyDescent="0.2">
      <c r="B2310" s="7"/>
      <c r="C2310" s="7"/>
    </row>
    <row r="2311" spans="2:3" x14ac:dyDescent="0.2">
      <c r="B2311" s="7"/>
      <c r="C2311" s="7"/>
    </row>
    <row r="2312" spans="2:3" x14ac:dyDescent="0.2">
      <c r="B2312" s="7"/>
      <c r="C2312" s="7"/>
    </row>
    <row r="2313" spans="2:3" x14ac:dyDescent="0.2">
      <c r="B2313" s="7"/>
      <c r="C2313" s="7"/>
    </row>
    <row r="2314" spans="2:3" x14ac:dyDescent="0.2">
      <c r="B2314" s="7"/>
      <c r="C2314" s="7"/>
    </row>
    <row r="2315" spans="2:3" x14ac:dyDescent="0.2">
      <c r="B2315" s="7"/>
      <c r="C2315" s="7"/>
    </row>
    <row r="2316" spans="2:3" x14ac:dyDescent="0.2">
      <c r="B2316" s="7"/>
      <c r="C2316" s="7"/>
    </row>
    <row r="2317" spans="2:3" x14ac:dyDescent="0.2">
      <c r="B2317" s="7"/>
      <c r="C2317" s="7"/>
    </row>
    <row r="2318" spans="2:3" x14ac:dyDescent="0.2">
      <c r="B2318" s="7"/>
      <c r="C2318" s="7"/>
    </row>
    <row r="2319" spans="2:3" x14ac:dyDescent="0.2">
      <c r="B2319" s="7"/>
      <c r="C2319" s="7"/>
    </row>
    <row r="2320" spans="2:3" x14ac:dyDescent="0.2">
      <c r="B2320" s="7"/>
      <c r="C2320" s="7"/>
    </row>
    <row r="2321" spans="2:3" x14ac:dyDescent="0.2">
      <c r="B2321" s="7"/>
      <c r="C2321" s="7"/>
    </row>
    <row r="2322" spans="2:3" x14ac:dyDescent="0.2">
      <c r="B2322" s="7"/>
      <c r="C2322" s="7"/>
    </row>
    <row r="2323" spans="2:3" x14ac:dyDescent="0.2">
      <c r="B2323" s="7"/>
      <c r="C2323" s="7"/>
    </row>
    <row r="2324" spans="2:3" x14ac:dyDescent="0.2">
      <c r="B2324" s="7"/>
      <c r="C2324" s="7"/>
    </row>
    <row r="2325" spans="2:3" x14ac:dyDescent="0.2">
      <c r="B2325" s="7"/>
      <c r="C2325" s="7"/>
    </row>
    <row r="2326" spans="2:3" x14ac:dyDescent="0.2">
      <c r="B2326" s="7"/>
      <c r="C2326" s="7"/>
    </row>
    <row r="2327" spans="2:3" x14ac:dyDescent="0.2">
      <c r="B2327" s="7"/>
      <c r="C2327" s="7"/>
    </row>
    <row r="2328" spans="2:3" x14ac:dyDescent="0.2">
      <c r="B2328" s="7"/>
      <c r="C2328" s="7"/>
    </row>
    <row r="2329" spans="2:3" x14ac:dyDescent="0.2">
      <c r="B2329" s="7"/>
      <c r="C2329" s="7"/>
    </row>
    <row r="2330" spans="2:3" x14ac:dyDescent="0.2">
      <c r="B2330" s="7"/>
      <c r="C2330" s="7"/>
    </row>
    <row r="2331" spans="2:3" x14ac:dyDescent="0.2">
      <c r="B2331" s="7"/>
      <c r="C2331" s="7"/>
    </row>
    <row r="2332" spans="2:3" x14ac:dyDescent="0.2">
      <c r="B2332" s="7"/>
      <c r="C2332" s="7"/>
    </row>
    <row r="2333" spans="2:3" x14ac:dyDescent="0.2">
      <c r="B2333" s="7"/>
      <c r="C2333" s="7"/>
    </row>
    <row r="2334" spans="2:3" x14ac:dyDescent="0.2">
      <c r="B2334" s="7"/>
      <c r="C2334" s="7"/>
    </row>
    <row r="2335" spans="2:3" x14ac:dyDescent="0.2">
      <c r="B2335" s="7"/>
      <c r="C2335" s="7"/>
    </row>
    <row r="2336" spans="2:3" x14ac:dyDescent="0.2">
      <c r="B2336" s="7"/>
      <c r="C2336" s="7"/>
    </row>
    <row r="2337" spans="2:3" x14ac:dyDescent="0.2">
      <c r="B2337" s="7"/>
      <c r="C2337" s="7"/>
    </row>
    <row r="2338" spans="2:3" x14ac:dyDescent="0.2">
      <c r="B2338" s="7"/>
      <c r="C2338" s="7"/>
    </row>
    <row r="2339" spans="2:3" x14ac:dyDescent="0.2">
      <c r="B2339" s="7"/>
      <c r="C2339" s="7"/>
    </row>
    <row r="2340" spans="2:3" x14ac:dyDescent="0.2">
      <c r="B2340" s="7"/>
      <c r="C2340" s="7"/>
    </row>
    <row r="2341" spans="2:3" x14ac:dyDescent="0.2">
      <c r="B2341" s="7"/>
      <c r="C2341" s="7"/>
    </row>
    <row r="2342" spans="2:3" x14ac:dyDescent="0.2">
      <c r="B2342" s="7"/>
      <c r="C2342" s="7"/>
    </row>
    <row r="2343" spans="2:3" x14ac:dyDescent="0.2">
      <c r="B2343" s="7"/>
      <c r="C2343" s="7"/>
    </row>
    <row r="2344" spans="2:3" x14ac:dyDescent="0.2">
      <c r="B2344" s="7"/>
      <c r="C2344" s="7"/>
    </row>
    <row r="2345" spans="2:3" x14ac:dyDescent="0.2">
      <c r="B2345" s="7"/>
      <c r="C2345" s="7"/>
    </row>
    <row r="2346" spans="2:3" x14ac:dyDescent="0.2">
      <c r="B2346" s="7"/>
      <c r="C2346" s="7"/>
    </row>
    <row r="2347" spans="2:3" x14ac:dyDescent="0.2">
      <c r="B2347" s="7"/>
      <c r="C2347" s="7"/>
    </row>
    <row r="2348" spans="2:3" x14ac:dyDescent="0.2">
      <c r="B2348" s="7"/>
      <c r="C2348" s="7"/>
    </row>
    <row r="2349" spans="2:3" x14ac:dyDescent="0.2">
      <c r="B2349" s="7"/>
      <c r="C2349" s="7"/>
    </row>
    <row r="2350" spans="2:3" x14ac:dyDescent="0.2">
      <c r="B2350" s="7"/>
      <c r="C2350" s="7"/>
    </row>
    <row r="2351" spans="2:3" x14ac:dyDescent="0.2">
      <c r="B2351" s="7"/>
      <c r="C2351" s="7"/>
    </row>
    <row r="2352" spans="2:3" x14ac:dyDescent="0.2">
      <c r="B2352" s="7"/>
      <c r="C2352" s="7"/>
    </row>
    <row r="2353" spans="2:3" x14ac:dyDescent="0.2">
      <c r="B2353" s="7"/>
      <c r="C2353" s="7"/>
    </row>
    <row r="2354" spans="2:3" x14ac:dyDescent="0.2">
      <c r="B2354" s="7"/>
      <c r="C2354" s="7"/>
    </row>
    <row r="2355" spans="2:3" x14ac:dyDescent="0.2">
      <c r="B2355" s="7"/>
      <c r="C2355" s="7"/>
    </row>
    <row r="2356" spans="2:3" x14ac:dyDescent="0.2">
      <c r="B2356" s="7"/>
      <c r="C2356" s="7"/>
    </row>
    <row r="2357" spans="2:3" x14ac:dyDescent="0.2">
      <c r="B2357" s="7"/>
      <c r="C2357" s="7"/>
    </row>
    <row r="2358" spans="2:3" x14ac:dyDescent="0.2">
      <c r="B2358" s="7"/>
      <c r="C2358" s="7"/>
    </row>
    <row r="2359" spans="2:3" x14ac:dyDescent="0.2">
      <c r="B2359" s="7"/>
      <c r="C2359" s="7"/>
    </row>
    <row r="2360" spans="2:3" x14ac:dyDescent="0.2">
      <c r="B2360" s="7"/>
      <c r="C2360" s="7"/>
    </row>
    <row r="2361" spans="2:3" x14ac:dyDescent="0.2">
      <c r="B2361" s="7"/>
      <c r="C2361" s="7"/>
    </row>
    <row r="2362" spans="2:3" x14ac:dyDescent="0.2">
      <c r="B2362" s="7"/>
      <c r="C2362" s="7"/>
    </row>
    <row r="2363" spans="2:3" x14ac:dyDescent="0.2">
      <c r="B2363" s="7"/>
      <c r="C2363" s="7"/>
    </row>
    <row r="2364" spans="2:3" x14ac:dyDescent="0.2">
      <c r="B2364" s="7"/>
      <c r="C2364" s="7"/>
    </row>
    <row r="2365" spans="2:3" x14ac:dyDescent="0.2">
      <c r="B2365" s="7"/>
      <c r="C2365" s="7"/>
    </row>
    <row r="2366" spans="2:3" x14ac:dyDescent="0.2">
      <c r="B2366" s="7"/>
      <c r="C2366" s="7"/>
    </row>
    <row r="2367" spans="2:3" x14ac:dyDescent="0.2">
      <c r="B2367" s="7"/>
      <c r="C2367" s="7"/>
    </row>
    <row r="2368" spans="2:3" x14ac:dyDescent="0.2">
      <c r="B2368" s="7"/>
      <c r="C2368" s="7"/>
    </row>
    <row r="2369" spans="2:3" x14ac:dyDescent="0.2">
      <c r="B2369" s="7"/>
      <c r="C2369" s="7"/>
    </row>
    <row r="2370" spans="2:3" x14ac:dyDescent="0.2">
      <c r="B2370" s="7"/>
      <c r="C2370" s="7"/>
    </row>
    <row r="2371" spans="2:3" x14ac:dyDescent="0.2">
      <c r="B2371" s="7"/>
      <c r="C2371" s="7"/>
    </row>
    <row r="2372" spans="2:3" x14ac:dyDescent="0.2">
      <c r="B2372" s="7"/>
      <c r="C2372" s="7"/>
    </row>
    <row r="2373" spans="2:3" x14ac:dyDescent="0.2">
      <c r="B2373" s="7"/>
      <c r="C2373" s="7"/>
    </row>
    <row r="2374" spans="2:3" x14ac:dyDescent="0.2">
      <c r="B2374" s="7"/>
      <c r="C2374" s="7"/>
    </row>
    <row r="2375" spans="2:3" x14ac:dyDescent="0.2">
      <c r="B2375" s="7"/>
      <c r="C2375" s="7"/>
    </row>
    <row r="2376" spans="2:3" x14ac:dyDescent="0.2">
      <c r="B2376" s="7"/>
      <c r="C2376" s="7"/>
    </row>
    <row r="2377" spans="2:3" x14ac:dyDescent="0.2">
      <c r="B2377" s="7"/>
      <c r="C2377" s="7"/>
    </row>
    <row r="2378" spans="2:3" x14ac:dyDescent="0.2">
      <c r="B2378" s="7"/>
      <c r="C2378" s="7"/>
    </row>
    <row r="2379" spans="2:3" x14ac:dyDescent="0.2">
      <c r="B2379" s="7"/>
      <c r="C2379" s="7"/>
    </row>
    <row r="2380" spans="2:3" x14ac:dyDescent="0.2">
      <c r="B2380" s="7"/>
      <c r="C2380" s="7"/>
    </row>
    <row r="2381" spans="2:3" x14ac:dyDescent="0.2">
      <c r="B2381" s="7"/>
      <c r="C2381" s="7"/>
    </row>
    <row r="2382" spans="2:3" x14ac:dyDescent="0.2">
      <c r="B2382" s="7"/>
      <c r="C2382" s="7"/>
    </row>
    <row r="2383" spans="2:3" x14ac:dyDescent="0.2">
      <c r="B2383" s="7"/>
      <c r="C2383" s="7"/>
    </row>
    <row r="2384" spans="2:3" x14ac:dyDescent="0.2">
      <c r="B2384" s="7"/>
      <c r="C2384" s="7"/>
    </row>
    <row r="2385" spans="2:3" x14ac:dyDescent="0.2">
      <c r="B2385" s="7"/>
      <c r="C2385" s="7"/>
    </row>
    <row r="2386" spans="2:3" x14ac:dyDescent="0.2">
      <c r="B2386" s="7"/>
      <c r="C2386" s="7"/>
    </row>
    <row r="2387" spans="2:3" x14ac:dyDescent="0.2">
      <c r="B2387" s="7"/>
      <c r="C2387" s="7"/>
    </row>
    <row r="2388" spans="2:3" x14ac:dyDescent="0.2">
      <c r="B2388" s="7"/>
      <c r="C2388" s="7"/>
    </row>
    <row r="2389" spans="2:3" x14ac:dyDescent="0.2">
      <c r="B2389" s="7"/>
      <c r="C2389" s="7"/>
    </row>
    <row r="2390" spans="2:3" x14ac:dyDescent="0.2">
      <c r="B2390" s="7"/>
      <c r="C2390" s="7"/>
    </row>
    <row r="2391" spans="2:3" x14ac:dyDescent="0.2">
      <c r="B2391" s="7"/>
      <c r="C2391" s="7"/>
    </row>
    <row r="2392" spans="2:3" x14ac:dyDescent="0.2">
      <c r="B2392" s="7"/>
      <c r="C2392" s="7"/>
    </row>
    <row r="2393" spans="2:3" x14ac:dyDescent="0.2">
      <c r="B2393" s="7"/>
      <c r="C2393" s="7"/>
    </row>
    <row r="2394" spans="2:3" x14ac:dyDescent="0.2">
      <c r="B2394" s="7"/>
      <c r="C2394" s="7"/>
    </row>
    <row r="2395" spans="2:3" x14ac:dyDescent="0.2">
      <c r="B2395" s="7"/>
      <c r="C2395" s="7"/>
    </row>
    <row r="2396" spans="2:3" x14ac:dyDescent="0.2">
      <c r="B2396" s="7"/>
      <c r="C2396" s="7"/>
    </row>
    <row r="2397" spans="2:3" x14ac:dyDescent="0.2">
      <c r="B2397" s="7"/>
      <c r="C2397" s="7"/>
    </row>
    <row r="2398" spans="2:3" x14ac:dyDescent="0.2">
      <c r="B2398" s="7"/>
      <c r="C2398" s="7"/>
    </row>
    <row r="2399" spans="2:3" x14ac:dyDescent="0.2">
      <c r="B2399" s="7"/>
      <c r="C2399" s="7"/>
    </row>
    <row r="2400" spans="2:3" x14ac:dyDescent="0.2">
      <c r="B2400" s="7"/>
      <c r="C2400" s="7"/>
    </row>
    <row r="2401" spans="2:3" x14ac:dyDescent="0.2">
      <c r="B2401" s="7"/>
      <c r="C2401" s="7"/>
    </row>
    <row r="2402" spans="2:3" x14ac:dyDescent="0.2">
      <c r="B2402" s="7"/>
      <c r="C2402" s="7"/>
    </row>
    <row r="2403" spans="2:3" x14ac:dyDescent="0.2">
      <c r="B2403" s="7"/>
      <c r="C2403" s="7"/>
    </row>
    <row r="2404" spans="2:3" x14ac:dyDescent="0.2">
      <c r="B2404" s="7"/>
      <c r="C2404" s="7"/>
    </row>
    <row r="2405" spans="2:3" x14ac:dyDescent="0.2">
      <c r="B2405" s="7"/>
      <c r="C2405" s="7"/>
    </row>
    <row r="2406" spans="2:3" x14ac:dyDescent="0.2">
      <c r="B2406" s="7"/>
      <c r="C2406" s="7"/>
    </row>
    <row r="2407" spans="2:3" x14ac:dyDescent="0.2">
      <c r="B2407" s="7"/>
      <c r="C2407" s="7"/>
    </row>
    <row r="2408" spans="2:3" x14ac:dyDescent="0.2">
      <c r="B2408" s="7"/>
      <c r="C2408" s="7"/>
    </row>
    <row r="2409" spans="2:3" x14ac:dyDescent="0.2">
      <c r="B2409" s="7"/>
      <c r="C2409" s="7"/>
    </row>
    <row r="2410" spans="2:3" x14ac:dyDescent="0.2">
      <c r="B2410" s="7"/>
      <c r="C2410" s="7"/>
    </row>
    <row r="2411" spans="2:3" x14ac:dyDescent="0.2">
      <c r="B2411" s="7"/>
      <c r="C2411" s="7"/>
    </row>
    <row r="2412" spans="2:3" x14ac:dyDescent="0.2">
      <c r="B2412" s="7"/>
      <c r="C2412" s="7"/>
    </row>
    <row r="2413" spans="2:3" x14ac:dyDescent="0.2">
      <c r="B2413" s="7"/>
      <c r="C2413" s="7"/>
    </row>
    <row r="2414" spans="2:3" x14ac:dyDescent="0.2">
      <c r="B2414" s="7"/>
      <c r="C2414" s="7"/>
    </row>
    <row r="2415" spans="2:3" x14ac:dyDescent="0.2">
      <c r="B2415" s="7"/>
      <c r="C2415" s="7"/>
    </row>
    <row r="2416" spans="2:3" x14ac:dyDescent="0.2">
      <c r="B2416" s="7"/>
      <c r="C2416" s="7"/>
    </row>
    <row r="2417" spans="2:3" x14ac:dyDescent="0.2">
      <c r="B2417" s="7"/>
      <c r="C2417" s="7"/>
    </row>
    <row r="2418" spans="2:3" x14ac:dyDescent="0.2">
      <c r="B2418" s="7"/>
      <c r="C2418" s="7"/>
    </row>
    <row r="2419" spans="2:3" x14ac:dyDescent="0.2">
      <c r="B2419" s="7"/>
      <c r="C2419" s="7"/>
    </row>
    <row r="2420" spans="2:3" x14ac:dyDescent="0.2">
      <c r="B2420" s="7"/>
      <c r="C2420" s="7"/>
    </row>
    <row r="2421" spans="2:3" x14ac:dyDescent="0.2">
      <c r="B2421" s="7"/>
      <c r="C2421" s="7"/>
    </row>
    <row r="2422" spans="2:3" x14ac:dyDescent="0.2">
      <c r="B2422" s="7"/>
      <c r="C2422" s="7"/>
    </row>
    <row r="2423" spans="2:3" x14ac:dyDescent="0.2">
      <c r="B2423" s="7"/>
      <c r="C2423" s="7"/>
    </row>
    <row r="2424" spans="2:3" x14ac:dyDescent="0.2">
      <c r="B2424" s="7"/>
      <c r="C2424" s="7"/>
    </row>
    <row r="2425" spans="2:3" x14ac:dyDescent="0.2">
      <c r="B2425" s="7"/>
      <c r="C2425" s="7"/>
    </row>
    <row r="2426" spans="2:3" x14ac:dyDescent="0.2">
      <c r="B2426" s="7"/>
      <c r="C2426" s="7"/>
    </row>
    <row r="2427" spans="2:3" x14ac:dyDescent="0.2">
      <c r="B2427" s="7"/>
      <c r="C2427" s="7"/>
    </row>
    <row r="2428" spans="2:3" x14ac:dyDescent="0.2">
      <c r="B2428" s="7"/>
      <c r="C2428" s="7"/>
    </row>
    <row r="2429" spans="2:3" x14ac:dyDescent="0.2">
      <c r="B2429" s="7"/>
      <c r="C2429" s="7"/>
    </row>
    <row r="2430" spans="2:3" x14ac:dyDescent="0.2">
      <c r="B2430" s="7"/>
      <c r="C2430" s="7"/>
    </row>
    <row r="2431" spans="2:3" x14ac:dyDescent="0.2">
      <c r="B2431" s="7"/>
      <c r="C2431" s="7"/>
    </row>
    <row r="2432" spans="2:3" x14ac:dyDescent="0.2">
      <c r="B2432" s="7"/>
      <c r="C2432" s="7"/>
    </row>
    <row r="2433" spans="2:3" x14ac:dyDescent="0.2">
      <c r="B2433" s="7"/>
      <c r="C2433" s="7"/>
    </row>
    <row r="2434" spans="2:3" x14ac:dyDescent="0.2">
      <c r="B2434" s="7"/>
      <c r="C2434" s="7"/>
    </row>
    <row r="2435" spans="2:3" x14ac:dyDescent="0.2">
      <c r="B2435" s="7"/>
      <c r="C2435" s="7"/>
    </row>
    <row r="2436" spans="2:3" x14ac:dyDescent="0.2">
      <c r="B2436" s="7"/>
      <c r="C2436" s="7"/>
    </row>
    <row r="2437" spans="2:3" x14ac:dyDescent="0.2">
      <c r="B2437" s="7"/>
      <c r="C2437" s="7"/>
    </row>
    <row r="2438" spans="2:3" x14ac:dyDescent="0.2">
      <c r="B2438" s="7"/>
      <c r="C2438" s="7"/>
    </row>
    <row r="2439" spans="2:3" x14ac:dyDescent="0.2">
      <c r="B2439" s="7"/>
      <c r="C2439" s="7"/>
    </row>
    <row r="2440" spans="2:3" x14ac:dyDescent="0.2">
      <c r="B2440" s="7"/>
      <c r="C2440" s="7"/>
    </row>
    <row r="2441" spans="2:3" x14ac:dyDescent="0.2">
      <c r="B2441" s="7"/>
      <c r="C2441" s="7"/>
    </row>
    <row r="2442" spans="2:3" x14ac:dyDescent="0.2">
      <c r="B2442" s="7"/>
      <c r="C2442" s="7"/>
    </row>
    <row r="2443" spans="2:3" x14ac:dyDescent="0.2">
      <c r="B2443" s="7"/>
      <c r="C2443" s="7"/>
    </row>
    <row r="2444" spans="2:3" x14ac:dyDescent="0.2">
      <c r="B2444" s="7"/>
      <c r="C2444" s="7"/>
    </row>
    <row r="2445" spans="2:3" x14ac:dyDescent="0.2">
      <c r="B2445" s="7"/>
      <c r="C2445" s="7"/>
    </row>
    <row r="2446" spans="2:3" x14ac:dyDescent="0.2">
      <c r="B2446" s="7"/>
      <c r="C2446" s="7"/>
    </row>
    <row r="2447" spans="2:3" x14ac:dyDescent="0.2">
      <c r="B2447" s="7"/>
      <c r="C2447" s="7"/>
    </row>
    <row r="2448" spans="2:3" x14ac:dyDescent="0.2">
      <c r="B2448" s="7"/>
      <c r="C2448" s="7"/>
    </row>
    <row r="2449" spans="2:3" x14ac:dyDescent="0.2">
      <c r="B2449" s="7"/>
      <c r="C2449" s="7"/>
    </row>
    <row r="2450" spans="2:3" x14ac:dyDescent="0.2">
      <c r="B2450" s="7"/>
      <c r="C2450" s="7"/>
    </row>
    <row r="2451" spans="2:3" x14ac:dyDescent="0.2">
      <c r="B2451" s="7"/>
      <c r="C2451" s="7"/>
    </row>
    <row r="2452" spans="2:3" x14ac:dyDescent="0.2">
      <c r="B2452" s="7"/>
      <c r="C2452" s="7"/>
    </row>
    <row r="2453" spans="2:3" x14ac:dyDescent="0.2">
      <c r="B2453" s="7"/>
      <c r="C2453" s="7"/>
    </row>
    <row r="2454" spans="2:3" x14ac:dyDescent="0.2">
      <c r="B2454" s="7"/>
      <c r="C2454" s="7"/>
    </row>
    <row r="2455" spans="2:3" x14ac:dyDescent="0.2">
      <c r="B2455" s="7"/>
      <c r="C2455" s="7"/>
    </row>
    <row r="2456" spans="2:3" x14ac:dyDescent="0.2">
      <c r="B2456" s="7"/>
      <c r="C2456" s="7"/>
    </row>
    <row r="2457" spans="2:3" x14ac:dyDescent="0.2">
      <c r="B2457" s="7"/>
      <c r="C2457" s="7"/>
    </row>
    <row r="2458" spans="2:3" x14ac:dyDescent="0.2">
      <c r="B2458" s="7"/>
      <c r="C2458" s="7"/>
    </row>
    <row r="2459" spans="2:3" x14ac:dyDescent="0.2">
      <c r="B2459" s="7"/>
      <c r="C2459" s="7"/>
    </row>
    <row r="2460" spans="2:3" x14ac:dyDescent="0.2">
      <c r="B2460" s="7"/>
      <c r="C2460" s="7"/>
    </row>
    <row r="2461" spans="2:3" x14ac:dyDescent="0.2">
      <c r="B2461" s="7"/>
      <c r="C2461" s="7"/>
    </row>
    <row r="2462" spans="2:3" x14ac:dyDescent="0.2">
      <c r="B2462" s="7"/>
      <c r="C2462" s="7"/>
    </row>
    <row r="2463" spans="2:3" x14ac:dyDescent="0.2">
      <c r="B2463" s="7"/>
      <c r="C2463" s="7"/>
    </row>
    <row r="2464" spans="2:3" x14ac:dyDescent="0.2">
      <c r="B2464" s="7"/>
      <c r="C2464" s="7"/>
    </row>
    <row r="2465" spans="2:3" x14ac:dyDescent="0.2">
      <c r="B2465" s="7"/>
      <c r="C2465" s="7"/>
    </row>
    <row r="2466" spans="2:3" x14ac:dyDescent="0.2">
      <c r="B2466" s="7"/>
      <c r="C2466" s="7"/>
    </row>
    <row r="2467" spans="2:3" x14ac:dyDescent="0.2">
      <c r="B2467" s="7"/>
      <c r="C2467" s="7"/>
    </row>
    <row r="2468" spans="2:3" x14ac:dyDescent="0.2">
      <c r="B2468" s="7"/>
      <c r="C2468" s="7"/>
    </row>
    <row r="2469" spans="2:3" x14ac:dyDescent="0.2">
      <c r="B2469" s="7"/>
      <c r="C2469" s="7"/>
    </row>
    <row r="2470" spans="2:3" x14ac:dyDescent="0.2">
      <c r="B2470" s="7"/>
      <c r="C2470" s="7"/>
    </row>
    <row r="2471" spans="2:3" x14ac:dyDescent="0.2">
      <c r="B2471" s="7"/>
      <c r="C2471" s="7"/>
    </row>
    <row r="2472" spans="2:3" x14ac:dyDescent="0.2">
      <c r="B2472" s="7"/>
      <c r="C2472" s="7"/>
    </row>
    <row r="2473" spans="2:3" x14ac:dyDescent="0.2">
      <c r="B2473" s="7"/>
      <c r="C2473" s="7"/>
    </row>
    <row r="2474" spans="2:3" x14ac:dyDescent="0.2">
      <c r="B2474" s="7"/>
      <c r="C2474" s="7"/>
    </row>
    <row r="2475" spans="2:3" x14ac:dyDescent="0.2">
      <c r="B2475" s="7"/>
      <c r="C2475" s="7"/>
    </row>
    <row r="2476" spans="2:3" x14ac:dyDescent="0.2">
      <c r="B2476" s="7"/>
      <c r="C2476" s="7"/>
    </row>
    <row r="2477" spans="2:3" x14ac:dyDescent="0.2">
      <c r="B2477" s="7"/>
      <c r="C2477" s="7"/>
    </row>
    <row r="2478" spans="2:3" x14ac:dyDescent="0.2">
      <c r="B2478" s="7"/>
      <c r="C2478" s="7"/>
    </row>
    <row r="2479" spans="2:3" x14ac:dyDescent="0.2">
      <c r="B2479" s="7"/>
      <c r="C2479" s="7"/>
    </row>
    <row r="2480" spans="2:3" x14ac:dyDescent="0.2">
      <c r="B2480" s="7"/>
      <c r="C2480" s="7"/>
    </row>
    <row r="2481" spans="2:3" x14ac:dyDescent="0.2">
      <c r="B2481" s="7"/>
      <c r="C2481" s="7"/>
    </row>
    <row r="2482" spans="2:3" x14ac:dyDescent="0.2">
      <c r="B2482" s="7"/>
      <c r="C2482" s="7"/>
    </row>
    <row r="2483" spans="2:3" x14ac:dyDescent="0.2">
      <c r="B2483" s="7"/>
      <c r="C2483" s="7"/>
    </row>
    <row r="2484" spans="2:3" x14ac:dyDescent="0.2">
      <c r="B2484" s="7"/>
      <c r="C2484" s="7"/>
    </row>
    <row r="2485" spans="2:3" x14ac:dyDescent="0.2">
      <c r="B2485" s="7"/>
      <c r="C2485" s="7"/>
    </row>
    <row r="2486" spans="2:3" x14ac:dyDescent="0.2">
      <c r="B2486" s="7"/>
      <c r="C2486" s="7"/>
    </row>
    <row r="2487" spans="2:3" x14ac:dyDescent="0.2">
      <c r="B2487" s="7"/>
      <c r="C2487" s="7"/>
    </row>
    <row r="2488" spans="2:3" x14ac:dyDescent="0.2">
      <c r="B2488" s="7"/>
      <c r="C2488" s="7"/>
    </row>
    <row r="2489" spans="2:3" x14ac:dyDescent="0.2">
      <c r="B2489" s="7"/>
      <c r="C2489" s="7"/>
    </row>
    <row r="2490" spans="2:3" x14ac:dyDescent="0.2">
      <c r="B2490" s="7"/>
      <c r="C2490" s="7"/>
    </row>
    <row r="2491" spans="2:3" x14ac:dyDescent="0.2">
      <c r="B2491" s="7"/>
      <c r="C2491" s="7"/>
    </row>
    <row r="2492" spans="2:3" x14ac:dyDescent="0.2">
      <c r="B2492" s="7"/>
      <c r="C2492" s="7"/>
    </row>
    <row r="2493" spans="2:3" x14ac:dyDescent="0.2">
      <c r="B2493" s="7"/>
      <c r="C2493" s="7"/>
    </row>
    <row r="2494" spans="2:3" x14ac:dyDescent="0.2">
      <c r="B2494" s="7"/>
      <c r="C2494" s="7"/>
    </row>
    <row r="2495" spans="2:3" x14ac:dyDescent="0.2">
      <c r="B2495" s="7"/>
      <c r="C2495" s="7"/>
    </row>
    <row r="2496" spans="2:3" x14ac:dyDescent="0.2">
      <c r="B2496" s="7"/>
      <c r="C2496" s="7"/>
    </row>
    <row r="2497" spans="2:3" x14ac:dyDescent="0.2">
      <c r="B2497" s="7"/>
      <c r="C2497" s="7"/>
    </row>
    <row r="2498" spans="2:3" x14ac:dyDescent="0.2">
      <c r="B2498" s="7"/>
      <c r="C2498" s="7"/>
    </row>
    <row r="2499" spans="2:3" x14ac:dyDescent="0.2">
      <c r="B2499" s="7"/>
      <c r="C2499" s="7"/>
    </row>
    <row r="2500" spans="2:3" x14ac:dyDescent="0.2">
      <c r="B2500" s="7"/>
      <c r="C2500" s="7"/>
    </row>
    <row r="2501" spans="2:3" x14ac:dyDescent="0.2">
      <c r="B2501" s="7"/>
      <c r="C2501" s="7"/>
    </row>
    <row r="2502" spans="2:3" x14ac:dyDescent="0.2">
      <c r="B2502" s="7"/>
      <c r="C2502" s="7"/>
    </row>
    <row r="2503" spans="2:3" x14ac:dyDescent="0.2">
      <c r="B2503" s="7"/>
      <c r="C2503" s="7"/>
    </row>
    <row r="2504" spans="2:3" x14ac:dyDescent="0.2">
      <c r="B2504" s="7"/>
      <c r="C2504" s="7"/>
    </row>
    <row r="2505" spans="2:3" x14ac:dyDescent="0.2">
      <c r="B2505" s="7"/>
      <c r="C2505" s="7"/>
    </row>
    <row r="2506" spans="2:3" x14ac:dyDescent="0.2">
      <c r="B2506" s="7"/>
      <c r="C2506" s="7"/>
    </row>
    <row r="2507" spans="2:3" x14ac:dyDescent="0.2">
      <c r="B2507" s="7"/>
      <c r="C2507" s="7"/>
    </row>
    <row r="2508" spans="2:3" x14ac:dyDescent="0.2">
      <c r="B2508" s="7"/>
      <c r="C2508" s="7"/>
    </row>
    <row r="2509" spans="2:3" x14ac:dyDescent="0.2">
      <c r="B2509" s="7"/>
      <c r="C2509" s="7"/>
    </row>
    <row r="2510" spans="2:3" x14ac:dyDescent="0.2">
      <c r="B2510" s="7"/>
      <c r="C2510" s="7"/>
    </row>
    <row r="2511" spans="2:3" x14ac:dyDescent="0.2">
      <c r="B2511" s="7"/>
      <c r="C2511" s="7"/>
    </row>
    <row r="2512" spans="2:3" x14ac:dyDescent="0.2">
      <c r="B2512" s="7"/>
      <c r="C2512" s="7"/>
    </row>
    <row r="2513" spans="2:3" x14ac:dyDescent="0.2">
      <c r="B2513" s="7"/>
      <c r="C2513" s="7"/>
    </row>
    <row r="2514" spans="2:3" x14ac:dyDescent="0.2">
      <c r="B2514" s="7"/>
      <c r="C2514" s="7"/>
    </row>
    <row r="2515" spans="2:3" x14ac:dyDescent="0.2">
      <c r="B2515" s="7"/>
      <c r="C2515" s="7"/>
    </row>
    <row r="2516" spans="2:3" x14ac:dyDescent="0.2">
      <c r="B2516" s="7"/>
      <c r="C2516" s="7"/>
    </row>
    <row r="2517" spans="2:3" x14ac:dyDescent="0.2">
      <c r="B2517" s="7"/>
      <c r="C2517" s="7"/>
    </row>
    <row r="2518" spans="2:3" x14ac:dyDescent="0.2">
      <c r="B2518" s="7"/>
      <c r="C2518" s="7"/>
    </row>
    <row r="2519" spans="2:3" x14ac:dyDescent="0.2">
      <c r="B2519" s="7"/>
      <c r="C2519" s="7"/>
    </row>
    <row r="2520" spans="2:3" x14ac:dyDescent="0.2">
      <c r="B2520" s="7"/>
      <c r="C2520" s="7"/>
    </row>
    <row r="2521" spans="2:3" x14ac:dyDescent="0.2">
      <c r="B2521" s="7"/>
      <c r="C2521" s="7"/>
    </row>
    <row r="2522" spans="2:3" x14ac:dyDescent="0.2">
      <c r="B2522" s="7"/>
      <c r="C2522" s="7"/>
    </row>
    <row r="2523" spans="2:3" x14ac:dyDescent="0.2">
      <c r="B2523" s="7"/>
      <c r="C2523" s="7"/>
    </row>
    <row r="2524" spans="2:3" x14ac:dyDescent="0.2">
      <c r="B2524" s="7"/>
      <c r="C2524" s="7"/>
    </row>
    <row r="2525" spans="2:3" x14ac:dyDescent="0.2">
      <c r="B2525" s="7"/>
      <c r="C2525" s="7"/>
    </row>
    <row r="2526" spans="2:3" x14ac:dyDescent="0.2">
      <c r="B2526" s="7"/>
      <c r="C2526" s="7"/>
    </row>
    <row r="2527" spans="2:3" x14ac:dyDescent="0.2">
      <c r="B2527" s="7"/>
      <c r="C2527" s="7"/>
    </row>
    <row r="2528" spans="2:3" x14ac:dyDescent="0.2">
      <c r="B2528" s="7"/>
      <c r="C2528" s="7"/>
    </row>
    <row r="2529" spans="2:3" x14ac:dyDescent="0.2">
      <c r="B2529" s="7"/>
      <c r="C2529" s="7"/>
    </row>
    <row r="2530" spans="2:3" x14ac:dyDescent="0.2">
      <c r="B2530" s="7"/>
      <c r="C2530" s="7"/>
    </row>
    <row r="2531" spans="2:3" x14ac:dyDescent="0.2">
      <c r="B2531" s="7"/>
      <c r="C2531" s="7"/>
    </row>
    <row r="2532" spans="2:3" x14ac:dyDescent="0.2">
      <c r="B2532" s="7"/>
      <c r="C2532" s="7"/>
    </row>
    <row r="2533" spans="2:3" x14ac:dyDescent="0.2">
      <c r="B2533" s="7"/>
      <c r="C2533" s="7"/>
    </row>
    <row r="2534" spans="2:3" x14ac:dyDescent="0.2">
      <c r="B2534" s="7"/>
      <c r="C2534" s="7"/>
    </row>
    <row r="2535" spans="2:3" x14ac:dyDescent="0.2">
      <c r="B2535" s="7"/>
      <c r="C2535" s="7"/>
    </row>
    <row r="2536" spans="2:3" x14ac:dyDescent="0.2">
      <c r="B2536" s="7"/>
      <c r="C2536" s="7"/>
    </row>
    <row r="2537" spans="2:3" x14ac:dyDescent="0.2">
      <c r="B2537" s="7"/>
      <c r="C2537" s="7"/>
    </row>
    <row r="2538" spans="2:3" x14ac:dyDescent="0.2">
      <c r="B2538" s="7"/>
      <c r="C2538" s="7"/>
    </row>
    <row r="2539" spans="2:3" x14ac:dyDescent="0.2">
      <c r="B2539" s="7"/>
      <c r="C2539" s="7"/>
    </row>
    <row r="2540" spans="2:3" x14ac:dyDescent="0.2">
      <c r="B2540" s="7"/>
      <c r="C2540" s="7"/>
    </row>
    <row r="2541" spans="2:3" x14ac:dyDescent="0.2">
      <c r="B2541" s="7"/>
      <c r="C2541" s="7"/>
    </row>
    <row r="2542" spans="2:3" x14ac:dyDescent="0.2">
      <c r="B2542" s="7"/>
      <c r="C2542" s="7"/>
    </row>
    <row r="2543" spans="2:3" x14ac:dyDescent="0.2">
      <c r="B2543" s="7"/>
      <c r="C2543" s="7"/>
    </row>
    <row r="2544" spans="2:3" x14ac:dyDescent="0.2">
      <c r="B2544" s="7"/>
      <c r="C2544" s="7"/>
    </row>
    <row r="2545" spans="2:3" x14ac:dyDescent="0.2">
      <c r="B2545" s="7"/>
      <c r="C2545" s="7"/>
    </row>
    <row r="2546" spans="2:3" x14ac:dyDescent="0.2">
      <c r="B2546" s="7"/>
      <c r="C2546" s="7"/>
    </row>
    <row r="2547" spans="2:3" x14ac:dyDescent="0.2">
      <c r="B2547" s="7"/>
      <c r="C2547" s="7"/>
    </row>
    <row r="2548" spans="2:3" x14ac:dyDescent="0.2">
      <c r="B2548" s="7"/>
      <c r="C2548" s="7"/>
    </row>
    <row r="2549" spans="2:3" x14ac:dyDescent="0.2">
      <c r="B2549" s="7"/>
      <c r="C2549" s="7"/>
    </row>
    <row r="2550" spans="2:3" x14ac:dyDescent="0.2">
      <c r="B2550" s="7"/>
      <c r="C2550" s="7"/>
    </row>
    <row r="2551" spans="2:3" x14ac:dyDescent="0.2">
      <c r="B2551" s="7"/>
      <c r="C2551" s="7"/>
    </row>
    <row r="2552" spans="2:3" x14ac:dyDescent="0.2">
      <c r="B2552" s="7"/>
      <c r="C2552" s="7"/>
    </row>
    <row r="2553" spans="2:3" x14ac:dyDescent="0.2">
      <c r="B2553" s="7"/>
      <c r="C2553" s="7"/>
    </row>
    <row r="2554" spans="2:3" x14ac:dyDescent="0.2">
      <c r="B2554" s="7"/>
      <c r="C2554" s="7"/>
    </row>
    <row r="2555" spans="2:3" x14ac:dyDescent="0.2">
      <c r="B2555" s="7"/>
      <c r="C2555" s="7"/>
    </row>
    <row r="2556" spans="2:3" x14ac:dyDescent="0.2">
      <c r="B2556" s="7"/>
      <c r="C2556" s="7"/>
    </row>
    <row r="2557" spans="2:3" x14ac:dyDescent="0.2">
      <c r="B2557" s="7"/>
      <c r="C2557" s="7"/>
    </row>
    <row r="2558" spans="2:3" x14ac:dyDescent="0.2">
      <c r="B2558" s="7"/>
      <c r="C2558" s="7"/>
    </row>
    <row r="2559" spans="2:3" x14ac:dyDescent="0.2">
      <c r="B2559" s="7"/>
      <c r="C2559" s="7"/>
    </row>
    <row r="2560" spans="2:3" x14ac:dyDescent="0.2">
      <c r="B2560" s="7"/>
      <c r="C2560" s="7"/>
    </row>
    <row r="2561" spans="2:3" x14ac:dyDescent="0.2">
      <c r="B2561" s="7"/>
      <c r="C2561" s="7"/>
    </row>
    <row r="2562" spans="2:3" x14ac:dyDescent="0.2">
      <c r="B2562" s="7"/>
      <c r="C2562" s="7"/>
    </row>
    <row r="2563" spans="2:3" x14ac:dyDescent="0.2">
      <c r="B2563" s="7"/>
      <c r="C2563" s="7"/>
    </row>
    <row r="2564" spans="2:3" x14ac:dyDescent="0.2">
      <c r="B2564" s="7"/>
      <c r="C2564" s="7"/>
    </row>
    <row r="2565" spans="2:3" x14ac:dyDescent="0.2">
      <c r="B2565" s="7"/>
      <c r="C2565" s="7"/>
    </row>
    <row r="2566" spans="2:3" x14ac:dyDescent="0.2">
      <c r="B2566" s="7"/>
      <c r="C2566" s="7"/>
    </row>
    <row r="2567" spans="2:3" x14ac:dyDescent="0.2">
      <c r="B2567" s="7"/>
      <c r="C2567" s="7"/>
    </row>
    <row r="2568" spans="2:3" x14ac:dyDescent="0.2">
      <c r="B2568" s="7"/>
      <c r="C2568" s="7"/>
    </row>
    <row r="2569" spans="2:3" x14ac:dyDescent="0.2">
      <c r="B2569" s="7"/>
      <c r="C2569" s="7"/>
    </row>
    <row r="2570" spans="2:3" x14ac:dyDescent="0.2">
      <c r="B2570" s="7"/>
      <c r="C2570" s="7"/>
    </row>
    <row r="2571" spans="2:3" x14ac:dyDescent="0.2">
      <c r="B2571" s="7"/>
      <c r="C2571" s="7"/>
    </row>
    <row r="2572" spans="2:3" x14ac:dyDescent="0.2">
      <c r="B2572" s="7"/>
      <c r="C2572" s="7"/>
    </row>
    <row r="2573" spans="2:3" x14ac:dyDescent="0.2">
      <c r="B2573" s="7"/>
      <c r="C2573" s="7"/>
    </row>
    <row r="2574" spans="2:3" x14ac:dyDescent="0.2">
      <c r="B2574" s="7"/>
      <c r="C2574" s="7"/>
    </row>
    <row r="2575" spans="2:3" x14ac:dyDescent="0.2">
      <c r="B2575" s="7"/>
      <c r="C2575" s="7"/>
    </row>
    <row r="2576" spans="2:3" x14ac:dyDescent="0.2">
      <c r="B2576" s="7"/>
      <c r="C2576" s="7"/>
    </row>
    <row r="2577" spans="2:3" x14ac:dyDescent="0.2">
      <c r="B2577" s="7"/>
      <c r="C2577" s="7"/>
    </row>
    <row r="2578" spans="2:3" x14ac:dyDescent="0.2">
      <c r="B2578" s="7"/>
      <c r="C2578" s="7"/>
    </row>
    <row r="2579" spans="2:3" x14ac:dyDescent="0.2">
      <c r="B2579" s="7"/>
      <c r="C2579" s="7"/>
    </row>
    <row r="2580" spans="2:3" x14ac:dyDescent="0.2">
      <c r="B2580" s="7"/>
      <c r="C2580" s="7"/>
    </row>
    <row r="2581" spans="2:3" x14ac:dyDescent="0.2">
      <c r="B2581" s="7"/>
      <c r="C2581" s="7"/>
    </row>
    <row r="2582" spans="2:3" x14ac:dyDescent="0.2">
      <c r="B2582" s="7"/>
      <c r="C2582" s="7"/>
    </row>
    <row r="2583" spans="2:3" x14ac:dyDescent="0.2">
      <c r="B2583" s="7"/>
      <c r="C2583" s="7"/>
    </row>
    <row r="2584" spans="2:3" x14ac:dyDescent="0.2">
      <c r="B2584" s="7"/>
      <c r="C2584" s="7"/>
    </row>
    <row r="2585" spans="2:3" x14ac:dyDescent="0.2">
      <c r="B2585" s="7"/>
      <c r="C2585" s="7"/>
    </row>
    <row r="2586" spans="2:3" x14ac:dyDescent="0.2">
      <c r="B2586" s="7"/>
      <c r="C2586" s="7"/>
    </row>
    <row r="2587" spans="2:3" x14ac:dyDescent="0.2">
      <c r="B2587" s="7"/>
      <c r="C2587" s="7"/>
    </row>
    <row r="2588" spans="2:3" x14ac:dyDescent="0.2">
      <c r="B2588" s="7"/>
      <c r="C2588" s="7"/>
    </row>
    <row r="2589" spans="2:3" x14ac:dyDescent="0.2">
      <c r="B2589" s="7"/>
      <c r="C2589" s="7"/>
    </row>
    <row r="2590" spans="2:3" x14ac:dyDescent="0.2">
      <c r="B2590" s="7"/>
      <c r="C2590" s="7"/>
    </row>
    <row r="2591" spans="2:3" x14ac:dyDescent="0.2">
      <c r="B2591" s="7"/>
      <c r="C2591" s="7"/>
    </row>
    <row r="2592" spans="2:3" x14ac:dyDescent="0.2">
      <c r="B2592" s="7"/>
      <c r="C2592" s="7"/>
    </row>
    <row r="2593" spans="2:3" x14ac:dyDescent="0.2">
      <c r="B2593" s="7"/>
      <c r="C2593" s="7"/>
    </row>
    <row r="2594" spans="2:3" x14ac:dyDescent="0.2">
      <c r="B2594" s="7"/>
      <c r="C2594" s="7"/>
    </row>
    <row r="2595" spans="2:3" x14ac:dyDescent="0.2">
      <c r="B2595" s="7"/>
      <c r="C2595" s="7"/>
    </row>
    <row r="2596" spans="2:3" x14ac:dyDescent="0.2">
      <c r="B2596" s="7"/>
      <c r="C2596" s="7"/>
    </row>
    <row r="2597" spans="2:3" x14ac:dyDescent="0.2">
      <c r="B2597" s="7"/>
      <c r="C2597" s="7"/>
    </row>
    <row r="2598" spans="2:3" x14ac:dyDescent="0.2">
      <c r="B2598" s="7"/>
      <c r="C2598" s="7"/>
    </row>
    <row r="2599" spans="2:3" x14ac:dyDescent="0.2">
      <c r="B2599" s="7"/>
      <c r="C2599" s="7"/>
    </row>
    <row r="2600" spans="2:3" x14ac:dyDescent="0.2">
      <c r="B2600" s="7"/>
      <c r="C2600" s="7"/>
    </row>
    <row r="2601" spans="2:3" x14ac:dyDescent="0.2">
      <c r="B2601" s="7"/>
      <c r="C2601" s="7"/>
    </row>
    <row r="2602" spans="2:3" x14ac:dyDescent="0.2">
      <c r="B2602" s="7"/>
      <c r="C2602" s="7"/>
    </row>
    <row r="2603" spans="2:3" x14ac:dyDescent="0.2">
      <c r="B2603" s="7"/>
      <c r="C2603" s="7"/>
    </row>
    <row r="2604" spans="2:3" x14ac:dyDescent="0.2">
      <c r="B2604" s="7"/>
      <c r="C2604" s="7"/>
    </row>
    <row r="2605" spans="2:3" x14ac:dyDescent="0.2">
      <c r="B2605" s="7"/>
      <c r="C2605" s="7"/>
    </row>
    <row r="2606" spans="2:3" x14ac:dyDescent="0.2">
      <c r="B2606" s="7"/>
      <c r="C2606" s="7"/>
    </row>
    <row r="2607" spans="2:3" x14ac:dyDescent="0.2">
      <c r="B2607" s="7"/>
      <c r="C2607" s="7"/>
    </row>
    <row r="2608" spans="2:3" x14ac:dyDescent="0.2">
      <c r="B2608" s="7"/>
      <c r="C2608" s="7"/>
    </row>
    <row r="2609" spans="2:3" x14ac:dyDescent="0.2">
      <c r="B2609" s="7"/>
      <c r="C2609" s="7"/>
    </row>
    <row r="2610" spans="2:3" x14ac:dyDescent="0.2">
      <c r="B2610" s="7"/>
      <c r="C2610" s="7"/>
    </row>
    <row r="2611" spans="2:3" x14ac:dyDescent="0.2">
      <c r="B2611" s="7"/>
      <c r="C2611" s="7"/>
    </row>
    <row r="2612" spans="2:3" x14ac:dyDescent="0.2">
      <c r="B2612" s="7"/>
      <c r="C2612" s="7"/>
    </row>
    <row r="2613" spans="2:3" x14ac:dyDescent="0.2">
      <c r="B2613" s="7"/>
      <c r="C2613" s="7"/>
    </row>
    <row r="2614" spans="2:3" x14ac:dyDescent="0.2">
      <c r="B2614" s="7"/>
      <c r="C2614" s="7"/>
    </row>
    <row r="2615" spans="2:3" x14ac:dyDescent="0.2">
      <c r="B2615" s="7"/>
      <c r="C2615" s="7"/>
    </row>
    <row r="2616" spans="2:3" x14ac:dyDescent="0.2">
      <c r="B2616" s="7"/>
      <c r="C2616" s="7"/>
    </row>
    <row r="2617" spans="2:3" x14ac:dyDescent="0.2">
      <c r="B2617" s="7"/>
      <c r="C2617" s="7"/>
    </row>
    <row r="2618" spans="2:3" x14ac:dyDescent="0.2">
      <c r="B2618" s="7"/>
      <c r="C2618" s="7"/>
    </row>
    <row r="2619" spans="2:3" x14ac:dyDescent="0.2">
      <c r="B2619" s="7"/>
      <c r="C2619" s="7"/>
    </row>
    <row r="2620" spans="2:3" x14ac:dyDescent="0.2">
      <c r="B2620" s="7"/>
      <c r="C2620" s="7"/>
    </row>
    <row r="2621" spans="2:3" x14ac:dyDescent="0.2">
      <c r="B2621" s="7"/>
      <c r="C2621" s="7"/>
    </row>
    <row r="2622" spans="2:3" x14ac:dyDescent="0.2">
      <c r="B2622" s="7"/>
      <c r="C2622" s="7"/>
    </row>
    <row r="2623" spans="2:3" x14ac:dyDescent="0.2">
      <c r="B2623" s="7"/>
      <c r="C2623" s="7"/>
    </row>
    <row r="2624" spans="2:3" x14ac:dyDescent="0.2">
      <c r="B2624" s="7"/>
      <c r="C2624" s="7"/>
    </row>
    <row r="2625" spans="2:3" x14ac:dyDescent="0.2">
      <c r="B2625" s="7"/>
      <c r="C2625" s="7"/>
    </row>
    <row r="2626" spans="2:3" x14ac:dyDescent="0.2">
      <c r="B2626" s="7"/>
      <c r="C2626" s="7"/>
    </row>
    <row r="2627" spans="2:3" x14ac:dyDescent="0.2">
      <c r="B2627" s="7"/>
      <c r="C2627" s="7"/>
    </row>
    <row r="2628" spans="2:3" x14ac:dyDescent="0.2">
      <c r="B2628" s="7"/>
      <c r="C2628" s="7"/>
    </row>
    <row r="2629" spans="2:3" x14ac:dyDescent="0.2">
      <c r="B2629" s="7"/>
      <c r="C2629" s="7"/>
    </row>
    <row r="2630" spans="2:3" x14ac:dyDescent="0.2">
      <c r="B2630" s="7"/>
      <c r="C2630" s="7"/>
    </row>
    <row r="2631" spans="2:3" x14ac:dyDescent="0.2">
      <c r="B2631" s="7"/>
      <c r="C2631" s="7"/>
    </row>
    <row r="2632" spans="2:3" x14ac:dyDescent="0.2">
      <c r="B2632" s="7"/>
      <c r="C2632" s="7"/>
    </row>
    <row r="2633" spans="2:3" x14ac:dyDescent="0.2">
      <c r="B2633" s="7"/>
      <c r="C2633" s="7"/>
    </row>
    <row r="2634" spans="2:3" x14ac:dyDescent="0.2">
      <c r="B2634" s="7"/>
      <c r="C2634" s="7"/>
    </row>
    <row r="2635" spans="2:3" x14ac:dyDescent="0.2">
      <c r="B2635" s="7"/>
      <c r="C2635" s="7"/>
    </row>
    <row r="2636" spans="2:3" x14ac:dyDescent="0.2">
      <c r="B2636" s="7"/>
      <c r="C2636" s="7"/>
    </row>
    <row r="2637" spans="2:3" x14ac:dyDescent="0.2">
      <c r="B2637" s="7"/>
      <c r="C2637" s="7"/>
    </row>
    <row r="2638" spans="2:3" x14ac:dyDescent="0.2">
      <c r="B2638" s="7"/>
      <c r="C2638" s="7"/>
    </row>
    <row r="2639" spans="2:3" x14ac:dyDescent="0.2">
      <c r="B2639" s="7"/>
      <c r="C2639" s="7"/>
    </row>
    <row r="2640" spans="2:3" x14ac:dyDescent="0.2">
      <c r="B2640" s="7"/>
      <c r="C2640" s="7"/>
    </row>
    <row r="2641" spans="2:3" x14ac:dyDescent="0.2">
      <c r="B2641" s="7"/>
      <c r="C2641" s="7"/>
    </row>
    <row r="2642" spans="2:3" x14ac:dyDescent="0.2">
      <c r="B2642" s="7"/>
      <c r="C2642" s="7"/>
    </row>
    <row r="2643" spans="2:3" x14ac:dyDescent="0.2">
      <c r="B2643" s="7"/>
      <c r="C2643" s="7"/>
    </row>
    <row r="2644" spans="2:3" x14ac:dyDescent="0.2">
      <c r="B2644" s="7"/>
      <c r="C2644" s="7"/>
    </row>
    <row r="2645" spans="2:3" x14ac:dyDescent="0.2">
      <c r="B2645" s="7"/>
      <c r="C2645" s="7"/>
    </row>
    <row r="2646" spans="2:3" x14ac:dyDescent="0.2">
      <c r="B2646" s="7"/>
      <c r="C2646" s="7"/>
    </row>
    <row r="2647" spans="2:3" x14ac:dyDescent="0.2">
      <c r="B2647" s="7"/>
      <c r="C2647" s="7"/>
    </row>
    <row r="2648" spans="2:3" x14ac:dyDescent="0.2">
      <c r="B2648" s="7"/>
      <c r="C2648" s="7"/>
    </row>
    <row r="2649" spans="2:3" x14ac:dyDescent="0.2">
      <c r="B2649" s="7"/>
      <c r="C2649" s="7"/>
    </row>
    <row r="2650" spans="2:3" x14ac:dyDescent="0.2">
      <c r="B2650" s="7"/>
      <c r="C2650" s="7"/>
    </row>
    <row r="2651" spans="2:3" x14ac:dyDescent="0.2">
      <c r="B2651" s="7"/>
      <c r="C2651" s="7"/>
    </row>
    <row r="2652" spans="2:3" x14ac:dyDescent="0.2">
      <c r="B2652" s="7"/>
      <c r="C2652" s="7"/>
    </row>
    <row r="2653" spans="2:3" x14ac:dyDescent="0.2">
      <c r="B2653" s="7"/>
      <c r="C2653" s="7"/>
    </row>
    <row r="2654" spans="2:3" x14ac:dyDescent="0.2">
      <c r="B2654" s="7"/>
      <c r="C2654" s="7"/>
    </row>
    <row r="2655" spans="2:3" x14ac:dyDescent="0.2">
      <c r="B2655" s="7"/>
      <c r="C2655" s="7"/>
    </row>
    <row r="2656" spans="2:3" x14ac:dyDescent="0.2">
      <c r="B2656" s="7"/>
      <c r="C2656" s="7"/>
    </row>
    <row r="2657" spans="2:3" x14ac:dyDescent="0.2">
      <c r="B2657" s="7"/>
      <c r="C2657" s="7"/>
    </row>
    <row r="2658" spans="2:3" x14ac:dyDescent="0.2">
      <c r="B2658" s="7"/>
      <c r="C2658" s="7"/>
    </row>
    <row r="2659" spans="2:3" x14ac:dyDescent="0.2">
      <c r="B2659" s="7"/>
      <c r="C2659" s="7"/>
    </row>
    <row r="2660" spans="2:3" x14ac:dyDescent="0.2">
      <c r="B2660" s="7"/>
      <c r="C2660" s="7"/>
    </row>
    <row r="2661" spans="2:3" x14ac:dyDescent="0.2">
      <c r="B2661" s="7"/>
      <c r="C2661" s="7"/>
    </row>
    <row r="2662" spans="2:3" x14ac:dyDescent="0.2">
      <c r="B2662" s="7"/>
      <c r="C2662" s="7"/>
    </row>
    <row r="2663" spans="2:3" x14ac:dyDescent="0.2">
      <c r="B2663" s="7"/>
      <c r="C2663" s="7"/>
    </row>
    <row r="2664" spans="2:3" x14ac:dyDescent="0.2">
      <c r="B2664" s="7"/>
      <c r="C2664" s="7"/>
    </row>
    <row r="2665" spans="2:3" x14ac:dyDescent="0.2">
      <c r="B2665" s="7"/>
      <c r="C2665" s="7"/>
    </row>
    <row r="2666" spans="2:3" x14ac:dyDescent="0.2">
      <c r="B2666" s="7"/>
      <c r="C2666" s="7"/>
    </row>
    <row r="2667" spans="2:3" x14ac:dyDescent="0.2">
      <c r="B2667" s="7"/>
      <c r="C2667" s="7"/>
    </row>
    <row r="2668" spans="2:3" x14ac:dyDescent="0.2">
      <c r="B2668" s="7"/>
      <c r="C2668" s="7"/>
    </row>
    <row r="2669" spans="2:3" x14ac:dyDescent="0.2">
      <c r="B2669" s="7"/>
      <c r="C2669" s="7"/>
    </row>
    <row r="2670" spans="2:3" x14ac:dyDescent="0.2">
      <c r="B2670" s="7"/>
      <c r="C2670" s="7"/>
    </row>
    <row r="2671" spans="2:3" x14ac:dyDescent="0.2">
      <c r="B2671" s="7"/>
      <c r="C2671" s="7"/>
    </row>
    <row r="2672" spans="2:3" x14ac:dyDescent="0.2">
      <c r="B2672" s="7"/>
      <c r="C2672" s="7"/>
    </row>
    <row r="2673" spans="2:3" x14ac:dyDescent="0.2">
      <c r="B2673" s="7"/>
      <c r="C2673" s="7"/>
    </row>
    <row r="2674" spans="2:3" x14ac:dyDescent="0.2">
      <c r="B2674" s="7"/>
      <c r="C2674" s="7"/>
    </row>
    <row r="2675" spans="2:3" x14ac:dyDescent="0.2">
      <c r="B2675" s="7"/>
      <c r="C2675" s="7"/>
    </row>
    <row r="2676" spans="2:3" x14ac:dyDescent="0.2">
      <c r="B2676" s="7"/>
      <c r="C2676" s="7"/>
    </row>
    <row r="2677" spans="2:3" x14ac:dyDescent="0.2">
      <c r="B2677" s="7"/>
      <c r="C2677" s="7"/>
    </row>
    <row r="2678" spans="2:3" x14ac:dyDescent="0.2">
      <c r="B2678" s="7"/>
      <c r="C2678" s="7"/>
    </row>
    <row r="2679" spans="2:3" x14ac:dyDescent="0.2">
      <c r="B2679" s="7"/>
      <c r="C2679" s="7"/>
    </row>
    <row r="2680" spans="2:3" x14ac:dyDescent="0.2">
      <c r="B2680" s="7"/>
      <c r="C2680" s="7"/>
    </row>
    <row r="2681" spans="2:3" x14ac:dyDescent="0.2">
      <c r="B2681" s="7"/>
      <c r="C2681" s="7"/>
    </row>
    <row r="2682" spans="2:3" x14ac:dyDescent="0.2">
      <c r="B2682" s="7"/>
      <c r="C2682" s="7"/>
    </row>
    <row r="2683" spans="2:3" x14ac:dyDescent="0.2">
      <c r="B2683" s="7"/>
      <c r="C2683" s="7"/>
    </row>
    <row r="2684" spans="2:3" x14ac:dyDescent="0.2">
      <c r="B2684" s="7"/>
      <c r="C2684" s="7"/>
    </row>
    <row r="2685" spans="2:3" x14ac:dyDescent="0.2">
      <c r="B2685" s="7"/>
      <c r="C2685" s="7"/>
    </row>
    <row r="2686" spans="2:3" x14ac:dyDescent="0.2">
      <c r="B2686" s="7"/>
      <c r="C2686" s="7"/>
    </row>
    <row r="2687" spans="2:3" x14ac:dyDescent="0.2">
      <c r="B2687" s="7"/>
      <c r="C2687" s="7"/>
    </row>
    <row r="2688" spans="2:3" x14ac:dyDescent="0.2">
      <c r="B2688" s="7"/>
      <c r="C2688" s="7"/>
    </row>
    <row r="2689" spans="2:3" x14ac:dyDescent="0.2">
      <c r="B2689" s="7"/>
      <c r="C2689" s="7"/>
    </row>
    <row r="2690" spans="2:3" x14ac:dyDescent="0.2">
      <c r="B2690" s="7"/>
      <c r="C2690" s="7"/>
    </row>
    <row r="2691" spans="2:3" x14ac:dyDescent="0.2">
      <c r="B2691" s="7"/>
      <c r="C2691" s="7"/>
    </row>
    <row r="2692" spans="2:3" x14ac:dyDescent="0.2">
      <c r="B2692" s="7"/>
      <c r="C2692" s="7"/>
    </row>
    <row r="2693" spans="2:3" x14ac:dyDescent="0.2">
      <c r="B2693" s="7"/>
      <c r="C2693" s="7"/>
    </row>
    <row r="2694" spans="2:3" x14ac:dyDescent="0.2">
      <c r="B2694" s="7"/>
      <c r="C2694" s="7"/>
    </row>
    <row r="2695" spans="2:3" x14ac:dyDescent="0.2">
      <c r="B2695" s="7"/>
      <c r="C2695" s="7"/>
    </row>
    <row r="2696" spans="2:3" x14ac:dyDescent="0.2">
      <c r="B2696" s="7"/>
      <c r="C2696" s="7"/>
    </row>
    <row r="2697" spans="2:3" x14ac:dyDescent="0.2">
      <c r="B2697" s="7"/>
      <c r="C2697" s="7"/>
    </row>
    <row r="2698" spans="2:3" x14ac:dyDescent="0.2">
      <c r="B2698" s="7"/>
      <c r="C2698" s="7"/>
    </row>
    <row r="2699" spans="2:3" x14ac:dyDescent="0.2">
      <c r="B2699" s="7"/>
      <c r="C2699" s="7"/>
    </row>
    <row r="2700" spans="2:3" x14ac:dyDescent="0.2">
      <c r="B2700" s="7"/>
      <c r="C2700" s="7"/>
    </row>
    <row r="2701" spans="2:3" x14ac:dyDescent="0.2">
      <c r="B2701" s="7"/>
      <c r="C2701" s="7"/>
    </row>
    <row r="2702" spans="2:3" x14ac:dyDescent="0.2">
      <c r="B2702" s="7"/>
      <c r="C2702" s="7"/>
    </row>
    <row r="2703" spans="2:3" x14ac:dyDescent="0.2">
      <c r="B2703" s="7"/>
      <c r="C2703" s="7"/>
    </row>
    <row r="2704" spans="2:3" x14ac:dyDescent="0.2">
      <c r="B2704" s="7"/>
      <c r="C2704" s="7"/>
    </row>
    <row r="2705" spans="2:3" x14ac:dyDescent="0.2">
      <c r="B2705" s="7"/>
      <c r="C2705" s="7"/>
    </row>
    <row r="2706" spans="2:3" x14ac:dyDescent="0.2">
      <c r="B2706" s="7"/>
      <c r="C2706" s="7"/>
    </row>
    <row r="2707" spans="2:3" x14ac:dyDescent="0.2">
      <c r="B2707" s="7"/>
      <c r="C2707" s="7"/>
    </row>
    <row r="2708" spans="2:3" x14ac:dyDescent="0.2">
      <c r="B2708" s="7"/>
      <c r="C2708" s="7"/>
    </row>
    <row r="2709" spans="2:3" x14ac:dyDescent="0.2">
      <c r="B2709" s="7"/>
      <c r="C2709" s="7"/>
    </row>
    <row r="2710" spans="2:3" x14ac:dyDescent="0.2">
      <c r="B2710" s="7"/>
      <c r="C2710" s="7"/>
    </row>
    <row r="2711" spans="2:3" x14ac:dyDescent="0.2">
      <c r="B2711" s="7"/>
      <c r="C2711" s="7"/>
    </row>
    <row r="2712" spans="2:3" x14ac:dyDescent="0.2">
      <c r="B2712" s="7"/>
      <c r="C2712" s="7"/>
    </row>
    <row r="2713" spans="2:3" x14ac:dyDescent="0.2">
      <c r="B2713" s="7"/>
      <c r="C2713" s="7"/>
    </row>
    <row r="2714" spans="2:3" x14ac:dyDescent="0.2">
      <c r="B2714" s="7"/>
      <c r="C2714" s="7"/>
    </row>
    <row r="2715" spans="2:3" x14ac:dyDescent="0.2">
      <c r="B2715" s="7"/>
      <c r="C2715" s="7"/>
    </row>
    <row r="2716" spans="2:3" x14ac:dyDescent="0.2">
      <c r="B2716" s="7"/>
      <c r="C2716" s="7"/>
    </row>
    <row r="2717" spans="2:3" x14ac:dyDescent="0.2">
      <c r="B2717" s="7"/>
      <c r="C2717" s="7"/>
    </row>
    <row r="2718" spans="2:3" x14ac:dyDescent="0.2">
      <c r="B2718" s="7"/>
      <c r="C2718" s="7"/>
    </row>
    <row r="2719" spans="2:3" x14ac:dyDescent="0.2">
      <c r="B2719" s="7"/>
      <c r="C2719" s="7"/>
    </row>
    <row r="2720" spans="2:3" x14ac:dyDescent="0.2">
      <c r="B2720" s="7"/>
      <c r="C2720" s="7"/>
    </row>
    <row r="2721" spans="2:3" x14ac:dyDescent="0.2">
      <c r="B2721" s="7"/>
      <c r="C2721" s="7"/>
    </row>
    <row r="2722" spans="2:3" x14ac:dyDescent="0.2">
      <c r="B2722" s="7"/>
      <c r="C2722" s="7"/>
    </row>
    <row r="2723" spans="2:3" x14ac:dyDescent="0.2">
      <c r="B2723" s="7"/>
      <c r="C2723" s="7"/>
    </row>
    <row r="2724" spans="2:3" x14ac:dyDescent="0.2">
      <c r="B2724" s="7"/>
      <c r="C2724" s="7"/>
    </row>
    <row r="2725" spans="2:3" x14ac:dyDescent="0.2">
      <c r="B2725" s="7"/>
      <c r="C2725" s="7"/>
    </row>
    <row r="2726" spans="2:3" x14ac:dyDescent="0.2">
      <c r="B2726" s="7"/>
      <c r="C2726" s="7"/>
    </row>
    <row r="2727" spans="2:3" x14ac:dyDescent="0.2">
      <c r="B2727" s="7"/>
      <c r="C2727" s="7"/>
    </row>
    <row r="2728" spans="2:3" x14ac:dyDescent="0.2">
      <c r="B2728" s="7"/>
      <c r="C2728" s="7"/>
    </row>
    <row r="2729" spans="2:3" x14ac:dyDescent="0.2">
      <c r="B2729" s="7"/>
      <c r="C2729" s="7"/>
    </row>
    <row r="2730" spans="2:3" x14ac:dyDescent="0.2">
      <c r="B2730" s="7"/>
      <c r="C2730" s="7"/>
    </row>
    <row r="2731" spans="2:3" x14ac:dyDescent="0.2">
      <c r="B2731" s="7"/>
      <c r="C2731" s="7"/>
    </row>
    <row r="2732" spans="2:3" x14ac:dyDescent="0.2">
      <c r="B2732" s="7"/>
      <c r="C2732" s="7"/>
    </row>
    <row r="2733" spans="2:3" x14ac:dyDescent="0.2">
      <c r="B2733" s="7"/>
      <c r="C2733" s="7"/>
    </row>
    <row r="2734" spans="2:3" x14ac:dyDescent="0.2">
      <c r="B2734" s="7"/>
      <c r="C2734" s="7"/>
    </row>
    <row r="2735" spans="2:3" x14ac:dyDescent="0.2">
      <c r="B2735" s="7"/>
      <c r="C2735" s="7"/>
    </row>
    <row r="2736" spans="2:3" x14ac:dyDescent="0.2">
      <c r="B2736" s="7"/>
      <c r="C2736" s="7"/>
    </row>
    <row r="2737" spans="2:3" x14ac:dyDescent="0.2">
      <c r="B2737" s="7"/>
      <c r="C2737" s="7"/>
    </row>
    <row r="2738" spans="2:3" x14ac:dyDescent="0.2">
      <c r="B2738" s="7"/>
      <c r="C2738" s="7"/>
    </row>
    <row r="2739" spans="2:3" x14ac:dyDescent="0.2">
      <c r="B2739" s="7"/>
      <c r="C2739" s="7"/>
    </row>
    <row r="2740" spans="2:3" x14ac:dyDescent="0.2">
      <c r="B2740" s="7"/>
      <c r="C2740" s="7"/>
    </row>
    <row r="2741" spans="2:3" x14ac:dyDescent="0.2">
      <c r="B2741" s="7"/>
      <c r="C2741" s="7"/>
    </row>
    <row r="2742" spans="2:3" x14ac:dyDescent="0.2">
      <c r="B2742" s="7"/>
      <c r="C2742" s="7"/>
    </row>
    <row r="2743" spans="2:3" x14ac:dyDescent="0.2">
      <c r="B2743" s="7"/>
      <c r="C2743" s="7"/>
    </row>
    <row r="2744" spans="2:3" x14ac:dyDescent="0.2">
      <c r="B2744" s="7"/>
      <c r="C2744" s="7"/>
    </row>
    <row r="2745" spans="2:3" x14ac:dyDescent="0.2">
      <c r="B2745" s="7"/>
      <c r="C2745" s="7"/>
    </row>
    <row r="2746" spans="2:3" x14ac:dyDescent="0.2">
      <c r="B2746" s="7"/>
      <c r="C2746" s="7"/>
    </row>
    <row r="2747" spans="2:3" x14ac:dyDescent="0.2">
      <c r="B2747" s="7"/>
      <c r="C2747" s="7"/>
    </row>
    <row r="2748" spans="2:3" x14ac:dyDescent="0.2">
      <c r="B2748" s="7"/>
      <c r="C2748" s="7"/>
    </row>
    <row r="2749" spans="2:3" x14ac:dyDescent="0.2">
      <c r="B2749" s="7"/>
      <c r="C2749" s="7"/>
    </row>
    <row r="2750" spans="2:3" x14ac:dyDescent="0.2">
      <c r="B2750" s="7"/>
      <c r="C2750" s="7"/>
    </row>
    <row r="2751" spans="2:3" x14ac:dyDescent="0.2">
      <c r="B2751" s="7"/>
      <c r="C2751" s="7"/>
    </row>
    <row r="2752" spans="2:3" x14ac:dyDescent="0.2">
      <c r="B2752" s="7"/>
      <c r="C2752" s="7"/>
    </row>
    <row r="2753" spans="2:3" x14ac:dyDescent="0.2">
      <c r="B2753" s="7"/>
      <c r="C2753" s="7"/>
    </row>
    <row r="2754" spans="2:3" x14ac:dyDescent="0.2">
      <c r="B2754" s="7"/>
      <c r="C2754" s="7"/>
    </row>
    <row r="2755" spans="2:3" x14ac:dyDescent="0.2">
      <c r="B2755" s="7"/>
      <c r="C2755" s="7"/>
    </row>
    <row r="2756" spans="2:3" x14ac:dyDescent="0.2">
      <c r="B2756" s="7"/>
      <c r="C2756" s="7"/>
    </row>
    <row r="2757" spans="2:3" x14ac:dyDescent="0.2">
      <c r="B2757" s="7"/>
      <c r="C2757" s="7"/>
    </row>
    <row r="2758" spans="2:3" x14ac:dyDescent="0.2">
      <c r="B2758" s="7"/>
      <c r="C2758" s="7"/>
    </row>
    <row r="2759" spans="2:3" x14ac:dyDescent="0.2">
      <c r="B2759" s="7"/>
      <c r="C2759" s="7"/>
    </row>
    <row r="2760" spans="2:3" x14ac:dyDescent="0.2">
      <c r="B2760" s="7"/>
      <c r="C2760" s="7"/>
    </row>
    <row r="2761" spans="2:3" x14ac:dyDescent="0.2">
      <c r="B2761" s="7"/>
      <c r="C2761" s="7"/>
    </row>
    <row r="2762" spans="2:3" x14ac:dyDescent="0.2">
      <c r="B2762" s="7"/>
      <c r="C2762" s="7"/>
    </row>
    <row r="2763" spans="2:3" x14ac:dyDescent="0.2">
      <c r="B2763" s="7"/>
      <c r="C2763" s="7"/>
    </row>
    <row r="2764" spans="2:3" x14ac:dyDescent="0.2">
      <c r="B2764" s="7"/>
      <c r="C2764" s="7"/>
    </row>
    <row r="2765" spans="2:3" x14ac:dyDescent="0.2">
      <c r="B2765" s="7"/>
      <c r="C2765" s="7"/>
    </row>
    <row r="2766" spans="2:3" x14ac:dyDescent="0.2">
      <c r="B2766" s="7"/>
      <c r="C2766" s="7"/>
    </row>
    <row r="2767" spans="2:3" x14ac:dyDescent="0.2">
      <c r="B2767" s="7"/>
      <c r="C2767" s="7"/>
    </row>
    <row r="2768" spans="2:3" x14ac:dyDescent="0.2">
      <c r="B2768" s="7"/>
      <c r="C2768" s="7"/>
    </row>
    <row r="2769" spans="2:3" x14ac:dyDescent="0.2">
      <c r="B2769" s="7"/>
      <c r="C2769" s="7"/>
    </row>
    <row r="2770" spans="2:3" x14ac:dyDescent="0.2">
      <c r="B2770" s="7"/>
      <c r="C2770" s="7"/>
    </row>
    <row r="2771" spans="2:3" x14ac:dyDescent="0.2">
      <c r="B2771" s="7"/>
      <c r="C2771" s="7"/>
    </row>
    <row r="2772" spans="2:3" x14ac:dyDescent="0.2">
      <c r="B2772" s="7"/>
      <c r="C2772" s="7"/>
    </row>
    <row r="2773" spans="2:3" x14ac:dyDescent="0.2">
      <c r="B2773" s="7"/>
      <c r="C2773" s="7"/>
    </row>
    <row r="2774" spans="2:3" x14ac:dyDescent="0.2">
      <c r="B2774" s="7"/>
      <c r="C2774" s="7"/>
    </row>
    <row r="2775" spans="2:3" x14ac:dyDescent="0.2">
      <c r="B2775" s="7"/>
      <c r="C2775" s="7"/>
    </row>
    <row r="2776" spans="2:3" x14ac:dyDescent="0.2">
      <c r="B2776" s="7"/>
      <c r="C2776" s="7"/>
    </row>
    <row r="2777" spans="2:3" x14ac:dyDescent="0.2">
      <c r="B2777" s="7"/>
      <c r="C2777" s="7"/>
    </row>
    <row r="2778" spans="2:3" x14ac:dyDescent="0.2">
      <c r="B2778" s="7"/>
      <c r="C2778" s="7"/>
    </row>
    <row r="2779" spans="2:3" x14ac:dyDescent="0.2">
      <c r="B2779" s="7"/>
      <c r="C2779" s="7"/>
    </row>
    <row r="2780" spans="2:3" x14ac:dyDescent="0.2">
      <c r="B2780" s="7"/>
      <c r="C2780" s="7"/>
    </row>
    <row r="2781" spans="2:3" x14ac:dyDescent="0.2">
      <c r="B2781" s="7"/>
      <c r="C2781" s="7"/>
    </row>
    <row r="2782" spans="2:3" x14ac:dyDescent="0.2">
      <c r="B2782" s="7"/>
      <c r="C2782" s="7"/>
    </row>
    <row r="2783" spans="2:3" x14ac:dyDescent="0.2">
      <c r="B2783" s="7"/>
      <c r="C2783" s="7"/>
    </row>
    <row r="2784" spans="2:3" x14ac:dyDescent="0.2">
      <c r="B2784" s="7"/>
      <c r="C2784" s="7"/>
    </row>
    <row r="2785" spans="2:3" x14ac:dyDescent="0.2">
      <c r="B2785" s="7"/>
      <c r="C2785" s="7"/>
    </row>
    <row r="2786" spans="2:3" x14ac:dyDescent="0.2">
      <c r="B2786" s="7"/>
      <c r="C2786" s="7"/>
    </row>
    <row r="2787" spans="2:3" x14ac:dyDescent="0.2">
      <c r="B2787" s="7"/>
      <c r="C2787" s="7"/>
    </row>
    <row r="2788" spans="2:3" x14ac:dyDescent="0.2">
      <c r="B2788" s="7"/>
      <c r="C2788" s="7"/>
    </row>
    <row r="2789" spans="2:3" x14ac:dyDescent="0.2">
      <c r="B2789" s="7"/>
      <c r="C2789" s="7"/>
    </row>
    <row r="2790" spans="2:3" x14ac:dyDescent="0.2">
      <c r="B2790" s="7"/>
      <c r="C2790" s="7"/>
    </row>
    <row r="2791" spans="2:3" x14ac:dyDescent="0.2">
      <c r="B2791" s="7"/>
      <c r="C2791" s="7"/>
    </row>
    <row r="2792" spans="2:3" x14ac:dyDescent="0.2">
      <c r="B2792" s="7"/>
      <c r="C2792" s="7"/>
    </row>
    <row r="2793" spans="2:3" x14ac:dyDescent="0.2">
      <c r="B2793" s="7"/>
      <c r="C2793" s="7"/>
    </row>
    <row r="2794" spans="2:3" x14ac:dyDescent="0.2">
      <c r="B2794" s="7"/>
      <c r="C2794" s="7"/>
    </row>
    <row r="2795" spans="2:3" x14ac:dyDescent="0.2">
      <c r="B2795" s="7"/>
      <c r="C2795" s="7"/>
    </row>
    <row r="2796" spans="2:3" x14ac:dyDescent="0.2">
      <c r="B2796" s="7"/>
      <c r="C2796" s="7"/>
    </row>
    <row r="2797" spans="2:3" x14ac:dyDescent="0.2">
      <c r="B2797" s="7"/>
      <c r="C2797" s="7"/>
    </row>
    <row r="2798" spans="2:3" x14ac:dyDescent="0.2">
      <c r="B2798" s="7"/>
      <c r="C2798" s="7"/>
    </row>
    <row r="2799" spans="2:3" x14ac:dyDescent="0.2">
      <c r="B2799" s="7"/>
      <c r="C2799" s="7"/>
    </row>
    <row r="2800" spans="2:3" x14ac:dyDescent="0.2">
      <c r="B2800" s="7"/>
      <c r="C2800" s="7"/>
    </row>
    <row r="2801" spans="2:3" x14ac:dyDescent="0.2">
      <c r="B2801" s="7"/>
      <c r="C2801" s="7"/>
    </row>
    <row r="2802" spans="2:3" x14ac:dyDescent="0.2">
      <c r="B2802" s="7"/>
      <c r="C2802" s="7"/>
    </row>
    <row r="2803" spans="2:3" x14ac:dyDescent="0.2">
      <c r="B2803" s="7"/>
      <c r="C2803" s="7"/>
    </row>
    <row r="2804" spans="2:3" x14ac:dyDescent="0.2">
      <c r="B2804" s="7"/>
      <c r="C2804" s="7"/>
    </row>
    <row r="2805" spans="2:3" x14ac:dyDescent="0.2">
      <c r="B2805" s="7"/>
      <c r="C2805" s="7"/>
    </row>
    <row r="2806" spans="2:3" x14ac:dyDescent="0.2">
      <c r="B2806" s="7"/>
      <c r="C2806" s="7"/>
    </row>
    <row r="2807" spans="2:3" x14ac:dyDescent="0.2">
      <c r="B2807" s="7"/>
      <c r="C2807" s="7"/>
    </row>
    <row r="2808" spans="2:3" x14ac:dyDescent="0.2">
      <c r="B2808" s="7"/>
      <c r="C2808" s="7"/>
    </row>
    <row r="2809" spans="2:3" x14ac:dyDescent="0.2">
      <c r="B2809" s="7"/>
      <c r="C2809" s="7"/>
    </row>
    <row r="2810" spans="2:3" x14ac:dyDescent="0.2">
      <c r="B2810" s="7"/>
      <c r="C2810" s="7"/>
    </row>
    <row r="2811" spans="2:3" x14ac:dyDescent="0.2">
      <c r="B2811" s="7"/>
      <c r="C2811" s="7"/>
    </row>
    <row r="2812" spans="2:3" x14ac:dyDescent="0.2">
      <c r="B2812" s="7"/>
      <c r="C2812" s="7"/>
    </row>
    <row r="2813" spans="2:3" x14ac:dyDescent="0.2">
      <c r="B2813" s="7"/>
      <c r="C2813" s="7"/>
    </row>
    <row r="2814" spans="2:3" x14ac:dyDescent="0.2">
      <c r="B2814" s="7"/>
      <c r="C2814" s="7"/>
    </row>
    <row r="2815" spans="2:3" x14ac:dyDescent="0.2">
      <c r="B2815" s="7"/>
      <c r="C2815" s="7"/>
    </row>
    <row r="2816" spans="2:3" x14ac:dyDescent="0.2">
      <c r="B2816" s="7"/>
      <c r="C2816" s="7"/>
    </row>
    <row r="2817" spans="2:3" x14ac:dyDescent="0.2">
      <c r="B2817" s="7"/>
      <c r="C2817" s="7"/>
    </row>
    <row r="2818" spans="2:3" x14ac:dyDescent="0.2">
      <c r="B2818" s="7"/>
      <c r="C2818" s="7"/>
    </row>
    <row r="2819" spans="2:3" x14ac:dyDescent="0.2">
      <c r="B2819" s="7"/>
      <c r="C2819" s="7"/>
    </row>
    <row r="2820" spans="2:3" x14ac:dyDescent="0.2">
      <c r="B2820" s="7"/>
      <c r="C2820" s="7"/>
    </row>
    <row r="2821" spans="2:3" x14ac:dyDescent="0.2">
      <c r="B2821" s="7"/>
      <c r="C2821" s="7"/>
    </row>
    <row r="2822" spans="2:3" x14ac:dyDescent="0.2">
      <c r="B2822" s="7"/>
      <c r="C2822" s="7"/>
    </row>
    <row r="2823" spans="2:3" x14ac:dyDescent="0.2">
      <c r="B2823" s="7"/>
      <c r="C2823" s="7"/>
    </row>
    <row r="2824" spans="2:3" x14ac:dyDescent="0.2">
      <c r="B2824" s="7"/>
      <c r="C2824" s="7"/>
    </row>
    <row r="2825" spans="2:3" x14ac:dyDescent="0.2">
      <c r="B2825" s="7"/>
      <c r="C2825" s="7"/>
    </row>
    <row r="2826" spans="2:3" x14ac:dyDescent="0.2">
      <c r="B2826" s="7"/>
      <c r="C2826" s="7"/>
    </row>
    <row r="2827" spans="2:3" x14ac:dyDescent="0.2">
      <c r="B2827" s="7"/>
      <c r="C2827" s="7"/>
    </row>
    <row r="2828" spans="2:3" x14ac:dyDescent="0.2">
      <c r="B2828" s="7"/>
      <c r="C2828" s="7"/>
    </row>
    <row r="2829" spans="2:3" x14ac:dyDescent="0.2">
      <c r="B2829" s="7"/>
      <c r="C2829" s="7"/>
    </row>
    <row r="2830" spans="2:3" x14ac:dyDescent="0.2">
      <c r="B2830" s="7"/>
      <c r="C2830" s="7"/>
    </row>
    <row r="2831" spans="2:3" x14ac:dyDescent="0.2">
      <c r="B2831" s="7"/>
      <c r="C2831" s="7"/>
    </row>
    <row r="2832" spans="2:3" x14ac:dyDescent="0.2">
      <c r="B2832" s="7"/>
      <c r="C2832" s="7"/>
    </row>
    <row r="2833" spans="2:3" x14ac:dyDescent="0.2">
      <c r="B2833" s="7"/>
      <c r="C2833" s="7"/>
    </row>
    <row r="2834" spans="2:3" x14ac:dyDescent="0.2">
      <c r="B2834" s="7"/>
      <c r="C2834" s="7"/>
    </row>
    <row r="2835" spans="2:3" x14ac:dyDescent="0.2">
      <c r="B2835" s="7"/>
      <c r="C2835" s="7"/>
    </row>
    <row r="2836" spans="2:3" x14ac:dyDescent="0.2">
      <c r="B2836" s="7"/>
      <c r="C2836" s="7"/>
    </row>
    <row r="2837" spans="2:3" x14ac:dyDescent="0.2">
      <c r="B2837" s="7"/>
      <c r="C2837" s="7"/>
    </row>
    <row r="2838" spans="2:3" x14ac:dyDescent="0.2">
      <c r="B2838" s="7"/>
      <c r="C2838" s="7"/>
    </row>
    <row r="2839" spans="2:3" x14ac:dyDescent="0.2">
      <c r="B2839" s="7"/>
      <c r="C2839" s="7"/>
    </row>
    <row r="2840" spans="2:3" x14ac:dyDescent="0.2">
      <c r="B2840" s="7"/>
      <c r="C2840" s="7"/>
    </row>
    <row r="2841" spans="2:3" x14ac:dyDescent="0.2">
      <c r="B2841" s="7"/>
      <c r="C2841" s="7"/>
    </row>
    <row r="2842" spans="2:3" x14ac:dyDescent="0.2">
      <c r="B2842" s="7"/>
      <c r="C2842" s="7"/>
    </row>
    <row r="2843" spans="2:3" x14ac:dyDescent="0.2">
      <c r="B2843" s="7"/>
      <c r="C2843" s="7"/>
    </row>
    <row r="2844" spans="2:3" x14ac:dyDescent="0.2">
      <c r="B2844" s="7"/>
      <c r="C2844" s="7"/>
    </row>
    <row r="2845" spans="2:3" x14ac:dyDescent="0.2">
      <c r="B2845" s="7"/>
      <c r="C2845" s="7"/>
    </row>
    <row r="2846" spans="2:3" x14ac:dyDescent="0.2">
      <c r="B2846" s="7"/>
      <c r="C2846" s="7"/>
    </row>
    <row r="2847" spans="2:3" x14ac:dyDescent="0.2">
      <c r="B2847" s="7"/>
      <c r="C2847" s="7"/>
    </row>
    <row r="2848" spans="2:3" x14ac:dyDescent="0.2">
      <c r="B2848" s="7"/>
      <c r="C2848" s="7"/>
    </row>
    <row r="2849" spans="2:3" x14ac:dyDescent="0.2">
      <c r="B2849" s="7"/>
      <c r="C2849" s="7"/>
    </row>
    <row r="2850" spans="2:3" x14ac:dyDescent="0.2">
      <c r="B2850" s="7"/>
      <c r="C2850" s="7"/>
    </row>
    <row r="2851" spans="2:3" x14ac:dyDescent="0.2">
      <c r="B2851" s="7"/>
      <c r="C2851" s="7"/>
    </row>
    <row r="2852" spans="2:3" x14ac:dyDescent="0.2">
      <c r="B2852" s="7"/>
      <c r="C2852" s="7"/>
    </row>
    <row r="2853" spans="2:3" x14ac:dyDescent="0.2">
      <c r="B2853" s="7"/>
      <c r="C2853" s="7"/>
    </row>
    <row r="2854" spans="2:3" x14ac:dyDescent="0.2">
      <c r="B2854" s="7"/>
      <c r="C2854" s="7"/>
    </row>
    <row r="2855" spans="2:3" x14ac:dyDescent="0.2">
      <c r="B2855" s="7"/>
      <c r="C2855" s="7"/>
    </row>
    <row r="2856" spans="2:3" x14ac:dyDescent="0.2">
      <c r="B2856" s="7"/>
      <c r="C2856" s="7"/>
    </row>
    <row r="2857" spans="2:3" x14ac:dyDescent="0.2">
      <c r="B2857" s="7"/>
      <c r="C2857" s="7"/>
    </row>
    <row r="2858" spans="2:3" x14ac:dyDescent="0.2">
      <c r="B2858" s="7"/>
      <c r="C2858" s="7"/>
    </row>
    <row r="2859" spans="2:3" x14ac:dyDescent="0.2">
      <c r="B2859" s="7"/>
      <c r="C2859" s="7"/>
    </row>
    <row r="2860" spans="2:3" x14ac:dyDescent="0.2">
      <c r="B2860" s="7"/>
      <c r="C2860" s="7"/>
    </row>
    <row r="2861" spans="2:3" x14ac:dyDescent="0.2">
      <c r="B2861" s="7"/>
      <c r="C2861" s="7"/>
    </row>
    <row r="2862" spans="2:3" x14ac:dyDescent="0.2">
      <c r="B2862" s="7"/>
      <c r="C2862" s="7"/>
    </row>
    <row r="2863" spans="2:3" x14ac:dyDescent="0.2">
      <c r="B2863" s="7"/>
      <c r="C2863" s="7"/>
    </row>
    <row r="2864" spans="2:3" x14ac:dyDescent="0.2">
      <c r="B2864" s="7"/>
      <c r="C2864" s="7"/>
    </row>
    <row r="2865" spans="2:3" x14ac:dyDescent="0.2">
      <c r="B2865" s="7"/>
      <c r="C2865" s="7"/>
    </row>
    <row r="2866" spans="2:3" x14ac:dyDescent="0.2">
      <c r="B2866" s="7"/>
      <c r="C2866" s="7"/>
    </row>
    <row r="2867" spans="2:3" x14ac:dyDescent="0.2">
      <c r="B2867" s="7"/>
      <c r="C2867" s="7"/>
    </row>
    <row r="2868" spans="2:3" x14ac:dyDescent="0.2">
      <c r="B2868" s="7"/>
      <c r="C2868" s="7"/>
    </row>
    <row r="2869" spans="2:3" x14ac:dyDescent="0.2">
      <c r="B2869" s="7"/>
      <c r="C2869" s="7"/>
    </row>
    <row r="2870" spans="2:3" x14ac:dyDescent="0.2">
      <c r="B2870" s="7"/>
      <c r="C2870" s="7"/>
    </row>
    <row r="2871" spans="2:3" x14ac:dyDescent="0.2">
      <c r="B2871" s="7"/>
      <c r="C2871" s="7"/>
    </row>
    <row r="2872" spans="2:3" x14ac:dyDescent="0.2">
      <c r="B2872" s="7"/>
      <c r="C2872" s="7"/>
    </row>
    <row r="2873" spans="2:3" x14ac:dyDescent="0.2">
      <c r="B2873" s="7"/>
      <c r="C2873" s="7"/>
    </row>
    <row r="2874" spans="2:3" x14ac:dyDescent="0.2">
      <c r="B2874" s="7"/>
      <c r="C2874" s="7"/>
    </row>
    <row r="2875" spans="2:3" x14ac:dyDescent="0.2">
      <c r="B2875" s="7"/>
      <c r="C2875" s="7"/>
    </row>
    <row r="2876" spans="2:3" x14ac:dyDescent="0.2">
      <c r="B2876" s="7"/>
      <c r="C2876" s="7"/>
    </row>
    <row r="2877" spans="2:3" x14ac:dyDescent="0.2">
      <c r="B2877" s="7"/>
      <c r="C2877" s="7"/>
    </row>
    <row r="2878" spans="2:3" x14ac:dyDescent="0.2">
      <c r="B2878" s="7"/>
      <c r="C2878" s="7"/>
    </row>
    <row r="2879" spans="2:3" x14ac:dyDescent="0.2">
      <c r="B2879" s="7"/>
      <c r="C2879" s="7"/>
    </row>
    <row r="2880" spans="2:3" x14ac:dyDescent="0.2">
      <c r="B2880" s="7"/>
      <c r="C2880" s="7"/>
    </row>
    <row r="2881" spans="2:3" x14ac:dyDescent="0.2">
      <c r="B2881" s="7"/>
      <c r="C2881" s="7"/>
    </row>
    <row r="2882" spans="2:3" x14ac:dyDescent="0.2">
      <c r="B2882" s="7"/>
      <c r="C2882" s="7"/>
    </row>
    <row r="2883" spans="2:3" x14ac:dyDescent="0.2">
      <c r="B2883" s="7"/>
      <c r="C2883" s="7"/>
    </row>
    <row r="2884" spans="2:3" x14ac:dyDescent="0.2">
      <c r="B2884" s="7"/>
      <c r="C2884" s="7"/>
    </row>
    <row r="2885" spans="2:3" x14ac:dyDescent="0.2">
      <c r="B2885" s="7"/>
      <c r="C2885" s="7"/>
    </row>
    <row r="2886" spans="2:3" x14ac:dyDescent="0.2">
      <c r="B2886" s="7"/>
      <c r="C2886" s="7"/>
    </row>
    <row r="2887" spans="2:3" x14ac:dyDescent="0.2">
      <c r="B2887" s="7"/>
      <c r="C2887" s="7"/>
    </row>
    <row r="2888" spans="2:3" x14ac:dyDescent="0.2">
      <c r="B2888" s="7"/>
      <c r="C2888" s="7"/>
    </row>
    <row r="2889" spans="2:3" x14ac:dyDescent="0.2">
      <c r="B2889" s="7"/>
      <c r="C2889" s="7"/>
    </row>
    <row r="2890" spans="2:3" x14ac:dyDescent="0.2">
      <c r="B2890" s="7"/>
      <c r="C2890" s="7"/>
    </row>
    <row r="2891" spans="2:3" x14ac:dyDescent="0.2">
      <c r="B2891" s="7"/>
      <c r="C2891" s="7"/>
    </row>
    <row r="2892" spans="2:3" x14ac:dyDescent="0.2">
      <c r="B2892" s="7"/>
      <c r="C2892" s="7"/>
    </row>
    <row r="2893" spans="2:3" x14ac:dyDescent="0.2">
      <c r="B2893" s="7"/>
      <c r="C2893" s="7"/>
    </row>
    <row r="2894" spans="2:3" x14ac:dyDescent="0.2">
      <c r="B2894" s="7"/>
      <c r="C2894" s="7"/>
    </row>
    <row r="2895" spans="2:3" x14ac:dyDescent="0.2">
      <c r="B2895" s="7"/>
      <c r="C2895" s="7"/>
    </row>
    <row r="2896" spans="2:3" x14ac:dyDescent="0.2">
      <c r="B2896" s="7"/>
      <c r="C2896" s="7"/>
    </row>
    <row r="2897" spans="2:3" x14ac:dyDescent="0.2">
      <c r="B2897" s="7"/>
      <c r="C2897" s="7"/>
    </row>
    <row r="2898" spans="2:3" x14ac:dyDescent="0.2">
      <c r="B2898" s="7"/>
      <c r="C2898" s="7"/>
    </row>
    <row r="2899" spans="2:3" x14ac:dyDescent="0.2">
      <c r="B2899" s="7"/>
      <c r="C2899" s="7"/>
    </row>
    <row r="2900" spans="2:3" x14ac:dyDescent="0.2">
      <c r="B2900" s="7"/>
      <c r="C2900" s="7"/>
    </row>
    <row r="2901" spans="2:3" x14ac:dyDescent="0.2">
      <c r="B2901" s="7"/>
      <c r="C2901" s="7"/>
    </row>
    <row r="2902" spans="2:3" x14ac:dyDescent="0.2">
      <c r="B2902" s="7"/>
      <c r="C2902" s="7"/>
    </row>
    <row r="2903" spans="2:3" x14ac:dyDescent="0.2">
      <c r="B2903" s="7"/>
      <c r="C2903" s="7"/>
    </row>
    <row r="2904" spans="2:3" x14ac:dyDescent="0.2">
      <c r="B2904" s="7"/>
      <c r="C2904" s="7"/>
    </row>
    <row r="2905" spans="2:3" x14ac:dyDescent="0.2">
      <c r="B2905" s="7"/>
      <c r="C2905" s="7"/>
    </row>
    <row r="2906" spans="2:3" x14ac:dyDescent="0.2">
      <c r="B2906" s="7"/>
      <c r="C2906" s="7"/>
    </row>
    <row r="2907" spans="2:3" x14ac:dyDescent="0.2">
      <c r="B2907" s="7"/>
      <c r="C2907" s="7"/>
    </row>
    <row r="2908" spans="2:3" x14ac:dyDescent="0.2">
      <c r="B2908" s="7"/>
      <c r="C2908" s="7"/>
    </row>
    <row r="2909" spans="2:3" x14ac:dyDescent="0.2">
      <c r="B2909" s="7"/>
      <c r="C2909" s="7"/>
    </row>
    <row r="2910" spans="2:3" x14ac:dyDescent="0.2">
      <c r="B2910" s="7"/>
      <c r="C2910" s="7"/>
    </row>
    <row r="2911" spans="2:3" x14ac:dyDescent="0.2">
      <c r="B2911" s="7"/>
      <c r="C2911" s="7"/>
    </row>
    <row r="2912" spans="2:3" x14ac:dyDescent="0.2">
      <c r="B2912" s="7"/>
      <c r="C2912" s="7"/>
    </row>
    <row r="2913" spans="2:3" x14ac:dyDescent="0.2">
      <c r="B2913" s="7"/>
      <c r="C2913" s="7"/>
    </row>
    <row r="2914" spans="2:3" x14ac:dyDescent="0.2">
      <c r="B2914" s="7"/>
      <c r="C2914" s="7"/>
    </row>
    <row r="2915" spans="2:3" x14ac:dyDescent="0.2">
      <c r="B2915" s="7"/>
      <c r="C2915" s="7"/>
    </row>
    <row r="2916" spans="2:3" x14ac:dyDescent="0.2">
      <c r="B2916" s="7"/>
      <c r="C2916" s="7"/>
    </row>
    <row r="2917" spans="2:3" x14ac:dyDescent="0.2">
      <c r="B2917" s="7"/>
      <c r="C2917" s="7"/>
    </row>
    <row r="2918" spans="2:3" x14ac:dyDescent="0.2">
      <c r="B2918" s="7"/>
      <c r="C2918" s="7"/>
    </row>
    <row r="2919" spans="2:3" x14ac:dyDescent="0.2">
      <c r="B2919" s="7"/>
      <c r="C2919" s="7"/>
    </row>
    <row r="2920" spans="2:3" x14ac:dyDescent="0.2">
      <c r="B2920" s="7"/>
      <c r="C2920" s="7"/>
    </row>
    <row r="2921" spans="2:3" x14ac:dyDescent="0.2">
      <c r="B2921" s="7"/>
      <c r="C2921" s="7"/>
    </row>
    <row r="2922" spans="2:3" x14ac:dyDescent="0.2">
      <c r="B2922" s="7"/>
      <c r="C2922" s="7"/>
    </row>
    <row r="2923" spans="2:3" x14ac:dyDescent="0.2">
      <c r="B2923" s="7"/>
      <c r="C2923" s="7"/>
    </row>
    <row r="2924" spans="2:3" x14ac:dyDescent="0.2">
      <c r="B2924" s="7"/>
      <c r="C2924" s="7"/>
    </row>
    <row r="2925" spans="2:3" x14ac:dyDescent="0.2">
      <c r="B2925" s="7"/>
      <c r="C2925" s="7"/>
    </row>
    <row r="2926" spans="2:3" x14ac:dyDescent="0.2">
      <c r="B2926" s="7"/>
      <c r="C2926" s="7"/>
    </row>
    <row r="2927" spans="2:3" x14ac:dyDescent="0.2">
      <c r="B2927" s="7"/>
      <c r="C2927" s="7"/>
    </row>
    <row r="2928" spans="2:3" x14ac:dyDescent="0.2">
      <c r="B2928" s="7"/>
      <c r="C2928" s="7"/>
    </row>
    <row r="2929" spans="2:3" x14ac:dyDescent="0.2">
      <c r="B2929" s="7"/>
      <c r="C2929" s="7"/>
    </row>
    <row r="2930" spans="2:3" x14ac:dyDescent="0.2">
      <c r="B2930" s="7"/>
      <c r="C2930" s="7"/>
    </row>
    <row r="2931" spans="2:3" x14ac:dyDescent="0.2">
      <c r="B2931" s="7"/>
      <c r="C2931" s="7"/>
    </row>
    <row r="2932" spans="2:3" x14ac:dyDescent="0.2">
      <c r="B2932" s="7"/>
      <c r="C2932" s="7"/>
    </row>
    <row r="2933" spans="2:3" x14ac:dyDescent="0.2">
      <c r="B2933" s="7"/>
      <c r="C2933" s="7"/>
    </row>
    <row r="2934" spans="2:3" x14ac:dyDescent="0.2">
      <c r="B2934" s="7"/>
      <c r="C2934" s="7"/>
    </row>
    <row r="2935" spans="2:3" x14ac:dyDescent="0.2">
      <c r="B2935" s="7"/>
      <c r="C2935" s="7"/>
    </row>
    <row r="2936" spans="2:3" x14ac:dyDescent="0.2">
      <c r="B2936" s="7"/>
      <c r="C2936" s="7"/>
    </row>
    <row r="2937" spans="2:3" x14ac:dyDescent="0.2">
      <c r="B2937" s="7"/>
      <c r="C2937" s="7"/>
    </row>
    <row r="2938" spans="2:3" x14ac:dyDescent="0.2">
      <c r="B2938" s="7"/>
      <c r="C2938" s="7"/>
    </row>
    <row r="2939" spans="2:3" x14ac:dyDescent="0.2">
      <c r="B2939" s="7"/>
      <c r="C2939" s="7"/>
    </row>
    <row r="2940" spans="2:3" x14ac:dyDescent="0.2">
      <c r="B2940" s="7"/>
      <c r="C2940" s="7"/>
    </row>
    <row r="2941" spans="2:3" x14ac:dyDescent="0.2">
      <c r="B2941" s="7"/>
      <c r="C2941" s="7"/>
    </row>
    <row r="2942" spans="2:3" x14ac:dyDescent="0.2">
      <c r="B2942" s="7"/>
      <c r="C2942" s="7"/>
    </row>
    <row r="2943" spans="2:3" x14ac:dyDescent="0.2">
      <c r="B2943" s="7"/>
      <c r="C2943" s="7"/>
    </row>
    <row r="2944" spans="2:3" x14ac:dyDescent="0.2">
      <c r="B2944" s="7"/>
      <c r="C2944" s="7"/>
    </row>
    <row r="2945" spans="2:3" x14ac:dyDescent="0.2">
      <c r="B2945" s="7"/>
      <c r="C2945" s="7"/>
    </row>
    <row r="2946" spans="2:3" x14ac:dyDescent="0.2">
      <c r="B2946" s="7"/>
      <c r="C2946" s="7"/>
    </row>
    <row r="2947" spans="2:3" x14ac:dyDescent="0.2">
      <c r="B2947" s="7"/>
      <c r="C2947" s="7"/>
    </row>
    <row r="2948" spans="2:3" x14ac:dyDescent="0.2">
      <c r="B2948" s="7"/>
      <c r="C2948" s="7"/>
    </row>
    <row r="2949" spans="2:3" x14ac:dyDescent="0.2">
      <c r="B2949" s="7"/>
      <c r="C2949" s="7"/>
    </row>
    <row r="2950" spans="2:3" x14ac:dyDescent="0.2">
      <c r="B2950" s="7"/>
      <c r="C2950" s="7"/>
    </row>
    <row r="2951" spans="2:3" x14ac:dyDescent="0.2">
      <c r="B2951" s="7"/>
      <c r="C2951" s="7"/>
    </row>
    <row r="2952" spans="2:3" x14ac:dyDescent="0.2">
      <c r="B2952" s="7"/>
      <c r="C2952" s="7"/>
    </row>
    <row r="2953" spans="2:3" x14ac:dyDescent="0.2">
      <c r="B2953" s="7"/>
      <c r="C2953" s="7"/>
    </row>
    <row r="2954" spans="2:3" x14ac:dyDescent="0.2">
      <c r="B2954" s="7"/>
      <c r="C2954" s="7"/>
    </row>
    <row r="2955" spans="2:3" x14ac:dyDescent="0.2">
      <c r="B2955" s="7"/>
      <c r="C2955" s="7"/>
    </row>
    <row r="2956" spans="2:3" x14ac:dyDescent="0.2">
      <c r="B2956" s="7"/>
      <c r="C2956" s="7"/>
    </row>
    <row r="2957" spans="2:3" x14ac:dyDescent="0.2">
      <c r="B2957" s="7"/>
      <c r="C2957" s="7"/>
    </row>
    <row r="2958" spans="2:3" x14ac:dyDescent="0.2">
      <c r="B2958" s="7"/>
      <c r="C2958" s="7"/>
    </row>
    <row r="2959" spans="2:3" x14ac:dyDescent="0.2">
      <c r="B2959" s="7"/>
      <c r="C2959" s="7"/>
    </row>
    <row r="2960" spans="2:3" x14ac:dyDescent="0.2">
      <c r="B2960" s="7"/>
      <c r="C2960" s="7"/>
    </row>
    <row r="2961" spans="2:3" x14ac:dyDescent="0.2">
      <c r="B2961" s="7"/>
      <c r="C2961" s="7"/>
    </row>
    <row r="2962" spans="2:3" x14ac:dyDescent="0.2">
      <c r="B2962" s="7"/>
      <c r="C2962" s="7"/>
    </row>
    <row r="2963" spans="2:3" x14ac:dyDescent="0.2">
      <c r="B2963" s="7"/>
      <c r="C2963" s="7"/>
    </row>
    <row r="2964" spans="2:3" x14ac:dyDescent="0.2">
      <c r="B2964" s="7"/>
      <c r="C2964" s="7"/>
    </row>
    <row r="2965" spans="2:3" x14ac:dyDescent="0.2">
      <c r="B2965" s="7"/>
      <c r="C2965" s="7"/>
    </row>
    <row r="2966" spans="2:3" x14ac:dyDescent="0.2">
      <c r="B2966" s="7"/>
      <c r="C2966" s="7"/>
    </row>
    <row r="2967" spans="2:3" x14ac:dyDescent="0.2">
      <c r="B2967" s="7"/>
      <c r="C2967" s="7"/>
    </row>
    <row r="2968" spans="2:3" x14ac:dyDescent="0.2">
      <c r="B2968" s="7"/>
      <c r="C2968" s="7"/>
    </row>
    <row r="2969" spans="2:3" x14ac:dyDescent="0.2">
      <c r="B2969" s="7"/>
      <c r="C2969" s="7"/>
    </row>
    <row r="2970" spans="2:3" x14ac:dyDescent="0.2">
      <c r="B2970" s="7"/>
      <c r="C2970" s="7"/>
    </row>
    <row r="2971" spans="2:3" x14ac:dyDescent="0.2">
      <c r="B2971" s="7"/>
      <c r="C2971" s="7"/>
    </row>
    <row r="2972" spans="2:3" x14ac:dyDescent="0.2">
      <c r="B2972" s="7"/>
      <c r="C2972" s="7"/>
    </row>
    <row r="2973" spans="2:3" x14ac:dyDescent="0.2">
      <c r="B2973" s="7"/>
      <c r="C2973" s="7"/>
    </row>
    <row r="2974" spans="2:3" x14ac:dyDescent="0.2">
      <c r="B2974" s="7"/>
      <c r="C2974" s="7"/>
    </row>
    <row r="2975" spans="2:3" x14ac:dyDescent="0.2">
      <c r="B2975" s="7"/>
      <c r="C2975" s="7"/>
    </row>
    <row r="2976" spans="2:3" x14ac:dyDescent="0.2">
      <c r="B2976" s="7"/>
      <c r="C2976" s="7"/>
    </row>
    <row r="2977" spans="2:3" x14ac:dyDescent="0.2">
      <c r="B2977" s="7"/>
      <c r="C2977" s="7"/>
    </row>
    <row r="2978" spans="2:3" x14ac:dyDescent="0.2">
      <c r="B2978" s="7"/>
      <c r="C2978" s="7"/>
    </row>
    <row r="2979" spans="2:3" x14ac:dyDescent="0.2">
      <c r="B2979" s="7"/>
      <c r="C2979" s="7"/>
    </row>
    <row r="2980" spans="2:3" x14ac:dyDescent="0.2">
      <c r="B2980" s="7"/>
      <c r="C2980" s="7"/>
    </row>
    <row r="2981" spans="2:3" x14ac:dyDescent="0.2">
      <c r="B2981" s="7"/>
      <c r="C2981" s="7"/>
    </row>
    <row r="2982" spans="2:3" x14ac:dyDescent="0.2">
      <c r="B2982" s="7"/>
      <c r="C2982" s="7"/>
    </row>
    <row r="2983" spans="2:3" x14ac:dyDescent="0.2">
      <c r="B2983" s="7"/>
      <c r="C2983" s="7"/>
    </row>
    <row r="2984" spans="2:3" x14ac:dyDescent="0.2">
      <c r="B2984" s="7"/>
      <c r="C2984" s="7"/>
    </row>
    <row r="2985" spans="2:3" x14ac:dyDescent="0.2">
      <c r="B2985" s="7"/>
      <c r="C2985" s="7"/>
    </row>
    <row r="2986" spans="2:3" x14ac:dyDescent="0.2">
      <c r="B2986" s="7"/>
      <c r="C2986" s="7"/>
    </row>
    <row r="2987" spans="2:3" x14ac:dyDescent="0.2">
      <c r="B2987" s="7"/>
      <c r="C2987" s="7"/>
    </row>
    <row r="2988" spans="2:3" x14ac:dyDescent="0.2">
      <c r="B2988" s="7"/>
      <c r="C2988" s="7"/>
    </row>
    <row r="2989" spans="2:3" x14ac:dyDescent="0.2">
      <c r="B2989" s="7"/>
      <c r="C2989" s="7"/>
    </row>
    <row r="2990" spans="2:3" x14ac:dyDescent="0.2">
      <c r="B2990" s="7"/>
      <c r="C2990" s="7"/>
    </row>
    <row r="2991" spans="2:3" x14ac:dyDescent="0.2">
      <c r="B2991" s="7"/>
      <c r="C2991" s="7"/>
    </row>
    <row r="2992" spans="2:3" x14ac:dyDescent="0.2">
      <c r="B2992" s="7"/>
      <c r="C2992" s="7"/>
    </row>
    <row r="2993" spans="2:3" x14ac:dyDescent="0.2">
      <c r="B2993" s="7"/>
      <c r="C2993" s="7"/>
    </row>
    <row r="2994" spans="2:3" x14ac:dyDescent="0.2">
      <c r="B2994" s="7"/>
      <c r="C2994" s="7"/>
    </row>
    <row r="2995" spans="2:3" x14ac:dyDescent="0.2">
      <c r="B2995" s="7"/>
      <c r="C2995" s="7"/>
    </row>
    <row r="2996" spans="2:3" x14ac:dyDescent="0.2">
      <c r="B2996" s="7"/>
      <c r="C2996" s="7"/>
    </row>
    <row r="2997" spans="2:3" x14ac:dyDescent="0.2">
      <c r="B2997" s="7"/>
      <c r="C2997" s="7"/>
    </row>
    <row r="2998" spans="2:3" x14ac:dyDescent="0.2">
      <c r="B2998" s="7"/>
      <c r="C2998" s="7"/>
    </row>
    <row r="2999" spans="2:3" x14ac:dyDescent="0.2">
      <c r="B2999" s="7"/>
      <c r="C2999" s="7"/>
    </row>
    <row r="3000" spans="2:3" x14ac:dyDescent="0.2">
      <c r="B3000" s="7"/>
      <c r="C3000" s="7"/>
    </row>
    <row r="3001" spans="2:3" x14ac:dyDescent="0.2">
      <c r="B3001" s="7"/>
      <c r="C3001" s="7"/>
    </row>
    <row r="3002" spans="2:3" x14ac:dyDescent="0.2">
      <c r="B3002" s="7"/>
      <c r="C3002" s="7"/>
    </row>
    <row r="3003" spans="2:3" x14ac:dyDescent="0.2">
      <c r="B3003" s="7"/>
      <c r="C3003" s="7"/>
    </row>
    <row r="3004" spans="2:3" x14ac:dyDescent="0.2">
      <c r="B3004" s="7"/>
      <c r="C3004" s="7"/>
    </row>
    <row r="3005" spans="2:3" x14ac:dyDescent="0.2">
      <c r="B3005" s="7"/>
      <c r="C3005" s="7"/>
    </row>
    <row r="3006" spans="2:3" x14ac:dyDescent="0.2">
      <c r="B3006" s="7"/>
      <c r="C3006" s="7"/>
    </row>
    <row r="3007" spans="2:3" x14ac:dyDescent="0.2">
      <c r="B3007" s="7"/>
      <c r="C3007" s="7"/>
    </row>
    <row r="3008" spans="2:3" x14ac:dyDescent="0.2">
      <c r="B3008" s="7"/>
      <c r="C3008" s="7"/>
    </row>
    <row r="3009" spans="2:3" x14ac:dyDescent="0.2">
      <c r="B3009" s="7"/>
      <c r="C3009" s="7"/>
    </row>
    <row r="3010" spans="2:3" x14ac:dyDescent="0.2">
      <c r="B3010" s="7"/>
      <c r="C3010" s="7"/>
    </row>
    <row r="3011" spans="2:3" x14ac:dyDescent="0.2">
      <c r="B3011" s="7"/>
      <c r="C3011" s="7"/>
    </row>
    <row r="3012" spans="2:3" x14ac:dyDescent="0.2">
      <c r="B3012" s="7"/>
      <c r="C3012" s="7"/>
    </row>
    <row r="3013" spans="2:3" x14ac:dyDescent="0.2">
      <c r="B3013" s="7"/>
      <c r="C3013" s="7"/>
    </row>
    <row r="3014" spans="2:3" x14ac:dyDescent="0.2">
      <c r="B3014" s="7"/>
      <c r="C3014" s="7"/>
    </row>
    <row r="3015" spans="2:3" x14ac:dyDescent="0.2">
      <c r="B3015" s="7"/>
      <c r="C3015" s="7"/>
    </row>
    <row r="3016" spans="2:3" x14ac:dyDescent="0.2">
      <c r="B3016" s="7"/>
      <c r="C3016" s="7"/>
    </row>
    <row r="3017" spans="2:3" x14ac:dyDescent="0.2">
      <c r="B3017" s="7"/>
      <c r="C3017" s="7"/>
    </row>
    <row r="3018" spans="2:3" x14ac:dyDescent="0.2">
      <c r="B3018" s="7"/>
      <c r="C3018" s="7"/>
    </row>
    <row r="3019" spans="2:3" x14ac:dyDescent="0.2">
      <c r="B3019" s="7"/>
      <c r="C3019" s="7"/>
    </row>
    <row r="3020" spans="2:3" x14ac:dyDescent="0.2">
      <c r="B3020" s="7"/>
      <c r="C3020" s="7"/>
    </row>
    <row r="3021" spans="2:3" x14ac:dyDescent="0.2">
      <c r="B3021" s="7"/>
      <c r="C3021" s="7"/>
    </row>
    <row r="3022" spans="2:3" x14ac:dyDescent="0.2">
      <c r="B3022" s="7"/>
      <c r="C3022" s="7"/>
    </row>
    <row r="3023" spans="2:3" x14ac:dyDescent="0.2">
      <c r="B3023" s="7"/>
      <c r="C3023" s="7"/>
    </row>
    <row r="3024" spans="2:3" x14ac:dyDescent="0.2">
      <c r="B3024" s="7"/>
      <c r="C3024" s="7"/>
    </row>
    <row r="3025" spans="2:3" x14ac:dyDescent="0.2">
      <c r="B3025" s="7"/>
      <c r="C3025" s="7"/>
    </row>
    <row r="3026" spans="2:3" x14ac:dyDescent="0.2">
      <c r="B3026" s="7"/>
      <c r="C3026" s="7"/>
    </row>
    <row r="3027" spans="2:3" x14ac:dyDescent="0.2">
      <c r="B3027" s="7"/>
      <c r="C3027" s="7"/>
    </row>
    <row r="3028" spans="2:3" x14ac:dyDescent="0.2">
      <c r="B3028" s="7"/>
      <c r="C3028" s="7"/>
    </row>
    <row r="3029" spans="2:3" x14ac:dyDescent="0.2">
      <c r="B3029" s="7"/>
      <c r="C3029" s="7"/>
    </row>
    <row r="3030" spans="2:3" x14ac:dyDescent="0.2">
      <c r="B3030" s="7"/>
      <c r="C3030" s="7"/>
    </row>
    <row r="3031" spans="2:3" x14ac:dyDescent="0.2">
      <c r="B3031" s="7"/>
      <c r="C3031" s="7"/>
    </row>
    <row r="3032" spans="2:3" x14ac:dyDescent="0.2">
      <c r="B3032" s="7"/>
      <c r="C3032" s="7"/>
    </row>
    <row r="3033" spans="2:3" x14ac:dyDescent="0.2">
      <c r="B3033" s="7"/>
      <c r="C3033" s="7"/>
    </row>
    <row r="3034" spans="2:3" x14ac:dyDescent="0.2">
      <c r="B3034" s="7"/>
      <c r="C3034" s="7"/>
    </row>
    <row r="3035" spans="2:3" x14ac:dyDescent="0.2">
      <c r="B3035" s="7"/>
      <c r="C3035" s="7"/>
    </row>
    <row r="3036" spans="2:3" x14ac:dyDescent="0.2">
      <c r="B3036" s="7"/>
      <c r="C3036" s="7"/>
    </row>
    <row r="3037" spans="2:3" x14ac:dyDescent="0.2">
      <c r="B3037" s="7"/>
      <c r="C3037" s="7"/>
    </row>
    <row r="3038" spans="2:3" x14ac:dyDescent="0.2">
      <c r="B3038" s="7"/>
      <c r="C3038" s="7"/>
    </row>
    <row r="3039" spans="2:3" x14ac:dyDescent="0.2">
      <c r="B3039" s="7"/>
      <c r="C3039" s="7"/>
    </row>
    <row r="3040" spans="2:3" x14ac:dyDescent="0.2">
      <c r="B3040" s="7"/>
      <c r="C3040" s="7"/>
    </row>
    <row r="3041" spans="2:3" x14ac:dyDescent="0.2">
      <c r="B3041" s="7"/>
      <c r="C3041" s="7"/>
    </row>
    <row r="3042" spans="2:3" x14ac:dyDescent="0.2">
      <c r="B3042" s="7"/>
      <c r="C3042" s="7"/>
    </row>
    <row r="3043" spans="2:3" x14ac:dyDescent="0.2">
      <c r="B3043" s="7"/>
      <c r="C3043" s="7"/>
    </row>
    <row r="3044" spans="2:3" x14ac:dyDescent="0.2">
      <c r="B3044" s="7"/>
      <c r="C3044" s="7"/>
    </row>
    <row r="3045" spans="2:3" x14ac:dyDescent="0.2">
      <c r="B3045" s="7"/>
      <c r="C3045" s="7"/>
    </row>
    <row r="3046" spans="2:3" x14ac:dyDescent="0.2">
      <c r="B3046" s="7"/>
      <c r="C3046" s="7"/>
    </row>
    <row r="3047" spans="2:3" x14ac:dyDescent="0.2">
      <c r="B3047" s="7"/>
      <c r="C3047" s="7"/>
    </row>
    <row r="3048" spans="2:3" x14ac:dyDescent="0.2">
      <c r="B3048" s="7"/>
      <c r="C3048" s="7"/>
    </row>
    <row r="3049" spans="2:3" x14ac:dyDescent="0.2">
      <c r="B3049" s="7"/>
      <c r="C3049" s="7"/>
    </row>
    <row r="3050" spans="2:3" x14ac:dyDescent="0.2">
      <c r="B3050" s="7"/>
      <c r="C3050" s="7"/>
    </row>
    <row r="3051" spans="2:3" x14ac:dyDescent="0.2">
      <c r="B3051" s="7"/>
      <c r="C3051" s="7"/>
    </row>
    <row r="3052" spans="2:3" x14ac:dyDescent="0.2">
      <c r="B3052" s="7"/>
      <c r="C3052" s="7"/>
    </row>
    <row r="3053" spans="2:3" x14ac:dyDescent="0.2">
      <c r="B3053" s="7"/>
      <c r="C3053" s="7"/>
    </row>
    <row r="3054" spans="2:3" x14ac:dyDescent="0.2">
      <c r="B3054" s="7"/>
      <c r="C3054" s="7"/>
    </row>
    <row r="3055" spans="2:3" x14ac:dyDescent="0.2">
      <c r="B3055" s="7"/>
      <c r="C3055" s="7"/>
    </row>
    <row r="3056" spans="2:3" x14ac:dyDescent="0.2">
      <c r="B3056" s="7"/>
      <c r="C3056" s="7"/>
    </row>
    <row r="3057" spans="2:3" x14ac:dyDescent="0.2">
      <c r="B3057" s="7"/>
      <c r="C3057" s="7"/>
    </row>
    <row r="3058" spans="2:3" x14ac:dyDescent="0.2">
      <c r="B3058" s="7"/>
      <c r="C3058" s="7"/>
    </row>
    <row r="3059" spans="2:3" x14ac:dyDescent="0.2">
      <c r="B3059" s="7"/>
      <c r="C3059" s="7"/>
    </row>
    <row r="3060" spans="2:3" x14ac:dyDescent="0.2">
      <c r="B3060" s="7"/>
      <c r="C3060" s="7"/>
    </row>
    <row r="3061" spans="2:3" x14ac:dyDescent="0.2">
      <c r="B3061" s="7"/>
      <c r="C3061" s="7"/>
    </row>
    <row r="3062" spans="2:3" x14ac:dyDescent="0.2">
      <c r="B3062" s="7"/>
      <c r="C3062" s="7"/>
    </row>
    <row r="3063" spans="2:3" x14ac:dyDescent="0.2">
      <c r="B3063" s="7"/>
      <c r="C3063" s="7"/>
    </row>
    <row r="3064" spans="2:3" x14ac:dyDescent="0.2">
      <c r="B3064" s="7"/>
      <c r="C3064" s="7"/>
    </row>
    <row r="3065" spans="2:3" x14ac:dyDescent="0.2">
      <c r="B3065" s="7"/>
      <c r="C3065" s="7"/>
    </row>
    <row r="3066" spans="2:3" x14ac:dyDescent="0.2">
      <c r="B3066" s="7"/>
      <c r="C3066" s="7"/>
    </row>
    <row r="3067" spans="2:3" x14ac:dyDescent="0.2">
      <c r="B3067" s="7"/>
      <c r="C3067" s="7"/>
    </row>
    <row r="3068" spans="2:3" x14ac:dyDescent="0.2">
      <c r="B3068" s="7"/>
      <c r="C3068" s="7"/>
    </row>
    <row r="3069" spans="2:3" x14ac:dyDescent="0.2">
      <c r="B3069" s="7"/>
      <c r="C3069" s="7"/>
    </row>
    <row r="3070" spans="2:3" x14ac:dyDescent="0.2">
      <c r="B3070" s="7"/>
      <c r="C3070" s="7"/>
    </row>
    <row r="3071" spans="2:3" x14ac:dyDescent="0.2">
      <c r="B3071" s="7"/>
      <c r="C3071" s="7"/>
    </row>
    <row r="3072" spans="2:3" x14ac:dyDescent="0.2">
      <c r="B3072" s="7"/>
      <c r="C3072" s="7"/>
    </row>
    <row r="3073" spans="2:3" x14ac:dyDescent="0.2">
      <c r="B3073" s="7"/>
      <c r="C3073" s="7"/>
    </row>
    <row r="3074" spans="2:3" x14ac:dyDescent="0.2">
      <c r="B3074" s="7"/>
      <c r="C3074" s="7"/>
    </row>
    <row r="3075" spans="2:3" x14ac:dyDescent="0.2">
      <c r="B3075" s="7"/>
      <c r="C3075" s="7"/>
    </row>
    <row r="3076" spans="2:3" x14ac:dyDescent="0.2">
      <c r="B3076" s="7"/>
      <c r="C3076" s="7"/>
    </row>
    <row r="3077" spans="2:3" x14ac:dyDescent="0.2">
      <c r="B3077" s="7"/>
      <c r="C3077" s="7"/>
    </row>
    <row r="3078" spans="2:3" x14ac:dyDescent="0.2">
      <c r="B3078" s="7"/>
      <c r="C3078" s="7"/>
    </row>
    <row r="3079" spans="2:3" x14ac:dyDescent="0.2">
      <c r="B3079" s="7"/>
      <c r="C3079" s="7"/>
    </row>
    <row r="3080" spans="2:3" x14ac:dyDescent="0.2">
      <c r="B3080" s="7"/>
      <c r="C3080" s="7"/>
    </row>
    <row r="3081" spans="2:3" x14ac:dyDescent="0.2">
      <c r="B3081" s="7"/>
      <c r="C3081" s="7"/>
    </row>
    <row r="3082" spans="2:3" x14ac:dyDescent="0.2">
      <c r="B3082" s="7"/>
      <c r="C3082" s="7"/>
    </row>
    <row r="3083" spans="2:3" x14ac:dyDescent="0.2">
      <c r="B3083" s="7"/>
      <c r="C3083" s="7"/>
    </row>
    <row r="3084" spans="2:3" x14ac:dyDescent="0.2">
      <c r="B3084" s="7"/>
      <c r="C3084" s="7"/>
    </row>
    <row r="3085" spans="2:3" x14ac:dyDescent="0.2">
      <c r="B3085" s="7"/>
      <c r="C3085" s="7"/>
    </row>
    <row r="3086" spans="2:3" x14ac:dyDescent="0.2">
      <c r="B3086" s="7"/>
      <c r="C3086" s="7"/>
    </row>
    <row r="3087" spans="2:3" x14ac:dyDescent="0.2">
      <c r="B3087" s="7"/>
      <c r="C3087" s="7"/>
    </row>
    <row r="3088" spans="2:3" x14ac:dyDescent="0.2">
      <c r="B3088" s="7"/>
      <c r="C3088" s="7"/>
    </row>
    <row r="3089" spans="2:3" x14ac:dyDescent="0.2">
      <c r="B3089" s="7"/>
      <c r="C3089" s="7"/>
    </row>
    <row r="3090" spans="2:3" x14ac:dyDescent="0.2">
      <c r="B3090" s="7"/>
      <c r="C3090" s="7"/>
    </row>
    <row r="3091" spans="2:3" x14ac:dyDescent="0.2">
      <c r="B3091" s="7"/>
      <c r="C3091" s="7"/>
    </row>
    <row r="3092" spans="2:3" x14ac:dyDescent="0.2">
      <c r="B3092" s="7"/>
      <c r="C3092" s="7"/>
    </row>
    <row r="3093" spans="2:3" x14ac:dyDescent="0.2">
      <c r="B3093" s="7"/>
      <c r="C3093" s="7"/>
    </row>
    <row r="3094" spans="2:3" x14ac:dyDescent="0.2">
      <c r="B3094" s="7"/>
      <c r="C3094" s="7"/>
    </row>
    <row r="3095" spans="2:3" x14ac:dyDescent="0.2">
      <c r="B3095" s="7"/>
      <c r="C3095" s="7"/>
    </row>
    <row r="3096" spans="2:3" x14ac:dyDescent="0.2">
      <c r="B3096" s="7"/>
      <c r="C3096" s="7"/>
    </row>
    <row r="3097" spans="2:3" x14ac:dyDescent="0.2">
      <c r="B3097" s="7"/>
      <c r="C3097" s="7"/>
    </row>
    <row r="3098" spans="2:3" x14ac:dyDescent="0.2">
      <c r="B3098" s="7"/>
      <c r="C3098" s="7"/>
    </row>
    <row r="3099" spans="2:3" x14ac:dyDescent="0.2">
      <c r="B3099" s="7"/>
      <c r="C3099" s="7"/>
    </row>
    <row r="3100" spans="2:3" x14ac:dyDescent="0.2">
      <c r="B3100" s="7"/>
      <c r="C3100" s="7"/>
    </row>
    <row r="3101" spans="2:3" x14ac:dyDescent="0.2">
      <c r="B3101" s="7"/>
      <c r="C3101" s="7"/>
    </row>
    <row r="3102" spans="2:3" x14ac:dyDescent="0.2">
      <c r="B3102" s="7"/>
      <c r="C3102" s="7"/>
    </row>
    <row r="3103" spans="2:3" x14ac:dyDescent="0.2">
      <c r="B3103" s="7"/>
      <c r="C3103" s="7"/>
    </row>
    <row r="3104" spans="2:3" x14ac:dyDescent="0.2">
      <c r="B3104" s="7"/>
      <c r="C3104" s="7"/>
    </row>
    <row r="3105" spans="2:3" x14ac:dyDescent="0.2">
      <c r="B3105" s="7"/>
      <c r="C3105" s="7"/>
    </row>
    <row r="3106" spans="2:3" x14ac:dyDescent="0.2">
      <c r="B3106" s="7"/>
      <c r="C3106" s="7"/>
    </row>
    <row r="3107" spans="2:3" x14ac:dyDescent="0.2">
      <c r="B3107" s="7"/>
      <c r="C3107" s="7"/>
    </row>
    <row r="3108" spans="2:3" x14ac:dyDescent="0.2">
      <c r="B3108" s="7"/>
      <c r="C3108" s="7"/>
    </row>
    <row r="3109" spans="2:3" x14ac:dyDescent="0.2">
      <c r="B3109" s="7"/>
      <c r="C3109" s="7"/>
    </row>
    <row r="3110" spans="2:3" x14ac:dyDescent="0.2">
      <c r="B3110" s="7"/>
      <c r="C3110" s="7"/>
    </row>
    <row r="3111" spans="2:3" x14ac:dyDescent="0.2">
      <c r="B3111" s="7"/>
      <c r="C3111" s="7"/>
    </row>
    <row r="3112" spans="2:3" x14ac:dyDescent="0.2">
      <c r="B3112" s="7"/>
      <c r="C3112" s="7"/>
    </row>
    <row r="3113" spans="2:3" x14ac:dyDescent="0.2">
      <c r="B3113" s="7"/>
      <c r="C3113" s="7"/>
    </row>
    <row r="3114" spans="2:3" x14ac:dyDescent="0.2">
      <c r="B3114" s="7"/>
      <c r="C3114" s="7"/>
    </row>
    <row r="3115" spans="2:3" x14ac:dyDescent="0.2">
      <c r="B3115" s="7"/>
      <c r="C3115" s="7"/>
    </row>
    <row r="3116" spans="2:3" x14ac:dyDescent="0.2">
      <c r="B3116" s="7"/>
      <c r="C3116" s="7"/>
    </row>
    <row r="3117" spans="2:3" x14ac:dyDescent="0.2">
      <c r="B3117" s="7"/>
      <c r="C3117" s="7"/>
    </row>
    <row r="3118" spans="2:3" x14ac:dyDescent="0.2">
      <c r="B3118" s="7"/>
      <c r="C3118" s="7"/>
    </row>
    <row r="3119" spans="2:3" x14ac:dyDescent="0.2">
      <c r="B3119" s="7"/>
      <c r="C3119" s="7"/>
    </row>
    <row r="3120" spans="2:3" x14ac:dyDescent="0.2">
      <c r="B3120" s="7"/>
      <c r="C3120" s="7"/>
    </row>
    <row r="3121" spans="2:3" x14ac:dyDescent="0.2">
      <c r="B3121" s="7"/>
      <c r="C3121" s="7"/>
    </row>
    <row r="3122" spans="2:3" x14ac:dyDescent="0.2">
      <c r="B3122" s="7"/>
      <c r="C3122" s="7"/>
    </row>
    <row r="3123" spans="2:3" x14ac:dyDescent="0.2">
      <c r="B3123" s="7"/>
      <c r="C3123" s="7"/>
    </row>
    <row r="3124" spans="2:3" x14ac:dyDescent="0.2">
      <c r="B3124" s="7"/>
      <c r="C3124" s="7"/>
    </row>
    <row r="3125" spans="2:3" x14ac:dyDescent="0.2">
      <c r="B3125" s="7"/>
      <c r="C3125" s="7"/>
    </row>
    <row r="3126" spans="2:3" x14ac:dyDescent="0.2">
      <c r="B3126" s="7"/>
      <c r="C3126" s="7"/>
    </row>
    <row r="3127" spans="2:3" x14ac:dyDescent="0.2">
      <c r="B3127" s="7"/>
      <c r="C3127" s="7"/>
    </row>
    <row r="3128" spans="2:3" x14ac:dyDescent="0.2">
      <c r="B3128" s="7"/>
      <c r="C3128" s="7"/>
    </row>
    <row r="3129" spans="2:3" x14ac:dyDescent="0.2">
      <c r="B3129" s="7"/>
      <c r="C3129" s="7"/>
    </row>
    <row r="3130" spans="2:3" x14ac:dyDescent="0.2">
      <c r="B3130" s="7"/>
      <c r="C3130" s="7"/>
    </row>
    <row r="3131" spans="2:3" x14ac:dyDescent="0.2">
      <c r="B3131" s="7"/>
      <c r="C3131" s="7"/>
    </row>
    <row r="3132" spans="2:3" x14ac:dyDescent="0.2">
      <c r="B3132" s="7"/>
      <c r="C3132" s="7"/>
    </row>
    <row r="3133" spans="2:3" x14ac:dyDescent="0.2">
      <c r="B3133" s="7"/>
      <c r="C3133" s="7"/>
    </row>
    <row r="3134" spans="2:3" x14ac:dyDescent="0.2">
      <c r="B3134" s="7"/>
      <c r="C3134" s="7"/>
    </row>
    <row r="3135" spans="2:3" x14ac:dyDescent="0.2">
      <c r="B3135" s="7"/>
      <c r="C3135" s="7"/>
    </row>
    <row r="3136" spans="2:3" x14ac:dyDescent="0.2">
      <c r="B3136" s="7"/>
      <c r="C3136" s="7"/>
    </row>
    <row r="3137" spans="2:3" x14ac:dyDescent="0.2">
      <c r="B3137" s="7"/>
      <c r="C3137" s="7"/>
    </row>
    <row r="3138" spans="2:3" x14ac:dyDescent="0.2">
      <c r="B3138" s="7"/>
      <c r="C3138" s="7"/>
    </row>
    <row r="3139" spans="2:3" x14ac:dyDescent="0.2">
      <c r="B3139" s="7"/>
      <c r="C3139" s="7"/>
    </row>
    <row r="3140" spans="2:3" x14ac:dyDescent="0.2">
      <c r="B3140" s="7"/>
      <c r="C3140" s="7"/>
    </row>
    <row r="3141" spans="2:3" x14ac:dyDescent="0.2">
      <c r="B3141" s="7"/>
      <c r="C3141" s="7"/>
    </row>
    <row r="3142" spans="2:3" x14ac:dyDescent="0.2">
      <c r="B3142" s="7"/>
      <c r="C3142" s="7"/>
    </row>
    <row r="3143" spans="2:3" x14ac:dyDescent="0.2">
      <c r="B3143" s="7"/>
      <c r="C3143" s="7"/>
    </row>
    <row r="3144" spans="2:3" x14ac:dyDescent="0.2">
      <c r="B3144" s="7"/>
      <c r="C3144" s="7"/>
    </row>
    <row r="3145" spans="2:3" x14ac:dyDescent="0.2">
      <c r="B3145" s="7"/>
      <c r="C3145" s="7"/>
    </row>
    <row r="3146" spans="2:3" x14ac:dyDescent="0.2">
      <c r="B3146" s="7"/>
      <c r="C3146" s="7"/>
    </row>
    <row r="3147" spans="2:3" x14ac:dyDescent="0.2">
      <c r="B3147" s="7"/>
      <c r="C3147" s="7"/>
    </row>
    <row r="3148" spans="2:3" x14ac:dyDescent="0.2">
      <c r="B3148" s="7"/>
      <c r="C3148" s="7"/>
    </row>
    <row r="3149" spans="2:3" x14ac:dyDescent="0.2">
      <c r="B3149" s="7"/>
      <c r="C3149" s="7"/>
    </row>
    <row r="3150" spans="2:3" x14ac:dyDescent="0.2">
      <c r="B3150" s="7"/>
      <c r="C3150" s="7"/>
    </row>
    <row r="3151" spans="2:3" x14ac:dyDescent="0.2">
      <c r="B3151" s="7"/>
      <c r="C3151" s="7"/>
    </row>
    <row r="3152" spans="2:3" x14ac:dyDescent="0.2">
      <c r="B3152" s="7"/>
      <c r="C3152" s="7"/>
    </row>
    <row r="3153" spans="2:3" x14ac:dyDescent="0.2">
      <c r="B3153" s="7"/>
      <c r="C3153" s="7"/>
    </row>
    <row r="3154" spans="2:3" x14ac:dyDescent="0.2">
      <c r="B3154" s="7"/>
      <c r="C3154" s="7"/>
    </row>
    <row r="3155" spans="2:3" x14ac:dyDescent="0.2">
      <c r="B3155" s="7"/>
      <c r="C3155" s="7"/>
    </row>
    <row r="3156" spans="2:3" x14ac:dyDescent="0.2">
      <c r="B3156" s="7"/>
      <c r="C3156" s="7"/>
    </row>
    <row r="3157" spans="2:3" x14ac:dyDescent="0.2">
      <c r="B3157" s="7"/>
      <c r="C3157" s="7"/>
    </row>
    <row r="3158" spans="2:3" x14ac:dyDescent="0.2">
      <c r="B3158" s="7"/>
      <c r="C3158" s="7"/>
    </row>
    <row r="3159" spans="2:3" x14ac:dyDescent="0.2">
      <c r="B3159" s="7"/>
      <c r="C3159" s="7"/>
    </row>
    <row r="3160" spans="2:3" x14ac:dyDescent="0.2">
      <c r="B3160" s="7"/>
      <c r="C3160" s="7"/>
    </row>
    <row r="3161" spans="2:3" x14ac:dyDescent="0.2">
      <c r="B3161" s="7"/>
      <c r="C3161" s="7"/>
    </row>
    <row r="3162" spans="2:3" x14ac:dyDescent="0.2">
      <c r="B3162" s="7"/>
      <c r="C3162" s="7"/>
    </row>
    <row r="3163" spans="2:3" x14ac:dyDescent="0.2">
      <c r="B3163" s="7"/>
      <c r="C3163" s="7"/>
    </row>
    <row r="3164" spans="2:3" x14ac:dyDescent="0.2">
      <c r="B3164" s="7"/>
      <c r="C3164" s="7"/>
    </row>
    <row r="3165" spans="2:3" x14ac:dyDescent="0.2">
      <c r="B3165" s="7"/>
      <c r="C3165" s="7"/>
    </row>
    <row r="3166" spans="2:3" x14ac:dyDescent="0.2">
      <c r="B3166" s="7"/>
      <c r="C3166" s="7"/>
    </row>
    <row r="3167" spans="2:3" x14ac:dyDescent="0.2">
      <c r="B3167" s="7"/>
      <c r="C3167" s="7"/>
    </row>
    <row r="3168" spans="2:3" x14ac:dyDescent="0.2">
      <c r="B3168" s="7"/>
      <c r="C3168" s="7"/>
    </row>
    <row r="3169" spans="2:3" x14ac:dyDescent="0.2">
      <c r="B3169" s="7"/>
      <c r="C3169" s="7"/>
    </row>
    <row r="3170" spans="2:3" x14ac:dyDescent="0.2">
      <c r="B3170" s="7"/>
      <c r="C3170" s="7"/>
    </row>
    <row r="3171" spans="2:3" x14ac:dyDescent="0.2">
      <c r="B3171" s="7"/>
      <c r="C3171" s="7"/>
    </row>
    <row r="3172" spans="2:3" x14ac:dyDescent="0.2">
      <c r="B3172" s="7"/>
      <c r="C3172" s="7"/>
    </row>
    <row r="3173" spans="2:3" x14ac:dyDescent="0.2">
      <c r="B3173" s="7"/>
      <c r="C3173" s="7"/>
    </row>
    <row r="3174" spans="2:3" x14ac:dyDescent="0.2">
      <c r="B3174" s="7"/>
      <c r="C3174" s="7"/>
    </row>
    <row r="3175" spans="2:3" x14ac:dyDescent="0.2">
      <c r="B3175" s="7"/>
      <c r="C3175" s="7"/>
    </row>
    <row r="3176" spans="2:3" x14ac:dyDescent="0.2">
      <c r="B3176" s="7"/>
      <c r="C3176" s="7"/>
    </row>
    <row r="3177" spans="2:3" x14ac:dyDescent="0.2">
      <c r="B3177" s="7"/>
      <c r="C3177" s="7"/>
    </row>
    <row r="3178" spans="2:3" x14ac:dyDescent="0.2">
      <c r="B3178" s="7"/>
      <c r="C3178" s="7"/>
    </row>
    <row r="3179" spans="2:3" x14ac:dyDescent="0.2">
      <c r="B3179" s="7"/>
      <c r="C3179" s="7"/>
    </row>
    <row r="3180" spans="2:3" x14ac:dyDescent="0.2">
      <c r="B3180" s="7"/>
      <c r="C3180" s="7"/>
    </row>
    <row r="3181" spans="2:3" x14ac:dyDescent="0.2">
      <c r="B3181" s="7"/>
      <c r="C3181" s="7"/>
    </row>
    <row r="3182" spans="2:3" x14ac:dyDescent="0.2">
      <c r="B3182" s="7"/>
      <c r="C3182" s="7"/>
    </row>
    <row r="3183" spans="2:3" x14ac:dyDescent="0.2">
      <c r="B3183" s="7"/>
      <c r="C3183" s="7"/>
    </row>
    <row r="3184" spans="2:3" x14ac:dyDescent="0.2">
      <c r="B3184" s="7"/>
      <c r="C3184" s="7"/>
    </row>
    <row r="3185" spans="2:3" x14ac:dyDescent="0.2">
      <c r="B3185" s="7"/>
      <c r="C3185" s="7"/>
    </row>
    <row r="3186" spans="2:3" x14ac:dyDescent="0.2">
      <c r="B3186" s="7"/>
      <c r="C3186" s="7"/>
    </row>
    <row r="3187" spans="2:3" x14ac:dyDescent="0.2">
      <c r="B3187" s="7"/>
      <c r="C3187" s="7"/>
    </row>
    <row r="3188" spans="2:3" x14ac:dyDescent="0.2">
      <c r="B3188" s="7"/>
      <c r="C3188" s="7"/>
    </row>
    <row r="3189" spans="2:3" x14ac:dyDescent="0.2">
      <c r="B3189" s="7"/>
      <c r="C3189" s="7"/>
    </row>
    <row r="3190" spans="2:3" x14ac:dyDescent="0.2">
      <c r="B3190" s="7"/>
      <c r="C3190" s="7"/>
    </row>
    <row r="3191" spans="2:3" x14ac:dyDescent="0.2">
      <c r="B3191" s="7"/>
      <c r="C3191" s="7"/>
    </row>
    <row r="3192" spans="2:3" x14ac:dyDescent="0.2">
      <c r="B3192" s="7"/>
      <c r="C3192" s="7"/>
    </row>
    <row r="3193" spans="2:3" x14ac:dyDescent="0.2">
      <c r="B3193" s="7"/>
      <c r="C3193" s="7"/>
    </row>
    <row r="3194" spans="2:3" x14ac:dyDescent="0.2">
      <c r="B3194" s="7"/>
      <c r="C3194" s="7"/>
    </row>
    <row r="3195" spans="2:3" x14ac:dyDescent="0.2">
      <c r="B3195" s="7"/>
      <c r="C3195" s="7"/>
    </row>
    <row r="3196" spans="2:3" x14ac:dyDescent="0.2">
      <c r="B3196" s="7"/>
      <c r="C3196" s="7"/>
    </row>
    <row r="3197" spans="2:3" x14ac:dyDescent="0.2">
      <c r="B3197" s="7"/>
      <c r="C3197" s="7"/>
    </row>
    <row r="3198" spans="2:3" x14ac:dyDescent="0.2">
      <c r="B3198" s="7"/>
      <c r="C3198" s="7"/>
    </row>
    <row r="3199" spans="2:3" x14ac:dyDescent="0.2">
      <c r="B3199" s="7"/>
      <c r="C3199" s="7"/>
    </row>
    <row r="3200" spans="2:3" x14ac:dyDescent="0.2">
      <c r="B3200" s="7"/>
      <c r="C3200" s="7"/>
    </row>
    <row r="3201" spans="2:3" x14ac:dyDescent="0.2">
      <c r="B3201" s="7"/>
      <c r="C3201" s="7"/>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Master</vt:lpstr>
      <vt:lpstr>Minutes</vt:lpstr>
      <vt:lpstr>Totals</vt:lpstr>
      <vt:lpstr>all.html</vt:lpstr>
      <vt:lpstr>revision_history.html</vt:lpstr>
      <vt:lpstr>open_num.html</vt:lpstr>
      <vt:lpstr>closed.html</vt:lpstr>
      <vt:lpstr>status_history.html</vt:lpstr>
      <vt:lpstr>Debug History</vt:lpstr>
      <vt:lpstr>Minutes!OLE_LINK3</vt:lpstr>
      <vt:lpstr>all.html!Print_Area</vt:lpstr>
      <vt:lpstr>Master!Print_Area</vt:lpstr>
      <vt:lpstr>revision_history.html!Print_Area</vt:lpstr>
      <vt:lpstr>Totals!Print_Area</vt:lpstr>
    </vt:vector>
  </TitlesOfParts>
  <Company>3Com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Law</dc:creator>
  <cp:lastModifiedBy>Maxim Kuzmenko</cp:lastModifiedBy>
  <cp:lastPrinted>2012-03-12T19:36:26Z</cp:lastPrinted>
  <dcterms:created xsi:type="dcterms:W3CDTF">2000-07-21T13:28:17Z</dcterms:created>
  <dcterms:modified xsi:type="dcterms:W3CDTF">2014-04-25T21:41:01Z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