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9150" firstSheet="16" activeTab="22"/>
  </bookViews>
  <sheets>
    <sheet name="Motion1" sheetId="1" r:id="rId1"/>
    <sheet name="Motion 2a" sheetId="2" r:id="rId2"/>
    <sheet name="Motion 3" sheetId="3" r:id="rId3"/>
    <sheet name="Motion 4" sheetId="4" r:id="rId4"/>
    <sheet name="Motion 5" sheetId="5" r:id="rId5"/>
    <sheet name="Motion 6" sheetId="6" r:id="rId6"/>
    <sheet name="Motion 7" sheetId="7" r:id="rId7"/>
    <sheet name="Motion 10" sheetId="8" r:id="rId8"/>
    <sheet name="Motion 12" sheetId="9" r:id="rId9"/>
    <sheet name="Motion 13" sheetId="10" r:id="rId10"/>
    <sheet name="Motion 14" sheetId="11" r:id="rId11"/>
    <sheet name="Motion 15" sheetId="12" r:id="rId12"/>
    <sheet name="Motion 17" sheetId="13" r:id="rId13"/>
    <sheet name="Motion 18" sheetId="14" r:id="rId14"/>
    <sheet name="Motion 19" sheetId="15" r:id="rId15"/>
    <sheet name="Motion 22" sheetId="16" r:id="rId16"/>
    <sheet name="Motion 23" sheetId="17" r:id="rId17"/>
    <sheet name="Motion 27" sheetId="18" r:id="rId18"/>
    <sheet name="Motion &quot;A&quot;" sheetId="19" r:id="rId19"/>
    <sheet name="Motion 29" sheetId="20" r:id="rId20"/>
    <sheet name="Motion 30" sheetId="21" r:id="rId21"/>
    <sheet name="Motion 36" sheetId="22" r:id="rId22"/>
    <sheet name="Motion 42" sheetId="23" r:id="rId23"/>
  </sheets>
  <definedNames/>
  <calcPr fullCalcOnLoad="1"/>
</workbook>
</file>

<file path=xl/sharedStrings.xml><?xml version="1.0" encoding="utf-8"?>
<sst xmlns="http://schemas.openxmlformats.org/spreadsheetml/2006/main" count="456" uniqueCount="68">
  <si>
    <t>Date / Time:</t>
  </si>
  <si>
    <t>(mm/dd/yy  hh:mm AM/PM)</t>
  </si>
  <si>
    <t>Motion #:</t>
  </si>
  <si>
    <t>Moved By:</t>
  </si>
  <si>
    <t>David James</t>
  </si>
  <si>
    <t>Seconded By:</t>
  </si>
  <si>
    <t>Ofer Pazy</t>
  </si>
  <si>
    <t>Motion:</t>
  </si>
  <si>
    <t xml:space="preserve">For developing Task Force Working Document v0.1 we will vote on proposed material for the draft clause by clause (Each chapter is a clause; each annex is a clause).  </t>
  </si>
  <si>
    <t>Type (Technical or Administrative):</t>
  </si>
  <si>
    <t>Administrative</t>
  </si>
  <si>
    <t>needed to pass</t>
  </si>
  <si>
    <t>Voting:</t>
  </si>
  <si>
    <t>For:</t>
  </si>
  <si>
    <t>Against:</t>
  </si>
  <si>
    <t>Abstain (or Other type):</t>
  </si>
  <si>
    <t>in favor</t>
  </si>
  <si>
    <t xml:space="preserve">Result (Passed or failed):   </t>
  </si>
  <si>
    <t>Subsidiary Motions:</t>
  </si>
  <si>
    <t>1a</t>
  </si>
  <si>
    <t>1/23/02 15:55 PM</t>
  </si>
  <si>
    <t>2a</t>
  </si>
  <si>
    <t xml:space="preserve">Offer Pazy </t>
  </si>
  <si>
    <t>Steve Wood</t>
  </si>
  <si>
    <t xml:space="preserve">For developing Task Force Working Document v0.1 if the proposed material for any clause receives at least a 75% approval of Yes and No votes, that proposed material will be the full basis for that clause of the Working Document v0.1.                                      </t>
  </si>
  <si>
    <t>Admin</t>
  </si>
  <si>
    <t>Raj Sharma</t>
  </si>
  <si>
    <t xml:space="preserve">For developing Task Force Working Document v0.1 if no proposed material garners a 75% majority, then there will be no approved text for that portion of the draft.   Passed by consent </t>
  </si>
  <si>
    <t>Bob Love</t>
  </si>
  <si>
    <t>Offer Pazy</t>
  </si>
  <si>
    <r>
      <t xml:space="preserve">In developing Task Force Working Document v0.1, for clauses that do not have proposed material with a 75% consensus, an alternate document containing all contending proposals for those clauses will be developed (proposal advocates to supply and maintain text.  Chief editor to compile and distribute as a web page containing pointers to the contending proposals to Task Force Working Document vO.1). </t>
    </r>
    <r>
      <rPr>
        <b/>
        <sz val="16"/>
        <rFont val="Arial"/>
        <family val="2"/>
      </rPr>
      <t xml:space="preserve"> Passed without objection</t>
    </r>
  </si>
  <si>
    <t>Passed</t>
  </si>
  <si>
    <r>
      <t xml:space="preserve">All individual clauses for Task Force Working Document v0.1, and all contending proposals for the alternate document to be submitted to Tom Alexander and John Hawkins before 2/11/02.   </t>
    </r>
    <r>
      <rPr>
        <b/>
        <sz val="16"/>
        <rFont val="Arial"/>
        <family val="2"/>
      </rPr>
      <t xml:space="preserve"> Passed without objection. </t>
    </r>
    <r>
      <rPr>
        <sz val="16"/>
        <rFont val="Arial"/>
        <family val="2"/>
      </rPr>
      <t xml:space="preserve">                                                 </t>
    </r>
  </si>
  <si>
    <t>Motion 5</t>
  </si>
  <si>
    <t>Siamack Ayandeh</t>
  </si>
  <si>
    <t xml:space="preserve">Simulation models for all proposals in either document to be posted on the web site by 2/8/02.            Working simulation models, if they are relevant, for all proposals in either document to be posted on the web site before 2/11/02.  </t>
  </si>
  <si>
    <t>Adminstrative</t>
  </si>
  <si>
    <t>Motion 6</t>
  </si>
  <si>
    <r>
      <t xml:space="preserve">Task Force Working Document v0.1, and alternative text submissions for unapproved Clauses to be posted by 2/22/02 along with the blank comment database.  </t>
    </r>
    <r>
      <rPr>
        <b/>
        <sz val="16"/>
        <rFont val="Arial"/>
        <family val="2"/>
      </rPr>
      <t xml:space="preserve"> Passed without objection</t>
    </r>
  </si>
  <si>
    <t>Necdet Uzun</t>
  </si>
  <si>
    <r>
      <t xml:space="preserve">Moved that the chief editor be requested to generate appropriate text for the “Overview”, “Normative References”, “Terms and Definitions” and “Abbreviations and Acronyms” clauses of Task Force Working Document v0.1 (Clauses 1, 2, 3, 4 respectively), according to the proposals for the remaining Clauses that have been voted into Task Force Working Document v0.1 by IEEE 802.17 and in accordance with the Terms and Definitions document previously balloted. </t>
    </r>
    <r>
      <rPr>
        <b/>
        <sz val="16"/>
        <rFont val="Arial"/>
        <family val="2"/>
      </rPr>
      <t xml:space="preserve">  Passed without objection.</t>
    </r>
  </si>
  <si>
    <t>Technical</t>
  </si>
  <si>
    <r>
      <t xml:space="preserve">Moved that the official 802.17 draft outline as described in the document "P802.17 Draft Outline" (file "draft_outline_01.doc", presented in "jl_outline_02.pdf" in the November Plenary) be modified according to the proposals given in the presentation "ta_outline_02.pdf" made on January 21, 2002.     </t>
    </r>
    <r>
      <rPr>
        <b/>
        <sz val="16"/>
        <rFont val="Arial"/>
        <family val="2"/>
      </rPr>
      <t>Passed without Objection</t>
    </r>
  </si>
  <si>
    <r>
      <t xml:space="preserve">Moved that the contents of Chapter 8 ("MAC Physical Interface") in "Darwin_v1_0.pdf" be adopted as the basis for the Clause "MAC Physical Interface" in Task Force Working Document v0.1 of P802.17.  </t>
    </r>
    <r>
      <rPr>
        <b/>
        <sz val="16"/>
        <rFont val="Arial"/>
        <family val="2"/>
      </rPr>
      <t>Passed without Objection</t>
    </r>
  </si>
  <si>
    <t>Rhett Brikovskis</t>
  </si>
  <si>
    <r>
      <t xml:space="preserve">Moved that the contents of Appendix C ("Reconciliation Sublayer and PHY Interface for 10 Gigabit Ethernet") in "Darwin_v1_0.pdf" as modified by the presentation (rb_phy_02.pdf from the Jan 2002 meeting) be adopted as the basis for the Annex ("Reconciliation Sublayer and PHY Interface for 10 Gigabit Ethernet",) in Task Force Working Document v0.1 of P802.17.   </t>
    </r>
    <r>
      <rPr>
        <b/>
        <sz val="16"/>
        <rFont val="Arial"/>
        <family val="2"/>
      </rPr>
      <t>Passed with no objection.</t>
    </r>
  </si>
  <si>
    <t>Harry Peng</t>
  </si>
  <si>
    <r>
      <t xml:space="preserve">Moved that the contents of Appendix D ("Reconciliation Sublayer and PHY Interface for SONET/SDH") in "Darwin_v1_0.pdf" as modified by (rb_phy_02.pdf as presented in January 2002) be adopted as the basis for the Annex ("Reconciliation Sublayer and PHY Interface for SONET/SDH", in Task Force Working Document v0.1 of P802.17.   </t>
    </r>
    <r>
      <rPr>
        <b/>
        <sz val="16"/>
        <rFont val="Arial"/>
        <family val="2"/>
      </rPr>
      <t xml:space="preserve"> Passed without objection.</t>
    </r>
  </si>
  <si>
    <r>
      <t xml:space="preserve">Moved that the contents of Chapter 17 ("Layer Management Entity Interface") in "Darwin_v1_0.pdf" be adopted as the basis for the Clause "Layer Management Entity Interface" in Task Force Working Document v0.1 of P802.17.   </t>
    </r>
    <r>
      <rPr>
        <b/>
        <sz val="16"/>
        <rFont val="Arial"/>
        <family val="2"/>
      </rPr>
      <t xml:space="preserve"> Passed without objection</t>
    </r>
  </si>
  <si>
    <t>Gal Mor</t>
  </si>
  <si>
    <r>
      <t xml:space="preserve">Moved that the presentation in "RPR Management Information Base" in ("gm_mib_02.pdf" of January 2002) be adopted as the basis for the Annex "MIB" in Task Force Working Document v0.1 of P802.17, and that the author be requested to provide draft text for inclusion in same.  </t>
    </r>
    <r>
      <rPr>
        <b/>
        <sz val="16"/>
        <rFont val="Arial"/>
        <family val="2"/>
      </rPr>
      <t xml:space="preserve"> Passed without objection.</t>
    </r>
  </si>
  <si>
    <t>Italo Busi</t>
  </si>
  <si>
    <r>
      <t xml:space="preserve">Moved that the contents of Chapter 16 ("Operations, Administration, Management and Provisioning") in "Darwin_v1_0.pdf" be adopted as the basis for the Clause "Operations, Administration, Management and Provisioning" in Task Force Working Document v0.1 of P802.17.                        </t>
    </r>
    <r>
      <rPr>
        <b/>
        <sz val="16"/>
        <rFont val="Arial"/>
        <family val="2"/>
      </rPr>
      <t>Passed without objection.</t>
    </r>
  </si>
  <si>
    <t>Leon Bruckman</t>
  </si>
  <si>
    <t>Moved that the contents of Appendix B ("Transmit Clock Synchronization") in "Darwin_v1_0.pdf" be adopted as the basis for the Annex "Transmit Clock Synchronization" in Task Force Working Document v0.1 of P802.17.</t>
  </si>
  <si>
    <t>Moved that the contents of Appendix G, ("Bridging Conformance") in "Darwin_v1_0.pdf" be adopted as the basis for the Annex "Bridging Conformance" in Task Force Working Document v0.1 of P802.17.</t>
  </si>
  <si>
    <t>Vince Eberhard</t>
  </si>
  <si>
    <t xml:space="preserve">Moved that the contents of Chapters 5 ("MAC Reference Model and Service Interface") and 7 ("MAC Client Interface") in "Darwin_v1_0.pdf" be adopted as the basis for the Clause "MAC Reference Model and Service Interface" in Task Force Working Document v0.1   </t>
  </si>
  <si>
    <t>27a</t>
  </si>
  <si>
    <t>A</t>
  </si>
  <si>
    <t>Martin Green</t>
  </si>
  <si>
    <r>
      <t xml:space="preserve">Moved that the contents of Appendix J ("Code Examples") in "Darwin_v1_0.pdf" be merged with the CRC portions Appendix K ("Code Examples") of DvjRprDraft24Jan2002.pdf be adopted as the basis for the Annex " Code Examples " in Task Force Working Document v0.1 of P802.17.     </t>
    </r>
    <r>
      <rPr>
        <b/>
        <sz val="16"/>
        <rFont val="Arial"/>
        <family val="2"/>
      </rPr>
      <t xml:space="preserve"> Passed without objection.</t>
    </r>
  </si>
  <si>
    <t>Moved that the contents of Chapter 10 ("Frame Formats") in "Darwin_v1_0.pdf" be adopted as the basis for the Clause "Frame Formats" in Task Force Working Document v0.1 of P802.17.</t>
  </si>
  <si>
    <t>Lauren Schlicht</t>
  </si>
  <si>
    <t>Moved that the contents of Chapters 6 ("MAC Data Paths") and 11 ("Media Access Control") in "Darwin_v1_0.pdf" be adopted as the basis for the Clause "Media Access Control" in Task Force Working Document v0.1 of P802.17.</t>
  </si>
  <si>
    <t>Moved that the contents of Chapter 12 ("MAC Fairness") in "Darwin_v1_0.pdf" be adopted as the basis for the Clause "MAC Fairness" in Task Force Working Document v0.1 of P802.17.</t>
  </si>
  <si>
    <t>Moved that the contents of Chapter 14 ("Protection") in "Darwin_v1_0.pdf" be adopted as the basis for the Clause "Protection" in Task Force Working Document v0.1 of P802.17.</t>
  </si>
  <si>
    <t xml:space="preserv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</si>
</sst>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AM/PM"/>
    <numFmt numFmtId="165" formatCode="0.0%"/>
  </numFmts>
  <fonts count="7">
    <font>
      <sz val="10"/>
      <name val="Arial"/>
      <family val="0"/>
    </font>
    <font>
      <sz val="18"/>
      <name val="Arial"/>
      <family val="2"/>
    </font>
    <font>
      <sz val="12"/>
      <name val="Arial"/>
      <family val="2"/>
    </font>
    <font>
      <sz val="16"/>
      <name val="Arial"/>
      <family val="2"/>
    </font>
    <font>
      <u val="single"/>
      <sz val="18"/>
      <name val="Arial"/>
      <family val="2"/>
    </font>
    <font>
      <b/>
      <sz val="18"/>
      <name val="Arial"/>
      <family val="2"/>
    </font>
    <font>
      <b/>
      <sz val="16"/>
      <name val="Arial"/>
      <family val="2"/>
    </font>
  </fonts>
  <fills count="2">
    <fill>
      <patternFill/>
    </fill>
    <fill>
      <patternFill patternType="gray125"/>
    </fill>
  </fills>
  <borders count="9">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xf>
    <xf numFmtId="164" fontId="1" fillId="0" borderId="1" xfId="0" applyNumberFormat="1" applyFont="1" applyBorder="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2" fillId="0" borderId="0" xfId="0" applyFont="1" applyAlignment="1">
      <alignment/>
    </xf>
    <xf numFmtId="0" fontId="1" fillId="0" borderId="4" xfId="0" applyFont="1" applyBorder="1" applyAlignment="1">
      <alignment horizontal="right"/>
    </xf>
    <xf numFmtId="0" fontId="1" fillId="0" borderId="1" xfId="0" applyFont="1" applyBorder="1" applyAlignment="1">
      <alignment/>
    </xf>
    <xf numFmtId="0" fontId="1" fillId="0" borderId="3" xfId="0" applyFont="1" applyBorder="1" applyAlignment="1">
      <alignment/>
    </xf>
    <xf numFmtId="0" fontId="1" fillId="0" borderId="0" xfId="0" applyFont="1" applyAlignment="1">
      <alignment horizontal="right"/>
    </xf>
    <xf numFmtId="0" fontId="1" fillId="0" borderId="5" xfId="0" applyFont="1" applyBorder="1" applyAlignment="1">
      <alignment horizontal="right"/>
    </xf>
    <xf numFmtId="0" fontId="1" fillId="0" borderId="2" xfId="0" applyFont="1" applyBorder="1" applyAlignment="1">
      <alignment/>
    </xf>
    <xf numFmtId="0" fontId="1" fillId="0" borderId="6" xfId="0" applyFont="1" applyBorder="1" applyAlignment="1">
      <alignment horizontal="right"/>
    </xf>
    <xf numFmtId="0" fontId="1" fillId="0" borderId="0" xfId="0" applyFont="1" applyAlignment="1">
      <alignment horizontal="left" vertical="top"/>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9" fontId="4" fillId="0" borderId="0" xfId="0" applyNumberFormat="1" applyFont="1" applyBorder="1" applyAlignment="1">
      <alignment/>
    </xf>
    <xf numFmtId="0" fontId="1" fillId="0" borderId="0" xfId="0" applyFont="1" applyAlignment="1">
      <alignment horizontal="left"/>
    </xf>
    <xf numFmtId="0" fontId="1" fillId="0" borderId="0" xfId="0" applyFont="1" applyAlignment="1">
      <alignment horizontal="right"/>
    </xf>
    <xf numFmtId="0" fontId="1" fillId="0" borderId="7" xfId="0" applyFont="1" applyBorder="1" applyAlignment="1">
      <alignment/>
    </xf>
    <xf numFmtId="165" fontId="1" fillId="0" borderId="0" xfId="0" applyNumberFormat="1" applyFont="1" applyAlignment="1">
      <alignment horizontal="right"/>
    </xf>
    <xf numFmtId="0" fontId="5" fillId="0" borderId="7" xfId="0" applyFont="1" applyBorder="1" applyAlignment="1">
      <alignment horizontal="center"/>
    </xf>
    <xf numFmtId="0" fontId="1" fillId="0" borderId="8" xfId="0" applyFont="1" applyBorder="1" applyAlignment="1">
      <alignment/>
    </xf>
    <xf numFmtId="22" fontId="1" fillId="0" borderId="1" xfId="0" applyNumberFormat="1"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22" fontId="1" fillId="0" borderId="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18"/>
  <sheetViews>
    <sheetView workbookViewId="0" topLeftCell="A1">
      <selection activeCell="A1" sqref="A1"/>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
        <v>37279.63055555556</v>
      </c>
      <c r="E2" s="3"/>
      <c r="F2" s="4"/>
      <c r="G2" s="5" t="s">
        <v>1</v>
      </c>
      <c r="K2" s="6" t="s">
        <v>2</v>
      </c>
      <c r="L2" s="6"/>
      <c r="M2" s="7">
        <v>1</v>
      </c>
      <c r="N2" s="8"/>
    </row>
    <row r="3" spans="2:14" ht="24" thickBot="1">
      <c r="B3" s="9" t="s">
        <v>3</v>
      </c>
      <c r="C3" s="10"/>
      <c r="D3" s="7" t="s">
        <v>4</v>
      </c>
      <c r="E3" s="11"/>
      <c r="F3" s="8"/>
      <c r="G3" s="12" t="s">
        <v>5</v>
      </c>
      <c r="H3" s="9"/>
      <c r="I3" s="10"/>
      <c r="J3" s="7" t="s">
        <v>6</v>
      </c>
      <c r="K3" s="11"/>
      <c r="L3" s="11"/>
      <c r="M3" s="11"/>
      <c r="N3" s="8"/>
    </row>
    <row r="4" ht="23.25" customHeight="1">
      <c r="B4" s="13" t="s">
        <v>7</v>
      </c>
    </row>
    <row r="5" ht="9" customHeight="1" thickBot="1">
      <c r="B5" s="13"/>
    </row>
    <row r="6" spans="2:14" ht="141" customHeight="1" thickBot="1">
      <c r="B6" s="14" t="s">
        <v>8</v>
      </c>
      <c r="C6" s="15"/>
      <c r="D6" s="15"/>
      <c r="E6" s="15"/>
      <c r="F6" s="15"/>
      <c r="G6" s="15"/>
      <c r="H6" s="15"/>
      <c r="I6" s="15"/>
      <c r="J6" s="15"/>
      <c r="K6" s="15"/>
      <c r="L6" s="15"/>
      <c r="M6" s="15"/>
      <c r="N6" s="16"/>
    </row>
    <row r="7" ht="24" thickBot="1"/>
    <row r="8" spans="2:12" ht="24" thickBot="1">
      <c r="B8" s="9" t="s">
        <v>9</v>
      </c>
      <c r="C8" s="9"/>
      <c r="D8" s="9"/>
      <c r="E8" s="9"/>
      <c r="F8" s="10"/>
      <c r="G8" s="17" t="s">
        <v>10</v>
      </c>
      <c r="H8" s="18"/>
      <c r="I8" s="18"/>
      <c r="J8" s="19"/>
      <c r="K8" s="20">
        <f>IF(OR((G8="Technical"),(G8="T"),(G8="Tech")),0.75,0.5)</f>
        <v>0.5</v>
      </c>
      <c r="L8" s="21" t="s">
        <v>11</v>
      </c>
    </row>
    <row r="10" ht="24" thickBot="1">
      <c r="B10" s="1" t="s">
        <v>12</v>
      </c>
    </row>
    <row r="11" spans="2:12" ht="24" thickBot="1">
      <c r="B11" s="22" t="s">
        <v>13</v>
      </c>
      <c r="C11" s="23">
        <v>999</v>
      </c>
      <c r="D11" s="22" t="s">
        <v>14</v>
      </c>
      <c r="E11" s="23">
        <v>0</v>
      </c>
      <c r="F11" s="12" t="s">
        <v>15</v>
      </c>
      <c r="G11" s="9"/>
      <c r="H11" s="10"/>
      <c r="I11" s="23">
        <v>0</v>
      </c>
      <c r="K11" s="24">
        <f>IF((C11+E11)=0,0,C11/(C11+E11))</f>
        <v>1</v>
      </c>
      <c r="L11" s="21" t="s">
        <v>16</v>
      </c>
    </row>
    <row r="12" spans="2:6" ht="24" thickBot="1">
      <c r="B12" s="9" t="s">
        <v>17</v>
      </c>
      <c r="C12" s="9"/>
      <c r="D12" s="9"/>
      <c r="E12" s="10"/>
      <c r="F12" s="25" t="str">
        <f>IF((C11+E11)&gt;0,IF(K11&gt;=K8,"PASSED","FAILED"),"UNDECIDED")</f>
        <v>PASSED</v>
      </c>
    </row>
    <row r="13" ht="24" thickBot="1"/>
    <row r="14" spans="2:6" ht="24" thickBot="1">
      <c r="B14" s="9" t="s">
        <v>18</v>
      </c>
      <c r="C14" s="9"/>
      <c r="D14" s="9"/>
      <c r="E14" s="9"/>
      <c r="F14" s="23" t="s">
        <v>19</v>
      </c>
    </row>
    <row r="15" ht="24" thickBot="1">
      <c r="F15" s="23"/>
    </row>
    <row r="16" spans="6:14" ht="24" thickBot="1">
      <c r="F16" s="23"/>
      <c r="N16"/>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10.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0</v>
      </c>
      <c r="D2" s="30">
        <v>37280.364583333336</v>
      </c>
      <c r="E2" s="11"/>
      <c r="F2" s="8"/>
      <c r="H2" s="5" t="s">
        <v>1</v>
      </c>
      <c r="K2" s="6" t="s">
        <v>2</v>
      </c>
      <c r="L2" s="6"/>
      <c r="M2" s="7">
        <v>13</v>
      </c>
      <c r="N2" s="8"/>
    </row>
    <row r="3" spans="2:14" ht="24" thickBot="1">
      <c r="B3" s="9" t="s">
        <v>3</v>
      </c>
      <c r="C3" s="10"/>
      <c r="D3" s="7" t="s">
        <v>28</v>
      </c>
      <c r="E3" s="11"/>
      <c r="F3" s="8"/>
      <c r="G3" s="12" t="s">
        <v>5</v>
      </c>
      <c r="H3" s="9"/>
      <c r="I3" s="10"/>
      <c r="J3" s="7" t="s">
        <v>23</v>
      </c>
      <c r="K3" s="11"/>
      <c r="L3" s="11"/>
      <c r="M3" s="11"/>
      <c r="N3" s="8"/>
    </row>
    <row r="4" ht="23.25" customHeight="1">
      <c r="B4" s="13" t="s">
        <v>7</v>
      </c>
    </row>
    <row r="5" ht="9" customHeight="1" thickBot="1">
      <c r="B5" s="13"/>
    </row>
    <row r="6" spans="2:14" ht="141" customHeight="1" thickBot="1">
      <c r="B6" s="14" t="s">
        <v>43</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v>0</v>
      </c>
      <c r="D11" s="22" t="s">
        <v>14</v>
      </c>
      <c r="E11" s="23">
        <v>0</v>
      </c>
      <c r="F11" s="12" t="s">
        <v>15</v>
      </c>
      <c r="G11" s="9"/>
      <c r="H11" s="10"/>
      <c r="I11" s="23">
        <v>0</v>
      </c>
      <c r="K11" s="24">
        <f>IF((C11+E11)=0,0,C11/(C11+E11))</f>
        <v>0</v>
      </c>
      <c r="L11" s="21" t="s">
        <v>16</v>
      </c>
    </row>
    <row r="12" spans="2:6" ht="24" thickBot="1">
      <c r="B12" s="9" t="s">
        <v>17</v>
      </c>
      <c r="C12" s="9"/>
      <c r="D12" s="9"/>
      <c r="E12" s="10"/>
      <c r="F12" s="25" t="s">
        <v>31</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11.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0</v>
      </c>
      <c r="D2" s="30">
        <v>37280.36597222222</v>
      </c>
      <c r="E2" s="11"/>
      <c r="F2" s="8"/>
      <c r="H2" s="5" t="s">
        <v>1</v>
      </c>
      <c r="K2" s="6" t="s">
        <v>2</v>
      </c>
      <c r="L2" s="6"/>
      <c r="M2" s="7">
        <v>14</v>
      </c>
      <c r="N2" s="8"/>
    </row>
    <row r="3" spans="2:14" ht="24" thickBot="1">
      <c r="B3" s="9" t="s">
        <v>3</v>
      </c>
      <c r="C3" s="10"/>
      <c r="D3" s="7" t="s">
        <v>28</v>
      </c>
      <c r="E3" s="11"/>
      <c r="F3" s="8"/>
      <c r="G3" s="12" t="s">
        <v>5</v>
      </c>
      <c r="H3" s="9"/>
      <c r="I3" s="10"/>
      <c r="J3" s="7" t="s">
        <v>44</v>
      </c>
      <c r="K3" s="11"/>
      <c r="L3" s="11"/>
      <c r="M3" s="11"/>
      <c r="N3" s="8"/>
    </row>
    <row r="4" ht="23.25" customHeight="1">
      <c r="B4" s="13" t="s">
        <v>7</v>
      </c>
    </row>
    <row r="5" ht="9" customHeight="1" thickBot="1">
      <c r="B5" s="13"/>
    </row>
    <row r="6" spans="2:14" ht="141" customHeight="1" thickBot="1">
      <c r="B6" s="14" t="s">
        <v>45</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v>0</v>
      </c>
      <c r="D11" s="22" t="s">
        <v>14</v>
      </c>
      <c r="E11" s="23">
        <v>0</v>
      </c>
      <c r="F11" s="12" t="s">
        <v>15</v>
      </c>
      <c r="G11" s="9"/>
      <c r="H11" s="10"/>
      <c r="I11" s="23">
        <v>0</v>
      </c>
      <c r="K11" s="24">
        <f>IF((C11+E11)=0,0,C11/(C11+E11))</f>
        <v>0</v>
      </c>
      <c r="L11" s="21" t="s">
        <v>16</v>
      </c>
    </row>
    <row r="12" spans="2:6" ht="24" thickBot="1">
      <c r="B12" s="9" t="s">
        <v>17</v>
      </c>
      <c r="C12" s="9"/>
      <c r="D12" s="9"/>
      <c r="E12" s="10"/>
      <c r="F12" s="25" t="s">
        <v>31</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12.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0</v>
      </c>
      <c r="D2" s="30">
        <v>37280.36944444444</v>
      </c>
      <c r="E2" s="11"/>
      <c r="F2" s="8"/>
      <c r="H2" s="5" t="s">
        <v>1</v>
      </c>
      <c r="K2" s="6" t="s">
        <v>2</v>
      </c>
      <c r="L2" s="6"/>
      <c r="M2" s="7">
        <v>15</v>
      </c>
      <c r="N2" s="8"/>
    </row>
    <row r="3" spans="2:14" ht="24" thickBot="1">
      <c r="B3" s="9" t="s">
        <v>3</v>
      </c>
      <c r="C3" s="10"/>
      <c r="D3" s="7" t="s">
        <v>28</v>
      </c>
      <c r="E3" s="11"/>
      <c r="F3" s="8"/>
      <c r="G3" s="12" t="s">
        <v>5</v>
      </c>
      <c r="H3" s="9"/>
      <c r="I3" s="10"/>
      <c r="J3" s="7" t="s">
        <v>46</v>
      </c>
      <c r="K3" s="11"/>
      <c r="L3" s="11"/>
      <c r="M3" s="11"/>
      <c r="N3" s="8"/>
    </row>
    <row r="4" ht="23.25" customHeight="1">
      <c r="B4" s="13" t="s">
        <v>7</v>
      </c>
    </row>
    <row r="5" ht="9" customHeight="1" thickBot="1">
      <c r="B5" s="13"/>
    </row>
    <row r="6" spans="2:14" ht="141" customHeight="1" thickBot="1">
      <c r="B6" s="14" t="s">
        <v>47</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v>0</v>
      </c>
      <c r="D11" s="22" t="s">
        <v>14</v>
      </c>
      <c r="E11" s="23">
        <v>0</v>
      </c>
      <c r="F11" s="12" t="s">
        <v>15</v>
      </c>
      <c r="G11" s="9"/>
      <c r="H11" s="10"/>
      <c r="I11" s="23">
        <v>0</v>
      </c>
      <c r="K11" s="24">
        <f>IF((C11+E11)=0,0,C11/(C11+E11))</f>
        <v>0</v>
      </c>
      <c r="L11" s="21" t="s">
        <v>16</v>
      </c>
    </row>
    <row r="12" spans="2:6" ht="24" thickBot="1">
      <c r="B12" s="9" t="s">
        <v>17</v>
      </c>
      <c r="C12" s="9"/>
      <c r="D12" s="9"/>
      <c r="E12" s="10"/>
      <c r="F12" s="25" t="s">
        <v>31</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13.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0</v>
      </c>
      <c r="D2" s="30">
        <v>37280.38333333333</v>
      </c>
      <c r="E2" s="11"/>
      <c r="F2" s="8"/>
      <c r="H2" s="5" t="s">
        <v>1</v>
      </c>
      <c r="K2" s="6" t="s">
        <v>2</v>
      </c>
      <c r="L2" s="6"/>
      <c r="M2" s="7">
        <v>17</v>
      </c>
      <c r="N2" s="8"/>
    </row>
    <row r="3" spans="2:14" ht="24" thickBot="1">
      <c r="B3" s="9" t="s">
        <v>3</v>
      </c>
      <c r="C3" s="10"/>
      <c r="D3" s="7" t="s">
        <v>28</v>
      </c>
      <c r="E3" s="11"/>
      <c r="F3" s="8"/>
      <c r="G3" s="12" t="s">
        <v>5</v>
      </c>
      <c r="H3" s="9"/>
      <c r="I3" s="10"/>
      <c r="J3" s="7" t="s">
        <v>46</v>
      </c>
      <c r="K3" s="11"/>
      <c r="L3" s="11"/>
      <c r="M3" s="11"/>
      <c r="N3" s="8"/>
    </row>
    <row r="4" ht="23.25" customHeight="1">
      <c r="B4" s="13" t="s">
        <v>7</v>
      </c>
    </row>
    <row r="5" ht="9" customHeight="1" thickBot="1">
      <c r="B5" s="13"/>
    </row>
    <row r="6" spans="2:14" ht="141" customHeight="1" thickBot="1">
      <c r="B6" s="14" t="s">
        <v>48</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v>0</v>
      </c>
      <c r="D11" s="22" t="s">
        <v>14</v>
      </c>
      <c r="E11" s="23">
        <v>0</v>
      </c>
      <c r="F11" s="12" t="s">
        <v>15</v>
      </c>
      <c r="G11" s="9"/>
      <c r="H11" s="10"/>
      <c r="I11" s="23">
        <v>0</v>
      </c>
      <c r="K11" s="24">
        <f>IF((C11+E11)=0,0,C11/(C11+E11))</f>
        <v>0</v>
      </c>
      <c r="L11" s="21" t="s">
        <v>16</v>
      </c>
    </row>
    <row r="12" spans="2:6" ht="24" thickBot="1">
      <c r="B12" s="9" t="s">
        <v>17</v>
      </c>
      <c r="C12" s="9"/>
      <c r="D12" s="9"/>
      <c r="E12" s="10"/>
      <c r="F12" s="25" t="s">
        <v>31</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14.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0</v>
      </c>
      <c r="D2" s="30">
        <v>37280.384722222225</v>
      </c>
      <c r="E2" s="11"/>
      <c r="F2" s="8"/>
      <c r="H2" s="5" t="s">
        <v>1</v>
      </c>
      <c r="K2" s="6" t="s">
        <v>2</v>
      </c>
      <c r="L2" s="6"/>
      <c r="M2" s="7">
        <v>18</v>
      </c>
      <c r="N2" s="8"/>
    </row>
    <row r="3" spans="2:14" ht="24" thickBot="1">
      <c r="B3" s="9" t="s">
        <v>3</v>
      </c>
      <c r="C3" s="10"/>
      <c r="D3" s="7" t="s">
        <v>28</v>
      </c>
      <c r="E3" s="11"/>
      <c r="F3" s="8"/>
      <c r="G3" s="12" t="s">
        <v>5</v>
      </c>
      <c r="H3" s="9"/>
      <c r="I3" s="10"/>
      <c r="J3" s="7" t="s">
        <v>49</v>
      </c>
      <c r="K3" s="11"/>
      <c r="L3" s="11"/>
      <c r="M3" s="11"/>
      <c r="N3" s="8"/>
    </row>
    <row r="4" ht="23.25" customHeight="1">
      <c r="B4" s="13" t="s">
        <v>7</v>
      </c>
    </row>
    <row r="5" ht="9" customHeight="1" thickBot="1">
      <c r="B5" s="13"/>
    </row>
    <row r="6" spans="2:14" ht="141" customHeight="1" thickBot="1">
      <c r="B6" s="14" t="s">
        <v>50</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v>0</v>
      </c>
      <c r="D11" s="22" t="s">
        <v>14</v>
      </c>
      <c r="E11" s="23">
        <v>0</v>
      </c>
      <c r="F11" s="12" t="s">
        <v>15</v>
      </c>
      <c r="G11" s="9"/>
      <c r="H11" s="10"/>
      <c r="I11" s="23">
        <v>0</v>
      </c>
      <c r="K11" s="24">
        <f>IF((C11+E11)=0,0,C11/(C11+E11))</f>
        <v>0</v>
      </c>
      <c r="L11" s="21" t="s">
        <v>16</v>
      </c>
    </row>
    <row r="12" spans="2:6" ht="24" thickBot="1">
      <c r="B12" s="9" t="s">
        <v>17</v>
      </c>
      <c r="C12" s="9"/>
      <c r="D12" s="9"/>
      <c r="E12" s="10"/>
      <c r="F12" s="25" t="s">
        <v>31</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15.xml><?xml version="1.0" encoding="utf-8"?>
<worksheet xmlns="http://schemas.openxmlformats.org/spreadsheetml/2006/main" xmlns:r="http://schemas.openxmlformats.org/officeDocument/2006/relationships">
  <dimension ref="B2:N18"/>
  <sheetViews>
    <sheetView workbookViewId="0" topLeftCell="A1">
      <selection activeCell="C16" sqref="C1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67</v>
      </c>
      <c r="D2" s="2">
        <v>37280.39375</v>
      </c>
      <c r="E2" s="3"/>
      <c r="F2" s="4"/>
      <c r="H2" s="5" t="s">
        <v>1</v>
      </c>
      <c r="K2" s="6" t="s">
        <v>2</v>
      </c>
      <c r="L2" s="6"/>
      <c r="M2" s="7">
        <v>19</v>
      </c>
      <c r="N2" s="8"/>
    </row>
    <row r="3" spans="2:14" ht="24" thickBot="1">
      <c r="B3" s="9" t="s">
        <v>3</v>
      </c>
      <c r="C3" s="10"/>
      <c r="D3" s="7" t="s">
        <v>39</v>
      </c>
      <c r="E3" s="11"/>
      <c r="F3" s="8"/>
      <c r="G3" s="12" t="s">
        <v>5</v>
      </c>
      <c r="H3" s="9"/>
      <c r="I3" s="10"/>
      <c r="J3" s="7" t="s">
        <v>51</v>
      </c>
      <c r="K3" s="11"/>
      <c r="L3" s="11"/>
      <c r="M3" s="11"/>
      <c r="N3" s="8"/>
    </row>
    <row r="4" ht="23.25" customHeight="1">
      <c r="B4" s="13" t="s">
        <v>7</v>
      </c>
    </row>
    <row r="5" ht="9" customHeight="1" thickBot="1">
      <c r="B5" s="13"/>
    </row>
    <row r="6" spans="2:14" ht="141" customHeight="1" thickBot="1">
      <c r="B6" s="14" t="s">
        <v>52</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v>0</v>
      </c>
      <c r="D11" s="22" t="s">
        <v>14</v>
      </c>
      <c r="E11" s="23">
        <v>0</v>
      </c>
      <c r="F11" s="12" t="s">
        <v>15</v>
      </c>
      <c r="G11" s="9"/>
      <c r="H11" s="10"/>
      <c r="I11" s="23">
        <v>0</v>
      </c>
      <c r="K11" s="24">
        <f>IF((C11+E11)=0,0,C11/(C11+E11))</f>
        <v>0</v>
      </c>
      <c r="L11" s="21" t="s">
        <v>16</v>
      </c>
    </row>
    <row r="12" spans="2:6" ht="24" thickBot="1">
      <c r="B12" s="9" t="s">
        <v>17</v>
      </c>
      <c r="C12" s="9"/>
      <c r="D12" s="9"/>
      <c r="E12" s="10"/>
      <c r="F12" s="25" t="s">
        <v>31</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16.xml><?xml version="1.0" encoding="utf-8"?>
<worksheet xmlns="http://schemas.openxmlformats.org/spreadsheetml/2006/main" xmlns:r="http://schemas.openxmlformats.org/officeDocument/2006/relationships">
  <dimension ref="B2:N18"/>
  <sheetViews>
    <sheetView workbookViewId="0" topLeftCell="A1">
      <selection activeCell="F16" sqref="F1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0</v>
      </c>
      <c r="D2" s="30">
        <v>37280.41875</v>
      </c>
      <c r="E2" s="11"/>
      <c r="F2" s="8"/>
      <c r="H2" s="5" t="s">
        <v>1</v>
      </c>
      <c r="K2" s="6" t="s">
        <v>2</v>
      </c>
      <c r="L2" s="6"/>
      <c r="M2" s="7">
        <v>22</v>
      </c>
      <c r="N2" s="8"/>
    </row>
    <row r="3" spans="2:14" ht="24" thickBot="1">
      <c r="B3" s="9" t="s">
        <v>3</v>
      </c>
      <c r="C3" s="10"/>
      <c r="D3" s="7" t="s">
        <v>23</v>
      </c>
      <c r="E3" s="11"/>
      <c r="F3" s="8"/>
      <c r="G3" s="12" t="s">
        <v>5</v>
      </c>
      <c r="H3" s="9"/>
      <c r="I3" s="10"/>
      <c r="J3" s="7" t="s">
        <v>53</v>
      </c>
      <c r="K3" s="11"/>
      <c r="L3" s="11"/>
      <c r="M3" s="11"/>
      <c r="N3" s="8"/>
    </row>
    <row r="4" ht="23.25" customHeight="1">
      <c r="B4" s="13" t="s">
        <v>7</v>
      </c>
    </row>
    <row r="5" ht="9" customHeight="1" thickBot="1">
      <c r="B5" s="13"/>
    </row>
    <row r="6" spans="2:14" ht="141" customHeight="1" thickBot="1">
      <c r="B6" s="14" t="s">
        <v>54</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f>36+38</f>
        <v>74</v>
      </c>
      <c r="D11" s="22" t="s">
        <v>14</v>
      </c>
      <c r="E11" s="23">
        <v>3</v>
      </c>
      <c r="F11" s="12" t="s">
        <v>15</v>
      </c>
      <c r="G11" s="9"/>
      <c r="H11" s="10"/>
      <c r="I11" s="23">
        <f>20</f>
        <v>20</v>
      </c>
      <c r="K11" s="24">
        <f>IF((C11+E11)=0,0,C11/(C11+E11))</f>
        <v>0.961038961038961</v>
      </c>
      <c r="L11" s="21" t="s">
        <v>16</v>
      </c>
    </row>
    <row r="12" spans="2:6" ht="24" thickBot="1">
      <c r="B12" s="9" t="s">
        <v>17</v>
      </c>
      <c r="C12" s="9"/>
      <c r="D12" s="9"/>
      <c r="E12" s="10"/>
      <c r="F12" s="25" t="str">
        <f>IF((C11+E11)&gt;0,IF(K11&gt;=K8,"PASSED","FAILED"),"UNDECIDED")</f>
        <v>PASSED</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17.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0</v>
      </c>
      <c r="D2" s="30">
        <v>37280.42152777778</v>
      </c>
      <c r="E2" s="11"/>
      <c r="F2" s="8"/>
      <c r="H2" s="5" t="s">
        <v>1</v>
      </c>
      <c r="K2" s="6" t="s">
        <v>2</v>
      </c>
      <c r="L2" s="6"/>
      <c r="M2" s="7">
        <v>23</v>
      </c>
      <c r="N2" s="8"/>
    </row>
    <row r="3" spans="2:14" ht="24" thickBot="1">
      <c r="B3" s="9" t="s">
        <v>3</v>
      </c>
      <c r="C3" s="10"/>
      <c r="D3" s="7" t="s">
        <v>23</v>
      </c>
      <c r="E3" s="11"/>
      <c r="F3" s="8"/>
      <c r="G3" s="12" t="s">
        <v>5</v>
      </c>
      <c r="H3" s="9"/>
      <c r="I3" s="10"/>
      <c r="J3" s="7" t="s">
        <v>39</v>
      </c>
      <c r="K3" s="11"/>
      <c r="L3" s="11"/>
      <c r="M3" s="11"/>
      <c r="N3" s="8"/>
    </row>
    <row r="4" ht="23.25" customHeight="1">
      <c r="B4" s="13" t="s">
        <v>7</v>
      </c>
    </row>
    <row r="5" ht="9" customHeight="1" thickBot="1">
      <c r="B5" s="13"/>
    </row>
    <row r="6" spans="2:14" ht="141" customHeight="1" thickBot="1">
      <c r="B6" s="14" t="s">
        <v>55</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f>39+40</f>
        <v>79</v>
      </c>
      <c r="D11" s="22" t="s">
        <v>14</v>
      </c>
      <c r="E11" s="23">
        <f>9+3</f>
        <v>12</v>
      </c>
      <c r="F11" s="12" t="s">
        <v>15</v>
      </c>
      <c r="G11" s="9"/>
      <c r="H11" s="10"/>
      <c r="I11" s="23">
        <f>7+7</f>
        <v>14</v>
      </c>
      <c r="K11" s="24">
        <f>IF((C11+E11)=0,0,C11/(C11+E11))</f>
        <v>0.8681318681318682</v>
      </c>
      <c r="L11" s="21" t="s">
        <v>16</v>
      </c>
    </row>
    <row r="12" spans="2:6" ht="24" thickBot="1">
      <c r="B12" s="9" t="s">
        <v>17</v>
      </c>
      <c r="C12" s="9"/>
      <c r="D12" s="9"/>
      <c r="E12" s="10"/>
      <c r="F12" s="25" t="str">
        <f>IF((C11+E11)&gt;0,IF(K11&gt;=K8,"PASSED","FAILED"),"UNDECIDED")</f>
        <v>PASSED</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18.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0</v>
      </c>
      <c r="D2" s="30">
        <v>37280.46805555555</v>
      </c>
      <c r="E2" s="11"/>
      <c r="F2" s="8"/>
      <c r="H2" s="5" t="s">
        <v>1</v>
      </c>
      <c r="K2" s="6" t="s">
        <v>2</v>
      </c>
      <c r="L2" s="6"/>
      <c r="M2" s="7">
        <v>27</v>
      </c>
      <c r="N2" s="8"/>
    </row>
    <row r="3" spans="2:14" ht="24" thickBot="1">
      <c r="B3" s="9" t="s">
        <v>3</v>
      </c>
      <c r="C3" s="10"/>
      <c r="D3" s="7" t="s">
        <v>39</v>
      </c>
      <c r="E3" s="11"/>
      <c r="F3" s="8"/>
      <c r="G3" s="12" t="s">
        <v>5</v>
      </c>
      <c r="H3" s="9"/>
      <c r="I3" s="10"/>
      <c r="J3" s="7" t="s">
        <v>56</v>
      </c>
      <c r="K3" s="11"/>
      <c r="L3" s="11"/>
      <c r="M3" s="11"/>
      <c r="N3" s="8"/>
    </row>
    <row r="4" ht="23.25" customHeight="1">
      <c r="B4" s="13" t="s">
        <v>7</v>
      </c>
    </row>
    <row r="5" ht="9" customHeight="1" thickBot="1">
      <c r="B5" s="13"/>
    </row>
    <row r="6" spans="2:14" ht="141" customHeight="1" thickBot="1">
      <c r="B6" s="14" t="s">
        <v>57</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f>38+41</f>
        <v>79</v>
      </c>
      <c r="D11" s="22" t="s">
        <v>14</v>
      </c>
      <c r="E11" s="23">
        <v>2</v>
      </c>
      <c r="F11" s="12" t="s">
        <v>15</v>
      </c>
      <c r="G11" s="9"/>
      <c r="H11" s="10"/>
      <c r="I11" s="23">
        <f>9+9</f>
        <v>18</v>
      </c>
      <c r="K11" s="24">
        <f>IF((C11+E11)=0,0,C11/(C11+E11))</f>
        <v>0.9753086419753086</v>
      </c>
      <c r="L11" s="21" t="s">
        <v>16</v>
      </c>
    </row>
    <row r="12" spans="2:6" ht="24" thickBot="1">
      <c r="B12" s="9" t="s">
        <v>17</v>
      </c>
      <c r="C12" s="9"/>
      <c r="D12" s="9"/>
      <c r="E12" s="10"/>
      <c r="F12" s="25" t="str">
        <f>IF((C11+E11)&gt;0,IF(K11&gt;=K8,"PASSED","FAILED"),"UNDECIDED")</f>
        <v>PASSED</v>
      </c>
    </row>
    <row r="13" ht="24" thickBot="1"/>
    <row r="14" spans="2:6" ht="24" thickBot="1">
      <c r="B14" s="9" t="s">
        <v>18</v>
      </c>
      <c r="C14" s="9"/>
      <c r="D14" s="9"/>
      <c r="E14" s="9"/>
      <c r="F14" s="23" t="s">
        <v>58</v>
      </c>
    </row>
    <row r="15" ht="24" thickBot="1">
      <c r="F15" s="23"/>
    </row>
    <row r="16" spans="6:14" ht="24" thickBot="1">
      <c r="F16" s="23"/>
      <c r="N16"/>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19.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0</v>
      </c>
      <c r="D2" s="30">
        <v>37280.618055555555</v>
      </c>
      <c r="E2" s="11"/>
      <c r="F2" s="8"/>
      <c r="H2" s="5" t="s">
        <v>1</v>
      </c>
      <c r="K2" s="6" t="s">
        <v>2</v>
      </c>
      <c r="L2" s="6"/>
      <c r="M2" s="7" t="s">
        <v>59</v>
      </c>
      <c r="N2" s="8"/>
    </row>
    <row r="3" spans="2:14" ht="24" thickBot="1">
      <c r="B3" s="9" t="s">
        <v>3</v>
      </c>
      <c r="C3" s="10"/>
      <c r="D3" s="7" t="s">
        <v>39</v>
      </c>
      <c r="E3" s="11"/>
      <c r="F3" s="8"/>
      <c r="G3" s="12" t="s">
        <v>5</v>
      </c>
      <c r="H3" s="9"/>
      <c r="I3" s="10"/>
      <c r="J3" s="7" t="s">
        <v>60</v>
      </c>
      <c r="K3" s="11"/>
      <c r="L3" s="11"/>
      <c r="M3" s="11"/>
      <c r="N3" s="8"/>
    </row>
    <row r="4" ht="23.25" customHeight="1">
      <c r="B4" s="13" t="s">
        <v>7</v>
      </c>
    </row>
    <row r="5" ht="9" customHeight="1" thickBot="1">
      <c r="B5" s="13"/>
    </row>
    <row r="6" spans="2:14" ht="141" customHeight="1" thickBot="1">
      <c r="B6" s="14" t="s">
        <v>61</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c r="D11" s="22" t="s">
        <v>14</v>
      </c>
      <c r="E11" s="23">
        <v>0</v>
      </c>
      <c r="F11" s="12" t="s">
        <v>15</v>
      </c>
      <c r="G11" s="9"/>
      <c r="H11" s="10"/>
      <c r="I11" s="23">
        <v>0</v>
      </c>
      <c r="K11" s="24">
        <f>IF((C11+E11)=0,0,C11/(C11+E11))</f>
        <v>0</v>
      </c>
      <c r="L11" s="21" t="s">
        <v>16</v>
      </c>
    </row>
    <row r="12" spans="2:6" ht="24" thickBot="1">
      <c r="B12" s="9" t="s">
        <v>17</v>
      </c>
      <c r="C12" s="9"/>
      <c r="D12" s="9"/>
      <c r="E12" s="10"/>
      <c r="F12" s="25" t="s">
        <v>31</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2.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7" t="s">
        <v>20</v>
      </c>
      <c r="E2" s="28"/>
      <c r="F2" s="29"/>
      <c r="G2" s="5" t="s">
        <v>1</v>
      </c>
      <c r="K2" s="6" t="s">
        <v>2</v>
      </c>
      <c r="L2" s="6"/>
      <c r="M2" s="7" t="s">
        <v>21</v>
      </c>
      <c r="N2" s="8"/>
    </row>
    <row r="3" spans="2:14" ht="24" thickBot="1">
      <c r="B3" s="9" t="s">
        <v>3</v>
      </c>
      <c r="C3" s="10"/>
      <c r="D3" s="7" t="s">
        <v>22</v>
      </c>
      <c r="E3" s="11"/>
      <c r="F3" s="8"/>
      <c r="G3" s="12" t="s">
        <v>5</v>
      </c>
      <c r="H3" s="9"/>
      <c r="I3" s="10"/>
      <c r="J3" s="7" t="s">
        <v>23</v>
      </c>
      <c r="K3" s="11"/>
      <c r="L3" s="11"/>
      <c r="M3" s="11"/>
      <c r="N3" s="8"/>
    </row>
    <row r="4" ht="23.25" customHeight="1">
      <c r="B4" s="13" t="s">
        <v>7</v>
      </c>
    </row>
    <row r="5" ht="9" customHeight="1" thickBot="1">
      <c r="B5" s="13"/>
    </row>
    <row r="6" spans="2:14" ht="141" customHeight="1" thickBot="1">
      <c r="B6" s="14" t="s">
        <v>24</v>
      </c>
      <c r="C6" s="15"/>
      <c r="D6" s="15"/>
      <c r="E6" s="15"/>
      <c r="F6" s="15"/>
      <c r="G6" s="15"/>
      <c r="H6" s="15"/>
      <c r="I6" s="15"/>
      <c r="J6" s="15"/>
      <c r="K6" s="15"/>
      <c r="L6" s="15"/>
      <c r="M6" s="15"/>
      <c r="N6" s="16"/>
    </row>
    <row r="7" ht="24" thickBot="1"/>
    <row r="8" spans="2:12" ht="24" thickBot="1">
      <c r="B8" s="9" t="s">
        <v>9</v>
      </c>
      <c r="C8" s="9"/>
      <c r="D8" s="9"/>
      <c r="E8" s="9"/>
      <c r="F8" s="10"/>
      <c r="G8" s="17" t="s">
        <v>25</v>
      </c>
      <c r="H8" s="18"/>
      <c r="I8" s="18"/>
      <c r="J8" s="19"/>
      <c r="K8" s="20">
        <f>IF(OR((G8="Technical"),(G8="T"),(G8="Tech")),0.75,0.5)</f>
        <v>0.5</v>
      </c>
      <c r="L8" s="21" t="s">
        <v>11</v>
      </c>
    </row>
    <row r="10" ht="24" thickBot="1">
      <c r="B10" s="1" t="s">
        <v>12</v>
      </c>
    </row>
    <row r="11" spans="2:12" ht="24" thickBot="1">
      <c r="B11" s="22" t="s">
        <v>13</v>
      </c>
      <c r="C11" s="23">
        <f>49+50</f>
        <v>99</v>
      </c>
      <c r="D11" s="22" t="s">
        <v>14</v>
      </c>
      <c r="E11" s="23">
        <v>0</v>
      </c>
      <c r="F11" s="12" t="s">
        <v>15</v>
      </c>
      <c r="G11" s="9"/>
      <c r="H11" s="10"/>
      <c r="I11" s="23">
        <v>8</v>
      </c>
      <c r="K11" s="24">
        <f>IF((C11+E11)=0,0,C11/(C11+E11))</f>
        <v>1</v>
      </c>
      <c r="L11" s="21" t="s">
        <v>16</v>
      </c>
    </row>
    <row r="12" spans="2:6" ht="24" thickBot="1">
      <c r="B12" s="9" t="s">
        <v>17</v>
      </c>
      <c r="C12" s="9"/>
      <c r="D12" s="9"/>
      <c r="E12" s="10"/>
      <c r="F12" s="25" t="str">
        <f>IF((C11+E11)&gt;0,IF(K11&gt;=K8,"PASSED","FAILED"),"UNDECIDED")</f>
        <v>PASSED</v>
      </c>
    </row>
    <row r="13" ht="24" thickBot="1"/>
    <row r="14" spans="2:6" ht="24" thickBot="1">
      <c r="B14" s="9" t="s">
        <v>18</v>
      </c>
      <c r="C14" s="9"/>
      <c r="D14" s="9"/>
      <c r="E14" s="9"/>
      <c r="F14" s="23"/>
    </row>
    <row r="15" ht="24" thickBot="1">
      <c r="F15" s="23"/>
    </row>
    <row r="16" spans="6:14" ht="24" thickBot="1">
      <c r="F16" s="23"/>
      <c r="N16"/>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20.xml><?xml version="1.0" encoding="utf-8"?>
<worksheet xmlns="http://schemas.openxmlformats.org/spreadsheetml/2006/main" xmlns:r="http://schemas.openxmlformats.org/officeDocument/2006/relationships">
  <dimension ref="B2:N18"/>
  <sheetViews>
    <sheetView workbookViewId="0" topLeftCell="A1">
      <selection activeCell="F16" sqref="F1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0</v>
      </c>
      <c r="D2" s="30">
        <v>37280.489583333336</v>
      </c>
      <c r="E2" s="11"/>
      <c r="F2" s="8"/>
      <c r="H2" s="5" t="s">
        <v>1</v>
      </c>
      <c r="K2" s="6" t="s">
        <v>2</v>
      </c>
      <c r="L2" s="6"/>
      <c r="M2" s="7">
        <v>29</v>
      </c>
      <c r="N2" s="8"/>
    </row>
    <row r="3" spans="2:14" ht="24" thickBot="1">
      <c r="B3" s="9" t="s">
        <v>3</v>
      </c>
      <c r="C3" s="10"/>
      <c r="D3" s="7" t="s">
        <v>53</v>
      </c>
      <c r="E3" s="11"/>
      <c r="F3" s="8"/>
      <c r="G3" s="12" t="s">
        <v>5</v>
      </c>
      <c r="H3" s="9"/>
      <c r="I3" s="10"/>
      <c r="J3" s="7" t="s">
        <v>39</v>
      </c>
      <c r="K3" s="11"/>
      <c r="L3" s="11"/>
      <c r="M3" s="11"/>
      <c r="N3" s="8"/>
    </row>
    <row r="4" ht="23.25" customHeight="1">
      <c r="B4" s="13" t="s">
        <v>7</v>
      </c>
    </row>
    <row r="5" ht="9" customHeight="1" thickBot="1">
      <c r="B5" s="13"/>
    </row>
    <row r="6" spans="2:14" ht="141" customHeight="1" thickBot="1">
      <c r="B6" s="14" t="s">
        <v>62</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f>47+41</f>
        <v>88</v>
      </c>
      <c r="D11" s="22"/>
      <c r="E11" s="23">
        <v>2</v>
      </c>
      <c r="F11" s="12" t="s">
        <v>15</v>
      </c>
      <c r="G11" s="9"/>
      <c r="H11" s="10"/>
      <c r="I11" s="23">
        <f>6+10</f>
        <v>16</v>
      </c>
      <c r="K11" s="24">
        <f>IF((C11+E11)=0,0,C11/(C11+E11))</f>
        <v>0.9777777777777777</v>
      </c>
      <c r="L11" s="21" t="s">
        <v>16</v>
      </c>
    </row>
    <row r="12" spans="2:6" ht="24" thickBot="1">
      <c r="B12" s="9" t="s">
        <v>17</v>
      </c>
      <c r="C12" s="9"/>
      <c r="D12" s="9"/>
      <c r="E12" s="10"/>
      <c r="F12" s="25" t="str">
        <f>IF((C11+E11)&gt;0,IF(K11&gt;=K8,"PASSED","FAILED"),"UNDECIDED")</f>
        <v>PASSED</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21.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0</v>
      </c>
      <c r="D2" s="30">
        <v>37280.544444444444</v>
      </c>
      <c r="E2" s="11"/>
      <c r="F2" s="8"/>
      <c r="H2" s="5" t="s">
        <v>1</v>
      </c>
      <c r="K2" s="6" t="s">
        <v>2</v>
      </c>
      <c r="L2" s="6"/>
      <c r="M2" s="7">
        <v>30</v>
      </c>
      <c r="N2" s="8"/>
    </row>
    <row r="3" spans="2:14" ht="24" thickBot="1">
      <c r="B3" s="9" t="s">
        <v>3</v>
      </c>
      <c r="C3" s="10"/>
      <c r="D3" s="7" t="s">
        <v>63</v>
      </c>
      <c r="E3" s="11"/>
      <c r="F3" s="8"/>
      <c r="G3" s="12" t="s">
        <v>5</v>
      </c>
      <c r="H3" s="9"/>
      <c r="I3" s="10"/>
      <c r="J3" s="7" t="s">
        <v>53</v>
      </c>
      <c r="K3" s="11"/>
      <c r="L3" s="11"/>
      <c r="M3" s="11"/>
      <c r="N3" s="8"/>
    </row>
    <row r="4" ht="23.25" customHeight="1">
      <c r="B4" s="13" t="s">
        <v>7</v>
      </c>
    </row>
    <row r="5" ht="9" customHeight="1" thickBot="1">
      <c r="B5" s="13"/>
    </row>
    <row r="6" spans="2:14" ht="141" customHeight="1" thickBot="1">
      <c r="B6" s="14" t="s">
        <v>64</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f>39+43</f>
        <v>82</v>
      </c>
      <c r="D11" s="22" t="s">
        <v>14</v>
      </c>
      <c r="E11" s="23">
        <v>1</v>
      </c>
      <c r="F11" s="12" t="s">
        <v>15</v>
      </c>
      <c r="G11" s="9"/>
      <c r="H11" s="10"/>
      <c r="I11" s="23">
        <f>13+5</f>
        <v>18</v>
      </c>
      <c r="K11" s="24">
        <f>IF((C11+E11)=0,0,C11/(C11+E11))</f>
        <v>0.9879518072289156</v>
      </c>
      <c r="L11" s="21" t="s">
        <v>16</v>
      </c>
    </row>
    <row r="12" spans="2:6" ht="24" thickBot="1">
      <c r="B12" s="9" t="s">
        <v>17</v>
      </c>
      <c r="C12" s="9"/>
      <c r="D12" s="9"/>
      <c r="E12" s="10"/>
      <c r="F12" s="25" t="str">
        <f>IF((C11+E11)&gt;0,IF(K11&gt;=K8,"PASSED","FAILED"),"UNDECIDED")</f>
        <v>PASSED</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22.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0</v>
      </c>
      <c r="D2" s="30">
        <v>37280.575</v>
      </c>
      <c r="E2" s="11"/>
      <c r="F2" s="8"/>
      <c r="H2" s="5" t="s">
        <v>1</v>
      </c>
      <c r="K2" s="6" t="s">
        <v>2</v>
      </c>
      <c r="L2" s="6"/>
      <c r="M2" s="7">
        <v>36</v>
      </c>
      <c r="N2" s="8"/>
    </row>
    <row r="3" spans="2:14" ht="24" thickBot="1">
      <c r="B3" s="9" t="s">
        <v>3</v>
      </c>
      <c r="C3" s="10"/>
      <c r="D3" s="7" t="s">
        <v>23</v>
      </c>
      <c r="E3" s="11"/>
      <c r="F3" s="8"/>
      <c r="G3" s="12" t="s">
        <v>5</v>
      </c>
      <c r="H3" s="9"/>
      <c r="I3" s="10"/>
      <c r="J3" s="7" t="s">
        <v>39</v>
      </c>
      <c r="K3" s="11"/>
      <c r="L3" s="11"/>
      <c r="M3" s="11"/>
      <c r="N3" s="8"/>
    </row>
    <row r="4" ht="23.25" customHeight="1">
      <c r="B4" s="13" t="s">
        <v>7</v>
      </c>
    </row>
    <row r="5" ht="9" customHeight="1" thickBot="1">
      <c r="B5" s="13"/>
    </row>
    <row r="6" spans="2:14" ht="141" customHeight="1" thickBot="1">
      <c r="B6" s="14" t="s">
        <v>65</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f>42+37</f>
        <v>79</v>
      </c>
      <c r="D11" s="22" t="s">
        <v>14</v>
      </c>
      <c r="E11" s="23">
        <v>1</v>
      </c>
      <c r="F11" s="12" t="s">
        <v>15</v>
      </c>
      <c r="G11" s="9"/>
      <c r="H11" s="10"/>
      <c r="I11" s="23">
        <f>8+14</f>
        <v>22</v>
      </c>
      <c r="K11" s="24">
        <f>IF((C11+E11)=0,0,C11/(C11+E11))</f>
        <v>0.9875</v>
      </c>
      <c r="L11" s="21" t="s">
        <v>16</v>
      </c>
    </row>
    <row r="12" spans="2:6" ht="24" thickBot="1">
      <c r="B12" s="9" t="s">
        <v>17</v>
      </c>
      <c r="C12" s="9"/>
      <c r="D12" s="9"/>
      <c r="E12" s="10"/>
      <c r="F12" s="25" t="str">
        <f>IF((C11+E11)&gt;0,IF(K11&gt;=K8,"PASSED","FAILED"),"UNDECIDED")</f>
        <v>PASSED</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23.xml><?xml version="1.0" encoding="utf-8"?>
<worksheet xmlns="http://schemas.openxmlformats.org/spreadsheetml/2006/main" xmlns:r="http://schemas.openxmlformats.org/officeDocument/2006/relationships">
  <dimension ref="B2:N18"/>
  <sheetViews>
    <sheetView tabSelected="1"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0</v>
      </c>
      <c r="D2" s="30">
        <v>37280.58888888889</v>
      </c>
      <c r="E2" s="11"/>
      <c r="F2" s="8"/>
      <c r="H2" s="5" t="s">
        <v>1</v>
      </c>
      <c r="K2" s="6" t="s">
        <v>2</v>
      </c>
      <c r="L2" s="6"/>
      <c r="M2" s="7">
        <v>42</v>
      </c>
      <c r="N2" s="8"/>
    </row>
    <row r="3" spans="2:14" ht="24" thickBot="1">
      <c r="B3" s="9" t="s">
        <v>3</v>
      </c>
      <c r="C3" s="10"/>
      <c r="D3" s="7" t="s">
        <v>53</v>
      </c>
      <c r="E3" s="11"/>
      <c r="F3" s="8"/>
      <c r="G3" s="12" t="s">
        <v>5</v>
      </c>
      <c r="H3" s="9"/>
      <c r="I3" s="10"/>
      <c r="J3" s="7" t="s">
        <v>23</v>
      </c>
      <c r="K3" s="11"/>
      <c r="L3" s="11"/>
      <c r="M3" s="11"/>
      <c r="N3" s="8"/>
    </row>
    <row r="4" ht="23.25" customHeight="1">
      <c r="B4" s="13" t="s">
        <v>7</v>
      </c>
    </row>
    <row r="5" ht="9" customHeight="1" thickBot="1">
      <c r="B5" s="13"/>
    </row>
    <row r="6" spans="2:14" ht="141" customHeight="1" thickBot="1">
      <c r="B6" s="14" t="s">
        <v>66</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f>37+34</f>
        <v>71</v>
      </c>
      <c r="D11" s="22" t="s">
        <v>14</v>
      </c>
      <c r="E11" s="23">
        <v>1</v>
      </c>
      <c r="F11" s="12" t="s">
        <v>15</v>
      </c>
      <c r="G11" s="9"/>
      <c r="H11" s="10"/>
      <c r="I11" s="23">
        <f>10+9</f>
        <v>19</v>
      </c>
      <c r="K11" s="24">
        <f>IF((C11+E11)=0,0,C11/(C11+E11))</f>
        <v>0.9861111111111112</v>
      </c>
      <c r="L11" s="21" t="s">
        <v>16</v>
      </c>
    </row>
    <row r="12" spans="2:6" ht="24" thickBot="1">
      <c r="B12" s="9" t="s">
        <v>17</v>
      </c>
      <c r="C12" s="9"/>
      <c r="D12" s="9"/>
      <c r="E12" s="10"/>
      <c r="F12" s="25" t="str">
        <f>IF((C11+E11)&gt;0,IF(K11&gt;=K8,"PASSED","FAILED"),"UNDECIDED")</f>
        <v>PASSED</v>
      </c>
    </row>
    <row r="13" ht="24" thickBot="1"/>
    <row r="14" spans="2:6" ht="24" thickBot="1">
      <c r="B14" s="9" t="s">
        <v>18</v>
      </c>
      <c r="C14" s="9"/>
      <c r="D14" s="9"/>
      <c r="E14" s="9"/>
      <c r="F14" s="23"/>
    </row>
    <row r="15" ht="24" thickBot="1">
      <c r="F15" s="23"/>
    </row>
    <row r="16" ht="24" thickBot="1">
      <c r="F16" s="23"/>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3.xml><?xml version="1.0" encoding="utf-8"?>
<worksheet xmlns="http://schemas.openxmlformats.org/spreadsheetml/2006/main" xmlns:r="http://schemas.openxmlformats.org/officeDocument/2006/relationships">
  <dimension ref="B2:N18"/>
  <sheetViews>
    <sheetView workbookViewId="0" topLeftCell="A1">
      <selection activeCell="F12" sqref="F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30">
        <v>37279.66388888889</v>
      </c>
      <c r="E2" s="11"/>
      <c r="F2" s="8"/>
      <c r="G2" s="5" t="s">
        <v>1</v>
      </c>
      <c r="K2" s="6" t="s">
        <v>2</v>
      </c>
      <c r="L2" s="6"/>
      <c r="M2" s="7">
        <v>3</v>
      </c>
      <c r="N2" s="8"/>
    </row>
    <row r="3" spans="2:14" ht="24" thickBot="1">
      <c r="B3" s="9" t="s">
        <v>3</v>
      </c>
      <c r="C3" s="10"/>
      <c r="D3" s="7" t="s">
        <v>23</v>
      </c>
      <c r="E3" s="11"/>
      <c r="F3" s="8"/>
      <c r="G3" s="12" t="s">
        <v>5</v>
      </c>
      <c r="H3" s="9"/>
      <c r="I3" s="10"/>
      <c r="J3" s="7" t="s">
        <v>26</v>
      </c>
      <c r="K3" s="11"/>
      <c r="L3" s="11"/>
      <c r="M3" s="11"/>
      <c r="N3" s="8"/>
    </row>
    <row r="4" ht="23.25" customHeight="1">
      <c r="B4" s="13" t="s">
        <v>7</v>
      </c>
    </row>
    <row r="5" ht="9" customHeight="1" thickBot="1">
      <c r="B5" s="13"/>
    </row>
    <row r="6" spans="2:14" ht="141" customHeight="1" thickBot="1">
      <c r="B6" s="14" t="s">
        <v>27</v>
      </c>
      <c r="C6" s="15"/>
      <c r="D6" s="15"/>
      <c r="E6" s="15"/>
      <c r="F6" s="15"/>
      <c r="G6" s="15"/>
      <c r="H6" s="15"/>
      <c r="I6" s="15"/>
      <c r="J6" s="15"/>
      <c r="K6" s="15"/>
      <c r="L6" s="15"/>
      <c r="M6" s="15"/>
      <c r="N6" s="16"/>
    </row>
    <row r="7" ht="24" thickBot="1"/>
    <row r="8" spans="2:12" ht="24" thickBot="1">
      <c r="B8" s="9" t="s">
        <v>9</v>
      </c>
      <c r="C8" s="9"/>
      <c r="D8" s="9"/>
      <c r="E8" s="9"/>
      <c r="F8" s="10"/>
      <c r="G8" s="17" t="s">
        <v>10</v>
      </c>
      <c r="H8" s="18"/>
      <c r="I8" s="18"/>
      <c r="J8" s="19"/>
      <c r="K8" s="20">
        <f>IF(OR((G8="Technical"),(G8="T"),(G8="Tech")),0.75,0.5)</f>
        <v>0.5</v>
      </c>
      <c r="L8" s="21" t="s">
        <v>11</v>
      </c>
    </row>
    <row r="10" ht="24" thickBot="1">
      <c r="B10" s="1" t="s">
        <v>12</v>
      </c>
    </row>
    <row r="11" spans="2:12" ht="24" thickBot="1">
      <c r="B11" s="22" t="s">
        <v>13</v>
      </c>
      <c r="C11" s="23"/>
      <c r="D11" s="22" t="s">
        <v>14</v>
      </c>
      <c r="E11" s="23">
        <v>0</v>
      </c>
      <c r="F11" s="12" t="s">
        <v>15</v>
      </c>
      <c r="G11" s="9"/>
      <c r="H11" s="10"/>
      <c r="I11" s="23">
        <v>0</v>
      </c>
      <c r="K11" s="24">
        <f>IF((C11+E11)=0,0,C11/(C11+E11))</f>
        <v>0</v>
      </c>
      <c r="L11" s="21" t="s">
        <v>16</v>
      </c>
    </row>
    <row r="12" spans="2:6" ht="24" thickBot="1">
      <c r="B12" s="9" t="s">
        <v>17</v>
      </c>
      <c r="C12" s="9"/>
      <c r="D12" s="9"/>
      <c r="E12" s="10"/>
      <c r="F12" s="25" t="s">
        <v>67</v>
      </c>
    </row>
    <row r="13" ht="24" thickBot="1"/>
    <row r="14" spans="2:6" ht="24" thickBot="1">
      <c r="B14" s="9" t="s">
        <v>18</v>
      </c>
      <c r="C14" s="9"/>
      <c r="D14" s="9"/>
      <c r="E14" s="9"/>
      <c r="F14" s="23"/>
    </row>
    <row r="15" ht="24" thickBot="1">
      <c r="F15" s="23"/>
    </row>
    <row r="16" spans="6:14" ht="24" thickBot="1">
      <c r="F16" s="23"/>
      <c r="N16"/>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4.xml><?xml version="1.0" encoding="utf-8"?>
<worksheet xmlns="http://schemas.openxmlformats.org/spreadsheetml/2006/main" xmlns:r="http://schemas.openxmlformats.org/officeDocument/2006/relationships">
  <dimension ref="B2:N18"/>
  <sheetViews>
    <sheetView workbookViewId="0" topLeftCell="A1">
      <selection activeCell="E16" sqref="E16:F1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30">
        <v>37279.66805555556</v>
      </c>
      <c r="E2" s="11"/>
      <c r="F2" s="8"/>
      <c r="G2" s="5" t="s">
        <v>1</v>
      </c>
      <c r="K2" s="6" t="s">
        <v>2</v>
      </c>
      <c r="L2" s="6"/>
      <c r="M2" s="7">
        <v>4</v>
      </c>
      <c r="N2" s="8"/>
    </row>
    <row r="3" spans="2:14" ht="24" thickBot="1">
      <c r="B3" s="9" t="s">
        <v>3</v>
      </c>
      <c r="C3" s="10"/>
      <c r="D3" s="7" t="s">
        <v>28</v>
      </c>
      <c r="E3" s="11"/>
      <c r="F3" s="8"/>
      <c r="G3" s="12" t="s">
        <v>5</v>
      </c>
      <c r="H3" s="9"/>
      <c r="I3" s="10"/>
      <c r="J3" s="7" t="s">
        <v>29</v>
      </c>
      <c r="K3" s="11"/>
      <c r="L3" s="11"/>
      <c r="M3" s="11"/>
      <c r="N3" s="8"/>
    </row>
    <row r="4" ht="23.25" customHeight="1">
      <c r="B4" s="13" t="s">
        <v>7</v>
      </c>
    </row>
    <row r="5" ht="9" customHeight="1" thickBot="1">
      <c r="B5" s="13"/>
    </row>
    <row r="6" spans="2:14" ht="141" customHeight="1" thickBot="1">
      <c r="B6" s="14" t="s">
        <v>30</v>
      </c>
      <c r="C6" s="15"/>
      <c r="D6" s="15"/>
      <c r="E6" s="15"/>
      <c r="F6" s="15"/>
      <c r="G6" s="15"/>
      <c r="H6" s="15"/>
      <c r="I6" s="15"/>
      <c r="J6" s="15"/>
      <c r="K6" s="15"/>
      <c r="L6" s="15"/>
      <c r="M6" s="15"/>
      <c r="N6" s="16"/>
    </row>
    <row r="7" ht="24" thickBot="1"/>
    <row r="8" spans="2:12" ht="24" thickBot="1">
      <c r="B8" s="9" t="s">
        <v>9</v>
      </c>
      <c r="C8" s="9"/>
      <c r="D8" s="9"/>
      <c r="E8" s="9"/>
      <c r="F8" s="10"/>
      <c r="G8" s="17" t="s">
        <v>10</v>
      </c>
      <c r="H8" s="18"/>
      <c r="I8" s="18"/>
      <c r="J8" s="19"/>
      <c r="K8" s="20">
        <f>IF(OR((G8="Technical"),(G8="T"),(G8="Tech")),0.75,0.5)</f>
        <v>0.5</v>
      </c>
      <c r="L8" s="21" t="s">
        <v>11</v>
      </c>
    </row>
    <row r="10" ht="24" thickBot="1">
      <c r="B10" s="1" t="s">
        <v>12</v>
      </c>
    </row>
    <row r="11" spans="2:12" ht="24" thickBot="1">
      <c r="B11" s="22" t="s">
        <v>13</v>
      </c>
      <c r="C11" s="23">
        <v>0</v>
      </c>
      <c r="D11" s="22" t="s">
        <v>14</v>
      </c>
      <c r="E11" s="23">
        <v>0</v>
      </c>
      <c r="F11" s="12" t="s">
        <v>15</v>
      </c>
      <c r="G11" s="9"/>
      <c r="H11" s="10"/>
      <c r="I11" s="23">
        <v>0</v>
      </c>
      <c r="K11" s="24">
        <f>IF((C11+E11)=0,0,C11/(C11+E11))</f>
        <v>0</v>
      </c>
      <c r="L11" s="21" t="s">
        <v>16</v>
      </c>
    </row>
    <row r="12" spans="2:6" ht="24" thickBot="1">
      <c r="B12" s="9" t="s">
        <v>17</v>
      </c>
      <c r="C12" s="9"/>
      <c r="D12" s="9"/>
      <c r="E12" s="10"/>
      <c r="F12" s="25" t="s">
        <v>31</v>
      </c>
    </row>
    <row r="13" ht="24" thickBot="1"/>
    <row r="14" spans="2:6" ht="24" thickBot="1">
      <c r="B14" s="9" t="s">
        <v>18</v>
      </c>
      <c r="C14" s="9"/>
      <c r="D14" s="9"/>
      <c r="E14" s="9"/>
      <c r="F14" s="23"/>
    </row>
    <row r="15" ht="24" thickBot="1">
      <c r="F15" s="23"/>
    </row>
    <row r="16" spans="6:14" ht="24" thickBot="1">
      <c r="F16" s="23"/>
      <c r="N16"/>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5.xml><?xml version="1.0" encoding="utf-8"?>
<worksheet xmlns="http://schemas.openxmlformats.org/spreadsheetml/2006/main" xmlns:r="http://schemas.openxmlformats.org/officeDocument/2006/relationships">
  <dimension ref="A1:N18"/>
  <sheetViews>
    <sheetView workbookViewId="0" topLeftCell="A1">
      <selection activeCell="E13" sqref="E13"/>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c r="A1" s="1" t="s">
        <v>33</v>
      </c>
    </row>
    <row r="2" spans="2:14" ht="24" thickBot="1">
      <c r="B2" s="1" t="s">
        <v>67</v>
      </c>
      <c r="D2" s="30">
        <v>37279.67013888889</v>
      </c>
      <c r="E2" s="11"/>
      <c r="F2" s="8"/>
      <c r="G2" s="5" t="s">
        <v>1</v>
      </c>
      <c r="K2" s="6" t="s">
        <v>2</v>
      </c>
      <c r="L2" s="6"/>
      <c r="M2" s="7">
        <v>5</v>
      </c>
      <c r="N2" s="8"/>
    </row>
    <row r="3" spans="2:14" ht="24" thickBot="1">
      <c r="B3" s="9" t="s">
        <v>3</v>
      </c>
      <c r="C3" s="10"/>
      <c r="D3" s="7" t="s">
        <v>23</v>
      </c>
      <c r="E3" s="11"/>
      <c r="F3" s="8"/>
      <c r="G3" s="12" t="s">
        <v>5</v>
      </c>
      <c r="H3" s="9"/>
      <c r="I3" s="10"/>
      <c r="J3" s="7" t="s">
        <v>28</v>
      </c>
      <c r="K3" s="11"/>
      <c r="L3" s="11"/>
      <c r="M3" s="11"/>
      <c r="N3" s="8"/>
    </row>
    <row r="4" ht="23.25" customHeight="1">
      <c r="B4" s="13" t="s">
        <v>7</v>
      </c>
    </row>
    <row r="5" ht="9" customHeight="1" thickBot="1">
      <c r="B5" s="13"/>
    </row>
    <row r="6" spans="2:14" ht="141" customHeight="1" thickBot="1">
      <c r="B6" s="14" t="s">
        <v>32</v>
      </c>
      <c r="C6" s="15"/>
      <c r="D6" s="15"/>
      <c r="E6" s="15"/>
      <c r="F6" s="15"/>
      <c r="G6" s="15"/>
      <c r="H6" s="15"/>
      <c r="I6" s="15"/>
      <c r="J6" s="15"/>
      <c r="K6" s="15"/>
      <c r="L6" s="15"/>
      <c r="M6" s="15"/>
      <c r="N6" s="16"/>
    </row>
    <row r="7" ht="24" thickBot="1"/>
    <row r="8" spans="2:12" ht="24" thickBot="1">
      <c r="B8" s="9" t="s">
        <v>9</v>
      </c>
      <c r="C8" s="9"/>
      <c r="D8" s="9"/>
      <c r="E8" s="9"/>
      <c r="F8" s="10"/>
      <c r="G8" s="17" t="s">
        <v>10</v>
      </c>
      <c r="H8" s="18"/>
      <c r="I8" s="18"/>
      <c r="J8" s="19"/>
      <c r="K8" s="20">
        <f>IF(OR((G8="Technical"),(G8="T"),(G8="Tech")),0.75,0.5)</f>
        <v>0.5</v>
      </c>
      <c r="L8" s="21" t="s">
        <v>11</v>
      </c>
    </row>
    <row r="10" ht="24" thickBot="1">
      <c r="B10" s="1" t="s">
        <v>12</v>
      </c>
    </row>
    <row r="11" spans="2:12" ht="24" thickBot="1">
      <c r="B11" s="22" t="s">
        <v>13</v>
      </c>
      <c r="C11" s="23">
        <v>0</v>
      </c>
      <c r="D11" s="22" t="s">
        <v>14</v>
      </c>
      <c r="E11" s="23">
        <v>0</v>
      </c>
      <c r="F11" s="12" t="s">
        <v>15</v>
      </c>
      <c r="G11" s="9"/>
      <c r="H11" s="10"/>
      <c r="I11" s="23">
        <v>0</v>
      </c>
      <c r="K11" s="24">
        <f>IF((C11+E11)=0,0,C11/(C11+E11))</f>
        <v>0</v>
      </c>
      <c r="L11" s="21" t="s">
        <v>16</v>
      </c>
    </row>
    <row r="12" spans="2:6" ht="24" thickBot="1">
      <c r="B12" s="9" t="s">
        <v>17</v>
      </c>
      <c r="C12" s="9"/>
      <c r="D12" s="9"/>
      <c r="E12" s="10"/>
      <c r="F12" s="25" t="s">
        <v>31</v>
      </c>
    </row>
    <row r="13" ht="24" thickBot="1"/>
    <row r="14" spans="2:6" ht="24" thickBot="1">
      <c r="B14" s="9" t="s">
        <v>18</v>
      </c>
      <c r="C14" s="9"/>
      <c r="D14" s="9"/>
      <c r="E14" s="9"/>
      <c r="F14" s="23"/>
    </row>
    <row r="15" ht="24" thickBot="1">
      <c r="F15" s="23"/>
    </row>
    <row r="16" spans="6:14" ht="24" thickBot="1">
      <c r="F16" s="23"/>
      <c r="N16"/>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6.xml><?xml version="1.0" encoding="utf-8"?>
<worksheet xmlns="http://schemas.openxmlformats.org/spreadsheetml/2006/main" xmlns:r="http://schemas.openxmlformats.org/officeDocument/2006/relationships">
  <dimension ref="A1: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c r="A1" s="1" t="s">
        <v>37</v>
      </c>
    </row>
    <row r="2" spans="2:14" ht="24" thickBot="1">
      <c r="B2" s="1" t="s">
        <v>0</v>
      </c>
      <c r="D2" s="30">
        <v>37279.67569444444</v>
      </c>
      <c r="E2" s="11"/>
      <c r="F2" s="8"/>
      <c r="G2" s="5" t="s">
        <v>1</v>
      </c>
      <c r="K2" s="6" t="s">
        <v>2</v>
      </c>
      <c r="L2" s="6"/>
      <c r="M2" s="7">
        <v>6</v>
      </c>
      <c r="N2" s="8"/>
    </row>
    <row r="3" spans="2:14" ht="24" thickBot="1">
      <c r="B3" s="9" t="s">
        <v>3</v>
      </c>
      <c r="C3" s="10"/>
      <c r="D3" s="7" t="s">
        <v>28</v>
      </c>
      <c r="E3" s="11"/>
      <c r="F3" s="8"/>
      <c r="G3" s="12" t="s">
        <v>5</v>
      </c>
      <c r="H3" s="9"/>
      <c r="I3" s="10"/>
      <c r="J3" s="7" t="s">
        <v>34</v>
      </c>
      <c r="K3" s="11"/>
      <c r="L3" s="11"/>
      <c r="M3" s="11"/>
      <c r="N3" s="8"/>
    </row>
    <row r="4" ht="23.25" customHeight="1">
      <c r="B4" s="13" t="s">
        <v>7</v>
      </c>
    </row>
    <row r="5" ht="9" customHeight="1" thickBot="1">
      <c r="B5" s="13"/>
    </row>
    <row r="6" spans="2:14" ht="141" customHeight="1" thickBot="1">
      <c r="B6" s="14" t="s">
        <v>35</v>
      </c>
      <c r="C6" s="15"/>
      <c r="D6" s="15"/>
      <c r="E6" s="15"/>
      <c r="F6" s="15"/>
      <c r="G6" s="15"/>
      <c r="H6" s="15"/>
      <c r="I6" s="15"/>
      <c r="J6" s="15"/>
      <c r="K6" s="15"/>
      <c r="L6" s="15"/>
      <c r="M6" s="15"/>
      <c r="N6" s="16"/>
    </row>
    <row r="7" ht="24" thickBot="1"/>
    <row r="8" spans="2:12" ht="24" thickBot="1">
      <c r="B8" s="9" t="s">
        <v>9</v>
      </c>
      <c r="C8" s="9"/>
      <c r="D8" s="9"/>
      <c r="E8" s="9"/>
      <c r="F8" s="10"/>
      <c r="G8" s="17" t="s">
        <v>36</v>
      </c>
      <c r="H8" s="18"/>
      <c r="I8" s="18"/>
      <c r="J8" s="19"/>
      <c r="K8" s="20">
        <f>IF(OR((G8="Technical"),(G8="T"),(G8="Tech")),0.75,0.5)</f>
        <v>0.5</v>
      </c>
      <c r="L8" s="21" t="s">
        <v>11</v>
      </c>
    </row>
    <row r="10" ht="24" thickBot="1">
      <c r="B10" s="1" t="s">
        <v>12</v>
      </c>
    </row>
    <row r="11" spans="2:12" ht="24" thickBot="1">
      <c r="B11" s="22" t="s">
        <v>13</v>
      </c>
      <c r="C11" s="23">
        <f>40+48</f>
        <v>88</v>
      </c>
      <c r="D11" s="22" t="s">
        <v>14</v>
      </c>
      <c r="E11" s="23">
        <v>7</v>
      </c>
      <c r="F11" s="12" t="s">
        <v>15</v>
      </c>
      <c r="G11" s="9"/>
      <c r="H11" s="10"/>
      <c r="I11" s="23">
        <v>12</v>
      </c>
      <c r="K11" s="24">
        <f>IF((C11+E11)=0,0,C11/(C11+E11))</f>
        <v>0.9263157894736842</v>
      </c>
      <c r="L11" s="21" t="s">
        <v>16</v>
      </c>
    </row>
    <row r="12" spans="2:6" ht="24" thickBot="1">
      <c r="B12" s="9" t="s">
        <v>17</v>
      </c>
      <c r="C12" s="9"/>
      <c r="D12" s="9"/>
      <c r="E12" s="10"/>
      <c r="F12" s="25" t="str">
        <f>IF((C11+E11)&gt;0,IF(K11&gt;=K8,"PASSED","FAILED"),"UNDECIDED")</f>
        <v>PASSED</v>
      </c>
    </row>
    <row r="13" ht="24" thickBot="1"/>
    <row r="14" spans="2:6" ht="24" thickBot="1">
      <c r="B14" s="9" t="s">
        <v>18</v>
      </c>
      <c r="C14" s="9"/>
      <c r="D14" s="9"/>
      <c r="E14" s="9"/>
      <c r="F14" s="23"/>
    </row>
    <row r="15" ht="24" thickBot="1">
      <c r="F15" s="23"/>
    </row>
    <row r="16" spans="6:14" ht="24" thickBot="1">
      <c r="F16" s="23"/>
      <c r="N16"/>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7.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67</v>
      </c>
      <c r="D2" s="30">
        <v>37279.68680555555</v>
      </c>
      <c r="E2" s="11"/>
      <c r="F2" s="8"/>
      <c r="G2" s="5" t="s">
        <v>1</v>
      </c>
      <c r="K2" s="6" t="s">
        <v>2</v>
      </c>
      <c r="L2" s="6"/>
      <c r="M2" s="7">
        <v>7</v>
      </c>
      <c r="N2" s="8"/>
    </row>
    <row r="3" spans="2:14" ht="24" thickBot="1">
      <c r="B3" s="9" t="s">
        <v>3</v>
      </c>
      <c r="C3" s="10"/>
      <c r="D3" s="7" t="s">
        <v>4</v>
      </c>
      <c r="E3" s="11"/>
      <c r="F3" s="8"/>
      <c r="G3" s="12" t="s">
        <v>5</v>
      </c>
      <c r="H3" s="9"/>
      <c r="I3" s="10"/>
      <c r="J3" s="7" t="s">
        <v>28</v>
      </c>
      <c r="K3" s="11"/>
      <c r="L3" s="11"/>
      <c r="M3" s="11"/>
      <c r="N3" s="8"/>
    </row>
    <row r="4" ht="23.25" customHeight="1">
      <c r="B4" s="13" t="s">
        <v>7</v>
      </c>
    </row>
    <row r="5" ht="9" customHeight="1" thickBot="1">
      <c r="B5" s="13"/>
    </row>
    <row r="6" spans="2:14" ht="141" customHeight="1" thickBot="1">
      <c r="B6" s="14" t="s">
        <v>38</v>
      </c>
      <c r="C6" s="15"/>
      <c r="D6" s="15"/>
      <c r="E6" s="15"/>
      <c r="F6" s="15"/>
      <c r="G6" s="15"/>
      <c r="H6" s="15"/>
      <c r="I6" s="15"/>
      <c r="J6" s="15"/>
      <c r="K6" s="15"/>
      <c r="L6" s="15"/>
      <c r="M6" s="15"/>
      <c r="N6" s="16"/>
    </row>
    <row r="7" ht="24" thickBot="1"/>
    <row r="8" spans="2:12" ht="24" thickBot="1">
      <c r="B8" s="9" t="s">
        <v>9</v>
      </c>
      <c r="C8" s="9"/>
      <c r="D8" s="9"/>
      <c r="E8" s="9"/>
      <c r="F8" s="10"/>
      <c r="G8" s="17" t="s">
        <v>10</v>
      </c>
      <c r="H8" s="18"/>
      <c r="I8" s="18"/>
      <c r="J8" s="19"/>
      <c r="K8" s="20">
        <f>IF(OR((G8="Technical"),(G8="T"),(G8="Tech")),0.75,0.5)</f>
        <v>0.5</v>
      </c>
      <c r="L8" s="21" t="s">
        <v>11</v>
      </c>
    </row>
    <row r="10" ht="24" thickBot="1">
      <c r="B10" s="1" t="s">
        <v>12</v>
      </c>
    </row>
    <row r="11" spans="2:12" ht="24" thickBot="1">
      <c r="B11" s="22" t="s">
        <v>13</v>
      </c>
      <c r="C11" s="23">
        <v>0</v>
      </c>
      <c r="D11" s="22" t="s">
        <v>14</v>
      </c>
      <c r="E11" s="23">
        <v>0</v>
      </c>
      <c r="F11" s="12" t="s">
        <v>15</v>
      </c>
      <c r="G11" s="9"/>
      <c r="H11" s="10"/>
      <c r="I11" s="23">
        <v>0</v>
      </c>
      <c r="K11" s="24">
        <f>IF((C11+E11)=0,0,C11/(C11+E11))</f>
        <v>0</v>
      </c>
      <c r="L11" s="21" t="s">
        <v>16</v>
      </c>
    </row>
    <row r="12" spans="2:6" ht="24" thickBot="1">
      <c r="B12" s="9" t="s">
        <v>17</v>
      </c>
      <c r="C12" s="9"/>
      <c r="D12" s="9"/>
      <c r="E12" s="10"/>
      <c r="F12" s="25" t="s">
        <v>31</v>
      </c>
    </row>
    <row r="13" ht="24" thickBot="1"/>
    <row r="14" spans="2:6" ht="24" thickBot="1">
      <c r="B14" s="9" t="s">
        <v>18</v>
      </c>
      <c r="C14" s="9"/>
      <c r="D14" s="9"/>
      <c r="E14" s="9"/>
      <c r="F14" s="23"/>
    </row>
    <row r="15" ht="24" thickBot="1">
      <c r="F15" s="23"/>
    </row>
    <row r="16" spans="6:14" ht="24" thickBot="1">
      <c r="F16" s="23"/>
      <c r="N16"/>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8.xml><?xml version="1.0" encoding="utf-8"?>
<worksheet xmlns="http://schemas.openxmlformats.org/spreadsheetml/2006/main" xmlns:r="http://schemas.openxmlformats.org/officeDocument/2006/relationships">
  <dimension ref="B2:N18"/>
  <sheetViews>
    <sheetView workbookViewId="0" topLeftCell="A1">
      <selection activeCell="B2" sqref="B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30">
        <v>37279.70138888889</v>
      </c>
      <c r="E2" s="11"/>
      <c r="F2" s="8"/>
      <c r="G2" s="5" t="s">
        <v>1</v>
      </c>
      <c r="K2" s="6" t="s">
        <v>2</v>
      </c>
      <c r="L2" s="6"/>
      <c r="M2" s="7">
        <v>10</v>
      </c>
      <c r="N2" s="8"/>
    </row>
    <row r="3" spans="2:14" ht="24" thickBot="1">
      <c r="B3" s="9" t="s">
        <v>3</v>
      </c>
      <c r="C3" s="10"/>
      <c r="D3" s="7" t="s">
        <v>29</v>
      </c>
      <c r="E3" s="11"/>
      <c r="F3" s="8"/>
      <c r="G3" s="12" t="s">
        <v>5</v>
      </c>
      <c r="H3" s="9"/>
      <c r="I3" s="10"/>
      <c r="J3" s="7" t="s">
        <v>39</v>
      </c>
      <c r="K3" s="11"/>
      <c r="L3" s="11"/>
      <c r="M3" s="11"/>
      <c r="N3" s="8"/>
    </row>
    <row r="4" ht="23.25" customHeight="1">
      <c r="B4" s="13" t="s">
        <v>7</v>
      </c>
    </row>
    <row r="5" ht="9" customHeight="1" thickBot="1">
      <c r="B5" s="13"/>
    </row>
    <row r="6" spans="2:14" ht="141" customHeight="1" thickBot="1">
      <c r="B6" s="14" t="s">
        <v>40</v>
      </c>
      <c r="C6" s="15"/>
      <c r="D6" s="15"/>
      <c r="E6" s="15"/>
      <c r="F6" s="15"/>
      <c r="G6" s="15"/>
      <c r="H6" s="15"/>
      <c r="I6" s="15"/>
      <c r="J6" s="15"/>
      <c r="K6" s="15"/>
      <c r="L6" s="15"/>
      <c r="M6" s="15"/>
      <c r="N6" s="16"/>
    </row>
    <row r="7" ht="24" thickBot="1"/>
    <row r="8" spans="2:12" ht="24" thickBot="1">
      <c r="B8" s="9" t="s">
        <v>9</v>
      </c>
      <c r="C8" s="9"/>
      <c r="D8" s="9"/>
      <c r="E8" s="9"/>
      <c r="F8" s="10"/>
      <c r="G8" s="17" t="s">
        <v>41</v>
      </c>
      <c r="H8" s="18"/>
      <c r="I8" s="18"/>
      <c r="J8" s="19"/>
      <c r="K8" s="20">
        <f>IF(OR((G8="Technical"),(G8="T"),(G8="Tech")),0.75,0.5)</f>
        <v>0.75</v>
      </c>
      <c r="L8" s="21" t="s">
        <v>11</v>
      </c>
    </row>
    <row r="10" ht="24" thickBot="1">
      <c r="B10" s="1" t="s">
        <v>12</v>
      </c>
    </row>
    <row r="11" spans="2:12" ht="24" thickBot="1">
      <c r="B11" s="22" t="s">
        <v>13</v>
      </c>
      <c r="C11" s="23">
        <v>0</v>
      </c>
      <c r="D11" s="22" t="s">
        <v>14</v>
      </c>
      <c r="E11" s="23">
        <v>0</v>
      </c>
      <c r="F11" s="12" t="s">
        <v>15</v>
      </c>
      <c r="G11" s="9"/>
      <c r="H11" s="10"/>
      <c r="I11" s="23">
        <v>0</v>
      </c>
      <c r="K11" s="24">
        <f>IF((C11+E11)=0,0,C11/(C11+E11))</f>
        <v>0</v>
      </c>
      <c r="L11" s="21" t="s">
        <v>16</v>
      </c>
    </row>
    <row r="12" spans="2:6" ht="24" thickBot="1">
      <c r="B12" s="9" t="s">
        <v>17</v>
      </c>
      <c r="C12" s="9"/>
      <c r="D12" s="9"/>
      <c r="E12" s="10"/>
      <c r="F12" s="25" t="s">
        <v>31</v>
      </c>
    </row>
    <row r="13" ht="24" thickBot="1"/>
    <row r="14" spans="2:6" ht="24" thickBot="1">
      <c r="B14" s="9" t="s">
        <v>18</v>
      </c>
      <c r="C14" s="9"/>
      <c r="D14" s="9"/>
      <c r="E14" s="9"/>
      <c r="F14" s="23"/>
    </row>
    <row r="15" ht="24" thickBot="1">
      <c r="F15" s="23"/>
    </row>
    <row r="16" spans="6:14" ht="24" thickBot="1">
      <c r="F16" s="23"/>
      <c r="N16"/>
    </row>
    <row r="17" ht="24" thickBot="1">
      <c r="F17" s="23"/>
    </row>
    <row r="18" ht="23.25">
      <c r="F18" s="26"/>
    </row>
  </sheetData>
  <mergeCells count="13">
    <mergeCell ref="B12:E12"/>
    <mergeCell ref="B14:E14"/>
    <mergeCell ref="B6:N6"/>
    <mergeCell ref="B8:F8"/>
    <mergeCell ref="G8:J8"/>
    <mergeCell ref="F11:H11"/>
    <mergeCell ref="D2:F2"/>
    <mergeCell ref="K2:L2"/>
    <mergeCell ref="M2:N2"/>
    <mergeCell ref="B3:C3"/>
    <mergeCell ref="D3:F3"/>
    <mergeCell ref="G3:I3"/>
    <mergeCell ref="J3:N3"/>
  </mergeCells>
  <printOptions/>
  <pageMargins left="0.75" right="0.75" top="1" bottom="1" header="0.5" footer="0.5"/>
  <pageSetup horizontalDpi="96" verticalDpi="96" orientation="portrait" r:id="rId1"/>
</worksheet>
</file>

<file path=xl/worksheets/sheet9.xml><?xml version="1.0" encoding="utf-8"?>
<worksheet xmlns="http://schemas.openxmlformats.org/spreadsheetml/2006/main" xmlns:r="http://schemas.openxmlformats.org/officeDocument/2006/relationships">
  <dimension ref="B1:N17"/>
  <sheetViews>
    <sheetView workbookViewId="0" topLeftCell="A1">
      <selection activeCell="B1" sqref="B1"/>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spans="2:14" ht="24" thickBot="1">
      <c r="B1" s="1" t="s">
        <v>0</v>
      </c>
      <c r="D1" s="2">
        <v>37280.361805555556</v>
      </c>
      <c r="E1" s="3"/>
      <c r="F1" s="4"/>
      <c r="H1" s="5" t="s">
        <v>1</v>
      </c>
      <c r="I1" s="5"/>
      <c r="J1" s="5"/>
      <c r="K1" s="6" t="s">
        <v>2</v>
      </c>
      <c r="L1" s="6"/>
      <c r="M1" s="7">
        <v>12</v>
      </c>
      <c r="N1" s="8"/>
    </row>
    <row r="2" spans="2:14" ht="24" thickBot="1">
      <c r="B2" s="9" t="s">
        <v>3</v>
      </c>
      <c r="C2" s="10"/>
      <c r="D2" s="7" t="s">
        <v>28</v>
      </c>
      <c r="E2" s="11"/>
      <c r="F2" s="8"/>
      <c r="G2" s="12" t="s">
        <v>5</v>
      </c>
      <c r="H2" s="9"/>
      <c r="I2" s="10"/>
      <c r="J2" s="7" t="s">
        <v>29</v>
      </c>
      <c r="K2" s="11"/>
      <c r="L2" s="11"/>
      <c r="M2" s="11"/>
      <c r="N2" s="8"/>
    </row>
    <row r="3" ht="23.25" customHeight="1">
      <c r="B3" s="13" t="s">
        <v>7</v>
      </c>
    </row>
    <row r="4" ht="9" customHeight="1" thickBot="1">
      <c r="B4" s="13"/>
    </row>
    <row r="5" spans="2:14" ht="141" customHeight="1" thickBot="1">
      <c r="B5" s="14" t="s">
        <v>42</v>
      </c>
      <c r="C5" s="15"/>
      <c r="D5" s="15"/>
      <c r="E5" s="15"/>
      <c r="F5" s="15"/>
      <c r="G5" s="15"/>
      <c r="H5" s="15"/>
      <c r="I5" s="15"/>
      <c r="J5" s="15"/>
      <c r="K5" s="15"/>
      <c r="L5" s="15"/>
      <c r="M5" s="15"/>
      <c r="N5" s="16"/>
    </row>
    <row r="6" ht="24" thickBot="1"/>
    <row r="7" spans="2:12" ht="24" thickBot="1">
      <c r="B7" s="9" t="s">
        <v>9</v>
      </c>
      <c r="C7" s="9"/>
      <c r="D7" s="9"/>
      <c r="E7" s="9"/>
      <c r="F7" s="10"/>
      <c r="G7" s="17" t="s">
        <v>41</v>
      </c>
      <c r="H7" s="18"/>
      <c r="I7" s="18"/>
      <c r="J7" s="19"/>
      <c r="K7" s="20">
        <f>IF(OR((G7="Technical"),(G7="T"),(G7="Tech")),0.75,0.5)</f>
        <v>0.75</v>
      </c>
      <c r="L7" s="21" t="s">
        <v>11</v>
      </c>
    </row>
    <row r="9" ht="24" thickBot="1">
      <c r="B9" s="1" t="s">
        <v>12</v>
      </c>
    </row>
    <row r="10" spans="2:12" ht="24" thickBot="1">
      <c r="B10" s="22" t="s">
        <v>13</v>
      </c>
      <c r="C10" s="23">
        <v>0</v>
      </c>
      <c r="D10" s="22" t="s">
        <v>14</v>
      </c>
      <c r="E10" s="23">
        <v>0</v>
      </c>
      <c r="F10" s="12" t="s">
        <v>15</v>
      </c>
      <c r="G10" s="9"/>
      <c r="H10" s="10"/>
      <c r="I10" s="23">
        <v>0</v>
      </c>
      <c r="K10" s="24">
        <f>IF((C10+E10)=0,0,C10/(C10+E10))</f>
        <v>0</v>
      </c>
      <c r="L10" s="21" t="s">
        <v>16</v>
      </c>
    </row>
    <row r="11" spans="2:6" ht="24" thickBot="1">
      <c r="B11" s="9" t="s">
        <v>17</v>
      </c>
      <c r="C11" s="9"/>
      <c r="D11" s="9"/>
      <c r="E11" s="10"/>
      <c r="F11" s="25" t="s">
        <v>31</v>
      </c>
    </row>
    <row r="12" ht="24" thickBot="1"/>
    <row r="13" spans="2:6" ht="24" thickBot="1">
      <c r="B13" s="9" t="s">
        <v>18</v>
      </c>
      <c r="C13" s="9"/>
      <c r="D13" s="9"/>
      <c r="E13" s="9"/>
      <c r="F13" s="23"/>
    </row>
    <row r="14" ht="24" thickBot="1">
      <c r="F14" s="23"/>
    </row>
    <row r="15" ht="24" thickBot="1">
      <c r="F15" s="23"/>
    </row>
    <row r="16" ht="24" thickBot="1">
      <c r="F16" s="23"/>
    </row>
    <row r="17" ht="23.25">
      <c r="F17" s="26"/>
    </row>
  </sheetData>
  <mergeCells count="13">
    <mergeCell ref="B11:E11"/>
    <mergeCell ref="B13:E13"/>
    <mergeCell ref="B5:N5"/>
    <mergeCell ref="B7:F7"/>
    <mergeCell ref="G7:J7"/>
    <mergeCell ref="F10:H10"/>
    <mergeCell ref="D1:F1"/>
    <mergeCell ref="K1:L1"/>
    <mergeCell ref="M1:N1"/>
    <mergeCell ref="B2:C2"/>
    <mergeCell ref="D2:F2"/>
    <mergeCell ref="G2:I2"/>
    <mergeCell ref="J2:N2"/>
  </mergeCells>
  <printOptions/>
  <pageMargins left="0.75" right="0.75" top="1" bottom="1" header="0.5" footer="0.5"/>
  <pageSetup horizontalDpi="96" verticalDpi="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Cisco User</dc:creator>
  <cp:keywords/>
  <dc:description/>
  <cp:lastModifiedBy>Cisco User</cp:lastModifiedBy>
  <cp:lastPrinted>2002-03-12T15:51:34Z</cp:lastPrinted>
  <dcterms:created xsi:type="dcterms:W3CDTF">2002-03-12T14:22:50Z</dcterms:created>
  <dcterms:modified xsi:type="dcterms:W3CDTF">2002-03-12T15:53:23Z</dcterms:modified>
  <cp:category/>
  <cp:version/>
  <cp:contentType/>
  <cp:contentStatus/>
</cp:coreProperties>
</file>