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480" yWindow="480" windowWidth="26220" windowHeight="14360" tabRatio="500"/>
  </bookViews>
  <sheets>
    <sheet name="Sheet1" sheetId="1" r:id="rId1"/>
  </sheets>
  <calcPr calcId="140000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G16" i="1"/>
  <c r="D16" i="1"/>
  <c r="H16" i="1"/>
  <c r="C38" i="1"/>
  <c r="C17" i="1"/>
  <c r="G17" i="1"/>
  <c r="D17" i="1"/>
  <c r="H17" i="1"/>
  <c r="C39" i="1"/>
  <c r="C18" i="1"/>
  <c r="G18" i="1"/>
  <c r="D18" i="1"/>
  <c r="H18" i="1"/>
  <c r="C40" i="1"/>
  <c r="C19" i="1"/>
  <c r="G19" i="1"/>
  <c r="D19" i="1"/>
  <c r="H19" i="1"/>
  <c r="C41" i="1"/>
  <c r="C20" i="1"/>
  <c r="G20" i="1"/>
  <c r="D20" i="1"/>
  <c r="H20" i="1"/>
  <c r="C42" i="1"/>
  <c r="C21" i="1"/>
  <c r="G21" i="1"/>
  <c r="D21" i="1"/>
  <c r="H21" i="1"/>
  <c r="C43" i="1"/>
  <c r="C22" i="1"/>
  <c r="G22" i="1"/>
  <c r="D22" i="1"/>
  <c r="H22" i="1"/>
  <c r="C44" i="1"/>
  <c r="C23" i="1"/>
  <c r="G23" i="1"/>
  <c r="D23" i="1"/>
  <c r="H23" i="1"/>
  <c r="C45" i="1"/>
  <c r="C24" i="1"/>
  <c r="G24" i="1"/>
  <c r="D24" i="1"/>
  <c r="H24" i="1"/>
  <c r="C46" i="1"/>
  <c r="C25" i="1"/>
  <c r="G25" i="1"/>
  <c r="D25" i="1"/>
  <c r="H25" i="1"/>
  <c r="C47" i="1"/>
  <c r="C26" i="1"/>
  <c r="G26" i="1"/>
  <c r="D26" i="1"/>
  <c r="H26" i="1"/>
  <c r="C48" i="1"/>
  <c r="C27" i="1"/>
  <c r="G27" i="1"/>
  <c r="D27" i="1"/>
  <c r="H27" i="1"/>
  <c r="C49" i="1"/>
  <c r="C28" i="1"/>
  <c r="G28" i="1"/>
  <c r="D28" i="1"/>
  <c r="H28" i="1"/>
  <c r="C50" i="1"/>
  <c r="C29" i="1"/>
  <c r="G29" i="1"/>
  <c r="D29" i="1"/>
  <c r="H29" i="1"/>
  <c r="C51" i="1"/>
  <c r="C30" i="1"/>
  <c r="G30" i="1"/>
  <c r="D30" i="1"/>
  <c r="H30" i="1"/>
  <c r="C52" i="1"/>
  <c r="C15" i="1"/>
  <c r="G15" i="1"/>
  <c r="D15" i="1"/>
  <c r="H15" i="1"/>
  <c r="C37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16" i="1"/>
  <c r="B8" i="1"/>
  <c r="E16" i="1"/>
  <c r="F16" i="1"/>
  <c r="I16" i="1"/>
  <c r="B17" i="1"/>
  <c r="E17" i="1"/>
  <c r="F17" i="1"/>
  <c r="I17" i="1"/>
  <c r="B18" i="1"/>
  <c r="E18" i="1"/>
  <c r="F18" i="1"/>
  <c r="I18" i="1"/>
  <c r="B19" i="1"/>
  <c r="E19" i="1"/>
  <c r="F19" i="1"/>
  <c r="I19" i="1"/>
  <c r="B20" i="1"/>
  <c r="E20" i="1"/>
  <c r="F20" i="1"/>
  <c r="I20" i="1"/>
  <c r="B21" i="1"/>
  <c r="E21" i="1"/>
  <c r="F21" i="1"/>
  <c r="I21" i="1"/>
  <c r="B22" i="1"/>
  <c r="E22" i="1"/>
  <c r="F22" i="1"/>
  <c r="I22" i="1"/>
  <c r="B23" i="1"/>
  <c r="E23" i="1"/>
  <c r="F23" i="1"/>
  <c r="I23" i="1"/>
  <c r="B24" i="1"/>
  <c r="E24" i="1"/>
  <c r="F24" i="1"/>
  <c r="I24" i="1"/>
  <c r="B25" i="1"/>
  <c r="E25" i="1"/>
  <c r="F25" i="1"/>
  <c r="I25" i="1"/>
  <c r="B26" i="1"/>
  <c r="E26" i="1"/>
  <c r="F26" i="1"/>
  <c r="I26" i="1"/>
  <c r="B27" i="1"/>
  <c r="E27" i="1"/>
  <c r="F27" i="1"/>
  <c r="I27" i="1"/>
  <c r="B28" i="1"/>
  <c r="E28" i="1"/>
  <c r="F28" i="1"/>
  <c r="I28" i="1"/>
  <c r="B29" i="1"/>
  <c r="E29" i="1"/>
  <c r="F29" i="1"/>
  <c r="I29" i="1"/>
  <c r="B30" i="1"/>
  <c r="E30" i="1"/>
  <c r="F30" i="1"/>
  <c r="I30" i="1"/>
  <c r="B15" i="1"/>
  <c r="F15" i="1"/>
  <c r="E15" i="1"/>
  <c r="I15" i="1"/>
  <c r="D37" i="1"/>
  <c r="E37" i="1"/>
  <c r="F37" i="1"/>
  <c r="G37" i="1"/>
  <c r="H37" i="1"/>
  <c r="I37" i="1"/>
  <c r="D38" i="1"/>
  <c r="E38" i="1"/>
  <c r="F38" i="1"/>
  <c r="G38" i="1"/>
  <c r="H38" i="1"/>
  <c r="I38" i="1"/>
  <c r="D39" i="1"/>
  <c r="E39" i="1"/>
  <c r="F39" i="1"/>
  <c r="G39" i="1"/>
  <c r="H39" i="1"/>
  <c r="I39" i="1"/>
  <c r="D40" i="1"/>
  <c r="E40" i="1"/>
  <c r="F40" i="1"/>
  <c r="G40" i="1"/>
  <c r="H40" i="1"/>
  <c r="I40" i="1"/>
  <c r="D41" i="1"/>
  <c r="E41" i="1"/>
  <c r="F41" i="1"/>
  <c r="G41" i="1"/>
  <c r="H41" i="1"/>
  <c r="I41" i="1"/>
  <c r="D42" i="1"/>
  <c r="E42" i="1"/>
  <c r="F42" i="1"/>
  <c r="G42" i="1"/>
  <c r="H42" i="1"/>
  <c r="I42" i="1"/>
  <c r="D43" i="1"/>
  <c r="E43" i="1"/>
  <c r="F43" i="1"/>
  <c r="G43" i="1"/>
  <c r="H43" i="1"/>
  <c r="I43" i="1"/>
  <c r="D44" i="1"/>
  <c r="E44" i="1"/>
  <c r="F44" i="1"/>
  <c r="G44" i="1"/>
  <c r="H44" i="1"/>
  <c r="I44" i="1"/>
  <c r="D45" i="1"/>
  <c r="E45" i="1"/>
  <c r="F45" i="1"/>
  <c r="G45" i="1"/>
  <c r="H45" i="1"/>
  <c r="I45" i="1"/>
  <c r="D46" i="1"/>
  <c r="E46" i="1"/>
  <c r="F46" i="1"/>
  <c r="G46" i="1"/>
  <c r="H46" i="1"/>
  <c r="I46" i="1"/>
  <c r="D47" i="1"/>
  <c r="E47" i="1"/>
  <c r="F47" i="1"/>
  <c r="G47" i="1"/>
  <c r="H47" i="1"/>
  <c r="I47" i="1"/>
  <c r="D48" i="1"/>
  <c r="E48" i="1"/>
  <c r="F48" i="1"/>
  <c r="G48" i="1"/>
  <c r="H48" i="1"/>
  <c r="I48" i="1"/>
  <c r="D49" i="1"/>
  <c r="E49" i="1"/>
  <c r="F49" i="1"/>
  <c r="G49" i="1"/>
  <c r="H49" i="1"/>
  <c r="I49" i="1"/>
  <c r="D50" i="1"/>
  <c r="E50" i="1"/>
  <c r="F50" i="1"/>
  <c r="G50" i="1"/>
  <c r="H50" i="1"/>
  <c r="I50" i="1"/>
  <c r="D51" i="1"/>
  <c r="E51" i="1"/>
  <c r="F51" i="1"/>
  <c r="G51" i="1"/>
  <c r="H51" i="1"/>
  <c r="I51" i="1"/>
  <c r="D52" i="1"/>
  <c r="E52" i="1"/>
  <c r="F52" i="1"/>
  <c r="G52" i="1"/>
  <c r="H52" i="1"/>
  <c r="I52" i="1"/>
</calcChain>
</file>

<file path=xl/sharedStrings.xml><?xml version="1.0" encoding="utf-8"?>
<sst xmlns="http://schemas.openxmlformats.org/spreadsheetml/2006/main" count="46" uniqueCount="43">
  <si>
    <t>8/12/14 dmd</t>
  </si>
  <si>
    <t>inputs:</t>
  </si>
  <si>
    <t>cable imbalance:</t>
  </si>
  <si>
    <t>connector min R:</t>
  </si>
  <si>
    <t>connector max R:</t>
  </si>
  <si>
    <t>number of connectors:</t>
  </si>
  <si>
    <t>from Wayne</t>
  </si>
  <si>
    <t>index</t>
  </si>
  <si>
    <t>cable length</t>
  </si>
  <si>
    <t>cable R/meter:</t>
  </si>
  <si>
    <t>cordage R/meter</t>
  </si>
  <si>
    <t>90/10 cable/cord split</t>
  </si>
  <si>
    <t>cable R min</t>
  </si>
  <si>
    <t>cable R max</t>
  </si>
  <si>
    <t>conn min</t>
  </si>
  <si>
    <t>conn max</t>
  </si>
  <si>
    <t>total R max</t>
  </si>
  <si>
    <t>total R min</t>
  </si>
  <si>
    <t>CP2PRUNB</t>
  </si>
  <si>
    <t>calculated</t>
  </si>
  <si>
    <t>current with constant power load:</t>
  </si>
  <si>
    <t>PSE voltage:</t>
  </si>
  <si>
    <t>PD power:</t>
  </si>
  <si>
    <t>PD voltage</t>
  </si>
  <si>
    <t>PD current</t>
  </si>
  <si>
    <t>cable drop</t>
  </si>
  <si>
    <t>from Yair: resistance of single strand = resistance of 1 pair round trip</t>
  </si>
  <si>
    <t>from Wayne: same as above</t>
  </si>
  <si>
    <t>from Yair: resistance of single conductor = resistance of one pair round trip</t>
  </si>
  <si>
    <t>from Yair: same as above</t>
  </si>
  <si>
    <t>parallel R (4P)</t>
  </si>
  <si>
    <t>I (min R leg)</t>
  </si>
  <si>
    <t>I (max R leg)</t>
  </si>
  <si>
    <t>50W:</t>
  </si>
  <si>
    <t>0.607 at 7.5%</t>
  </si>
  <si>
    <t>0.593 at 5%</t>
  </si>
  <si>
    <t>cable imbalance calculation: summary</t>
  </si>
  <si>
    <t>PSE power</t>
  </si>
  <si>
    <t>80W:</t>
  </si>
  <si>
    <t>1.052 at 5%</t>
  </si>
  <si>
    <t>1.076 at 7.5%</t>
  </si>
  <si>
    <t>2.2% increase = 24mA</t>
  </si>
  <si>
    <t>2.3% increase = 14mA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</si>
</sst>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10" fontId="0" fillId="0" borderId="0" xfId="0" applyNumberFormat="1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/>
    <xf numFmtId="2" fontId="1" fillId="0" borderId="0" xfId="0" applyNumberFormat="1" applyFont="1"/>
    <xf numFmtId="10" fontId="0" fillId="0" borderId="4" xfId="0" applyNumberFormat="1" applyBorder="1"/>
    <xf numFmtId="0" fontId="0" fillId="0" borderId="4" xfId="0" applyBorder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Sheet1!$I$14</c:f>
              <c:strCache>
                <c:ptCount val="1"/>
                <c:pt idx="0">
                  <c:v>CP2PRUNB</c:v>
                </c:pt>
              </c:strCache>
            </c:strRef>
          </c:tx>
          <c:xVal>
            <c:numRef>
              <c:f>Sheet1!$B$15:$B$30</c:f>
              <c:numCache>
                <c:formatCode>0.000</c:formatCode>
                <c:ptCount val="16"/>
                <c:pt idx="0">
                  <c:v>0.1</c:v>
                </c:pt>
                <c:pt idx="1">
                  <c:v>0.158489319246111</c:v>
                </c:pt>
                <c:pt idx="2">
                  <c:v>0.251188643150958</c:v>
                </c:pt>
                <c:pt idx="3">
                  <c:v>0.398107170553497</c:v>
                </c:pt>
                <c:pt idx="4">
                  <c:v>0.630957344480193</c:v>
                </c:pt>
                <c:pt idx="5">
                  <c:v>1.0</c:v>
                </c:pt>
                <c:pt idx="6">
                  <c:v>1.584893192461114</c:v>
                </c:pt>
                <c:pt idx="7">
                  <c:v>2.511886431509581</c:v>
                </c:pt>
                <c:pt idx="8">
                  <c:v>3.981071705534972</c:v>
                </c:pt>
                <c:pt idx="9">
                  <c:v>6.309573444801934</c:v>
                </c:pt>
                <c:pt idx="10">
                  <c:v>10.0</c:v>
                </c:pt>
                <c:pt idx="11">
                  <c:v>15.84893192461114</c:v>
                </c:pt>
                <c:pt idx="12">
                  <c:v>25.1188643150958</c:v>
                </c:pt>
                <c:pt idx="13">
                  <c:v>39.81071705534976</c:v>
                </c:pt>
                <c:pt idx="14">
                  <c:v>63.09573444801936</c:v>
                </c:pt>
                <c:pt idx="15">
                  <c:v>100.0</c:v>
                </c:pt>
              </c:numCache>
            </c:numRef>
          </c:xVal>
          <c:yVal>
            <c:numRef>
              <c:f>Sheet1!$I$15:$I$30</c:f>
              <c:numCache>
                <c:formatCode>0.00%</c:formatCode>
                <c:ptCount val="16"/>
                <c:pt idx="0">
                  <c:v>0.238410404964614</c:v>
                </c:pt>
                <c:pt idx="1">
                  <c:v>0.232233883398583</c:v>
                </c:pt>
                <c:pt idx="2">
                  <c:v>0.223233303994181</c:v>
                </c:pt>
                <c:pt idx="3">
                  <c:v>0.210657323231911</c:v>
                </c:pt>
                <c:pt idx="4">
                  <c:v>0.194080007873765</c:v>
                </c:pt>
                <c:pt idx="5">
                  <c:v>0.173829424967108</c:v>
                </c:pt>
                <c:pt idx="6">
                  <c:v>0.151270569681878</c:v>
                </c:pt>
                <c:pt idx="7">
                  <c:v>0.12858162859871</c:v>
                </c:pt>
                <c:pt idx="8">
                  <c:v>0.107990231398719</c:v>
                </c:pt>
                <c:pt idx="9">
                  <c:v>0.0909737294936731</c:v>
                </c:pt>
                <c:pt idx="10">
                  <c:v>0.0779671386121308</c:v>
                </c:pt>
                <c:pt idx="11">
                  <c:v>0.0686062534638876</c:v>
                </c:pt>
                <c:pt idx="12">
                  <c:v>0.0621571372635905</c:v>
                </c:pt>
                <c:pt idx="13">
                  <c:v>0.0578466552247141</c:v>
                </c:pt>
                <c:pt idx="14">
                  <c:v>0.0550236407948799</c:v>
                </c:pt>
                <c:pt idx="15">
                  <c:v>0.0531993601279745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7718600"/>
        <c:axId val="-2102481160"/>
      </c:scatterChart>
      <c:valAx>
        <c:axId val="2087718600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-2102481160"/>
        <c:crosses val="autoZero"/>
        <c:crossBetween val="midCat"/>
      </c:valAx>
      <c:valAx>
        <c:axId val="-210248116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877186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Sheet1!$H$36</c:f>
              <c:strCache>
                <c:ptCount val="1"/>
                <c:pt idx="0">
                  <c:v>I (min R leg)</c:v>
                </c:pt>
              </c:strCache>
            </c:strRef>
          </c:tx>
          <c:xVal>
            <c:numRef>
              <c:f>Sheet1!$B$37:$B$52</c:f>
              <c:numCache>
                <c:formatCode>0.000</c:formatCode>
                <c:ptCount val="16"/>
                <c:pt idx="0">
                  <c:v>0.1</c:v>
                </c:pt>
                <c:pt idx="1">
                  <c:v>0.158489319246111</c:v>
                </c:pt>
                <c:pt idx="2">
                  <c:v>0.251188643150958</c:v>
                </c:pt>
                <c:pt idx="3">
                  <c:v>0.398107170553497</c:v>
                </c:pt>
                <c:pt idx="4">
                  <c:v>0.630957344480193</c:v>
                </c:pt>
                <c:pt idx="5">
                  <c:v>1.0</c:v>
                </c:pt>
                <c:pt idx="6">
                  <c:v>1.584893192461114</c:v>
                </c:pt>
                <c:pt idx="7">
                  <c:v>2.511886431509581</c:v>
                </c:pt>
                <c:pt idx="8">
                  <c:v>3.981071705534972</c:v>
                </c:pt>
                <c:pt idx="9">
                  <c:v>6.309573444801934</c:v>
                </c:pt>
                <c:pt idx="10">
                  <c:v>10.0</c:v>
                </c:pt>
                <c:pt idx="11">
                  <c:v>15.84893192461114</c:v>
                </c:pt>
                <c:pt idx="12">
                  <c:v>25.1188643150958</c:v>
                </c:pt>
                <c:pt idx="13">
                  <c:v>39.81071705534976</c:v>
                </c:pt>
                <c:pt idx="14">
                  <c:v>63.09573444801936</c:v>
                </c:pt>
                <c:pt idx="15">
                  <c:v>100.0</c:v>
                </c:pt>
              </c:numCache>
            </c:numRef>
          </c:xVal>
          <c:yVal>
            <c:numRef>
              <c:f>Sheet1!$H$37:$H$52</c:f>
              <c:numCache>
                <c:formatCode>0.000</c:formatCode>
                <c:ptCount val="16"/>
                <c:pt idx="0">
                  <c:v>0.993280673001971</c:v>
                </c:pt>
                <c:pt idx="1">
                  <c:v>0.988421399638125</c:v>
                </c:pt>
                <c:pt idx="2">
                  <c:v>0.981350320419756</c:v>
                </c:pt>
                <c:pt idx="3">
                  <c:v>0.971493592174758</c:v>
                </c:pt>
                <c:pt idx="4">
                  <c:v>0.95855328520275</c:v>
                </c:pt>
                <c:pt idx="5">
                  <c:v>0.942859483901268</c:v>
                </c:pt>
                <c:pt idx="6">
                  <c:v>0.925611860878412</c:v>
                </c:pt>
                <c:pt idx="7">
                  <c:v>0.908726031314873</c:v>
                </c:pt>
                <c:pt idx="8">
                  <c:v>0.894264947781104</c:v>
                </c:pt>
                <c:pt idx="9">
                  <c:v>0.883871476257218</c:v>
                </c:pt>
                <c:pt idx="10">
                  <c:v>0.878663813530787</c:v>
                </c:pt>
                <c:pt idx="11">
                  <c:v>0.879676353813941</c:v>
                </c:pt>
                <c:pt idx="12">
                  <c:v>0.888720749965262</c:v>
                </c:pt>
                <c:pt idx="13">
                  <c:v>0.909898705158089</c:v>
                </c:pt>
                <c:pt idx="14">
                  <c:v>0.953462255585756</c:v>
                </c:pt>
                <c:pt idx="15">
                  <c:v>1.052277680903268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2995704"/>
        <c:axId val="-2103170856"/>
      </c:scatterChart>
      <c:valAx>
        <c:axId val="-2102995704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-2103170856"/>
        <c:crosses val="autoZero"/>
        <c:crossBetween val="midCat"/>
      </c:valAx>
      <c:valAx>
        <c:axId val="-210317085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-21029957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762000</xdr:colOff>
      <xdr:row>13</xdr:row>
      <xdr:rowOff>12700</xdr:rowOff>
    </xdr:from>
    <xdr:to>
      <xdr:col>15</xdr:col>
      <xdr:colOff>381000</xdr:colOff>
      <xdr:row>29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12700</xdr:rowOff>
    </xdr:from>
    <xdr:to>
      <xdr:col>15</xdr:col>
      <xdr:colOff>444500</xdr:colOff>
      <xdr:row>51</xdr:row>
      <xdr:rowOff>82550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topLeftCell="A25" workbookViewId="0">
      <selection activeCell="Q47" sqref="Q47"/>
    </sheetView>
  </sheetViews>
  <sheetFormatPr baseColWidth="10" defaultRowHeight="15" x14ac:dyDescent="0"/>
  <cols>
    <col min="1" max="1" width="23.6640625" bestFit="1" customWidth="1"/>
  </cols>
  <sheetData>
    <row r="1" spans="1:9">
      <c r="A1" t="s">
        <v>36</v>
      </c>
    </row>
    <row r="2" spans="1:9">
      <c r="A2" t="s">
        <v>0</v>
      </c>
    </row>
    <row r="4" spans="1:9" ht="16" thickBot="1">
      <c r="A4" s="2" t="s">
        <v>1</v>
      </c>
    </row>
    <row r="5" spans="1:9" ht="16" thickBot="1">
      <c r="A5" t="s">
        <v>2</v>
      </c>
      <c r="B5" s="10">
        <v>0.05</v>
      </c>
      <c r="C5" t="s">
        <v>6</v>
      </c>
    </row>
    <row r="6" spans="1:9">
      <c r="A6" t="s">
        <v>9</v>
      </c>
      <c r="B6" s="6">
        <v>9.3799999999999994E-2</v>
      </c>
      <c r="C6" t="s">
        <v>26</v>
      </c>
    </row>
    <row r="7" spans="1:9">
      <c r="A7" t="s">
        <v>10</v>
      </c>
      <c r="B7" s="6">
        <v>0.14000000000000001</v>
      </c>
      <c r="C7" t="s">
        <v>27</v>
      </c>
    </row>
    <row r="8" spans="1:9">
      <c r="A8" t="s">
        <v>11</v>
      </c>
      <c r="B8" s="6">
        <f>0.9*B6+0.1*B7</f>
        <v>9.8419999999999994E-2</v>
      </c>
      <c r="C8" s="5" t="s">
        <v>19</v>
      </c>
    </row>
    <row r="9" spans="1:9">
      <c r="B9" s="6"/>
    </row>
    <row r="10" spans="1:9">
      <c r="A10" t="s">
        <v>3</v>
      </c>
      <c r="B10" s="6">
        <v>0.03</v>
      </c>
      <c r="C10" t="s">
        <v>28</v>
      </c>
    </row>
    <row r="11" spans="1:9">
      <c r="A11" t="s">
        <v>4</v>
      </c>
      <c r="B11" s="6">
        <v>0.05</v>
      </c>
      <c r="C11" t="s">
        <v>29</v>
      </c>
    </row>
    <row r="12" spans="1:9">
      <c r="A12" t="s">
        <v>5</v>
      </c>
      <c r="B12" s="7">
        <v>4</v>
      </c>
      <c r="C12" t="s">
        <v>6</v>
      </c>
    </row>
    <row r="14" spans="1:9">
      <c r="A14" t="s">
        <v>7</v>
      </c>
      <c r="B14" t="s">
        <v>8</v>
      </c>
      <c r="C14" t="s">
        <v>12</v>
      </c>
      <c r="D14" t="s">
        <v>13</v>
      </c>
      <c r="E14" t="s">
        <v>14</v>
      </c>
      <c r="F14" t="s">
        <v>15</v>
      </c>
      <c r="G14" t="s">
        <v>17</v>
      </c>
      <c r="H14" t="s">
        <v>16</v>
      </c>
      <c r="I14" t="s">
        <v>18</v>
      </c>
    </row>
    <row r="15" spans="1:9">
      <c r="A15" s="3">
        <v>-1</v>
      </c>
      <c r="B15" s="4">
        <f t="shared" ref="B15:B30" si="0">10^A15</f>
        <v>0.1</v>
      </c>
      <c r="C15" s="4">
        <f t="shared" ref="C15:C30" si="1">$B$8*B15*(1-$B$5)</f>
        <v>9.3498999999999995E-3</v>
      </c>
      <c r="D15" s="4">
        <f t="shared" ref="D15:D30" si="2">$B$8*B15*(1+$B$5)</f>
        <v>1.0334100000000001E-2</v>
      </c>
      <c r="E15" s="4">
        <f>$B$12*$B$10</f>
        <v>0.12</v>
      </c>
      <c r="F15" s="4">
        <f>$B$12*$B$11</f>
        <v>0.2</v>
      </c>
      <c r="G15" s="4">
        <f>C15+E15</f>
        <v>0.12934989999999999</v>
      </c>
      <c r="H15" s="4">
        <f>D15+F15</f>
        <v>0.21033410000000002</v>
      </c>
      <c r="I15" s="1">
        <f>(H15-G15)/(H15+G15)</f>
        <v>0.23841040496461427</v>
      </c>
    </row>
    <row r="16" spans="1:9">
      <c r="A16" s="3">
        <v>-0.8</v>
      </c>
      <c r="B16" s="4">
        <f t="shared" si="0"/>
        <v>0.15848931924611132</v>
      </c>
      <c r="C16" s="4">
        <f t="shared" si="1"/>
        <v>1.4818592860192161E-2</v>
      </c>
      <c r="D16" s="4">
        <f t="shared" si="2"/>
        <v>1.637844474021239E-2</v>
      </c>
      <c r="E16" s="4">
        <f t="shared" ref="E16:E30" si="3">$B$12*$B$10</f>
        <v>0.12</v>
      </c>
      <c r="F16" s="4">
        <f t="shared" ref="F16:F30" si="4">$B$12*$B$11</f>
        <v>0.2</v>
      </c>
      <c r="G16" s="4">
        <f t="shared" ref="G16:G30" si="5">C16+E16</f>
        <v>0.13481859286019215</v>
      </c>
      <c r="H16" s="4">
        <f t="shared" ref="H16:H30" si="6">D16+F16</f>
        <v>0.21637844474021239</v>
      </c>
      <c r="I16" s="1">
        <f t="shared" ref="I16:I30" si="7">(H16-G16)/(H16+G16)</f>
        <v>0.23223388339858334</v>
      </c>
    </row>
    <row r="17" spans="1:9">
      <c r="A17" s="3">
        <v>-0.6</v>
      </c>
      <c r="B17" s="4">
        <f t="shared" si="0"/>
        <v>0.25118864315095801</v>
      </c>
      <c r="C17" s="4">
        <f t="shared" si="1"/>
        <v>2.348588694597142E-2</v>
      </c>
      <c r="D17" s="4">
        <f t="shared" si="2"/>
        <v>2.5958085571863149E-2</v>
      </c>
      <c r="E17" s="4">
        <f t="shared" si="3"/>
        <v>0.12</v>
      </c>
      <c r="F17" s="4">
        <f t="shared" si="4"/>
        <v>0.2</v>
      </c>
      <c r="G17" s="4">
        <f t="shared" si="5"/>
        <v>0.14348588694597142</v>
      </c>
      <c r="H17" s="4">
        <f t="shared" si="6"/>
        <v>0.22595808557186317</v>
      </c>
      <c r="I17" s="1">
        <f t="shared" si="7"/>
        <v>0.22323330399418137</v>
      </c>
    </row>
    <row r="18" spans="1:9">
      <c r="A18" s="3">
        <v>-0.4</v>
      </c>
      <c r="B18" s="4">
        <f t="shared" si="0"/>
        <v>0.3981071705534972</v>
      </c>
      <c r="C18" s="4">
        <f t="shared" si="1"/>
        <v>3.7222622339581429E-2</v>
      </c>
      <c r="D18" s="4">
        <f t="shared" si="2"/>
        <v>4.114079311216895E-2</v>
      </c>
      <c r="E18" s="4">
        <f t="shared" si="3"/>
        <v>0.12</v>
      </c>
      <c r="F18" s="4">
        <f t="shared" si="4"/>
        <v>0.2</v>
      </c>
      <c r="G18" s="4">
        <f t="shared" si="5"/>
        <v>0.15722262233958142</v>
      </c>
      <c r="H18" s="4">
        <f t="shared" si="6"/>
        <v>0.24114079311216896</v>
      </c>
      <c r="I18" s="1">
        <f t="shared" si="7"/>
        <v>0.21065732323191128</v>
      </c>
    </row>
    <row r="19" spans="1:9">
      <c r="A19" s="3">
        <v>-0.2</v>
      </c>
      <c r="B19" s="4">
        <f t="shared" si="0"/>
        <v>0.63095734448019325</v>
      </c>
      <c r="C19" s="4">
        <f t="shared" si="1"/>
        <v>5.8993880751553582E-2</v>
      </c>
      <c r="D19" s="4">
        <f t="shared" si="2"/>
        <v>6.5203762935927653E-2</v>
      </c>
      <c r="E19" s="4">
        <f t="shared" si="3"/>
        <v>0.12</v>
      </c>
      <c r="F19" s="4">
        <f t="shared" si="4"/>
        <v>0.2</v>
      </c>
      <c r="G19" s="4">
        <f t="shared" si="5"/>
        <v>0.17899388075155359</v>
      </c>
      <c r="H19" s="4">
        <f t="shared" si="6"/>
        <v>0.26520376293592768</v>
      </c>
      <c r="I19" s="1">
        <f t="shared" si="7"/>
        <v>0.1940800078737647</v>
      </c>
    </row>
    <row r="20" spans="1:9">
      <c r="A20" s="3">
        <v>0</v>
      </c>
      <c r="B20" s="4">
        <f t="shared" si="0"/>
        <v>1</v>
      </c>
      <c r="C20" s="4">
        <f t="shared" si="1"/>
        <v>9.3498999999999985E-2</v>
      </c>
      <c r="D20" s="4">
        <f t="shared" si="2"/>
        <v>0.103341</v>
      </c>
      <c r="E20" s="4">
        <f t="shared" si="3"/>
        <v>0.12</v>
      </c>
      <c r="F20" s="4">
        <f t="shared" si="4"/>
        <v>0.2</v>
      </c>
      <c r="G20" s="4">
        <f t="shared" si="5"/>
        <v>0.21349899999999999</v>
      </c>
      <c r="H20" s="4">
        <f t="shared" si="6"/>
        <v>0.30334100000000003</v>
      </c>
      <c r="I20" s="1">
        <f t="shared" si="7"/>
        <v>0.17382942496710788</v>
      </c>
    </row>
    <row r="21" spans="1:9">
      <c r="A21" s="3">
        <v>0.2</v>
      </c>
      <c r="B21" s="4">
        <f t="shared" si="0"/>
        <v>1.5848931924611136</v>
      </c>
      <c r="C21" s="4">
        <f t="shared" si="1"/>
        <v>0.14818592860192165</v>
      </c>
      <c r="D21" s="4">
        <f t="shared" si="2"/>
        <v>0.16378444740212394</v>
      </c>
      <c r="E21" s="4">
        <f t="shared" si="3"/>
        <v>0.12</v>
      </c>
      <c r="F21" s="4">
        <f t="shared" si="4"/>
        <v>0.2</v>
      </c>
      <c r="G21" s="4">
        <f t="shared" si="5"/>
        <v>0.26818592860192164</v>
      </c>
      <c r="H21" s="4">
        <f t="shared" si="6"/>
        <v>0.36378444740212396</v>
      </c>
      <c r="I21" s="1">
        <f t="shared" si="7"/>
        <v>0.15127056968187752</v>
      </c>
    </row>
    <row r="22" spans="1:9">
      <c r="A22" s="3">
        <v>0.4</v>
      </c>
      <c r="B22" s="4">
        <f t="shared" si="0"/>
        <v>2.5118864315095806</v>
      </c>
      <c r="C22" s="4">
        <f t="shared" si="1"/>
        <v>0.23485886945971426</v>
      </c>
      <c r="D22" s="4">
        <f t="shared" si="2"/>
        <v>0.2595808557186316</v>
      </c>
      <c r="E22" s="4">
        <f t="shared" si="3"/>
        <v>0.12</v>
      </c>
      <c r="F22" s="4">
        <f t="shared" si="4"/>
        <v>0.2</v>
      </c>
      <c r="G22" s="4">
        <f t="shared" si="5"/>
        <v>0.35485886945971423</v>
      </c>
      <c r="H22" s="4">
        <f t="shared" si="6"/>
        <v>0.45958085571863161</v>
      </c>
      <c r="I22" s="1">
        <f t="shared" si="7"/>
        <v>0.12858162859870984</v>
      </c>
    </row>
    <row r="23" spans="1:9">
      <c r="A23" s="3">
        <v>0.6</v>
      </c>
      <c r="B23" s="4">
        <f t="shared" si="0"/>
        <v>3.9810717055349727</v>
      </c>
      <c r="C23" s="4">
        <f t="shared" si="1"/>
        <v>0.37222622339581435</v>
      </c>
      <c r="D23" s="4">
        <f t="shared" si="2"/>
        <v>0.41140793112168961</v>
      </c>
      <c r="E23" s="4">
        <f t="shared" si="3"/>
        <v>0.12</v>
      </c>
      <c r="F23" s="4">
        <f t="shared" si="4"/>
        <v>0.2</v>
      </c>
      <c r="G23" s="4">
        <f t="shared" si="5"/>
        <v>0.49222622339581434</v>
      </c>
      <c r="H23" s="4">
        <f t="shared" si="6"/>
        <v>0.61140793112168956</v>
      </c>
      <c r="I23" s="1">
        <f t="shared" si="7"/>
        <v>0.10799023139871934</v>
      </c>
    </row>
    <row r="24" spans="1:9">
      <c r="A24" s="3">
        <v>0.8</v>
      </c>
      <c r="B24" s="4">
        <f t="shared" si="0"/>
        <v>6.3095734448019343</v>
      </c>
      <c r="C24" s="4">
        <f t="shared" si="1"/>
        <v>0.58993880751553607</v>
      </c>
      <c r="D24" s="4">
        <f t="shared" si="2"/>
        <v>0.65203762935927667</v>
      </c>
      <c r="E24" s="4">
        <f t="shared" si="3"/>
        <v>0.12</v>
      </c>
      <c r="F24" s="4">
        <f t="shared" si="4"/>
        <v>0.2</v>
      </c>
      <c r="G24" s="4">
        <f t="shared" si="5"/>
        <v>0.70993880751553606</v>
      </c>
      <c r="H24" s="4">
        <f t="shared" si="6"/>
        <v>0.85203762935927663</v>
      </c>
      <c r="I24" s="1">
        <f t="shared" si="7"/>
        <v>9.0973729493673092E-2</v>
      </c>
    </row>
    <row r="25" spans="1:9">
      <c r="A25" s="3">
        <v>1</v>
      </c>
      <c r="B25" s="4">
        <f t="shared" si="0"/>
        <v>10</v>
      </c>
      <c r="C25" s="4">
        <f t="shared" si="1"/>
        <v>0.93498999999999988</v>
      </c>
      <c r="D25" s="4">
        <f t="shared" si="2"/>
        <v>1.0334099999999999</v>
      </c>
      <c r="E25" s="4">
        <f t="shared" si="3"/>
        <v>0.12</v>
      </c>
      <c r="F25" s="4">
        <f t="shared" si="4"/>
        <v>0.2</v>
      </c>
      <c r="G25" s="4">
        <f t="shared" si="5"/>
        <v>1.0549899999999999</v>
      </c>
      <c r="H25" s="4">
        <f t="shared" si="6"/>
        <v>1.2334099999999999</v>
      </c>
      <c r="I25" s="1">
        <f t="shared" si="7"/>
        <v>7.7967138612130768E-2</v>
      </c>
    </row>
    <row r="26" spans="1:9">
      <c r="A26" s="3">
        <v>1.2</v>
      </c>
      <c r="B26" s="4">
        <f t="shared" si="0"/>
        <v>15.848931924611136</v>
      </c>
      <c r="C26" s="4">
        <f t="shared" si="1"/>
        <v>1.4818592860192163</v>
      </c>
      <c r="D26" s="4">
        <f t="shared" si="2"/>
        <v>1.6378444740212394</v>
      </c>
      <c r="E26" s="4">
        <f t="shared" si="3"/>
        <v>0.12</v>
      </c>
      <c r="F26" s="4">
        <f t="shared" si="4"/>
        <v>0.2</v>
      </c>
      <c r="G26" s="4">
        <f t="shared" si="5"/>
        <v>1.6018592860192165</v>
      </c>
      <c r="H26" s="4">
        <f t="shared" si="6"/>
        <v>1.8378444740212394</v>
      </c>
      <c r="I26" s="1">
        <f t="shared" si="7"/>
        <v>6.8606253463887656E-2</v>
      </c>
    </row>
    <row r="27" spans="1:9">
      <c r="A27" s="3">
        <v>1.4</v>
      </c>
      <c r="B27" s="4">
        <f t="shared" si="0"/>
        <v>25.118864315095799</v>
      </c>
      <c r="C27" s="4">
        <f t="shared" si="1"/>
        <v>2.3485886945971419</v>
      </c>
      <c r="D27" s="4">
        <f t="shared" si="2"/>
        <v>2.5958085571863148</v>
      </c>
      <c r="E27" s="4">
        <f t="shared" si="3"/>
        <v>0.12</v>
      </c>
      <c r="F27" s="4">
        <f t="shared" si="4"/>
        <v>0.2</v>
      </c>
      <c r="G27" s="4">
        <f t="shared" si="5"/>
        <v>2.468588694597142</v>
      </c>
      <c r="H27" s="4">
        <f t="shared" si="6"/>
        <v>2.7958085571863149</v>
      </c>
      <c r="I27" s="1">
        <f t="shared" si="7"/>
        <v>6.2157137263590498E-2</v>
      </c>
    </row>
    <row r="28" spans="1:9">
      <c r="A28" s="3">
        <v>1.6</v>
      </c>
      <c r="B28" s="4">
        <f t="shared" si="0"/>
        <v>39.810717055349755</v>
      </c>
      <c r="C28" s="4">
        <f t="shared" si="1"/>
        <v>3.7222622339581464</v>
      </c>
      <c r="D28" s="4">
        <f t="shared" si="2"/>
        <v>4.1140793112168987</v>
      </c>
      <c r="E28" s="4">
        <f t="shared" si="3"/>
        <v>0.12</v>
      </c>
      <c r="F28" s="4">
        <f t="shared" si="4"/>
        <v>0.2</v>
      </c>
      <c r="G28" s="4">
        <f t="shared" si="5"/>
        <v>3.8422622339581465</v>
      </c>
      <c r="H28" s="4">
        <f t="shared" si="6"/>
        <v>4.3140793112168989</v>
      </c>
      <c r="I28" s="1">
        <f t="shared" si="7"/>
        <v>5.7846655224714064E-2</v>
      </c>
    </row>
    <row r="29" spans="1:9">
      <c r="A29" s="3">
        <v>1.8</v>
      </c>
      <c r="B29" s="4">
        <f t="shared" si="0"/>
        <v>63.095734448019364</v>
      </c>
      <c r="C29" s="4">
        <f t="shared" si="1"/>
        <v>5.899388075155362</v>
      </c>
      <c r="D29" s="4">
        <f t="shared" si="2"/>
        <v>6.5203762935927694</v>
      </c>
      <c r="E29" s="4">
        <f t="shared" si="3"/>
        <v>0.12</v>
      </c>
      <c r="F29" s="4">
        <f t="shared" si="4"/>
        <v>0.2</v>
      </c>
      <c r="G29" s="4">
        <f t="shared" si="5"/>
        <v>6.0193880751553621</v>
      </c>
      <c r="H29" s="4">
        <f t="shared" si="6"/>
        <v>6.7203762935927696</v>
      </c>
      <c r="I29" s="1">
        <f t="shared" si="7"/>
        <v>5.5023640794879931E-2</v>
      </c>
    </row>
    <row r="30" spans="1:9">
      <c r="A30" s="3">
        <v>2</v>
      </c>
      <c r="B30" s="4">
        <f t="shared" si="0"/>
        <v>100</v>
      </c>
      <c r="C30" s="4">
        <f t="shared" si="1"/>
        <v>9.3498999999999981</v>
      </c>
      <c r="D30" s="4">
        <f t="shared" si="2"/>
        <v>10.334099999999999</v>
      </c>
      <c r="E30" s="4">
        <f t="shared" si="3"/>
        <v>0.12</v>
      </c>
      <c r="F30" s="4">
        <f t="shared" si="4"/>
        <v>0.2</v>
      </c>
      <c r="G30" s="4">
        <f t="shared" si="5"/>
        <v>9.4698999999999973</v>
      </c>
      <c r="H30" s="4">
        <f t="shared" si="6"/>
        <v>10.534099999999999</v>
      </c>
      <c r="I30" s="1">
        <f t="shared" si="7"/>
        <v>5.3199360127974479E-2</v>
      </c>
    </row>
    <row r="31" spans="1:9">
      <c r="A31" s="3"/>
      <c r="B31" s="4"/>
      <c r="C31" s="4"/>
      <c r="D31" s="4"/>
      <c r="E31" s="4"/>
      <c r="F31" s="4"/>
      <c r="G31" s="4"/>
      <c r="H31" s="4"/>
      <c r="I31" s="1"/>
    </row>
    <row r="32" spans="1:9" ht="16" thickBot="1">
      <c r="A32" t="s">
        <v>21</v>
      </c>
      <c r="B32" s="8">
        <v>50</v>
      </c>
      <c r="D32" s="4"/>
      <c r="E32" s="4"/>
      <c r="F32" s="4"/>
      <c r="G32" s="4"/>
      <c r="H32" s="4"/>
      <c r="I32" s="1"/>
    </row>
    <row r="33" spans="1:17" ht="16" thickBot="1">
      <c r="A33" t="s">
        <v>22</v>
      </c>
      <c r="B33" s="11">
        <v>80</v>
      </c>
      <c r="D33" s="4"/>
      <c r="E33" s="4"/>
      <c r="F33" s="4"/>
      <c r="G33" s="4"/>
      <c r="H33" s="4"/>
      <c r="I33" s="1"/>
    </row>
    <row r="34" spans="1:17">
      <c r="D34" s="4"/>
      <c r="E34" s="4"/>
      <c r="F34" s="4"/>
      <c r="G34" s="4"/>
      <c r="H34" s="4"/>
      <c r="I34" s="1"/>
    </row>
    <row r="35" spans="1:17">
      <c r="A35" s="9" t="s">
        <v>20</v>
      </c>
      <c r="B35" s="4"/>
      <c r="C35" s="4"/>
      <c r="D35" s="4"/>
      <c r="E35" s="4"/>
      <c r="F35" s="4"/>
      <c r="G35" s="4"/>
      <c r="H35" s="4"/>
      <c r="I35" s="1"/>
    </row>
    <row r="36" spans="1:17">
      <c r="A36" t="s">
        <v>7</v>
      </c>
      <c r="B36" t="s">
        <v>8</v>
      </c>
      <c r="C36" s="4" t="s">
        <v>30</v>
      </c>
      <c r="D36" s="4" t="s">
        <v>24</v>
      </c>
      <c r="E36" s="4" t="s">
        <v>23</v>
      </c>
      <c r="F36" s="4" t="s">
        <v>25</v>
      </c>
      <c r="G36" s="4" t="s">
        <v>37</v>
      </c>
      <c r="H36" s="4" t="s">
        <v>31</v>
      </c>
      <c r="I36" s="4" t="s">
        <v>32</v>
      </c>
    </row>
    <row r="37" spans="1:17">
      <c r="A37" s="3">
        <v>-1</v>
      </c>
      <c r="B37" s="4">
        <f t="shared" ref="B37:B52" si="8">10^A37</f>
        <v>0.1</v>
      </c>
      <c r="C37" s="4">
        <f>G15*H15/(G15+H15)</f>
        <v>8.0094131020566173E-2</v>
      </c>
      <c r="D37" s="4">
        <f ca="1">$B$33/E37</f>
        <v>1.6041219760752161</v>
      </c>
      <c r="E37" s="4">
        <f ca="1">$B$32-D37*C37</f>
        <v>49.871519244275262</v>
      </c>
      <c r="F37" s="4">
        <f ca="1">$B$32-E37</f>
        <v>0.12848075572473761</v>
      </c>
      <c r="G37">
        <f ca="1">$B$32*D37</f>
        <v>80.20609880376081</v>
      </c>
      <c r="H37" s="4">
        <f t="shared" ref="H37:H52" ca="1" si="9">F37/G15</f>
        <v>0.99328067300197076</v>
      </c>
      <c r="I37" s="4">
        <f t="shared" ref="I37:I52" ca="1" si="10">F37/H15</f>
        <v>0.61084130307324203</v>
      </c>
      <c r="Q37" t="s">
        <v>38</v>
      </c>
    </row>
    <row r="38" spans="1:17">
      <c r="A38" s="3">
        <v>-0.8</v>
      </c>
      <c r="B38" s="4">
        <f t="shared" si="8"/>
        <v>0.15848931924611132</v>
      </c>
      <c r="C38" s="4">
        <f t="shared" ref="C38:C52" si="11">G16*H16/(G16+H16)</f>
        <v>8.3064019117223553E-2</v>
      </c>
      <c r="D38" s="4">
        <f t="shared" ref="D38:D52" ca="1" si="12">$B$33/E38</f>
        <v>1.6042756378553313</v>
      </c>
      <c r="E38" s="4">
        <f t="shared" ref="E38:E52" ca="1" si="13">$B$32-D38*C38</f>
        <v>49.866742417747886</v>
      </c>
      <c r="F38" s="4">
        <f t="shared" ref="F38:F52" ca="1" si="14">$B$32-E38</f>
        <v>0.13325758225211359</v>
      </c>
      <c r="G38">
        <f t="shared" ref="G38:G52" ca="1" si="15">$B$32*D38</f>
        <v>80.213781892766562</v>
      </c>
      <c r="H38" s="4">
        <f t="shared" ca="1" si="9"/>
        <v>0.98842139963812459</v>
      </c>
      <c r="I38" s="4">
        <f t="shared" ca="1" si="10"/>
        <v>0.61585423821723506</v>
      </c>
      <c r="Q38" t="s">
        <v>40</v>
      </c>
    </row>
    <row r="39" spans="1:17">
      <c r="A39" s="3">
        <v>-0.6</v>
      </c>
      <c r="B39" s="4">
        <f t="shared" si="8"/>
        <v>0.25118864315095801</v>
      </c>
      <c r="C39" s="4">
        <f t="shared" si="11"/>
        <v>8.7758357782728114E-2</v>
      </c>
      <c r="D39" s="4">
        <f t="shared" ca="1" si="12"/>
        <v>1.6045186428710905</v>
      </c>
      <c r="E39" s="4">
        <f t="shared" ca="1" si="13"/>
        <v>49.859190078869858</v>
      </c>
      <c r="F39" s="4">
        <f t="shared" ca="1" si="14"/>
        <v>0.1408099211301419</v>
      </c>
      <c r="G39">
        <f t="shared" ca="1" si="15"/>
        <v>80.22593214355453</v>
      </c>
      <c r="H39" s="4">
        <f t="shared" ca="1" si="9"/>
        <v>0.98135032041975578</v>
      </c>
      <c r="I39" s="4">
        <f t="shared" ca="1" si="10"/>
        <v>0.62316832245137366</v>
      </c>
      <c r="Q39" t="s">
        <v>39</v>
      </c>
    </row>
    <row r="40" spans="1:17">
      <c r="A40" s="3">
        <v>-0.4</v>
      </c>
      <c r="B40" s="4">
        <f t="shared" si="8"/>
        <v>0.3981071705534972</v>
      </c>
      <c r="C40" s="4">
        <f t="shared" si="11"/>
        <v>9.517135955656969E-2</v>
      </c>
      <c r="D40" s="4">
        <f t="shared" ca="1" si="12"/>
        <v>1.6049026814314828</v>
      </c>
      <c r="E40" s="4">
        <f t="shared" ca="1" si="13"/>
        <v>49.847259229852185</v>
      </c>
      <c r="F40" s="4">
        <f t="shared" ca="1" si="14"/>
        <v>0.1527407701478154</v>
      </c>
      <c r="G40">
        <f t="shared" ca="1" si="15"/>
        <v>80.245134071574142</v>
      </c>
      <c r="H40" s="4">
        <f t="shared" ca="1" si="9"/>
        <v>0.9714935921747585</v>
      </c>
      <c r="I40" s="4">
        <f t="shared" ca="1" si="10"/>
        <v>0.63340908925669226</v>
      </c>
      <c r="Q40" t="s">
        <v>41</v>
      </c>
    </row>
    <row r="41" spans="1:17">
      <c r="A41" s="3">
        <v>-0.2</v>
      </c>
      <c r="B41" s="4">
        <f t="shared" si="8"/>
        <v>0.63095734448019325</v>
      </c>
      <c r="C41" s="4">
        <f t="shared" si="11"/>
        <v>0.1068665072685854</v>
      </c>
      <c r="D41" s="4">
        <f t="shared" ca="1" si="12"/>
        <v>1.6055093107364098</v>
      </c>
      <c r="E41" s="4">
        <f t="shared" ca="1" si="13"/>
        <v>49.828424827574409</v>
      </c>
      <c r="F41" s="4">
        <f t="shared" ca="1" si="14"/>
        <v>0.17157517242559095</v>
      </c>
      <c r="G41">
        <f t="shared" ca="1" si="15"/>
        <v>80.275465536820491</v>
      </c>
      <c r="H41" s="4">
        <f t="shared" ca="1" si="9"/>
        <v>0.95855328520274985</v>
      </c>
      <c r="I41" s="4">
        <f t="shared" ca="1" si="10"/>
        <v>0.64695602553363063</v>
      </c>
    </row>
    <row r="42" spans="1:17">
      <c r="A42" s="3">
        <v>0</v>
      </c>
      <c r="B42" s="4">
        <f t="shared" si="8"/>
        <v>1</v>
      </c>
      <c r="C42" s="4">
        <f t="shared" si="11"/>
        <v>0.12530570420052631</v>
      </c>
      <c r="D42" s="4">
        <f t="shared" ca="1" si="12"/>
        <v>1.6064676244211202</v>
      </c>
      <c r="E42" s="4">
        <f t="shared" ca="1" si="13"/>
        <v>49.798700443046563</v>
      </c>
      <c r="F42" s="4">
        <f t="shared" ca="1" si="14"/>
        <v>0.20129955695343682</v>
      </c>
      <c r="G42">
        <f t="shared" ca="1" si="15"/>
        <v>80.32338122105601</v>
      </c>
      <c r="H42" s="4">
        <f t="shared" ca="1" si="9"/>
        <v>0.94285948390126806</v>
      </c>
      <c r="I42" s="4">
        <f t="shared" ca="1" si="10"/>
        <v>0.66360814051986639</v>
      </c>
      <c r="Q42" t="s">
        <v>33</v>
      </c>
    </row>
    <row r="43" spans="1:17">
      <c r="A43" s="3">
        <v>0.2</v>
      </c>
      <c r="B43" s="4">
        <f t="shared" si="8"/>
        <v>1.5848931924611136</v>
      </c>
      <c r="C43" s="4">
        <f t="shared" si="11"/>
        <v>0.15437728340109882</v>
      </c>
      <c r="D43" s="4">
        <f t="shared" ca="1" si="12"/>
        <v>1.6079831887549876</v>
      </c>
      <c r="E43" s="4">
        <f t="shared" ca="1" si="13"/>
        <v>49.75176392356537</v>
      </c>
      <c r="F43" s="4">
        <f t="shared" ca="1" si="14"/>
        <v>0.24823607643462964</v>
      </c>
      <c r="G43">
        <f t="shared" ca="1" si="15"/>
        <v>80.399159437749375</v>
      </c>
      <c r="H43" s="4">
        <f t="shared" ca="1" si="9"/>
        <v>0.92561186087841207</v>
      </c>
      <c r="I43" s="4">
        <f t="shared" ca="1" si="10"/>
        <v>0.68237132787656474</v>
      </c>
      <c r="Q43" t="s">
        <v>34</v>
      </c>
    </row>
    <row r="44" spans="1:17">
      <c r="A44" s="3">
        <v>0.4</v>
      </c>
      <c r="B44" s="4">
        <f t="shared" si="8"/>
        <v>2.5118864315095806</v>
      </c>
      <c r="C44" s="4">
        <f t="shared" si="11"/>
        <v>0.20024360040877065</v>
      </c>
      <c r="D44" s="4">
        <f t="shared" ca="1" si="12"/>
        <v>1.6103860071569336</v>
      </c>
      <c r="E44" s="4">
        <f t="shared" ca="1" si="13"/>
        <v>49.677530507878991</v>
      </c>
      <c r="F44" s="4">
        <f t="shared" ca="1" si="14"/>
        <v>0.32246949212100873</v>
      </c>
      <c r="G44">
        <f t="shared" ca="1" si="15"/>
        <v>80.519300357846674</v>
      </c>
      <c r="H44" s="4">
        <f t="shared" ca="1" si="9"/>
        <v>0.90872603131487306</v>
      </c>
      <c r="I44" s="4">
        <f t="shared" ca="1" si="10"/>
        <v>0.70165997584206086</v>
      </c>
      <c r="Q44" t="s">
        <v>35</v>
      </c>
    </row>
    <row r="45" spans="1:17">
      <c r="A45" s="3">
        <v>0.6</v>
      </c>
      <c r="B45" s="4">
        <f t="shared" si="8"/>
        <v>3.9810717055349727</v>
      </c>
      <c r="C45" s="4">
        <f t="shared" si="11"/>
        <v>0.27269092358042302</v>
      </c>
      <c r="D45" s="4">
        <f t="shared" ca="1" si="12"/>
        <v>1.6142108882172836</v>
      </c>
      <c r="E45" s="4">
        <f t="shared" ca="1" si="13"/>
        <v>49.559819342038452</v>
      </c>
      <c r="F45" s="4">
        <f t="shared" ca="1" si="14"/>
        <v>0.44018065796154815</v>
      </c>
      <c r="G45">
        <f t="shared" ca="1" si="15"/>
        <v>80.710544410864188</v>
      </c>
      <c r="H45" s="4">
        <f t="shared" ca="1" si="9"/>
        <v>0.89426494778110444</v>
      </c>
      <c r="I45" s="4">
        <f t="shared" ca="1" si="10"/>
        <v>0.71994594043618687</v>
      </c>
      <c r="Q45" t="s">
        <v>42</v>
      </c>
    </row>
    <row r="46" spans="1:17">
      <c r="A46" s="3">
        <v>0.8</v>
      </c>
      <c r="B46" s="4">
        <f t="shared" si="8"/>
        <v>6.3095734448019343</v>
      </c>
      <c r="C46" s="4">
        <f t="shared" si="11"/>
        <v>0.38726229427375763</v>
      </c>
      <c r="D46" s="4">
        <f t="shared" ca="1" si="12"/>
        <v>1.6203350316554812</v>
      </c>
      <c r="E46" s="4">
        <f t="shared" ca="1" si="13"/>
        <v>49.372505338148954</v>
      </c>
      <c r="F46" s="4">
        <f t="shared" ca="1" si="14"/>
        <v>0.62749466185104552</v>
      </c>
      <c r="G46">
        <f t="shared" ca="1" si="15"/>
        <v>81.016751582774063</v>
      </c>
      <c r="H46" s="4">
        <f t="shared" ca="1" si="9"/>
        <v>0.88387147625721763</v>
      </c>
      <c r="I46" s="4">
        <f t="shared" ca="1" si="10"/>
        <v>0.73646355539826913</v>
      </c>
    </row>
    <row r="47" spans="1:17">
      <c r="A47" s="3">
        <v>1</v>
      </c>
      <c r="B47" s="4">
        <f t="shared" si="8"/>
        <v>10</v>
      </c>
      <c r="C47" s="4">
        <f t="shared" si="11"/>
        <v>0.56862227578220592</v>
      </c>
      <c r="D47" s="4">
        <f t="shared" ca="1" si="12"/>
        <v>1.6302237462675391</v>
      </c>
      <c r="E47" s="4">
        <f t="shared" ca="1" si="13"/>
        <v>49.073018463363155</v>
      </c>
      <c r="F47" s="4">
        <f t="shared" ca="1" si="14"/>
        <v>0.92698153663684479</v>
      </c>
      <c r="G47">
        <f t="shared" ca="1" si="15"/>
        <v>81.511187313376951</v>
      </c>
      <c r="H47" s="4">
        <f t="shared" ca="1" si="9"/>
        <v>0.87866381353078693</v>
      </c>
      <c r="I47" s="4">
        <f t="shared" ca="1" si="10"/>
        <v>0.75155993273675814</v>
      </c>
    </row>
    <row r="48" spans="1:17">
      <c r="A48" s="3">
        <v>1.2</v>
      </c>
      <c r="B48" s="4">
        <f t="shared" si="8"/>
        <v>15.848931924611136</v>
      </c>
      <c r="C48" s="4">
        <f t="shared" si="11"/>
        <v>0.85587842510466638</v>
      </c>
      <c r="D48" s="4">
        <f t="shared" ca="1" si="12"/>
        <v>1.6463994122483765</v>
      </c>
      <c r="E48" s="4">
        <f t="shared" ca="1" si="13"/>
        <v>48.590882263951613</v>
      </c>
      <c r="F48" s="4">
        <f t="shared" ca="1" si="14"/>
        <v>1.4091177360483869</v>
      </c>
      <c r="G48">
        <f t="shared" ca="1" si="15"/>
        <v>82.319970612418828</v>
      </c>
      <c r="H48" s="4">
        <f t="shared" ca="1" si="9"/>
        <v>0.87967635381394083</v>
      </c>
      <c r="I48" s="4">
        <f t="shared" ca="1" si="10"/>
        <v>0.76672305843443322</v>
      </c>
    </row>
    <row r="49" spans="1:9">
      <c r="A49" s="3">
        <v>1.4</v>
      </c>
      <c r="B49" s="4">
        <f t="shared" si="8"/>
        <v>25.118864315095799</v>
      </c>
      <c r="C49" s="4">
        <f t="shared" si="11"/>
        <v>1.3110145504672821</v>
      </c>
      <c r="D49" s="4">
        <f t="shared" ca="1" si="12"/>
        <v>1.6734261227201326</v>
      </c>
      <c r="E49" s="4">
        <f t="shared" ca="1" si="13"/>
        <v>47.806114003981861</v>
      </c>
      <c r="F49" s="4">
        <f t="shared" ca="1" si="14"/>
        <v>2.1938859960181389</v>
      </c>
      <c r="G49">
        <f t="shared" ca="1" si="15"/>
        <v>83.671306136006635</v>
      </c>
      <c r="H49" s="4">
        <f t="shared" ca="1" si="9"/>
        <v>0.88872074996526196</v>
      </c>
      <c r="I49" s="4">
        <f t="shared" ca="1" si="10"/>
        <v>0.78470537275486874</v>
      </c>
    </row>
    <row r="50" spans="1:9">
      <c r="A50" s="3">
        <v>1.6</v>
      </c>
      <c r="B50" s="4">
        <f t="shared" si="8"/>
        <v>39.810717055349755</v>
      </c>
      <c r="C50" s="4">
        <f t="shared" si="11"/>
        <v>2.0322621263444316</v>
      </c>
      <c r="D50" s="4">
        <f t="shared" ca="1" si="12"/>
        <v>1.7202846946938695</v>
      </c>
      <c r="E50" s="4">
        <f t="shared" ca="1" si="13"/>
        <v>46.503930568443657</v>
      </c>
      <c r="F50" s="4">
        <f t="shared" ca="1" si="14"/>
        <v>3.496069431556343</v>
      </c>
      <c r="G50">
        <f t="shared" ca="1" si="15"/>
        <v>86.014234734693474</v>
      </c>
      <c r="H50" s="4">
        <f t="shared" ca="1" si="9"/>
        <v>0.90989870515808879</v>
      </c>
      <c r="I50" s="4">
        <f t="shared" ca="1" si="10"/>
        <v>0.81038598953578</v>
      </c>
    </row>
    <row r="51" spans="1:9">
      <c r="A51" s="3">
        <v>1.8</v>
      </c>
      <c r="B51" s="4">
        <f t="shared" si="8"/>
        <v>63.095734448019364</v>
      </c>
      <c r="C51" s="4">
        <f t="shared" si="11"/>
        <v>3.1752983612038475</v>
      </c>
      <c r="D51" s="4">
        <f t="shared" ca="1" si="12"/>
        <v>1.8074708825811632</v>
      </c>
      <c r="E51" s="4">
        <f t="shared" ca="1" si="13"/>
        <v>44.260740668616364</v>
      </c>
      <c r="F51" s="4">
        <f t="shared" ca="1" si="14"/>
        <v>5.7392593313836358</v>
      </c>
      <c r="G51">
        <f t="shared" ca="1" si="15"/>
        <v>90.37354412905816</v>
      </c>
      <c r="H51" s="4">
        <f t="shared" ca="1" si="9"/>
        <v>0.95346225558575637</v>
      </c>
      <c r="I51" s="4">
        <f t="shared" ca="1" si="10"/>
        <v>0.85400862699540592</v>
      </c>
    </row>
    <row r="52" spans="1:9">
      <c r="A52" s="3">
        <v>2</v>
      </c>
      <c r="B52" s="4">
        <f t="shared" si="8"/>
        <v>100</v>
      </c>
      <c r="C52" s="4">
        <f t="shared" si="11"/>
        <v>4.9868463102379508</v>
      </c>
      <c r="D52" s="4">
        <f t="shared" ca="1" si="12"/>
        <v>1.9982497535422081</v>
      </c>
      <c r="E52" s="4">
        <f t="shared" ca="1" si="13"/>
        <v>40.035035589614147</v>
      </c>
      <c r="F52" s="4">
        <f t="shared" ca="1" si="14"/>
        <v>9.9649644103858535</v>
      </c>
      <c r="G52">
        <f t="shared" ca="1" si="15"/>
        <v>99.912487677110406</v>
      </c>
      <c r="H52" s="4">
        <f t="shared" ca="1" si="9"/>
        <v>1.0522776809032679</v>
      </c>
      <c r="I52" s="4">
        <f t="shared" ca="1" si="10"/>
        <v>0.94597207263893968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Dwelley</dc:creator>
  <cp:lastModifiedBy>Dave Dwelley</cp:lastModifiedBy>
  <dcterms:created xsi:type="dcterms:W3CDTF">2014-08-13T01:58:43Z</dcterms:created>
  <dcterms:modified xsi:type="dcterms:W3CDTF">2014-08-13T04:20:27Z</dcterms:modified>
</cp:coreProperties>
</file>