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8130" activeTab="1"/>
  </bookViews>
  <sheets>
    <sheet name="parameters" sheetId="1" r:id="rId1"/>
    <sheet name="values" sheetId="2" r:id="rId2"/>
  </sheets>
  <definedNames/>
  <calcPr fullCalcOnLoad="1"/>
</workbook>
</file>

<file path=xl/sharedStrings.xml><?xml version="1.0" encoding="utf-8"?>
<sst xmlns="http://schemas.openxmlformats.org/spreadsheetml/2006/main" count="81" uniqueCount="51">
  <si>
    <t>Parameter</t>
  </si>
  <si>
    <t>Units</t>
  </si>
  <si>
    <t>Option A (w/ reset line)</t>
  </si>
  <si>
    <t>Option A (wo/ reset line)</t>
  </si>
  <si>
    <t>Option B #1 (easy)</t>
  </si>
  <si>
    <t>Option B #2 (w/ effort)</t>
  </si>
  <si>
    <t>Option C #1 (easy)</t>
  </si>
  <si>
    <t>Option C #2 (w/ effort)</t>
  </si>
  <si>
    <t>Cycle Time</t>
  </si>
  <si>
    <t>ms</t>
  </si>
  <si>
    <t>Number of grants per cycle</t>
  </si>
  <si>
    <t>MAC/PHY delay variability</t>
  </si>
  <si>
    <t>ns</t>
  </si>
  <si>
    <t>CDR time</t>
  </si>
  <si>
    <t>Laser ON time</t>
  </si>
  <si>
    <t>Laser OFF time</t>
  </si>
  <si>
    <t>Allow ON/OFF overlap</t>
  </si>
  <si>
    <t>YES</t>
  </si>
  <si>
    <t>Dead Zone</t>
  </si>
  <si>
    <t>AGC time (receiver)</t>
  </si>
  <si>
    <t>Reset signal required</t>
  </si>
  <si>
    <t>NO</t>
  </si>
  <si>
    <t>AGC time (protocol)</t>
  </si>
  <si>
    <t>Overhead</t>
  </si>
  <si>
    <t>Utilization</t>
  </si>
  <si>
    <t>Overhead (including 7.3% FEC overhead)</t>
  </si>
  <si>
    <t>Utilization (including 7.3% FEC overhead)</t>
  </si>
  <si>
    <t>T_cycle</t>
  </si>
  <si>
    <t>Scheduling interval</t>
  </si>
  <si>
    <t>N_cycle</t>
  </si>
  <si>
    <t>D_var</t>
  </si>
  <si>
    <t>Delay variability through MAC and PHY.  In the round-trip, this parameter is applied 4 times: OLT Tx-&gt;ONU Rx-&gt;ONU Tx-&gt;OLT Rx</t>
  </si>
  <si>
    <t>T_on</t>
  </si>
  <si>
    <t>T_off</t>
  </si>
  <si>
    <t>overlap</t>
  </si>
  <si>
    <t xml:space="preserve">AGC interval required by the receiver. </t>
  </si>
  <si>
    <t>reset_signal</t>
  </si>
  <si>
    <t>Recet signal is required by the receiver.  The generation of this signal with respect to the arriving bit stream has timing variability of 4*D_var (see above).</t>
  </si>
  <si>
    <t>Description</t>
  </si>
  <si>
    <t>Time it takes a receiver to lock on data</t>
  </si>
  <si>
    <t>MAC/PHY Delay variability</t>
  </si>
  <si>
    <t>Laser OFF time of previous ONU may overlap with Laser ON time of the next ONU.</t>
  </si>
  <si>
    <t>Name</t>
  </si>
  <si>
    <t>T_cdr</t>
  </si>
  <si>
    <t>T_dead</t>
  </si>
  <si>
    <t>T_agc_rx</t>
  </si>
  <si>
    <t>T_adc_prot</t>
  </si>
  <si>
    <t>This parameter represents the number of guard bands in one cycle interval. Based on protocol implementation, N_cycle may not be equal to number of ONUs or split ratio of the PON.</t>
  </si>
  <si>
    <t>The nominal distance between starting laser_OFF process and finishing the following laser_ON process. If the ON/OFF overlap is allowed, the Dead zone is equal to (4*D_var + MAX{T_off, T_on} )  If the overlap is not allowed, T_dead is equal to (T_off + 4*D_var + T_on).</t>
  </si>
  <si>
    <t>AGC interval allocated by the protocol. If reset signal is required, T_agc_prot includes T_agc_rx and protocol timing variability (4 * D_var). If reset signal is not required, T_agc_prot = T_agc_rx.</t>
  </si>
  <si>
    <t>Option 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</si>
</sst>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2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2" fontId="1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/>
    </xf>
    <xf numFmtId="0" fontId="3" fillId="5" borderId="1" xfId="0" applyFont="1" applyFill="1" applyBorder="1" applyAlignment="1" applyProtection="1">
      <alignment horizontal="left" vertical="center"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10" fontId="3" fillId="6" borderId="1" xfId="0" applyNumberFormat="1" applyFont="1" applyFill="1" applyBorder="1" applyAlignment="1" applyProtection="1">
      <alignment horizontal="right" vertical="center"/>
      <protection/>
    </xf>
    <xf numFmtId="0" fontId="3" fillId="5" borderId="1" xfId="0" applyFont="1" applyFill="1" applyBorder="1" applyAlignment="1" applyProtection="1">
      <alignment horizontal="left" vertical="center"/>
      <protection/>
    </xf>
    <xf numFmtId="0" fontId="3" fillId="6" borderId="1" xfId="0" applyFont="1" applyFill="1" applyBorder="1" applyAlignment="1" applyProtection="1">
      <alignment vertical="center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4">
      <selection activeCell="A20" sqref="A20"/>
    </sheetView>
  </sheetViews>
  <sheetFormatPr defaultColWidth="9.140625" defaultRowHeight="12.75"/>
  <cols>
    <col min="1" max="1" width="27.7109375" style="0" customWidth="1"/>
    <col min="2" max="2" width="12.7109375" style="3" customWidth="1"/>
    <col min="3" max="3" width="54.8515625" style="0" customWidth="1"/>
  </cols>
  <sheetData>
    <row r="1" spans="1:3" s="5" customFormat="1" ht="20.25" customHeight="1">
      <c r="A1" s="7" t="s">
        <v>0</v>
      </c>
      <c r="B1" s="7" t="s">
        <v>42</v>
      </c>
      <c r="C1" s="7" t="s">
        <v>38</v>
      </c>
    </row>
    <row r="2" spans="1:3" s="5" customFormat="1" ht="16.5" customHeight="1">
      <c r="A2" s="4" t="s">
        <v>8</v>
      </c>
      <c r="B2" s="1" t="s">
        <v>27</v>
      </c>
      <c r="C2" s="4" t="s">
        <v>28</v>
      </c>
    </row>
    <row r="3" spans="1:3" s="5" customFormat="1" ht="42" customHeight="1">
      <c r="A3" s="6" t="s">
        <v>10</v>
      </c>
      <c r="B3" s="2" t="s">
        <v>29</v>
      </c>
      <c r="C3" s="6" t="s">
        <v>47</v>
      </c>
    </row>
    <row r="4" spans="1:3" s="5" customFormat="1" ht="40.5" customHeight="1">
      <c r="A4" s="6" t="s">
        <v>40</v>
      </c>
      <c r="B4" s="2" t="s">
        <v>30</v>
      </c>
      <c r="C4" s="6" t="s">
        <v>31</v>
      </c>
    </row>
    <row r="5" spans="1:3" s="5" customFormat="1" ht="18" customHeight="1">
      <c r="A5" s="6" t="s">
        <v>13</v>
      </c>
      <c r="B5" s="2" t="s">
        <v>43</v>
      </c>
      <c r="C5" s="6" t="s">
        <v>39</v>
      </c>
    </row>
    <row r="6" spans="1:3" s="5" customFormat="1" ht="16.5" customHeight="1">
      <c r="A6" s="6" t="s">
        <v>14</v>
      </c>
      <c r="B6" s="2" t="s">
        <v>32</v>
      </c>
      <c r="C6" s="6"/>
    </row>
    <row r="7" spans="1:3" s="5" customFormat="1" ht="17.25" customHeight="1">
      <c r="A7" s="6" t="s">
        <v>15</v>
      </c>
      <c r="B7" s="2" t="s">
        <v>33</v>
      </c>
      <c r="C7" s="6"/>
    </row>
    <row r="8" spans="1:3" s="5" customFormat="1" ht="28.5" customHeight="1">
      <c r="A8" s="6" t="s">
        <v>16</v>
      </c>
      <c r="B8" s="2" t="s">
        <v>34</v>
      </c>
      <c r="C8" s="6" t="s">
        <v>41</v>
      </c>
    </row>
    <row r="9" spans="1:3" s="5" customFormat="1" ht="69" customHeight="1">
      <c r="A9" s="6" t="s">
        <v>18</v>
      </c>
      <c r="B9" s="2" t="s">
        <v>44</v>
      </c>
      <c r="C9" s="6" t="s">
        <v>48</v>
      </c>
    </row>
    <row r="10" spans="1:3" s="5" customFormat="1" ht="18.75" customHeight="1">
      <c r="A10" s="6" t="s">
        <v>19</v>
      </c>
      <c r="B10" s="2" t="s">
        <v>45</v>
      </c>
      <c r="C10" s="6" t="s">
        <v>35</v>
      </c>
    </row>
    <row r="11" spans="1:3" s="5" customFormat="1" ht="42.75" customHeight="1">
      <c r="A11" s="6" t="s">
        <v>20</v>
      </c>
      <c r="B11" s="2" t="s">
        <v>36</v>
      </c>
      <c r="C11" s="6" t="s">
        <v>37</v>
      </c>
    </row>
    <row r="12" spans="1:3" s="5" customFormat="1" ht="51">
      <c r="A12" s="6" t="s">
        <v>22</v>
      </c>
      <c r="B12" s="2" t="s">
        <v>46</v>
      </c>
      <c r="C12" s="6" t="s">
        <v>49</v>
      </c>
    </row>
    <row r="13" ht="12.75">
      <c r="B13"/>
    </row>
    <row r="16" ht="12.75"/>
    <row r="17" ht="12.75"/>
    <row r="18" ht="12.75"/>
  </sheetData>
  <printOptions/>
  <pageMargins left="0.75" right="0.75" top="1" bottom="1" header="0.5" footer="0.5"/>
  <pageSetup horizontalDpi="1200" verticalDpi="1200" orientation="portrait" r:id="rId3"/>
  <legacyDrawing r:id="rId2"/>
  <oleObjects>
    <oleObject progId="Equation.3" shapeId="5598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6.28125" style="22" customWidth="1"/>
    <col min="2" max="2" width="5.7109375" style="22" customWidth="1"/>
    <col min="3" max="3" width="10.7109375" style="23" customWidth="1"/>
    <col min="4" max="4" width="10.7109375" style="24" customWidth="1"/>
    <col min="5" max="5" width="10.7109375" style="22" customWidth="1"/>
    <col min="6" max="12" width="10.7109375" style="18" customWidth="1"/>
    <col min="13" max="16384" width="9.140625" style="18" customWidth="1"/>
  </cols>
  <sheetData>
    <row r="1" spans="1:12" s="14" customFormat="1" ht="48.75" customHeight="1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50</v>
      </c>
      <c r="J1" s="12" t="s">
        <v>50</v>
      </c>
      <c r="K1" s="12" t="s">
        <v>50</v>
      </c>
      <c r="L1" s="12" t="s">
        <v>50</v>
      </c>
    </row>
    <row r="2" spans="1:12" s="17" customFormat="1" ht="16.5" customHeight="1">
      <c r="A2" s="15" t="s">
        <v>8</v>
      </c>
      <c r="B2" s="16" t="s">
        <v>9</v>
      </c>
      <c r="C2" s="8">
        <v>1</v>
      </c>
      <c r="D2" s="8">
        <v>1</v>
      </c>
      <c r="E2" s="8">
        <v>1</v>
      </c>
      <c r="F2" s="8">
        <v>1</v>
      </c>
      <c r="G2" s="8">
        <v>1</v>
      </c>
      <c r="H2" s="8">
        <v>1</v>
      </c>
      <c r="I2" s="8"/>
      <c r="J2" s="8"/>
      <c r="K2" s="8"/>
      <c r="L2" s="8"/>
    </row>
    <row r="3" spans="1:12" ht="16.5" customHeight="1">
      <c r="A3" s="10" t="s">
        <v>10</v>
      </c>
      <c r="B3" s="11"/>
      <c r="C3" s="8">
        <v>32</v>
      </c>
      <c r="D3" s="8">
        <v>32</v>
      </c>
      <c r="E3" s="8">
        <v>32</v>
      </c>
      <c r="F3" s="8">
        <v>32</v>
      </c>
      <c r="G3" s="8">
        <v>32</v>
      </c>
      <c r="H3" s="8">
        <v>32</v>
      </c>
      <c r="I3" s="8"/>
      <c r="J3" s="9"/>
      <c r="K3" s="9"/>
      <c r="L3" s="9"/>
    </row>
    <row r="4" spans="1:12" ht="16.5" customHeight="1">
      <c r="A4" s="10" t="s">
        <v>11</v>
      </c>
      <c r="B4" s="11" t="s">
        <v>12</v>
      </c>
      <c r="C4" s="8">
        <v>32</v>
      </c>
      <c r="D4" s="8">
        <v>32</v>
      </c>
      <c r="E4" s="8">
        <v>32</v>
      </c>
      <c r="F4" s="8">
        <v>32</v>
      </c>
      <c r="G4" s="8">
        <v>32</v>
      </c>
      <c r="H4" s="8">
        <v>32</v>
      </c>
      <c r="I4" s="8"/>
      <c r="J4" s="9"/>
      <c r="K4" s="9"/>
      <c r="L4" s="9"/>
    </row>
    <row r="5" spans="1:12" ht="16.5" customHeight="1">
      <c r="A5" s="10" t="s">
        <v>13</v>
      </c>
      <c r="B5" s="11" t="s">
        <v>12</v>
      </c>
      <c r="C5" s="8">
        <v>650</v>
      </c>
      <c r="D5" s="8">
        <v>650</v>
      </c>
      <c r="E5" s="8">
        <v>650</v>
      </c>
      <c r="F5" s="8">
        <v>650</v>
      </c>
      <c r="G5" s="8">
        <v>650</v>
      </c>
      <c r="H5" s="8">
        <v>650</v>
      </c>
      <c r="I5" s="8"/>
      <c r="J5" s="9"/>
      <c r="K5" s="9"/>
      <c r="L5" s="9"/>
    </row>
    <row r="6" spans="1:12" ht="16.5" customHeight="1">
      <c r="A6" s="10" t="s">
        <v>14</v>
      </c>
      <c r="B6" s="11" t="s">
        <v>12</v>
      </c>
      <c r="C6" s="8">
        <v>16</v>
      </c>
      <c r="D6" s="8">
        <v>16</v>
      </c>
      <c r="E6" s="8">
        <v>1000</v>
      </c>
      <c r="F6" s="8">
        <v>300</v>
      </c>
      <c r="G6" s="8">
        <v>16</v>
      </c>
      <c r="H6" s="8">
        <v>16</v>
      </c>
      <c r="I6" s="8"/>
      <c r="J6" s="9"/>
      <c r="K6" s="9"/>
      <c r="L6" s="9"/>
    </row>
    <row r="7" spans="1:12" ht="16.5" customHeight="1">
      <c r="A7" s="10" t="s">
        <v>15</v>
      </c>
      <c r="B7" s="11" t="s">
        <v>12</v>
      </c>
      <c r="C7" s="8">
        <v>16</v>
      </c>
      <c r="D7" s="8">
        <v>16</v>
      </c>
      <c r="E7" s="8">
        <v>1000</v>
      </c>
      <c r="F7" s="8">
        <v>300</v>
      </c>
      <c r="G7" s="8">
        <v>16</v>
      </c>
      <c r="H7" s="8">
        <v>16</v>
      </c>
      <c r="I7" s="8"/>
      <c r="J7" s="9"/>
      <c r="K7" s="9"/>
      <c r="L7" s="9"/>
    </row>
    <row r="8" spans="1:12" ht="16.5" customHeight="1">
      <c r="A8" s="10" t="s">
        <v>16</v>
      </c>
      <c r="B8" s="11"/>
      <c r="C8" s="8" t="s">
        <v>17</v>
      </c>
      <c r="D8" s="8" t="s">
        <v>17</v>
      </c>
      <c r="E8" s="8" t="s">
        <v>17</v>
      </c>
      <c r="F8" s="8" t="s">
        <v>17</v>
      </c>
      <c r="G8" s="8" t="s">
        <v>17</v>
      </c>
      <c r="H8" s="8" t="s">
        <v>17</v>
      </c>
      <c r="I8" s="8"/>
      <c r="J8" s="9"/>
      <c r="K8" s="9"/>
      <c r="L8" s="9"/>
    </row>
    <row r="9" spans="1:12" ht="16.5" customHeight="1">
      <c r="A9" s="10" t="s">
        <v>18</v>
      </c>
      <c r="B9" s="11" t="s">
        <v>12</v>
      </c>
      <c r="C9" s="26">
        <f>4*C$4+IF(C$8="YES",MAX(C$6,C$7),C$6+C$7)</f>
        <v>144</v>
      </c>
      <c r="D9" s="26">
        <f aca="true" t="shared" si="0" ref="D9:L9">4*D$4+IF(D$8="YES",MAX(D$6,D$7),D$6+D$7)</f>
        <v>144</v>
      </c>
      <c r="E9" s="26">
        <f t="shared" si="0"/>
        <v>1128</v>
      </c>
      <c r="F9" s="26">
        <f t="shared" si="0"/>
        <v>428</v>
      </c>
      <c r="G9" s="26">
        <f t="shared" si="0"/>
        <v>144</v>
      </c>
      <c r="H9" s="26">
        <f t="shared" si="0"/>
        <v>144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1:12" ht="16.5" customHeight="1">
      <c r="A10" s="10" t="s">
        <v>19</v>
      </c>
      <c r="B10" s="11" t="s">
        <v>12</v>
      </c>
      <c r="C10" s="8">
        <v>50</v>
      </c>
      <c r="D10" s="8">
        <v>50</v>
      </c>
      <c r="E10" s="8">
        <v>1000</v>
      </c>
      <c r="F10" s="8">
        <v>400</v>
      </c>
      <c r="G10" s="8">
        <v>1000</v>
      </c>
      <c r="H10" s="8">
        <v>400</v>
      </c>
      <c r="I10" s="8"/>
      <c r="J10" s="9"/>
      <c r="K10" s="9"/>
      <c r="L10" s="9"/>
    </row>
    <row r="11" spans="1:12" ht="16.5" customHeight="1">
      <c r="A11" s="10" t="s">
        <v>20</v>
      </c>
      <c r="B11" s="11"/>
      <c r="C11" s="8" t="s">
        <v>17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8"/>
      <c r="J11" s="9"/>
      <c r="K11" s="9"/>
      <c r="L11" s="9"/>
    </row>
    <row r="12" spans="1:12" ht="16.5" customHeight="1">
      <c r="A12" s="10" t="s">
        <v>22</v>
      </c>
      <c r="B12" s="11" t="s">
        <v>12</v>
      </c>
      <c r="C12" s="26">
        <f>C$10+IF(C$11="YES",4*C$4,0)</f>
        <v>178</v>
      </c>
      <c r="D12" s="26">
        <f aca="true" t="shared" si="1" ref="D12:L12">D$10+IF(D$11="YES",4*D$4,0)</f>
        <v>50</v>
      </c>
      <c r="E12" s="26">
        <f t="shared" si="1"/>
        <v>1000</v>
      </c>
      <c r="F12" s="26">
        <f t="shared" si="1"/>
        <v>400</v>
      </c>
      <c r="G12" s="26">
        <f t="shared" si="1"/>
        <v>1000</v>
      </c>
      <c r="H12" s="26">
        <f t="shared" si="1"/>
        <v>400</v>
      </c>
      <c r="I12" s="26">
        <f t="shared" si="1"/>
        <v>0</v>
      </c>
      <c r="J12" s="26">
        <f t="shared" si="1"/>
        <v>0</v>
      </c>
      <c r="K12" s="26">
        <f t="shared" si="1"/>
        <v>0</v>
      </c>
      <c r="L12" s="26">
        <f t="shared" si="1"/>
        <v>0</v>
      </c>
    </row>
    <row r="13" spans="1:12" ht="16.5" customHeight="1">
      <c r="A13" s="10"/>
      <c r="B13" s="11"/>
      <c r="C13" s="8"/>
      <c r="D13" s="8"/>
      <c r="E13" s="8"/>
      <c r="F13" s="8"/>
      <c r="G13" s="8"/>
      <c r="H13" s="8"/>
      <c r="I13" s="9"/>
      <c r="J13" s="9"/>
      <c r="K13" s="9"/>
      <c r="L13" s="9"/>
    </row>
    <row r="14" spans="1:12" ht="16.5" customHeight="1">
      <c r="A14" s="10"/>
      <c r="B14" s="11"/>
      <c r="C14" s="8"/>
      <c r="D14" s="8"/>
      <c r="E14" s="8"/>
      <c r="F14" s="8"/>
      <c r="G14" s="8"/>
      <c r="H14" s="8"/>
      <c r="I14" s="9"/>
      <c r="J14" s="9"/>
      <c r="K14" s="9"/>
      <c r="L14" s="9"/>
    </row>
    <row r="15" spans="1:12" ht="12.75">
      <c r="A15" s="19"/>
      <c r="B15" s="19"/>
      <c r="C15" s="20"/>
      <c r="D15" s="21"/>
      <c r="E15" s="19"/>
      <c r="F15" s="21"/>
      <c r="G15" s="21"/>
      <c r="H15" s="21"/>
      <c r="I15" s="21"/>
      <c r="J15" s="21"/>
      <c r="K15" s="21"/>
      <c r="L15" s="21"/>
    </row>
    <row r="16" spans="1:12" ht="16.5" customHeight="1">
      <c r="A16" s="27" t="s">
        <v>23</v>
      </c>
      <c r="B16" s="28"/>
      <c r="C16" s="29">
        <f>IF(C$2&lt;&gt;0,(C$3*(C$5+C$9+C$12))/(C$2*1000000),"")</f>
        <v>0.031104</v>
      </c>
      <c r="D16" s="29">
        <f aca="true" t="shared" si="2" ref="D16:L16">IF(D$2&lt;&gt;0,(D$3*(D$5+D$9+D$12))/(D$2*1000000),"")</f>
        <v>0.027008</v>
      </c>
      <c r="E16" s="29">
        <f t="shared" si="2"/>
        <v>0.088896</v>
      </c>
      <c r="F16" s="29">
        <f t="shared" si="2"/>
        <v>0.047296</v>
      </c>
      <c r="G16" s="29">
        <f t="shared" si="2"/>
        <v>0.057408</v>
      </c>
      <c r="H16" s="29">
        <f t="shared" si="2"/>
        <v>0.038208</v>
      </c>
      <c r="I16" s="29">
        <f t="shared" si="2"/>
      </c>
      <c r="J16" s="29">
        <f t="shared" si="2"/>
      </c>
      <c r="K16" s="29">
        <f t="shared" si="2"/>
      </c>
      <c r="L16" s="29">
        <f t="shared" si="2"/>
      </c>
    </row>
    <row r="17" spans="1:12" ht="16.5" customHeight="1">
      <c r="A17" s="30" t="s">
        <v>24</v>
      </c>
      <c r="B17" s="31"/>
      <c r="C17" s="29">
        <f>IF(C$2&lt;&gt;0,1-C$16,"")</f>
        <v>0.968896</v>
      </c>
      <c r="D17" s="29">
        <f aca="true" t="shared" si="3" ref="D17:L17">IF(D$2&lt;&gt;0,1-D$16,"")</f>
        <v>0.972992</v>
      </c>
      <c r="E17" s="29">
        <f t="shared" si="3"/>
        <v>0.911104</v>
      </c>
      <c r="F17" s="29">
        <f t="shared" si="3"/>
        <v>0.952704</v>
      </c>
      <c r="G17" s="29">
        <f t="shared" si="3"/>
        <v>0.942592</v>
      </c>
      <c r="H17" s="29">
        <f t="shared" si="3"/>
        <v>0.961792</v>
      </c>
      <c r="I17" s="29">
        <f t="shared" si="3"/>
      </c>
      <c r="J17" s="29">
        <f t="shared" si="3"/>
      </c>
      <c r="K17" s="29">
        <f t="shared" si="3"/>
      </c>
      <c r="L17" s="29">
        <f t="shared" si="3"/>
      </c>
    </row>
    <row r="18" spans="1:12" ht="33.75" customHeight="1">
      <c r="A18" s="27" t="s">
        <v>25</v>
      </c>
      <c r="B18" s="32"/>
      <c r="C18" s="29">
        <f>IF(C$2&lt;&gt;0,1-C$19,"")</f>
        <v>0.10183340799999996</v>
      </c>
      <c r="D18" s="29">
        <f aca="true" t="shared" si="4" ref="D18:L18">IF(D$2&lt;&gt;0,1-D$19,"")</f>
        <v>0.09803641600000002</v>
      </c>
      <c r="E18" s="29">
        <f t="shared" si="4"/>
        <v>0.15540659199999995</v>
      </c>
      <c r="F18" s="29">
        <f t="shared" si="4"/>
        <v>0.11684339199999993</v>
      </c>
      <c r="G18" s="29">
        <f t="shared" si="4"/>
        <v>0.12621721600000002</v>
      </c>
      <c r="H18" s="29">
        <f t="shared" si="4"/>
        <v>0.10841881600000003</v>
      </c>
      <c r="I18" s="29">
        <f t="shared" si="4"/>
      </c>
      <c r="J18" s="29">
        <f t="shared" si="4"/>
      </c>
      <c r="K18" s="29">
        <f t="shared" si="4"/>
      </c>
      <c r="L18" s="29">
        <f t="shared" si="4"/>
      </c>
    </row>
    <row r="19" spans="1:12" ht="34.5" customHeight="1">
      <c r="A19" s="27" t="s">
        <v>26</v>
      </c>
      <c r="B19" s="32"/>
      <c r="C19" s="29">
        <f>IF(C$2&lt;&gt;0,C$17*(1-0.073),"")</f>
        <v>0.898166592</v>
      </c>
      <c r="D19" s="29">
        <f aca="true" t="shared" si="5" ref="D19:L19">IF(D$2&lt;&gt;0,D$17*(1-0.073),"")</f>
        <v>0.901963584</v>
      </c>
      <c r="E19" s="29">
        <f t="shared" si="5"/>
        <v>0.844593408</v>
      </c>
      <c r="F19" s="29">
        <f t="shared" si="5"/>
        <v>0.8831566080000001</v>
      </c>
      <c r="G19" s="29">
        <f t="shared" si="5"/>
        <v>0.873782784</v>
      </c>
      <c r="H19" s="29">
        <f t="shared" si="5"/>
        <v>0.891581184</v>
      </c>
      <c r="I19" s="29">
        <f t="shared" si="5"/>
      </c>
      <c r="J19" s="29">
        <f t="shared" si="5"/>
      </c>
      <c r="K19" s="29">
        <f t="shared" si="5"/>
      </c>
      <c r="L19" s="29">
        <f t="shared" si="5"/>
      </c>
    </row>
    <row r="22" spans="1:2" ht="12.75">
      <c r="A22" s="25"/>
      <c r="B22" s="25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Kramer</dc:creator>
  <cp:keywords/>
  <dc:description/>
  <cp:lastModifiedBy>Glen Kramer</cp:lastModifiedBy>
  <dcterms:created xsi:type="dcterms:W3CDTF">2002-12-06T20:15:22Z</dcterms:created>
  <dcterms:modified xsi:type="dcterms:W3CDTF">2002-12-06T20:59:57Z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1219436368</vt:i4>
  </property>
  <property fmtid="{D5CDD505-2E9C-101B-9397-08002B2CF9AE}" pid="4" name="_EmailSubje">
    <vt:lpwstr>[EFM] Minutes from PON Optics Telephone Conference - 05th December</vt:lpwstr>
  </property>
  <property fmtid="{D5CDD505-2E9C-101B-9397-08002B2CF9AE}" pid="5" name="_AuthorEma">
    <vt:lpwstr>glen.kramer@teknovus.com</vt:lpwstr>
  </property>
  <property fmtid="{D5CDD505-2E9C-101B-9397-08002B2CF9AE}" pid="6" name="_AuthorEmailDisplayNa">
    <vt:lpwstr>Glen Kramer</vt:lpwstr>
  </property>
</Properties>
</file>