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1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<sst xmlns="http://schemas.openxmlformats.org/spreadsheetml/2006/main" count="23" uniqueCount="22">
  <si>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TF</t>
  </si>
  <si>
    <t>TR</t>
  </si>
  <si>
    <t>PF</t>
  </si>
  <si>
    <t>nodes/path</t>
  </si>
  <si>
    <t>2 * pairs/path</t>
  </si>
  <si>
    <t>cross links</t>
  </si>
  <si>
    <t>rep/non bad</t>
  </si>
  <si>
    <t>nearby</t>
  </si>
  <si>
    <t>tot pairs</t>
  </si>
  <si>
    <t>non/non bad</t>
  </si>
  <si>
    <t>non/non OK</t>
  </si>
  <si>
    <t>rep pairs bad</t>
  </si>
  <si>
    <t>rep/non OK</t>
  </si>
  <si>
    <t>rep/rep OK</t>
  </si>
  <si>
    <t>good</t>
  </si>
  <si>
    <t>bad</t>
  </si>
  <si>
    <t>Loss rate</t>
  </si>
  <si>
    <t>improvement factor</t>
  </si>
  <si>
    <t>PF N</t>
  </si>
  <si>
    <t>PF N squared</t>
  </si>
  <si>
    <t>non per cell</t>
  </si>
  <si>
    <t>PF N cubed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</si>
</sst>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25" fillId="29" borderId="0" xfId="47" applyAlignment="1">
      <alignment/>
    </xf>
    <xf numFmtId="1" fontId="25" fillId="29" borderId="0" xfId="47" applyNumberFormat="1" applyAlignment="1">
      <alignment/>
    </xf>
    <xf numFmtId="0" fontId="21" fillId="26" borderId="0" xfId="39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workbookViewId="0" topLeftCell="A1">
      <selection activeCell="A2" sqref="A2:W90"/>
    </sheetView>
  </sheetViews>
  <sheetFormatPr defaultColWidth="11.00390625" defaultRowHeight="15.75"/>
  <cols>
    <col min="3" max="3" width="8.625" style="0" customWidth="1"/>
    <col min="4" max="4" width="4.50390625" style="0" customWidth="1"/>
    <col min="5" max="5" width="12.125" style="0" customWidth="1"/>
    <col min="6" max="6" width="11.625" style="0" customWidth="1"/>
    <col min="7" max="7" width="14.00390625" style="0" customWidth="1"/>
    <col min="8" max="8" width="13.375" style="4" customWidth="1"/>
    <col min="9" max="9" width="15.50390625" style="6" customWidth="1"/>
    <col min="10" max="10" width="13.875" style="4" customWidth="1"/>
    <col min="11" max="11" width="12.50390625" style="6" customWidth="1"/>
    <col min="12" max="12" width="13.875" style="6" customWidth="1"/>
    <col min="13" max="13" width="14.625" style="4" customWidth="1"/>
    <col min="14" max="14" width="10.875" style="6" customWidth="1"/>
    <col min="15" max="15" width="10.875" style="4" customWidth="1"/>
    <col min="18" max="18" width="12.375" style="0" customWidth="1"/>
    <col min="19" max="19" width="14.00390625" style="1" customWidth="1"/>
    <col min="20" max="20" width="13.375" style="0" customWidth="1"/>
    <col min="21" max="21" width="10.375" style="7" customWidth="1"/>
    <col min="23" max="23" width="10.875" style="7" customWidth="1"/>
  </cols>
  <sheetData>
    <row r="1" ht="15">
      <c r="T1" s="1"/>
    </row>
    <row r="2" spans="1:23" ht="15">
      <c r="A2" t="s">
        <v>3</v>
      </c>
      <c r="B2" t="s">
        <v>5</v>
      </c>
      <c r="C2" t="s">
        <v>0</v>
      </c>
      <c r="D2" t="s">
        <v>1</v>
      </c>
      <c r="E2" t="s">
        <v>2</v>
      </c>
      <c r="F2" t="s">
        <v>18</v>
      </c>
      <c r="G2" t="s">
        <v>20</v>
      </c>
      <c r="H2" s="4" t="s">
        <v>4</v>
      </c>
      <c r="I2" s="6" t="s">
        <v>9</v>
      </c>
      <c r="J2" s="4" t="s">
        <v>10</v>
      </c>
      <c r="K2" s="6" t="s">
        <v>11</v>
      </c>
      <c r="L2" s="6" t="s">
        <v>6</v>
      </c>
      <c r="M2" s="4" t="s">
        <v>12</v>
      </c>
      <c r="N2" s="6" t="s">
        <v>7</v>
      </c>
      <c r="O2" s="4" t="s">
        <v>13</v>
      </c>
      <c r="P2" t="s">
        <v>8</v>
      </c>
      <c r="Q2" t="s">
        <v>14</v>
      </c>
      <c r="R2" t="s">
        <v>15</v>
      </c>
      <c r="S2" s="1" t="s">
        <v>16</v>
      </c>
      <c r="T2" t="s">
        <v>19</v>
      </c>
      <c r="U2" s="7" t="s">
        <v>17</v>
      </c>
      <c r="V2" t="s">
        <v>21</v>
      </c>
      <c r="W2" s="7" t="s">
        <v>17</v>
      </c>
    </row>
    <row r="3" spans="1:23" ht="15">
      <c r="A3">
        <v>11</v>
      </c>
      <c r="B3">
        <v>0</v>
      </c>
      <c r="C3">
        <v>10000</v>
      </c>
      <c r="D3">
        <v>1</v>
      </c>
      <c r="E3" s="1">
        <f>D3/C3</f>
        <v>0.0001</v>
      </c>
      <c r="F3" s="1">
        <f>1-(1-E3)^A3</f>
        <v>0.0010994501649667088</v>
      </c>
      <c r="G3">
        <f>(A3-B3)/(B3+1)</f>
        <v>11</v>
      </c>
      <c r="H3" s="5">
        <f aca="true" t="shared" si="0" ref="H3:H34">A3*(A3-1)</f>
        <v>110</v>
      </c>
      <c r="I3" s="6">
        <f aca="true" t="shared" si="1" ref="I3:I34">(((A3-B3)/(B3+1))^2)*(B3+1)</f>
        <v>121</v>
      </c>
      <c r="J3" s="4">
        <f aca="true" t="shared" si="2" ref="J3:J34">(((A3-B3)/(B3+1))^2)*(B3+1)*B3</f>
        <v>0</v>
      </c>
      <c r="K3" s="6">
        <f>B3</f>
        <v>0</v>
      </c>
      <c r="L3" s="6">
        <f aca="true" t="shared" si="3" ref="L3:L34">2*2*(A3-B3)/(B3+1)*B3</f>
        <v>0</v>
      </c>
      <c r="M3" s="4">
        <f aca="true" t="shared" si="4" ref="M3:M34">2*(A3-B3-2*(A3-B3)/(B3+1))*B3</f>
        <v>0</v>
      </c>
      <c r="N3" s="6">
        <v>0</v>
      </c>
      <c r="O3" s="4">
        <f aca="true" t="shared" si="5" ref="O3:O34">B3*B3-B3-N3</f>
        <v>0</v>
      </c>
      <c r="P3" s="2">
        <f aca="true" t="shared" si="6" ref="P3:P25">SUM(H3:O3)</f>
        <v>231</v>
      </c>
      <c r="Q3" s="2">
        <f>SUM(H3,J3,M3,O3)</f>
        <v>110</v>
      </c>
      <c r="R3">
        <f>SUM(I3,K3,L3,N3)</f>
        <v>121</v>
      </c>
      <c r="S3" s="1">
        <f aca="true" t="shared" si="7" ref="S3:S34">1-(1-(E3*E3))^R3</f>
        <v>1.209999278328766E-06</v>
      </c>
      <c r="T3" s="1">
        <f aca="true" t="shared" si="8" ref="T3:T34">F3*F3</f>
        <v>1.208790665245323E-06</v>
      </c>
      <c r="U3" s="7">
        <f>T3/S3</f>
        <v>0.9990011456162914</v>
      </c>
      <c r="V3" s="1">
        <f>F3*F3*F3</f>
        <v>1.329005096314188E-09</v>
      </c>
      <c r="W3" s="7">
        <f>T3/V3</f>
        <v>909.5455454593341</v>
      </c>
    </row>
    <row r="4" spans="1:23" ht="15">
      <c r="A4">
        <v>11</v>
      </c>
      <c r="B4">
        <v>0</v>
      </c>
      <c r="C4">
        <v>10000</v>
      </c>
      <c r="D4">
        <v>24</v>
      </c>
      <c r="E4" s="1">
        <f aca="true" t="shared" si="9" ref="E4:E67">D4/C4</f>
        <v>0.0024</v>
      </c>
      <c r="F4" s="1">
        <f aca="true" t="shared" si="10" ref="F4:F67">1-(1-E4)^A4</f>
        <v>0.02608547004809103</v>
      </c>
      <c r="G4">
        <f aca="true" t="shared" si="11" ref="G4:G67">(A4-B4)/(B4+1)</f>
        <v>11</v>
      </c>
      <c r="H4" s="5">
        <f t="shared" si="0"/>
        <v>110</v>
      </c>
      <c r="I4" s="6">
        <f t="shared" si="1"/>
        <v>121</v>
      </c>
      <c r="J4" s="4">
        <f t="shared" si="2"/>
        <v>0</v>
      </c>
      <c r="K4" s="6">
        <f aca="true" t="shared" si="12" ref="K4:K26">B4</f>
        <v>0</v>
      </c>
      <c r="L4" s="6">
        <f t="shared" si="3"/>
        <v>0</v>
      </c>
      <c r="M4" s="4">
        <f t="shared" si="4"/>
        <v>0</v>
      </c>
      <c r="N4" s="6">
        <v>0</v>
      </c>
      <c r="O4" s="4">
        <f t="shared" si="5"/>
        <v>0</v>
      </c>
      <c r="P4" s="2">
        <f t="shared" si="6"/>
        <v>231</v>
      </c>
      <c r="Q4" s="2">
        <f aca="true" t="shared" si="13" ref="Q4:Q26">SUM(H4,J4,M4,O4)</f>
        <v>110</v>
      </c>
      <c r="R4">
        <f aca="true" t="shared" si="14" ref="R4:R26">SUM(I4,K4,L4,N4)</f>
        <v>121</v>
      </c>
      <c r="S4" s="1">
        <f t="shared" si="7"/>
        <v>0.0006967191856470656</v>
      </c>
      <c r="T4" s="1">
        <f t="shared" si="8"/>
        <v>0.0006804517476298543</v>
      </c>
      <c r="U4" s="7">
        <f aca="true" t="shared" si="15" ref="U4:U67">T4/S4</f>
        <v>0.9766513706636294</v>
      </c>
      <c r="V4" s="1">
        <f aca="true" t="shared" si="16" ref="V4:V67">F4*F4*F4</f>
        <v>1.7749903681969762E-05</v>
      </c>
      <c r="W4" s="7">
        <f aca="true" t="shared" si="17" ref="W4:W67">T4/V4</f>
        <v>38.33551774824856</v>
      </c>
    </row>
    <row r="5" spans="1:23" ht="15">
      <c r="A5">
        <v>11</v>
      </c>
      <c r="B5">
        <v>0</v>
      </c>
      <c r="C5">
        <v>250000</v>
      </c>
      <c r="D5">
        <v>1</v>
      </c>
      <c r="E5" s="1">
        <f t="shared" si="9"/>
        <v>4E-06</v>
      </c>
      <c r="F5" s="1">
        <f t="shared" si="10"/>
        <v>4.399912001085138E-05</v>
      </c>
      <c r="G5">
        <f t="shared" si="11"/>
        <v>11</v>
      </c>
      <c r="H5" s="5">
        <f t="shared" si="0"/>
        <v>110</v>
      </c>
      <c r="I5" s="6">
        <f t="shared" si="1"/>
        <v>121</v>
      </c>
      <c r="J5" s="4">
        <f t="shared" si="2"/>
        <v>0</v>
      </c>
      <c r="K5" s="6">
        <f t="shared" si="12"/>
        <v>0</v>
      </c>
      <c r="L5" s="6">
        <f t="shared" si="3"/>
        <v>0</v>
      </c>
      <c r="M5" s="4">
        <f t="shared" si="4"/>
        <v>0</v>
      </c>
      <c r="N5" s="6">
        <v>0</v>
      </c>
      <c r="O5" s="4">
        <f t="shared" si="5"/>
        <v>0</v>
      </c>
      <c r="P5" s="2">
        <f t="shared" si="6"/>
        <v>231</v>
      </c>
      <c r="Q5" s="2">
        <f t="shared" si="13"/>
        <v>110</v>
      </c>
      <c r="R5">
        <f t="shared" si="14"/>
        <v>121</v>
      </c>
      <c r="S5" s="1">
        <f t="shared" si="7"/>
        <v>1.9359974734456387E-09</v>
      </c>
      <c r="T5" s="1">
        <f t="shared" si="8"/>
        <v>1.935922561729302E-09</v>
      </c>
      <c r="U5" s="7">
        <f t="shared" si="15"/>
        <v>0.999961305881147</v>
      </c>
      <c r="V5" s="1">
        <f t="shared" si="16"/>
        <v>8.51788891252424E-14</v>
      </c>
      <c r="W5" s="7">
        <f t="shared" si="17"/>
        <v>22727.72727621309</v>
      </c>
    </row>
    <row r="6" spans="1:23" ht="15">
      <c r="A6">
        <v>11</v>
      </c>
      <c r="B6">
        <v>0</v>
      </c>
      <c r="C6">
        <v>250000</v>
      </c>
      <c r="D6">
        <v>24</v>
      </c>
      <c r="E6" s="1">
        <f t="shared" si="9"/>
        <v>9.6E-05</v>
      </c>
      <c r="F6" s="1">
        <f t="shared" si="10"/>
        <v>0.0010554932659533334</v>
      </c>
      <c r="G6">
        <f t="shared" si="11"/>
        <v>11</v>
      </c>
      <c r="H6" s="5">
        <f t="shared" si="0"/>
        <v>110</v>
      </c>
      <c r="I6" s="6">
        <f t="shared" si="1"/>
        <v>121</v>
      </c>
      <c r="J6" s="4">
        <f t="shared" si="2"/>
        <v>0</v>
      </c>
      <c r="K6" s="6">
        <f t="shared" si="12"/>
        <v>0</v>
      </c>
      <c r="L6" s="6">
        <f t="shared" si="3"/>
        <v>0</v>
      </c>
      <c r="M6" s="4">
        <f t="shared" si="4"/>
        <v>0</v>
      </c>
      <c r="N6" s="6">
        <v>0</v>
      </c>
      <c r="O6" s="4">
        <f t="shared" si="5"/>
        <v>0</v>
      </c>
      <c r="P6" s="2">
        <f t="shared" si="6"/>
        <v>231</v>
      </c>
      <c r="Q6" s="2">
        <f t="shared" si="13"/>
        <v>110</v>
      </c>
      <c r="R6">
        <f t="shared" si="14"/>
        <v>121</v>
      </c>
      <c r="S6" s="1">
        <f t="shared" si="7"/>
        <v>1.1151353779270679E-06</v>
      </c>
      <c r="T6" s="1">
        <f t="shared" si="8"/>
        <v>1.1140660344728342E-06</v>
      </c>
      <c r="U6" s="7">
        <f t="shared" si="15"/>
        <v>0.9990410640040661</v>
      </c>
      <c r="V6" s="1">
        <f t="shared" si="16"/>
        <v>1.1758891972134106E-09</v>
      </c>
      <c r="W6" s="7">
        <f t="shared" si="17"/>
        <v>947.424329701231</v>
      </c>
    </row>
    <row r="7" spans="1:23" ht="15">
      <c r="A7">
        <v>11</v>
      </c>
      <c r="B7">
        <v>1</v>
      </c>
      <c r="C7">
        <v>10000</v>
      </c>
      <c r="D7">
        <v>1</v>
      </c>
      <c r="E7" s="1">
        <f t="shared" si="9"/>
        <v>0.0001</v>
      </c>
      <c r="F7" s="1">
        <f t="shared" si="10"/>
        <v>0.0010994501649667088</v>
      </c>
      <c r="G7">
        <f t="shared" si="11"/>
        <v>5</v>
      </c>
      <c r="H7" s="5">
        <f t="shared" si="0"/>
        <v>110</v>
      </c>
      <c r="I7" s="6">
        <f t="shared" si="1"/>
        <v>50</v>
      </c>
      <c r="J7" s="4">
        <f t="shared" si="2"/>
        <v>50</v>
      </c>
      <c r="K7" s="6">
        <f t="shared" si="12"/>
        <v>1</v>
      </c>
      <c r="L7" s="6">
        <f t="shared" si="3"/>
        <v>20</v>
      </c>
      <c r="M7" s="4">
        <f t="shared" si="4"/>
        <v>0</v>
      </c>
      <c r="N7" s="6">
        <f aca="true" t="shared" si="18" ref="N7:N26">2*(B7-1)</f>
        <v>0</v>
      </c>
      <c r="O7" s="4">
        <f t="shared" si="5"/>
        <v>0</v>
      </c>
      <c r="P7" s="2">
        <f t="shared" si="6"/>
        <v>231</v>
      </c>
      <c r="Q7" s="2">
        <f t="shared" si="13"/>
        <v>160</v>
      </c>
      <c r="R7">
        <f t="shared" si="14"/>
        <v>71</v>
      </c>
      <c r="S7" s="1">
        <f t="shared" si="7"/>
        <v>7.099997539894431E-07</v>
      </c>
      <c r="T7" s="1">
        <f t="shared" si="8"/>
        <v>1.208790665245323E-06</v>
      </c>
      <c r="U7" s="7">
        <f t="shared" si="15"/>
        <v>1.7025226536392524</v>
      </c>
      <c r="V7" s="1">
        <f t="shared" si="16"/>
        <v>1.329005096314188E-09</v>
      </c>
      <c r="W7" s="7">
        <f t="shared" si="17"/>
        <v>909.5455454593341</v>
      </c>
    </row>
    <row r="8" spans="1:23" ht="15">
      <c r="A8">
        <v>11</v>
      </c>
      <c r="B8">
        <v>1</v>
      </c>
      <c r="C8">
        <v>10000</v>
      </c>
      <c r="D8">
        <v>24</v>
      </c>
      <c r="E8" s="1">
        <f t="shared" si="9"/>
        <v>0.0024</v>
      </c>
      <c r="F8" s="1">
        <f t="shared" si="10"/>
        <v>0.02608547004809103</v>
      </c>
      <c r="G8">
        <f t="shared" si="11"/>
        <v>5</v>
      </c>
      <c r="H8" s="5">
        <f t="shared" si="0"/>
        <v>110</v>
      </c>
      <c r="I8" s="6">
        <f t="shared" si="1"/>
        <v>50</v>
      </c>
      <c r="J8" s="4">
        <f t="shared" si="2"/>
        <v>50</v>
      </c>
      <c r="K8" s="6">
        <f t="shared" si="12"/>
        <v>1</v>
      </c>
      <c r="L8" s="6">
        <f t="shared" si="3"/>
        <v>20</v>
      </c>
      <c r="M8" s="4">
        <f t="shared" si="4"/>
        <v>0</v>
      </c>
      <c r="N8" s="6">
        <f t="shared" si="18"/>
        <v>0</v>
      </c>
      <c r="O8" s="4">
        <f t="shared" si="5"/>
        <v>0</v>
      </c>
      <c r="P8" s="2">
        <f t="shared" si="6"/>
        <v>231</v>
      </c>
      <c r="Q8" s="2">
        <f t="shared" si="13"/>
        <v>160</v>
      </c>
      <c r="R8">
        <f t="shared" si="14"/>
        <v>71</v>
      </c>
      <c r="S8" s="1">
        <f t="shared" si="7"/>
        <v>0.00040887756458451996</v>
      </c>
      <c r="T8" s="1">
        <f t="shared" si="8"/>
        <v>0.0006804517476298543</v>
      </c>
      <c r="U8" s="7">
        <f t="shared" si="15"/>
        <v>1.66419438621264</v>
      </c>
      <c r="V8" s="1">
        <f t="shared" si="16"/>
        <v>1.7749903681969762E-05</v>
      </c>
      <c r="W8" s="7">
        <f t="shared" si="17"/>
        <v>38.33551774824856</v>
      </c>
    </row>
    <row r="9" spans="1:23" ht="15">
      <c r="A9">
        <v>11</v>
      </c>
      <c r="B9">
        <v>1</v>
      </c>
      <c r="C9">
        <v>250000</v>
      </c>
      <c r="D9">
        <v>1</v>
      </c>
      <c r="E9" s="1">
        <f t="shared" si="9"/>
        <v>4E-06</v>
      </c>
      <c r="F9" s="1">
        <f t="shared" si="10"/>
        <v>4.399912001085138E-05</v>
      </c>
      <c r="G9">
        <f t="shared" si="11"/>
        <v>5</v>
      </c>
      <c r="H9" s="5">
        <f t="shared" si="0"/>
        <v>110</v>
      </c>
      <c r="I9" s="6">
        <f t="shared" si="1"/>
        <v>50</v>
      </c>
      <c r="J9" s="4">
        <f t="shared" si="2"/>
        <v>50</v>
      </c>
      <c r="K9" s="6">
        <f t="shared" si="12"/>
        <v>1</v>
      </c>
      <c r="L9" s="6">
        <f t="shared" si="3"/>
        <v>20</v>
      </c>
      <c r="M9" s="4">
        <f t="shared" si="4"/>
        <v>0</v>
      </c>
      <c r="N9" s="6">
        <f t="shared" si="18"/>
        <v>0</v>
      </c>
      <c r="O9" s="4">
        <f t="shared" si="5"/>
        <v>0</v>
      </c>
      <c r="P9" s="2">
        <f t="shared" si="6"/>
        <v>231</v>
      </c>
      <c r="Q9" s="2">
        <f t="shared" si="13"/>
        <v>160</v>
      </c>
      <c r="R9">
        <f t="shared" si="14"/>
        <v>71</v>
      </c>
      <c r="S9" s="1">
        <f t="shared" si="7"/>
        <v>1.1359985174763665E-09</v>
      </c>
      <c r="T9" s="1">
        <f t="shared" si="8"/>
        <v>1.935922561729302E-09</v>
      </c>
      <c r="U9" s="7">
        <f t="shared" si="15"/>
        <v>1.704159408614349</v>
      </c>
      <c r="V9" s="1">
        <f t="shared" si="16"/>
        <v>8.51788891252424E-14</v>
      </c>
      <c r="W9" s="7">
        <f t="shared" si="17"/>
        <v>22727.72727621309</v>
      </c>
    </row>
    <row r="10" spans="1:23" ht="15">
      <c r="A10">
        <v>11</v>
      </c>
      <c r="B10">
        <v>1</v>
      </c>
      <c r="C10">
        <v>250000</v>
      </c>
      <c r="D10">
        <v>24</v>
      </c>
      <c r="E10" s="1">
        <f t="shared" si="9"/>
        <v>9.6E-05</v>
      </c>
      <c r="F10" s="1">
        <f t="shared" si="10"/>
        <v>0.0010554932659533334</v>
      </c>
      <c r="G10">
        <f t="shared" si="11"/>
        <v>5</v>
      </c>
      <c r="H10" s="5">
        <f t="shared" si="0"/>
        <v>110</v>
      </c>
      <c r="I10" s="6">
        <f t="shared" si="1"/>
        <v>50</v>
      </c>
      <c r="J10" s="4">
        <f t="shared" si="2"/>
        <v>50</v>
      </c>
      <c r="K10" s="6">
        <f t="shared" si="12"/>
        <v>1</v>
      </c>
      <c r="L10" s="6">
        <f t="shared" si="3"/>
        <v>20</v>
      </c>
      <c r="M10" s="4">
        <f t="shared" si="4"/>
        <v>0</v>
      </c>
      <c r="N10" s="6">
        <f t="shared" si="18"/>
        <v>0</v>
      </c>
      <c r="O10" s="4">
        <f t="shared" si="5"/>
        <v>0</v>
      </c>
      <c r="P10" s="2">
        <f t="shared" si="6"/>
        <v>231</v>
      </c>
      <c r="Q10" s="2">
        <f t="shared" si="13"/>
        <v>160</v>
      </c>
      <c r="R10">
        <f t="shared" si="14"/>
        <v>71</v>
      </c>
      <c r="S10" s="1">
        <f t="shared" si="7"/>
        <v>6.543357856658716E-07</v>
      </c>
      <c r="T10" s="1">
        <f t="shared" si="8"/>
        <v>1.1140660344728342E-06</v>
      </c>
      <c r="U10" s="7">
        <f t="shared" si="15"/>
        <v>1.7025907169957508</v>
      </c>
      <c r="V10" s="1">
        <f t="shared" si="16"/>
        <v>1.1758891972134106E-09</v>
      </c>
      <c r="W10" s="7">
        <f t="shared" si="17"/>
        <v>947.424329701231</v>
      </c>
    </row>
    <row r="11" spans="1:23" ht="15">
      <c r="A11" s="3">
        <v>11</v>
      </c>
      <c r="B11" s="3">
        <v>2</v>
      </c>
      <c r="C11" s="3">
        <v>10000</v>
      </c>
      <c r="D11" s="3">
        <v>1</v>
      </c>
      <c r="E11" s="1">
        <f t="shared" si="9"/>
        <v>0.0001</v>
      </c>
      <c r="F11" s="1">
        <f t="shared" si="10"/>
        <v>0.0010994501649667088</v>
      </c>
      <c r="G11">
        <f t="shared" si="11"/>
        <v>3</v>
      </c>
      <c r="H11" s="5">
        <f t="shared" si="0"/>
        <v>110</v>
      </c>
      <c r="I11" s="6">
        <f t="shared" si="1"/>
        <v>27</v>
      </c>
      <c r="J11" s="4">
        <f t="shared" si="2"/>
        <v>54</v>
      </c>
      <c r="K11" s="6">
        <f t="shared" si="12"/>
        <v>2</v>
      </c>
      <c r="L11" s="6">
        <f t="shared" si="3"/>
        <v>24</v>
      </c>
      <c r="M11" s="4">
        <f t="shared" si="4"/>
        <v>12</v>
      </c>
      <c r="N11" s="6">
        <f t="shared" si="18"/>
        <v>2</v>
      </c>
      <c r="O11" s="4">
        <f t="shared" si="5"/>
        <v>0</v>
      </c>
      <c r="P11" s="2">
        <f t="shared" si="6"/>
        <v>231</v>
      </c>
      <c r="Q11" s="2">
        <f t="shared" si="13"/>
        <v>176</v>
      </c>
      <c r="R11">
        <f t="shared" si="14"/>
        <v>55</v>
      </c>
      <c r="S11" s="1">
        <f t="shared" si="7"/>
        <v>5.499998534386208E-07</v>
      </c>
      <c r="T11" s="1">
        <f t="shared" si="8"/>
        <v>1.208790665245323E-06</v>
      </c>
      <c r="U11" s="7">
        <f t="shared" si="15"/>
        <v>2.1978017951967006</v>
      </c>
      <c r="V11" s="1">
        <f t="shared" si="16"/>
        <v>1.329005096314188E-09</v>
      </c>
      <c r="W11" s="7">
        <f t="shared" si="17"/>
        <v>909.5455454593341</v>
      </c>
    </row>
    <row r="12" spans="1:23" ht="15">
      <c r="A12" s="3">
        <v>11</v>
      </c>
      <c r="B12" s="3">
        <v>2</v>
      </c>
      <c r="C12" s="3">
        <v>10000</v>
      </c>
      <c r="D12" s="3">
        <v>24</v>
      </c>
      <c r="E12" s="1">
        <f t="shared" si="9"/>
        <v>0.0024</v>
      </c>
      <c r="F12" s="1">
        <f t="shared" si="10"/>
        <v>0.02608547004809103</v>
      </c>
      <c r="G12">
        <f t="shared" si="11"/>
        <v>3</v>
      </c>
      <c r="H12" s="5">
        <f t="shared" si="0"/>
        <v>110</v>
      </c>
      <c r="I12" s="6">
        <f t="shared" si="1"/>
        <v>27</v>
      </c>
      <c r="J12" s="4">
        <f t="shared" si="2"/>
        <v>54</v>
      </c>
      <c r="K12" s="6">
        <f t="shared" si="12"/>
        <v>2</v>
      </c>
      <c r="L12" s="6">
        <f t="shared" si="3"/>
        <v>24</v>
      </c>
      <c r="M12" s="4">
        <f t="shared" si="4"/>
        <v>12</v>
      </c>
      <c r="N12" s="6">
        <f t="shared" si="18"/>
        <v>2</v>
      </c>
      <c r="O12" s="4">
        <f t="shared" si="5"/>
        <v>0</v>
      </c>
      <c r="P12" s="2">
        <f t="shared" si="6"/>
        <v>231</v>
      </c>
      <c r="Q12" s="2">
        <f t="shared" si="13"/>
        <v>176</v>
      </c>
      <c r="R12">
        <f t="shared" si="14"/>
        <v>55</v>
      </c>
      <c r="S12" s="1">
        <f t="shared" si="7"/>
        <v>0.000316750736276572</v>
      </c>
      <c r="T12" s="1">
        <f t="shared" si="8"/>
        <v>0.0006804517476298543</v>
      </c>
      <c r="U12" s="7">
        <f t="shared" si="15"/>
        <v>2.14822467542969</v>
      </c>
      <c r="V12" s="1">
        <f t="shared" si="16"/>
        <v>1.7749903681969762E-05</v>
      </c>
      <c r="W12" s="7">
        <f t="shared" si="17"/>
        <v>38.33551774824856</v>
      </c>
    </row>
    <row r="13" spans="1:23" ht="15">
      <c r="A13" s="3">
        <v>11</v>
      </c>
      <c r="B13" s="3">
        <v>2</v>
      </c>
      <c r="C13" s="3">
        <v>250000</v>
      </c>
      <c r="D13" s="3">
        <v>1</v>
      </c>
      <c r="E13" s="1">
        <f t="shared" si="9"/>
        <v>4E-06</v>
      </c>
      <c r="F13" s="1">
        <f t="shared" si="10"/>
        <v>4.399912001085138E-05</v>
      </c>
      <c r="G13">
        <f t="shared" si="11"/>
        <v>3</v>
      </c>
      <c r="H13" s="5">
        <f t="shared" si="0"/>
        <v>110</v>
      </c>
      <c r="I13" s="6">
        <f t="shared" si="1"/>
        <v>27</v>
      </c>
      <c r="J13" s="4">
        <f t="shared" si="2"/>
        <v>54</v>
      </c>
      <c r="K13" s="6">
        <f t="shared" si="12"/>
        <v>2</v>
      </c>
      <c r="L13" s="6">
        <f t="shared" si="3"/>
        <v>24</v>
      </c>
      <c r="M13" s="4">
        <f t="shared" si="4"/>
        <v>12</v>
      </c>
      <c r="N13" s="6">
        <f t="shared" si="18"/>
        <v>2</v>
      </c>
      <c r="O13" s="4">
        <f t="shared" si="5"/>
        <v>0</v>
      </c>
      <c r="P13" s="2">
        <f t="shared" si="6"/>
        <v>231</v>
      </c>
      <c r="Q13" s="2">
        <f t="shared" si="13"/>
        <v>176</v>
      </c>
      <c r="R13">
        <f t="shared" si="14"/>
        <v>55</v>
      </c>
      <c r="S13" s="1">
        <f t="shared" si="7"/>
        <v>8.799988515661994E-10</v>
      </c>
      <c r="T13" s="1">
        <f t="shared" si="8"/>
        <v>1.935922561729302E-09</v>
      </c>
      <c r="U13" s="7">
        <f t="shared" si="15"/>
        <v>2.1999148729385234</v>
      </c>
      <c r="V13" s="1">
        <f t="shared" si="16"/>
        <v>8.51788891252424E-14</v>
      </c>
      <c r="W13" s="7">
        <f t="shared" si="17"/>
        <v>22727.72727621309</v>
      </c>
    </row>
    <row r="14" spans="1:23" ht="15">
      <c r="A14" s="3">
        <v>11</v>
      </c>
      <c r="B14" s="3">
        <v>2</v>
      </c>
      <c r="C14" s="3">
        <v>250000</v>
      </c>
      <c r="D14" s="3">
        <v>24</v>
      </c>
      <c r="E14" s="1">
        <f t="shared" si="9"/>
        <v>9.6E-05</v>
      </c>
      <c r="F14" s="1">
        <f t="shared" si="10"/>
        <v>0.0010554932659533334</v>
      </c>
      <c r="G14">
        <f t="shared" si="11"/>
        <v>3</v>
      </c>
      <c r="H14" s="5">
        <f t="shared" si="0"/>
        <v>110</v>
      </c>
      <c r="I14" s="6">
        <f t="shared" si="1"/>
        <v>27</v>
      </c>
      <c r="J14" s="4">
        <f t="shared" si="2"/>
        <v>54</v>
      </c>
      <c r="K14" s="6">
        <f t="shared" si="12"/>
        <v>2</v>
      </c>
      <c r="L14" s="6">
        <f t="shared" si="3"/>
        <v>24</v>
      </c>
      <c r="M14" s="4">
        <f t="shared" si="4"/>
        <v>12</v>
      </c>
      <c r="N14" s="6">
        <f t="shared" si="18"/>
        <v>2</v>
      </c>
      <c r="O14" s="4">
        <f t="shared" si="5"/>
        <v>0</v>
      </c>
      <c r="P14" s="2">
        <f t="shared" si="6"/>
        <v>231</v>
      </c>
      <c r="Q14" s="2">
        <f t="shared" si="13"/>
        <v>176</v>
      </c>
      <c r="R14">
        <f t="shared" si="14"/>
        <v>55</v>
      </c>
      <c r="S14" s="1">
        <f t="shared" si="7"/>
        <v>5.068798712981604E-07</v>
      </c>
      <c r="T14" s="1">
        <f t="shared" si="8"/>
        <v>1.1140660344728342E-06</v>
      </c>
      <c r="U14" s="7">
        <f t="shared" si="15"/>
        <v>2.1978896727929262</v>
      </c>
      <c r="V14" s="1">
        <f t="shared" si="16"/>
        <v>1.1758891972134106E-09</v>
      </c>
      <c r="W14" s="7">
        <f t="shared" si="17"/>
        <v>947.424329701231</v>
      </c>
    </row>
    <row r="15" spans="1:23" ht="15">
      <c r="A15" s="3">
        <v>11</v>
      </c>
      <c r="B15" s="3">
        <v>3</v>
      </c>
      <c r="C15" s="3">
        <v>10000</v>
      </c>
      <c r="D15" s="3">
        <v>1</v>
      </c>
      <c r="E15" s="1">
        <f t="shared" si="9"/>
        <v>0.0001</v>
      </c>
      <c r="F15" s="1">
        <f t="shared" si="10"/>
        <v>0.0010994501649667088</v>
      </c>
      <c r="G15">
        <f t="shared" si="11"/>
        <v>2</v>
      </c>
      <c r="H15" s="5">
        <f t="shared" si="0"/>
        <v>110</v>
      </c>
      <c r="I15" s="6">
        <f t="shared" si="1"/>
        <v>16</v>
      </c>
      <c r="J15" s="4">
        <f t="shared" si="2"/>
        <v>48</v>
      </c>
      <c r="K15" s="6">
        <f t="shared" si="12"/>
        <v>3</v>
      </c>
      <c r="L15" s="6">
        <f t="shared" si="3"/>
        <v>24</v>
      </c>
      <c r="M15" s="4">
        <f t="shared" si="4"/>
        <v>24</v>
      </c>
      <c r="N15" s="6">
        <f t="shared" si="18"/>
        <v>4</v>
      </c>
      <c r="O15" s="4">
        <f t="shared" si="5"/>
        <v>2</v>
      </c>
      <c r="P15" s="2">
        <f t="shared" si="6"/>
        <v>231</v>
      </c>
      <c r="Q15" s="2">
        <f t="shared" si="13"/>
        <v>184</v>
      </c>
      <c r="R15">
        <f t="shared" si="14"/>
        <v>47</v>
      </c>
      <c r="S15" s="1">
        <f t="shared" si="7"/>
        <v>4.6999989367080275E-07</v>
      </c>
      <c r="T15" s="1">
        <f t="shared" si="8"/>
        <v>1.208790665245323E-06</v>
      </c>
      <c r="U15" s="7">
        <f t="shared" si="15"/>
        <v>2.571895614282807</v>
      </c>
      <c r="V15" s="1">
        <f t="shared" si="16"/>
        <v>1.329005096314188E-09</v>
      </c>
      <c r="W15" s="7">
        <f t="shared" si="17"/>
        <v>909.5455454593341</v>
      </c>
    </row>
    <row r="16" spans="1:23" ht="15">
      <c r="A16" s="3">
        <v>11</v>
      </c>
      <c r="B16" s="3">
        <v>3</v>
      </c>
      <c r="C16" s="3">
        <v>10000</v>
      </c>
      <c r="D16" s="3">
        <v>24</v>
      </c>
      <c r="E16" s="1">
        <f t="shared" si="9"/>
        <v>0.0024</v>
      </c>
      <c r="F16" s="1">
        <f t="shared" si="10"/>
        <v>0.02608547004809103</v>
      </c>
      <c r="G16">
        <f t="shared" si="11"/>
        <v>2</v>
      </c>
      <c r="H16" s="5">
        <f t="shared" si="0"/>
        <v>110</v>
      </c>
      <c r="I16" s="6">
        <f t="shared" si="1"/>
        <v>16</v>
      </c>
      <c r="J16" s="4">
        <f t="shared" si="2"/>
        <v>48</v>
      </c>
      <c r="K16" s="6">
        <f t="shared" si="12"/>
        <v>3</v>
      </c>
      <c r="L16" s="6">
        <f t="shared" si="3"/>
        <v>24</v>
      </c>
      <c r="M16" s="4">
        <f t="shared" si="4"/>
        <v>24</v>
      </c>
      <c r="N16" s="6">
        <f t="shared" si="18"/>
        <v>4</v>
      </c>
      <c r="O16" s="4">
        <f t="shared" si="5"/>
        <v>2</v>
      </c>
      <c r="P16" s="2">
        <f t="shared" si="6"/>
        <v>231</v>
      </c>
      <c r="Q16" s="2">
        <f t="shared" si="13"/>
        <v>184</v>
      </c>
      <c r="R16">
        <f t="shared" si="14"/>
        <v>47</v>
      </c>
      <c r="S16" s="1">
        <f t="shared" si="7"/>
        <v>0.0002706841381123759</v>
      </c>
      <c r="T16" s="1">
        <f t="shared" si="8"/>
        <v>0.0006804517476298543</v>
      </c>
      <c r="U16" s="7">
        <f t="shared" si="15"/>
        <v>2.5138220228750945</v>
      </c>
      <c r="V16" s="1">
        <f t="shared" si="16"/>
        <v>1.7749903681969762E-05</v>
      </c>
      <c r="W16" s="7">
        <f t="shared" si="17"/>
        <v>38.33551774824856</v>
      </c>
    </row>
    <row r="17" spans="1:23" ht="15">
      <c r="A17" s="3">
        <v>11</v>
      </c>
      <c r="B17" s="3">
        <v>3</v>
      </c>
      <c r="C17" s="3">
        <v>250000</v>
      </c>
      <c r="D17" s="3">
        <v>1</v>
      </c>
      <c r="E17" s="1">
        <f t="shared" si="9"/>
        <v>4E-06</v>
      </c>
      <c r="F17" s="1">
        <f t="shared" si="10"/>
        <v>4.399912001085138E-05</v>
      </c>
      <c r="G17">
        <f t="shared" si="11"/>
        <v>2</v>
      </c>
      <c r="H17" s="5">
        <f t="shared" si="0"/>
        <v>110</v>
      </c>
      <c r="I17" s="6">
        <f t="shared" si="1"/>
        <v>16</v>
      </c>
      <c r="J17" s="4">
        <f t="shared" si="2"/>
        <v>48</v>
      </c>
      <c r="K17" s="6">
        <f t="shared" si="12"/>
        <v>3</v>
      </c>
      <c r="L17" s="6">
        <f t="shared" si="3"/>
        <v>24</v>
      </c>
      <c r="M17" s="4">
        <f t="shared" si="4"/>
        <v>24</v>
      </c>
      <c r="N17" s="6">
        <f t="shared" si="18"/>
        <v>4</v>
      </c>
      <c r="O17" s="4">
        <f t="shared" si="5"/>
        <v>2</v>
      </c>
      <c r="P17" s="2">
        <f t="shared" si="6"/>
        <v>231</v>
      </c>
      <c r="Q17" s="2">
        <f t="shared" si="13"/>
        <v>184</v>
      </c>
      <c r="R17">
        <f t="shared" si="14"/>
        <v>47</v>
      </c>
      <c r="S17" s="1">
        <f t="shared" si="7"/>
        <v>7.519990186111158E-10</v>
      </c>
      <c r="T17" s="1">
        <f t="shared" si="8"/>
        <v>1.935922561729302E-09</v>
      </c>
      <c r="U17" s="7">
        <f t="shared" si="15"/>
        <v>2.5743684683323145</v>
      </c>
      <c r="V17" s="1">
        <f t="shared" si="16"/>
        <v>8.51788891252424E-14</v>
      </c>
      <c r="W17" s="7">
        <f t="shared" si="17"/>
        <v>22727.72727621309</v>
      </c>
    </row>
    <row r="18" spans="1:23" ht="15">
      <c r="A18" s="3">
        <v>11</v>
      </c>
      <c r="B18" s="3">
        <v>3</v>
      </c>
      <c r="C18" s="3">
        <v>250000</v>
      </c>
      <c r="D18" s="3">
        <v>24</v>
      </c>
      <c r="E18" s="1">
        <f t="shared" si="9"/>
        <v>9.6E-05</v>
      </c>
      <c r="F18" s="1">
        <f t="shared" si="10"/>
        <v>0.0010554932659533334</v>
      </c>
      <c r="G18">
        <f t="shared" si="11"/>
        <v>2</v>
      </c>
      <c r="H18" s="5">
        <f t="shared" si="0"/>
        <v>110</v>
      </c>
      <c r="I18" s="6">
        <f t="shared" si="1"/>
        <v>16</v>
      </c>
      <c r="J18" s="4">
        <f t="shared" si="2"/>
        <v>48</v>
      </c>
      <c r="K18" s="6">
        <f t="shared" si="12"/>
        <v>3</v>
      </c>
      <c r="L18" s="6">
        <f t="shared" si="3"/>
        <v>24</v>
      </c>
      <c r="M18" s="4">
        <f t="shared" si="4"/>
        <v>24</v>
      </c>
      <c r="N18" s="6">
        <f t="shared" si="18"/>
        <v>4</v>
      </c>
      <c r="O18" s="4">
        <f t="shared" si="5"/>
        <v>2</v>
      </c>
      <c r="P18" s="2">
        <f t="shared" si="6"/>
        <v>231</v>
      </c>
      <c r="Q18" s="2">
        <f t="shared" si="13"/>
        <v>184</v>
      </c>
      <c r="R18">
        <f t="shared" si="14"/>
        <v>47</v>
      </c>
      <c r="S18" s="1">
        <f t="shared" si="7"/>
        <v>4.331519060096767E-07</v>
      </c>
      <c r="T18" s="1">
        <f t="shared" si="8"/>
        <v>1.1140660344728342E-06</v>
      </c>
      <c r="U18" s="7">
        <f t="shared" si="15"/>
        <v>2.5719984583144044</v>
      </c>
      <c r="V18" s="1">
        <f t="shared" si="16"/>
        <v>1.1758891972134106E-09</v>
      </c>
      <c r="W18" s="7">
        <f t="shared" si="17"/>
        <v>947.424329701231</v>
      </c>
    </row>
    <row r="19" spans="1:23" ht="15">
      <c r="A19" s="3">
        <v>11</v>
      </c>
      <c r="B19" s="3">
        <v>5</v>
      </c>
      <c r="C19" s="3">
        <v>10000</v>
      </c>
      <c r="D19" s="3">
        <v>1</v>
      </c>
      <c r="E19" s="1">
        <f t="shared" si="9"/>
        <v>0.0001</v>
      </c>
      <c r="F19" s="1">
        <f t="shared" si="10"/>
        <v>0.0010994501649667088</v>
      </c>
      <c r="G19">
        <f t="shared" si="11"/>
        <v>1</v>
      </c>
      <c r="H19" s="5">
        <f t="shared" si="0"/>
        <v>110</v>
      </c>
      <c r="I19" s="6">
        <f t="shared" si="1"/>
        <v>6</v>
      </c>
      <c r="J19" s="4">
        <f t="shared" si="2"/>
        <v>30</v>
      </c>
      <c r="K19" s="6">
        <f t="shared" si="12"/>
        <v>5</v>
      </c>
      <c r="L19" s="6">
        <f t="shared" si="3"/>
        <v>20</v>
      </c>
      <c r="M19" s="4">
        <f t="shared" si="4"/>
        <v>40</v>
      </c>
      <c r="N19" s="6">
        <f t="shared" si="18"/>
        <v>8</v>
      </c>
      <c r="O19" s="4">
        <f t="shared" si="5"/>
        <v>12</v>
      </c>
      <c r="P19" s="2">
        <f t="shared" si="6"/>
        <v>231</v>
      </c>
      <c r="Q19" s="2">
        <f t="shared" si="13"/>
        <v>192</v>
      </c>
      <c r="R19">
        <f t="shared" si="14"/>
        <v>39</v>
      </c>
      <c r="S19" s="1">
        <f t="shared" si="7"/>
        <v>3.8999992724164656E-07</v>
      </c>
      <c r="T19" s="1">
        <f t="shared" si="8"/>
        <v>1.208790665245323E-06</v>
      </c>
      <c r="U19" s="7">
        <f t="shared" si="15"/>
        <v>3.099463822454378</v>
      </c>
      <c r="V19" s="1">
        <f t="shared" si="16"/>
        <v>1.329005096314188E-09</v>
      </c>
      <c r="W19" s="7">
        <f t="shared" si="17"/>
        <v>909.5455454593341</v>
      </c>
    </row>
    <row r="20" spans="1:23" ht="15">
      <c r="A20" s="3">
        <v>11</v>
      </c>
      <c r="B20" s="3">
        <v>5</v>
      </c>
      <c r="C20" s="3">
        <v>10000</v>
      </c>
      <c r="D20" s="3">
        <v>24</v>
      </c>
      <c r="E20" s="1">
        <f t="shared" si="9"/>
        <v>0.0024</v>
      </c>
      <c r="F20" s="1">
        <f t="shared" si="10"/>
        <v>0.02608547004809103</v>
      </c>
      <c r="G20">
        <f t="shared" si="11"/>
        <v>1</v>
      </c>
      <c r="H20" s="5">
        <f t="shared" si="0"/>
        <v>110</v>
      </c>
      <c r="I20" s="6">
        <f t="shared" si="1"/>
        <v>6</v>
      </c>
      <c r="J20" s="4">
        <f t="shared" si="2"/>
        <v>30</v>
      </c>
      <c r="K20" s="6">
        <f t="shared" si="12"/>
        <v>5</v>
      </c>
      <c r="L20" s="6">
        <f t="shared" si="3"/>
        <v>20</v>
      </c>
      <c r="M20" s="4">
        <f t="shared" si="4"/>
        <v>40</v>
      </c>
      <c r="N20" s="6">
        <f t="shared" si="18"/>
        <v>8</v>
      </c>
      <c r="O20" s="4">
        <f t="shared" si="5"/>
        <v>12</v>
      </c>
      <c r="P20" s="2">
        <f t="shared" si="6"/>
        <v>231</v>
      </c>
      <c r="Q20" s="2">
        <f t="shared" si="13"/>
        <v>192</v>
      </c>
      <c r="R20">
        <f t="shared" si="14"/>
        <v>39</v>
      </c>
      <c r="S20" s="1">
        <f t="shared" si="7"/>
        <v>0.00022461541714435818</v>
      </c>
      <c r="T20" s="1">
        <f t="shared" si="8"/>
        <v>0.0006804517476298543</v>
      </c>
      <c r="U20" s="7">
        <f t="shared" si="15"/>
        <v>3.0294080267541674</v>
      </c>
      <c r="V20" s="1">
        <f t="shared" si="16"/>
        <v>1.7749903681969762E-05</v>
      </c>
      <c r="W20" s="7">
        <f t="shared" si="17"/>
        <v>38.33551774824856</v>
      </c>
    </row>
    <row r="21" spans="1:23" ht="15">
      <c r="A21" s="3">
        <v>11</v>
      </c>
      <c r="B21" s="3">
        <v>5</v>
      </c>
      <c r="C21" s="3">
        <v>250000</v>
      </c>
      <c r="D21" s="3">
        <v>1</v>
      </c>
      <c r="E21" s="1">
        <f t="shared" si="9"/>
        <v>4E-06</v>
      </c>
      <c r="F21" s="1">
        <f t="shared" si="10"/>
        <v>4.399912001085138E-05</v>
      </c>
      <c r="G21">
        <f t="shared" si="11"/>
        <v>1</v>
      </c>
      <c r="H21" s="5">
        <f t="shared" si="0"/>
        <v>110</v>
      </c>
      <c r="I21" s="6">
        <f t="shared" si="1"/>
        <v>6</v>
      </c>
      <c r="J21" s="4">
        <f t="shared" si="2"/>
        <v>30</v>
      </c>
      <c r="K21" s="6">
        <f t="shared" si="12"/>
        <v>5</v>
      </c>
      <c r="L21" s="6">
        <f t="shared" si="3"/>
        <v>20</v>
      </c>
      <c r="M21" s="4">
        <f t="shared" si="4"/>
        <v>40</v>
      </c>
      <c r="N21" s="6">
        <f t="shared" si="18"/>
        <v>8</v>
      </c>
      <c r="O21" s="4">
        <f t="shared" si="5"/>
        <v>12</v>
      </c>
      <c r="P21" s="2">
        <f t="shared" si="6"/>
        <v>231</v>
      </c>
      <c r="Q21" s="2">
        <f t="shared" si="13"/>
        <v>192</v>
      </c>
      <c r="R21">
        <f t="shared" si="14"/>
        <v>39</v>
      </c>
      <c r="S21" s="1">
        <f t="shared" si="7"/>
        <v>6.239991856560323E-10</v>
      </c>
      <c r="T21" s="1">
        <f t="shared" si="8"/>
        <v>1.935922561729302E-09</v>
      </c>
      <c r="U21" s="7">
        <f t="shared" si="15"/>
        <v>3.102444051579969</v>
      </c>
      <c r="V21" s="1">
        <f t="shared" si="16"/>
        <v>8.51788891252424E-14</v>
      </c>
      <c r="W21" s="7">
        <f t="shared" si="17"/>
        <v>22727.72727621309</v>
      </c>
    </row>
    <row r="22" spans="1:23" ht="15">
      <c r="A22" s="3">
        <v>11</v>
      </c>
      <c r="B22" s="3">
        <v>5</v>
      </c>
      <c r="C22" s="3">
        <v>250000</v>
      </c>
      <c r="D22" s="3">
        <v>24</v>
      </c>
      <c r="E22" s="1">
        <f t="shared" si="9"/>
        <v>9.6E-05</v>
      </c>
      <c r="F22" s="1">
        <f t="shared" si="10"/>
        <v>0.0010554932659533334</v>
      </c>
      <c r="G22">
        <f t="shared" si="11"/>
        <v>1</v>
      </c>
      <c r="H22" s="5">
        <f t="shared" si="0"/>
        <v>110</v>
      </c>
      <c r="I22" s="6">
        <f t="shared" si="1"/>
        <v>6</v>
      </c>
      <c r="J22" s="4">
        <f t="shared" si="2"/>
        <v>30</v>
      </c>
      <c r="K22" s="6">
        <f t="shared" si="12"/>
        <v>5</v>
      </c>
      <c r="L22" s="6">
        <f t="shared" si="3"/>
        <v>20</v>
      </c>
      <c r="M22" s="4">
        <f t="shared" si="4"/>
        <v>40</v>
      </c>
      <c r="N22" s="6">
        <f t="shared" si="18"/>
        <v>8</v>
      </c>
      <c r="O22" s="4">
        <f t="shared" si="5"/>
        <v>12</v>
      </c>
      <c r="P22" s="2">
        <f t="shared" si="6"/>
        <v>231</v>
      </c>
      <c r="Q22" s="2">
        <f t="shared" si="13"/>
        <v>192</v>
      </c>
      <c r="R22">
        <f t="shared" si="14"/>
        <v>39</v>
      </c>
      <c r="S22" s="1">
        <f t="shared" si="7"/>
        <v>3.5942393528110017E-07</v>
      </c>
      <c r="T22" s="1">
        <f t="shared" si="8"/>
        <v>1.1140660344728342E-06</v>
      </c>
      <c r="U22" s="7">
        <f t="shared" si="15"/>
        <v>3.099587771197095</v>
      </c>
      <c r="V22" s="1">
        <f t="shared" si="16"/>
        <v>1.1758891972134106E-09</v>
      </c>
      <c r="W22" s="7">
        <f t="shared" si="17"/>
        <v>947.424329701231</v>
      </c>
    </row>
    <row r="23" spans="1:23" ht="15">
      <c r="A23" s="3">
        <v>11</v>
      </c>
      <c r="B23" s="3">
        <v>11</v>
      </c>
      <c r="C23" s="3">
        <v>10000</v>
      </c>
      <c r="D23" s="3">
        <v>1</v>
      </c>
      <c r="E23" s="1">
        <f t="shared" si="9"/>
        <v>0.0001</v>
      </c>
      <c r="F23" s="1">
        <f t="shared" si="10"/>
        <v>0.0010994501649667088</v>
      </c>
      <c r="G23">
        <f t="shared" si="11"/>
        <v>0</v>
      </c>
      <c r="H23" s="5">
        <f t="shared" si="0"/>
        <v>110</v>
      </c>
      <c r="I23" s="6">
        <f t="shared" si="1"/>
        <v>0</v>
      </c>
      <c r="J23" s="4">
        <f t="shared" si="2"/>
        <v>0</v>
      </c>
      <c r="K23" s="6">
        <f t="shared" si="12"/>
        <v>11</v>
      </c>
      <c r="L23" s="6">
        <f t="shared" si="3"/>
        <v>0</v>
      </c>
      <c r="M23" s="4">
        <f t="shared" si="4"/>
        <v>0</v>
      </c>
      <c r="N23" s="6">
        <f t="shared" si="18"/>
        <v>20</v>
      </c>
      <c r="O23" s="4">
        <f t="shared" si="5"/>
        <v>90</v>
      </c>
      <c r="P23" s="2">
        <f t="shared" si="6"/>
        <v>231</v>
      </c>
      <c r="Q23" s="2">
        <f t="shared" si="13"/>
        <v>200</v>
      </c>
      <c r="R23">
        <f t="shared" si="14"/>
        <v>31</v>
      </c>
      <c r="S23" s="1">
        <f t="shared" si="7"/>
        <v>3.0999995470626374E-07</v>
      </c>
      <c r="T23" s="1">
        <f t="shared" si="8"/>
        <v>1.208790665245323E-06</v>
      </c>
      <c r="U23" s="7">
        <f t="shared" si="15"/>
        <v>3.89932529632366</v>
      </c>
      <c r="V23" s="1">
        <f t="shared" si="16"/>
        <v>1.329005096314188E-09</v>
      </c>
      <c r="W23" s="7">
        <f t="shared" si="17"/>
        <v>909.5455454593341</v>
      </c>
    </row>
    <row r="24" spans="1:23" ht="15">
      <c r="A24" s="3">
        <v>11</v>
      </c>
      <c r="B24" s="3">
        <v>11</v>
      </c>
      <c r="C24" s="3">
        <v>10000</v>
      </c>
      <c r="D24" s="3">
        <v>24</v>
      </c>
      <c r="E24" s="1">
        <f t="shared" si="9"/>
        <v>0.0024</v>
      </c>
      <c r="F24" s="1">
        <f t="shared" si="10"/>
        <v>0.02608547004809103</v>
      </c>
      <c r="G24">
        <f t="shared" si="11"/>
        <v>0</v>
      </c>
      <c r="H24" s="5">
        <f t="shared" si="0"/>
        <v>110</v>
      </c>
      <c r="I24" s="6">
        <f t="shared" si="1"/>
        <v>0</v>
      </c>
      <c r="J24" s="4">
        <f t="shared" si="2"/>
        <v>0</v>
      </c>
      <c r="K24" s="6">
        <f t="shared" si="12"/>
        <v>11</v>
      </c>
      <c r="L24" s="6">
        <f t="shared" si="3"/>
        <v>0</v>
      </c>
      <c r="M24" s="4">
        <f t="shared" si="4"/>
        <v>0</v>
      </c>
      <c r="N24" s="6">
        <f t="shared" si="18"/>
        <v>20</v>
      </c>
      <c r="O24" s="4">
        <f t="shared" si="5"/>
        <v>90</v>
      </c>
      <c r="P24" s="2">
        <f t="shared" si="6"/>
        <v>231</v>
      </c>
      <c r="Q24" s="2">
        <f t="shared" si="13"/>
        <v>200</v>
      </c>
      <c r="R24">
        <f t="shared" si="14"/>
        <v>31</v>
      </c>
      <c r="S24" s="1">
        <f t="shared" si="7"/>
        <v>0.00017854457327459716</v>
      </c>
      <c r="T24" s="1">
        <f t="shared" si="8"/>
        <v>0.0006804517476298543</v>
      </c>
      <c r="U24" s="7">
        <f t="shared" si="15"/>
        <v>3.8111029372107335</v>
      </c>
      <c r="V24" s="1">
        <f t="shared" si="16"/>
        <v>1.7749903681969762E-05</v>
      </c>
      <c r="W24" s="7">
        <f t="shared" si="17"/>
        <v>38.33551774824856</v>
      </c>
    </row>
    <row r="25" spans="1:23" ht="15">
      <c r="A25" s="3">
        <v>11</v>
      </c>
      <c r="B25" s="3">
        <v>11</v>
      </c>
      <c r="C25" s="3">
        <v>250000</v>
      </c>
      <c r="D25" s="3">
        <v>1</v>
      </c>
      <c r="E25" s="1">
        <f t="shared" si="9"/>
        <v>4E-06</v>
      </c>
      <c r="F25" s="1">
        <f t="shared" si="10"/>
        <v>4.399912001085138E-05</v>
      </c>
      <c r="G25">
        <f t="shared" si="11"/>
        <v>0</v>
      </c>
      <c r="H25" s="5">
        <f t="shared" si="0"/>
        <v>110</v>
      </c>
      <c r="I25" s="6">
        <f t="shared" si="1"/>
        <v>0</v>
      </c>
      <c r="J25" s="4">
        <f t="shared" si="2"/>
        <v>0</v>
      </c>
      <c r="K25" s="6">
        <f t="shared" si="12"/>
        <v>11</v>
      </c>
      <c r="L25" s="6">
        <f t="shared" si="3"/>
        <v>0</v>
      </c>
      <c r="M25" s="4">
        <f t="shared" si="4"/>
        <v>0</v>
      </c>
      <c r="N25" s="6">
        <f t="shared" si="18"/>
        <v>20</v>
      </c>
      <c r="O25" s="4">
        <f t="shared" si="5"/>
        <v>90</v>
      </c>
      <c r="P25" s="2">
        <f t="shared" si="6"/>
        <v>231</v>
      </c>
      <c r="Q25" s="2">
        <f t="shared" si="13"/>
        <v>200</v>
      </c>
      <c r="R25">
        <f t="shared" si="14"/>
        <v>31</v>
      </c>
      <c r="S25" s="1">
        <f t="shared" si="7"/>
        <v>4.959993527009487E-10</v>
      </c>
      <c r="T25" s="1">
        <f t="shared" si="8"/>
        <v>1.935922561729302E-09</v>
      </c>
      <c r="U25" s="7">
        <f t="shared" si="15"/>
        <v>3.903074774568348</v>
      </c>
      <c r="V25" s="1">
        <f t="shared" si="16"/>
        <v>8.51788891252424E-14</v>
      </c>
      <c r="W25" s="7">
        <f t="shared" si="17"/>
        <v>22727.72727621309</v>
      </c>
    </row>
    <row r="26" spans="1:23" ht="15">
      <c r="A26" s="3">
        <v>11</v>
      </c>
      <c r="B26" s="3">
        <v>11</v>
      </c>
      <c r="C26" s="3">
        <v>250000</v>
      </c>
      <c r="D26" s="3">
        <v>24</v>
      </c>
      <c r="E26" s="1">
        <f t="shared" si="9"/>
        <v>9.6E-05</v>
      </c>
      <c r="F26" s="1">
        <f t="shared" si="10"/>
        <v>0.0010554932659533334</v>
      </c>
      <c r="G26">
        <f t="shared" si="11"/>
        <v>0</v>
      </c>
      <c r="H26" s="5">
        <f t="shared" si="0"/>
        <v>110</v>
      </c>
      <c r="I26" s="6">
        <f t="shared" si="1"/>
        <v>0</v>
      </c>
      <c r="J26" s="4">
        <f t="shared" si="2"/>
        <v>0</v>
      </c>
      <c r="K26" s="6">
        <f t="shared" si="12"/>
        <v>11</v>
      </c>
      <c r="L26" s="6">
        <f t="shared" si="3"/>
        <v>0</v>
      </c>
      <c r="M26" s="4">
        <f t="shared" si="4"/>
        <v>0</v>
      </c>
      <c r="N26" s="6">
        <f t="shared" si="18"/>
        <v>20</v>
      </c>
      <c r="O26" s="4">
        <f t="shared" si="5"/>
        <v>90</v>
      </c>
      <c r="P26" s="2">
        <f>SUM(H26:O26)</f>
        <v>231</v>
      </c>
      <c r="Q26" s="2">
        <f t="shared" si="13"/>
        <v>200</v>
      </c>
      <c r="R26">
        <f t="shared" si="14"/>
        <v>31</v>
      </c>
      <c r="S26" s="1">
        <f t="shared" si="7"/>
        <v>2.8569595900140854E-07</v>
      </c>
      <c r="T26" s="1">
        <f t="shared" si="8"/>
        <v>1.1140660344728342E-06</v>
      </c>
      <c r="U26" s="7">
        <f t="shared" si="15"/>
        <v>3.8994812470110634</v>
      </c>
      <c r="V26" s="1">
        <f t="shared" si="16"/>
        <v>1.1758891972134106E-09</v>
      </c>
      <c r="W26" s="7">
        <f t="shared" si="17"/>
        <v>947.424329701231</v>
      </c>
    </row>
    <row r="27" spans="1:23" ht="15">
      <c r="A27">
        <v>107</v>
      </c>
      <c r="B27">
        <v>0</v>
      </c>
      <c r="C27">
        <v>10000</v>
      </c>
      <c r="D27">
        <v>1</v>
      </c>
      <c r="E27" s="1">
        <f t="shared" si="9"/>
        <v>0.0001</v>
      </c>
      <c r="F27" s="1">
        <f t="shared" si="10"/>
        <v>0.01064348796999759</v>
      </c>
      <c r="G27">
        <f t="shared" si="11"/>
        <v>107</v>
      </c>
      <c r="H27" s="5">
        <f t="shared" si="0"/>
        <v>11342</v>
      </c>
      <c r="I27" s="6">
        <f t="shared" si="1"/>
        <v>11449</v>
      </c>
      <c r="J27" s="4">
        <f t="shared" si="2"/>
        <v>0</v>
      </c>
      <c r="K27" s="6">
        <f>B27</f>
        <v>0</v>
      </c>
      <c r="L27" s="6">
        <f t="shared" si="3"/>
        <v>0</v>
      </c>
      <c r="M27" s="4">
        <f t="shared" si="4"/>
        <v>0</v>
      </c>
      <c r="N27" s="6">
        <v>0</v>
      </c>
      <c r="O27" s="4">
        <f t="shared" si="5"/>
        <v>0</v>
      </c>
      <c r="P27" s="2">
        <f aca="true" t="shared" si="19" ref="P27:P49">SUM(H27:O27)</f>
        <v>22791</v>
      </c>
      <c r="Q27" s="2">
        <f>SUM(H27,J27,M27,O27)</f>
        <v>11342</v>
      </c>
      <c r="R27">
        <f>SUM(I27,K27,L27,N27)</f>
        <v>11449</v>
      </c>
      <c r="S27" s="1">
        <f t="shared" si="7"/>
        <v>0.00011448344726205928</v>
      </c>
      <c r="T27" s="1">
        <f t="shared" si="8"/>
        <v>0.0001132838361674834</v>
      </c>
      <c r="U27" s="7">
        <f t="shared" si="15"/>
        <v>0.9895215323851151</v>
      </c>
      <c r="V27" s="1">
        <f t="shared" si="16"/>
        <v>1.2057351474437875E-06</v>
      </c>
      <c r="W27" s="7">
        <f t="shared" si="17"/>
        <v>93.95416265972689</v>
      </c>
    </row>
    <row r="28" spans="1:23" ht="15">
      <c r="A28">
        <v>107</v>
      </c>
      <c r="B28">
        <v>0</v>
      </c>
      <c r="C28">
        <v>10000</v>
      </c>
      <c r="D28">
        <v>24</v>
      </c>
      <c r="E28" s="1">
        <f t="shared" si="9"/>
        <v>0.0024</v>
      </c>
      <c r="F28" s="1">
        <f t="shared" si="10"/>
        <v>0.22671581117717043</v>
      </c>
      <c r="G28">
        <f t="shared" si="11"/>
        <v>107</v>
      </c>
      <c r="H28" s="5">
        <f t="shared" si="0"/>
        <v>11342</v>
      </c>
      <c r="I28" s="6">
        <f t="shared" si="1"/>
        <v>11449</v>
      </c>
      <c r="J28" s="4">
        <f t="shared" si="2"/>
        <v>0</v>
      </c>
      <c r="K28" s="6">
        <f aca="true" t="shared" si="20" ref="K28:K50">B28</f>
        <v>0</v>
      </c>
      <c r="L28" s="6">
        <f t="shared" si="3"/>
        <v>0</v>
      </c>
      <c r="M28" s="4">
        <f t="shared" si="4"/>
        <v>0</v>
      </c>
      <c r="N28" s="6">
        <v>0</v>
      </c>
      <c r="O28" s="4">
        <f t="shared" si="5"/>
        <v>0</v>
      </c>
      <c r="P28" s="2">
        <f t="shared" si="19"/>
        <v>22791</v>
      </c>
      <c r="Q28" s="2">
        <f aca="true" t="shared" si="21" ref="Q28:Q50">SUM(H28,J28,M28,O28)</f>
        <v>11342</v>
      </c>
      <c r="R28">
        <f aca="true" t="shared" si="22" ref="R28:R50">SUM(I28,K28,L28,N28)</f>
        <v>11449</v>
      </c>
      <c r="S28" s="1">
        <f t="shared" si="7"/>
        <v>0.0638189857652316</v>
      </c>
      <c r="T28" s="1">
        <f t="shared" si="8"/>
        <v>0.0514000590377224</v>
      </c>
      <c r="U28" s="7">
        <f t="shared" si="15"/>
        <v>0.8054038844616833</v>
      </c>
      <c r="V28" s="1">
        <f t="shared" si="16"/>
        <v>0.011653206079291684</v>
      </c>
      <c r="W28" s="7">
        <f t="shared" si="17"/>
        <v>4.410808380799411</v>
      </c>
    </row>
    <row r="29" spans="1:23" ht="15">
      <c r="A29">
        <v>107</v>
      </c>
      <c r="B29">
        <v>0</v>
      </c>
      <c r="C29">
        <v>250000</v>
      </c>
      <c r="D29">
        <v>1</v>
      </c>
      <c r="E29" s="1">
        <f t="shared" si="9"/>
        <v>4E-06</v>
      </c>
      <c r="F29" s="1">
        <f t="shared" si="10"/>
        <v>0.0004279092767046633</v>
      </c>
      <c r="G29">
        <f t="shared" si="11"/>
        <v>107</v>
      </c>
      <c r="H29" s="5">
        <f t="shared" si="0"/>
        <v>11342</v>
      </c>
      <c r="I29" s="6">
        <f t="shared" si="1"/>
        <v>11449</v>
      </c>
      <c r="J29" s="4">
        <f t="shared" si="2"/>
        <v>0</v>
      </c>
      <c r="K29" s="6">
        <f t="shared" si="20"/>
        <v>0</v>
      </c>
      <c r="L29" s="6">
        <f t="shared" si="3"/>
        <v>0</v>
      </c>
      <c r="M29" s="4">
        <f t="shared" si="4"/>
        <v>0</v>
      </c>
      <c r="N29" s="6">
        <v>0</v>
      </c>
      <c r="O29" s="4">
        <f t="shared" si="5"/>
        <v>0</v>
      </c>
      <c r="P29" s="2">
        <f t="shared" si="19"/>
        <v>22791</v>
      </c>
      <c r="Q29" s="2">
        <f t="shared" si="21"/>
        <v>11342</v>
      </c>
      <c r="R29">
        <f t="shared" si="22"/>
        <v>11449</v>
      </c>
      <c r="S29" s="1">
        <f t="shared" si="7"/>
        <v>1.8318374450654318E-07</v>
      </c>
      <c r="T29" s="1">
        <f t="shared" si="8"/>
        <v>1.831063490899081E-07</v>
      </c>
      <c r="U29" s="7">
        <f t="shared" si="15"/>
        <v>0.999577498446472</v>
      </c>
      <c r="V29" s="1">
        <f t="shared" si="16"/>
        <v>7.835290539909416E-11</v>
      </c>
      <c r="W29" s="7">
        <f t="shared" si="17"/>
        <v>2336.9439608811876</v>
      </c>
    </row>
    <row r="30" spans="1:23" ht="15">
      <c r="A30">
        <v>107</v>
      </c>
      <c r="B30">
        <v>0</v>
      </c>
      <c r="C30">
        <v>250000</v>
      </c>
      <c r="D30">
        <v>24</v>
      </c>
      <c r="E30" s="1">
        <f t="shared" si="9"/>
        <v>9.6E-05</v>
      </c>
      <c r="F30" s="1">
        <f t="shared" si="10"/>
        <v>0.010219911233375734</v>
      </c>
      <c r="G30">
        <f t="shared" si="11"/>
        <v>107</v>
      </c>
      <c r="H30" s="5">
        <f t="shared" si="0"/>
        <v>11342</v>
      </c>
      <c r="I30" s="6">
        <f t="shared" si="1"/>
        <v>11449</v>
      </c>
      <c r="J30" s="4">
        <f t="shared" si="2"/>
        <v>0</v>
      </c>
      <c r="K30" s="6">
        <f t="shared" si="20"/>
        <v>0</v>
      </c>
      <c r="L30" s="6">
        <f t="shared" si="3"/>
        <v>0</v>
      </c>
      <c r="M30" s="4">
        <f t="shared" si="4"/>
        <v>0</v>
      </c>
      <c r="N30" s="6">
        <v>0</v>
      </c>
      <c r="O30" s="4">
        <f t="shared" si="5"/>
        <v>0</v>
      </c>
      <c r="P30" s="2">
        <f t="shared" si="19"/>
        <v>22791</v>
      </c>
      <c r="Q30" s="2">
        <f t="shared" si="21"/>
        <v>11342</v>
      </c>
      <c r="R30">
        <f t="shared" si="22"/>
        <v>11449</v>
      </c>
      <c r="S30" s="1">
        <f t="shared" si="7"/>
        <v>0.00010550841756362672</v>
      </c>
      <c r="T30" s="1">
        <f t="shared" si="8"/>
        <v>0.00010444658561807951</v>
      </c>
      <c r="U30" s="7">
        <f t="shared" si="15"/>
        <v>0.9899360451984139</v>
      </c>
      <c r="V30" s="1">
        <f t="shared" si="16"/>
        <v>1.0674348336459511E-06</v>
      </c>
      <c r="W30" s="7">
        <f t="shared" si="17"/>
        <v>97.84820798973716</v>
      </c>
    </row>
    <row r="31" spans="1:23" ht="15">
      <c r="A31">
        <v>107</v>
      </c>
      <c r="B31">
        <v>1</v>
      </c>
      <c r="C31">
        <v>10000</v>
      </c>
      <c r="D31">
        <v>1</v>
      </c>
      <c r="E31" s="1">
        <f t="shared" si="9"/>
        <v>0.0001</v>
      </c>
      <c r="F31" s="1">
        <f t="shared" si="10"/>
        <v>0.01064348796999759</v>
      </c>
      <c r="G31">
        <f t="shared" si="11"/>
        <v>53</v>
      </c>
      <c r="H31" s="5">
        <f t="shared" si="0"/>
        <v>11342</v>
      </c>
      <c r="I31" s="6">
        <f t="shared" si="1"/>
        <v>5618</v>
      </c>
      <c r="J31" s="4">
        <f t="shared" si="2"/>
        <v>5618</v>
      </c>
      <c r="K31" s="6">
        <f t="shared" si="20"/>
        <v>1</v>
      </c>
      <c r="L31" s="6">
        <f t="shared" si="3"/>
        <v>212</v>
      </c>
      <c r="M31" s="4">
        <f t="shared" si="4"/>
        <v>0</v>
      </c>
      <c r="N31" s="6">
        <f aca="true" t="shared" si="23" ref="N31:N54">2*(B31-1)</f>
        <v>0</v>
      </c>
      <c r="O31" s="4">
        <f t="shared" si="5"/>
        <v>0</v>
      </c>
      <c r="P31" s="2">
        <f t="shared" si="19"/>
        <v>22791</v>
      </c>
      <c r="Q31" s="2">
        <f t="shared" si="21"/>
        <v>16960</v>
      </c>
      <c r="R31">
        <f t="shared" si="22"/>
        <v>5831</v>
      </c>
      <c r="S31" s="1">
        <f t="shared" si="7"/>
        <v>5.83083005101237E-05</v>
      </c>
      <c r="T31" s="1">
        <f t="shared" si="8"/>
        <v>0.0001132838361674834</v>
      </c>
      <c r="U31" s="7">
        <f t="shared" si="15"/>
        <v>1.9428423599452131</v>
      </c>
      <c r="V31" s="1">
        <f t="shared" si="16"/>
        <v>1.2057351474437875E-06</v>
      </c>
      <c r="W31" s="7">
        <f t="shared" si="17"/>
        <v>93.95416265972689</v>
      </c>
    </row>
    <row r="32" spans="1:23" ht="15">
      <c r="A32">
        <v>107</v>
      </c>
      <c r="B32">
        <v>1</v>
      </c>
      <c r="C32">
        <v>10000</v>
      </c>
      <c r="D32">
        <v>24</v>
      </c>
      <c r="E32" s="1">
        <f t="shared" si="9"/>
        <v>0.0024</v>
      </c>
      <c r="F32" s="1">
        <f t="shared" si="10"/>
        <v>0.22671581117717043</v>
      </c>
      <c r="G32">
        <f t="shared" si="11"/>
        <v>53</v>
      </c>
      <c r="H32" s="5">
        <f t="shared" si="0"/>
        <v>11342</v>
      </c>
      <c r="I32" s="6">
        <f t="shared" si="1"/>
        <v>5618</v>
      </c>
      <c r="J32" s="4">
        <f t="shared" si="2"/>
        <v>5618</v>
      </c>
      <c r="K32" s="6">
        <f t="shared" si="20"/>
        <v>1</v>
      </c>
      <c r="L32" s="6">
        <f t="shared" si="3"/>
        <v>212</v>
      </c>
      <c r="M32" s="4">
        <f t="shared" si="4"/>
        <v>0</v>
      </c>
      <c r="N32" s="6">
        <f t="shared" si="23"/>
        <v>0</v>
      </c>
      <c r="O32" s="4">
        <f t="shared" si="5"/>
        <v>0</v>
      </c>
      <c r="P32" s="2">
        <f t="shared" si="19"/>
        <v>22791</v>
      </c>
      <c r="Q32" s="2">
        <f t="shared" si="21"/>
        <v>16960</v>
      </c>
      <c r="R32">
        <f t="shared" si="22"/>
        <v>5831</v>
      </c>
      <c r="S32" s="1">
        <f t="shared" si="7"/>
        <v>0.03302888695365269</v>
      </c>
      <c r="T32" s="1">
        <f t="shared" si="8"/>
        <v>0.0514000590377224</v>
      </c>
      <c r="U32" s="7">
        <f t="shared" si="15"/>
        <v>1.5562152945041348</v>
      </c>
      <c r="V32" s="1">
        <f t="shared" si="16"/>
        <v>0.011653206079291684</v>
      </c>
      <c r="W32" s="7">
        <f t="shared" si="17"/>
        <v>4.410808380799411</v>
      </c>
    </row>
    <row r="33" spans="1:23" ht="15">
      <c r="A33">
        <v>107</v>
      </c>
      <c r="B33">
        <v>1</v>
      </c>
      <c r="C33">
        <v>250000</v>
      </c>
      <c r="D33">
        <v>1</v>
      </c>
      <c r="E33" s="1">
        <f t="shared" si="9"/>
        <v>4E-06</v>
      </c>
      <c r="F33" s="1">
        <f t="shared" si="10"/>
        <v>0.0004279092767046633</v>
      </c>
      <c r="G33">
        <f t="shared" si="11"/>
        <v>53</v>
      </c>
      <c r="H33" s="5">
        <f t="shared" si="0"/>
        <v>11342</v>
      </c>
      <c r="I33" s="6">
        <f t="shared" si="1"/>
        <v>5618</v>
      </c>
      <c r="J33" s="4">
        <f t="shared" si="2"/>
        <v>5618</v>
      </c>
      <c r="K33" s="6">
        <f t="shared" si="20"/>
        <v>1</v>
      </c>
      <c r="L33" s="6">
        <f t="shared" si="3"/>
        <v>212</v>
      </c>
      <c r="M33" s="4">
        <f t="shared" si="4"/>
        <v>0</v>
      </c>
      <c r="N33" s="6">
        <f t="shared" si="23"/>
        <v>0</v>
      </c>
      <c r="O33" s="4">
        <f t="shared" si="5"/>
        <v>0</v>
      </c>
      <c r="P33" s="2">
        <f t="shared" si="19"/>
        <v>22791</v>
      </c>
      <c r="Q33" s="2">
        <f t="shared" si="21"/>
        <v>16960</v>
      </c>
      <c r="R33">
        <f t="shared" si="22"/>
        <v>5831</v>
      </c>
      <c r="S33" s="1">
        <f t="shared" si="7"/>
        <v>9.329587413731133E-08</v>
      </c>
      <c r="T33" s="1">
        <f t="shared" si="8"/>
        <v>1.831063490899081E-07</v>
      </c>
      <c r="U33" s="7">
        <f t="shared" si="15"/>
        <v>1.962641443504942</v>
      </c>
      <c r="V33" s="1">
        <f t="shared" si="16"/>
        <v>7.835290539909416E-11</v>
      </c>
      <c r="W33" s="7">
        <f t="shared" si="17"/>
        <v>2336.9439608811876</v>
      </c>
    </row>
    <row r="34" spans="1:23" ht="15">
      <c r="A34">
        <v>107</v>
      </c>
      <c r="B34">
        <v>1</v>
      </c>
      <c r="C34">
        <v>250000</v>
      </c>
      <c r="D34">
        <v>24</v>
      </c>
      <c r="E34" s="1">
        <f t="shared" si="9"/>
        <v>9.6E-05</v>
      </c>
      <c r="F34" s="1">
        <f t="shared" si="10"/>
        <v>0.010219911233375734</v>
      </c>
      <c r="G34">
        <f t="shared" si="11"/>
        <v>53</v>
      </c>
      <c r="H34" s="5">
        <f t="shared" si="0"/>
        <v>11342</v>
      </c>
      <c r="I34" s="6">
        <f t="shared" si="1"/>
        <v>5618</v>
      </c>
      <c r="J34" s="4">
        <f t="shared" si="2"/>
        <v>5618</v>
      </c>
      <c r="K34" s="6">
        <f t="shared" si="20"/>
        <v>1</v>
      </c>
      <c r="L34" s="6">
        <f t="shared" si="3"/>
        <v>212</v>
      </c>
      <c r="M34" s="4">
        <f t="shared" si="4"/>
        <v>0</v>
      </c>
      <c r="N34" s="6">
        <f t="shared" si="23"/>
        <v>0</v>
      </c>
      <c r="O34" s="4">
        <f t="shared" si="5"/>
        <v>0</v>
      </c>
      <c r="P34" s="2">
        <f t="shared" si="19"/>
        <v>22791</v>
      </c>
      <c r="Q34" s="2">
        <f t="shared" si="21"/>
        <v>16960</v>
      </c>
      <c r="R34">
        <f t="shared" si="22"/>
        <v>5831</v>
      </c>
      <c r="S34" s="1">
        <f t="shared" si="7"/>
        <v>5.3737052096658466E-05</v>
      </c>
      <c r="T34" s="1">
        <f t="shared" si="8"/>
        <v>0.00010444658561807951</v>
      </c>
      <c r="U34" s="7">
        <f t="shared" si="15"/>
        <v>1.94366050132799</v>
      </c>
      <c r="V34" s="1">
        <f t="shared" si="16"/>
        <v>1.0674348336459511E-06</v>
      </c>
      <c r="W34" s="7">
        <f t="shared" si="17"/>
        <v>97.84820798973716</v>
      </c>
    </row>
    <row r="35" spans="1:23" ht="15">
      <c r="A35" s="3">
        <v>107</v>
      </c>
      <c r="B35" s="3">
        <v>2</v>
      </c>
      <c r="C35" s="3">
        <v>10000</v>
      </c>
      <c r="D35" s="3">
        <v>1</v>
      </c>
      <c r="E35" s="1">
        <f t="shared" si="9"/>
        <v>0.0001</v>
      </c>
      <c r="F35" s="1">
        <f t="shared" si="10"/>
        <v>0.01064348796999759</v>
      </c>
      <c r="G35">
        <f t="shared" si="11"/>
        <v>35</v>
      </c>
      <c r="H35" s="5">
        <f aca="true" t="shared" si="24" ref="H35:H66">A35*(A35-1)</f>
        <v>11342</v>
      </c>
      <c r="I35" s="6">
        <f aca="true" t="shared" si="25" ref="I35:I66">(((A35-B35)/(B35+1))^2)*(B35+1)</f>
        <v>3675</v>
      </c>
      <c r="J35" s="4">
        <f aca="true" t="shared" si="26" ref="J35:J66">(((A35-B35)/(B35+1))^2)*(B35+1)*B35</f>
        <v>7350</v>
      </c>
      <c r="K35" s="6">
        <f t="shared" si="20"/>
        <v>2</v>
      </c>
      <c r="L35" s="6">
        <f aca="true" t="shared" si="27" ref="L35:L66">2*2*(A35-B35)/(B35+1)*B35</f>
        <v>280</v>
      </c>
      <c r="M35" s="4">
        <f aca="true" t="shared" si="28" ref="M35:M66">2*(A35-B35-2*(A35-B35)/(B35+1))*B35</f>
        <v>140</v>
      </c>
      <c r="N35" s="6">
        <f t="shared" si="23"/>
        <v>2</v>
      </c>
      <c r="O35" s="4">
        <f aca="true" t="shared" si="29" ref="O35:O66">B35*B35-B35-N35</f>
        <v>0</v>
      </c>
      <c r="P35" s="2">
        <f t="shared" si="19"/>
        <v>22791</v>
      </c>
      <c r="Q35" s="2">
        <f t="shared" si="21"/>
        <v>18832</v>
      </c>
      <c r="R35">
        <f t="shared" si="22"/>
        <v>3959</v>
      </c>
      <c r="S35" s="1">
        <f aca="true" t="shared" si="30" ref="S35:S66">1-(1-(E35*E35))^R35</f>
        <v>3.9589216669355665E-05</v>
      </c>
      <c r="T35" s="1">
        <f aca="true" t="shared" si="31" ref="T35:T66">F35*F35</f>
        <v>0.0001132838361674834</v>
      </c>
      <c r="U35" s="7">
        <f t="shared" si="15"/>
        <v>2.8614821332186557</v>
      </c>
      <c r="V35" s="1">
        <f t="shared" si="16"/>
        <v>1.2057351474437875E-06</v>
      </c>
      <c r="W35" s="7">
        <f t="shared" si="17"/>
        <v>93.95416265972689</v>
      </c>
    </row>
    <row r="36" spans="1:23" ht="15">
      <c r="A36" s="3">
        <v>107</v>
      </c>
      <c r="B36" s="3">
        <v>2</v>
      </c>
      <c r="C36" s="3">
        <v>10000</v>
      </c>
      <c r="D36" s="3">
        <v>24</v>
      </c>
      <c r="E36" s="1">
        <f t="shared" si="9"/>
        <v>0.0024</v>
      </c>
      <c r="F36" s="1">
        <f t="shared" si="10"/>
        <v>0.22671581117717043</v>
      </c>
      <c r="G36">
        <f t="shared" si="11"/>
        <v>35</v>
      </c>
      <c r="H36" s="5">
        <f t="shared" si="24"/>
        <v>11342</v>
      </c>
      <c r="I36" s="6">
        <f t="shared" si="25"/>
        <v>3675</v>
      </c>
      <c r="J36" s="4">
        <f t="shared" si="26"/>
        <v>7350</v>
      </c>
      <c r="K36" s="6">
        <f t="shared" si="20"/>
        <v>2</v>
      </c>
      <c r="L36" s="6">
        <f t="shared" si="27"/>
        <v>280</v>
      </c>
      <c r="M36" s="4">
        <f t="shared" si="28"/>
        <v>140</v>
      </c>
      <c r="N36" s="6">
        <f t="shared" si="23"/>
        <v>2</v>
      </c>
      <c r="O36" s="4">
        <f t="shared" si="29"/>
        <v>0</v>
      </c>
      <c r="P36" s="2">
        <f t="shared" si="19"/>
        <v>22791</v>
      </c>
      <c r="Q36" s="2">
        <f t="shared" si="21"/>
        <v>18832</v>
      </c>
      <c r="R36">
        <f t="shared" si="22"/>
        <v>3959</v>
      </c>
      <c r="S36" s="1">
        <f t="shared" si="30"/>
        <v>0.02254586180932061</v>
      </c>
      <c r="T36" s="1">
        <f t="shared" si="31"/>
        <v>0.0514000590377224</v>
      </c>
      <c r="U36" s="7">
        <f t="shared" si="15"/>
        <v>2.279800145695618</v>
      </c>
      <c r="V36" s="1">
        <f t="shared" si="16"/>
        <v>0.011653206079291684</v>
      </c>
      <c r="W36" s="7">
        <f t="shared" si="17"/>
        <v>4.410808380799411</v>
      </c>
    </row>
    <row r="37" spans="1:23" ht="15">
      <c r="A37" s="3">
        <v>107</v>
      </c>
      <c r="B37" s="3">
        <v>2</v>
      </c>
      <c r="C37" s="3">
        <v>250000</v>
      </c>
      <c r="D37" s="3">
        <v>1</v>
      </c>
      <c r="E37" s="1">
        <f t="shared" si="9"/>
        <v>4E-06</v>
      </c>
      <c r="F37" s="1">
        <f t="shared" si="10"/>
        <v>0.0004279092767046633</v>
      </c>
      <c r="G37">
        <f t="shared" si="11"/>
        <v>35</v>
      </c>
      <c r="H37" s="5">
        <f t="shared" si="24"/>
        <v>11342</v>
      </c>
      <c r="I37" s="6">
        <f t="shared" si="25"/>
        <v>3675</v>
      </c>
      <c r="J37" s="4">
        <f t="shared" si="26"/>
        <v>7350</v>
      </c>
      <c r="K37" s="6">
        <f t="shared" si="20"/>
        <v>2</v>
      </c>
      <c r="L37" s="6">
        <f t="shared" si="27"/>
        <v>280</v>
      </c>
      <c r="M37" s="4">
        <f t="shared" si="28"/>
        <v>140</v>
      </c>
      <c r="N37" s="6">
        <f t="shared" si="23"/>
        <v>2</v>
      </c>
      <c r="O37" s="4">
        <f t="shared" si="29"/>
        <v>0</v>
      </c>
      <c r="P37" s="2">
        <f t="shared" si="19"/>
        <v>22791</v>
      </c>
      <c r="Q37" s="2">
        <f t="shared" si="21"/>
        <v>18832</v>
      </c>
      <c r="R37">
        <f t="shared" si="22"/>
        <v>3959</v>
      </c>
      <c r="S37" s="1">
        <f t="shared" si="30"/>
        <v>6.334391555729013E-08</v>
      </c>
      <c r="T37" s="1">
        <f t="shared" si="31"/>
        <v>1.831063490899081E-07</v>
      </c>
      <c r="U37" s="7">
        <f t="shared" si="15"/>
        <v>2.8906698848494967</v>
      </c>
      <c r="V37" s="1">
        <f t="shared" si="16"/>
        <v>7.835290539909416E-11</v>
      </c>
      <c r="W37" s="7">
        <f t="shared" si="17"/>
        <v>2336.9439608811876</v>
      </c>
    </row>
    <row r="38" spans="1:23" ht="15">
      <c r="A38" s="3">
        <v>107</v>
      </c>
      <c r="B38" s="3">
        <v>2</v>
      </c>
      <c r="C38" s="3">
        <v>250000</v>
      </c>
      <c r="D38" s="3">
        <v>24</v>
      </c>
      <c r="E38" s="1">
        <f t="shared" si="9"/>
        <v>9.6E-05</v>
      </c>
      <c r="F38" s="1">
        <f t="shared" si="10"/>
        <v>0.010219911233375734</v>
      </c>
      <c r="G38">
        <f t="shared" si="11"/>
        <v>35</v>
      </c>
      <c r="H38" s="5">
        <f t="shared" si="24"/>
        <v>11342</v>
      </c>
      <c r="I38" s="6">
        <f t="shared" si="25"/>
        <v>3675</v>
      </c>
      <c r="J38" s="4">
        <f t="shared" si="26"/>
        <v>7350</v>
      </c>
      <c r="K38" s="6">
        <f t="shared" si="20"/>
        <v>2</v>
      </c>
      <c r="L38" s="6">
        <f t="shared" si="27"/>
        <v>280</v>
      </c>
      <c r="M38" s="4">
        <f t="shared" si="28"/>
        <v>140</v>
      </c>
      <c r="N38" s="6">
        <f t="shared" si="23"/>
        <v>2</v>
      </c>
      <c r="O38" s="4">
        <f t="shared" si="29"/>
        <v>0</v>
      </c>
      <c r="P38" s="2">
        <f t="shared" si="19"/>
        <v>22791</v>
      </c>
      <c r="Q38" s="2">
        <f t="shared" si="21"/>
        <v>18832</v>
      </c>
      <c r="R38">
        <f t="shared" si="22"/>
        <v>3959</v>
      </c>
      <c r="S38" s="1">
        <f t="shared" si="30"/>
        <v>3.648547837764582E-05</v>
      </c>
      <c r="T38" s="1">
        <f t="shared" si="31"/>
        <v>0.00010444658561807951</v>
      </c>
      <c r="U38" s="7">
        <f t="shared" si="15"/>
        <v>2.8626892194477183</v>
      </c>
      <c r="V38" s="1">
        <f t="shared" si="16"/>
        <v>1.0674348336459511E-06</v>
      </c>
      <c r="W38" s="7">
        <f t="shared" si="17"/>
        <v>97.84820798973716</v>
      </c>
    </row>
    <row r="39" spans="1:23" ht="15">
      <c r="A39" s="3">
        <v>107</v>
      </c>
      <c r="B39" s="3">
        <v>3</v>
      </c>
      <c r="C39" s="3">
        <v>10000</v>
      </c>
      <c r="D39" s="3">
        <v>1</v>
      </c>
      <c r="E39" s="1">
        <f t="shared" si="9"/>
        <v>0.0001</v>
      </c>
      <c r="F39" s="1">
        <f t="shared" si="10"/>
        <v>0.01064348796999759</v>
      </c>
      <c r="G39">
        <f t="shared" si="11"/>
        <v>26</v>
      </c>
      <c r="H39" s="5">
        <f t="shared" si="24"/>
        <v>11342</v>
      </c>
      <c r="I39" s="6">
        <f t="shared" si="25"/>
        <v>2704</v>
      </c>
      <c r="J39" s="4">
        <f t="shared" si="26"/>
        <v>8112</v>
      </c>
      <c r="K39" s="6">
        <f t="shared" si="20"/>
        <v>3</v>
      </c>
      <c r="L39" s="6">
        <f t="shared" si="27"/>
        <v>312</v>
      </c>
      <c r="M39" s="4">
        <f t="shared" si="28"/>
        <v>312</v>
      </c>
      <c r="N39" s="6">
        <f t="shared" si="23"/>
        <v>4</v>
      </c>
      <c r="O39" s="4">
        <f t="shared" si="29"/>
        <v>2</v>
      </c>
      <c r="P39" s="2">
        <f t="shared" si="19"/>
        <v>22791</v>
      </c>
      <c r="Q39" s="2">
        <f t="shared" si="21"/>
        <v>19768</v>
      </c>
      <c r="R39">
        <f t="shared" si="22"/>
        <v>3023</v>
      </c>
      <c r="S39" s="1">
        <f t="shared" si="30"/>
        <v>3.0229543340087872E-05</v>
      </c>
      <c r="T39" s="1">
        <f t="shared" si="31"/>
        <v>0.0001132838361674834</v>
      </c>
      <c r="U39" s="7">
        <f t="shared" si="15"/>
        <v>3.7474544320110827</v>
      </c>
      <c r="V39" s="1">
        <f t="shared" si="16"/>
        <v>1.2057351474437875E-06</v>
      </c>
      <c r="W39" s="7">
        <f t="shared" si="17"/>
        <v>93.95416265972689</v>
      </c>
    </row>
    <row r="40" spans="1:23" ht="15">
      <c r="A40" s="3">
        <v>107</v>
      </c>
      <c r="B40" s="3">
        <v>3</v>
      </c>
      <c r="C40" s="3">
        <v>10000</v>
      </c>
      <c r="D40" s="3">
        <v>24</v>
      </c>
      <c r="E40" s="1">
        <f t="shared" si="9"/>
        <v>0.0024</v>
      </c>
      <c r="F40" s="1">
        <f t="shared" si="10"/>
        <v>0.22671581117717043</v>
      </c>
      <c r="G40">
        <f t="shared" si="11"/>
        <v>26</v>
      </c>
      <c r="H40" s="5">
        <f t="shared" si="24"/>
        <v>11342</v>
      </c>
      <c r="I40" s="6">
        <f t="shared" si="25"/>
        <v>2704</v>
      </c>
      <c r="J40" s="4">
        <f t="shared" si="26"/>
        <v>8112</v>
      </c>
      <c r="K40" s="6">
        <f t="shared" si="20"/>
        <v>3</v>
      </c>
      <c r="L40" s="6">
        <f t="shared" si="27"/>
        <v>312</v>
      </c>
      <c r="M40" s="4">
        <f t="shared" si="28"/>
        <v>312</v>
      </c>
      <c r="N40" s="6">
        <f t="shared" si="23"/>
        <v>4</v>
      </c>
      <c r="O40" s="4">
        <f t="shared" si="29"/>
        <v>2</v>
      </c>
      <c r="P40" s="2">
        <f t="shared" si="19"/>
        <v>22791</v>
      </c>
      <c r="Q40" s="2">
        <f t="shared" si="21"/>
        <v>19768</v>
      </c>
      <c r="R40">
        <f t="shared" si="22"/>
        <v>3023</v>
      </c>
      <c r="S40" s="1">
        <f t="shared" si="30"/>
        <v>0.017261808130169642</v>
      </c>
      <c r="T40" s="1">
        <f t="shared" si="31"/>
        <v>0.0514000590377224</v>
      </c>
      <c r="U40" s="7">
        <f t="shared" si="15"/>
        <v>2.9776752614859046</v>
      </c>
      <c r="V40" s="1">
        <f t="shared" si="16"/>
        <v>0.011653206079291684</v>
      </c>
      <c r="W40" s="7">
        <f t="shared" si="17"/>
        <v>4.410808380799411</v>
      </c>
    </row>
    <row r="41" spans="1:23" ht="15">
      <c r="A41" s="3">
        <v>107</v>
      </c>
      <c r="B41" s="3">
        <v>3</v>
      </c>
      <c r="C41" s="3">
        <v>250000</v>
      </c>
      <c r="D41" s="3">
        <v>1</v>
      </c>
      <c r="E41" s="1">
        <f t="shared" si="9"/>
        <v>4E-06</v>
      </c>
      <c r="F41" s="1">
        <f t="shared" si="10"/>
        <v>0.0004279092767046633</v>
      </c>
      <c r="G41">
        <f t="shared" si="11"/>
        <v>26</v>
      </c>
      <c r="H41" s="5">
        <f t="shared" si="24"/>
        <v>11342</v>
      </c>
      <c r="I41" s="6">
        <f t="shared" si="25"/>
        <v>2704</v>
      </c>
      <c r="J41" s="4">
        <f t="shared" si="26"/>
        <v>8112</v>
      </c>
      <c r="K41" s="6">
        <f t="shared" si="20"/>
        <v>3</v>
      </c>
      <c r="L41" s="6">
        <f t="shared" si="27"/>
        <v>312</v>
      </c>
      <c r="M41" s="4">
        <f t="shared" si="28"/>
        <v>312</v>
      </c>
      <c r="N41" s="6">
        <f t="shared" si="23"/>
        <v>4</v>
      </c>
      <c r="O41" s="4">
        <f t="shared" si="29"/>
        <v>2</v>
      </c>
      <c r="P41" s="2">
        <f t="shared" si="19"/>
        <v>22791</v>
      </c>
      <c r="Q41" s="2">
        <f t="shared" si="21"/>
        <v>19768</v>
      </c>
      <c r="R41">
        <f t="shared" si="22"/>
        <v>3023</v>
      </c>
      <c r="S41" s="1">
        <f t="shared" si="30"/>
        <v>4.836793576767917E-08</v>
      </c>
      <c r="T41" s="1">
        <f t="shared" si="31"/>
        <v>1.831063490899081E-07</v>
      </c>
      <c r="U41" s="7">
        <f t="shared" si="15"/>
        <v>3.785696994996941</v>
      </c>
      <c r="V41" s="1">
        <f t="shared" si="16"/>
        <v>7.835290539909416E-11</v>
      </c>
      <c r="W41" s="7">
        <f t="shared" si="17"/>
        <v>2336.9439608811876</v>
      </c>
    </row>
    <row r="42" spans="1:23" ht="15">
      <c r="A42" s="3">
        <v>107</v>
      </c>
      <c r="B42" s="3">
        <v>3</v>
      </c>
      <c r="C42" s="3">
        <v>250000</v>
      </c>
      <c r="D42" s="3">
        <v>24</v>
      </c>
      <c r="E42" s="1">
        <f t="shared" si="9"/>
        <v>9.6E-05</v>
      </c>
      <c r="F42" s="1">
        <f t="shared" si="10"/>
        <v>0.010219911233375734</v>
      </c>
      <c r="G42">
        <f t="shared" si="11"/>
        <v>26</v>
      </c>
      <c r="H42" s="5">
        <f t="shared" si="24"/>
        <v>11342</v>
      </c>
      <c r="I42" s="6">
        <f t="shared" si="25"/>
        <v>2704</v>
      </c>
      <c r="J42" s="4">
        <f t="shared" si="26"/>
        <v>8112</v>
      </c>
      <c r="K42" s="6">
        <f t="shared" si="20"/>
        <v>3</v>
      </c>
      <c r="L42" s="6">
        <f t="shared" si="27"/>
        <v>312</v>
      </c>
      <c r="M42" s="4">
        <f t="shared" si="28"/>
        <v>312</v>
      </c>
      <c r="N42" s="6">
        <f t="shared" si="23"/>
        <v>4</v>
      </c>
      <c r="O42" s="4">
        <f t="shared" si="29"/>
        <v>2</v>
      </c>
      <c r="P42" s="2">
        <f t="shared" si="19"/>
        <v>22791</v>
      </c>
      <c r="Q42" s="2">
        <f t="shared" si="21"/>
        <v>19768</v>
      </c>
      <c r="R42">
        <f t="shared" si="22"/>
        <v>3023</v>
      </c>
      <c r="S42" s="1">
        <f t="shared" si="30"/>
        <v>2.7859579906253096E-05</v>
      </c>
      <c r="T42" s="1">
        <f t="shared" si="31"/>
        <v>0.00010444658561807951</v>
      </c>
      <c r="U42" s="7">
        <f t="shared" si="15"/>
        <v>3.7490366319068733</v>
      </c>
      <c r="V42" s="1">
        <f t="shared" si="16"/>
        <v>1.0674348336459511E-06</v>
      </c>
      <c r="W42" s="7">
        <f t="shared" si="17"/>
        <v>97.84820798973716</v>
      </c>
    </row>
    <row r="43" spans="1:23" ht="15">
      <c r="A43" s="3">
        <v>107</v>
      </c>
      <c r="B43" s="3">
        <v>5</v>
      </c>
      <c r="C43" s="3">
        <v>10000</v>
      </c>
      <c r="D43" s="3">
        <v>1</v>
      </c>
      <c r="E43" s="1">
        <f t="shared" si="9"/>
        <v>0.0001</v>
      </c>
      <c r="F43" s="1">
        <f t="shared" si="10"/>
        <v>0.01064348796999759</v>
      </c>
      <c r="G43">
        <f t="shared" si="11"/>
        <v>17</v>
      </c>
      <c r="H43" s="5">
        <f t="shared" si="24"/>
        <v>11342</v>
      </c>
      <c r="I43" s="6">
        <f t="shared" si="25"/>
        <v>1734</v>
      </c>
      <c r="J43" s="4">
        <f t="shared" si="26"/>
        <v>8670</v>
      </c>
      <c r="K43" s="6">
        <f t="shared" si="20"/>
        <v>5</v>
      </c>
      <c r="L43" s="6">
        <f t="shared" si="27"/>
        <v>340</v>
      </c>
      <c r="M43" s="4">
        <f t="shared" si="28"/>
        <v>680</v>
      </c>
      <c r="N43" s="6">
        <f t="shared" si="23"/>
        <v>8</v>
      </c>
      <c r="O43" s="4">
        <f t="shared" si="29"/>
        <v>12</v>
      </c>
      <c r="P43" s="2">
        <f t="shared" si="19"/>
        <v>22791</v>
      </c>
      <c r="Q43" s="2">
        <f t="shared" si="21"/>
        <v>20704</v>
      </c>
      <c r="R43">
        <f t="shared" si="22"/>
        <v>2087</v>
      </c>
      <c r="S43" s="1">
        <f t="shared" si="30"/>
        <v>2.086978240378734E-05</v>
      </c>
      <c r="T43" s="1">
        <f t="shared" si="31"/>
        <v>0.0001132838361674834</v>
      </c>
      <c r="U43" s="7">
        <f t="shared" si="15"/>
        <v>5.428127326661788</v>
      </c>
      <c r="V43" s="1">
        <f t="shared" si="16"/>
        <v>1.2057351474437875E-06</v>
      </c>
      <c r="W43" s="7">
        <f t="shared" si="17"/>
        <v>93.95416265972689</v>
      </c>
    </row>
    <row r="44" spans="1:23" ht="15">
      <c r="A44" s="3">
        <v>107</v>
      </c>
      <c r="B44" s="3">
        <v>5</v>
      </c>
      <c r="C44" s="3">
        <v>10000</v>
      </c>
      <c r="D44" s="3">
        <v>24</v>
      </c>
      <c r="E44" s="1">
        <f t="shared" si="9"/>
        <v>0.0024</v>
      </c>
      <c r="F44" s="1">
        <f t="shared" si="10"/>
        <v>0.22671581117717043</v>
      </c>
      <c r="G44">
        <f t="shared" si="11"/>
        <v>17</v>
      </c>
      <c r="H44" s="5">
        <f t="shared" si="24"/>
        <v>11342</v>
      </c>
      <c r="I44" s="6">
        <f t="shared" si="25"/>
        <v>1734</v>
      </c>
      <c r="J44" s="4">
        <f t="shared" si="26"/>
        <v>8670</v>
      </c>
      <c r="K44" s="6">
        <f t="shared" si="20"/>
        <v>5</v>
      </c>
      <c r="L44" s="6">
        <f t="shared" si="27"/>
        <v>340</v>
      </c>
      <c r="M44" s="4">
        <f t="shared" si="28"/>
        <v>680</v>
      </c>
      <c r="N44" s="6">
        <f t="shared" si="23"/>
        <v>8</v>
      </c>
      <c r="O44" s="4">
        <f t="shared" si="29"/>
        <v>12</v>
      </c>
      <c r="P44" s="2">
        <f t="shared" si="19"/>
        <v>22791</v>
      </c>
      <c r="Q44" s="2">
        <f t="shared" si="21"/>
        <v>20704</v>
      </c>
      <c r="R44">
        <f t="shared" si="22"/>
        <v>2087</v>
      </c>
      <c r="S44" s="1">
        <f t="shared" si="30"/>
        <v>0.011949189199522148</v>
      </c>
      <c r="T44" s="1">
        <f t="shared" si="31"/>
        <v>0.0514000590377224</v>
      </c>
      <c r="U44" s="7">
        <f t="shared" si="15"/>
        <v>4.301552028298113</v>
      </c>
      <c r="V44" s="1">
        <f t="shared" si="16"/>
        <v>0.011653206079291684</v>
      </c>
      <c r="W44" s="7">
        <f t="shared" si="17"/>
        <v>4.410808380799411</v>
      </c>
    </row>
    <row r="45" spans="1:23" ht="15">
      <c r="A45" s="3">
        <v>107</v>
      </c>
      <c r="B45" s="3">
        <v>5</v>
      </c>
      <c r="C45" s="3">
        <v>250000</v>
      </c>
      <c r="D45" s="3">
        <v>1</v>
      </c>
      <c r="E45" s="1">
        <f t="shared" si="9"/>
        <v>4E-06</v>
      </c>
      <c r="F45" s="1">
        <f t="shared" si="10"/>
        <v>0.0004279092767046633</v>
      </c>
      <c r="G45">
        <f t="shared" si="11"/>
        <v>17</v>
      </c>
      <c r="H45" s="5">
        <f t="shared" si="24"/>
        <v>11342</v>
      </c>
      <c r="I45" s="6">
        <f t="shared" si="25"/>
        <v>1734</v>
      </c>
      <c r="J45" s="4">
        <f t="shared" si="26"/>
        <v>8670</v>
      </c>
      <c r="K45" s="6">
        <f t="shared" si="20"/>
        <v>5</v>
      </c>
      <c r="L45" s="6">
        <f t="shared" si="27"/>
        <v>340</v>
      </c>
      <c r="M45" s="4">
        <f t="shared" si="28"/>
        <v>680</v>
      </c>
      <c r="N45" s="6">
        <f t="shared" si="23"/>
        <v>8</v>
      </c>
      <c r="O45" s="4">
        <f t="shared" si="29"/>
        <v>12</v>
      </c>
      <c r="P45" s="2">
        <f t="shared" si="19"/>
        <v>22791</v>
      </c>
      <c r="Q45" s="2">
        <f t="shared" si="21"/>
        <v>20704</v>
      </c>
      <c r="R45">
        <f t="shared" si="22"/>
        <v>2087</v>
      </c>
      <c r="S45" s="1">
        <f t="shared" si="30"/>
        <v>3.339195597806821E-08</v>
      </c>
      <c r="T45" s="1">
        <f t="shared" si="31"/>
        <v>1.831063490899081E-07</v>
      </c>
      <c r="U45" s="7">
        <f t="shared" si="15"/>
        <v>5.48354667244327</v>
      </c>
      <c r="V45" s="1">
        <f t="shared" si="16"/>
        <v>7.835290539909416E-11</v>
      </c>
      <c r="W45" s="7">
        <f t="shared" si="17"/>
        <v>2336.9439608811876</v>
      </c>
    </row>
    <row r="46" spans="1:23" ht="15">
      <c r="A46" s="3">
        <v>107</v>
      </c>
      <c r="B46" s="3">
        <v>5</v>
      </c>
      <c r="C46" s="3">
        <v>250000</v>
      </c>
      <c r="D46" s="3">
        <v>24</v>
      </c>
      <c r="E46" s="1">
        <f t="shared" si="9"/>
        <v>9.6E-05</v>
      </c>
      <c r="F46" s="1">
        <f t="shared" si="10"/>
        <v>0.010219911233375734</v>
      </c>
      <c r="G46">
        <f t="shared" si="11"/>
        <v>17</v>
      </c>
      <c r="H46" s="5">
        <f t="shared" si="24"/>
        <v>11342</v>
      </c>
      <c r="I46" s="6">
        <f t="shared" si="25"/>
        <v>1734</v>
      </c>
      <c r="J46" s="4">
        <f t="shared" si="26"/>
        <v>8670</v>
      </c>
      <c r="K46" s="6">
        <f t="shared" si="20"/>
        <v>5</v>
      </c>
      <c r="L46" s="6">
        <f t="shared" si="27"/>
        <v>340</v>
      </c>
      <c r="M46" s="4">
        <f t="shared" si="28"/>
        <v>680</v>
      </c>
      <c r="N46" s="6">
        <f t="shared" si="23"/>
        <v>8</v>
      </c>
      <c r="O46" s="4">
        <f t="shared" si="29"/>
        <v>12</v>
      </c>
      <c r="P46" s="2">
        <f t="shared" si="19"/>
        <v>22791</v>
      </c>
      <c r="Q46" s="2">
        <f t="shared" si="21"/>
        <v>20704</v>
      </c>
      <c r="R46">
        <f t="shared" si="22"/>
        <v>2087</v>
      </c>
      <c r="S46" s="1">
        <f t="shared" si="30"/>
        <v>1.9233607026047927E-05</v>
      </c>
      <c r="T46" s="1">
        <f t="shared" si="31"/>
        <v>0.00010444658561807951</v>
      </c>
      <c r="U46" s="7">
        <f t="shared" si="15"/>
        <v>5.430421110123977</v>
      </c>
      <c r="V46" s="1">
        <f t="shared" si="16"/>
        <v>1.0674348336459511E-06</v>
      </c>
      <c r="W46" s="7">
        <f t="shared" si="17"/>
        <v>97.84820798973716</v>
      </c>
    </row>
    <row r="47" spans="1:23" ht="15">
      <c r="A47" s="3">
        <v>107</v>
      </c>
      <c r="B47" s="3">
        <v>11</v>
      </c>
      <c r="C47" s="3">
        <v>10000</v>
      </c>
      <c r="D47" s="3">
        <v>1</v>
      </c>
      <c r="E47" s="1">
        <f t="shared" si="9"/>
        <v>0.0001</v>
      </c>
      <c r="F47" s="1">
        <f t="shared" si="10"/>
        <v>0.01064348796999759</v>
      </c>
      <c r="G47">
        <f t="shared" si="11"/>
        <v>8</v>
      </c>
      <c r="H47" s="5">
        <f t="shared" si="24"/>
        <v>11342</v>
      </c>
      <c r="I47" s="6">
        <f t="shared" si="25"/>
        <v>768</v>
      </c>
      <c r="J47" s="4">
        <f t="shared" si="26"/>
        <v>8448</v>
      </c>
      <c r="K47" s="6">
        <f t="shared" si="20"/>
        <v>11</v>
      </c>
      <c r="L47" s="6">
        <f t="shared" si="27"/>
        <v>352</v>
      </c>
      <c r="M47" s="4">
        <f t="shared" si="28"/>
        <v>1760</v>
      </c>
      <c r="N47" s="6">
        <f t="shared" si="23"/>
        <v>20</v>
      </c>
      <c r="O47" s="4">
        <f t="shared" si="29"/>
        <v>90</v>
      </c>
      <c r="P47" s="2">
        <f t="shared" si="19"/>
        <v>22791</v>
      </c>
      <c r="Q47" s="2">
        <f t="shared" si="21"/>
        <v>21640</v>
      </c>
      <c r="R47">
        <f t="shared" si="22"/>
        <v>1151</v>
      </c>
      <c r="S47" s="1">
        <f t="shared" si="30"/>
        <v>1.1509933859898958E-05</v>
      </c>
      <c r="T47" s="1">
        <f t="shared" si="31"/>
        <v>0.0001132838361674834</v>
      </c>
      <c r="U47" s="7">
        <f t="shared" si="15"/>
        <v>9.842266475758697</v>
      </c>
      <c r="V47" s="1">
        <f t="shared" si="16"/>
        <v>1.2057351474437875E-06</v>
      </c>
      <c r="W47" s="7">
        <f t="shared" si="17"/>
        <v>93.95416265972689</v>
      </c>
    </row>
    <row r="48" spans="1:23" ht="15">
      <c r="A48" s="3">
        <v>107</v>
      </c>
      <c r="B48" s="3">
        <v>11</v>
      </c>
      <c r="C48" s="3">
        <v>10000</v>
      </c>
      <c r="D48" s="3">
        <v>24</v>
      </c>
      <c r="E48" s="1">
        <f t="shared" si="9"/>
        <v>0.0024</v>
      </c>
      <c r="F48" s="1">
        <f t="shared" si="10"/>
        <v>0.22671581117717043</v>
      </c>
      <c r="G48">
        <f t="shared" si="11"/>
        <v>8</v>
      </c>
      <c r="H48" s="5">
        <f t="shared" si="24"/>
        <v>11342</v>
      </c>
      <c r="I48" s="6">
        <f t="shared" si="25"/>
        <v>768</v>
      </c>
      <c r="J48" s="4">
        <f t="shared" si="26"/>
        <v>8448</v>
      </c>
      <c r="K48" s="6">
        <f t="shared" si="20"/>
        <v>11</v>
      </c>
      <c r="L48" s="6">
        <f t="shared" si="27"/>
        <v>352</v>
      </c>
      <c r="M48" s="4">
        <f t="shared" si="28"/>
        <v>1760</v>
      </c>
      <c r="N48" s="6">
        <f t="shared" si="23"/>
        <v>20</v>
      </c>
      <c r="O48" s="4">
        <f t="shared" si="29"/>
        <v>90</v>
      </c>
      <c r="P48" s="2">
        <f t="shared" si="19"/>
        <v>22791</v>
      </c>
      <c r="Q48" s="2">
        <f t="shared" si="21"/>
        <v>21640</v>
      </c>
      <c r="R48">
        <f t="shared" si="22"/>
        <v>1151</v>
      </c>
      <c r="S48" s="1">
        <f t="shared" si="30"/>
        <v>0.0066078505954806355</v>
      </c>
      <c r="T48" s="1">
        <f t="shared" si="31"/>
        <v>0.0514000590377224</v>
      </c>
      <c r="U48" s="7">
        <f t="shared" si="15"/>
        <v>7.778635169638504</v>
      </c>
      <c r="V48" s="1">
        <f t="shared" si="16"/>
        <v>0.011653206079291684</v>
      </c>
      <c r="W48" s="7">
        <f t="shared" si="17"/>
        <v>4.410808380799411</v>
      </c>
    </row>
    <row r="49" spans="1:23" ht="15">
      <c r="A49" s="3">
        <v>107</v>
      </c>
      <c r="B49" s="3">
        <v>11</v>
      </c>
      <c r="C49" s="3">
        <v>250000</v>
      </c>
      <c r="D49" s="3">
        <v>1</v>
      </c>
      <c r="E49" s="1">
        <f t="shared" si="9"/>
        <v>4E-06</v>
      </c>
      <c r="F49" s="1">
        <f t="shared" si="10"/>
        <v>0.0004279092767046633</v>
      </c>
      <c r="G49">
        <f t="shared" si="11"/>
        <v>8</v>
      </c>
      <c r="H49" s="5">
        <f t="shared" si="24"/>
        <v>11342</v>
      </c>
      <c r="I49" s="6">
        <f t="shared" si="25"/>
        <v>768</v>
      </c>
      <c r="J49" s="4">
        <f t="shared" si="26"/>
        <v>8448</v>
      </c>
      <c r="K49" s="6">
        <f t="shared" si="20"/>
        <v>11</v>
      </c>
      <c r="L49" s="6">
        <f t="shared" si="27"/>
        <v>352</v>
      </c>
      <c r="M49" s="4">
        <f t="shared" si="28"/>
        <v>1760</v>
      </c>
      <c r="N49" s="6">
        <f t="shared" si="23"/>
        <v>20</v>
      </c>
      <c r="O49" s="4">
        <f t="shared" si="29"/>
        <v>90</v>
      </c>
      <c r="P49" s="2">
        <f t="shared" si="19"/>
        <v>22791</v>
      </c>
      <c r="Q49" s="2">
        <f t="shared" si="21"/>
        <v>21640</v>
      </c>
      <c r="R49">
        <f t="shared" si="22"/>
        <v>1151</v>
      </c>
      <c r="S49" s="1">
        <f t="shared" si="30"/>
        <v>1.8415975855390343E-08</v>
      </c>
      <c r="T49" s="1">
        <f t="shared" si="31"/>
        <v>1.831063490899081E-07</v>
      </c>
      <c r="U49" s="7">
        <f t="shared" si="15"/>
        <v>9.942799150462234</v>
      </c>
      <c r="V49" s="1">
        <f t="shared" si="16"/>
        <v>7.835290539909416E-11</v>
      </c>
      <c r="W49" s="7">
        <f t="shared" si="17"/>
        <v>2336.9439608811876</v>
      </c>
    </row>
    <row r="50" spans="1:23" ht="15">
      <c r="A50" s="3">
        <v>107</v>
      </c>
      <c r="B50" s="3">
        <v>11</v>
      </c>
      <c r="C50" s="3">
        <v>250000</v>
      </c>
      <c r="D50" s="3">
        <v>24</v>
      </c>
      <c r="E50" s="1">
        <f t="shared" si="9"/>
        <v>9.6E-05</v>
      </c>
      <c r="F50" s="1">
        <f t="shared" si="10"/>
        <v>0.010219911233375734</v>
      </c>
      <c r="G50">
        <f t="shared" si="11"/>
        <v>8</v>
      </c>
      <c r="H50" s="5">
        <f t="shared" si="24"/>
        <v>11342</v>
      </c>
      <c r="I50" s="6">
        <f t="shared" si="25"/>
        <v>768</v>
      </c>
      <c r="J50" s="4">
        <f t="shared" si="26"/>
        <v>8448</v>
      </c>
      <c r="K50" s="6">
        <f t="shared" si="20"/>
        <v>11</v>
      </c>
      <c r="L50" s="6">
        <f t="shared" si="27"/>
        <v>352</v>
      </c>
      <c r="M50" s="4">
        <f t="shared" si="28"/>
        <v>1760</v>
      </c>
      <c r="N50" s="6">
        <f t="shared" si="23"/>
        <v>20</v>
      </c>
      <c r="O50" s="4">
        <f t="shared" si="29"/>
        <v>90</v>
      </c>
      <c r="P50" s="2">
        <f>SUM(H50:O50)</f>
        <v>22791</v>
      </c>
      <c r="Q50" s="2">
        <f t="shared" si="21"/>
        <v>21640</v>
      </c>
      <c r="R50">
        <f t="shared" si="22"/>
        <v>1151</v>
      </c>
      <c r="S50" s="1">
        <f t="shared" si="30"/>
        <v>1.0607559736142136E-05</v>
      </c>
      <c r="T50" s="1">
        <f t="shared" si="31"/>
        <v>0.00010444658561807951</v>
      </c>
      <c r="U50" s="7">
        <f t="shared" si="15"/>
        <v>9.846429170906154</v>
      </c>
      <c r="V50" s="1">
        <f t="shared" si="16"/>
        <v>1.0674348336459511E-06</v>
      </c>
      <c r="W50" s="7">
        <f t="shared" si="17"/>
        <v>97.84820798973716</v>
      </c>
    </row>
    <row r="51" spans="1:23" ht="15">
      <c r="A51" s="3">
        <v>107</v>
      </c>
      <c r="B51" s="3">
        <v>107</v>
      </c>
      <c r="C51" s="3">
        <v>10000</v>
      </c>
      <c r="D51" s="3">
        <v>1</v>
      </c>
      <c r="E51" s="1">
        <f t="shared" si="9"/>
        <v>0.0001</v>
      </c>
      <c r="F51" s="1">
        <f t="shared" si="10"/>
        <v>0.01064348796999759</v>
      </c>
      <c r="G51">
        <f t="shared" si="11"/>
        <v>0</v>
      </c>
      <c r="H51" s="5">
        <f t="shared" si="24"/>
        <v>11342</v>
      </c>
      <c r="I51" s="6">
        <f t="shared" si="25"/>
        <v>0</v>
      </c>
      <c r="J51" s="4">
        <f t="shared" si="26"/>
        <v>0</v>
      </c>
      <c r="K51" s="6">
        <f>B51</f>
        <v>107</v>
      </c>
      <c r="L51" s="6">
        <f t="shared" si="27"/>
        <v>0</v>
      </c>
      <c r="M51" s="4">
        <f t="shared" si="28"/>
        <v>0</v>
      </c>
      <c r="N51" s="6">
        <f t="shared" si="23"/>
        <v>212</v>
      </c>
      <c r="O51" s="4">
        <f t="shared" si="29"/>
        <v>11130</v>
      </c>
      <c r="P51" s="2">
        <f>SUM(H51:O51)</f>
        <v>22791</v>
      </c>
      <c r="Q51" s="2">
        <f>SUM(H51,J51,M51,O51)</f>
        <v>22472</v>
      </c>
      <c r="R51">
        <f>SUM(I51,K51,L51,N51)</f>
        <v>319</v>
      </c>
      <c r="S51" s="1">
        <f t="shared" si="30"/>
        <v>3.189994939534202E-06</v>
      </c>
      <c r="T51" s="1">
        <f t="shared" si="31"/>
        <v>0.0001132838361674834</v>
      </c>
      <c r="U51" s="7">
        <f t="shared" si="15"/>
        <v>35.51223068210413</v>
      </c>
      <c r="V51" s="1">
        <f t="shared" si="16"/>
        <v>1.2057351474437875E-06</v>
      </c>
      <c r="W51" s="7">
        <f t="shared" si="17"/>
        <v>93.95416265972689</v>
      </c>
    </row>
    <row r="52" spans="1:23" ht="15">
      <c r="A52" s="3">
        <v>107</v>
      </c>
      <c r="B52" s="3">
        <v>107</v>
      </c>
      <c r="C52" s="3">
        <v>10000</v>
      </c>
      <c r="D52" s="3">
        <v>24</v>
      </c>
      <c r="E52" s="1">
        <f t="shared" si="9"/>
        <v>0.0024</v>
      </c>
      <c r="F52" s="1">
        <f t="shared" si="10"/>
        <v>0.22671581117717043</v>
      </c>
      <c r="G52">
        <f t="shared" si="11"/>
        <v>0</v>
      </c>
      <c r="H52" s="5">
        <f t="shared" si="24"/>
        <v>11342</v>
      </c>
      <c r="I52" s="6">
        <f t="shared" si="25"/>
        <v>0</v>
      </c>
      <c r="J52" s="4">
        <f t="shared" si="26"/>
        <v>0</v>
      </c>
      <c r="K52" s="6">
        <f>B52</f>
        <v>107</v>
      </c>
      <c r="L52" s="6">
        <f t="shared" si="27"/>
        <v>0</v>
      </c>
      <c r="M52" s="4">
        <f t="shared" si="28"/>
        <v>0</v>
      </c>
      <c r="N52" s="6">
        <f t="shared" si="23"/>
        <v>212</v>
      </c>
      <c r="O52" s="4">
        <f t="shared" si="29"/>
        <v>11130</v>
      </c>
      <c r="P52" s="2">
        <f>SUM(H52:O52)</f>
        <v>22791</v>
      </c>
      <c r="Q52" s="2">
        <f>SUM(H52,J52,M52,O52)</f>
        <v>22472</v>
      </c>
      <c r="R52">
        <f>SUM(I52,K52,L52,N52)</f>
        <v>319</v>
      </c>
      <c r="S52" s="1">
        <f t="shared" si="30"/>
        <v>0.0018357582227008784</v>
      </c>
      <c r="T52" s="1">
        <f t="shared" si="31"/>
        <v>0.0514000590377224</v>
      </c>
      <c r="U52" s="7">
        <f t="shared" si="15"/>
        <v>27.999362008630705</v>
      </c>
      <c r="V52" s="1">
        <f t="shared" si="16"/>
        <v>0.011653206079291684</v>
      </c>
      <c r="W52" s="7">
        <f t="shared" si="17"/>
        <v>4.410808380799411</v>
      </c>
    </row>
    <row r="53" spans="1:23" ht="15">
      <c r="A53" s="3">
        <v>107</v>
      </c>
      <c r="B53" s="3">
        <v>107</v>
      </c>
      <c r="C53" s="3">
        <v>250000</v>
      </c>
      <c r="D53" s="3">
        <v>1</v>
      </c>
      <c r="E53" s="1">
        <f t="shared" si="9"/>
        <v>4E-06</v>
      </c>
      <c r="F53" s="1">
        <f t="shared" si="10"/>
        <v>0.0004279092767046633</v>
      </c>
      <c r="G53">
        <f t="shared" si="11"/>
        <v>0</v>
      </c>
      <c r="H53" s="5">
        <f t="shared" si="24"/>
        <v>11342</v>
      </c>
      <c r="I53" s="6">
        <f t="shared" si="25"/>
        <v>0</v>
      </c>
      <c r="J53" s="4">
        <f t="shared" si="26"/>
        <v>0</v>
      </c>
      <c r="K53" s="6">
        <f>B53</f>
        <v>107</v>
      </c>
      <c r="L53" s="6">
        <f t="shared" si="27"/>
        <v>0</v>
      </c>
      <c r="M53" s="4">
        <f t="shared" si="28"/>
        <v>0</v>
      </c>
      <c r="N53" s="6">
        <f t="shared" si="23"/>
        <v>212</v>
      </c>
      <c r="O53" s="4">
        <f t="shared" si="29"/>
        <v>11130</v>
      </c>
      <c r="P53" s="2">
        <f>SUM(H53:O53)</f>
        <v>22791</v>
      </c>
      <c r="Q53" s="2">
        <f>SUM(H53,J53,M53,O53)</f>
        <v>22472</v>
      </c>
      <c r="R53">
        <f>SUM(I53,K53,L53,N53)</f>
        <v>319</v>
      </c>
      <c r="S53" s="1">
        <f t="shared" si="30"/>
        <v>5.1039933390839565E-09</v>
      </c>
      <c r="T53" s="1">
        <f t="shared" si="31"/>
        <v>1.831063490899081E-07</v>
      </c>
      <c r="U53" s="7">
        <f t="shared" si="15"/>
        <v>35.875115213761475</v>
      </c>
      <c r="V53" s="1">
        <f t="shared" si="16"/>
        <v>7.835290539909416E-11</v>
      </c>
      <c r="W53" s="7">
        <f t="shared" si="17"/>
        <v>2336.9439608811876</v>
      </c>
    </row>
    <row r="54" spans="1:23" ht="15">
      <c r="A54" s="3">
        <v>107</v>
      </c>
      <c r="B54" s="3">
        <v>107</v>
      </c>
      <c r="C54" s="3">
        <v>250000</v>
      </c>
      <c r="D54" s="3">
        <v>24</v>
      </c>
      <c r="E54" s="1">
        <f t="shared" si="9"/>
        <v>9.6E-05</v>
      </c>
      <c r="F54" s="1">
        <f t="shared" si="10"/>
        <v>0.010219911233375734</v>
      </c>
      <c r="G54">
        <f t="shared" si="11"/>
        <v>0</v>
      </c>
      <c r="H54" s="5">
        <f t="shared" si="24"/>
        <v>11342</v>
      </c>
      <c r="I54" s="6">
        <f t="shared" si="25"/>
        <v>0</v>
      </c>
      <c r="J54" s="4">
        <f t="shared" si="26"/>
        <v>0</v>
      </c>
      <c r="K54" s="6">
        <f>B54</f>
        <v>107</v>
      </c>
      <c r="L54" s="6">
        <f t="shared" si="27"/>
        <v>0</v>
      </c>
      <c r="M54" s="4">
        <f t="shared" si="28"/>
        <v>0</v>
      </c>
      <c r="N54" s="6">
        <f t="shared" si="23"/>
        <v>212</v>
      </c>
      <c r="O54" s="4">
        <f t="shared" si="29"/>
        <v>11130</v>
      </c>
      <c r="P54" s="2">
        <f>SUM(H54:O54)</f>
        <v>22791</v>
      </c>
      <c r="Q54" s="2">
        <f>SUM(H54,J54,M54,O54)</f>
        <v>22472</v>
      </c>
      <c r="R54">
        <f>SUM(I54,K54,L54,N54)</f>
        <v>319</v>
      </c>
      <c r="S54" s="1">
        <f t="shared" si="30"/>
        <v>2.9398996774787634E-06</v>
      </c>
      <c r="T54" s="1">
        <f t="shared" si="31"/>
        <v>0.00010444658561807951</v>
      </c>
      <c r="U54" s="7">
        <f t="shared" si="15"/>
        <v>35.52726183760534</v>
      </c>
      <c r="V54" s="1">
        <f t="shared" si="16"/>
        <v>1.0674348336459511E-06</v>
      </c>
      <c r="W54" s="7">
        <f t="shared" si="17"/>
        <v>97.84820798973716</v>
      </c>
    </row>
    <row r="55" spans="1:23" ht="15">
      <c r="A55">
        <v>1001</v>
      </c>
      <c r="B55">
        <v>0</v>
      </c>
      <c r="C55">
        <v>10000</v>
      </c>
      <c r="D55">
        <v>1</v>
      </c>
      <c r="E55" s="1">
        <f t="shared" si="9"/>
        <v>0.0001</v>
      </c>
      <c r="F55" s="1">
        <f t="shared" si="10"/>
        <v>0.09525758973078646</v>
      </c>
      <c r="G55">
        <f t="shared" si="11"/>
        <v>1001</v>
      </c>
      <c r="H55" s="5">
        <f t="shared" si="24"/>
        <v>1001000</v>
      </c>
      <c r="I55" s="6">
        <f t="shared" si="25"/>
        <v>1002001</v>
      </c>
      <c r="J55" s="4">
        <f t="shared" si="26"/>
        <v>0</v>
      </c>
      <c r="K55" s="6">
        <f>B55</f>
        <v>0</v>
      </c>
      <c r="L55" s="6">
        <f t="shared" si="27"/>
        <v>0</v>
      </c>
      <c r="M55" s="4">
        <f t="shared" si="28"/>
        <v>0</v>
      </c>
      <c r="N55" s="6">
        <v>0</v>
      </c>
      <c r="O55" s="4">
        <f t="shared" si="29"/>
        <v>0</v>
      </c>
      <c r="P55" s="2">
        <f aca="true" t="shared" si="32" ref="P55:P77">SUM(H55:O55)</f>
        <v>2003001</v>
      </c>
      <c r="Q55" s="2">
        <f>SUM(H55,J55,M55,O55)</f>
        <v>1001000</v>
      </c>
      <c r="R55">
        <f>SUM(I55,K55,L55,N55)</f>
        <v>1002001</v>
      </c>
      <c r="S55" s="1">
        <f t="shared" si="30"/>
        <v>0.009969977035762412</v>
      </c>
      <c r="T55" s="1">
        <f t="shared" si="31"/>
        <v>0.009074008401318834</v>
      </c>
      <c r="U55" s="7">
        <f t="shared" si="15"/>
        <v>0.9101333301742092</v>
      </c>
      <c r="V55" s="1">
        <f t="shared" si="16"/>
        <v>0.000864368169506539</v>
      </c>
      <c r="W55" s="7">
        <f t="shared" si="17"/>
        <v>10.49785117202906</v>
      </c>
    </row>
    <row r="56" spans="1:23" ht="15">
      <c r="A56">
        <v>1001</v>
      </c>
      <c r="B56">
        <v>0</v>
      </c>
      <c r="C56">
        <v>10000</v>
      </c>
      <c r="D56">
        <v>24</v>
      </c>
      <c r="E56" s="1">
        <f t="shared" si="9"/>
        <v>0.0024</v>
      </c>
      <c r="F56" s="1">
        <f t="shared" si="10"/>
        <v>0.909760452073678</v>
      </c>
      <c r="G56">
        <f t="shared" si="11"/>
        <v>1001</v>
      </c>
      <c r="H56" s="5">
        <f t="shared" si="24"/>
        <v>1001000</v>
      </c>
      <c r="I56" s="6">
        <f t="shared" si="25"/>
        <v>1002001</v>
      </c>
      <c r="J56" s="4">
        <f t="shared" si="26"/>
        <v>0</v>
      </c>
      <c r="K56" s="6">
        <f aca="true" t="shared" si="33" ref="K56:K82">B56</f>
        <v>0</v>
      </c>
      <c r="L56" s="6">
        <f t="shared" si="27"/>
        <v>0</v>
      </c>
      <c r="M56" s="4">
        <f t="shared" si="28"/>
        <v>0</v>
      </c>
      <c r="N56" s="6">
        <v>0</v>
      </c>
      <c r="O56" s="4">
        <f t="shared" si="29"/>
        <v>0</v>
      </c>
      <c r="P56" s="2">
        <f t="shared" si="32"/>
        <v>2003001</v>
      </c>
      <c r="Q56" s="2">
        <f aca="true" t="shared" si="34" ref="Q56:Q82">SUM(H56,J56,M56,O56)</f>
        <v>1001000</v>
      </c>
      <c r="R56">
        <f aca="true" t="shared" si="35" ref="R56:R82">SUM(I56,K56,L56,N56)</f>
        <v>1002001</v>
      </c>
      <c r="S56" s="1">
        <f t="shared" si="30"/>
        <v>0.9968850506348588</v>
      </c>
      <c r="T56" s="1">
        <f t="shared" si="31"/>
        <v>0.8276640801573029</v>
      </c>
      <c r="U56" s="7">
        <f t="shared" si="15"/>
        <v>0.8302502677015883</v>
      </c>
      <c r="V56" s="1">
        <f t="shared" si="16"/>
        <v>0.7529760477290527</v>
      </c>
      <c r="W56" s="7">
        <f t="shared" si="17"/>
        <v>1.099190449222796</v>
      </c>
    </row>
    <row r="57" spans="1:23" ht="15">
      <c r="A57">
        <v>1001</v>
      </c>
      <c r="B57">
        <v>0</v>
      </c>
      <c r="C57">
        <v>250000</v>
      </c>
      <c r="D57">
        <v>1</v>
      </c>
      <c r="E57" s="1">
        <f t="shared" si="9"/>
        <v>4E-06</v>
      </c>
      <c r="F57" s="1">
        <f t="shared" si="10"/>
        <v>0.003996002656047826</v>
      </c>
      <c r="G57">
        <f t="shared" si="11"/>
        <v>1001</v>
      </c>
      <c r="H57" s="5">
        <f t="shared" si="24"/>
        <v>1001000</v>
      </c>
      <c r="I57" s="6">
        <f t="shared" si="25"/>
        <v>1002001</v>
      </c>
      <c r="J57" s="4">
        <f t="shared" si="26"/>
        <v>0</v>
      </c>
      <c r="K57" s="6">
        <f t="shared" si="33"/>
        <v>0</v>
      </c>
      <c r="L57" s="6">
        <f t="shared" si="27"/>
        <v>0</v>
      </c>
      <c r="M57" s="4">
        <f t="shared" si="28"/>
        <v>0</v>
      </c>
      <c r="N57" s="6">
        <v>0</v>
      </c>
      <c r="O57" s="4">
        <f t="shared" si="29"/>
        <v>0</v>
      </c>
      <c r="P57" s="2">
        <f t="shared" si="32"/>
        <v>2003001</v>
      </c>
      <c r="Q57" s="2">
        <f t="shared" si="34"/>
        <v>1001000</v>
      </c>
      <c r="R57">
        <f t="shared" si="35"/>
        <v>1002001</v>
      </c>
      <c r="S57" s="1">
        <f t="shared" si="30"/>
        <v>1.6031866596488697E-05</v>
      </c>
      <c r="T57" s="1">
        <f t="shared" si="31"/>
        <v>1.5968037227141278E-05</v>
      </c>
      <c r="U57" s="7">
        <f t="shared" si="15"/>
        <v>0.9960185940318765</v>
      </c>
      <c r="V57" s="1">
        <f t="shared" si="16"/>
        <v>6.38083191715271E-08</v>
      </c>
      <c r="W57" s="7">
        <f t="shared" si="17"/>
        <v>250.25008391486708</v>
      </c>
    </row>
    <row r="58" spans="1:23" ht="15">
      <c r="A58">
        <v>1001</v>
      </c>
      <c r="B58">
        <v>0</v>
      </c>
      <c r="C58">
        <v>250000</v>
      </c>
      <c r="D58">
        <v>24</v>
      </c>
      <c r="E58" s="1">
        <f t="shared" si="9"/>
        <v>9.6E-05</v>
      </c>
      <c r="F58" s="1">
        <f t="shared" si="10"/>
        <v>0.09162738253541347</v>
      </c>
      <c r="G58">
        <f t="shared" si="11"/>
        <v>1001</v>
      </c>
      <c r="H58" s="5">
        <f t="shared" si="24"/>
        <v>1001000</v>
      </c>
      <c r="I58" s="6">
        <f t="shared" si="25"/>
        <v>1002001</v>
      </c>
      <c r="J58" s="4">
        <f t="shared" si="26"/>
        <v>0</v>
      </c>
      <c r="K58" s="6">
        <f t="shared" si="33"/>
        <v>0</v>
      </c>
      <c r="L58" s="6">
        <f t="shared" si="27"/>
        <v>0</v>
      </c>
      <c r="M58" s="4">
        <f t="shared" si="28"/>
        <v>0</v>
      </c>
      <c r="N58" s="6">
        <v>0</v>
      </c>
      <c r="O58" s="4">
        <f t="shared" si="29"/>
        <v>0</v>
      </c>
      <c r="P58" s="2">
        <f t="shared" si="32"/>
        <v>2003001</v>
      </c>
      <c r="Q58" s="2">
        <f t="shared" si="34"/>
        <v>1001000</v>
      </c>
      <c r="R58">
        <f t="shared" si="35"/>
        <v>1002001</v>
      </c>
      <c r="S58" s="1">
        <f t="shared" si="30"/>
        <v>0.009191934702879379</v>
      </c>
      <c r="T58" s="1">
        <f t="shared" si="31"/>
        <v>0.008395577230290994</v>
      </c>
      <c r="U58" s="7">
        <f t="shared" si="15"/>
        <v>0.9133634541225663</v>
      </c>
      <c r="V58" s="1">
        <f t="shared" si="16"/>
        <v>0.00076926476648548</v>
      </c>
      <c r="W58" s="7">
        <f t="shared" si="17"/>
        <v>10.913768049780376</v>
      </c>
    </row>
    <row r="59" spans="1:23" ht="15">
      <c r="A59">
        <v>1001</v>
      </c>
      <c r="B59">
        <v>1</v>
      </c>
      <c r="C59">
        <v>10000</v>
      </c>
      <c r="D59">
        <v>1</v>
      </c>
      <c r="E59" s="1">
        <f t="shared" si="9"/>
        <v>0.0001</v>
      </c>
      <c r="F59" s="1">
        <f t="shared" si="10"/>
        <v>0.09525758973078646</v>
      </c>
      <c r="G59">
        <f t="shared" si="11"/>
        <v>500</v>
      </c>
      <c r="H59" s="5">
        <f t="shared" si="24"/>
        <v>1001000</v>
      </c>
      <c r="I59" s="6">
        <f t="shared" si="25"/>
        <v>500000</v>
      </c>
      <c r="J59" s="4">
        <f t="shared" si="26"/>
        <v>500000</v>
      </c>
      <c r="K59" s="6">
        <f t="shared" si="33"/>
        <v>1</v>
      </c>
      <c r="L59" s="6">
        <f t="shared" si="27"/>
        <v>2000</v>
      </c>
      <c r="M59" s="4">
        <f t="shared" si="28"/>
        <v>0</v>
      </c>
      <c r="N59" s="6">
        <f aca="true" t="shared" si="36" ref="N59:N86">2*(B59-1)</f>
        <v>0</v>
      </c>
      <c r="O59" s="4">
        <f t="shared" si="29"/>
        <v>0</v>
      </c>
      <c r="P59" s="2">
        <f t="shared" si="32"/>
        <v>2003001</v>
      </c>
      <c r="Q59" s="2">
        <f t="shared" si="34"/>
        <v>1501000</v>
      </c>
      <c r="R59">
        <f t="shared" si="35"/>
        <v>502001</v>
      </c>
      <c r="S59" s="1">
        <f t="shared" si="30"/>
        <v>0.005007430851109773</v>
      </c>
      <c r="T59" s="1">
        <f t="shared" si="31"/>
        <v>0.009074008401318834</v>
      </c>
      <c r="U59" s="7">
        <f t="shared" si="15"/>
        <v>1.8121085784555175</v>
      </c>
      <c r="V59" s="1">
        <f t="shared" si="16"/>
        <v>0.000864368169506539</v>
      </c>
      <c r="W59" s="7">
        <f t="shared" si="17"/>
        <v>10.49785117202906</v>
      </c>
    </row>
    <row r="60" spans="1:23" ht="15">
      <c r="A60">
        <v>1001</v>
      </c>
      <c r="B60">
        <v>1</v>
      </c>
      <c r="C60">
        <v>10000</v>
      </c>
      <c r="D60">
        <v>24</v>
      </c>
      <c r="E60" s="1">
        <f t="shared" si="9"/>
        <v>0.0024</v>
      </c>
      <c r="F60" s="1">
        <f t="shared" si="10"/>
        <v>0.909760452073678</v>
      </c>
      <c r="G60">
        <f t="shared" si="11"/>
        <v>500</v>
      </c>
      <c r="H60" s="5">
        <f t="shared" si="24"/>
        <v>1001000</v>
      </c>
      <c r="I60" s="6">
        <f t="shared" si="25"/>
        <v>500000</v>
      </c>
      <c r="J60" s="4">
        <f t="shared" si="26"/>
        <v>500000</v>
      </c>
      <c r="K60" s="6">
        <f t="shared" si="33"/>
        <v>1</v>
      </c>
      <c r="L60" s="6">
        <f t="shared" si="27"/>
        <v>2000</v>
      </c>
      <c r="M60" s="4">
        <f t="shared" si="28"/>
        <v>0</v>
      </c>
      <c r="N60" s="6">
        <f t="shared" si="36"/>
        <v>0</v>
      </c>
      <c r="O60" s="4">
        <f t="shared" si="29"/>
        <v>0</v>
      </c>
      <c r="P60" s="2">
        <f t="shared" si="32"/>
        <v>2003001</v>
      </c>
      <c r="Q60" s="2">
        <f t="shared" si="34"/>
        <v>1501000</v>
      </c>
      <c r="R60">
        <f t="shared" si="35"/>
        <v>502001</v>
      </c>
      <c r="S60" s="1">
        <f t="shared" si="30"/>
        <v>0.9445089808044735</v>
      </c>
      <c r="T60" s="1">
        <f t="shared" si="31"/>
        <v>0.8276640801573029</v>
      </c>
      <c r="U60" s="7">
        <f t="shared" si="15"/>
        <v>0.8762903233088906</v>
      </c>
      <c r="V60" s="1">
        <f t="shared" si="16"/>
        <v>0.7529760477290527</v>
      </c>
      <c r="W60" s="7">
        <f t="shared" si="17"/>
        <v>1.099190449222796</v>
      </c>
    </row>
    <row r="61" spans="1:23" ht="15">
      <c r="A61">
        <v>1001</v>
      </c>
      <c r="B61">
        <v>1</v>
      </c>
      <c r="C61">
        <v>250000</v>
      </c>
      <c r="D61">
        <v>1</v>
      </c>
      <c r="E61" s="1">
        <f t="shared" si="9"/>
        <v>4E-06</v>
      </c>
      <c r="F61" s="1">
        <f t="shared" si="10"/>
        <v>0.003996002656047826</v>
      </c>
      <c r="G61">
        <f t="shared" si="11"/>
        <v>500</v>
      </c>
      <c r="H61" s="5">
        <f t="shared" si="24"/>
        <v>1001000</v>
      </c>
      <c r="I61" s="6">
        <f t="shared" si="25"/>
        <v>500000</v>
      </c>
      <c r="J61" s="4">
        <f t="shared" si="26"/>
        <v>500000</v>
      </c>
      <c r="K61" s="6">
        <f t="shared" si="33"/>
        <v>1</v>
      </c>
      <c r="L61" s="6">
        <f t="shared" si="27"/>
        <v>2000</v>
      </c>
      <c r="M61" s="4">
        <f t="shared" si="28"/>
        <v>0</v>
      </c>
      <c r="N61" s="6">
        <f t="shared" si="36"/>
        <v>0</v>
      </c>
      <c r="O61" s="4">
        <f t="shared" si="29"/>
        <v>0</v>
      </c>
      <c r="P61" s="2">
        <f t="shared" si="32"/>
        <v>2003001</v>
      </c>
      <c r="Q61" s="2">
        <f t="shared" si="34"/>
        <v>1501000</v>
      </c>
      <c r="R61">
        <f t="shared" si="35"/>
        <v>502001</v>
      </c>
      <c r="S61" s="1">
        <f t="shared" si="30"/>
        <v>8.03197327670091E-06</v>
      </c>
      <c r="T61" s="1">
        <f t="shared" si="31"/>
        <v>1.5968037227141278E-05</v>
      </c>
      <c r="U61" s="7">
        <f t="shared" si="15"/>
        <v>1.9880590580973725</v>
      </c>
      <c r="V61" s="1">
        <f t="shared" si="16"/>
        <v>6.38083191715271E-08</v>
      </c>
      <c r="W61" s="7">
        <f t="shared" si="17"/>
        <v>250.25008391486708</v>
      </c>
    </row>
    <row r="62" spans="1:23" ht="15">
      <c r="A62">
        <v>1001</v>
      </c>
      <c r="B62">
        <v>1</v>
      </c>
      <c r="C62">
        <v>250000</v>
      </c>
      <c r="D62">
        <v>24</v>
      </c>
      <c r="E62" s="1">
        <f t="shared" si="9"/>
        <v>9.6E-05</v>
      </c>
      <c r="F62" s="1">
        <f t="shared" si="10"/>
        <v>0.09162738253541347</v>
      </c>
      <c r="G62">
        <f t="shared" si="11"/>
        <v>500</v>
      </c>
      <c r="H62" s="5">
        <f t="shared" si="24"/>
        <v>1001000</v>
      </c>
      <c r="I62" s="6">
        <f t="shared" si="25"/>
        <v>500000</v>
      </c>
      <c r="J62" s="4">
        <f t="shared" si="26"/>
        <v>500000</v>
      </c>
      <c r="K62" s="6">
        <f t="shared" si="33"/>
        <v>1</v>
      </c>
      <c r="L62" s="6">
        <f t="shared" si="27"/>
        <v>2000</v>
      </c>
      <c r="M62" s="4">
        <f t="shared" si="28"/>
        <v>0</v>
      </c>
      <c r="N62" s="6">
        <f t="shared" si="36"/>
        <v>0</v>
      </c>
      <c r="O62" s="4">
        <f t="shared" si="29"/>
        <v>0</v>
      </c>
      <c r="P62" s="2">
        <f t="shared" si="32"/>
        <v>2003001</v>
      </c>
      <c r="Q62" s="2">
        <f t="shared" si="34"/>
        <v>1501000</v>
      </c>
      <c r="R62">
        <f t="shared" si="35"/>
        <v>502001</v>
      </c>
      <c r="S62" s="1">
        <f t="shared" si="30"/>
        <v>0.004615755720407733</v>
      </c>
      <c r="T62" s="1">
        <f t="shared" si="31"/>
        <v>0.008395577230290994</v>
      </c>
      <c r="U62" s="7">
        <f t="shared" si="15"/>
        <v>1.8188954829588275</v>
      </c>
      <c r="V62" s="1">
        <f t="shared" si="16"/>
        <v>0.00076926476648548</v>
      </c>
      <c r="W62" s="7">
        <f t="shared" si="17"/>
        <v>10.913768049780376</v>
      </c>
    </row>
    <row r="63" spans="1:23" ht="15">
      <c r="A63">
        <v>1001</v>
      </c>
      <c r="B63" s="3">
        <v>2</v>
      </c>
      <c r="C63" s="3">
        <v>10000</v>
      </c>
      <c r="D63" s="3">
        <v>1</v>
      </c>
      <c r="E63" s="1">
        <f t="shared" si="9"/>
        <v>0.0001</v>
      </c>
      <c r="F63" s="1">
        <f t="shared" si="10"/>
        <v>0.09525758973078646</v>
      </c>
      <c r="G63">
        <f t="shared" si="11"/>
        <v>333</v>
      </c>
      <c r="H63" s="5">
        <f t="shared" si="24"/>
        <v>1001000</v>
      </c>
      <c r="I63" s="6">
        <f t="shared" si="25"/>
        <v>332667</v>
      </c>
      <c r="J63" s="4">
        <f t="shared" si="26"/>
        <v>665334</v>
      </c>
      <c r="K63" s="6">
        <f t="shared" si="33"/>
        <v>2</v>
      </c>
      <c r="L63" s="6">
        <f t="shared" si="27"/>
        <v>2664</v>
      </c>
      <c r="M63" s="4">
        <f t="shared" si="28"/>
        <v>1332</v>
      </c>
      <c r="N63" s="6">
        <f t="shared" si="36"/>
        <v>2</v>
      </c>
      <c r="O63" s="4">
        <f t="shared" si="29"/>
        <v>0</v>
      </c>
      <c r="P63" s="2">
        <f t="shared" si="32"/>
        <v>2003001</v>
      </c>
      <c r="Q63" s="2">
        <f t="shared" si="34"/>
        <v>1667666</v>
      </c>
      <c r="R63">
        <f t="shared" si="35"/>
        <v>335335</v>
      </c>
      <c r="S63" s="1">
        <f t="shared" si="30"/>
        <v>0.003347733830297406</v>
      </c>
      <c r="T63" s="1">
        <f t="shared" si="31"/>
        <v>0.009074008401318834</v>
      </c>
      <c r="U63" s="7">
        <f t="shared" si="15"/>
        <v>2.710492787448612</v>
      </c>
      <c r="V63" s="1">
        <f t="shared" si="16"/>
        <v>0.000864368169506539</v>
      </c>
      <c r="W63" s="7">
        <f t="shared" si="17"/>
        <v>10.49785117202906</v>
      </c>
    </row>
    <row r="64" spans="1:23" ht="15">
      <c r="A64">
        <v>1001</v>
      </c>
      <c r="B64" s="3">
        <v>2</v>
      </c>
      <c r="C64" s="3">
        <v>10000</v>
      </c>
      <c r="D64" s="3">
        <v>24</v>
      </c>
      <c r="E64" s="1">
        <f t="shared" si="9"/>
        <v>0.0024</v>
      </c>
      <c r="F64" s="1">
        <f t="shared" si="10"/>
        <v>0.909760452073678</v>
      </c>
      <c r="G64">
        <f t="shared" si="11"/>
        <v>333</v>
      </c>
      <c r="H64" s="5">
        <f t="shared" si="24"/>
        <v>1001000</v>
      </c>
      <c r="I64" s="6">
        <f t="shared" si="25"/>
        <v>332667</v>
      </c>
      <c r="J64" s="4">
        <f t="shared" si="26"/>
        <v>665334</v>
      </c>
      <c r="K64" s="6">
        <f t="shared" si="33"/>
        <v>2</v>
      </c>
      <c r="L64" s="6">
        <f t="shared" si="27"/>
        <v>2664</v>
      </c>
      <c r="M64" s="4">
        <f t="shared" si="28"/>
        <v>1332</v>
      </c>
      <c r="N64" s="6">
        <f t="shared" si="36"/>
        <v>2</v>
      </c>
      <c r="O64" s="4">
        <f t="shared" si="29"/>
        <v>0</v>
      </c>
      <c r="P64" s="2">
        <f t="shared" si="32"/>
        <v>2003001</v>
      </c>
      <c r="Q64" s="2">
        <f t="shared" si="34"/>
        <v>1667666</v>
      </c>
      <c r="R64">
        <f t="shared" si="35"/>
        <v>335335</v>
      </c>
      <c r="S64" s="1">
        <f t="shared" si="30"/>
        <v>0.8550744566847664</v>
      </c>
      <c r="T64" s="1">
        <f t="shared" si="31"/>
        <v>0.8276640801573029</v>
      </c>
      <c r="U64" s="7">
        <f t="shared" si="15"/>
        <v>0.9679438716556484</v>
      </c>
      <c r="V64" s="1">
        <f t="shared" si="16"/>
        <v>0.7529760477290527</v>
      </c>
      <c r="W64" s="7">
        <f t="shared" si="17"/>
        <v>1.099190449222796</v>
      </c>
    </row>
    <row r="65" spans="1:23" ht="15">
      <c r="A65">
        <v>1001</v>
      </c>
      <c r="B65" s="3">
        <v>2</v>
      </c>
      <c r="C65" s="3">
        <v>250000</v>
      </c>
      <c r="D65" s="3">
        <v>1</v>
      </c>
      <c r="E65" s="1">
        <f t="shared" si="9"/>
        <v>4E-06</v>
      </c>
      <c r="F65" s="1">
        <f t="shared" si="10"/>
        <v>0.003996002656047826</v>
      </c>
      <c r="G65">
        <f t="shared" si="11"/>
        <v>333</v>
      </c>
      <c r="H65" s="5">
        <f t="shared" si="24"/>
        <v>1001000</v>
      </c>
      <c r="I65" s="6">
        <f t="shared" si="25"/>
        <v>332667</v>
      </c>
      <c r="J65" s="4">
        <f t="shared" si="26"/>
        <v>665334</v>
      </c>
      <c r="K65" s="6">
        <f t="shared" si="33"/>
        <v>2</v>
      </c>
      <c r="L65" s="6">
        <f t="shared" si="27"/>
        <v>2664</v>
      </c>
      <c r="M65" s="4">
        <f t="shared" si="28"/>
        <v>1332</v>
      </c>
      <c r="N65" s="6">
        <f t="shared" si="36"/>
        <v>2</v>
      </c>
      <c r="O65" s="4">
        <f t="shared" si="29"/>
        <v>0</v>
      </c>
      <c r="P65" s="2">
        <f t="shared" si="32"/>
        <v>2003001</v>
      </c>
      <c r="Q65" s="2">
        <f t="shared" si="34"/>
        <v>1667666</v>
      </c>
      <c r="R65">
        <f t="shared" si="35"/>
        <v>335335</v>
      </c>
      <c r="S65" s="1">
        <f t="shared" si="30"/>
        <v>5.365338614726767E-06</v>
      </c>
      <c r="T65" s="1">
        <f t="shared" si="31"/>
        <v>1.5968037227141278E-05</v>
      </c>
      <c r="U65" s="7">
        <f t="shared" si="15"/>
        <v>2.976147150025583</v>
      </c>
      <c r="V65" s="1">
        <f t="shared" si="16"/>
        <v>6.38083191715271E-08</v>
      </c>
      <c r="W65" s="7">
        <f t="shared" si="17"/>
        <v>250.25008391486708</v>
      </c>
    </row>
    <row r="66" spans="1:23" ht="15">
      <c r="A66">
        <v>1001</v>
      </c>
      <c r="B66" s="3">
        <v>2</v>
      </c>
      <c r="C66" s="3">
        <v>250000</v>
      </c>
      <c r="D66" s="3">
        <v>24</v>
      </c>
      <c r="E66" s="1">
        <f t="shared" si="9"/>
        <v>9.6E-05</v>
      </c>
      <c r="F66" s="1">
        <f t="shared" si="10"/>
        <v>0.09162738253541347</v>
      </c>
      <c r="G66">
        <f t="shared" si="11"/>
        <v>333</v>
      </c>
      <c r="H66" s="5">
        <f t="shared" si="24"/>
        <v>1001000</v>
      </c>
      <c r="I66" s="6">
        <f t="shared" si="25"/>
        <v>332667</v>
      </c>
      <c r="J66" s="4">
        <f t="shared" si="26"/>
        <v>665334</v>
      </c>
      <c r="K66" s="6">
        <f t="shared" si="33"/>
        <v>2</v>
      </c>
      <c r="L66" s="6">
        <f t="shared" si="27"/>
        <v>2664</v>
      </c>
      <c r="M66" s="4">
        <f t="shared" si="28"/>
        <v>1332</v>
      </c>
      <c r="N66" s="6">
        <f t="shared" si="36"/>
        <v>2</v>
      </c>
      <c r="O66" s="4">
        <f t="shared" si="29"/>
        <v>0</v>
      </c>
      <c r="P66" s="2">
        <f t="shared" si="32"/>
        <v>2003001</v>
      </c>
      <c r="Q66" s="2">
        <f t="shared" si="34"/>
        <v>1667666</v>
      </c>
      <c r="R66">
        <f t="shared" si="35"/>
        <v>335335</v>
      </c>
      <c r="S66" s="1">
        <f t="shared" si="30"/>
        <v>0.0030856768422405922</v>
      </c>
      <c r="T66" s="1">
        <f t="shared" si="31"/>
        <v>0.008395577230290994</v>
      </c>
      <c r="U66" s="7">
        <f t="shared" si="15"/>
        <v>2.7208219329263077</v>
      </c>
      <c r="V66" s="1">
        <f t="shared" si="16"/>
        <v>0.00076926476648548</v>
      </c>
      <c r="W66" s="7">
        <f t="shared" si="17"/>
        <v>10.913768049780376</v>
      </c>
    </row>
    <row r="67" spans="1:23" ht="15">
      <c r="A67">
        <v>1001</v>
      </c>
      <c r="B67" s="3">
        <v>3</v>
      </c>
      <c r="C67" s="3">
        <v>10000</v>
      </c>
      <c r="D67" s="3">
        <v>1</v>
      </c>
      <c r="E67" s="1">
        <f t="shared" si="9"/>
        <v>0.0001</v>
      </c>
      <c r="F67" s="1">
        <f t="shared" si="10"/>
        <v>0.09525758973078646</v>
      </c>
      <c r="G67">
        <f t="shared" si="11"/>
        <v>249.5</v>
      </c>
      <c r="H67" s="5">
        <f aca="true" t="shared" si="37" ref="H67:H86">A67*(A67-1)</f>
        <v>1001000</v>
      </c>
      <c r="I67" s="6">
        <f aca="true" t="shared" si="38" ref="I67:I86">(((A67-B67)/(B67+1))^2)*(B67+1)</f>
        <v>249001</v>
      </c>
      <c r="J67" s="4">
        <f aca="true" t="shared" si="39" ref="J67:J86">(((A67-B67)/(B67+1))^2)*(B67+1)*B67</f>
        <v>747003</v>
      </c>
      <c r="K67" s="6">
        <f t="shared" si="33"/>
        <v>3</v>
      </c>
      <c r="L67" s="6">
        <f aca="true" t="shared" si="40" ref="L67:L86">2*2*(A67-B67)/(B67+1)*B67</f>
        <v>2994</v>
      </c>
      <c r="M67" s="4">
        <f aca="true" t="shared" si="41" ref="M67:M86">2*(A67-B67-2*(A67-B67)/(B67+1))*B67</f>
        <v>2994</v>
      </c>
      <c r="N67" s="6">
        <f t="shared" si="36"/>
        <v>4</v>
      </c>
      <c r="O67" s="4">
        <f aca="true" t="shared" si="42" ref="O67:O86">B67*B67-B67-N67</f>
        <v>2</v>
      </c>
      <c r="P67" s="2">
        <f t="shared" si="32"/>
        <v>2003001</v>
      </c>
      <c r="Q67" s="2">
        <f t="shared" si="34"/>
        <v>1750999</v>
      </c>
      <c r="R67">
        <f t="shared" si="35"/>
        <v>252002</v>
      </c>
      <c r="S67" s="1">
        <f aca="true" t="shared" si="43" ref="S67:S86">1-(1-(E67*E67))^R67</f>
        <v>0.0025168474369342553</v>
      </c>
      <c r="T67" s="1">
        <f aca="true" t="shared" si="44" ref="T67:T86">F67*F67</f>
        <v>0.009074008401318834</v>
      </c>
      <c r="U67" s="7">
        <f t="shared" si="15"/>
        <v>3.6053072856779056</v>
      </c>
      <c r="V67" s="1">
        <f t="shared" si="16"/>
        <v>0.000864368169506539</v>
      </c>
      <c r="W67" s="7">
        <f t="shared" si="17"/>
        <v>10.49785117202906</v>
      </c>
    </row>
    <row r="68" spans="1:23" ht="15">
      <c r="A68">
        <v>1001</v>
      </c>
      <c r="B68" s="3">
        <v>3</v>
      </c>
      <c r="C68" s="3">
        <v>10000</v>
      </c>
      <c r="D68" s="3">
        <v>24</v>
      </c>
      <c r="E68" s="1">
        <f aca="true" t="shared" si="45" ref="E68:E86">D68/C68</f>
        <v>0.0024</v>
      </c>
      <c r="F68" s="1">
        <f aca="true" t="shared" si="46" ref="F68:F86">1-(1-E68)^A68</f>
        <v>0.909760452073678</v>
      </c>
      <c r="G68">
        <f aca="true" t="shared" si="47" ref="G68:G86">(A68-B68)/(B68+1)</f>
        <v>249.5</v>
      </c>
      <c r="H68" s="5">
        <f t="shared" si="37"/>
        <v>1001000</v>
      </c>
      <c r="I68" s="6">
        <f t="shared" si="38"/>
        <v>249001</v>
      </c>
      <c r="J68" s="4">
        <f t="shared" si="39"/>
        <v>747003</v>
      </c>
      <c r="K68" s="6">
        <f t="shared" si="33"/>
        <v>3</v>
      </c>
      <c r="L68" s="6">
        <f t="shared" si="40"/>
        <v>2994</v>
      </c>
      <c r="M68" s="4">
        <f t="shared" si="41"/>
        <v>2994</v>
      </c>
      <c r="N68" s="6">
        <f t="shared" si="36"/>
        <v>4</v>
      </c>
      <c r="O68" s="4">
        <f t="shared" si="42"/>
        <v>2</v>
      </c>
      <c r="P68" s="2">
        <f t="shared" si="32"/>
        <v>2003001</v>
      </c>
      <c r="Q68" s="2">
        <f t="shared" si="34"/>
        <v>1750999</v>
      </c>
      <c r="R68">
        <f t="shared" si="35"/>
        <v>252002</v>
      </c>
      <c r="S68" s="1">
        <f t="shared" si="43"/>
        <v>0.7657896651361458</v>
      </c>
      <c r="T68" s="1">
        <f t="shared" si="44"/>
        <v>0.8276640801573029</v>
      </c>
      <c r="U68" s="7">
        <f aca="true" t="shared" si="48" ref="U68:U86">T68/S68</f>
        <v>1.080798184982239</v>
      </c>
      <c r="V68" s="1">
        <f aca="true" t="shared" si="49" ref="V68:V86">F68*F68*F68</f>
        <v>0.7529760477290527</v>
      </c>
      <c r="W68" s="7">
        <f aca="true" t="shared" si="50" ref="W68:W86">T68/V68</f>
        <v>1.099190449222796</v>
      </c>
    </row>
    <row r="69" spans="1:23" ht="15">
      <c r="A69">
        <v>1001</v>
      </c>
      <c r="B69" s="3">
        <v>3</v>
      </c>
      <c r="C69" s="3">
        <v>250000</v>
      </c>
      <c r="D69" s="3">
        <v>1</v>
      </c>
      <c r="E69" s="1">
        <f t="shared" si="45"/>
        <v>4E-06</v>
      </c>
      <c r="F69" s="1">
        <f t="shared" si="46"/>
        <v>0.003996002656047826</v>
      </c>
      <c r="G69">
        <f t="shared" si="47"/>
        <v>249.5</v>
      </c>
      <c r="H69" s="5">
        <f t="shared" si="37"/>
        <v>1001000</v>
      </c>
      <c r="I69" s="6">
        <f t="shared" si="38"/>
        <v>249001</v>
      </c>
      <c r="J69" s="4">
        <f t="shared" si="39"/>
        <v>747003</v>
      </c>
      <c r="K69" s="6">
        <f t="shared" si="33"/>
        <v>3</v>
      </c>
      <c r="L69" s="6">
        <f t="shared" si="40"/>
        <v>2994</v>
      </c>
      <c r="M69" s="4">
        <f t="shared" si="41"/>
        <v>2994</v>
      </c>
      <c r="N69" s="6">
        <f t="shared" si="36"/>
        <v>4</v>
      </c>
      <c r="O69" s="4">
        <f t="shared" si="42"/>
        <v>2</v>
      </c>
      <c r="P69" s="2">
        <f t="shared" si="32"/>
        <v>2003001</v>
      </c>
      <c r="Q69" s="2">
        <f t="shared" si="34"/>
        <v>1750999</v>
      </c>
      <c r="R69">
        <f t="shared" si="35"/>
        <v>252002</v>
      </c>
      <c r="S69" s="1">
        <f t="shared" si="43"/>
        <v>4.032018617095012E-06</v>
      </c>
      <c r="T69" s="1">
        <f t="shared" si="44"/>
        <v>1.5968037227141278E-05</v>
      </c>
      <c r="U69" s="7">
        <f t="shared" si="48"/>
        <v>3.960308407168498</v>
      </c>
      <c r="V69" s="1">
        <f t="shared" si="49"/>
        <v>6.38083191715271E-08</v>
      </c>
      <c r="W69" s="7">
        <f t="shared" si="50"/>
        <v>250.25008391486708</v>
      </c>
    </row>
    <row r="70" spans="1:23" ht="15">
      <c r="A70">
        <v>1001</v>
      </c>
      <c r="B70" s="3">
        <v>3</v>
      </c>
      <c r="C70" s="3">
        <v>250000</v>
      </c>
      <c r="D70" s="3">
        <v>24</v>
      </c>
      <c r="E70" s="1">
        <f t="shared" si="45"/>
        <v>9.6E-05</v>
      </c>
      <c r="F70" s="1">
        <f t="shared" si="46"/>
        <v>0.09162738253541347</v>
      </c>
      <c r="G70">
        <f t="shared" si="47"/>
        <v>249.5</v>
      </c>
      <c r="H70" s="5">
        <f t="shared" si="37"/>
        <v>1001000</v>
      </c>
      <c r="I70" s="6">
        <f t="shared" si="38"/>
        <v>249001</v>
      </c>
      <c r="J70" s="4">
        <f t="shared" si="39"/>
        <v>747003</v>
      </c>
      <c r="K70" s="6">
        <f t="shared" si="33"/>
        <v>3</v>
      </c>
      <c r="L70" s="6">
        <f t="shared" si="40"/>
        <v>2994</v>
      </c>
      <c r="M70" s="4">
        <f t="shared" si="41"/>
        <v>2994</v>
      </c>
      <c r="N70" s="6">
        <f t="shared" si="36"/>
        <v>4</v>
      </c>
      <c r="O70" s="4">
        <f t="shared" si="42"/>
        <v>2</v>
      </c>
      <c r="P70" s="2">
        <f t="shared" si="32"/>
        <v>2003001</v>
      </c>
      <c r="Q70" s="2">
        <f t="shared" si="34"/>
        <v>1750999</v>
      </c>
      <c r="R70">
        <f t="shared" si="35"/>
        <v>252002</v>
      </c>
      <c r="S70" s="1">
        <f t="shared" si="43"/>
        <v>0.002319755629883513</v>
      </c>
      <c r="T70" s="1">
        <f t="shared" si="44"/>
        <v>0.008395577230290994</v>
      </c>
      <c r="U70" s="7">
        <f t="shared" si="48"/>
        <v>3.619164502561237</v>
      </c>
      <c r="V70" s="1">
        <f t="shared" si="49"/>
        <v>0.00076926476648548</v>
      </c>
      <c r="W70" s="7">
        <f t="shared" si="50"/>
        <v>10.913768049780376</v>
      </c>
    </row>
    <row r="71" spans="1:23" ht="15">
      <c r="A71">
        <v>1001</v>
      </c>
      <c r="B71" s="3">
        <v>5</v>
      </c>
      <c r="C71" s="3">
        <v>10000</v>
      </c>
      <c r="D71" s="3">
        <v>1</v>
      </c>
      <c r="E71" s="1">
        <f t="shared" si="45"/>
        <v>0.0001</v>
      </c>
      <c r="F71" s="1">
        <f t="shared" si="46"/>
        <v>0.09525758973078646</v>
      </c>
      <c r="G71">
        <f t="shared" si="47"/>
        <v>166</v>
      </c>
      <c r="H71" s="5">
        <f t="shared" si="37"/>
        <v>1001000</v>
      </c>
      <c r="I71" s="6">
        <f t="shared" si="38"/>
        <v>165336</v>
      </c>
      <c r="J71" s="4">
        <f t="shared" si="39"/>
        <v>826680</v>
      </c>
      <c r="K71" s="6">
        <f t="shared" si="33"/>
        <v>5</v>
      </c>
      <c r="L71" s="6">
        <f t="shared" si="40"/>
        <v>3320</v>
      </c>
      <c r="M71" s="4">
        <f t="shared" si="41"/>
        <v>6640</v>
      </c>
      <c r="N71" s="6">
        <f t="shared" si="36"/>
        <v>8</v>
      </c>
      <c r="O71" s="4">
        <f t="shared" si="42"/>
        <v>12</v>
      </c>
      <c r="P71" s="2">
        <f t="shared" si="32"/>
        <v>2003001</v>
      </c>
      <c r="Q71" s="2">
        <f t="shared" si="34"/>
        <v>1834332</v>
      </c>
      <c r="R71">
        <f t="shared" si="35"/>
        <v>168669</v>
      </c>
      <c r="S71" s="1">
        <f t="shared" si="43"/>
        <v>0.001685268352426994</v>
      </c>
      <c r="T71" s="1">
        <f t="shared" si="44"/>
        <v>0.009074008401318834</v>
      </c>
      <c r="U71" s="7">
        <f t="shared" si="48"/>
        <v>5.384310687524123</v>
      </c>
      <c r="V71" s="1">
        <f t="shared" si="49"/>
        <v>0.000864368169506539</v>
      </c>
      <c r="W71" s="7">
        <f t="shared" si="50"/>
        <v>10.49785117202906</v>
      </c>
    </row>
    <row r="72" spans="1:23" ht="15">
      <c r="A72">
        <v>1001</v>
      </c>
      <c r="B72" s="3">
        <v>5</v>
      </c>
      <c r="C72" s="3">
        <v>10000</v>
      </c>
      <c r="D72" s="3">
        <v>24</v>
      </c>
      <c r="E72" s="1">
        <f t="shared" si="45"/>
        <v>0.0024</v>
      </c>
      <c r="F72" s="1">
        <f t="shared" si="46"/>
        <v>0.909760452073678</v>
      </c>
      <c r="G72">
        <f t="shared" si="47"/>
        <v>166</v>
      </c>
      <c r="H72" s="5">
        <f t="shared" si="37"/>
        <v>1001000</v>
      </c>
      <c r="I72" s="6">
        <f t="shared" si="38"/>
        <v>165336</v>
      </c>
      <c r="J72" s="4">
        <f t="shared" si="39"/>
        <v>826680</v>
      </c>
      <c r="K72" s="6">
        <f t="shared" si="33"/>
        <v>5</v>
      </c>
      <c r="L72" s="6">
        <f t="shared" si="40"/>
        <v>3320</v>
      </c>
      <c r="M72" s="4">
        <f t="shared" si="41"/>
        <v>6640</v>
      </c>
      <c r="N72" s="6">
        <f t="shared" si="36"/>
        <v>8</v>
      </c>
      <c r="O72" s="4">
        <f t="shared" si="42"/>
        <v>12</v>
      </c>
      <c r="P72" s="2">
        <f t="shared" si="32"/>
        <v>2003001</v>
      </c>
      <c r="Q72" s="2">
        <f t="shared" si="34"/>
        <v>1834332</v>
      </c>
      <c r="R72">
        <f t="shared" si="35"/>
        <v>168669</v>
      </c>
      <c r="S72" s="1">
        <f t="shared" si="43"/>
        <v>0.6214988765802142</v>
      </c>
      <c r="T72" s="1">
        <f t="shared" si="44"/>
        <v>0.8276640801573029</v>
      </c>
      <c r="U72" s="7">
        <f t="shared" si="48"/>
        <v>1.331722568368118</v>
      </c>
      <c r="V72" s="1">
        <f t="shared" si="49"/>
        <v>0.7529760477290527</v>
      </c>
      <c r="W72" s="7">
        <f t="shared" si="50"/>
        <v>1.099190449222796</v>
      </c>
    </row>
    <row r="73" spans="1:23" ht="15">
      <c r="A73">
        <v>1001</v>
      </c>
      <c r="B73" s="3">
        <v>5</v>
      </c>
      <c r="C73" s="3">
        <v>250000</v>
      </c>
      <c r="D73" s="3">
        <v>1</v>
      </c>
      <c r="E73" s="1">
        <f t="shared" si="45"/>
        <v>4E-06</v>
      </c>
      <c r="F73" s="1">
        <f t="shared" si="46"/>
        <v>0.003996002656047826</v>
      </c>
      <c r="G73">
        <f t="shared" si="47"/>
        <v>166</v>
      </c>
      <c r="H73" s="5">
        <f t="shared" si="37"/>
        <v>1001000</v>
      </c>
      <c r="I73" s="6">
        <f t="shared" si="38"/>
        <v>165336</v>
      </c>
      <c r="J73" s="4">
        <f t="shared" si="39"/>
        <v>826680</v>
      </c>
      <c r="K73" s="6">
        <f t="shared" si="33"/>
        <v>5</v>
      </c>
      <c r="L73" s="6">
        <f t="shared" si="40"/>
        <v>3320</v>
      </c>
      <c r="M73" s="4">
        <f t="shared" si="41"/>
        <v>6640</v>
      </c>
      <c r="N73" s="6">
        <f t="shared" si="36"/>
        <v>8</v>
      </c>
      <c r="O73" s="4">
        <f t="shared" si="42"/>
        <v>12</v>
      </c>
      <c r="P73" s="2">
        <f t="shared" si="32"/>
        <v>2003001</v>
      </c>
      <c r="Q73" s="2">
        <f t="shared" si="34"/>
        <v>1834332</v>
      </c>
      <c r="R73">
        <f t="shared" si="35"/>
        <v>168669</v>
      </c>
      <c r="S73" s="1">
        <f t="shared" si="43"/>
        <v>2.698696841774151E-06</v>
      </c>
      <c r="T73" s="1">
        <f t="shared" si="44"/>
        <v>1.5968037227141278E-05</v>
      </c>
      <c r="U73" s="7">
        <f t="shared" si="48"/>
        <v>5.9169436818415395</v>
      </c>
      <c r="V73" s="1">
        <f t="shared" si="49"/>
        <v>6.38083191715271E-08</v>
      </c>
      <c r="W73" s="7">
        <f t="shared" si="50"/>
        <v>250.25008391486708</v>
      </c>
    </row>
    <row r="74" spans="1:23" ht="15">
      <c r="A74">
        <v>1001</v>
      </c>
      <c r="B74" s="3">
        <v>5</v>
      </c>
      <c r="C74" s="3">
        <v>250000</v>
      </c>
      <c r="D74" s="3">
        <v>24</v>
      </c>
      <c r="E74" s="1">
        <f t="shared" si="45"/>
        <v>9.6E-05</v>
      </c>
      <c r="F74" s="1">
        <f t="shared" si="46"/>
        <v>0.09162738253541347</v>
      </c>
      <c r="G74">
        <f t="shared" si="47"/>
        <v>166</v>
      </c>
      <c r="H74" s="5">
        <f t="shared" si="37"/>
        <v>1001000</v>
      </c>
      <c r="I74" s="6">
        <f t="shared" si="38"/>
        <v>165336</v>
      </c>
      <c r="J74" s="4">
        <f t="shared" si="39"/>
        <v>826680</v>
      </c>
      <c r="K74" s="6">
        <f t="shared" si="33"/>
        <v>5</v>
      </c>
      <c r="L74" s="6">
        <f t="shared" si="40"/>
        <v>3320</v>
      </c>
      <c r="M74" s="4">
        <f t="shared" si="41"/>
        <v>6640</v>
      </c>
      <c r="N74" s="6">
        <f t="shared" si="36"/>
        <v>8</v>
      </c>
      <c r="O74" s="4">
        <f t="shared" si="42"/>
        <v>12</v>
      </c>
      <c r="P74" s="2">
        <f t="shared" si="32"/>
        <v>2003001</v>
      </c>
      <c r="Q74" s="2">
        <f t="shared" si="34"/>
        <v>1834332</v>
      </c>
      <c r="R74">
        <f t="shared" si="35"/>
        <v>168669</v>
      </c>
      <c r="S74" s="1">
        <f t="shared" si="43"/>
        <v>0.0015532459664530096</v>
      </c>
      <c r="T74" s="1">
        <f t="shared" si="44"/>
        <v>0.008395577230290994</v>
      </c>
      <c r="U74" s="7">
        <f t="shared" si="48"/>
        <v>5.405182058488214</v>
      </c>
      <c r="V74" s="1">
        <f t="shared" si="49"/>
        <v>0.00076926476648548</v>
      </c>
      <c r="W74" s="7">
        <f t="shared" si="50"/>
        <v>10.913768049780376</v>
      </c>
    </row>
    <row r="75" spans="1:23" ht="15">
      <c r="A75">
        <v>1001</v>
      </c>
      <c r="B75" s="3">
        <v>11</v>
      </c>
      <c r="C75" s="3">
        <v>10000</v>
      </c>
      <c r="D75" s="3">
        <v>1</v>
      </c>
      <c r="E75" s="1">
        <f t="shared" si="45"/>
        <v>0.0001</v>
      </c>
      <c r="F75" s="1">
        <f t="shared" si="46"/>
        <v>0.09525758973078646</v>
      </c>
      <c r="G75">
        <f t="shared" si="47"/>
        <v>82.5</v>
      </c>
      <c r="H75" s="5">
        <f t="shared" si="37"/>
        <v>1001000</v>
      </c>
      <c r="I75" s="6">
        <f t="shared" si="38"/>
        <v>81675</v>
      </c>
      <c r="J75" s="4">
        <f t="shared" si="39"/>
        <v>898425</v>
      </c>
      <c r="K75" s="6">
        <f t="shared" si="33"/>
        <v>11</v>
      </c>
      <c r="L75" s="6">
        <f t="shared" si="40"/>
        <v>3630</v>
      </c>
      <c r="M75" s="4">
        <f t="shared" si="41"/>
        <v>18150</v>
      </c>
      <c r="N75" s="6">
        <f t="shared" si="36"/>
        <v>20</v>
      </c>
      <c r="O75" s="4">
        <f t="shared" si="42"/>
        <v>90</v>
      </c>
      <c r="P75" s="2">
        <f t="shared" si="32"/>
        <v>2003001</v>
      </c>
      <c r="Q75" s="2">
        <f t="shared" si="34"/>
        <v>1917665</v>
      </c>
      <c r="R75">
        <f t="shared" si="35"/>
        <v>85336</v>
      </c>
      <c r="S75" s="1">
        <f t="shared" si="43"/>
        <v>0.000852995999294448</v>
      </c>
      <c r="T75" s="1">
        <f t="shared" si="44"/>
        <v>0.009074008401318834</v>
      </c>
      <c r="U75" s="7">
        <f t="shared" si="48"/>
        <v>10.637808862907166</v>
      </c>
      <c r="V75" s="1">
        <f t="shared" si="49"/>
        <v>0.000864368169506539</v>
      </c>
      <c r="W75" s="7">
        <f t="shared" si="50"/>
        <v>10.49785117202906</v>
      </c>
    </row>
    <row r="76" spans="1:23" ht="15">
      <c r="A76">
        <v>1001</v>
      </c>
      <c r="B76" s="3">
        <v>11</v>
      </c>
      <c r="C76" s="3">
        <v>10000</v>
      </c>
      <c r="D76" s="3">
        <v>24</v>
      </c>
      <c r="E76" s="1">
        <f t="shared" si="45"/>
        <v>0.0024</v>
      </c>
      <c r="F76" s="1">
        <f t="shared" si="46"/>
        <v>0.909760452073678</v>
      </c>
      <c r="G76">
        <f t="shared" si="47"/>
        <v>82.5</v>
      </c>
      <c r="H76" s="5">
        <f t="shared" si="37"/>
        <v>1001000</v>
      </c>
      <c r="I76" s="6">
        <f t="shared" si="38"/>
        <v>81675</v>
      </c>
      <c r="J76" s="4">
        <f t="shared" si="39"/>
        <v>898425</v>
      </c>
      <c r="K76" s="6">
        <f t="shared" si="33"/>
        <v>11</v>
      </c>
      <c r="L76" s="6">
        <f t="shared" si="40"/>
        <v>3630</v>
      </c>
      <c r="M76" s="4">
        <f t="shared" si="41"/>
        <v>18150</v>
      </c>
      <c r="N76" s="6">
        <f t="shared" si="36"/>
        <v>20</v>
      </c>
      <c r="O76" s="4">
        <f t="shared" si="42"/>
        <v>90</v>
      </c>
      <c r="P76" s="2">
        <f t="shared" si="32"/>
        <v>2003001</v>
      </c>
      <c r="Q76" s="2">
        <f t="shared" si="34"/>
        <v>1917665</v>
      </c>
      <c r="R76">
        <f t="shared" si="35"/>
        <v>85336</v>
      </c>
      <c r="S76" s="1">
        <f t="shared" si="43"/>
        <v>0.3883143520830611</v>
      </c>
      <c r="T76" s="1">
        <f t="shared" si="44"/>
        <v>0.8276640801573029</v>
      </c>
      <c r="U76" s="7">
        <f t="shared" si="48"/>
        <v>2.1314279931128173</v>
      </c>
      <c r="V76" s="1">
        <f t="shared" si="49"/>
        <v>0.7529760477290527</v>
      </c>
      <c r="W76" s="7">
        <f t="shared" si="50"/>
        <v>1.099190449222796</v>
      </c>
    </row>
    <row r="77" spans="1:23" ht="15">
      <c r="A77">
        <v>1001</v>
      </c>
      <c r="B77" s="3">
        <v>11</v>
      </c>
      <c r="C77" s="3">
        <v>250000</v>
      </c>
      <c r="D77" s="3">
        <v>1</v>
      </c>
      <c r="E77" s="1">
        <f t="shared" si="45"/>
        <v>4E-06</v>
      </c>
      <c r="F77" s="1">
        <f t="shared" si="46"/>
        <v>0.003996002656047826</v>
      </c>
      <c r="G77">
        <f t="shared" si="47"/>
        <v>82.5</v>
      </c>
      <c r="H77" s="5">
        <f t="shared" si="37"/>
        <v>1001000</v>
      </c>
      <c r="I77" s="6">
        <f t="shared" si="38"/>
        <v>81675</v>
      </c>
      <c r="J77" s="4">
        <f t="shared" si="39"/>
        <v>898425</v>
      </c>
      <c r="K77" s="6">
        <f t="shared" si="33"/>
        <v>11</v>
      </c>
      <c r="L77" s="6">
        <f t="shared" si="40"/>
        <v>3630</v>
      </c>
      <c r="M77" s="4">
        <f t="shared" si="41"/>
        <v>18150</v>
      </c>
      <c r="N77" s="6">
        <f t="shared" si="36"/>
        <v>20</v>
      </c>
      <c r="O77" s="4">
        <f t="shared" si="42"/>
        <v>90</v>
      </c>
      <c r="P77" s="2">
        <f t="shared" si="32"/>
        <v>2003001</v>
      </c>
      <c r="Q77" s="2">
        <f t="shared" si="34"/>
        <v>1917665</v>
      </c>
      <c r="R77">
        <f t="shared" si="35"/>
        <v>85336</v>
      </c>
      <c r="S77" s="1">
        <f t="shared" si="43"/>
        <v>1.36537328865316E-06</v>
      </c>
      <c r="T77" s="1">
        <f t="shared" si="44"/>
        <v>1.5968037227141278E-05</v>
      </c>
      <c r="U77" s="7">
        <f t="shared" si="48"/>
        <v>11.694997521807805</v>
      </c>
      <c r="V77" s="1">
        <f t="shared" si="49"/>
        <v>6.38083191715271E-08</v>
      </c>
      <c r="W77" s="7">
        <f t="shared" si="50"/>
        <v>250.25008391486708</v>
      </c>
    </row>
    <row r="78" spans="1:23" ht="15">
      <c r="A78">
        <v>1001</v>
      </c>
      <c r="B78" s="3">
        <v>11</v>
      </c>
      <c r="C78" s="3">
        <v>250000</v>
      </c>
      <c r="D78" s="3">
        <v>24</v>
      </c>
      <c r="E78" s="1">
        <f t="shared" si="45"/>
        <v>9.6E-05</v>
      </c>
      <c r="F78" s="1">
        <f t="shared" si="46"/>
        <v>0.09162738253541347</v>
      </c>
      <c r="G78">
        <f t="shared" si="47"/>
        <v>82.5</v>
      </c>
      <c r="H78" s="5">
        <f t="shared" si="37"/>
        <v>1001000</v>
      </c>
      <c r="I78" s="6">
        <f t="shared" si="38"/>
        <v>81675</v>
      </c>
      <c r="J78" s="4">
        <f t="shared" si="39"/>
        <v>898425</v>
      </c>
      <c r="K78" s="6">
        <f t="shared" si="33"/>
        <v>11</v>
      </c>
      <c r="L78" s="6">
        <f t="shared" si="40"/>
        <v>3630</v>
      </c>
      <c r="M78" s="4">
        <f t="shared" si="41"/>
        <v>18150</v>
      </c>
      <c r="N78" s="6">
        <f t="shared" si="36"/>
        <v>20</v>
      </c>
      <c r="O78" s="4">
        <f t="shared" si="42"/>
        <v>90</v>
      </c>
      <c r="P78" s="2">
        <f>SUM(H78:O78)</f>
        <v>2003001</v>
      </c>
      <c r="Q78" s="2">
        <f t="shared" si="34"/>
        <v>1917665</v>
      </c>
      <c r="R78">
        <f t="shared" si="35"/>
        <v>85336</v>
      </c>
      <c r="S78" s="1">
        <f t="shared" si="43"/>
        <v>0.0007861473998472812</v>
      </c>
      <c r="T78" s="1">
        <f t="shared" si="44"/>
        <v>0.008395577230290994</v>
      </c>
      <c r="U78" s="7">
        <f t="shared" si="48"/>
        <v>10.679393243457827</v>
      </c>
      <c r="V78" s="1">
        <f t="shared" si="49"/>
        <v>0.00076926476648548</v>
      </c>
      <c r="W78" s="7">
        <f t="shared" si="50"/>
        <v>10.913768049780376</v>
      </c>
    </row>
    <row r="79" spans="1:23" ht="15">
      <c r="A79">
        <v>1001</v>
      </c>
      <c r="B79" s="3">
        <v>107</v>
      </c>
      <c r="C79" s="3">
        <v>10000</v>
      </c>
      <c r="D79" s="3">
        <v>1</v>
      </c>
      <c r="E79" s="1">
        <f t="shared" si="45"/>
        <v>0.0001</v>
      </c>
      <c r="F79" s="1">
        <f t="shared" si="46"/>
        <v>0.09525758973078646</v>
      </c>
      <c r="G79">
        <f t="shared" si="47"/>
        <v>8.277777777777779</v>
      </c>
      <c r="H79" s="5">
        <f t="shared" si="37"/>
        <v>1001000</v>
      </c>
      <c r="I79" s="6">
        <f t="shared" si="38"/>
        <v>7400.333333333335</v>
      </c>
      <c r="J79" s="4">
        <f t="shared" si="39"/>
        <v>791835.6666666669</v>
      </c>
      <c r="K79" s="6">
        <f t="shared" si="33"/>
        <v>107</v>
      </c>
      <c r="L79" s="6">
        <f t="shared" si="40"/>
        <v>3542.888888888889</v>
      </c>
      <c r="M79" s="4">
        <f t="shared" si="41"/>
        <v>187773.11111111112</v>
      </c>
      <c r="N79" s="6">
        <f t="shared" si="36"/>
        <v>212</v>
      </c>
      <c r="O79" s="4">
        <f t="shared" si="42"/>
        <v>11130</v>
      </c>
      <c r="P79" s="2">
        <f>SUM(H79:O79)</f>
        <v>2003001.0000000005</v>
      </c>
      <c r="Q79" s="2">
        <f t="shared" si="34"/>
        <v>1991738.777777778</v>
      </c>
      <c r="R79">
        <f t="shared" si="35"/>
        <v>11262.222222222224</v>
      </c>
      <c r="S79" s="1">
        <f t="shared" si="43"/>
        <v>0.00011261588170674575</v>
      </c>
      <c r="T79" s="1">
        <f t="shared" si="44"/>
        <v>0.009074008401318834</v>
      </c>
      <c r="U79" s="7">
        <f t="shared" si="48"/>
        <v>80.5748555514377</v>
      </c>
      <c r="V79" s="1">
        <f t="shared" si="49"/>
        <v>0.000864368169506539</v>
      </c>
      <c r="W79" s="7">
        <f t="shared" si="50"/>
        <v>10.49785117202906</v>
      </c>
    </row>
    <row r="80" spans="1:23" ht="15">
      <c r="A80">
        <v>1001</v>
      </c>
      <c r="B80" s="3">
        <v>107</v>
      </c>
      <c r="C80" s="3">
        <v>10000</v>
      </c>
      <c r="D80" s="3">
        <v>24</v>
      </c>
      <c r="E80" s="1">
        <f t="shared" si="45"/>
        <v>0.0024</v>
      </c>
      <c r="F80" s="1">
        <f t="shared" si="46"/>
        <v>0.909760452073678</v>
      </c>
      <c r="G80">
        <f t="shared" si="47"/>
        <v>8.277777777777779</v>
      </c>
      <c r="H80" s="5">
        <f t="shared" si="37"/>
        <v>1001000</v>
      </c>
      <c r="I80" s="6">
        <f t="shared" si="38"/>
        <v>7400.333333333335</v>
      </c>
      <c r="J80" s="4">
        <f t="shared" si="39"/>
        <v>791835.6666666669</v>
      </c>
      <c r="K80" s="6">
        <f t="shared" si="33"/>
        <v>107</v>
      </c>
      <c r="L80" s="6">
        <f t="shared" si="40"/>
        <v>3542.888888888889</v>
      </c>
      <c r="M80" s="4">
        <f t="shared" si="41"/>
        <v>187773.11111111112</v>
      </c>
      <c r="N80" s="6">
        <f t="shared" si="36"/>
        <v>212</v>
      </c>
      <c r="O80" s="4">
        <f t="shared" si="42"/>
        <v>11130</v>
      </c>
      <c r="P80" s="2">
        <f>SUM(H80:O80)</f>
        <v>2003001.0000000005</v>
      </c>
      <c r="Q80" s="2">
        <f t="shared" si="34"/>
        <v>1991738.777777778</v>
      </c>
      <c r="R80">
        <f t="shared" si="35"/>
        <v>11262.222222222224</v>
      </c>
      <c r="S80" s="1">
        <f t="shared" si="43"/>
        <v>0.06281125990169134</v>
      </c>
      <c r="T80" s="1">
        <f t="shared" si="44"/>
        <v>0.8276640801573029</v>
      </c>
      <c r="U80" s="7">
        <f t="shared" si="48"/>
        <v>13.177001726326079</v>
      </c>
      <c r="V80" s="1">
        <f t="shared" si="49"/>
        <v>0.7529760477290527</v>
      </c>
      <c r="W80" s="7">
        <f t="shared" si="50"/>
        <v>1.099190449222796</v>
      </c>
    </row>
    <row r="81" spans="1:23" ht="15">
      <c r="A81">
        <v>1001</v>
      </c>
      <c r="B81" s="3">
        <v>107</v>
      </c>
      <c r="C81" s="3">
        <v>250000</v>
      </c>
      <c r="D81" s="3">
        <v>1</v>
      </c>
      <c r="E81" s="1">
        <f t="shared" si="45"/>
        <v>4E-06</v>
      </c>
      <c r="F81" s="1">
        <f t="shared" si="46"/>
        <v>0.003996002656047826</v>
      </c>
      <c r="G81">
        <f t="shared" si="47"/>
        <v>8.277777777777779</v>
      </c>
      <c r="H81" s="5">
        <f t="shared" si="37"/>
        <v>1001000</v>
      </c>
      <c r="I81" s="6">
        <f t="shared" si="38"/>
        <v>7400.333333333335</v>
      </c>
      <c r="J81" s="4">
        <f t="shared" si="39"/>
        <v>791835.6666666669</v>
      </c>
      <c r="K81" s="6">
        <f t="shared" si="33"/>
        <v>107</v>
      </c>
      <c r="L81" s="6">
        <f t="shared" si="40"/>
        <v>3542.888888888889</v>
      </c>
      <c r="M81" s="4">
        <f t="shared" si="41"/>
        <v>187773.11111111112</v>
      </c>
      <c r="N81" s="6">
        <f t="shared" si="36"/>
        <v>212</v>
      </c>
      <c r="O81" s="4">
        <f t="shared" si="42"/>
        <v>11130</v>
      </c>
      <c r="P81" s="2">
        <f>SUM(H81:O81)</f>
        <v>2003001.0000000005</v>
      </c>
      <c r="Q81" s="2">
        <f t="shared" si="34"/>
        <v>1991738.777777778</v>
      </c>
      <c r="R81">
        <f t="shared" si="35"/>
        <v>11262.222222222224</v>
      </c>
      <c r="S81" s="1">
        <f t="shared" si="43"/>
        <v>1.8019530412249907E-07</v>
      </c>
      <c r="T81" s="1">
        <f t="shared" si="44"/>
        <v>1.5968037227141278E-05</v>
      </c>
      <c r="U81" s="7">
        <f t="shared" si="48"/>
        <v>88.61516844127082</v>
      </c>
      <c r="V81" s="1">
        <f t="shared" si="49"/>
        <v>6.38083191715271E-08</v>
      </c>
      <c r="W81" s="7">
        <f t="shared" si="50"/>
        <v>250.25008391486708</v>
      </c>
    </row>
    <row r="82" spans="1:23" ht="15">
      <c r="A82">
        <v>1001</v>
      </c>
      <c r="B82" s="3">
        <v>107</v>
      </c>
      <c r="C82" s="3">
        <v>250000</v>
      </c>
      <c r="D82" s="3">
        <v>24</v>
      </c>
      <c r="E82" s="1">
        <f t="shared" si="45"/>
        <v>9.6E-05</v>
      </c>
      <c r="F82" s="1">
        <f t="shared" si="46"/>
        <v>0.09162738253541347</v>
      </c>
      <c r="G82">
        <f t="shared" si="47"/>
        <v>8.277777777777779</v>
      </c>
      <c r="H82" s="5">
        <f t="shared" si="37"/>
        <v>1001000</v>
      </c>
      <c r="I82" s="6">
        <f t="shared" si="38"/>
        <v>7400.333333333335</v>
      </c>
      <c r="J82" s="4">
        <f t="shared" si="39"/>
        <v>791835.6666666669</v>
      </c>
      <c r="K82" s="6">
        <f t="shared" si="33"/>
        <v>107</v>
      </c>
      <c r="L82" s="6">
        <f t="shared" si="40"/>
        <v>3542.888888888889</v>
      </c>
      <c r="M82" s="4">
        <f t="shared" si="41"/>
        <v>187773.11111111112</v>
      </c>
      <c r="N82" s="6">
        <f t="shared" si="36"/>
        <v>212</v>
      </c>
      <c r="O82" s="4">
        <f t="shared" si="42"/>
        <v>11130</v>
      </c>
      <c r="P82" s="2">
        <f>SUM(H82:O82)</f>
        <v>2003001.0000000005</v>
      </c>
      <c r="Q82" s="2">
        <f t="shared" si="34"/>
        <v>1991738.777777778</v>
      </c>
      <c r="R82">
        <f t="shared" si="35"/>
        <v>11262.222222222224</v>
      </c>
      <c r="S82" s="1">
        <f t="shared" si="43"/>
        <v>0.00010378725379378562</v>
      </c>
      <c r="T82" s="1">
        <f t="shared" si="44"/>
        <v>0.008395577230290994</v>
      </c>
      <c r="U82" s="7">
        <f t="shared" si="48"/>
        <v>80.89218014162053</v>
      </c>
      <c r="V82" s="1">
        <f t="shared" si="49"/>
        <v>0.00076926476648548</v>
      </c>
      <c r="W82" s="7">
        <f t="shared" si="50"/>
        <v>10.913768049780376</v>
      </c>
    </row>
    <row r="83" spans="1:23" ht="15">
      <c r="A83">
        <v>1001</v>
      </c>
      <c r="B83" s="3">
        <v>314</v>
      </c>
      <c r="C83" s="3">
        <v>10000</v>
      </c>
      <c r="D83" s="3">
        <v>1</v>
      </c>
      <c r="E83" s="1">
        <f t="shared" si="45"/>
        <v>0.0001</v>
      </c>
      <c r="F83" s="1">
        <f t="shared" si="46"/>
        <v>0.09525758973078646</v>
      </c>
      <c r="G83">
        <f t="shared" si="47"/>
        <v>2.1809523809523808</v>
      </c>
      <c r="H83" s="5">
        <f t="shared" si="37"/>
        <v>1001000</v>
      </c>
      <c r="I83" s="6">
        <f t="shared" si="38"/>
        <v>1498.3142857142852</v>
      </c>
      <c r="J83" s="4">
        <f t="shared" si="39"/>
        <v>470470.6857142856</v>
      </c>
      <c r="K83" s="6">
        <f>B83</f>
        <v>314</v>
      </c>
      <c r="L83" s="6">
        <f t="shared" si="40"/>
        <v>2739.27619047619</v>
      </c>
      <c r="M83" s="4">
        <f t="shared" si="41"/>
        <v>428696.72380952386</v>
      </c>
      <c r="N83" s="6">
        <f t="shared" si="36"/>
        <v>626</v>
      </c>
      <c r="O83" s="4">
        <f t="shared" si="42"/>
        <v>97656</v>
      </c>
      <c r="P83" s="2">
        <f>SUM(H83:O83)</f>
        <v>2003001</v>
      </c>
      <c r="Q83" s="2">
        <f>SUM(H83,J83,M83,O83)</f>
        <v>1997823.4095238093</v>
      </c>
      <c r="R83">
        <f>SUM(I83,K83,L83,N83)</f>
        <v>5177.590476190475</v>
      </c>
      <c r="S83" s="1">
        <f t="shared" si="43"/>
        <v>5.177456493188348E-05</v>
      </c>
      <c r="T83" s="1">
        <f t="shared" si="44"/>
        <v>0.009074008401318834</v>
      </c>
      <c r="U83" s="7">
        <f t="shared" si="48"/>
        <v>175.2599642943776</v>
      </c>
      <c r="V83" s="1">
        <f t="shared" si="49"/>
        <v>0.000864368169506539</v>
      </c>
      <c r="W83" s="7">
        <f t="shared" si="50"/>
        <v>10.49785117202906</v>
      </c>
    </row>
    <row r="84" spans="1:23" ht="15">
      <c r="A84">
        <v>1001</v>
      </c>
      <c r="B84" s="3">
        <v>314</v>
      </c>
      <c r="C84" s="3">
        <v>10000</v>
      </c>
      <c r="D84" s="3">
        <v>24</v>
      </c>
      <c r="E84" s="1">
        <f t="shared" si="45"/>
        <v>0.0024</v>
      </c>
      <c r="F84" s="1">
        <f t="shared" si="46"/>
        <v>0.909760452073678</v>
      </c>
      <c r="G84">
        <f t="shared" si="47"/>
        <v>2.1809523809523808</v>
      </c>
      <c r="H84" s="5">
        <f t="shared" si="37"/>
        <v>1001000</v>
      </c>
      <c r="I84" s="6">
        <f t="shared" si="38"/>
        <v>1498.3142857142852</v>
      </c>
      <c r="J84" s="4">
        <f t="shared" si="39"/>
        <v>470470.6857142856</v>
      </c>
      <c r="K84" s="6">
        <f>B84</f>
        <v>314</v>
      </c>
      <c r="L84" s="6">
        <f t="shared" si="40"/>
        <v>2739.27619047619</v>
      </c>
      <c r="M84" s="4">
        <f t="shared" si="41"/>
        <v>428696.72380952386</v>
      </c>
      <c r="N84" s="6">
        <f t="shared" si="36"/>
        <v>626</v>
      </c>
      <c r="O84" s="4">
        <f t="shared" si="42"/>
        <v>97656</v>
      </c>
      <c r="P84" s="2">
        <f>SUM(H84:O84)</f>
        <v>2003001</v>
      </c>
      <c r="Q84" s="2">
        <f>SUM(H84,J84,M84,O84)</f>
        <v>1997823.4095238093</v>
      </c>
      <c r="R84">
        <f>SUM(I84,K84,L84,N84)</f>
        <v>5177.590476190475</v>
      </c>
      <c r="S84" s="1">
        <f t="shared" si="43"/>
        <v>0.029382689215986413</v>
      </c>
      <c r="T84" s="1">
        <f t="shared" si="44"/>
        <v>0.8276640801573029</v>
      </c>
      <c r="U84" s="7">
        <f t="shared" si="48"/>
        <v>28.168425091158465</v>
      </c>
      <c r="V84" s="1">
        <f t="shared" si="49"/>
        <v>0.7529760477290527</v>
      </c>
      <c r="W84" s="7">
        <f t="shared" si="50"/>
        <v>1.099190449222796</v>
      </c>
    </row>
    <row r="85" spans="1:23" ht="15">
      <c r="A85">
        <v>1001</v>
      </c>
      <c r="B85" s="3">
        <v>314</v>
      </c>
      <c r="C85" s="3">
        <v>250000</v>
      </c>
      <c r="D85" s="3">
        <v>1</v>
      </c>
      <c r="E85" s="1">
        <f t="shared" si="45"/>
        <v>4E-06</v>
      </c>
      <c r="F85" s="1">
        <f t="shared" si="46"/>
        <v>0.003996002656047826</v>
      </c>
      <c r="G85">
        <f t="shared" si="47"/>
        <v>2.1809523809523808</v>
      </c>
      <c r="H85" s="5">
        <f t="shared" si="37"/>
        <v>1001000</v>
      </c>
      <c r="I85" s="6">
        <f t="shared" si="38"/>
        <v>1498.3142857142852</v>
      </c>
      <c r="J85" s="4">
        <f t="shared" si="39"/>
        <v>470470.6857142856</v>
      </c>
      <c r="K85" s="6">
        <f>B85</f>
        <v>314</v>
      </c>
      <c r="L85" s="6">
        <f t="shared" si="40"/>
        <v>2739.27619047619</v>
      </c>
      <c r="M85" s="4">
        <f t="shared" si="41"/>
        <v>428696.72380952386</v>
      </c>
      <c r="N85" s="6">
        <f t="shared" si="36"/>
        <v>626</v>
      </c>
      <c r="O85" s="4">
        <f t="shared" si="42"/>
        <v>97656</v>
      </c>
      <c r="P85" s="2">
        <f>SUM(H85:O85)</f>
        <v>2003001</v>
      </c>
      <c r="Q85" s="2">
        <f>SUM(H85,J85,M85,O85)</f>
        <v>1997823.4095238093</v>
      </c>
      <c r="R85">
        <f>SUM(I85,K85,L85,N85)</f>
        <v>5177.590476190475</v>
      </c>
      <c r="S85" s="1">
        <f t="shared" si="43"/>
        <v>8.284133612423972E-08</v>
      </c>
      <c r="T85" s="1">
        <f t="shared" si="44"/>
        <v>1.5968037227141278E-05</v>
      </c>
      <c r="U85" s="7">
        <f t="shared" si="48"/>
        <v>192.75446261747297</v>
      </c>
      <c r="V85" s="1">
        <f t="shared" si="49"/>
        <v>6.38083191715271E-08</v>
      </c>
      <c r="W85" s="7">
        <f t="shared" si="50"/>
        <v>250.25008391486708</v>
      </c>
    </row>
    <row r="86" spans="1:23" ht="15">
      <c r="A86">
        <v>1001</v>
      </c>
      <c r="B86" s="3">
        <v>314</v>
      </c>
      <c r="C86" s="3">
        <v>250000</v>
      </c>
      <c r="D86" s="3">
        <v>24</v>
      </c>
      <c r="E86" s="1">
        <f t="shared" si="45"/>
        <v>9.6E-05</v>
      </c>
      <c r="F86" s="1">
        <f t="shared" si="46"/>
        <v>0.09162738253541347</v>
      </c>
      <c r="G86">
        <f t="shared" si="47"/>
        <v>2.1809523809523808</v>
      </c>
      <c r="H86" s="5">
        <f t="shared" si="37"/>
        <v>1001000</v>
      </c>
      <c r="I86" s="6">
        <f t="shared" si="38"/>
        <v>1498.3142857142852</v>
      </c>
      <c r="J86" s="4">
        <f t="shared" si="39"/>
        <v>470470.6857142856</v>
      </c>
      <c r="K86" s="6">
        <f>B86</f>
        <v>314</v>
      </c>
      <c r="L86" s="6">
        <f t="shared" si="40"/>
        <v>2739.27619047619</v>
      </c>
      <c r="M86" s="4">
        <f t="shared" si="41"/>
        <v>428696.72380952386</v>
      </c>
      <c r="N86" s="6">
        <f t="shared" si="36"/>
        <v>626</v>
      </c>
      <c r="O86" s="4">
        <f t="shared" si="42"/>
        <v>97656</v>
      </c>
      <c r="P86" s="2">
        <f>SUM(H86:O86)</f>
        <v>2003001</v>
      </c>
      <c r="Q86" s="2">
        <f>SUM(H86,J86,M86,O86)</f>
        <v>1997823.4095238093</v>
      </c>
      <c r="R86">
        <f>SUM(I86,K86,L86,N86)</f>
        <v>5177.590476190475</v>
      </c>
      <c r="S86" s="1">
        <f t="shared" si="43"/>
        <v>4.771553543536644E-05</v>
      </c>
      <c r="T86" s="1">
        <f t="shared" si="44"/>
        <v>0.008395577230290994</v>
      </c>
      <c r="U86" s="7">
        <f t="shared" si="48"/>
        <v>175.9506029574646</v>
      </c>
      <c r="V86" s="1">
        <f t="shared" si="49"/>
        <v>0.00076926476648548</v>
      </c>
      <c r="W86" s="7">
        <f t="shared" si="50"/>
        <v>10.913768049780376</v>
      </c>
    </row>
    <row r="87" spans="1:23" ht="15">
      <c r="A87">
        <v>1001</v>
      </c>
      <c r="B87" s="3">
        <v>1001</v>
      </c>
      <c r="C87" s="3">
        <v>10000</v>
      </c>
      <c r="D87" s="3">
        <v>1</v>
      </c>
      <c r="E87" s="1">
        <f>D87/C87</f>
        <v>0.0001</v>
      </c>
      <c r="F87" s="1">
        <f>1-(1-E87)^A87</f>
        <v>0.09525758973078646</v>
      </c>
      <c r="G87">
        <f>(A87-B87)/(B87+1)</f>
        <v>0</v>
      </c>
      <c r="H87" s="5">
        <f>A87*(A87-1)</f>
        <v>1001000</v>
      </c>
      <c r="I87" s="6">
        <f>(((A87-B87)/(B87+1))^2)*(B87+1)</f>
        <v>0</v>
      </c>
      <c r="J87" s="4">
        <f>(((A87-B87)/(B87+1))^2)*(B87+1)*B87</f>
        <v>0</v>
      </c>
      <c r="K87" s="6">
        <f>B87</f>
        <v>1001</v>
      </c>
      <c r="L87" s="6">
        <f>2*2*(A87-B87)/(B87+1)*B87</f>
        <v>0</v>
      </c>
      <c r="M87" s="4">
        <f>2*(A87-B87-2*(A87-B87)/(B87+1))*B87</f>
        <v>0</v>
      </c>
      <c r="N87" s="6">
        <f>2*(B87-1)</f>
        <v>2000</v>
      </c>
      <c r="O87" s="4">
        <f>B87*B87-B87-N87</f>
        <v>999000</v>
      </c>
      <c r="P87" s="2">
        <f>SUM(H87:O87)</f>
        <v>2003001</v>
      </c>
      <c r="Q87" s="2">
        <f>SUM(H87,J87,M87,O87)</f>
        <v>2000000</v>
      </c>
      <c r="R87">
        <f>SUM(I87,K87,L87,N87)</f>
        <v>3001</v>
      </c>
      <c r="S87" s="1">
        <f>1-(1-(E87*E87))^R87</f>
        <v>3.000954996446037E-05</v>
      </c>
      <c r="T87" s="1">
        <f>F87*F87</f>
        <v>0.009074008401318834</v>
      </c>
      <c r="U87" s="7">
        <f>T87/S87</f>
        <v>302.37069239841907</v>
      </c>
      <c r="V87" s="1">
        <f>F87*F87*F87</f>
        <v>0.000864368169506539</v>
      </c>
      <c r="W87" s="7">
        <f>T87/V87</f>
        <v>10.49785117202906</v>
      </c>
    </row>
    <row r="88" spans="1:23" ht="15">
      <c r="A88">
        <v>1001</v>
      </c>
      <c r="B88" s="3">
        <v>1001</v>
      </c>
      <c r="C88" s="3">
        <v>10000</v>
      </c>
      <c r="D88" s="3">
        <v>24</v>
      </c>
      <c r="E88" s="1">
        <f>D88/C88</f>
        <v>0.0024</v>
      </c>
      <c r="F88" s="1">
        <f>1-(1-E88)^A88</f>
        <v>0.909760452073678</v>
      </c>
      <c r="G88">
        <f>(A88-B88)/(B88+1)</f>
        <v>0</v>
      </c>
      <c r="H88" s="5">
        <f>A88*(A88-1)</f>
        <v>1001000</v>
      </c>
      <c r="I88" s="6">
        <f>(((A88-B88)/(B88+1))^2)*(B88+1)</f>
        <v>0</v>
      </c>
      <c r="J88" s="4">
        <f>(((A88-B88)/(B88+1))^2)*(B88+1)*B88</f>
        <v>0</v>
      </c>
      <c r="K88" s="6">
        <f>B88</f>
        <v>1001</v>
      </c>
      <c r="L88" s="6">
        <f>2*2*(A88-B88)/(B88+1)*B88</f>
        <v>0</v>
      </c>
      <c r="M88" s="4">
        <f>2*(A88-B88-2*(A88-B88)/(B88+1))*B88</f>
        <v>0</v>
      </c>
      <c r="N88" s="6">
        <f>2*(B88-1)</f>
        <v>2000</v>
      </c>
      <c r="O88" s="4">
        <f>B88*B88-B88-N88</f>
        <v>999000</v>
      </c>
      <c r="P88" s="2">
        <f>SUM(H88:O88)</f>
        <v>2003001</v>
      </c>
      <c r="Q88" s="2">
        <f>SUM(H88,J88,M88,O88)</f>
        <v>2000000</v>
      </c>
      <c r="R88">
        <f>SUM(I88,K88,L88,N88)</f>
        <v>3001</v>
      </c>
      <c r="S88" s="1">
        <f>1-(1-(E88*E88))^R88</f>
        <v>0.017137267297077874</v>
      </c>
      <c r="T88" s="1">
        <f>F88*F88</f>
        <v>0.8276640801573029</v>
      </c>
      <c r="U88" s="7">
        <f>T88/S88</f>
        <v>48.29615281185643</v>
      </c>
      <c r="V88" s="1">
        <f>F88*F88*F88</f>
        <v>0.7529760477290527</v>
      </c>
      <c r="W88" s="7">
        <f>T88/V88</f>
        <v>1.099190449222796</v>
      </c>
    </row>
    <row r="89" spans="1:23" ht="15">
      <c r="A89">
        <v>1001</v>
      </c>
      <c r="B89" s="3">
        <v>1001</v>
      </c>
      <c r="C89" s="3">
        <v>250000</v>
      </c>
      <c r="D89" s="3">
        <v>1</v>
      </c>
      <c r="E89" s="1">
        <f>D89/C89</f>
        <v>4E-06</v>
      </c>
      <c r="F89" s="1">
        <f>1-(1-E89)^A89</f>
        <v>0.003996002656047826</v>
      </c>
      <c r="G89">
        <f>(A89-B89)/(B89+1)</f>
        <v>0</v>
      </c>
      <c r="H89" s="5">
        <f>A89*(A89-1)</f>
        <v>1001000</v>
      </c>
      <c r="I89" s="6">
        <f>(((A89-B89)/(B89+1))^2)*(B89+1)</f>
        <v>0</v>
      </c>
      <c r="J89" s="4">
        <f>(((A89-B89)/(B89+1))^2)*(B89+1)*B89</f>
        <v>0</v>
      </c>
      <c r="K89" s="6">
        <f>B89</f>
        <v>1001</v>
      </c>
      <c r="L89" s="6">
        <f>2*2*(A89-B89)/(B89+1)*B89</f>
        <v>0</v>
      </c>
      <c r="M89" s="4">
        <f>2*(A89-B89-2*(A89-B89)/(B89+1))*B89</f>
        <v>0</v>
      </c>
      <c r="N89" s="6">
        <f>2*(B89-1)</f>
        <v>2000</v>
      </c>
      <c r="O89" s="4">
        <f>B89*B89-B89-N89</f>
        <v>999000</v>
      </c>
      <c r="P89" s="2">
        <f>SUM(H89:O89)</f>
        <v>2003001</v>
      </c>
      <c r="Q89" s="2">
        <f>SUM(H89,J89,M89,O89)</f>
        <v>2000000</v>
      </c>
      <c r="R89">
        <f>SUM(I89,K89,L89,N89)</f>
        <v>3001</v>
      </c>
      <c r="S89" s="1">
        <f>1-(1-(E89*E89))^R89</f>
        <v>4.801593622705269E-08</v>
      </c>
      <c r="T89" s="1">
        <f>F89*F89</f>
        <v>1.5968037227141278E-05</v>
      </c>
      <c r="U89" s="7">
        <f>T89/S89</f>
        <v>332.5570317244947</v>
      </c>
      <c r="V89" s="1">
        <f>F89*F89*F89</f>
        <v>6.38083191715271E-08</v>
      </c>
      <c r="W89" s="7">
        <f>T89/V89</f>
        <v>250.25008391486708</v>
      </c>
    </row>
    <row r="90" spans="1:23" ht="15">
      <c r="A90">
        <v>1001</v>
      </c>
      <c r="B90" s="3">
        <v>1001</v>
      </c>
      <c r="C90" s="3">
        <v>250000</v>
      </c>
      <c r="D90" s="3">
        <v>24</v>
      </c>
      <c r="E90" s="1">
        <f>D90/C90</f>
        <v>9.6E-05</v>
      </c>
      <c r="F90" s="1">
        <f>1-(1-E90)^A90</f>
        <v>0.09162738253541347</v>
      </c>
      <c r="G90">
        <f>(A90-B90)/(B90+1)</f>
        <v>0</v>
      </c>
      <c r="H90" s="5">
        <f>A90*(A90-1)</f>
        <v>1001000</v>
      </c>
      <c r="I90" s="6">
        <f>(((A90-B90)/(B90+1))^2)*(B90+1)</f>
        <v>0</v>
      </c>
      <c r="J90" s="4">
        <f>(((A90-B90)/(B90+1))^2)*(B90+1)*B90</f>
        <v>0</v>
      </c>
      <c r="K90" s="6">
        <f>B90</f>
        <v>1001</v>
      </c>
      <c r="L90" s="6">
        <f>2*2*(A90-B90)/(B90+1)*B90</f>
        <v>0</v>
      </c>
      <c r="M90" s="4">
        <f>2*(A90-B90-2*(A90-B90)/(B90+1))*B90</f>
        <v>0</v>
      </c>
      <c r="N90" s="6">
        <f>2*(B90-1)</f>
        <v>2000</v>
      </c>
      <c r="O90" s="4">
        <f>B90*B90-B90-N90</f>
        <v>999000</v>
      </c>
      <c r="P90" s="2">
        <f>SUM(H90:O90)</f>
        <v>2003001</v>
      </c>
      <c r="Q90" s="2">
        <f>SUM(H90,J90,M90,O90)</f>
        <v>2000000</v>
      </c>
      <c r="R90">
        <f>SUM(I90,K90,L90,N90)</f>
        <v>3001</v>
      </c>
      <c r="S90" s="1">
        <f>1-(1-(E90*E90))^R90</f>
        <v>2.7656833534450698E-05</v>
      </c>
      <c r="T90" s="1">
        <f>F90*F90</f>
        <v>0.008395577230290994</v>
      </c>
      <c r="U90" s="7">
        <f>T90/S90</f>
        <v>303.5624891704632</v>
      </c>
      <c r="V90" s="1">
        <f>F90*F90*F90</f>
        <v>0.00076926476648548</v>
      </c>
      <c r="W90" s="7">
        <f>T90/V90</f>
        <v>10.913768049780376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Finn</dc:creator>
  <cp:keywords/>
  <dc:description/>
  <cp:lastModifiedBy>Norman Finn</cp:lastModifiedBy>
  <dcterms:created xsi:type="dcterms:W3CDTF">2013-10-28T16:44:01Z</dcterms:created>
  <dcterms:modified xsi:type="dcterms:W3CDTF">2013-10-29T22:14:54Z</dcterms:modified>
  <cp:category/>
  <cp:version/>
  <cp:contentType/>
  <cp:contentStatus/>
</cp:coreProperties>
</file>