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305" windowHeight="11910" activeTab="2"/>
  </bookViews>
  <sheets>
    <sheet name="Title" sheetId="1" r:id="rId1"/>
    <sheet name="802.11" sheetId="2" r:id="rId2"/>
    <sheet name="802.11 Time" sheetId="3" r:id="rId3"/>
    <sheet name="802.15" sheetId="4" r:id="rId4"/>
    <sheet name="802.15 Time" sheetId="5" r:id="rId5"/>
    <sheet name="References" sheetId="6" r:id="rId6"/>
  </sheets>
  <definedNames/>
  <calcPr fullCalcOnLoad="1"/>
</workbook>
</file>

<file path=xl/sharedStrings.xml><?xml version="1.0" encoding="utf-8"?>
<sst xmlns="http://schemas.openxmlformats.org/spreadsheetml/2006/main" count="806" uniqueCount="323">
  <si>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</si>
  <si>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</si>
  <si>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</si>
  <si>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</si>
  <si>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</si>
  <si>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</si>
  <si>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</si>
  <si>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</si>
  <si>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</si>
  <si>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</si>
  <si>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</si>
  <si>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</si>
  <si>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</si>
  <si>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</si>
  <si>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References:</t>
  </si>
  <si>
    <t>Full Date:</t>
  </si>
  <si>
    <t>Clint Chaplin, SISA</t>
  </si>
  <si>
    <t>Clint Chaplin</t>
  </si>
  <si>
    <t>SISA</t>
  </si>
  <si>
    <t>75 W. Plumeria Dr., San Jose, CA 95134</t>
  </si>
  <si>
    <t>Document</t>
  </si>
  <si>
    <t>Initial WG Ballots (failed)</t>
  </si>
  <si>
    <t>Recirculation WG Ballots</t>
  </si>
  <si>
    <t>Initial Sponsor Ballot</t>
  </si>
  <si>
    <t>Recirculation Sponsor Ballots</t>
  </si>
  <si>
    <t>IEEE Publish</t>
  </si>
  <si>
    <t>IEEE 802.11</t>
  </si>
  <si>
    <t>IEEE 802.11a</t>
  </si>
  <si>
    <t>IEEE 802.11b</t>
  </si>
  <si>
    <t>IEEE 802.11c</t>
  </si>
  <si>
    <t>IEEE 802.11d</t>
  </si>
  <si>
    <t>D1.0</t>
  </si>
  <si>
    <t>D1.6</t>
  </si>
  <si>
    <t>LB21</t>
  </si>
  <si>
    <t>D1.9</t>
  </si>
  <si>
    <t>LB22</t>
  </si>
  <si>
    <t>D2.0</t>
  </si>
  <si>
    <t>D3.0</t>
  </si>
  <si>
    <t>IEEE 802.11e</t>
  </si>
  <si>
    <t>LB27</t>
  </si>
  <si>
    <t>LB30</t>
  </si>
  <si>
    <t>LB39</t>
  </si>
  <si>
    <t>D4.0</t>
  </si>
  <si>
    <t>LB51</t>
  </si>
  <si>
    <t>D5.0</t>
  </si>
  <si>
    <t>LB59</t>
  </si>
  <si>
    <t>D6.0</t>
  </si>
  <si>
    <t>LB63</t>
  </si>
  <si>
    <t>D7.0</t>
  </si>
  <si>
    <t>LB65</t>
  </si>
  <si>
    <t>D8.0</t>
  </si>
  <si>
    <t>LB67</t>
  </si>
  <si>
    <t>D9.0</t>
  </si>
  <si>
    <t>D10.0</t>
  </si>
  <si>
    <t>D11.0</t>
  </si>
  <si>
    <t>D12.0</t>
  </si>
  <si>
    <t>D13.0</t>
  </si>
  <si>
    <t>IEEE 802.11F</t>
  </si>
  <si>
    <t>D1.1</t>
  </si>
  <si>
    <t>LB26</t>
  </si>
  <si>
    <t>LB28</t>
  </si>
  <si>
    <t>LB32</t>
  </si>
  <si>
    <t>D3.1</t>
  </si>
  <si>
    <t>LB38</t>
  </si>
  <si>
    <t>D4.1</t>
  </si>
  <si>
    <t>IEEE 802.11g</t>
  </si>
  <si>
    <t>D2.1</t>
  </si>
  <si>
    <t>LB33</t>
  </si>
  <si>
    <t>LB41</t>
  </si>
  <si>
    <t>LB49</t>
  </si>
  <si>
    <t>LB50</t>
  </si>
  <si>
    <t>D6.1</t>
  </si>
  <si>
    <t>LB54</t>
  </si>
  <si>
    <t>D6.2</t>
  </si>
  <si>
    <t>D7.1</t>
  </si>
  <si>
    <t>D8.2</t>
  </si>
  <si>
    <t>IEEE 802.11h</t>
  </si>
  <si>
    <t>LB29</t>
  </si>
  <si>
    <t>LB36</t>
  </si>
  <si>
    <t>LB42</t>
  </si>
  <si>
    <t>D2.2</t>
  </si>
  <si>
    <t>LB48</t>
  </si>
  <si>
    <t>D3.6</t>
  </si>
  <si>
    <t>D3.11</t>
  </si>
  <si>
    <t>IEEE 802.11i</t>
  </si>
  <si>
    <t>LB25</t>
  </si>
  <si>
    <t>LB35</t>
  </si>
  <si>
    <t>LB52</t>
  </si>
  <si>
    <t>LB57</t>
  </si>
  <si>
    <t>LB60</t>
  </si>
  <si>
    <t>LB61</t>
  </si>
  <si>
    <t>LB62</t>
  </si>
  <si>
    <t>IEEE 802.11j</t>
  </si>
  <si>
    <t>LB56</t>
  </si>
  <si>
    <t>D1.2</t>
  </si>
  <si>
    <t>LB64</t>
  </si>
  <si>
    <t>D1.3</t>
  </si>
  <si>
    <t>LB66</t>
  </si>
  <si>
    <t>D1.4</t>
  </si>
  <si>
    <t>LB68</t>
  </si>
  <si>
    <t>D1.5</t>
  </si>
  <si>
    <t>IEEE 802.11k</t>
  </si>
  <si>
    <t>LB71</t>
  </si>
  <si>
    <t>LB73</t>
  </si>
  <si>
    <t>LB78</t>
  </si>
  <si>
    <t>LB83</t>
  </si>
  <si>
    <t>LB86</t>
  </si>
  <si>
    <t>LB90</t>
  </si>
  <si>
    <t>IEEE 802.11ma</t>
  </si>
  <si>
    <t>LB74</t>
  </si>
  <si>
    <t>LB75</t>
  </si>
  <si>
    <t>LB76</t>
  </si>
  <si>
    <t>LB77</t>
  </si>
  <si>
    <t>IEEE 802.11n</t>
  </si>
  <si>
    <t>LB84</t>
  </si>
  <si>
    <t>IEEE 802.11p</t>
  </si>
  <si>
    <t>LB81</t>
  </si>
  <si>
    <t>LB92</t>
  </si>
  <si>
    <t>IEEE 802.11r</t>
  </si>
  <si>
    <t>LB79</t>
  </si>
  <si>
    <t>LB82</t>
  </si>
  <si>
    <t>LB87</t>
  </si>
  <si>
    <t>LB91</t>
  </si>
  <si>
    <t>IEEE 802.11s</t>
  </si>
  <si>
    <t>LB93</t>
  </si>
  <si>
    <t>IEEE 802.11w</t>
  </si>
  <si>
    <t>LB88</t>
  </si>
  <si>
    <t>IEEE 802.11y</t>
  </si>
  <si>
    <t>LB94</t>
  </si>
  <si>
    <t>REVCOM/Standards Board Approval</t>
  </si>
  <si>
    <t>IEEE 802.11 Non-Procedural Letter Ballot Results</t>
  </si>
  <si>
    <t>Months between start of first WG recirc Letter Ballot and end of last WG recirc ballot</t>
  </si>
  <si>
    <t>Ballots and drafts to gain 75% WG</t>
  </si>
  <si>
    <t>Months between start of first Initial Letter Ballot and end of letter ballot gaining 75% WG</t>
  </si>
  <si>
    <t>Months between start of first letter ballot and REVCOM / Standards Board Approval</t>
  </si>
  <si>
    <t>Ballots at Sponsor level</t>
  </si>
  <si>
    <t>Ballots during WG recirc.</t>
  </si>
  <si>
    <t>Ballots at WG level</t>
  </si>
  <si>
    <t>Total number of ballots</t>
  </si>
  <si>
    <t>Months between start of first Sponsor ballot and end of last Sponsor recirc ballot</t>
  </si>
  <si>
    <t>Days between start of first letter ballot and REVCOM / Standards Board Approval</t>
  </si>
  <si>
    <t>Years between start of first letter ballot and REVCOM / Standards Board Approval</t>
  </si>
  <si>
    <t>LB96</t>
  </si>
  <si>
    <t>LB97</t>
  </si>
  <si>
    <t>LB98</t>
  </si>
  <si>
    <t>Recirc voting pool</t>
  </si>
  <si>
    <t>IEEE 802.11.2</t>
  </si>
  <si>
    <t>LB101</t>
  </si>
  <si>
    <t>IEEE 802.11u</t>
  </si>
  <si>
    <t>IEEE 802.11v</t>
  </si>
  <si>
    <t>LB102</t>
  </si>
  <si>
    <t>LB103</t>
  </si>
  <si>
    <t>LB104</t>
  </si>
  <si>
    <t>LB105</t>
  </si>
  <si>
    <t>LB106</t>
  </si>
  <si>
    <t>LB107</t>
  </si>
  <si>
    <t>LB108</t>
  </si>
  <si>
    <t>LB109</t>
  </si>
  <si>
    <t>LB110</t>
  </si>
  <si>
    <t>Voter Pool</t>
  </si>
  <si>
    <t>LB112</t>
  </si>
  <si>
    <t>LB114</t>
  </si>
  <si>
    <t>LB115</t>
  </si>
  <si>
    <t>LB116</t>
  </si>
  <si>
    <t>LB117</t>
  </si>
  <si>
    <t>PAR Approved</t>
  </si>
  <si>
    <t>IEEE 802.11z</t>
  </si>
  <si>
    <t>Days between PAR approval and REVCOM / Standards Board Approval</t>
  </si>
  <si>
    <t>Months between PAR approval and REVCOM / Standards Board Approval</t>
  </si>
  <si>
    <t>Years between PAR approval and REVCOM / Standards Board Approval</t>
  </si>
  <si>
    <t>Months between start of first Initial WG Letter Ballot and end of last WG recirc ballot</t>
  </si>
  <si>
    <t>LB121</t>
  </si>
  <si>
    <t>LB122</t>
  </si>
  <si>
    <t>LB123</t>
  </si>
  <si>
    <t>LB124</t>
  </si>
  <si>
    <t>IEEE 802.11aa</t>
  </si>
  <si>
    <t>LB125</t>
  </si>
  <si>
    <t>LB126</t>
  </si>
  <si>
    <t>LB127</t>
  </si>
  <si>
    <t>LB128</t>
  </si>
  <si>
    <t>Initial WG Ballot (passed)</t>
  </si>
  <si>
    <t>LB129</t>
  </si>
  <si>
    <t>LB132</t>
  </si>
  <si>
    <t>LB133</t>
  </si>
  <si>
    <t>LB134</t>
  </si>
  <si>
    <t>LB135</t>
  </si>
  <si>
    <t>LB136</t>
  </si>
  <si>
    <t>LB137</t>
  </si>
  <si>
    <t>Final Approval %</t>
  </si>
  <si>
    <t>Days between start of first sponsor ballot and REVCOM / Standards Board Approval</t>
  </si>
  <si>
    <t>Months between start of first sponsor ballot and REVCOM / Standards Board Approval</t>
  </si>
  <si>
    <t>Years between start of first sponsor ballot and REVCOM / Standards Board Approval</t>
  </si>
  <si>
    <t>LB138</t>
  </si>
  <si>
    <t>LB141</t>
  </si>
  <si>
    <t>LB139</t>
  </si>
  <si>
    <t>LB140</t>
  </si>
  <si>
    <t>LB142</t>
  </si>
  <si>
    <t>IEEE 802.11ac</t>
  </si>
  <si>
    <t>IEEE 802.11ad</t>
  </si>
  <si>
    <t>LB143</t>
  </si>
  <si>
    <t>LB144</t>
  </si>
  <si>
    <t>LB146</t>
  </si>
  <si>
    <t>LB148</t>
  </si>
  <si>
    <t>LB147</t>
  </si>
  <si>
    <t>LB150</t>
  </si>
  <si>
    <t>LB151</t>
  </si>
  <si>
    <t>LB152</t>
  </si>
  <si>
    <t>LB153</t>
  </si>
  <si>
    <t>IEEE 802.11mb</t>
  </si>
  <si>
    <t>LB149</t>
  </si>
  <si>
    <t>LB154</t>
  </si>
  <si>
    <t>LB155</t>
  </si>
  <si>
    <t>LB156</t>
  </si>
  <si>
    <t>LB157</t>
  </si>
  <si>
    <t>LB158</t>
  </si>
  <si>
    <t>LB159</t>
  </si>
  <si>
    <t>LB160</t>
  </si>
  <si>
    <t>IEEE 802.11ae</t>
  </si>
  <si>
    <t>IEEE 802.11af</t>
  </si>
  <si>
    <t>LB161</t>
  </si>
  <si>
    <t>LB162</t>
  </si>
  <si>
    <t>LB163</t>
  </si>
  <si>
    <t>LB165</t>
  </si>
  <si>
    <t>LB164</t>
  </si>
  <si>
    <t>LB166</t>
  </si>
  <si>
    <t>LB167</t>
  </si>
  <si>
    <t>D14.0</t>
  </si>
  <si>
    <t>D15.0</t>
  </si>
  <si>
    <t>LB168</t>
  </si>
  <si>
    <t>LB169</t>
  </si>
  <si>
    <t>IEEE 802.11ah</t>
  </si>
  <si>
    <t>D16.0</t>
  </si>
  <si>
    <t>LB170</t>
  </si>
  <si>
    <t>LB172</t>
  </si>
  <si>
    <t>y</t>
  </si>
  <si>
    <t>n</t>
  </si>
  <si>
    <t>a</t>
  </si>
  <si>
    <t>LB171</t>
  </si>
  <si>
    <t>LB173</t>
  </si>
  <si>
    <t>LB174</t>
  </si>
  <si>
    <t>LB175</t>
  </si>
  <si>
    <t>LB176</t>
  </si>
  <si>
    <t>IEEE 802.11ai</t>
  </si>
  <si>
    <t>LB177</t>
  </si>
  <si>
    <t>LB179</t>
  </si>
  <si>
    <t>LB180</t>
  </si>
  <si>
    <t>LB178</t>
  </si>
  <si>
    <t>doc.: IEEE 802.11-07/1952r18</t>
  </si>
  <si>
    <t>2011-06-27</t>
  </si>
  <si>
    <t>July 2011</t>
  </si>
  <si>
    <t>408-544-2740</t>
  </si>
  <si>
    <t>firstname dot lastname at gmail dot com</t>
  </si>
  <si>
    <t>LB181</t>
  </si>
  <si>
    <t>LB182</t>
  </si>
  <si>
    <t>LB183</t>
  </si>
  <si>
    <t>LB184</t>
  </si>
  <si>
    <t>LB185</t>
  </si>
  <si>
    <t>LB186</t>
  </si>
  <si>
    <t>IEEE 802.15.4e</t>
  </si>
  <si>
    <t>LB53</t>
  </si>
  <si>
    <t>LB69</t>
  </si>
  <si>
    <t>IEEE 802.15.4f</t>
  </si>
  <si>
    <t>LB72</t>
  </si>
  <si>
    <t>LB80</t>
  </si>
  <si>
    <t>IEEE 802.15.4g</t>
  </si>
  <si>
    <t>LB70</t>
  </si>
  <si>
    <t>IEEE 802.15.4h</t>
  </si>
  <si>
    <t>IEEE 802.15.4i</t>
  </si>
  <si>
    <t>LB58</t>
  </si>
  <si>
    <t>IEEE 802.15.6</t>
  </si>
  <si>
    <t>LB55</t>
  </si>
  <si>
    <t>IEEE 802.15.7</t>
  </si>
  <si>
    <t>LB187</t>
  </si>
  <si>
    <t>IEEE 802.15.4j</t>
  </si>
  <si>
    <t>LB188</t>
  </si>
  <si>
    <t>Months between PAR Approval and start of first WG ballot</t>
  </si>
  <si>
    <t>Months between start of first WG ballot and end of last WG ballot</t>
  </si>
  <si>
    <t>Months between end of last WG ballot and start of first Sponsor Ballot</t>
  </si>
  <si>
    <t>PAR Approval</t>
  </si>
  <si>
    <t>Start of first WG Ballot</t>
  </si>
  <si>
    <t>End of last WG Ballot</t>
  </si>
  <si>
    <t>Start of first Sponsor ballot</t>
  </si>
  <si>
    <t>End of last Sponsor ballot</t>
  </si>
  <si>
    <t>Months between start of first Sponsor ballot and end of last Sponsor ballot</t>
  </si>
  <si>
    <t>IEEE SASB Approval</t>
  </si>
  <si>
    <t>Months between end of last Sponsor ballot and IEEE SASB approval</t>
  </si>
  <si>
    <t>Months between IEEE SASB Approval and publish</t>
  </si>
  <si>
    <t>Publish</t>
  </si>
  <si>
    <t>Total Months</t>
  </si>
  <si>
    <t>% SASB</t>
  </si>
  <si>
    <t>LB189</t>
  </si>
  <si>
    <t>IEEE 802.15.4k</t>
  </si>
  <si>
    <t>IEEE 802.15.4m</t>
  </si>
  <si>
    <t>IEEE 802.15.4n</t>
  </si>
  <si>
    <t>IEEE 802.15.4p</t>
  </si>
  <si>
    <t>IEEE 802.11aj</t>
  </si>
  <si>
    <t>IEEE 802.15.8</t>
  </si>
  <si>
    <t>IEEE 802.15.9</t>
  </si>
  <si>
    <t>LB85</t>
  </si>
  <si>
    <t>LB190</t>
  </si>
  <si>
    <t>LB191</t>
  </si>
  <si>
    <t>LB192</t>
  </si>
  <si>
    <t>IEEE 802.11mc</t>
  </si>
  <si>
    <t>LB193</t>
  </si>
  <si>
    <t>LB194</t>
  </si>
  <si>
    <t>LB195</t>
  </si>
  <si>
    <t>D0.0</t>
  </si>
  <si>
    <t>LB89</t>
  </si>
  <si>
    <t>LB196</t>
  </si>
  <si>
    <t>LB197</t>
  </si>
  <si>
    <t>LB198</t>
  </si>
  <si>
    <t>LB199</t>
  </si>
  <si>
    <t>LB200</t>
  </si>
  <si>
    <t>LB201</t>
  </si>
  <si>
    <t>LB202</t>
  </si>
  <si>
    <t>LB203</t>
  </si>
  <si>
    <t>LB204</t>
  </si>
  <si>
    <t>LB205</t>
  </si>
  <si>
    <t>IEEE 802.15</t>
  </si>
  <si>
    <t>IEEE 802.15.4q</t>
  </si>
  <si>
    <t>LB95</t>
  </si>
  <si>
    <t>IEEE 802.15.10</t>
  </si>
  <si>
    <t>IEEE 802.15.3d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</si>
</sst>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s>
  <fonts count="47">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0"/>
    </font>
    <font>
      <u val="single"/>
      <sz val="10"/>
      <color indexed="36"/>
      <name val="Arial"/>
      <family val="0"/>
    </font>
    <font>
      <sz val="10"/>
      <color indexed="8"/>
      <name val="Arial"/>
      <family val="0"/>
    </font>
    <font>
      <sz val="9.2"/>
      <color indexed="8"/>
      <name val="Arial"/>
      <family val="0"/>
    </font>
    <font>
      <sz val="9"/>
      <color indexed="8"/>
      <name val="Arial"/>
      <family val="0"/>
    </font>
    <font>
      <sz val="8.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ck"/>
      <top>
        <color indexed="63"/>
      </top>
      <bottom>
        <color indexed="63"/>
      </bottom>
    </border>
    <border>
      <left style="thick"/>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32" borderId="0" xfId="0" applyFill="1" applyBorder="1" applyAlignment="1">
      <alignment horizontal="center"/>
    </xf>
    <xf numFmtId="0" fontId="0" fillId="32" borderId="0" xfId="0" applyFill="1" applyAlignment="1">
      <alignment horizontal="center"/>
    </xf>
    <xf numFmtId="14" fontId="0" fillId="0" borderId="0" xfId="0" applyNumberFormat="1" applyBorder="1" applyAlignment="1">
      <alignment wrapText="1"/>
    </xf>
    <xf numFmtId="0" fontId="0" fillId="0" borderId="0" xfId="0" applyAlignment="1">
      <alignment wrapText="1"/>
    </xf>
    <xf numFmtId="0" fontId="0" fillId="0" borderId="11" xfId="0" applyBorder="1" applyAlignment="1">
      <alignment/>
    </xf>
    <xf numFmtId="10" fontId="0" fillId="0" borderId="11" xfId="0" applyNumberFormat="1" applyBorder="1" applyAlignment="1">
      <alignment/>
    </xf>
    <xf numFmtId="10" fontId="0" fillId="32" borderId="0" xfId="0" applyNumberFormat="1" applyFill="1" applyBorder="1" applyAlignment="1">
      <alignment/>
    </xf>
    <xf numFmtId="10" fontId="0" fillId="0" borderId="0" xfId="0" applyNumberFormat="1" applyBorder="1" applyAlignment="1">
      <alignment/>
    </xf>
    <xf numFmtId="0" fontId="0" fillId="0" borderId="12" xfId="0" applyBorder="1" applyAlignment="1">
      <alignment/>
    </xf>
    <xf numFmtId="0" fontId="0" fillId="0" borderId="0" xfId="0" applyBorder="1" applyAlignment="1">
      <alignment/>
    </xf>
    <xf numFmtId="14" fontId="0" fillId="0" borderId="0" xfId="0" applyNumberFormat="1" applyBorder="1" applyAlignment="1">
      <alignment/>
    </xf>
    <xf numFmtId="0" fontId="0" fillId="33" borderId="0" xfId="0" applyFill="1" applyAlignment="1">
      <alignment/>
    </xf>
    <xf numFmtId="0" fontId="0" fillId="33" borderId="11" xfId="0" applyFill="1" applyBorder="1" applyAlignment="1">
      <alignment/>
    </xf>
    <xf numFmtId="10" fontId="0" fillId="33" borderId="11" xfId="0" applyNumberFormat="1" applyFill="1" applyBorder="1" applyAlignment="1">
      <alignment/>
    </xf>
    <xf numFmtId="14" fontId="0" fillId="0" borderId="0" xfId="0" applyNumberFormat="1" applyAlignment="1">
      <alignment/>
    </xf>
    <xf numFmtId="0" fontId="0" fillId="33" borderId="0" xfId="0" applyFill="1" applyBorder="1" applyAlignment="1">
      <alignment/>
    </xf>
    <xf numFmtId="0" fontId="0" fillId="0" borderId="0" xfId="0" applyFill="1" applyBorder="1" applyAlignment="1">
      <alignment/>
    </xf>
    <xf numFmtId="2" fontId="0" fillId="0" borderId="0" xfId="0" applyNumberFormat="1" applyAlignment="1">
      <alignment/>
    </xf>
    <xf numFmtId="1" fontId="0" fillId="0" borderId="0" xfId="0" applyNumberFormat="1" applyBorder="1" applyAlignment="1">
      <alignment horizontal="center" wrapText="1"/>
    </xf>
    <xf numFmtId="1" fontId="0" fillId="0" borderId="0" xfId="0" applyNumberFormat="1" applyBorder="1" applyAlignment="1">
      <alignment/>
    </xf>
    <xf numFmtId="2" fontId="0" fillId="0" borderId="0" xfId="0" applyNumberFormat="1" applyBorder="1" applyAlignment="1">
      <alignment/>
    </xf>
    <xf numFmtId="2" fontId="0" fillId="0" borderId="0" xfId="0" applyNumberFormat="1" applyBorder="1" applyAlignment="1">
      <alignment horizontal="center" wrapText="1"/>
    </xf>
    <xf numFmtId="1" fontId="0" fillId="0" borderId="0" xfId="0" applyNumberFormat="1" applyAlignment="1">
      <alignment wrapText="1"/>
    </xf>
    <xf numFmtId="1" fontId="0" fillId="0" borderId="0" xfId="0" applyNumberFormat="1" applyAlignment="1">
      <alignment/>
    </xf>
    <xf numFmtId="2" fontId="0" fillId="0" borderId="0" xfId="0" applyNumberFormat="1" applyAlignment="1">
      <alignment wrapText="1"/>
    </xf>
    <xf numFmtId="0" fontId="0" fillId="0" borderId="0" xfId="0" applyFill="1" applyAlignment="1">
      <alignment/>
    </xf>
    <xf numFmtId="1" fontId="0" fillId="0" borderId="11" xfId="0" applyNumberFormat="1" applyBorder="1" applyAlignment="1">
      <alignment horizontal="center" wrapText="1"/>
    </xf>
    <xf numFmtId="1" fontId="0" fillId="0" borderId="11" xfId="0" applyNumberFormat="1" applyBorder="1" applyAlignment="1">
      <alignment/>
    </xf>
    <xf numFmtId="0" fontId="0" fillId="0" borderId="11" xfId="0" applyBorder="1" applyAlignment="1">
      <alignment wrapText="1"/>
    </xf>
    <xf numFmtId="14" fontId="0" fillId="0" borderId="11" xfId="0" applyNumberFormat="1" applyBorder="1" applyAlignment="1">
      <alignment/>
    </xf>
    <xf numFmtId="0" fontId="0" fillId="32" borderId="11" xfId="0" applyFill="1" applyBorder="1" applyAlignment="1">
      <alignment horizontal="center"/>
    </xf>
    <xf numFmtId="0" fontId="0" fillId="32" borderId="11" xfId="0" applyFill="1" applyBorder="1" applyAlignment="1">
      <alignment/>
    </xf>
    <xf numFmtId="10" fontId="0" fillId="32" borderId="11" xfId="0" applyNumberFormat="1" applyFill="1" applyBorder="1" applyAlignment="1">
      <alignment/>
    </xf>
    <xf numFmtId="0" fontId="0" fillId="33" borderId="12" xfId="0" applyFill="1" applyBorder="1" applyAlignment="1">
      <alignment/>
    </xf>
    <xf numFmtId="1" fontId="0" fillId="33" borderId="0" xfId="0" applyNumberFormat="1" applyFill="1" applyBorder="1" applyAlignment="1">
      <alignment/>
    </xf>
    <xf numFmtId="2" fontId="0" fillId="33" borderId="0" xfId="0" applyNumberFormat="1" applyFill="1" applyBorder="1" applyAlignment="1">
      <alignment/>
    </xf>
    <xf numFmtId="1" fontId="0" fillId="33" borderId="11" xfId="0" applyNumberFormat="1" applyFill="1" applyBorder="1" applyAlignment="1">
      <alignment/>
    </xf>
    <xf numFmtId="14" fontId="0" fillId="33" borderId="0" xfId="0" applyNumberFormat="1" applyFill="1" applyBorder="1" applyAlignment="1">
      <alignment/>
    </xf>
    <xf numFmtId="1" fontId="0" fillId="33" borderId="0" xfId="0" applyNumberFormat="1" applyFill="1" applyAlignment="1">
      <alignment/>
    </xf>
    <xf numFmtId="2" fontId="0" fillId="33" borderId="0" xfId="0" applyNumberFormat="1" applyFill="1" applyAlignment="1">
      <alignment/>
    </xf>
    <xf numFmtId="10" fontId="0" fillId="33" borderId="0" xfId="0" applyNumberFormat="1" applyFill="1" applyBorder="1" applyAlignment="1">
      <alignment/>
    </xf>
    <xf numFmtId="14" fontId="0" fillId="33" borderId="0" xfId="0" applyNumberFormat="1" applyFill="1" applyAlignment="1">
      <alignment/>
    </xf>
    <xf numFmtId="10" fontId="0" fillId="0" borderId="0" xfId="0" applyNumberFormat="1" applyFill="1" applyBorder="1" applyAlignment="1">
      <alignment/>
    </xf>
    <xf numFmtId="0" fontId="0" fillId="0" borderId="0" xfId="0" applyFont="1" applyAlignment="1">
      <alignment horizontal="center" wrapText="1"/>
    </xf>
    <xf numFmtId="0" fontId="0" fillId="0" borderId="0" xfId="0" applyBorder="1" applyAlignment="1">
      <alignment horizontal="center" wrapText="1"/>
    </xf>
    <xf numFmtId="14" fontId="0" fillId="0" borderId="0" xfId="0" applyNumberFormat="1" applyFill="1" applyAlignment="1">
      <alignment/>
    </xf>
    <xf numFmtId="10" fontId="0" fillId="0" borderId="11" xfId="0" applyNumberFormat="1" applyFill="1" applyBorder="1" applyAlignment="1">
      <alignment/>
    </xf>
    <xf numFmtId="14" fontId="0" fillId="0" borderId="11" xfId="0" applyNumberFormat="1" applyFill="1" applyBorder="1" applyAlignment="1">
      <alignment/>
    </xf>
    <xf numFmtId="1" fontId="0" fillId="0" borderId="0" xfId="0" applyNumberFormat="1" applyFill="1" applyBorder="1" applyAlignment="1">
      <alignment/>
    </xf>
    <xf numFmtId="1" fontId="0" fillId="0" borderId="11" xfId="0" applyNumberFormat="1" applyFill="1" applyBorder="1" applyAlignment="1">
      <alignment/>
    </xf>
    <xf numFmtId="14" fontId="0" fillId="0" borderId="0" xfId="0" applyNumberFormat="1" applyFill="1" applyBorder="1" applyAlignment="1">
      <alignment/>
    </xf>
    <xf numFmtId="0" fontId="0" fillId="0" borderId="0" xfId="0" applyFont="1" applyAlignment="1">
      <alignment/>
    </xf>
    <xf numFmtId="10" fontId="0" fillId="0" borderId="0" xfId="0" applyNumberFormat="1" applyAlignment="1">
      <alignment/>
    </xf>
    <xf numFmtId="2" fontId="0" fillId="0" borderId="0" xfId="0" applyNumberFormat="1" applyFill="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2"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9"/>
      <c:rotY val="20"/>
      <c:depthPercent val="100"/>
      <c:rAngAx val="1"/>
    </c:view3D>
    <c:plotArea>
      <c:layout>
        <c:manualLayout>
          <c:xMode val="edge"/>
          <c:yMode val="edge"/>
          <c:x val="0.012"/>
          <c:y val="0.0175"/>
          <c:w val="0.8285"/>
          <c:h val="0.96525"/>
        </c:manualLayout>
      </c:layout>
      <c:bar3DChart>
        <c:barDir val="col"/>
        <c:grouping val="stacked"/>
        <c:varyColors val="0"/>
        <c:ser>
          <c:idx val="0"/>
          <c:order val="0"/>
          <c:tx>
            <c:strRef>
              <c:f>'802.11'!$GE$1</c:f>
              <c:strCache>
                <c:ptCount val="1"/>
                <c:pt idx="0">
                  <c:v>Months between PAR Approval and start of first WG ballot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'802.11'!$GE$2:$GE$33</c:f>
              <c:numCache>
                <c:ptCount val="32"/>
                <c:pt idx="0">
                  <c:v>18.81892901618929</c:v>
                </c:pt>
                <c:pt idx="6">
                  <c:v>12.197260273972603</c:v>
                </c:pt>
                <c:pt idx="7">
                  <c:v>12.197260273972603</c:v>
                </c:pt>
                <c:pt idx="8">
                  <c:v>16.339726027397262</c:v>
                </c:pt>
                <c:pt idx="9">
                  <c:v>7.561643835616438</c:v>
                </c:pt>
                <c:pt idx="10">
                  <c:v>12.197260273972603</c:v>
                </c:pt>
                <c:pt idx="11">
                  <c:v>0.6904109589041096</c:v>
                </c:pt>
                <c:pt idx="12">
                  <c:v>19.726027397260275</c:v>
                </c:pt>
                <c:pt idx="13">
                  <c:v>24.328767123287673</c:v>
                </c:pt>
                <c:pt idx="14">
                  <c:v>30.246575342465754</c:v>
                </c:pt>
                <c:pt idx="15">
                  <c:v>17.26027397260274</c:v>
                </c:pt>
                <c:pt idx="16">
                  <c:v>18.443835616438356</c:v>
                </c:pt>
                <c:pt idx="17">
                  <c:v>30.838356164383562</c:v>
                </c:pt>
                <c:pt idx="19">
                  <c:v>29.983561643835614</c:v>
                </c:pt>
                <c:pt idx="20">
                  <c:v>31.726027397260275</c:v>
                </c:pt>
                <c:pt idx="21">
                  <c:v>18.706849315068492</c:v>
                </c:pt>
                <c:pt idx="22">
                  <c:v>8.778082191780822</c:v>
                </c:pt>
                <c:pt idx="23">
                  <c:v>7.397260273972603</c:v>
                </c:pt>
                <c:pt idx="24">
                  <c:v>25.90684931506849</c:v>
                </c:pt>
                <c:pt idx="25">
                  <c:v>26.465753424657535</c:v>
                </c:pt>
                <c:pt idx="26">
                  <c:v>31.956164383561646</c:v>
                </c:pt>
                <c:pt idx="27">
                  <c:v>21.46849315068493</c:v>
                </c:pt>
                <c:pt idx="28">
                  <c:v>9.600000000000001</c:v>
                </c:pt>
                <c:pt idx="29">
                  <c:v>13.545205479452054</c:v>
                </c:pt>
              </c:numCache>
            </c:numRef>
          </c:val>
          <c:shape val="box"/>
        </c:ser>
        <c:ser>
          <c:idx val="1"/>
          <c:order val="1"/>
          <c:tx>
            <c:strRef>
              <c:f>'802.11'!$GF$1</c:f>
              <c:strCache>
                <c:ptCount val="1"/>
                <c:pt idx="0">
                  <c:v>Months between start of first WG ballot and end of last WG ballot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'802.11'!$GF$2:$GF$33</c:f>
              <c:numCache>
                <c:ptCount val="32"/>
                <c:pt idx="0">
                  <c:v>21.589539227895393</c:v>
                </c:pt>
                <c:pt idx="6">
                  <c:v>35.178082191780824</c:v>
                </c:pt>
                <c:pt idx="7">
                  <c:v>14.367123287671234</c:v>
                </c:pt>
                <c:pt idx="8">
                  <c:v>12.131506849315068</c:v>
                </c:pt>
                <c:pt idx="9">
                  <c:v>15.254794520547946</c:v>
                </c:pt>
                <c:pt idx="10">
                  <c:v>31.002739726027396</c:v>
                </c:pt>
                <c:pt idx="11">
                  <c:v>15.616438356164384</c:v>
                </c:pt>
                <c:pt idx="12">
                  <c:v>33.07397260273973</c:v>
                </c:pt>
                <c:pt idx="13">
                  <c:v>5.720547945205479</c:v>
                </c:pt>
                <c:pt idx="14">
                  <c:v>32.515068493150686</c:v>
                </c:pt>
                <c:pt idx="15">
                  <c:v>43.33150684931507</c:v>
                </c:pt>
                <c:pt idx="16">
                  <c:v>18.575342465753423</c:v>
                </c:pt>
                <c:pt idx="17">
                  <c:v>44.21917808219178</c:v>
                </c:pt>
                <c:pt idx="19">
                  <c:v>26.367123287671234</c:v>
                </c:pt>
                <c:pt idx="20">
                  <c:v>24.263013698630136</c:v>
                </c:pt>
                <c:pt idx="21">
                  <c:v>18.27945205479452</c:v>
                </c:pt>
                <c:pt idx="22">
                  <c:v>12</c:v>
                </c:pt>
                <c:pt idx="23">
                  <c:v>16.767123287671232</c:v>
                </c:pt>
                <c:pt idx="24">
                  <c:v>15.057534246575342</c:v>
                </c:pt>
                <c:pt idx="25">
                  <c:v>14.695890410958903</c:v>
                </c:pt>
                <c:pt idx="26">
                  <c:v>22.323287671232876</c:v>
                </c:pt>
                <c:pt idx="27">
                  <c:v>14.005479452054796</c:v>
                </c:pt>
                <c:pt idx="28">
                  <c:v>10.224657534246576</c:v>
                </c:pt>
                <c:pt idx="29">
                  <c:v>30.21369863013699</c:v>
                </c:pt>
              </c:numCache>
            </c:numRef>
          </c:val>
          <c:shape val="box"/>
        </c:ser>
        <c:ser>
          <c:idx val="2"/>
          <c:order val="2"/>
          <c:tx>
            <c:strRef>
              <c:f>'802.11'!$GG$1</c:f>
              <c:strCache>
                <c:ptCount val="1"/>
                <c:pt idx="0">
                  <c:v>Months between end of last WG ballot and start of first Sponsor Ballot</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'802.11'!$GG$2:$GG$33</c:f>
              <c:numCache>
                <c:ptCount val="32"/>
                <c:pt idx="0">
                  <c:v>1.1970112079701123</c:v>
                </c:pt>
                <c:pt idx="6">
                  <c:v>0.9205479452054794</c:v>
                </c:pt>
                <c:pt idx="7">
                  <c:v>3.0904109589041093</c:v>
                </c:pt>
                <c:pt idx="8">
                  <c:v>0.06575342465753425</c:v>
                </c:pt>
                <c:pt idx="9">
                  <c:v>1.347945205479452</c:v>
                </c:pt>
                <c:pt idx="10">
                  <c:v>0.526027397260274</c:v>
                </c:pt>
                <c:pt idx="11">
                  <c:v>1.4136986301369863</c:v>
                </c:pt>
                <c:pt idx="12">
                  <c:v>2.202739726027397</c:v>
                </c:pt>
                <c:pt idx="13">
                  <c:v>1.052054794520548</c:v>
                </c:pt>
                <c:pt idx="14">
                  <c:v>0.2958904109589041</c:v>
                </c:pt>
                <c:pt idx="15">
                  <c:v>0.4273972602739726</c:v>
                </c:pt>
                <c:pt idx="16">
                  <c:v>1.5780821917808217</c:v>
                </c:pt>
                <c:pt idx="17">
                  <c:v>1.643835616438356</c:v>
                </c:pt>
                <c:pt idx="19">
                  <c:v>1.6767123287671235</c:v>
                </c:pt>
                <c:pt idx="20">
                  <c:v>2.0383561643835617</c:v>
                </c:pt>
                <c:pt idx="21">
                  <c:v>4.142465753424657</c:v>
                </c:pt>
                <c:pt idx="22">
                  <c:v>0.4273972602739726</c:v>
                </c:pt>
                <c:pt idx="23">
                  <c:v>1.3808219178082193</c:v>
                </c:pt>
                <c:pt idx="24">
                  <c:v>1.084931506849315</c:v>
                </c:pt>
                <c:pt idx="25">
                  <c:v>0.3945205479452054</c:v>
                </c:pt>
                <c:pt idx="26">
                  <c:v>0.03287671232876713</c:v>
                </c:pt>
                <c:pt idx="27">
                  <c:v>0.3945205479452054</c:v>
                </c:pt>
                <c:pt idx="28">
                  <c:v>0.1972602739726027</c:v>
                </c:pt>
                <c:pt idx="29">
                  <c:v>0.36164383561643837</c:v>
                </c:pt>
              </c:numCache>
            </c:numRef>
          </c:val>
          <c:shape val="box"/>
        </c:ser>
        <c:ser>
          <c:idx val="3"/>
          <c:order val="3"/>
          <c:tx>
            <c:strRef>
              <c:f>'802.11'!$GH$1</c:f>
              <c:strCache>
                <c:ptCount val="1"/>
                <c:pt idx="0">
                  <c:v>Months between start of first Sponsor ballot and end of last Sponsor ballot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'802.11'!$GH$2:$GH$33</c:f>
              <c:numCache>
                <c:ptCount val="32"/>
                <c:pt idx="0">
                  <c:v>7.962141967621417</c:v>
                </c:pt>
                <c:pt idx="6">
                  <c:v>12.295890410958904</c:v>
                </c:pt>
                <c:pt idx="7">
                  <c:v>6.641095890410958</c:v>
                </c:pt>
                <c:pt idx="8">
                  <c:v>3.189041095890411</c:v>
                </c:pt>
                <c:pt idx="9">
                  <c:v>6.443835616438356</c:v>
                </c:pt>
                <c:pt idx="10">
                  <c:v>5.58904109589041</c:v>
                </c:pt>
                <c:pt idx="11">
                  <c:v>2.4000000000000004</c:v>
                </c:pt>
                <c:pt idx="12">
                  <c:v>8.252054794520546</c:v>
                </c:pt>
                <c:pt idx="13">
                  <c:v>12.55890410958904</c:v>
                </c:pt>
                <c:pt idx="14">
                  <c:v>6.706849315068494</c:v>
                </c:pt>
                <c:pt idx="15">
                  <c:v>5.457534246575342</c:v>
                </c:pt>
                <c:pt idx="16">
                  <c:v>6.082191780821918</c:v>
                </c:pt>
                <c:pt idx="17">
                  <c:v>8.054794520547945</c:v>
                </c:pt>
                <c:pt idx="19">
                  <c:v>13.446575342465753</c:v>
                </c:pt>
                <c:pt idx="20">
                  <c:v>13.24931506849315</c:v>
                </c:pt>
                <c:pt idx="21">
                  <c:v>10.191780821917808</c:v>
                </c:pt>
                <c:pt idx="22">
                  <c:v>5.983561643835617</c:v>
                </c:pt>
                <c:pt idx="23">
                  <c:v>10.717808219178082</c:v>
                </c:pt>
                <c:pt idx="24">
                  <c:v>13.742465753424657</c:v>
                </c:pt>
                <c:pt idx="25">
                  <c:v>4.5041095890410965</c:v>
                </c:pt>
                <c:pt idx="26">
                  <c:v>6.608219178082191</c:v>
                </c:pt>
                <c:pt idx="27">
                  <c:v>8.21917808219178</c:v>
                </c:pt>
                <c:pt idx="28">
                  <c:v>4.832876712328767</c:v>
                </c:pt>
                <c:pt idx="29">
                  <c:v>2.5972602739726027</c:v>
                </c:pt>
              </c:numCache>
            </c:numRef>
          </c:val>
          <c:shape val="box"/>
        </c:ser>
        <c:ser>
          <c:idx val="4"/>
          <c:order val="4"/>
          <c:tx>
            <c:strRef>
              <c:f>'802.11'!$GI$1</c:f>
              <c:strCache>
                <c:ptCount val="1"/>
                <c:pt idx="0">
                  <c:v>Months between end of last Sponsor ballot and IEEE SASB approval</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'802.11'!$GI$2:$GI$33</c:f>
              <c:numCache>
                <c:ptCount val="32"/>
                <c:pt idx="0">
                  <c:v>2.4403486924034867</c:v>
                </c:pt>
                <c:pt idx="6">
                  <c:v>5.227397260273973</c:v>
                </c:pt>
                <c:pt idx="7">
                  <c:v>2.1369863013698627</c:v>
                </c:pt>
                <c:pt idx="8">
                  <c:v>0.9534246575342467</c:v>
                </c:pt>
                <c:pt idx="9">
                  <c:v>2.5315068493150683</c:v>
                </c:pt>
                <c:pt idx="10">
                  <c:v>1.5452054794520547</c:v>
                </c:pt>
                <c:pt idx="11">
                  <c:v>1.3150684931506849</c:v>
                </c:pt>
                <c:pt idx="12">
                  <c:v>1.7095890410958905</c:v>
                </c:pt>
                <c:pt idx="13">
                  <c:v>3.978082191780822</c:v>
                </c:pt>
                <c:pt idx="14">
                  <c:v>2.3013698630136985</c:v>
                </c:pt>
                <c:pt idx="15">
                  <c:v>2.334246575342466</c:v>
                </c:pt>
                <c:pt idx="16">
                  <c:v>3.221917808219178</c:v>
                </c:pt>
                <c:pt idx="17">
                  <c:v>3.221917808219178</c:v>
                </c:pt>
                <c:pt idx="19">
                  <c:v>2.4000000000000004</c:v>
                </c:pt>
                <c:pt idx="20">
                  <c:v>2.5972602739726027</c:v>
                </c:pt>
                <c:pt idx="21">
                  <c:v>2.4657534246575343</c:v>
                </c:pt>
                <c:pt idx="22">
                  <c:v>3.221917808219178</c:v>
                </c:pt>
                <c:pt idx="23">
                  <c:v>1.052054794520548</c:v>
                </c:pt>
                <c:pt idx="24">
                  <c:v>2.794520547945205</c:v>
                </c:pt>
                <c:pt idx="25">
                  <c:v>2.0383561643835617</c:v>
                </c:pt>
                <c:pt idx="26">
                  <c:v>1.610958904109589</c:v>
                </c:pt>
                <c:pt idx="27">
                  <c:v>2.2356164383561645</c:v>
                </c:pt>
                <c:pt idx="28">
                  <c:v>2.794520547945205</c:v>
                </c:pt>
                <c:pt idx="29">
                  <c:v>1.3808219178082193</c:v>
                </c:pt>
              </c:numCache>
            </c:numRef>
          </c:val>
          <c:shape val="box"/>
        </c:ser>
        <c:ser>
          <c:idx val="5"/>
          <c:order val="5"/>
          <c:tx>
            <c:strRef>
              <c:f>'802.11'!$GJ$1</c:f>
              <c:strCache>
                <c:ptCount val="1"/>
                <c:pt idx="0">
                  <c:v>Months between IEEE SASB Approval and publish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'802.11'!$GJ$2:$GJ$33</c:f>
              <c:numCache>
                <c:ptCount val="32"/>
                <c:pt idx="0">
                  <c:v>1.150684931506849</c:v>
                </c:pt>
                <c:pt idx="6">
                  <c:v>1.643835616438356</c:v>
                </c:pt>
                <c:pt idx="7">
                  <c:v>1.052054794520548</c:v>
                </c:pt>
                <c:pt idx="8">
                  <c:v>0.4931506849315068</c:v>
                </c:pt>
                <c:pt idx="9">
                  <c:v>1.084931506849315</c:v>
                </c:pt>
                <c:pt idx="10">
                  <c:v>0.9863013698630136</c:v>
                </c:pt>
                <c:pt idx="11">
                  <c:v>1.1835616438356165</c:v>
                </c:pt>
                <c:pt idx="12">
                  <c:v>1.1178082191780823</c:v>
                </c:pt>
                <c:pt idx="13">
                  <c:v>3.1561643835616433</c:v>
                </c:pt>
                <c:pt idx="14">
                  <c:v>1.5780821917808217</c:v>
                </c:pt>
                <c:pt idx="15">
                  <c:v>0.9205479452054794</c:v>
                </c:pt>
                <c:pt idx="16">
                  <c:v>2.202739726027397</c:v>
                </c:pt>
                <c:pt idx="17">
                  <c:v>0</c:v>
                </c:pt>
                <c:pt idx="19">
                  <c:v>0.7561643835616438</c:v>
                </c:pt>
                <c:pt idx="20">
                  <c:v>0.23013698630136986</c:v>
                </c:pt>
                <c:pt idx="21">
                  <c:v>0.6246575342465753</c:v>
                </c:pt>
                <c:pt idx="22">
                  <c:v>1.347945205479452</c:v>
                </c:pt>
                <c:pt idx="23">
                  <c:v>0.4602739726027397</c:v>
                </c:pt>
                <c:pt idx="24">
                  <c:v>1.7095890410958905</c:v>
                </c:pt>
                <c:pt idx="25">
                  <c:v>2.0054794520547947</c:v>
                </c:pt>
                <c:pt idx="26">
                  <c:v>0.1972602739726027</c:v>
                </c:pt>
                <c:pt idx="27">
                  <c:v>2.3013698630136985</c:v>
                </c:pt>
                <c:pt idx="28">
                  <c:v>0.263013698630137</c:v>
                </c:pt>
              </c:numCache>
            </c:numRef>
          </c:val>
          <c:shape val="box"/>
        </c:ser>
        <c:overlap val="100"/>
        <c:shape val="box"/>
        <c:axId val="66047798"/>
        <c:axId val="57559271"/>
      </c:bar3DChart>
      <c:catAx>
        <c:axId val="66047798"/>
        <c:scaling>
          <c:orientation val="minMax"/>
        </c:scaling>
        <c:axPos val="b"/>
        <c:delete val="0"/>
        <c:numFmt formatCode="General" sourceLinked="1"/>
        <c:majorTickMark val="out"/>
        <c:minorTickMark val="none"/>
        <c:tickLblPos val="low"/>
        <c:spPr>
          <a:ln w="3175">
            <a:solidFill>
              <a:srgbClr val="000000"/>
            </a:solidFill>
          </a:ln>
        </c:spPr>
        <c:crossAx val="57559271"/>
        <c:crosses val="autoZero"/>
        <c:auto val="1"/>
        <c:lblOffset val="100"/>
        <c:tickLblSkip val="3"/>
        <c:noMultiLvlLbl val="0"/>
      </c:catAx>
      <c:valAx>
        <c:axId val="575592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47798"/>
        <c:crossesAt val="1"/>
        <c:crossBetween val="between"/>
        <c:dispUnits/>
      </c:valAx>
      <c:spPr>
        <a:noFill/>
        <a:ln>
          <a:noFill/>
        </a:ln>
      </c:spPr>
    </c:plotArea>
    <c:legend>
      <c:legendPos val="r"/>
      <c:layout>
        <c:manualLayout>
          <c:xMode val="edge"/>
          <c:yMode val="edge"/>
          <c:x val="0.8555"/>
          <c:y val="0.0315"/>
          <c:w val="0.139"/>
          <c:h val="0.91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6345"/>
          <c:h val="0.9675"/>
        </c:manualLayout>
      </c:layout>
      <c:barChart>
        <c:barDir val="col"/>
        <c:grouping val="stacked"/>
        <c:varyColors val="0"/>
        <c:ser>
          <c:idx val="0"/>
          <c:order val="0"/>
          <c:tx>
            <c:strRef>
              <c:f>'802.15'!$FF$1</c:f>
              <c:strCache>
                <c:ptCount val="1"/>
                <c:pt idx="0">
                  <c:v>Months between PAR Approval and start of first WG ballot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'802.15'!$A$2:$A$13</c:f>
              <c:strCache>
                <c:ptCount val="12"/>
                <c:pt idx="2">
                  <c:v>IEEE 802.15</c:v>
                </c:pt>
                <c:pt idx="3">
                  <c:v>IEEE 802.15.4e</c:v>
                </c:pt>
                <c:pt idx="4">
                  <c:v>IEEE 802.15.6</c:v>
                </c:pt>
                <c:pt idx="5">
                  <c:v>IEEE 802.15.7</c:v>
                </c:pt>
                <c:pt idx="6">
                  <c:v>IEEE 802.15.4f</c:v>
                </c:pt>
                <c:pt idx="7">
                  <c:v>IEEE 802.15.4g</c:v>
                </c:pt>
                <c:pt idx="8">
                  <c:v>IEEE 802.15.4h</c:v>
                </c:pt>
                <c:pt idx="9">
                  <c:v>IEEE 802.15.4i</c:v>
                </c:pt>
                <c:pt idx="10">
                  <c:v>IEEE 802.15.4j</c:v>
                </c:pt>
                <c:pt idx="11">
                  <c:v>IEEE 802.15.4k</c:v>
                </c:pt>
              </c:strCache>
            </c:strRef>
          </c:cat>
          <c:val>
            <c:numRef>
              <c:f>'802.15'!$FF$2:$FF$13</c:f>
              <c:numCache>
                <c:ptCount val="12"/>
                <c:pt idx="0">
                  <c:v>18.133855185909983</c:v>
                </c:pt>
                <c:pt idx="3">
                  <c:v>28.076712328767123</c:v>
                </c:pt>
                <c:pt idx="4">
                  <c:v>29.78630136986301</c:v>
                </c:pt>
                <c:pt idx="5">
                  <c:v>14.597260273972605</c:v>
                </c:pt>
                <c:pt idx="6">
                  <c:v>23.145205479452056</c:v>
                </c:pt>
                <c:pt idx="7">
                  <c:v>15.715068493150685</c:v>
                </c:pt>
                <c:pt idx="9">
                  <c:v>-0.06575342465753425</c:v>
                </c:pt>
                <c:pt idx="10">
                  <c:v>15.682191780821919</c:v>
                </c:pt>
                <c:pt idx="11">
                  <c:v>20.284931506849315</c:v>
                </c:pt>
              </c:numCache>
            </c:numRef>
          </c:val>
        </c:ser>
        <c:ser>
          <c:idx val="1"/>
          <c:order val="1"/>
          <c:tx>
            <c:strRef>
              <c:f>'802.15'!$FG$1</c:f>
              <c:strCache>
                <c:ptCount val="1"/>
                <c:pt idx="0">
                  <c:v>Months between start of first WG ballot and end of last WG ballot</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'802.15'!$A$2:$A$13</c:f>
              <c:strCache>
                <c:ptCount val="12"/>
                <c:pt idx="2">
                  <c:v>IEEE 802.15</c:v>
                </c:pt>
                <c:pt idx="3">
                  <c:v>IEEE 802.15.4e</c:v>
                </c:pt>
                <c:pt idx="4">
                  <c:v>IEEE 802.15.6</c:v>
                </c:pt>
                <c:pt idx="5">
                  <c:v>IEEE 802.15.7</c:v>
                </c:pt>
                <c:pt idx="6">
                  <c:v>IEEE 802.15.4f</c:v>
                </c:pt>
                <c:pt idx="7">
                  <c:v>IEEE 802.15.4g</c:v>
                </c:pt>
                <c:pt idx="8">
                  <c:v>IEEE 802.15.4h</c:v>
                </c:pt>
                <c:pt idx="9">
                  <c:v>IEEE 802.15.4i</c:v>
                </c:pt>
                <c:pt idx="10">
                  <c:v>IEEE 802.15.4j</c:v>
                </c:pt>
                <c:pt idx="11">
                  <c:v>IEEE 802.15.4k</c:v>
                </c:pt>
              </c:strCache>
            </c:strRef>
          </c:cat>
          <c:val>
            <c:numRef>
              <c:f>'802.15'!$FG$2:$FG$13</c:f>
              <c:numCache>
                <c:ptCount val="12"/>
                <c:pt idx="0">
                  <c:v>9.712720156555772</c:v>
                </c:pt>
                <c:pt idx="3">
                  <c:v>14.498630136986302</c:v>
                </c:pt>
                <c:pt idx="4">
                  <c:v>13.479452054794521</c:v>
                </c:pt>
                <c:pt idx="5">
                  <c:v>9.04109589041096</c:v>
                </c:pt>
                <c:pt idx="6">
                  <c:v>7.9890410958904114</c:v>
                </c:pt>
                <c:pt idx="7">
                  <c:v>14.3013698630137</c:v>
                </c:pt>
                <c:pt idx="9">
                  <c:v>3.1232876712328768</c:v>
                </c:pt>
                <c:pt idx="10">
                  <c:v>5.556164383561644</c:v>
                </c:pt>
                <c:pt idx="11">
                  <c:v>3.682191780821918</c:v>
                </c:pt>
              </c:numCache>
            </c:numRef>
          </c:val>
        </c:ser>
        <c:ser>
          <c:idx val="2"/>
          <c:order val="2"/>
          <c:tx>
            <c:strRef>
              <c:f>'802.15'!$FH$1</c:f>
              <c:strCache>
                <c:ptCount val="1"/>
                <c:pt idx="0">
                  <c:v>Months between end of last WG ballot and start of first Sponsor Ballot</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'802.15'!$A$2:$A$13</c:f>
              <c:strCache>
                <c:ptCount val="12"/>
                <c:pt idx="2">
                  <c:v>IEEE 802.15</c:v>
                </c:pt>
                <c:pt idx="3">
                  <c:v>IEEE 802.15.4e</c:v>
                </c:pt>
                <c:pt idx="4">
                  <c:v>IEEE 802.15.6</c:v>
                </c:pt>
                <c:pt idx="5">
                  <c:v>IEEE 802.15.7</c:v>
                </c:pt>
                <c:pt idx="6">
                  <c:v>IEEE 802.15.4f</c:v>
                </c:pt>
                <c:pt idx="7">
                  <c:v>IEEE 802.15.4g</c:v>
                </c:pt>
                <c:pt idx="8">
                  <c:v>IEEE 802.15.4h</c:v>
                </c:pt>
                <c:pt idx="9">
                  <c:v>IEEE 802.15.4i</c:v>
                </c:pt>
                <c:pt idx="10">
                  <c:v>IEEE 802.15.4j</c:v>
                </c:pt>
                <c:pt idx="11">
                  <c:v>IEEE 802.15.4k</c:v>
                </c:pt>
              </c:strCache>
            </c:strRef>
          </c:cat>
          <c:val>
            <c:numRef>
              <c:f>'802.15'!$FH$2:$FH$13</c:f>
              <c:numCache>
                <c:ptCount val="12"/>
                <c:pt idx="0">
                  <c:v>0.6810176125244619</c:v>
                </c:pt>
                <c:pt idx="3">
                  <c:v>1.1506849315068493</c:v>
                </c:pt>
                <c:pt idx="4">
                  <c:v>0.2958904109589041</c:v>
                </c:pt>
                <c:pt idx="5">
                  <c:v>0.03287671232876713</c:v>
                </c:pt>
                <c:pt idx="6">
                  <c:v>0.4273972602739726</c:v>
                </c:pt>
                <c:pt idx="7">
                  <c:v>1.7095890410958905</c:v>
                </c:pt>
                <c:pt idx="9">
                  <c:v>0.2958904109589041</c:v>
                </c:pt>
                <c:pt idx="10">
                  <c:v>0.8547945205479452</c:v>
                </c:pt>
                <c:pt idx="11">
                  <c:v>0.263013698630137</c:v>
                </c:pt>
              </c:numCache>
            </c:numRef>
          </c:val>
        </c:ser>
        <c:ser>
          <c:idx val="3"/>
          <c:order val="3"/>
          <c:tx>
            <c:strRef>
              <c:f>'802.15'!$FI$1</c:f>
              <c:strCache>
                <c:ptCount val="1"/>
                <c:pt idx="0">
                  <c:v>Months between start of first Sponsor ballot and end of last Sponsor ballot</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'802.15'!$A$2:$A$13</c:f>
              <c:strCache>
                <c:ptCount val="12"/>
                <c:pt idx="2">
                  <c:v>IEEE 802.15</c:v>
                </c:pt>
                <c:pt idx="3">
                  <c:v>IEEE 802.15.4e</c:v>
                </c:pt>
                <c:pt idx="4">
                  <c:v>IEEE 802.15.6</c:v>
                </c:pt>
                <c:pt idx="5">
                  <c:v>IEEE 802.15.7</c:v>
                </c:pt>
                <c:pt idx="6">
                  <c:v>IEEE 802.15.4f</c:v>
                </c:pt>
                <c:pt idx="7">
                  <c:v>IEEE 802.15.4g</c:v>
                </c:pt>
                <c:pt idx="8">
                  <c:v>IEEE 802.15.4h</c:v>
                </c:pt>
                <c:pt idx="9">
                  <c:v>IEEE 802.15.4i</c:v>
                </c:pt>
                <c:pt idx="10">
                  <c:v>IEEE 802.15.4j</c:v>
                </c:pt>
                <c:pt idx="11">
                  <c:v>IEEE 802.15.4k</c:v>
                </c:pt>
              </c:strCache>
            </c:strRef>
          </c:cat>
          <c:val>
            <c:numRef>
              <c:f>'802.15'!$FI$2:$FI$13</c:f>
              <c:numCache>
                <c:ptCount val="12"/>
                <c:pt idx="0">
                  <c:v>3.7996086105675144</c:v>
                </c:pt>
                <c:pt idx="3">
                  <c:v>3.3863013698630136</c:v>
                </c:pt>
                <c:pt idx="4">
                  <c:v>4.865753424657534</c:v>
                </c:pt>
                <c:pt idx="5">
                  <c:v>5.260273972602739</c:v>
                </c:pt>
                <c:pt idx="6">
                  <c:v>2.893150684931507</c:v>
                </c:pt>
                <c:pt idx="7">
                  <c:v>4.241095890410959</c:v>
                </c:pt>
                <c:pt idx="9">
                  <c:v>3.9452054794520546</c:v>
                </c:pt>
                <c:pt idx="10">
                  <c:v>2.0054794520547947</c:v>
                </c:pt>
              </c:numCache>
            </c:numRef>
          </c:val>
        </c:ser>
        <c:ser>
          <c:idx val="4"/>
          <c:order val="4"/>
          <c:tx>
            <c:strRef>
              <c:f>'802.15'!$FJ$1</c:f>
              <c:strCache>
                <c:ptCount val="1"/>
                <c:pt idx="0">
                  <c:v>Months between end of last Sponsor ballot and IEEE SASB approval</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'802.15'!$A$2:$A$13</c:f>
              <c:strCache>
                <c:ptCount val="12"/>
                <c:pt idx="2">
                  <c:v>IEEE 802.15</c:v>
                </c:pt>
                <c:pt idx="3">
                  <c:v>IEEE 802.15.4e</c:v>
                </c:pt>
                <c:pt idx="4">
                  <c:v>IEEE 802.15.6</c:v>
                </c:pt>
                <c:pt idx="5">
                  <c:v>IEEE 802.15.7</c:v>
                </c:pt>
                <c:pt idx="6">
                  <c:v>IEEE 802.15.4f</c:v>
                </c:pt>
                <c:pt idx="7">
                  <c:v>IEEE 802.15.4g</c:v>
                </c:pt>
                <c:pt idx="8">
                  <c:v>IEEE 802.15.4h</c:v>
                </c:pt>
                <c:pt idx="9">
                  <c:v>IEEE 802.15.4i</c:v>
                </c:pt>
                <c:pt idx="10">
                  <c:v>IEEE 802.15.4j</c:v>
                </c:pt>
                <c:pt idx="11">
                  <c:v>IEEE 802.15.4k</c:v>
                </c:pt>
              </c:strCache>
            </c:strRef>
          </c:cat>
          <c:val>
            <c:numRef>
              <c:f>'802.15'!$FJ$2:$FJ$13</c:f>
              <c:numCache>
                <c:ptCount val="12"/>
                <c:pt idx="0">
                  <c:v>2.310763209393347</c:v>
                </c:pt>
                <c:pt idx="3">
                  <c:v>2.9917808219178084</c:v>
                </c:pt>
                <c:pt idx="4">
                  <c:v>1.6767123287671235</c:v>
                </c:pt>
                <c:pt idx="5">
                  <c:v>1.2493150684931507</c:v>
                </c:pt>
                <c:pt idx="6">
                  <c:v>3.4520547945205475</c:v>
                </c:pt>
                <c:pt idx="7">
                  <c:v>3.6493150684931512</c:v>
                </c:pt>
                <c:pt idx="9">
                  <c:v>1.2164383561643834</c:v>
                </c:pt>
                <c:pt idx="10">
                  <c:v>1.9397260273972603</c:v>
                </c:pt>
              </c:numCache>
            </c:numRef>
          </c:val>
        </c:ser>
        <c:ser>
          <c:idx val="5"/>
          <c:order val="5"/>
          <c:tx>
            <c:strRef>
              <c:f>'802.15'!$FK$1</c:f>
              <c:strCache>
                <c:ptCount val="1"/>
                <c:pt idx="0">
                  <c:v>Months between IEEE SASB Approval and publish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'802.15'!$A$2:$A$13</c:f>
              <c:strCache>
                <c:ptCount val="12"/>
                <c:pt idx="2">
                  <c:v>IEEE 802.15</c:v>
                </c:pt>
                <c:pt idx="3">
                  <c:v>IEEE 802.15.4e</c:v>
                </c:pt>
                <c:pt idx="4">
                  <c:v>IEEE 802.15.6</c:v>
                </c:pt>
                <c:pt idx="5">
                  <c:v>IEEE 802.15.7</c:v>
                </c:pt>
                <c:pt idx="6">
                  <c:v>IEEE 802.15.4f</c:v>
                </c:pt>
                <c:pt idx="7">
                  <c:v>IEEE 802.15.4g</c:v>
                </c:pt>
                <c:pt idx="8">
                  <c:v>IEEE 802.15.4h</c:v>
                </c:pt>
                <c:pt idx="9">
                  <c:v>IEEE 802.15.4i</c:v>
                </c:pt>
                <c:pt idx="10">
                  <c:v>IEEE 802.15.4j</c:v>
                </c:pt>
                <c:pt idx="11">
                  <c:v>IEEE 802.15.4k</c:v>
                </c:pt>
              </c:strCache>
            </c:strRef>
          </c:cat>
          <c:val>
            <c:numRef>
              <c:f>'802.15'!$FK$2:$FK$13</c:f>
              <c:numCache>
                <c:ptCount val="12"/>
                <c:pt idx="0">
                  <c:v>1.7847358121330725</c:v>
                </c:pt>
                <c:pt idx="3">
                  <c:v>2.3013698630136985</c:v>
                </c:pt>
                <c:pt idx="4">
                  <c:v>0.7561643835616438</c:v>
                </c:pt>
                <c:pt idx="5">
                  <c:v>2.695890410958904</c:v>
                </c:pt>
                <c:pt idx="6">
                  <c:v>2.432876712328767</c:v>
                </c:pt>
                <c:pt idx="7">
                  <c:v>0.9534246575342467</c:v>
                </c:pt>
                <c:pt idx="9">
                  <c:v>2.663013698630137</c:v>
                </c:pt>
                <c:pt idx="10">
                  <c:v>0.6904109589041096</c:v>
                </c:pt>
              </c:numCache>
            </c:numRef>
          </c:val>
        </c:ser>
        <c:overlap val="100"/>
        <c:axId val="48271392"/>
        <c:axId val="31789345"/>
      </c:barChart>
      <c:catAx>
        <c:axId val="4827139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1789345"/>
        <c:crosses val="autoZero"/>
        <c:auto val="1"/>
        <c:lblOffset val="100"/>
        <c:tickLblSkip val="1"/>
        <c:noMultiLvlLbl val="0"/>
      </c:catAx>
      <c:valAx>
        <c:axId val="317893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271392"/>
        <c:crossesAt val="1"/>
        <c:crossBetween val="between"/>
        <c:dispUnits/>
      </c:valAx>
      <c:spPr>
        <a:solidFill>
          <a:srgbClr val="C0C0C0"/>
        </a:solidFill>
        <a:ln w="12700">
          <a:solidFill>
            <a:srgbClr val="808080"/>
          </a:solidFill>
        </a:ln>
      </c:spPr>
    </c:plotArea>
    <c:legend>
      <c:legendPos val="r"/>
      <c:layout>
        <c:manualLayout>
          <c:xMode val="edge"/>
          <c:yMode val="edge"/>
          <c:x val="0.65775"/>
          <c:y val="0.328"/>
          <c:w val="0.337"/>
          <c:h val="0.343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zoomScale="8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Results of IEEE 802.11 non-procedural Letter Ballots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14" sqref="B1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247</v>
      </c>
    </row>
    <row r="4" spans="1:6" ht="18.75">
      <c r="A4" s="2" t="s">
        <v>1</v>
      </c>
      <c r="B4" s="12" t="s">
        <v>249</v>
      </c>
      <c r="F4" s="7"/>
    </row>
    <row r="5" spans="1:2" ht="15.75">
      <c r="A5" s="2" t="s">
        <v>12</v>
      </c>
      <c r="B5" s="8" t="s">
        <v>16</v>
      </c>
    </row>
    <row r="6" s="3" customFormat="1" ht="16.5" thickBot="1"/>
    <row r="7" spans="1:2" s="4" customFormat="1" ht="18.75">
      <c r="A7" s="4" t="s">
        <v>4</v>
      </c>
      <c r="B7" s="9" t="s">
        <v>130</v>
      </c>
    </row>
    <row r="8" spans="1:2" ht="15.75">
      <c r="A8" s="2" t="s">
        <v>15</v>
      </c>
      <c r="B8" s="8" t="s">
        <v>248</v>
      </c>
    </row>
    <row r="9" spans="1:9" ht="15.75">
      <c r="A9" s="2" t="s">
        <v>5</v>
      </c>
      <c r="B9" s="8" t="s">
        <v>11</v>
      </c>
      <c r="C9" s="8" t="s">
        <v>17</v>
      </c>
      <c r="D9" s="8"/>
      <c r="E9" s="8"/>
      <c r="F9" s="8"/>
      <c r="G9" s="8"/>
      <c r="H9" s="8"/>
      <c r="I9" s="8"/>
    </row>
    <row r="10" spans="2:9" ht="15.75">
      <c r="B10" s="8" t="s">
        <v>6</v>
      </c>
      <c r="C10" s="8" t="s">
        <v>18</v>
      </c>
      <c r="D10" s="8"/>
      <c r="E10" s="8"/>
      <c r="F10" s="8"/>
      <c r="G10" s="8"/>
      <c r="H10" s="8"/>
      <c r="I10" s="8"/>
    </row>
    <row r="11" spans="2:9" ht="15.75">
      <c r="B11" s="8" t="s">
        <v>7</v>
      </c>
      <c r="C11" s="8" t="s">
        <v>19</v>
      </c>
      <c r="D11" s="8"/>
      <c r="E11" s="8"/>
      <c r="F11" s="8"/>
      <c r="G11" s="8"/>
      <c r="H11" s="8"/>
      <c r="I11" s="8"/>
    </row>
    <row r="12" spans="2:9" ht="15.75">
      <c r="B12" s="8" t="s">
        <v>8</v>
      </c>
      <c r="C12" s="8" t="s">
        <v>250</v>
      </c>
      <c r="D12" s="8"/>
      <c r="E12" s="8"/>
      <c r="F12" s="8"/>
      <c r="G12" s="8"/>
      <c r="H12" s="8"/>
      <c r="I12" s="8"/>
    </row>
    <row r="13" spans="2:9" ht="15.75">
      <c r="B13" s="8" t="s">
        <v>9</v>
      </c>
      <c r="C13" s="8"/>
      <c r="D13" s="8"/>
      <c r="E13" s="8"/>
      <c r="F13" s="8"/>
      <c r="G13" s="8"/>
      <c r="H13" s="8"/>
      <c r="I13" s="8"/>
    </row>
    <row r="14" spans="2:9" ht="15.75">
      <c r="B14" s="8" t="s">
        <v>10</v>
      </c>
      <c r="C14" t="s">
        <v>251</v>
      </c>
      <c r="D14" s="8"/>
      <c r="E14" s="8"/>
      <c r="F14" s="8"/>
      <c r="G14" s="8"/>
      <c r="H14" s="8"/>
      <c r="I14" s="8"/>
    </row>
    <row r="15" ht="15.75">
      <c r="A15" s="2" t="s">
        <v>3</v>
      </c>
    </row>
    <row r="27" spans="1:5" ht="15.75" customHeight="1">
      <c r="A27" s="6"/>
      <c r="B27" s="68"/>
      <c r="C27" s="68"/>
      <c r="D27" s="68"/>
      <c r="E27" s="68"/>
    </row>
    <row r="28" spans="1:5" ht="15.75" customHeight="1">
      <c r="A28" s="4"/>
      <c r="B28" s="5"/>
      <c r="C28" s="5"/>
      <c r="D28" s="5"/>
      <c r="E28" s="5"/>
    </row>
    <row r="29" spans="1:5" ht="15.75" customHeight="1">
      <c r="A29" s="4"/>
      <c r="B29" s="67"/>
      <c r="C29" s="67"/>
      <c r="D29" s="67"/>
      <c r="E29" s="67"/>
    </row>
    <row r="30" spans="1:5" ht="15.75" customHeight="1">
      <c r="A30" s="4"/>
      <c r="B30" s="5"/>
      <c r="C30" s="5"/>
      <c r="D30" s="5"/>
      <c r="E30" s="5"/>
    </row>
    <row r="31" spans="1:5" ht="15.75" customHeight="1">
      <c r="A31" s="4"/>
      <c r="B31" s="67"/>
      <c r="C31" s="67"/>
      <c r="D31" s="67"/>
      <c r="E31" s="67"/>
    </row>
    <row r="32" spans="2:5" ht="15.75" customHeight="1">
      <c r="B32" s="67"/>
      <c r="C32" s="67"/>
      <c r="D32" s="67"/>
      <c r="E32" s="67"/>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GN35"/>
  <sheetViews>
    <sheetView zoomScale="75" zoomScaleNormal="75" zoomScalePageLayoutView="0" workbookViewId="0" topLeftCell="A1">
      <pane xSplit="1" ySplit="1" topLeftCell="T8" activePane="bottomRight" state="frozen"/>
      <selection pane="topLeft" activeCell="A1" sqref="A1"/>
      <selection pane="topRight" activeCell="U1" sqref="U1"/>
      <selection pane="bottomLeft" activeCell="A28" sqref="A28"/>
      <selection pane="bottomRight" activeCell="AU30" sqref="AU30"/>
    </sheetView>
  </sheetViews>
  <sheetFormatPr defaultColWidth="9.140625" defaultRowHeight="12.75"/>
  <cols>
    <col min="1" max="1" width="14.140625" style="0" bestFit="1" customWidth="1"/>
    <col min="2" max="2" width="12.28125" style="17" bestFit="1" customWidth="1"/>
    <col min="3" max="3" width="4.8515625" style="22" bestFit="1" customWidth="1"/>
    <col min="4" max="4" width="7.140625" style="0" customWidth="1"/>
    <col min="5" max="6" width="12.28125" style="0" bestFit="1" customWidth="1"/>
    <col min="7" max="8" width="4.7109375" style="0" bestFit="1" customWidth="1"/>
    <col min="9" max="9" width="3.140625" style="0" customWidth="1"/>
    <col min="10" max="10" width="8.7109375" style="17" customWidth="1"/>
    <col min="11" max="11" width="4.8515625" style="0" bestFit="1" customWidth="1"/>
    <col min="12" max="12" width="6.28125" style="0" customWidth="1"/>
    <col min="13" max="14" width="12.28125" style="0" bestFit="1" customWidth="1"/>
    <col min="15" max="15" width="4.28125" style="0" bestFit="1" customWidth="1"/>
    <col min="16" max="16" width="4.7109375" style="0" bestFit="1" customWidth="1"/>
    <col min="17" max="17" width="3.140625" style="0" customWidth="1"/>
    <col min="18" max="18" width="8.7109375" style="17" customWidth="1"/>
    <col min="19" max="19" width="4.8515625" style="0" bestFit="1" customWidth="1"/>
    <col min="20" max="20" width="6.28125" style="0" customWidth="1"/>
    <col min="21" max="22" width="12.28125" style="0" bestFit="1" customWidth="1"/>
    <col min="23" max="23" width="4.28125" style="0" bestFit="1" customWidth="1"/>
    <col min="24" max="24" width="4.140625" style="0" bestFit="1" customWidth="1"/>
    <col min="25" max="25" width="8.7109375" style="17" customWidth="1"/>
    <col min="26" max="26" width="4.8515625" style="0" bestFit="1" customWidth="1"/>
    <col min="27" max="27" width="7.140625" style="0" customWidth="1"/>
    <col min="28" max="29" width="12.28125" style="0" bestFit="1" customWidth="1"/>
    <col min="30" max="30" width="4.7109375" style="0" bestFit="1" customWidth="1"/>
    <col min="31" max="31" width="4.140625" style="0" bestFit="1" customWidth="1"/>
    <col min="32" max="32" width="3.57421875" style="0" bestFit="1" customWidth="1"/>
    <col min="33" max="33" width="8.7109375" style="17" customWidth="1"/>
    <col min="34" max="34" width="7.00390625" style="32" customWidth="1"/>
    <col min="35" max="35" width="8.7109375" style="33" customWidth="1"/>
    <col min="36" max="36" width="6.421875" style="32" bestFit="1" customWidth="1"/>
    <col min="37" max="37" width="7.28125" style="44" customWidth="1"/>
    <col min="38" max="38" width="4.8515625" style="0" bestFit="1" customWidth="1"/>
    <col min="39" max="39" width="6.8515625" style="0" bestFit="1" customWidth="1"/>
    <col min="40" max="41" width="12.28125" style="0" bestFit="1" customWidth="1"/>
    <col min="42" max="42" width="4.7109375" style="0" bestFit="1" customWidth="1"/>
    <col min="43" max="43" width="3.57421875" style="0" bestFit="1" customWidth="1"/>
    <col min="44" max="44" width="3.140625" style="0" customWidth="1"/>
    <col min="45" max="45" width="8.7109375" style="17" customWidth="1"/>
    <col min="46" max="46" width="4.8515625" style="0" bestFit="1" customWidth="1"/>
    <col min="47" max="47" width="7.140625" style="0" customWidth="1"/>
    <col min="48" max="49" width="12.28125" style="0" bestFit="1" customWidth="1"/>
    <col min="50" max="50" width="4.7109375" style="0" bestFit="1" customWidth="1"/>
    <col min="51" max="51" width="3.57421875" style="0" bestFit="1" customWidth="1"/>
    <col min="52" max="52" width="3.140625" style="0" customWidth="1"/>
    <col min="53" max="53" width="8.7109375" style="18" customWidth="1"/>
    <col min="54" max="54" width="4.8515625" style="0" bestFit="1" customWidth="1"/>
    <col min="55" max="55" width="6.28125" style="0" customWidth="1"/>
    <col min="56" max="57" width="12.28125" style="0" bestFit="1" customWidth="1"/>
    <col min="58" max="58" width="4.7109375" style="0" bestFit="1" customWidth="1"/>
    <col min="59" max="59" width="3.57421875" style="0" bestFit="1" customWidth="1"/>
    <col min="60" max="60" width="3.140625" style="0" customWidth="1"/>
    <col min="61" max="61" width="8.7109375" style="18" customWidth="1"/>
    <col min="62" max="62" width="4.8515625" style="0" bestFit="1" customWidth="1"/>
    <col min="63" max="63" width="6.28125" style="0" customWidth="1"/>
    <col min="64" max="65" width="12.28125" style="0" bestFit="1" customWidth="1"/>
    <col min="66" max="66" width="4.7109375" style="0" bestFit="1" customWidth="1"/>
    <col min="67" max="68" width="3.140625" style="0" customWidth="1"/>
    <col min="69" max="69" width="8.7109375" style="18" customWidth="1"/>
    <col min="70" max="70" width="4.8515625" style="0" bestFit="1" customWidth="1"/>
    <col min="71" max="71" width="6.28125" style="0" customWidth="1"/>
    <col min="72" max="73" width="12.28125" style="0" bestFit="1" customWidth="1"/>
    <col min="74" max="74" width="4.7109375" style="0" bestFit="1" customWidth="1"/>
    <col min="75" max="75" width="3.57421875" style="0" bestFit="1" customWidth="1"/>
    <col min="76" max="76" width="3.140625" style="0" customWidth="1"/>
    <col min="77" max="77" width="8.7109375" style="18" customWidth="1"/>
    <col min="78" max="78" width="4.8515625" style="0" bestFit="1" customWidth="1"/>
    <col min="79" max="79" width="6.28125" style="0" customWidth="1"/>
    <col min="80" max="81" width="12.28125" style="0" customWidth="1"/>
    <col min="82" max="82" width="4.7109375" style="0" bestFit="1" customWidth="1"/>
    <col min="83" max="83" width="3.140625" style="0" bestFit="1" customWidth="1"/>
    <col min="84" max="84" width="3.140625" style="0" customWidth="1"/>
    <col min="85" max="85" width="8.7109375" style="18" customWidth="1"/>
    <col min="86" max="86" width="8.7109375" style="20" customWidth="1"/>
    <col min="87" max="88" width="7.00390625" style="32" bestFit="1" customWidth="1"/>
    <col min="89" max="89" width="8.7109375" style="33" customWidth="1"/>
    <col min="90" max="90" width="8.7109375" style="33" bestFit="1" customWidth="1"/>
    <col min="91" max="91" width="7.28125" style="19" customWidth="1"/>
    <col min="92" max="92" width="4.8515625" style="0" bestFit="1" customWidth="1"/>
    <col min="93" max="94" width="12.28125" style="0" bestFit="1" customWidth="1"/>
    <col min="95" max="95" width="4.7109375" style="0" bestFit="1" customWidth="1"/>
    <col min="96" max="96" width="3.57421875" style="0" bestFit="1" customWidth="1"/>
    <col min="97" max="97" width="3.140625" style="0" customWidth="1"/>
    <col min="98" max="98" width="8.7109375" style="20" customWidth="1"/>
    <col min="99" max="99" width="7.28125" style="19" customWidth="1"/>
    <col min="100" max="100" width="4.8515625" style="21" bestFit="1" customWidth="1"/>
    <col min="101" max="101" width="12.28125" style="22" bestFit="1" customWidth="1"/>
    <col min="102" max="102" width="12.28125" style="0" bestFit="1" customWidth="1"/>
    <col min="103" max="103" width="4.7109375" style="0" bestFit="1" customWidth="1"/>
    <col min="104" max="104" width="3.57421875" style="0" bestFit="1" customWidth="1"/>
    <col min="105" max="105" width="3.140625" style="0" customWidth="1"/>
    <col min="106" max="106" width="8.7109375" style="17" customWidth="1"/>
    <col min="107" max="107" width="5.8515625" style="0" bestFit="1" customWidth="1"/>
    <col min="108" max="109" width="12.28125" style="0" bestFit="1" customWidth="1"/>
    <col min="110" max="110" width="4.7109375" style="0" bestFit="1" customWidth="1"/>
    <col min="111" max="111" width="3.140625" style="0" bestFit="1" customWidth="1"/>
    <col min="112" max="112" width="3.140625" style="0" customWidth="1"/>
    <col min="113" max="113" width="8.7109375" style="17" customWidth="1"/>
    <col min="114" max="114" width="5.8515625" style="0" bestFit="1" customWidth="1"/>
    <col min="115" max="116" width="12.28125" style="0" bestFit="1" customWidth="1"/>
    <col min="117" max="117" width="4.7109375" style="0" bestFit="1" customWidth="1"/>
    <col min="118" max="118" width="3.140625" style="0" bestFit="1" customWidth="1"/>
    <col min="119" max="119" width="3.140625" style="0" customWidth="1"/>
    <col min="120" max="120" width="8.7109375" style="17" customWidth="1"/>
    <col min="121" max="121" width="5.8515625" style="0" bestFit="1" customWidth="1"/>
    <col min="122" max="123" width="12.28125" style="0" bestFit="1" customWidth="1"/>
    <col min="124" max="124" width="4.7109375" style="0" bestFit="1" customWidth="1"/>
    <col min="125" max="125" width="3.57421875" style="0" bestFit="1" customWidth="1"/>
    <col min="126" max="126" width="3.140625" style="0" customWidth="1"/>
    <col min="127" max="127" width="8.7109375" style="17" customWidth="1"/>
    <col min="128" max="128" width="5.8515625" style="0" bestFit="1" customWidth="1"/>
    <col min="129" max="130" width="12.28125" style="0" bestFit="1" customWidth="1"/>
    <col min="131" max="131" width="4.7109375" style="0" bestFit="1" customWidth="1"/>
    <col min="132" max="132" width="3.140625" style="0" bestFit="1" customWidth="1"/>
    <col min="133" max="133" width="3.140625" style="0" customWidth="1"/>
    <col min="134" max="134" width="8.7109375" style="17" customWidth="1"/>
    <col min="135" max="135" width="5.8515625" style="0" bestFit="1" customWidth="1"/>
    <col min="136" max="136" width="12.28125" style="0" bestFit="1" customWidth="1"/>
    <col min="137" max="137" width="12.00390625" style="0" bestFit="1" customWidth="1"/>
    <col min="138" max="138" width="4.7109375" style="0" bestFit="1" customWidth="1"/>
    <col min="139" max="139" width="2.421875" style="0" bestFit="1" customWidth="1"/>
    <col min="140" max="140" width="2.421875" style="0" customWidth="1"/>
    <col min="141" max="141" width="8.7109375" style="17" customWidth="1"/>
    <col min="142" max="142" width="5.8515625" style="0" bestFit="1" customWidth="1"/>
    <col min="143" max="144" width="12.28125" style="0" customWidth="1"/>
    <col min="145" max="145" width="4.140625" style="0" bestFit="1" customWidth="1"/>
    <col min="146" max="146" width="2.28125" style="0" bestFit="1" customWidth="1"/>
    <col min="147" max="147" width="8.7109375" style="17" customWidth="1"/>
    <col min="148" max="148" width="5.8515625" style="0" bestFit="1" customWidth="1"/>
    <col min="149" max="150" width="12.28125" style="0" customWidth="1"/>
    <col min="151" max="151" width="4.140625" style="0" bestFit="1" customWidth="1"/>
    <col min="152" max="152" width="2.28125" style="0" bestFit="1" customWidth="1"/>
    <col min="153" max="153" width="2.28125" style="0" customWidth="1"/>
    <col min="154" max="154" width="8.7109375" style="17" customWidth="1"/>
    <col min="155" max="155" width="5.8515625" style="0" bestFit="1" customWidth="1"/>
    <col min="156" max="157" width="12.28125" style="0" customWidth="1"/>
    <col min="158" max="158" width="4.140625" style="0" bestFit="1" customWidth="1"/>
    <col min="159" max="159" width="2.28125" style="0" bestFit="1" customWidth="1"/>
    <col min="160" max="160" width="2.28125" style="0" customWidth="1"/>
    <col min="161" max="161" width="8.7109375" style="17" customWidth="1"/>
    <col min="162" max="162" width="8.7109375" style="22" customWidth="1"/>
    <col min="163" max="163" width="8.8515625" style="32" bestFit="1" customWidth="1"/>
    <col min="164" max="164" width="8.421875" style="32" customWidth="1"/>
    <col min="165" max="165" width="8.421875" style="33" customWidth="1"/>
    <col min="166" max="166" width="5.7109375" style="40" bestFit="1" customWidth="1"/>
    <col min="167" max="167" width="13.140625" style="23" bestFit="1" customWidth="1"/>
    <col min="168" max="168" width="12.28125" style="23" bestFit="1" customWidth="1"/>
    <col min="169" max="169" width="10.421875" style="36" bestFit="1" customWidth="1"/>
    <col min="170" max="170" width="10.421875" style="0" customWidth="1"/>
    <col min="171" max="171" width="10.421875" style="30" customWidth="1"/>
    <col min="172" max="172" width="10.421875" style="36" customWidth="1"/>
    <col min="173" max="174" width="10.421875" style="30" customWidth="1"/>
    <col min="175" max="175" width="10.140625" style="36" bestFit="1" customWidth="1"/>
    <col min="176" max="177" width="10.140625" style="0" customWidth="1"/>
    <col min="179" max="180" width="12.28125" style="0" bestFit="1" customWidth="1"/>
    <col min="181" max="185" width="12.28125" style="0" customWidth="1"/>
    <col min="190" max="191" width="9.140625" style="30" customWidth="1"/>
    <col min="196" max="196" width="9.140625" style="65" customWidth="1"/>
  </cols>
  <sheetData>
    <row r="1" spans="1:196" ht="165.75">
      <c r="A1" t="s">
        <v>20</v>
      </c>
      <c r="B1" s="41" t="s">
        <v>165</v>
      </c>
      <c r="C1" s="69" t="s">
        <v>21</v>
      </c>
      <c r="D1" s="70"/>
      <c r="E1" s="70"/>
      <c r="F1" s="70"/>
      <c r="G1" s="70"/>
      <c r="H1" s="70"/>
      <c r="I1" s="70"/>
      <c r="J1" s="70"/>
      <c r="K1" s="70"/>
      <c r="L1" s="70"/>
      <c r="M1" s="70"/>
      <c r="N1" s="70"/>
      <c r="O1" s="70"/>
      <c r="P1" s="70"/>
      <c r="Q1" s="70"/>
      <c r="R1" s="70"/>
      <c r="S1" s="70"/>
      <c r="T1" s="70"/>
      <c r="U1" s="70"/>
      <c r="V1" s="70"/>
      <c r="W1" s="70"/>
      <c r="X1" s="70"/>
      <c r="Y1" s="70"/>
      <c r="Z1" s="71" t="s">
        <v>180</v>
      </c>
      <c r="AA1" s="71"/>
      <c r="AB1" s="71"/>
      <c r="AC1" s="71"/>
      <c r="AD1" s="71"/>
      <c r="AE1" s="71"/>
      <c r="AF1" s="71"/>
      <c r="AG1" s="72"/>
      <c r="AH1" s="31" t="s">
        <v>132</v>
      </c>
      <c r="AI1" s="34" t="s">
        <v>133</v>
      </c>
      <c r="AJ1" s="31" t="s">
        <v>145</v>
      </c>
      <c r="AK1" s="43"/>
      <c r="AL1" s="69" t="s">
        <v>22</v>
      </c>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0"/>
      <c r="BR1" s="71"/>
      <c r="BS1" s="71"/>
      <c r="BT1" s="71"/>
      <c r="BU1" s="71"/>
      <c r="BV1" s="71"/>
      <c r="BW1" s="71"/>
      <c r="BX1" s="71"/>
      <c r="BY1" s="71"/>
      <c r="BZ1" s="71"/>
      <c r="CA1" s="71"/>
      <c r="CB1" s="71"/>
      <c r="CC1" s="71"/>
      <c r="CD1" s="71"/>
      <c r="CE1" s="71"/>
      <c r="CF1" s="71"/>
      <c r="CG1" s="71"/>
      <c r="CH1" s="56" t="s">
        <v>188</v>
      </c>
      <c r="CI1" s="31" t="s">
        <v>136</v>
      </c>
      <c r="CJ1" s="31" t="s">
        <v>137</v>
      </c>
      <c r="CK1" s="34" t="s">
        <v>131</v>
      </c>
      <c r="CL1" s="34" t="s">
        <v>170</v>
      </c>
      <c r="CM1" s="13"/>
      <c r="CN1" s="69" t="s">
        <v>23</v>
      </c>
      <c r="CO1" s="70"/>
      <c r="CP1" s="71"/>
      <c r="CQ1" s="71"/>
      <c r="CR1" s="71"/>
      <c r="CS1" s="71"/>
      <c r="CT1" s="71"/>
      <c r="CU1" s="14"/>
      <c r="CV1" s="69" t="s">
        <v>24</v>
      </c>
      <c r="CW1" s="70"/>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0"/>
      <c r="EL1" s="71"/>
      <c r="EM1" s="71"/>
      <c r="EN1" s="71"/>
      <c r="EO1" s="71"/>
      <c r="EP1" s="71"/>
      <c r="EQ1" s="71"/>
      <c r="ER1" s="71"/>
      <c r="ES1" s="71"/>
      <c r="ET1" s="71"/>
      <c r="EU1" s="71"/>
      <c r="EV1" s="71"/>
      <c r="EW1" s="71"/>
      <c r="EX1" s="71"/>
      <c r="EY1" s="71"/>
      <c r="EZ1" s="71"/>
      <c r="FA1" s="71"/>
      <c r="FB1" s="71"/>
      <c r="FC1" s="71"/>
      <c r="FD1" s="71"/>
      <c r="FE1" s="71"/>
      <c r="FF1" s="57" t="s">
        <v>188</v>
      </c>
      <c r="FG1" s="31" t="s">
        <v>135</v>
      </c>
      <c r="FH1" s="31" t="s">
        <v>138</v>
      </c>
      <c r="FI1" s="34" t="s">
        <v>139</v>
      </c>
      <c r="FJ1" s="39" t="s">
        <v>159</v>
      </c>
      <c r="FK1" s="15" t="s">
        <v>129</v>
      </c>
      <c r="FL1" s="15" t="s">
        <v>25</v>
      </c>
      <c r="FM1" s="35" t="s">
        <v>140</v>
      </c>
      <c r="FN1" s="16" t="s">
        <v>134</v>
      </c>
      <c r="FO1" s="37" t="s">
        <v>141</v>
      </c>
      <c r="FP1" s="35" t="s">
        <v>189</v>
      </c>
      <c r="FQ1" s="16" t="s">
        <v>190</v>
      </c>
      <c r="FR1" s="37" t="s">
        <v>191</v>
      </c>
      <c r="FS1" s="35" t="s">
        <v>167</v>
      </c>
      <c r="FT1" s="16" t="s">
        <v>168</v>
      </c>
      <c r="FU1" s="37" t="s">
        <v>169</v>
      </c>
      <c r="FW1" s="16" t="s">
        <v>278</v>
      </c>
      <c r="FX1" s="16" t="s">
        <v>279</v>
      </c>
      <c r="FY1" s="16" t="s">
        <v>280</v>
      </c>
      <c r="FZ1" s="16" t="s">
        <v>281</v>
      </c>
      <c r="GA1" s="16" t="s">
        <v>282</v>
      </c>
      <c r="GB1" s="16" t="s">
        <v>284</v>
      </c>
      <c r="GC1" s="16" t="s">
        <v>287</v>
      </c>
      <c r="GE1" s="16" t="s">
        <v>275</v>
      </c>
      <c r="GF1" s="16" t="s">
        <v>276</v>
      </c>
      <c r="GG1" s="16" t="s">
        <v>277</v>
      </c>
      <c r="GH1" s="37" t="s">
        <v>283</v>
      </c>
      <c r="GI1" s="37" t="s">
        <v>285</v>
      </c>
      <c r="GJ1" s="16" t="s">
        <v>286</v>
      </c>
      <c r="GM1" s="16" t="s">
        <v>288</v>
      </c>
      <c r="GN1" s="65" t="s">
        <v>289</v>
      </c>
    </row>
    <row r="2" spans="7:196" ht="12.75">
      <c r="G2" t="s">
        <v>234</v>
      </c>
      <c r="H2" t="s">
        <v>235</v>
      </c>
      <c r="I2" t="s">
        <v>236</v>
      </c>
      <c r="O2" t="s">
        <v>234</v>
      </c>
      <c r="P2" t="s">
        <v>235</v>
      </c>
      <c r="Q2" t="s">
        <v>236</v>
      </c>
      <c r="AD2" t="s">
        <v>234</v>
      </c>
      <c r="AE2" t="s">
        <v>235</v>
      </c>
      <c r="AF2" t="s">
        <v>236</v>
      </c>
      <c r="AP2" t="s">
        <v>234</v>
      </c>
      <c r="AQ2" t="s">
        <v>235</v>
      </c>
      <c r="AR2" t="s">
        <v>236</v>
      </c>
      <c r="AX2" t="s">
        <v>234</v>
      </c>
      <c r="AY2" t="s">
        <v>235</v>
      </c>
      <c r="AZ2" t="s">
        <v>236</v>
      </c>
      <c r="BF2" t="s">
        <v>234</v>
      </c>
      <c r="BG2" t="s">
        <v>235</v>
      </c>
      <c r="BH2" t="s">
        <v>236</v>
      </c>
      <c r="BN2" t="s">
        <v>234</v>
      </c>
      <c r="BO2" t="s">
        <v>235</v>
      </c>
      <c r="BP2" t="s">
        <v>236</v>
      </c>
      <c r="BV2" t="s">
        <v>234</v>
      </c>
      <c r="BW2" t="s">
        <v>235</v>
      </c>
      <c r="BX2" t="s">
        <v>236</v>
      </c>
      <c r="CD2" t="s">
        <v>234</v>
      </c>
      <c r="CE2" t="s">
        <v>235</v>
      </c>
      <c r="CF2" t="s">
        <v>236</v>
      </c>
      <c r="CQ2" t="s">
        <v>234</v>
      </c>
      <c r="CR2" t="s">
        <v>235</v>
      </c>
      <c r="CS2" t="s">
        <v>236</v>
      </c>
      <c r="CY2" t="s">
        <v>234</v>
      </c>
      <c r="CZ2" t="s">
        <v>235</v>
      </c>
      <c r="DA2" t="s">
        <v>236</v>
      </c>
      <c r="DF2" t="s">
        <v>234</v>
      </c>
      <c r="DG2" t="s">
        <v>235</v>
      </c>
      <c r="DH2" t="s">
        <v>236</v>
      </c>
      <c r="DM2" t="s">
        <v>234</v>
      </c>
      <c r="DN2" t="s">
        <v>235</v>
      </c>
      <c r="DO2" t="s">
        <v>236</v>
      </c>
      <c r="DT2" t="s">
        <v>234</v>
      </c>
      <c r="DU2" t="s">
        <v>235</v>
      </c>
      <c r="DV2" t="s">
        <v>236</v>
      </c>
      <c r="EA2" t="s">
        <v>234</v>
      </c>
      <c r="EB2" t="s">
        <v>235</v>
      </c>
      <c r="EC2" t="s">
        <v>236</v>
      </c>
      <c r="EH2" t="s">
        <v>234</v>
      </c>
      <c r="EI2" t="s">
        <v>235</v>
      </c>
      <c r="EJ2" t="s">
        <v>236</v>
      </c>
      <c r="EU2" t="s">
        <v>234</v>
      </c>
      <c r="EV2" t="s">
        <v>235</v>
      </c>
      <c r="EW2" t="s">
        <v>236</v>
      </c>
      <c r="FB2" t="s">
        <v>234</v>
      </c>
      <c r="FC2" t="s">
        <v>235</v>
      </c>
      <c r="FD2" t="s">
        <v>236</v>
      </c>
      <c r="FF2" s="29"/>
      <c r="FW2" s="27"/>
      <c r="GE2" s="30">
        <f aca="true" t="shared" si="0" ref="GE2:GJ2">AVERAGE(GE8:GE30)</f>
        <v>18.81892901618929</v>
      </c>
      <c r="GF2" s="30">
        <f t="shared" si="0"/>
        <v>21.589539227895393</v>
      </c>
      <c r="GG2" s="30">
        <f t="shared" si="0"/>
        <v>1.1970112079701123</v>
      </c>
      <c r="GH2" s="30">
        <f t="shared" si="0"/>
        <v>7.962141967621417</v>
      </c>
      <c r="GI2" s="30">
        <f t="shared" si="0"/>
        <v>2.4403486924034867</v>
      </c>
      <c r="GJ2" s="30">
        <f t="shared" si="0"/>
        <v>1.150684931506849</v>
      </c>
      <c r="GM2" s="30">
        <f>AVERAGE(GM8:GM30)</f>
        <v>53.15865504358655</v>
      </c>
      <c r="GN2" s="65">
        <f>AVERAGE(GN8:GN30)</f>
        <v>0.04966940734979273</v>
      </c>
    </row>
    <row r="3" spans="1:179" ht="12.75">
      <c r="A3" t="s">
        <v>26</v>
      </c>
      <c r="FF3" s="29"/>
      <c r="FW3" s="27"/>
    </row>
    <row r="4" spans="1:179" ht="12.75">
      <c r="A4" t="s">
        <v>27</v>
      </c>
      <c r="B4" s="42">
        <v>35689</v>
      </c>
      <c r="FF4" s="29"/>
      <c r="FW4" s="27">
        <f>B4</f>
        <v>35689</v>
      </c>
    </row>
    <row r="5" spans="1:179" ht="12.75">
      <c r="A5" t="s">
        <v>28</v>
      </c>
      <c r="B5" s="42">
        <v>35773</v>
      </c>
      <c r="FF5" s="29"/>
      <c r="FW5" s="27">
        <f>B5</f>
        <v>35773</v>
      </c>
    </row>
    <row r="6" spans="1:179" ht="12.75">
      <c r="A6" t="s">
        <v>29</v>
      </c>
      <c r="B6" s="42">
        <v>35773</v>
      </c>
      <c r="CH6" s="55"/>
      <c r="FF6" s="29"/>
      <c r="FW6" s="27">
        <f>B6</f>
        <v>35773</v>
      </c>
    </row>
    <row r="7" spans="1:179" ht="12.75">
      <c r="A7" t="s">
        <v>30</v>
      </c>
      <c r="B7" s="42">
        <v>36337</v>
      </c>
      <c r="C7" s="28"/>
      <c r="D7" s="24"/>
      <c r="E7" s="24"/>
      <c r="F7" s="24"/>
      <c r="G7" s="24"/>
      <c r="H7" s="24"/>
      <c r="I7" s="24"/>
      <c r="J7" s="25"/>
      <c r="K7" s="24"/>
      <c r="L7" s="24"/>
      <c r="M7" s="24"/>
      <c r="N7" s="24"/>
      <c r="O7" s="24"/>
      <c r="P7" s="24"/>
      <c r="Q7" s="24"/>
      <c r="R7" s="25"/>
      <c r="S7" s="24"/>
      <c r="T7" s="24"/>
      <c r="U7" s="24"/>
      <c r="V7" s="24"/>
      <c r="W7" s="24"/>
      <c r="X7" s="24"/>
      <c r="Y7" s="25"/>
      <c r="Z7" t="s">
        <v>31</v>
      </c>
      <c r="AH7" s="32">
        <v>1</v>
      </c>
      <c r="AL7" t="s">
        <v>32</v>
      </c>
      <c r="AM7" t="s">
        <v>33</v>
      </c>
      <c r="AN7" s="27">
        <v>36612</v>
      </c>
      <c r="AO7" s="27">
        <v>36620</v>
      </c>
      <c r="AS7" s="18"/>
      <c r="AT7" t="s">
        <v>34</v>
      </c>
      <c r="AU7" t="s">
        <v>35</v>
      </c>
      <c r="AV7" s="27">
        <v>36689</v>
      </c>
      <c r="AW7" s="27">
        <v>36703</v>
      </c>
      <c r="BB7" s="24"/>
      <c r="BC7" s="24"/>
      <c r="BD7" s="24"/>
      <c r="BE7" s="24"/>
      <c r="BF7" s="24"/>
      <c r="BG7" s="24"/>
      <c r="BH7" s="24"/>
      <c r="BI7" s="26"/>
      <c r="BJ7" s="24"/>
      <c r="BK7" s="24"/>
      <c r="BL7" s="24"/>
      <c r="BM7" s="24"/>
      <c r="BN7" s="24"/>
      <c r="BO7" s="24"/>
      <c r="BP7" s="24"/>
      <c r="BQ7" s="26"/>
      <c r="BR7" s="24"/>
      <c r="BS7" s="24"/>
      <c r="BT7" s="24"/>
      <c r="BU7" s="24"/>
      <c r="BV7" s="24"/>
      <c r="BW7" s="24"/>
      <c r="BX7" s="24"/>
      <c r="BY7" s="26"/>
      <c r="BZ7" s="24"/>
      <c r="CA7" s="24"/>
      <c r="CB7" s="24"/>
      <c r="CC7" s="24"/>
      <c r="CD7" s="24"/>
      <c r="CE7" s="24"/>
      <c r="CF7" s="24"/>
      <c r="CG7" s="26"/>
      <c r="CH7" s="55"/>
      <c r="CI7" s="32">
        <v>2</v>
      </c>
      <c r="CJ7" s="32">
        <f>CI7+AH7</f>
        <v>3</v>
      </c>
      <c r="CK7" s="33">
        <f>(AW7-AN7)*12/365</f>
        <v>2.9917808219178084</v>
      </c>
      <c r="CN7" t="s">
        <v>36</v>
      </c>
      <c r="CO7" s="27">
        <v>36922</v>
      </c>
      <c r="CP7" s="27">
        <v>36951</v>
      </c>
      <c r="CQ7">
        <v>38</v>
      </c>
      <c r="CR7">
        <v>3</v>
      </c>
      <c r="CT7" s="20">
        <f aca="true" t="shared" si="1" ref="CT7:CT14">CQ7/(CQ7+CR7)</f>
        <v>0.926829268292683</v>
      </c>
      <c r="CV7" t="s">
        <v>37</v>
      </c>
      <c r="CW7" s="27">
        <v>36984</v>
      </c>
      <c r="CX7" s="27">
        <v>36994</v>
      </c>
      <c r="CY7">
        <v>42</v>
      </c>
      <c r="CZ7">
        <v>0</v>
      </c>
      <c r="DB7" s="18">
        <f aca="true" t="shared" si="2" ref="DB7:DB15">CY7/(CY7+CZ7)</f>
        <v>1</v>
      </c>
      <c r="DC7" s="24"/>
      <c r="DD7" s="24"/>
      <c r="DE7" s="24"/>
      <c r="DF7" s="24"/>
      <c r="DG7" s="24"/>
      <c r="DH7" s="24"/>
      <c r="DI7" s="25"/>
      <c r="DJ7" s="24"/>
      <c r="DK7" s="24"/>
      <c r="DL7" s="24"/>
      <c r="DM7" s="24"/>
      <c r="DN7" s="24"/>
      <c r="DO7" s="24"/>
      <c r="DP7" s="25"/>
      <c r="DQ7" s="24"/>
      <c r="DR7" s="24"/>
      <c r="DS7" s="24"/>
      <c r="DT7" s="24"/>
      <c r="DU7" s="24"/>
      <c r="DV7" s="24"/>
      <c r="DW7" s="25"/>
      <c r="DX7" s="24"/>
      <c r="DY7" s="24"/>
      <c r="DZ7" s="24"/>
      <c r="EA7" s="24"/>
      <c r="EB7" s="24"/>
      <c r="EC7" s="24"/>
      <c r="ED7" s="25"/>
      <c r="EE7" s="24"/>
      <c r="EF7" s="24"/>
      <c r="EG7" s="24"/>
      <c r="EH7" s="24"/>
      <c r="EI7" s="24"/>
      <c r="EJ7" s="24"/>
      <c r="EK7" s="25"/>
      <c r="EL7" s="24"/>
      <c r="EM7" s="24"/>
      <c r="EN7" s="24"/>
      <c r="EO7" s="24"/>
      <c r="EP7" s="24"/>
      <c r="EQ7" s="25"/>
      <c r="ER7" s="24"/>
      <c r="ES7" s="24"/>
      <c r="ET7" s="24"/>
      <c r="EU7" s="24"/>
      <c r="EV7" s="24"/>
      <c r="EW7" s="24"/>
      <c r="EX7" s="25"/>
      <c r="EY7" s="24"/>
      <c r="EZ7" s="24"/>
      <c r="FA7" s="24"/>
      <c r="FB7" s="24"/>
      <c r="FC7" s="24"/>
      <c r="FD7" s="24"/>
      <c r="FE7" s="25"/>
      <c r="FF7" s="55">
        <f>DB7</f>
        <v>1</v>
      </c>
      <c r="FG7" s="32">
        <v>2</v>
      </c>
      <c r="FH7" s="32">
        <f aca="true" t="shared" si="3" ref="FH7:FH13">FG7+CJ7</f>
        <v>5</v>
      </c>
      <c r="FI7" s="33">
        <f>(CX7-CO7)*12/365</f>
        <v>2.367123287671233</v>
      </c>
      <c r="FJ7" s="40">
        <v>55</v>
      </c>
      <c r="FW7" s="27">
        <f>B7</f>
        <v>36337</v>
      </c>
    </row>
    <row r="8" spans="1:196" ht="12.75">
      <c r="A8" t="s">
        <v>38</v>
      </c>
      <c r="B8" s="42">
        <v>36615</v>
      </c>
      <c r="C8" s="22" t="s">
        <v>31</v>
      </c>
      <c r="D8" t="s">
        <v>39</v>
      </c>
      <c r="E8" s="27">
        <v>36986</v>
      </c>
      <c r="F8" s="27">
        <v>37026</v>
      </c>
      <c r="K8" t="s">
        <v>36</v>
      </c>
      <c r="L8" t="s">
        <v>40</v>
      </c>
      <c r="M8" s="27">
        <v>37230</v>
      </c>
      <c r="N8" s="27">
        <v>37272</v>
      </c>
      <c r="O8">
        <v>101</v>
      </c>
      <c r="P8">
        <v>84</v>
      </c>
      <c r="R8" s="18">
        <f>O8/(O8+P8)</f>
        <v>0.5459459459459459</v>
      </c>
      <c r="S8" t="s">
        <v>37</v>
      </c>
      <c r="T8" t="s">
        <v>41</v>
      </c>
      <c r="U8" s="27">
        <v>37399</v>
      </c>
      <c r="V8" s="27">
        <v>37439</v>
      </c>
      <c r="W8">
        <v>106</v>
      </c>
      <c r="X8">
        <v>110</v>
      </c>
      <c r="Y8" s="18">
        <f>W8/(W8+X8)</f>
        <v>0.49074074074074076</v>
      </c>
      <c r="Z8" t="s">
        <v>42</v>
      </c>
      <c r="AA8" t="s">
        <v>43</v>
      </c>
      <c r="AB8" s="27">
        <v>37588</v>
      </c>
      <c r="AC8" s="27">
        <v>37629</v>
      </c>
      <c r="AD8">
        <v>228</v>
      </c>
      <c r="AE8">
        <v>47</v>
      </c>
      <c r="AG8" s="18">
        <f aca="true" t="shared" si="4" ref="AG8:AG15">AD8/(AD8+AE8)</f>
        <v>0.8290909090909091</v>
      </c>
      <c r="AH8" s="32">
        <v>4</v>
      </c>
      <c r="AI8" s="33">
        <f aca="true" t="shared" si="5" ref="AI8:AI14">(AC8-E8)*12/365</f>
        <v>21.13972602739726</v>
      </c>
      <c r="AJ8" s="32">
        <v>321</v>
      </c>
      <c r="AK8" s="45"/>
      <c r="AL8" t="s">
        <v>44</v>
      </c>
      <c r="AM8" t="s">
        <v>45</v>
      </c>
      <c r="AN8" s="27">
        <v>37834</v>
      </c>
      <c r="AO8" s="27">
        <v>37855</v>
      </c>
      <c r="AP8">
        <v>240</v>
      </c>
      <c r="AQ8">
        <v>34</v>
      </c>
      <c r="AS8" s="18">
        <f aca="true" t="shared" si="6" ref="AS8:AS16">AP8/(AP8+AQ8)</f>
        <v>0.8759124087591241</v>
      </c>
      <c r="AT8" t="s">
        <v>46</v>
      </c>
      <c r="AU8" t="s">
        <v>47</v>
      </c>
      <c r="AV8" s="27">
        <v>37959</v>
      </c>
      <c r="AW8" s="27">
        <v>37975</v>
      </c>
      <c r="AX8">
        <v>248</v>
      </c>
      <c r="AY8">
        <v>30</v>
      </c>
      <c r="BA8" s="18">
        <f>AX8/(AX8+AY8)</f>
        <v>0.8920863309352518</v>
      </c>
      <c r="BB8" t="s">
        <v>48</v>
      </c>
      <c r="BC8" t="s">
        <v>49</v>
      </c>
      <c r="BD8" s="27">
        <v>38017</v>
      </c>
      <c r="BE8" s="27">
        <v>38032</v>
      </c>
      <c r="BF8">
        <v>258</v>
      </c>
      <c r="BG8">
        <v>19</v>
      </c>
      <c r="BI8" s="18">
        <f>BF8/(BF8+BG8)</f>
        <v>0.9314079422382672</v>
      </c>
      <c r="BJ8" t="s">
        <v>50</v>
      </c>
      <c r="BK8" t="s">
        <v>51</v>
      </c>
      <c r="BL8" s="27">
        <v>38041</v>
      </c>
      <c r="BM8" s="27">
        <v>38056</v>
      </c>
      <c r="BN8">
        <v>262</v>
      </c>
      <c r="BO8">
        <v>16</v>
      </c>
      <c r="BQ8" s="18">
        <f>BN8/(BN8+BO8)</f>
        <v>0.9424460431654677</v>
      </c>
      <c r="BR8" s="24"/>
      <c r="BS8" s="24"/>
      <c r="BT8" s="24"/>
      <c r="BU8" s="24"/>
      <c r="BV8" s="24"/>
      <c r="BW8" s="24"/>
      <c r="BX8" s="24"/>
      <c r="BY8" s="26"/>
      <c r="BZ8" s="24"/>
      <c r="CA8" s="24"/>
      <c r="CB8" s="24"/>
      <c r="CC8" s="24"/>
      <c r="CD8" s="24"/>
      <c r="CE8" s="24"/>
      <c r="CF8" s="24"/>
      <c r="CG8" s="26"/>
      <c r="CH8" s="55">
        <f>BQ8</f>
        <v>0.9424460431654677</v>
      </c>
      <c r="CI8" s="32">
        <v>4</v>
      </c>
      <c r="CJ8" s="32">
        <f aca="true" t="shared" si="7" ref="CJ8:CJ14">CI8+AH8</f>
        <v>8</v>
      </c>
      <c r="CK8" s="33">
        <f>(BM8-AN8)*12/365</f>
        <v>7.298630136986302</v>
      </c>
      <c r="CL8" s="33">
        <f>(BM8-E8)*12/365</f>
        <v>35.178082191780824</v>
      </c>
      <c r="CN8" t="s">
        <v>50</v>
      </c>
      <c r="CO8" s="27">
        <v>38084</v>
      </c>
      <c r="CP8" s="27">
        <v>38137</v>
      </c>
      <c r="CQ8">
        <v>91</v>
      </c>
      <c r="CR8">
        <v>16</v>
      </c>
      <c r="CT8" s="20">
        <f t="shared" si="1"/>
        <v>0.8504672897196262</v>
      </c>
      <c r="CV8" s="21" t="s">
        <v>52</v>
      </c>
      <c r="CW8" s="23">
        <v>38205</v>
      </c>
      <c r="CX8" s="27">
        <v>38230</v>
      </c>
      <c r="CY8" s="29">
        <v>95</v>
      </c>
      <c r="CZ8" s="29">
        <v>14</v>
      </c>
      <c r="DA8" s="29"/>
      <c r="DB8" s="18">
        <f t="shared" si="2"/>
        <v>0.8715596330275229</v>
      </c>
      <c r="DC8" t="s">
        <v>53</v>
      </c>
      <c r="DD8" s="27">
        <v>38253</v>
      </c>
      <c r="DE8" s="27">
        <v>38268</v>
      </c>
      <c r="DF8">
        <v>100</v>
      </c>
      <c r="DG8">
        <v>9</v>
      </c>
      <c r="DI8" s="18">
        <f>DF8/(DF8+DG8)</f>
        <v>0.9174311926605505</v>
      </c>
      <c r="DJ8" t="s">
        <v>54</v>
      </c>
      <c r="DK8" s="27">
        <v>38287</v>
      </c>
      <c r="DL8" s="27">
        <v>38302</v>
      </c>
      <c r="DM8">
        <v>106</v>
      </c>
      <c r="DN8">
        <v>5</v>
      </c>
      <c r="DP8" s="18">
        <f>DM8/(DM8+DN8)</f>
        <v>0.954954954954955</v>
      </c>
      <c r="DQ8" t="s">
        <v>55</v>
      </c>
      <c r="DR8" s="27">
        <v>38329</v>
      </c>
      <c r="DS8" s="27">
        <v>38344</v>
      </c>
      <c r="DT8">
        <v>107</v>
      </c>
      <c r="DU8">
        <v>5</v>
      </c>
      <c r="DW8" s="18">
        <f>DT8/(DT8+DU8)</f>
        <v>0.9553571428571429</v>
      </c>
      <c r="DX8" t="s">
        <v>56</v>
      </c>
      <c r="DY8" s="27">
        <v>38386</v>
      </c>
      <c r="DZ8" s="27">
        <v>38401</v>
      </c>
      <c r="EA8">
        <v>109</v>
      </c>
      <c r="EB8">
        <v>4</v>
      </c>
      <c r="ED8" s="18">
        <f>EA8/(EA8+EB8)</f>
        <v>0.9646017699115044</v>
      </c>
      <c r="EE8" t="s">
        <v>56</v>
      </c>
      <c r="EF8" s="27">
        <v>38443</v>
      </c>
      <c r="EG8" s="27">
        <v>38458</v>
      </c>
      <c r="EH8">
        <v>113</v>
      </c>
      <c r="EI8">
        <v>1</v>
      </c>
      <c r="EK8" s="18">
        <f>EH8/(EH8+EI8)</f>
        <v>0.9912280701754386</v>
      </c>
      <c r="EL8" s="24"/>
      <c r="EM8" s="24"/>
      <c r="EN8" s="24"/>
      <c r="EO8" s="24"/>
      <c r="EP8" s="24"/>
      <c r="EQ8" s="25"/>
      <c r="ER8" s="24"/>
      <c r="ES8" s="24"/>
      <c r="ET8" s="24"/>
      <c r="EU8" s="24"/>
      <c r="EV8" s="24"/>
      <c r="EW8" s="24"/>
      <c r="EX8" s="25"/>
      <c r="EY8" s="24"/>
      <c r="EZ8" s="24"/>
      <c r="FA8" s="24"/>
      <c r="FB8" s="24"/>
      <c r="FC8" s="24"/>
      <c r="FD8" s="24"/>
      <c r="FE8" s="25"/>
      <c r="FF8" s="55">
        <f>EK8</f>
        <v>0.9912280701754386</v>
      </c>
      <c r="FG8" s="32">
        <v>7</v>
      </c>
      <c r="FH8" s="32">
        <f t="shared" si="3"/>
        <v>15</v>
      </c>
      <c r="FI8" s="33">
        <f>(EG8-CO8)*12/365</f>
        <v>12.295890410958904</v>
      </c>
      <c r="FJ8" s="40">
        <v>161</v>
      </c>
      <c r="FK8" s="23">
        <v>38617</v>
      </c>
      <c r="FL8" s="23">
        <v>38667</v>
      </c>
      <c r="FM8" s="36">
        <f aca="true" t="shared" si="8" ref="FM8:FM13">FK8-E8</f>
        <v>1631</v>
      </c>
      <c r="FN8" s="30">
        <f aca="true" t="shared" si="9" ref="FN8:FN15">FO8*12</f>
        <v>53.62191780821918</v>
      </c>
      <c r="FO8" s="30">
        <f aca="true" t="shared" si="10" ref="FO8:FO15">FM8/365</f>
        <v>4.468493150684932</v>
      </c>
      <c r="FP8" s="36">
        <f>FK8-CO8</f>
        <v>533</v>
      </c>
      <c r="FQ8" s="30">
        <f aca="true" t="shared" si="11" ref="FQ8:FQ17">FR8*12</f>
        <v>17.52328767123288</v>
      </c>
      <c r="FR8" s="30">
        <f aca="true" t="shared" si="12" ref="FR8:FR17">FP8/365</f>
        <v>1.4602739726027398</v>
      </c>
      <c r="FS8" s="36">
        <f aca="true" t="shared" si="13" ref="FS8:FS17">FK8-B8</f>
        <v>2002</v>
      </c>
      <c r="FT8" s="30">
        <f aca="true" t="shared" si="14" ref="FT8:FT17">FU8*12</f>
        <v>65.81917808219178</v>
      </c>
      <c r="FU8" s="30">
        <f aca="true" t="shared" si="15" ref="FU8:FU13">FS8/365</f>
        <v>5.484931506849315</v>
      </c>
      <c r="FW8" s="27">
        <f>B8</f>
        <v>36615</v>
      </c>
      <c r="FX8" s="27">
        <f>E8</f>
        <v>36986</v>
      </c>
      <c r="FY8" s="27">
        <f>BM8</f>
        <v>38056</v>
      </c>
      <c r="FZ8" s="27">
        <f>CO8</f>
        <v>38084</v>
      </c>
      <c r="GA8" s="27">
        <f>EG8</f>
        <v>38458</v>
      </c>
      <c r="GB8" s="27">
        <f>FK8</f>
        <v>38617</v>
      </c>
      <c r="GC8" s="27">
        <f>FL8</f>
        <v>38667</v>
      </c>
      <c r="GE8" s="30">
        <f>(FX8-FW8)/365*12</f>
        <v>12.197260273972603</v>
      </c>
      <c r="GF8" s="30">
        <f aca="true" t="shared" si="16" ref="GF8:GF19">(FY8-FX8)/365*12</f>
        <v>35.178082191780824</v>
      </c>
      <c r="GG8" s="30">
        <f>(FZ8-FY8)/365*12</f>
        <v>0.9205479452054794</v>
      </c>
      <c r="GH8" s="30">
        <f>(GA8-FZ8)/365*12</f>
        <v>12.295890410958904</v>
      </c>
      <c r="GI8" s="30">
        <f>(GB8-GA8)/365*12</f>
        <v>5.227397260273973</v>
      </c>
      <c r="GJ8" s="30">
        <f>(GC8-GB8)/365*12</f>
        <v>1.643835616438356</v>
      </c>
      <c r="GM8" s="30">
        <f aca="true" t="shared" si="17" ref="GM8:GM19">SUM(GE8:GJ8)</f>
        <v>67.46301369863014</v>
      </c>
      <c r="GN8" s="65">
        <f>GI8/GM8</f>
        <v>0.07748538011695907</v>
      </c>
    </row>
    <row r="9" spans="1:196" ht="12.75">
      <c r="A9" t="s">
        <v>57</v>
      </c>
      <c r="B9" s="42">
        <v>36615</v>
      </c>
      <c r="C9" t="s">
        <v>58</v>
      </c>
      <c r="D9" t="s">
        <v>59</v>
      </c>
      <c r="E9" s="27">
        <v>36986</v>
      </c>
      <c r="F9" s="27">
        <v>37026</v>
      </c>
      <c r="K9" t="s">
        <v>36</v>
      </c>
      <c r="L9" t="s">
        <v>60</v>
      </c>
      <c r="M9" s="27">
        <v>37097</v>
      </c>
      <c r="N9" s="27">
        <v>37137</v>
      </c>
      <c r="R9" s="18"/>
      <c r="S9" s="24"/>
      <c r="T9" s="24"/>
      <c r="U9" s="24"/>
      <c r="V9" s="24"/>
      <c r="W9" s="24"/>
      <c r="X9" s="24"/>
      <c r="Y9" s="25"/>
      <c r="Z9" t="s">
        <v>37</v>
      </c>
      <c r="AA9" t="s">
        <v>61</v>
      </c>
      <c r="AB9" s="27">
        <v>37285</v>
      </c>
      <c r="AC9" s="27">
        <v>37325</v>
      </c>
      <c r="AD9">
        <v>139</v>
      </c>
      <c r="AE9">
        <v>37</v>
      </c>
      <c r="AG9" s="18">
        <f t="shared" si="4"/>
        <v>0.7897727272727273</v>
      </c>
      <c r="AH9" s="32">
        <v>3</v>
      </c>
      <c r="AI9" s="33">
        <f t="shared" si="5"/>
        <v>11.145205479452056</v>
      </c>
      <c r="AJ9" s="32">
        <v>290</v>
      </c>
      <c r="AK9" s="45"/>
      <c r="AL9" t="s">
        <v>62</v>
      </c>
      <c r="AM9" t="s">
        <v>63</v>
      </c>
      <c r="AN9" s="27">
        <v>37384</v>
      </c>
      <c r="AO9" s="27">
        <v>37423</v>
      </c>
      <c r="AP9">
        <v>142</v>
      </c>
      <c r="AQ9">
        <v>37</v>
      </c>
      <c r="AS9" s="18">
        <f t="shared" si="6"/>
        <v>0.7932960893854749</v>
      </c>
      <c r="AT9" s="24"/>
      <c r="AU9" s="24"/>
      <c r="AV9" s="24"/>
      <c r="AW9" s="24"/>
      <c r="AX9" s="24"/>
      <c r="AY9" s="24"/>
      <c r="AZ9" s="24"/>
      <c r="BA9" s="26"/>
      <c r="BB9" s="24"/>
      <c r="BC9" s="24"/>
      <c r="BD9" s="24"/>
      <c r="BE9" s="24"/>
      <c r="BF9" s="24"/>
      <c r="BG9" s="24"/>
      <c r="BH9" s="24"/>
      <c r="BI9" s="26"/>
      <c r="BJ9" s="24"/>
      <c r="BK9" s="24"/>
      <c r="BL9" s="24"/>
      <c r="BM9" s="24"/>
      <c r="BN9" s="24"/>
      <c r="BO9" s="24"/>
      <c r="BP9" s="24"/>
      <c r="BQ9" s="26"/>
      <c r="BR9" s="24"/>
      <c r="BS9" s="24"/>
      <c r="BT9" s="24"/>
      <c r="BU9" s="24"/>
      <c r="BV9" s="24"/>
      <c r="BW9" s="24"/>
      <c r="BX9" s="24"/>
      <c r="BY9" s="26"/>
      <c r="BZ9" s="24"/>
      <c r="CA9" s="24"/>
      <c r="CB9" s="24"/>
      <c r="CC9" s="24"/>
      <c r="CD9" s="24"/>
      <c r="CE9" s="24"/>
      <c r="CF9" s="24"/>
      <c r="CG9" s="26"/>
      <c r="CH9" s="55">
        <f>AS9</f>
        <v>0.7932960893854749</v>
      </c>
      <c r="CI9" s="32">
        <v>1</v>
      </c>
      <c r="CJ9" s="32">
        <f t="shared" si="7"/>
        <v>4</v>
      </c>
      <c r="CK9" s="33">
        <f>(AO9-AN9)*12/365</f>
        <v>1.2821917808219179</v>
      </c>
      <c r="CL9" s="33">
        <f>(AO9-E9)*12/365</f>
        <v>14.367123287671232</v>
      </c>
      <c r="CN9" t="s">
        <v>42</v>
      </c>
      <c r="CO9" s="27">
        <v>37517</v>
      </c>
      <c r="CP9" s="27">
        <v>37557</v>
      </c>
      <c r="CQ9">
        <v>50</v>
      </c>
      <c r="CR9">
        <v>7</v>
      </c>
      <c r="CT9" s="20">
        <f t="shared" si="1"/>
        <v>0.8771929824561403</v>
      </c>
      <c r="CV9" t="s">
        <v>64</v>
      </c>
      <c r="CW9" s="27">
        <v>37594</v>
      </c>
      <c r="CX9" s="27">
        <v>37609</v>
      </c>
      <c r="CY9">
        <v>56</v>
      </c>
      <c r="CZ9">
        <v>3</v>
      </c>
      <c r="DB9" s="18">
        <f t="shared" si="2"/>
        <v>0.9491525423728814</v>
      </c>
      <c r="DC9" t="s">
        <v>44</v>
      </c>
      <c r="DD9" s="27">
        <v>37659</v>
      </c>
      <c r="DE9" s="27">
        <v>37669</v>
      </c>
      <c r="DF9">
        <v>57</v>
      </c>
      <c r="DG9">
        <v>2</v>
      </c>
      <c r="DI9" s="18">
        <f>DF9/(DF9+DG9)</f>
        <v>0.9661016949152542</v>
      </c>
      <c r="DJ9" t="s">
        <v>46</v>
      </c>
      <c r="DK9" s="27">
        <v>37705</v>
      </c>
      <c r="DL9" s="27">
        <v>37719</v>
      </c>
      <c r="DM9">
        <v>61</v>
      </c>
      <c r="DN9">
        <v>1</v>
      </c>
      <c r="DP9" s="18">
        <f>DM9/(DM9+DN9)</f>
        <v>0.9838709677419355</v>
      </c>
      <c r="DQ9" s="24"/>
      <c r="DR9" s="24"/>
      <c r="DS9" s="24"/>
      <c r="DT9" s="24"/>
      <c r="DU9" s="24"/>
      <c r="DV9" s="24"/>
      <c r="DW9" s="25"/>
      <c r="DX9" s="24"/>
      <c r="DY9" s="24"/>
      <c r="DZ9" s="24"/>
      <c r="EA9" s="24"/>
      <c r="EB9" s="24"/>
      <c r="EC9" s="24"/>
      <c r="ED9" s="25"/>
      <c r="EE9" s="24"/>
      <c r="EF9" s="24"/>
      <c r="EG9" s="24"/>
      <c r="EH9" s="24"/>
      <c r="EI9" s="24"/>
      <c r="EJ9" s="24"/>
      <c r="EK9" s="25"/>
      <c r="EL9" s="24"/>
      <c r="EM9" s="24"/>
      <c r="EN9" s="24"/>
      <c r="EO9" s="24"/>
      <c r="EP9" s="24"/>
      <c r="EQ9" s="25"/>
      <c r="ER9" s="24"/>
      <c r="ES9" s="24"/>
      <c r="ET9" s="24"/>
      <c r="EU9" s="24"/>
      <c r="EV9" s="24"/>
      <c r="EW9" s="24"/>
      <c r="EX9" s="25"/>
      <c r="EY9" s="24"/>
      <c r="EZ9" s="24"/>
      <c r="FA9" s="24"/>
      <c r="FB9" s="24"/>
      <c r="FC9" s="24"/>
      <c r="FD9" s="24"/>
      <c r="FE9" s="25"/>
      <c r="FF9" s="55">
        <f>DP9</f>
        <v>0.9838709677419355</v>
      </c>
      <c r="FG9" s="32">
        <v>4</v>
      </c>
      <c r="FH9" s="32">
        <f t="shared" si="3"/>
        <v>8</v>
      </c>
      <c r="FI9" s="33">
        <f>(DL9-CO9)*12/365</f>
        <v>6.641095890410959</v>
      </c>
      <c r="FJ9" s="40">
        <v>73</v>
      </c>
      <c r="FK9" s="23">
        <v>37784</v>
      </c>
      <c r="FL9" s="23">
        <v>37816</v>
      </c>
      <c r="FM9" s="36">
        <f t="shared" si="8"/>
        <v>798</v>
      </c>
      <c r="FN9" s="30">
        <f t="shared" si="9"/>
        <v>26.235616438356168</v>
      </c>
      <c r="FO9" s="30">
        <f t="shared" si="10"/>
        <v>2.186301369863014</v>
      </c>
      <c r="FP9" s="36">
        <f aca="true" t="shared" si="18" ref="FP9:FP17">FK9-CO9</f>
        <v>267</v>
      </c>
      <c r="FQ9" s="30">
        <f t="shared" si="11"/>
        <v>8.778082191780822</v>
      </c>
      <c r="FR9" s="30">
        <f t="shared" si="12"/>
        <v>0.7315068493150685</v>
      </c>
      <c r="FS9" s="36">
        <f t="shared" si="13"/>
        <v>1169</v>
      </c>
      <c r="FT9" s="30">
        <f t="shared" si="14"/>
        <v>38.43287671232876</v>
      </c>
      <c r="FU9" s="30">
        <f t="shared" si="15"/>
        <v>3.202739726027397</v>
      </c>
      <c r="FW9" s="27">
        <f aca="true" t="shared" si="19" ref="FW9:FW34">B9</f>
        <v>36615</v>
      </c>
      <c r="FX9" s="27">
        <f aca="true" t="shared" si="20" ref="FX9:FX31">E9</f>
        <v>36986</v>
      </c>
      <c r="FY9" s="27">
        <f>AO9</f>
        <v>37423</v>
      </c>
      <c r="FZ9" s="27">
        <f aca="true" t="shared" si="21" ref="FZ9:FZ31">CO9</f>
        <v>37517</v>
      </c>
      <c r="GA9" s="27">
        <f>DL9</f>
        <v>37719</v>
      </c>
      <c r="GB9" s="27">
        <f aca="true" t="shared" si="22" ref="GB9:GB31">FK9</f>
        <v>37784</v>
      </c>
      <c r="GC9" s="27">
        <f aca="true" t="shared" si="23" ref="GC9:GC19">FL9</f>
        <v>37816</v>
      </c>
      <c r="GE9" s="30">
        <f aca="true" t="shared" si="24" ref="GE9:GE19">(FX9-FW9)/365*12</f>
        <v>12.197260273972603</v>
      </c>
      <c r="GF9" s="30">
        <f t="shared" si="16"/>
        <v>14.367123287671234</v>
      </c>
      <c r="GG9" s="30">
        <f aca="true" t="shared" si="25" ref="GG9:GG19">(FZ9-FY9)/365*12</f>
        <v>3.0904109589041093</v>
      </c>
      <c r="GH9" s="30">
        <f aca="true" t="shared" si="26" ref="GH9:GH19">(GA9-FZ9)/365*12</f>
        <v>6.641095890410958</v>
      </c>
      <c r="GI9" s="30">
        <f aca="true" t="shared" si="27" ref="GI9:GI19">(GB9-GA9)/365*12</f>
        <v>2.1369863013698627</v>
      </c>
      <c r="GJ9" s="30">
        <f aca="true" t="shared" si="28" ref="GJ9:GJ19">(GC9-GB9)/365*12</f>
        <v>1.052054794520548</v>
      </c>
      <c r="GM9" s="30">
        <f t="shared" si="17"/>
        <v>39.484931506849314</v>
      </c>
      <c r="GN9" s="65">
        <f aca="true" t="shared" si="29" ref="GN9:GN19">GI9/GM9</f>
        <v>0.054121565362198164</v>
      </c>
    </row>
    <row r="10" spans="1:196" ht="12.75">
      <c r="A10" t="s">
        <v>65</v>
      </c>
      <c r="B10" s="42">
        <v>36790</v>
      </c>
      <c r="C10" t="s">
        <v>66</v>
      </c>
      <c r="D10" t="s">
        <v>67</v>
      </c>
      <c r="E10" s="27">
        <v>37287</v>
      </c>
      <c r="F10" s="27">
        <v>37326</v>
      </c>
      <c r="G10">
        <v>86</v>
      </c>
      <c r="H10">
        <v>104</v>
      </c>
      <c r="J10" s="18">
        <f>G10/(G10+H10)</f>
        <v>0.45263157894736844</v>
      </c>
      <c r="K10" s="24"/>
      <c r="L10" s="24"/>
      <c r="M10" s="24"/>
      <c r="N10" s="24"/>
      <c r="O10" s="24"/>
      <c r="P10" s="24"/>
      <c r="Q10" s="24"/>
      <c r="R10" s="25"/>
      <c r="S10" s="24"/>
      <c r="T10" s="24"/>
      <c r="U10" s="24"/>
      <c r="V10" s="24"/>
      <c r="W10" s="24"/>
      <c r="X10" s="24"/>
      <c r="Y10" s="25"/>
      <c r="Z10" t="s">
        <v>37</v>
      </c>
      <c r="AA10" t="s">
        <v>68</v>
      </c>
      <c r="AB10" s="27">
        <v>37460</v>
      </c>
      <c r="AC10" s="27">
        <v>37500</v>
      </c>
      <c r="AD10">
        <v>176</v>
      </c>
      <c r="AE10">
        <v>44</v>
      </c>
      <c r="AG10" s="18">
        <f t="shared" si="4"/>
        <v>0.8</v>
      </c>
      <c r="AH10" s="32">
        <v>2</v>
      </c>
      <c r="AI10" s="33">
        <f t="shared" si="5"/>
        <v>7.002739726027397</v>
      </c>
      <c r="AJ10" s="32">
        <v>382</v>
      </c>
      <c r="AK10" s="45"/>
      <c r="AL10" t="s">
        <v>42</v>
      </c>
      <c r="AM10" t="s">
        <v>69</v>
      </c>
      <c r="AN10" s="27">
        <v>37546</v>
      </c>
      <c r="AO10" s="27">
        <v>37561</v>
      </c>
      <c r="AP10">
        <v>217</v>
      </c>
      <c r="AQ10">
        <v>33</v>
      </c>
      <c r="AS10" s="18">
        <f t="shared" si="6"/>
        <v>0.868</v>
      </c>
      <c r="AT10" t="s">
        <v>44</v>
      </c>
      <c r="AU10" t="s">
        <v>70</v>
      </c>
      <c r="AV10" s="27">
        <v>37587</v>
      </c>
      <c r="AW10" s="27">
        <v>37629</v>
      </c>
      <c r="AX10">
        <v>256</v>
      </c>
      <c r="AY10">
        <v>34</v>
      </c>
      <c r="BA10" s="18">
        <f aca="true" t="shared" si="30" ref="BA10:BA17">AX10/(AX10+AY10)</f>
        <v>0.8827586206896552</v>
      </c>
      <c r="BB10" t="s">
        <v>71</v>
      </c>
      <c r="BC10" t="s">
        <v>72</v>
      </c>
      <c r="BD10" s="27">
        <v>37641</v>
      </c>
      <c r="BE10" s="27">
        <v>37656</v>
      </c>
      <c r="BF10">
        <v>285</v>
      </c>
      <c r="BG10">
        <v>7</v>
      </c>
      <c r="BI10" s="18">
        <f>BF10/(BF10+BG10)</f>
        <v>0.976027397260274</v>
      </c>
      <c r="BJ10" s="24"/>
      <c r="BK10" s="24"/>
      <c r="BL10" s="24"/>
      <c r="BM10" s="24"/>
      <c r="BN10" s="24"/>
      <c r="BO10" s="24"/>
      <c r="BP10" s="24"/>
      <c r="BQ10" s="26"/>
      <c r="BR10" s="24"/>
      <c r="BS10" s="24"/>
      <c r="BT10" s="24"/>
      <c r="BU10" s="24"/>
      <c r="BV10" s="24"/>
      <c r="BW10" s="24"/>
      <c r="BX10" s="24"/>
      <c r="BY10" s="26"/>
      <c r="BZ10" s="24"/>
      <c r="CA10" s="24"/>
      <c r="CB10" s="24"/>
      <c r="CC10" s="24"/>
      <c r="CD10" s="24"/>
      <c r="CE10" s="24"/>
      <c r="CF10" s="24"/>
      <c r="CG10" s="26"/>
      <c r="CH10" s="55">
        <f>BI10</f>
        <v>0.976027397260274</v>
      </c>
      <c r="CI10" s="32">
        <v>3</v>
      </c>
      <c r="CJ10" s="32">
        <f t="shared" si="7"/>
        <v>5</v>
      </c>
      <c r="CK10" s="33">
        <f>(BE10-AN10)*12/365</f>
        <v>3.6164383561643834</v>
      </c>
      <c r="CL10" s="33">
        <f>(BE10-E10)*12/365</f>
        <v>12.131506849315068</v>
      </c>
      <c r="CN10" t="s">
        <v>73</v>
      </c>
      <c r="CO10" s="27">
        <v>37658</v>
      </c>
      <c r="CP10" s="27">
        <v>37689</v>
      </c>
      <c r="CQ10">
        <v>54</v>
      </c>
      <c r="CR10">
        <v>10</v>
      </c>
      <c r="CT10" s="20">
        <f t="shared" si="1"/>
        <v>0.84375</v>
      </c>
      <c r="CV10" t="s">
        <v>74</v>
      </c>
      <c r="CW10" s="27">
        <v>37705</v>
      </c>
      <c r="CX10" s="27">
        <v>37719</v>
      </c>
      <c r="CY10">
        <v>58</v>
      </c>
      <c r="CZ10">
        <v>10</v>
      </c>
      <c r="DB10" s="18">
        <f t="shared" si="2"/>
        <v>0.8529411764705882</v>
      </c>
      <c r="DC10" t="s">
        <v>75</v>
      </c>
      <c r="DD10" s="27">
        <v>37740</v>
      </c>
      <c r="DE10" s="27">
        <v>37755</v>
      </c>
      <c r="DF10">
        <v>64</v>
      </c>
      <c r="DG10">
        <v>3</v>
      </c>
      <c r="DI10" s="18">
        <f>DF10/(DF10+DG10)</f>
        <v>0.9552238805970149</v>
      </c>
      <c r="DJ10" s="24"/>
      <c r="DK10" s="24"/>
      <c r="DL10" s="24"/>
      <c r="DM10" s="24"/>
      <c r="DN10" s="24"/>
      <c r="DO10" s="24"/>
      <c r="DP10" s="25"/>
      <c r="DQ10" s="24"/>
      <c r="DR10" s="24"/>
      <c r="DS10" s="24"/>
      <c r="DT10" s="24"/>
      <c r="DU10" s="24"/>
      <c r="DV10" s="24"/>
      <c r="DW10" s="25"/>
      <c r="DX10" s="24"/>
      <c r="DY10" s="24"/>
      <c r="DZ10" s="24"/>
      <c r="EA10" s="24"/>
      <c r="EB10" s="24"/>
      <c r="EC10" s="24"/>
      <c r="ED10" s="25"/>
      <c r="EE10" s="24"/>
      <c r="EF10" s="24"/>
      <c r="EG10" s="24"/>
      <c r="EH10" s="24"/>
      <c r="EI10" s="24"/>
      <c r="EJ10" s="24"/>
      <c r="EK10" s="25"/>
      <c r="EL10" s="24"/>
      <c r="EM10" s="24"/>
      <c r="EN10" s="24"/>
      <c r="EO10" s="24"/>
      <c r="EP10" s="24"/>
      <c r="EQ10" s="25"/>
      <c r="ER10" s="24"/>
      <c r="ES10" s="24"/>
      <c r="ET10" s="24"/>
      <c r="EU10" s="24"/>
      <c r="EV10" s="24"/>
      <c r="EW10" s="24"/>
      <c r="EX10" s="25"/>
      <c r="EY10" s="24"/>
      <c r="EZ10" s="24"/>
      <c r="FA10" s="24"/>
      <c r="FB10" s="24"/>
      <c r="FC10" s="24"/>
      <c r="FD10" s="24"/>
      <c r="FE10" s="25"/>
      <c r="FF10" s="55">
        <f>DI10</f>
        <v>0.9552238805970149</v>
      </c>
      <c r="FG10" s="32">
        <v>3</v>
      </c>
      <c r="FH10" s="32">
        <f t="shared" si="3"/>
        <v>8</v>
      </c>
      <c r="FI10" s="33">
        <f>(DE10-CO10)*12/365</f>
        <v>3.1890410958904107</v>
      </c>
      <c r="FJ10" s="40">
        <v>96</v>
      </c>
      <c r="FK10" s="23">
        <v>37784</v>
      </c>
      <c r="FL10" s="23">
        <v>37799</v>
      </c>
      <c r="FM10" s="36">
        <f t="shared" si="8"/>
        <v>497</v>
      </c>
      <c r="FN10" s="30">
        <f t="shared" si="9"/>
        <v>16.339726027397262</v>
      </c>
      <c r="FO10" s="30">
        <f t="shared" si="10"/>
        <v>1.3616438356164384</v>
      </c>
      <c r="FP10" s="36">
        <f t="shared" si="18"/>
        <v>126</v>
      </c>
      <c r="FQ10" s="30">
        <f t="shared" si="11"/>
        <v>4.142465753424657</v>
      </c>
      <c r="FR10" s="30">
        <f t="shared" si="12"/>
        <v>0.3452054794520548</v>
      </c>
      <c r="FS10" s="36">
        <f t="shared" si="13"/>
        <v>994</v>
      </c>
      <c r="FT10" s="30">
        <f t="shared" si="14"/>
        <v>32.679452054794524</v>
      </c>
      <c r="FU10" s="30">
        <f t="shared" si="15"/>
        <v>2.723287671232877</v>
      </c>
      <c r="FW10" s="27">
        <f t="shared" si="19"/>
        <v>36790</v>
      </c>
      <c r="FX10" s="27">
        <f t="shared" si="20"/>
        <v>37287</v>
      </c>
      <c r="FY10" s="27">
        <f>BE10</f>
        <v>37656</v>
      </c>
      <c r="FZ10" s="27">
        <f t="shared" si="21"/>
        <v>37658</v>
      </c>
      <c r="GA10" s="27">
        <f>DE10</f>
        <v>37755</v>
      </c>
      <c r="GB10" s="27">
        <f t="shared" si="22"/>
        <v>37784</v>
      </c>
      <c r="GC10" s="27">
        <f t="shared" si="23"/>
        <v>37799</v>
      </c>
      <c r="GE10" s="30">
        <f t="shared" si="24"/>
        <v>16.339726027397262</v>
      </c>
      <c r="GF10" s="30">
        <f t="shared" si="16"/>
        <v>12.131506849315068</v>
      </c>
      <c r="GG10" s="30">
        <f t="shared" si="25"/>
        <v>0.06575342465753425</v>
      </c>
      <c r="GH10" s="30">
        <f t="shared" si="26"/>
        <v>3.189041095890411</v>
      </c>
      <c r="GI10" s="30">
        <f t="shared" si="27"/>
        <v>0.9534246575342467</v>
      </c>
      <c r="GJ10" s="30">
        <f t="shared" si="28"/>
        <v>0.4931506849315068</v>
      </c>
      <c r="GM10" s="30">
        <f t="shared" si="17"/>
        <v>33.172602739726024</v>
      </c>
      <c r="GN10" s="65">
        <f t="shared" si="29"/>
        <v>0.02874132804757186</v>
      </c>
    </row>
    <row r="11" spans="1:196" ht="12.75">
      <c r="A11" t="s">
        <v>76</v>
      </c>
      <c r="B11" s="42">
        <v>36867</v>
      </c>
      <c r="C11" t="s">
        <v>31</v>
      </c>
      <c r="D11" t="s">
        <v>77</v>
      </c>
      <c r="E11" s="27">
        <v>37097</v>
      </c>
      <c r="F11" s="27">
        <v>37137</v>
      </c>
      <c r="K11" s="24"/>
      <c r="L11" s="24"/>
      <c r="M11" s="24"/>
      <c r="N11" s="24"/>
      <c r="O11" s="24"/>
      <c r="P11" s="24"/>
      <c r="Q11" s="24"/>
      <c r="R11" s="25"/>
      <c r="S11" s="24"/>
      <c r="T11" s="24"/>
      <c r="U11" s="24"/>
      <c r="V11" s="24"/>
      <c r="W11" s="24"/>
      <c r="X11" s="24"/>
      <c r="Y11" s="25"/>
      <c r="Z11" t="s">
        <v>36</v>
      </c>
      <c r="AA11" t="s">
        <v>78</v>
      </c>
      <c r="AB11" s="27">
        <v>37341</v>
      </c>
      <c r="AC11" s="27">
        <v>37381</v>
      </c>
      <c r="AD11">
        <v>165</v>
      </c>
      <c r="AE11">
        <v>52</v>
      </c>
      <c r="AG11" s="18">
        <f t="shared" si="4"/>
        <v>0.7603686635944701</v>
      </c>
      <c r="AH11" s="32">
        <v>2</v>
      </c>
      <c r="AI11" s="33">
        <f t="shared" si="5"/>
        <v>9.336986301369864</v>
      </c>
      <c r="AJ11" s="32">
        <v>330</v>
      </c>
      <c r="AK11" s="45"/>
      <c r="AL11" t="s">
        <v>66</v>
      </c>
      <c r="AM11" t="s">
        <v>79</v>
      </c>
      <c r="AN11" s="27">
        <v>37460</v>
      </c>
      <c r="AO11" s="27">
        <v>37500</v>
      </c>
      <c r="AP11">
        <v>208</v>
      </c>
      <c r="AQ11">
        <v>24</v>
      </c>
      <c r="AS11" s="18">
        <f t="shared" si="6"/>
        <v>0.896551724137931</v>
      </c>
      <c r="AT11" t="s">
        <v>80</v>
      </c>
      <c r="AU11" t="s">
        <v>81</v>
      </c>
      <c r="AV11" s="27">
        <v>37546</v>
      </c>
      <c r="AW11" s="27">
        <v>37561</v>
      </c>
      <c r="AX11">
        <v>220</v>
      </c>
      <c r="AY11">
        <v>13</v>
      </c>
      <c r="BA11" s="18">
        <f t="shared" si="30"/>
        <v>0.944206008583691</v>
      </c>
      <c r="BB11" s="24"/>
      <c r="BC11" s="24"/>
      <c r="BD11" s="24"/>
      <c r="BE11" s="24"/>
      <c r="BF11" s="24"/>
      <c r="BG11" s="24"/>
      <c r="BH11" s="24"/>
      <c r="BI11" s="26"/>
      <c r="BJ11" s="24"/>
      <c r="BK11" s="24"/>
      <c r="BL11" s="24"/>
      <c r="BM11" s="24"/>
      <c r="BN11" s="24"/>
      <c r="BO11" s="24"/>
      <c r="BP11" s="24"/>
      <c r="BQ11" s="26"/>
      <c r="BR11" s="24"/>
      <c r="BS11" s="24"/>
      <c r="BT11" s="24"/>
      <c r="BU11" s="24"/>
      <c r="BV11" s="24"/>
      <c r="BW11" s="24"/>
      <c r="BX11" s="24"/>
      <c r="BY11" s="26"/>
      <c r="BZ11" s="24"/>
      <c r="CA11" s="24"/>
      <c r="CB11" s="24"/>
      <c r="CC11" s="24"/>
      <c r="CD11" s="24"/>
      <c r="CE11" s="24"/>
      <c r="CF11" s="24"/>
      <c r="CG11" s="26"/>
      <c r="CH11" s="55">
        <f>BA11</f>
        <v>0.944206008583691</v>
      </c>
      <c r="CI11" s="32">
        <v>2</v>
      </c>
      <c r="CJ11" s="32">
        <f t="shared" si="7"/>
        <v>4</v>
      </c>
      <c r="CK11" s="33">
        <f>(AW11-AN11)*12/365</f>
        <v>3.3205479452054796</v>
      </c>
      <c r="CL11" s="33">
        <f>(AW11-E11)*12/365</f>
        <v>15.254794520547945</v>
      </c>
      <c r="CN11" t="s">
        <v>37</v>
      </c>
      <c r="CO11" s="27">
        <v>37602</v>
      </c>
      <c r="CP11" s="27">
        <v>37658</v>
      </c>
      <c r="CQ11">
        <v>48</v>
      </c>
      <c r="CR11">
        <v>4</v>
      </c>
      <c r="CT11" s="20">
        <f t="shared" si="1"/>
        <v>0.9230769230769231</v>
      </c>
      <c r="CV11" t="s">
        <v>82</v>
      </c>
      <c r="CW11" s="27">
        <v>37726</v>
      </c>
      <c r="CX11" s="27">
        <v>37741</v>
      </c>
      <c r="CY11">
        <v>53</v>
      </c>
      <c r="CZ11">
        <v>2</v>
      </c>
      <c r="DB11" s="18">
        <f t="shared" si="2"/>
        <v>0.9636363636363636</v>
      </c>
      <c r="DC11" t="s">
        <v>83</v>
      </c>
      <c r="DD11" s="27">
        <v>37782</v>
      </c>
      <c r="DE11" s="27">
        <v>37798</v>
      </c>
      <c r="DF11">
        <v>56</v>
      </c>
      <c r="DG11">
        <v>1</v>
      </c>
      <c r="DI11" s="18">
        <f>DF11/(DF11+DG11)</f>
        <v>0.9824561403508771</v>
      </c>
      <c r="DJ11" s="24"/>
      <c r="DK11" s="24"/>
      <c r="DL11" s="24"/>
      <c r="DM11" s="24"/>
      <c r="DN11" s="24"/>
      <c r="DO11" s="24"/>
      <c r="DP11" s="25"/>
      <c r="DQ11" s="24"/>
      <c r="DR11" s="24"/>
      <c r="DS11" s="24"/>
      <c r="DT11" s="24"/>
      <c r="DU11" s="24"/>
      <c r="DV11" s="24"/>
      <c r="DW11" s="25"/>
      <c r="DX11" s="24"/>
      <c r="DY11" s="24"/>
      <c r="DZ11" s="24"/>
      <c r="EA11" s="24"/>
      <c r="EB11" s="24"/>
      <c r="EC11" s="24"/>
      <c r="ED11" s="25"/>
      <c r="EE11" s="24"/>
      <c r="EF11" s="24"/>
      <c r="EG11" s="24"/>
      <c r="EH11" s="24"/>
      <c r="EI11" s="24"/>
      <c r="EJ11" s="24"/>
      <c r="EK11" s="25"/>
      <c r="EL11" s="24"/>
      <c r="EM11" s="24"/>
      <c r="EN11" s="24"/>
      <c r="EO11" s="24"/>
      <c r="EP11" s="24"/>
      <c r="EQ11" s="25"/>
      <c r="ER11" s="24"/>
      <c r="ES11" s="24"/>
      <c r="ET11" s="24"/>
      <c r="EU11" s="24"/>
      <c r="EV11" s="24"/>
      <c r="EW11" s="24"/>
      <c r="EX11" s="25"/>
      <c r="EY11" s="24"/>
      <c r="EZ11" s="24"/>
      <c r="FA11" s="24"/>
      <c r="FB11" s="24"/>
      <c r="FC11" s="24"/>
      <c r="FD11" s="24"/>
      <c r="FE11" s="25"/>
      <c r="FF11" s="55">
        <f>DI11</f>
        <v>0.9824561403508771</v>
      </c>
      <c r="FG11" s="32">
        <v>3</v>
      </c>
      <c r="FH11" s="32">
        <f t="shared" si="3"/>
        <v>7</v>
      </c>
      <c r="FI11" s="33">
        <f>(DE11-CO11)*12/365</f>
        <v>6.443835616438356</v>
      </c>
      <c r="FJ11" s="40">
        <v>75</v>
      </c>
      <c r="FK11" s="23">
        <v>37875</v>
      </c>
      <c r="FL11" s="23">
        <v>37908</v>
      </c>
      <c r="FM11" s="36">
        <f t="shared" si="8"/>
        <v>778</v>
      </c>
      <c r="FN11" s="30">
        <f t="shared" si="9"/>
        <v>25.578082191780823</v>
      </c>
      <c r="FO11" s="30">
        <f t="shared" si="10"/>
        <v>2.1315068493150684</v>
      </c>
      <c r="FP11" s="36">
        <f t="shared" si="18"/>
        <v>273</v>
      </c>
      <c r="FQ11" s="30">
        <f t="shared" si="11"/>
        <v>8.975342465753425</v>
      </c>
      <c r="FR11" s="30">
        <f t="shared" si="12"/>
        <v>0.7479452054794521</v>
      </c>
      <c r="FS11" s="36">
        <f t="shared" si="13"/>
        <v>1008</v>
      </c>
      <c r="FT11" s="30">
        <f t="shared" si="14"/>
        <v>33.13972602739726</v>
      </c>
      <c r="FU11" s="30">
        <f t="shared" si="15"/>
        <v>2.7616438356164386</v>
      </c>
      <c r="FW11" s="27">
        <f t="shared" si="19"/>
        <v>36867</v>
      </c>
      <c r="FX11" s="27">
        <f t="shared" si="20"/>
        <v>37097</v>
      </c>
      <c r="FY11" s="27">
        <f>AW11</f>
        <v>37561</v>
      </c>
      <c r="FZ11" s="27">
        <f t="shared" si="21"/>
        <v>37602</v>
      </c>
      <c r="GA11" s="27">
        <f>DE11</f>
        <v>37798</v>
      </c>
      <c r="GB11" s="27">
        <f t="shared" si="22"/>
        <v>37875</v>
      </c>
      <c r="GC11" s="27">
        <f t="shared" si="23"/>
        <v>37908</v>
      </c>
      <c r="GE11" s="30">
        <f t="shared" si="24"/>
        <v>7.561643835616438</v>
      </c>
      <c r="GF11" s="30">
        <f t="shared" si="16"/>
        <v>15.254794520547946</v>
      </c>
      <c r="GG11" s="30">
        <f t="shared" si="25"/>
        <v>1.347945205479452</v>
      </c>
      <c r="GH11" s="30">
        <f t="shared" si="26"/>
        <v>6.443835616438356</v>
      </c>
      <c r="GI11" s="30">
        <f t="shared" si="27"/>
        <v>2.5315068493150683</v>
      </c>
      <c r="GJ11" s="30">
        <f t="shared" si="28"/>
        <v>1.084931506849315</v>
      </c>
      <c r="GM11" s="30">
        <f t="shared" si="17"/>
        <v>34.224657534246575</v>
      </c>
      <c r="GN11" s="65">
        <f t="shared" si="29"/>
        <v>0.07396733909702209</v>
      </c>
    </row>
    <row r="12" spans="1:196" ht="12.75">
      <c r="A12" t="s">
        <v>84</v>
      </c>
      <c r="B12" s="42">
        <v>36615</v>
      </c>
      <c r="C12" t="s">
        <v>31</v>
      </c>
      <c r="D12" t="s">
        <v>85</v>
      </c>
      <c r="E12" s="27">
        <v>36986</v>
      </c>
      <c r="F12" s="27">
        <v>37026</v>
      </c>
      <c r="K12" t="s">
        <v>36</v>
      </c>
      <c r="L12" t="s">
        <v>86</v>
      </c>
      <c r="M12" s="27">
        <v>37340</v>
      </c>
      <c r="N12" s="27">
        <v>37380</v>
      </c>
      <c r="O12">
        <v>92</v>
      </c>
      <c r="P12">
        <v>115</v>
      </c>
      <c r="R12" s="18">
        <f>O12/(O12+P12)</f>
        <v>0.4444444444444444</v>
      </c>
      <c r="S12" s="24"/>
      <c r="T12" s="24"/>
      <c r="U12" s="24"/>
      <c r="V12" s="24"/>
      <c r="W12" s="24"/>
      <c r="X12" s="24"/>
      <c r="Y12" s="25"/>
      <c r="Z12" t="s">
        <v>37</v>
      </c>
      <c r="AA12" t="s">
        <v>87</v>
      </c>
      <c r="AB12" s="27">
        <v>37592</v>
      </c>
      <c r="AC12" s="27">
        <v>37633</v>
      </c>
      <c r="AD12">
        <v>209</v>
      </c>
      <c r="AE12">
        <v>65</v>
      </c>
      <c r="AG12" s="18">
        <f t="shared" si="4"/>
        <v>0.7627737226277372</v>
      </c>
      <c r="AH12" s="32">
        <v>3</v>
      </c>
      <c r="AI12" s="33">
        <f t="shared" si="5"/>
        <v>21.27123287671233</v>
      </c>
      <c r="AJ12" s="32">
        <v>321</v>
      </c>
      <c r="AK12" s="45"/>
      <c r="AL12" t="s">
        <v>42</v>
      </c>
      <c r="AM12" t="s">
        <v>88</v>
      </c>
      <c r="AN12" s="27">
        <v>37763</v>
      </c>
      <c r="AO12" s="27">
        <v>37778</v>
      </c>
      <c r="AP12">
        <v>218</v>
      </c>
      <c r="AQ12">
        <v>61</v>
      </c>
      <c r="AS12" s="18">
        <f t="shared" si="6"/>
        <v>0.7813620071684588</v>
      </c>
      <c r="AT12" t="s">
        <v>44</v>
      </c>
      <c r="AU12" t="s">
        <v>89</v>
      </c>
      <c r="AV12" s="27">
        <v>37837</v>
      </c>
      <c r="AW12" s="27">
        <v>37852</v>
      </c>
      <c r="AX12">
        <v>243</v>
      </c>
      <c r="AY12">
        <v>36</v>
      </c>
      <c r="BA12" s="18">
        <f t="shared" si="30"/>
        <v>0.8709677419354839</v>
      </c>
      <c r="BB12" t="s">
        <v>46</v>
      </c>
      <c r="BC12" t="s">
        <v>90</v>
      </c>
      <c r="BD12" s="27">
        <v>37888</v>
      </c>
      <c r="BE12" s="27">
        <v>37903</v>
      </c>
      <c r="BF12">
        <v>257</v>
      </c>
      <c r="BG12">
        <v>21</v>
      </c>
      <c r="BI12" s="18">
        <f>BF12/(BF12+BG12)</f>
        <v>0.9244604316546763</v>
      </c>
      <c r="BJ12" t="s">
        <v>48</v>
      </c>
      <c r="BK12" t="s">
        <v>91</v>
      </c>
      <c r="BL12" s="27">
        <v>37914</v>
      </c>
      <c r="BM12" s="27">
        <v>37929</v>
      </c>
      <c r="BN12">
        <v>264</v>
      </c>
      <c r="BO12">
        <v>14</v>
      </c>
      <c r="BQ12" s="18">
        <f>BN12/(BN12+BO12)</f>
        <v>0.9496402877697842</v>
      </c>
      <c r="BR12" s="24"/>
      <c r="BS12" s="24"/>
      <c r="BT12" s="24"/>
      <c r="BU12" s="24"/>
      <c r="BV12" s="24"/>
      <c r="BW12" s="24"/>
      <c r="BX12" s="24"/>
      <c r="BY12" s="26"/>
      <c r="BZ12" s="24"/>
      <c r="CA12" s="24"/>
      <c r="CB12" s="24"/>
      <c r="CC12" s="24"/>
      <c r="CD12" s="24"/>
      <c r="CE12" s="24"/>
      <c r="CF12" s="24"/>
      <c r="CG12" s="26"/>
      <c r="CH12" s="55">
        <f>BQ12</f>
        <v>0.9496402877697842</v>
      </c>
      <c r="CI12" s="32">
        <v>4</v>
      </c>
      <c r="CJ12" s="32">
        <f t="shared" si="7"/>
        <v>7</v>
      </c>
      <c r="CK12" s="33">
        <f>(BM12-AN12)*12/365</f>
        <v>5.457534246575342</v>
      </c>
      <c r="CL12" s="33">
        <f>(BM12-E12)*12/365</f>
        <v>31.002739726027396</v>
      </c>
      <c r="CN12" t="s">
        <v>48</v>
      </c>
      <c r="CO12" s="27">
        <v>37945</v>
      </c>
      <c r="CP12" s="27">
        <v>37975</v>
      </c>
      <c r="CQ12">
        <v>117</v>
      </c>
      <c r="CR12">
        <v>15</v>
      </c>
      <c r="CT12" s="20">
        <f t="shared" si="1"/>
        <v>0.8863636363636364</v>
      </c>
      <c r="CV12" t="s">
        <v>50</v>
      </c>
      <c r="CW12" s="27">
        <v>38043</v>
      </c>
      <c r="CX12" s="27">
        <v>38058</v>
      </c>
      <c r="CY12">
        <v>122</v>
      </c>
      <c r="CZ12">
        <v>11</v>
      </c>
      <c r="DB12" s="18">
        <f t="shared" si="2"/>
        <v>0.9172932330827067</v>
      </c>
      <c r="DC12" t="s">
        <v>52</v>
      </c>
      <c r="DD12" s="27">
        <v>38072</v>
      </c>
      <c r="DE12" s="27">
        <v>38087</v>
      </c>
      <c r="DF12">
        <v>131</v>
      </c>
      <c r="DG12">
        <v>3</v>
      </c>
      <c r="DI12" s="18">
        <f>DF12/(DF12+DG12)</f>
        <v>0.9776119402985075</v>
      </c>
      <c r="DJ12" t="s">
        <v>53</v>
      </c>
      <c r="DK12" s="27">
        <v>38100</v>
      </c>
      <c r="DL12" s="27">
        <v>38115</v>
      </c>
      <c r="DM12">
        <v>130</v>
      </c>
      <c r="DN12">
        <v>3</v>
      </c>
      <c r="DP12" s="18">
        <f>DM12/(DM12+DN12)</f>
        <v>0.9774436090225563</v>
      </c>
      <c r="DQ12" s="24"/>
      <c r="DR12" s="24"/>
      <c r="DS12" s="24"/>
      <c r="DT12" s="24"/>
      <c r="DU12" s="24"/>
      <c r="DV12" s="24"/>
      <c r="DW12" s="25"/>
      <c r="DX12" s="24"/>
      <c r="DY12" s="24"/>
      <c r="DZ12" s="24"/>
      <c r="EA12" s="24"/>
      <c r="EB12" s="24"/>
      <c r="EC12" s="24"/>
      <c r="ED12" s="25"/>
      <c r="EE12" s="24"/>
      <c r="EF12" s="24"/>
      <c r="EG12" s="24"/>
      <c r="EH12" s="24"/>
      <c r="EI12" s="24"/>
      <c r="EJ12" s="24"/>
      <c r="EK12" s="25"/>
      <c r="EL12" s="24"/>
      <c r="EM12" s="24"/>
      <c r="EN12" s="24"/>
      <c r="EO12" s="24"/>
      <c r="EP12" s="24"/>
      <c r="EQ12" s="25"/>
      <c r="ER12" s="24"/>
      <c r="ES12" s="24"/>
      <c r="ET12" s="24"/>
      <c r="EU12" s="24"/>
      <c r="EV12" s="24"/>
      <c r="EW12" s="24"/>
      <c r="EX12" s="25"/>
      <c r="EY12" s="24"/>
      <c r="EZ12" s="24"/>
      <c r="FA12" s="24"/>
      <c r="FB12" s="24"/>
      <c r="FC12" s="24"/>
      <c r="FD12" s="24"/>
      <c r="FE12" s="25"/>
      <c r="FF12" s="55">
        <f>DP12</f>
        <v>0.9774436090225563</v>
      </c>
      <c r="FG12" s="32">
        <v>4</v>
      </c>
      <c r="FH12" s="32">
        <f t="shared" si="3"/>
        <v>11</v>
      </c>
      <c r="FI12" s="33">
        <f>(DL12-CO12)*12/365</f>
        <v>5.589041095890411</v>
      </c>
      <c r="FJ12" s="40">
        <v>163</v>
      </c>
      <c r="FK12" s="23">
        <v>38162</v>
      </c>
      <c r="FL12" s="23">
        <v>38192</v>
      </c>
      <c r="FM12" s="36">
        <f t="shared" si="8"/>
        <v>1176</v>
      </c>
      <c r="FN12" s="30">
        <f t="shared" si="9"/>
        <v>38.66301369863014</v>
      </c>
      <c r="FO12" s="30">
        <f t="shared" si="10"/>
        <v>3.221917808219178</v>
      </c>
      <c r="FP12" s="36">
        <f t="shared" si="18"/>
        <v>217</v>
      </c>
      <c r="FQ12" s="30">
        <f t="shared" si="11"/>
        <v>7.134246575342466</v>
      </c>
      <c r="FR12" s="30">
        <f t="shared" si="12"/>
        <v>0.5945205479452055</v>
      </c>
      <c r="FS12" s="36">
        <f t="shared" si="13"/>
        <v>1547</v>
      </c>
      <c r="FT12" s="30">
        <f t="shared" si="14"/>
        <v>50.86027397260274</v>
      </c>
      <c r="FU12" s="30">
        <f t="shared" si="15"/>
        <v>4.238356164383561</v>
      </c>
      <c r="FW12" s="27">
        <f t="shared" si="19"/>
        <v>36615</v>
      </c>
      <c r="FX12" s="27">
        <f t="shared" si="20"/>
        <v>36986</v>
      </c>
      <c r="FY12" s="27">
        <f>BM12</f>
        <v>37929</v>
      </c>
      <c r="FZ12" s="27">
        <f t="shared" si="21"/>
        <v>37945</v>
      </c>
      <c r="GA12" s="27">
        <f>DL12</f>
        <v>38115</v>
      </c>
      <c r="GB12" s="27">
        <f t="shared" si="22"/>
        <v>38162</v>
      </c>
      <c r="GC12" s="27">
        <f t="shared" si="23"/>
        <v>38192</v>
      </c>
      <c r="GE12" s="30">
        <f t="shared" si="24"/>
        <v>12.197260273972603</v>
      </c>
      <c r="GF12" s="30">
        <f t="shared" si="16"/>
        <v>31.002739726027396</v>
      </c>
      <c r="GG12" s="30">
        <f t="shared" si="25"/>
        <v>0.526027397260274</v>
      </c>
      <c r="GH12" s="30">
        <f t="shared" si="26"/>
        <v>5.58904109589041</v>
      </c>
      <c r="GI12" s="30">
        <f t="shared" si="27"/>
        <v>1.5452054794520547</v>
      </c>
      <c r="GJ12" s="30">
        <f t="shared" si="28"/>
        <v>0.9863013698630136</v>
      </c>
      <c r="GM12" s="30">
        <f t="shared" si="17"/>
        <v>51.846575342465755</v>
      </c>
      <c r="GN12" s="65">
        <f t="shared" si="29"/>
        <v>0.02980342422320862</v>
      </c>
    </row>
    <row r="13" spans="1:196" ht="12.75">
      <c r="A13" t="s">
        <v>92</v>
      </c>
      <c r="B13" s="42">
        <v>37601</v>
      </c>
      <c r="C13" t="s">
        <v>31</v>
      </c>
      <c r="D13" t="s">
        <v>93</v>
      </c>
      <c r="E13" s="27">
        <v>37622</v>
      </c>
      <c r="F13" s="27">
        <v>37753</v>
      </c>
      <c r="G13">
        <v>172</v>
      </c>
      <c r="H13">
        <v>45</v>
      </c>
      <c r="J13" s="18">
        <f>G13/(G13+H13)</f>
        <v>0.7926267281105991</v>
      </c>
      <c r="K13" s="24"/>
      <c r="L13" s="24"/>
      <c r="M13" s="24"/>
      <c r="N13" s="24"/>
      <c r="O13" s="24"/>
      <c r="P13" s="24"/>
      <c r="Q13" s="24"/>
      <c r="R13" s="25"/>
      <c r="S13" s="24"/>
      <c r="T13" s="24"/>
      <c r="U13" s="24"/>
      <c r="V13" s="24"/>
      <c r="W13" s="24"/>
      <c r="X13" s="24"/>
      <c r="Y13" s="25"/>
      <c r="Z13" t="s">
        <v>94</v>
      </c>
      <c r="AA13" t="s">
        <v>95</v>
      </c>
      <c r="AB13" s="27">
        <v>37960</v>
      </c>
      <c r="AC13" s="27">
        <v>38000</v>
      </c>
      <c r="AD13">
        <v>212</v>
      </c>
      <c r="AE13">
        <v>27</v>
      </c>
      <c r="AG13" s="18">
        <f t="shared" si="4"/>
        <v>0.8870292887029289</v>
      </c>
      <c r="AH13" s="32">
        <v>2</v>
      </c>
      <c r="AI13" s="33">
        <f t="shared" si="5"/>
        <v>12.427397260273972</v>
      </c>
      <c r="AJ13" s="32">
        <v>463</v>
      </c>
      <c r="AK13" s="45"/>
      <c r="AL13" t="s">
        <v>96</v>
      </c>
      <c r="AM13" t="s">
        <v>97</v>
      </c>
      <c r="AN13" s="27">
        <v>38021</v>
      </c>
      <c r="AO13" s="27">
        <v>38057</v>
      </c>
      <c r="AP13">
        <v>258</v>
      </c>
      <c r="AQ13">
        <v>17</v>
      </c>
      <c r="AS13" s="18">
        <f t="shared" si="6"/>
        <v>0.9381818181818182</v>
      </c>
      <c r="AT13" t="s">
        <v>98</v>
      </c>
      <c r="AU13" t="s">
        <v>99</v>
      </c>
      <c r="AV13" s="27">
        <v>38082</v>
      </c>
      <c r="AW13" s="27">
        <v>38097</v>
      </c>
      <c r="AX13">
        <v>273</v>
      </c>
      <c r="AY13">
        <v>13</v>
      </c>
      <c r="BA13" s="18">
        <f t="shared" si="30"/>
        <v>0.9545454545454546</v>
      </c>
      <c r="BB13" s="24"/>
      <c r="BC13" s="24"/>
      <c r="BD13" s="24"/>
      <c r="BE13" s="24"/>
      <c r="BF13" s="24"/>
      <c r="BG13" s="24"/>
      <c r="BH13" s="24"/>
      <c r="BI13" s="26"/>
      <c r="BJ13" s="24"/>
      <c r="BK13" s="24"/>
      <c r="BL13" s="24"/>
      <c r="BM13" s="24"/>
      <c r="BN13" s="24"/>
      <c r="BO13" s="24"/>
      <c r="BP13" s="24"/>
      <c r="BQ13" s="26"/>
      <c r="BR13" s="24"/>
      <c r="BS13" s="24"/>
      <c r="BT13" s="24"/>
      <c r="BU13" s="24"/>
      <c r="BV13" s="24"/>
      <c r="BW13" s="24"/>
      <c r="BX13" s="24"/>
      <c r="BY13" s="26"/>
      <c r="BZ13" s="24"/>
      <c r="CA13" s="24"/>
      <c r="CB13" s="24"/>
      <c r="CC13" s="24"/>
      <c r="CD13" s="24"/>
      <c r="CE13" s="24"/>
      <c r="CF13" s="24"/>
      <c r="CG13" s="26"/>
      <c r="CH13" s="55">
        <f>BA13</f>
        <v>0.9545454545454546</v>
      </c>
      <c r="CI13" s="32">
        <v>2</v>
      </c>
      <c r="CJ13" s="32">
        <f t="shared" si="7"/>
        <v>4</v>
      </c>
      <c r="CK13" s="33">
        <f>(AW13-AN13)*12/365</f>
        <v>2.4986301369863013</v>
      </c>
      <c r="CL13" s="33">
        <f>(AW13-E13)*12/365</f>
        <v>15.616438356164384</v>
      </c>
      <c r="CN13" t="s">
        <v>100</v>
      </c>
      <c r="CO13" s="27">
        <v>38140</v>
      </c>
      <c r="CP13" s="27">
        <v>38170</v>
      </c>
      <c r="CQ13">
        <v>66</v>
      </c>
      <c r="CR13">
        <v>9</v>
      </c>
      <c r="CT13" s="20">
        <f t="shared" si="1"/>
        <v>0.88</v>
      </c>
      <c r="CV13" t="s">
        <v>32</v>
      </c>
      <c r="CW13" s="27">
        <v>38198</v>
      </c>
      <c r="CX13" s="27">
        <v>38213</v>
      </c>
      <c r="CY13">
        <v>74</v>
      </c>
      <c r="CZ13">
        <v>3</v>
      </c>
      <c r="DB13" s="18">
        <f t="shared" si="2"/>
        <v>0.961038961038961</v>
      </c>
      <c r="DC13" s="24"/>
      <c r="DD13" s="24"/>
      <c r="DE13" s="24"/>
      <c r="DF13" s="24"/>
      <c r="DG13" s="24"/>
      <c r="DH13" s="24"/>
      <c r="DI13" s="25"/>
      <c r="DJ13" s="24"/>
      <c r="DK13" s="24"/>
      <c r="DL13" s="24"/>
      <c r="DM13" s="24"/>
      <c r="DN13" s="24"/>
      <c r="DO13" s="24"/>
      <c r="DP13" s="25"/>
      <c r="DQ13" s="24"/>
      <c r="DR13" s="24"/>
      <c r="DS13" s="24"/>
      <c r="DT13" s="24"/>
      <c r="DU13" s="24"/>
      <c r="DV13" s="24"/>
      <c r="DW13" s="25"/>
      <c r="DX13" s="24"/>
      <c r="DY13" s="24"/>
      <c r="DZ13" s="24"/>
      <c r="EA13" s="24"/>
      <c r="EB13" s="24"/>
      <c r="EC13" s="24"/>
      <c r="ED13" s="25"/>
      <c r="EE13" s="24"/>
      <c r="EF13" s="24"/>
      <c r="EG13" s="24"/>
      <c r="EH13" s="24"/>
      <c r="EI13" s="24"/>
      <c r="EJ13" s="24"/>
      <c r="EK13" s="25"/>
      <c r="EL13" s="24"/>
      <c r="EM13" s="24"/>
      <c r="EN13" s="24"/>
      <c r="EO13" s="24"/>
      <c r="EP13" s="24"/>
      <c r="EQ13" s="25"/>
      <c r="ER13" s="24"/>
      <c r="ES13" s="24"/>
      <c r="ET13" s="24"/>
      <c r="EU13" s="24"/>
      <c r="EV13" s="24"/>
      <c r="EW13" s="24"/>
      <c r="EX13" s="25"/>
      <c r="EY13" s="24"/>
      <c r="EZ13" s="24"/>
      <c r="FA13" s="24"/>
      <c r="FB13" s="24"/>
      <c r="FC13" s="24"/>
      <c r="FD13" s="24"/>
      <c r="FE13" s="25"/>
      <c r="FF13" s="55">
        <f>DB13</f>
        <v>0.961038961038961</v>
      </c>
      <c r="FG13" s="32">
        <v>2</v>
      </c>
      <c r="FH13" s="32">
        <f t="shared" si="3"/>
        <v>6</v>
      </c>
      <c r="FI13" s="33">
        <f>(CX13-CO13)*12/365</f>
        <v>2.4</v>
      </c>
      <c r="FJ13" s="40">
        <v>93</v>
      </c>
      <c r="FK13" s="23">
        <v>38253</v>
      </c>
      <c r="FL13" s="23">
        <v>38289</v>
      </c>
      <c r="FM13" s="36">
        <f t="shared" si="8"/>
        <v>631</v>
      </c>
      <c r="FN13" s="30">
        <f t="shared" si="9"/>
        <v>20.745205479452054</v>
      </c>
      <c r="FO13" s="30">
        <f t="shared" si="10"/>
        <v>1.7287671232876711</v>
      </c>
      <c r="FP13" s="36">
        <f t="shared" si="18"/>
        <v>113</v>
      </c>
      <c r="FQ13" s="30">
        <f t="shared" si="11"/>
        <v>3.715068493150685</v>
      </c>
      <c r="FR13" s="30">
        <f t="shared" si="12"/>
        <v>0.3095890410958904</v>
      </c>
      <c r="FS13" s="36">
        <f t="shared" si="13"/>
        <v>652</v>
      </c>
      <c r="FT13" s="30">
        <f t="shared" si="14"/>
        <v>21.435616438356163</v>
      </c>
      <c r="FU13" s="30">
        <f t="shared" si="15"/>
        <v>1.7863013698630137</v>
      </c>
      <c r="FW13" s="27">
        <f t="shared" si="19"/>
        <v>37601</v>
      </c>
      <c r="FX13" s="27">
        <f t="shared" si="20"/>
        <v>37622</v>
      </c>
      <c r="FY13" s="27">
        <f>AW13</f>
        <v>38097</v>
      </c>
      <c r="FZ13" s="27">
        <f t="shared" si="21"/>
        <v>38140</v>
      </c>
      <c r="GA13" s="27">
        <f>CX13</f>
        <v>38213</v>
      </c>
      <c r="GB13" s="27">
        <f t="shared" si="22"/>
        <v>38253</v>
      </c>
      <c r="GC13" s="27">
        <f t="shared" si="23"/>
        <v>38289</v>
      </c>
      <c r="GE13" s="30">
        <f t="shared" si="24"/>
        <v>0.6904109589041096</v>
      </c>
      <c r="GF13" s="30">
        <f t="shared" si="16"/>
        <v>15.616438356164384</v>
      </c>
      <c r="GG13" s="30">
        <f t="shared" si="25"/>
        <v>1.4136986301369863</v>
      </c>
      <c r="GH13" s="30">
        <f t="shared" si="26"/>
        <v>2.4000000000000004</v>
      </c>
      <c r="GI13" s="30">
        <f t="shared" si="27"/>
        <v>1.3150684931506849</v>
      </c>
      <c r="GJ13" s="30">
        <f t="shared" si="28"/>
        <v>1.1835616438356165</v>
      </c>
      <c r="GM13" s="30">
        <f t="shared" si="17"/>
        <v>22.61917808219178</v>
      </c>
      <c r="GN13" s="65">
        <f t="shared" si="29"/>
        <v>0.05813953488372093</v>
      </c>
    </row>
    <row r="14" spans="1:196" ht="12.75">
      <c r="A14" t="s">
        <v>101</v>
      </c>
      <c r="B14" s="42">
        <v>37601</v>
      </c>
      <c r="C14" t="s">
        <v>31</v>
      </c>
      <c r="D14" t="s">
        <v>102</v>
      </c>
      <c r="E14" s="27">
        <v>38201</v>
      </c>
      <c r="F14" s="27">
        <v>38241</v>
      </c>
      <c r="G14">
        <v>211</v>
      </c>
      <c r="H14">
        <v>74</v>
      </c>
      <c r="J14" s="18">
        <f>G14/(G14+H14)</f>
        <v>0.7403508771929824</v>
      </c>
      <c r="K14" t="s">
        <v>36</v>
      </c>
      <c r="L14" t="s">
        <v>103</v>
      </c>
      <c r="M14" s="27">
        <v>38386</v>
      </c>
      <c r="N14" s="27">
        <v>38426</v>
      </c>
      <c r="O14">
        <v>217</v>
      </c>
      <c r="P14">
        <v>86</v>
      </c>
      <c r="R14" s="18">
        <f>O14/(O14+P14)</f>
        <v>0.7161716171617162</v>
      </c>
      <c r="S14" s="24"/>
      <c r="T14" s="24"/>
      <c r="U14" s="24"/>
      <c r="V14" s="24"/>
      <c r="W14" s="24"/>
      <c r="X14" s="24"/>
      <c r="Y14" s="25"/>
      <c r="Z14" t="s">
        <v>37</v>
      </c>
      <c r="AA14" t="s">
        <v>104</v>
      </c>
      <c r="AB14" s="27">
        <v>38628</v>
      </c>
      <c r="AC14" s="27">
        <v>38668</v>
      </c>
      <c r="AD14">
        <v>295</v>
      </c>
      <c r="AE14">
        <v>75</v>
      </c>
      <c r="AG14" s="18">
        <f t="shared" si="4"/>
        <v>0.7972972972972973</v>
      </c>
      <c r="AH14" s="32">
        <v>3</v>
      </c>
      <c r="AI14" s="33">
        <f t="shared" si="5"/>
        <v>15.353424657534246</v>
      </c>
      <c r="AJ14" s="32">
        <v>514</v>
      </c>
      <c r="AK14" s="45"/>
      <c r="AL14" t="s">
        <v>42</v>
      </c>
      <c r="AM14" t="s">
        <v>105</v>
      </c>
      <c r="AN14" s="27">
        <v>38792</v>
      </c>
      <c r="AO14" s="27">
        <v>38807</v>
      </c>
      <c r="AP14">
        <v>308</v>
      </c>
      <c r="AQ14">
        <v>73</v>
      </c>
      <c r="AS14" s="18">
        <f t="shared" si="6"/>
        <v>0.8083989501312336</v>
      </c>
      <c r="AT14" t="s">
        <v>44</v>
      </c>
      <c r="AU14" t="s">
        <v>106</v>
      </c>
      <c r="AV14" s="27">
        <v>38961</v>
      </c>
      <c r="AW14" s="27">
        <v>38976</v>
      </c>
      <c r="AX14">
        <v>325</v>
      </c>
      <c r="AY14">
        <v>59</v>
      </c>
      <c r="BA14" s="18">
        <f t="shared" si="30"/>
        <v>0.8463541666666666</v>
      </c>
      <c r="BB14" t="s">
        <v>46</v>
      </c>
      <c r="BC14" t="s">
        <v>107</v>
      </c>
      <c r="BD14" s="27">
        <v>39022</v>
      </c>
      <c r="BE14" s="27">
        <v>39036</v>
      </c>
      <c r="BF14">
        <v>354</v>
      </c>
      <c r="BG14">
        <v>36</v>
      </c>
      <c r="BI14" s="18">
        <f aca="true" t="shared" si="31" ref="BI14:BI19">BF14/(BF14+BG14)</f>
        <v>0.9076923076923077</v>
      </c>
      <c r="BJ14" t="s">
        <v>48</v>
      </c>
      <c r="BK14" t="s">
        <v>142</v>
      </c>
      <c r="BL14" s="27">
        <v>39111</v>
      </c>
      <c r="BM14" s="27">
        <v>39128</v>
      </c>
      <c r="BN14">
        <v>361</v>
      </c>
      <c r="BO14">
        <v>30</v>
      </c>
      <c r="BQ14" s="18">
        <f>BN14/(BN14+BO14)</f>
        <v>0.9232736572890026</v>
      </c>
      <c r="BR14" t="s">
        <v>48</v>
      </c>
      <c r="BS14" t="s">
        <v>151</v>
      </c>
      <c r="BT14" s="27">
        <v>39190</v>
      </c>
      <c r="BU14" s="27">
        <v>39207</v>
      </c>
      <c r="BV14">
        <v>363</v>
      </c>
      <c r="BW14">
        <v>29</v>
      </c>
      <c r="BY14" s="18">
        <f>BV14/(BV14+BW14)</f>
        <v>0.9260204081632653</v>
      </c>
      <c r="BZ14" s="24"/>
      <c r="CA14" s="24"/>
      <c r="CB14" s="24"/>
      <c r="CC14" s="24"/>
      <c r="CD14" s="24"/>
      <c r="CE14" s="24"/>
      <c r="CF14" s="24"/>
      <c r="CG14" s="26"/>
      <c r="CH14" s="55">
        <f>BY14</f>
        <v>0.9260204081632653</v>
      </c>
      <c r="CI14" s="32">
        <v>5</v>
      </c>
      <c r="CJ14" s="32">
        <f t="shared" si="7"/>
        <v>8</v>
      </c>
      <c r="CK14" s="33">
        <f>(BU14-AN14)*12/365</f>
        <v>13.643835616438356</v>
      </c>
      <c r="CL14" s="33">
        <f>(BU14-E14)*12/365</f>
        <v>33.07397260273972</v>
      </c>
      <c r="CN14" t="s">
        <v>50</v>
      </c>
      <c r="CO14" s="27">
        <v>39274</v>
      </c>
      <c r="CP14" s="27">
        <v>39304</v>
      </c>
      <c r="CQ14">
        <v>89</v>
      </c>
      <c r="CR14">
        <v>10</v>
      </c>
      <c r="CT14" s="20">
        <f t="shared" si="1"/>
        <v>0.898989898989899</v>
      </c>
      <c r="CV14" s="21" t="s">
        <v>52</v>
      </c>
      <c r="CW14" s="23">
        <v>39349</v>
      </c>
      <c r="CX14" s="27">
        <v>39359</v>
      </c>
      <c r="CY14">
        <v>91</v>
      </c>
      <c r="CZ14">
        <v>11</v>
      </c>
      <c r="DB14" s="18">
        <f t="shared" si="2"/>
        <v>0.8921568627450981</v>
      </c>
      <c r="DC14" t="s">
        <v>53</v>
      </c>
      <c r="DD14" s="27">
        <v>39414</v>
      </c>
      <c r="DE14" s="27">
        <v>39424</v>
      </c>
      <c r="DF14">
        <v>94</v>
      </c>
      <c r="DG14">
        <v>9</v>
      </c>
      <c r="DI14" s="18">
        <f aca="true" t="shared" si="32" ref="DI14:DI19">DF14/(DF14+DG14)</f>
        <v>0.912621359223301</v>
      </c>
      <c r="DJ14" t="s">
        <v>54</v>
      </c>
      <c r="DK14" s="27">
        <v>39454</v>
      </c>
      <c r="DL14" s="27">
        <v>39464</v>
      </c>
      <c r="DM14">
        <v>103</v>
      </c>
      <c r="DN14">
        <v>5</v>
      </c>
      <c r="DP14" s="18">
        <f>DM14/(DM14+DN14)</f>
        <v>0.9537037037037037</v>
      </c>
      <c r="DQ14" t="s">
        <v>55</v>
      </c>
      <c r="DR14" s="27">
        <v>39469</v>
      </c>
      <c r="DS14" s="27">
        <v>39479</v>
      </c>
      <c r="DT14">
        <v>105</v>
      </c>
      <c r="DU14">
        <v>5</v>
      </c>
      <c r="DW14" s="18">
        <f>DT14/(DT14+DU14)</f>
        <v>0.9545454545454546</v>
      </c>
      <c r="DX14" t="s">
        <v>55</v>
      </c>
      <c r="DY14" s="27">
        <v>39482</v>
      </c>
      <c r="DZ14" s="27">
        <v>39492</v>
      </c>
      <c r="EA14">
        <v>105</v>
      </c>
      <c r="EB14">
        <v>5</v>
      </c>
      <c r="ED14" s="18">
        <f>EA14/(EA14+EB14)</f>
        <v>0.9545454545454546</v>
      </c>
      <c r="EE14" t="s">
        <v>56</v>
      </c>
      <c r="EF14" s="27">
        <v>39510</v>
      </c>
      <c r="EG14" s="27">
        <v>39525</v>
      </c>
      <c r="EH14">
        <v>106</v>
      </c>
      <c r="EI14">
        <v>3</v>
      </c>
      <c r="EK14" s="18">
        <f>EH14/(EH14+EI14)</f>
        <v>0.9724770642201835</v>
      </c>
      <c r="EL14" s="24"/>
      <c r="EM14" s="24"/>
      <c r="EN14" s="24"/>
      <c r="EO14" s="24"/>
      <c r="EP14" s="24"/>
      <c r="EQ14" s="25"/>
      <c r="ER14" s="24"/>
      <c r="ES14" s="24"/>
      <c r="ET14" s="24"/>
      <c r="EU14" s="24"/>
      <c r="EV14" s="24"/>
      <c r="EW14" s="24"/>
      <c r="EX14" s="25"/>
      <c r="EY14" s="24"/>
      <c r="EZ14" s="24"/>
      <c r="FA14" s="24"/>
      <c r="FB14" s="24"/>
      <c r="FC14" s="24"/>
      <c r="FD14" s="24"/>
      <c r="FE14" s="25"/>
      <c r="FF14" s="55">
        <f>EK14</f>
        <v>0.9724770642201835</v>
      </c>
      <c r="FG14" s="32">
        <v>7</v>
      </c>
      <c r="FH14" s="32">
        <f aca="true" t="shared" si="33" ref="FH14:FH19">FG14+CJ14</f>
        <v>15</v>
      </c>
      <c r="FI14" s="33">
        <f>(EG14-CO14)*12/365</f>
        <v>8.252054794520548</v>
      </c>
      <c r="FJ14" s="40">
        <v>135</v>
      </c>
      <c r="FK14" s="23">
        <v>39577</v>
      </c>
      <c r="FL14" s="23">
        <v>39611</v>
      </c>
      <c r="FM14" s="36">
        <f>FK14-AB14</f>
        <v>949</v>
      </c>
      <c r="FN14" s="30">
        <f>FO14*12</f>
        <v>31.200000000000003</v>
      </c>
      <c r="FO14" s="30">
        <f>FM14/365</f>
        <v>2.6</v>
      </c>
      <c r="FP14" s="36">
        <f t="shared" si="18"/>
        <v>303</v>
      </c>
      <c r="FQ14" s="30">
        <f t="shared" si="11"/>
        <v>9.961643835616439</v>
      </c>
      <c r="FR14" s="30">
        <f t="shared" si="12"/>
        <v>0.8301369863013699</v>
      </c>
      <c r="FS14" s="36">
        <f t="shared" si="13"/>
        <v>1976</v>
      </c>
      <c r="FT14" s="30">
        <f>FU14*12</f>
        <v>64.96438356164384</v>
      </c>
      <c r="FU14" s="30">
        <f aca="true" t="shared" si="34" ref="FU14:FU19">FS14/365</f>
        <v>5.413698630136986</v>
      </c>
      <c r="FW14" s="27">
        <f t="shared" si="19"/>
        <v>37601</v>
      </c>
      <c r="FX14" s="27">
        <f t="shared" si="20"/>
        <v>38201</v>
      </c>
      <c r="FY14" s="27">
        <f>BU14</f>
        <v>39207</v>
      </c>
      <c r="FZ14" s="27">
        <f t="shared" si="21"/>
        <v>39274</v>
      </c>
      <c r="GA14" s="27">
        <f>EG14</f>
        <v>39525</v>
      </c>
      <c r="GB14" s="27">
        <f t="shared" si="22"/>
        <v>39577</v>
      </c>
      <c r="GC14" s="27">
        <f t="shared" si="23"/>
        <v>39611</v>
      </c>
      <c r="GE14" s="30">
        <f t="shared" si="24"/>
        <v>19.726027397260275</v>
      </c>
      <c r="GF14" s="30">
        <f t="shared" si="16"/>
        <v>33.07397260273973</v>
      </c>
      <c r="GG14" s="30">
        <f t="shared" si="25"/>
        <v>2.202739726027397</v>
      </c>
      <c r="GH14" s="30">
        <f t="shared" si="26"/>
        <v>8.252054794520546</v>
      </c>
      <c r="GI14" s="30">
        <f t="shared" si="27"/>
        <v>1.7095890410958905</v>
      </c>
      <c r="GJ14" s="30">
        <f t="shared" si="28"/>
        <v>1.1178082191780823</v>
      </c>
      <c r="GM14" s="30">
        <f t="shared" si="17"/>
        <v>66.08219178082193</v>
      </c>
      <c r="GN14" s="65">
        <f t="shared" si="29"/>
        <v>0.02587064676616915</v>
      </c>
    </row>
    <row r="15" spans="1:196" ht="12.75">
      <c r="A15" t="s">
        <v>108</v>
      </c>
      <c r="B15" s="42">
        <v>37700</v>
      </c>
      <c r="C15" s="28"/>
      <c r="D15" s="24"/>
      <c r="E15" s="24"/>
      <c r="F15" s="24"/>
      <c r="G15" s="24"/>
      <c r="H15" s="24"/>
      <c r="I15" s="24"/>
      <c r="J15" s="25"/>
      <c r="K15" s="24"/>
      <c r="L15" s="24"/>
      <c r="M15" s="24"/>
      <c r="N15" s="24"/>
      <c r="O15" s="24"/>
      <c r="P15" s="24"/>
      <c r="Q15" s="24"/>
      <c r="R15" s="25"/>
      <c r="S15" s="24"/>
      <c r="T15" s="24"/>
      <c r="U15" s="24"/>
      <c r="V15" s="24"/>
      <c r="W15" s="24"/>
      <c r="X15" s="24"/>
      <c r="Y15" s="25"/>
      <c r="Z15" t="s">
        <v>31</v>
      </c>
      <c r="AA15" t="s">
        <v>109</v>
      </c>
      <c r="AB15" s="27">
        <v>38440</v>
      </c>
      <c r="AC15" s="27">
        <v>38480</v>
      </c>
      <c r="AD15">
        <v>348</v>
      </c>
      <c r="AE15">
        <v>36</v>
      </c>
      <c r="AG15" s="18">
        <f t="shared" si="4"/>
        <v>0.90625</v>
      </c>
      <c r="AH15" s="32">
        <v>1</v>
      </c>
      <c r="AI15" s="33">
        <f>(AC15-AB15)*12/365</f>
        <v>1.3150684931506849</v>
      </c>
      <c r="AJ15" s="32">
        <v>542</v>
      </c>
      <c r="AK15" s="45"/>
      <c r="AL15" t="s">
        <v>36</v>
      </c>
      <c r="AM15" t="s">
        <v>110</v>
      </c>
      <c r="AN15" s="27">
        <v>38540</v>
      </c>
      <c r="AO15" s="27">
        <v>38550</v>
      </c>
      <c r="AP15">
        <v>387</v>
      </c>
      <c r="AQ15">
        <v>26</v>
      </c>
      <c r="AS15" s="18">
        <f t="shared" si="6"/>
        <v>0.937046004842615</v>
      </c>
      <c r="AT15" t="s">
        <v>37</v>
      </c>
      <c r="AU15" t="s">
        <v>111</v>
      </c>
      <c r="AV15" s="27">
        <v>38572</v>
      </c>
      <c r="AW15" s="27">
        <v>38583</v>
      </c>
      <c r="AX15">
        <v>397</v>
      </c>
      <c r="AY15">
        <v>20</v>
      </c>
      <c r="BA15" s="18">
        <f t="shared" si="30"/>
        <v>0.9520383693045563</v>
      </c>
      <c r="BB15" t="s">
        <v>42</v>
      </c>
      <c r="BC15" t="s">
        <v>112</v>
      </c>
      <c r="BD15" s="27">
        <v>38604</v>
      </c>
      <c r="BE15" s="27">
        <v>38614</v>
      </c>
      <c r="BF15">
        <v>411</v>
      </c>
      <c r="BG15">
        <v>15</v>
      </c>
      <c r="BI15" s="18">
        <f t="shared" si="31"/>
        <v>0.9647887323943662</v>
      </c>
      <c r="BJ15" s="24"/>
      <c r="BK15" s="24"/>
      <c r="BL15" s="24"/>
      <c r="BM15" s="24"/>
      <c r="BN15" s="24"/>
      <c r="BO15" s="24"/>
      <c r="BP15" s="24"/>
      <c r="BQ15" s="26"/>
      <c r="BR15" s="24"/>
      <c r="BS15" s="24"/>
      <c r="BT15" s="24"/>
      <c r="BU15" s="24"/>
      <c r="BV15" s="24"/>
      <c r="BW15" s="24"/>
      <c r="BX15" s="24"/>
      <c r="BY15" s="26"/>
      <c r="BZ15" s="24"/>
      <c r="CA15" s="24"/>
      <c r="CB15" s="24"/>
      <c r="CC15" s="24"/>
      <c r="CD15" s="24"/>
      <c r="CE15" s="24"/>
      <c r="CF15" s="24"/>
      <c r="CG15" s="26"/>
      <c r="CH15" s="55">
        <f>BI15</f>
        <v>0.9647887323943662</v>
      </c>
      <c r="CI15" s="32">
        <v>3</v>
      </c>
      <c r="CJ15" s="32">
        <f>CI15+AH15</f>
        <v>4</v>
      </c>
      <c r="CK15" s="33">
        <f>(BE15-AN15)*12/365</f>
        <v>2.4328767123287673</v>
      </c>
      <c r="CL15" s="33">
        <f>(BE15-AB15)*12/365</f>
        <v>5.720547945205479</v>
      </c>
      <c r="CN15" t="s">
        <v>44</v>
      </c>
      <c r="CO15" s="27">
        <v>38646</v>
      </c>
      <c r="CP15" s="27">
        <v>38676</v>
      </c>
      <c r="CQ15">
        <v>86</v>
      </c>
      <c r="CR15">
        <v>14</v>
      </c>
      <c r="CT15" s="20">
        <f>CQ15/(CQ15+CR15)</f>
        <v>0.86</v>
      </c>
      <c r="CV15" s="21" t="s">
        <v>46</v>
      </c>
      <c r="CW15" s="23">
        <v>38817</v>
      </c>
      <c r="CX15" s="27">
        <v>38847</v>
      </c>
      <c r="CY15">
        <v>95</v>
      </c>
      <c r="CZ15">
        <v>10</v>
      </c>
      <c r="DB15" s="18">
        <f t="shared" si="2"/>
        <v>0.9047619047619048</v>
      </c>
      <c r="DC15" t="s">
        <v>48</v>
      </c>
      <c r="DD15" s="27">
        <v>38889</v>
      </c>
      <c r="DE15" s="27">
        <v>38909</v>
      </c>
      <c r="DF15">
        <v>99</v>
      </c>
      <c r="DG15">
        <v>10</v>
      </c>
      <c r="DI15" s="18">
        <f t="shared" si="32"/>
        <v>0.908256880733945</v>
      </c>
      <c r="DJ15" t="s">
        <v>50</v>
      </c>
      <c r="DK15" s="27">
        <v>38954</v>
      </c>
      <c r="DL15" s="27">
        <v>38969</v>
      </c>
      <c r="DM15">
        <v>111</v>
      </c>
      <c r="DN15">
        <v>5</v>
      </c>
      <c r="DP15" s="18">
        <f>DM15/(DM15+DN15)</f>
        <v>0.9568965517241379</v>
      </c>
      <c r="DQ15" t="s">
        <v>52</v>
      </c>
      <c r="DR15" s="27">
        <v>39013</v>
      </c>
      <c r="DS15" s="27">
        <v>39028</v>
      </c>
      <c r="DT15">
        <v>111</v>
      </c>
      <c r="DU15">
        <v>5</v>
      </c>
      <c r="DW15" s="18">
        <f>DT15/(DT15+DU15)</f>
        <v>0.9568965517241379</v>
      </c>
      <c r="DX15" s="24"/>
      <c r="DY15" s="24"/>
      <c r="DZ15" s="24"/>
      <c r="EA15" s="24"/>
      <c r="EB15" s="24"/>
      <c r="EC15" s="24"/>
      <c r="ED15" s="25"/>
      <c r="EE15" s="24"/>
      <c r="EF15" s="24"/>
      <c r="EG15" s="24"/>
      <c r="EH15" s="24"/>
      <c r="EI15" s="24"/>
      <c r="EJ15" s="24"/>
      <c r="EK15" s="25"/>
      <c r="EL15" s="24"/>
      <c r="EM15" s="24"/>
      <c r="EN15" s="24"/>
      <c r="EO15" s="24"/>
      <c r="EP15" s="24"/>
      <c r="EQ15" s="25"/>
      <c r="ER15" s="24"/>
      <c r="ES15" s="24"/>
      <c r="ET15" s="24"/>
      <c r="EU15" s="24"/>
      <c r="EV15" s="24"/>
      <c r="EW15" s="24"/>
      <c r="EX15" s="25"/>
      <c r="EY15" s="24"/>
      <c r="EZ15" s="24"/>
      <c r="FA15" s="24"/>
      <c r="FB15" s="24"/>
      <c r="FC15" s="24"/>
      <c r="FD15" s="24"/>
      <c r="FE15" s="25"/>
      <c r="FF15" s="55">
        <f>DW15</f>
        <v>0.9568965517241379</v>
      </c>
      <c r="FG15" s="32">
        <v>5</v>
      </c>
      <c r="FH15" s="32">
        <f t="shared" si="33"/>
        <v>9</v>
      </c>
      <c r="FI15" s="33">
        <f>(DS15-CO15)*12/365</f>
        <v>12.558904109589042</v>
      </c>
      <c r="FJ15" s="40">
        <v>145</v>
      </c>
      <c r="FK15" s="23">
        <v>39149</v>
      </c>
      <c r="FL15" s="23">
        <v>39245</v>
      </c>
      <c r="FM15" s="36">
        <f>FK15-AB15</f>
        <v>709</v>
      </c>
      <c r="FN15" s="30">
        <f t="shared" si="9"/>
        <v>23.30958904109589</v>
      </c>
      <c r="FO15" s="30">
        <f t="shared" si="10"/>
        <v>1.9424657534246574</v>
      </c>
      <c r="FP15" s="36">
        <f t="shared" si="18"/>
        <v>503</v>
      </c>
      <c r="FQ15" s="30">
        <f t="shared" si="11"/>
        <v>16.536986301369865</v>
      </c>
      <c r="FR15" s="30">
        <f t="shared" si="12"/>
        <v>1.378082191780822</v>
      </c>
      <c r="FS15" s="36">
        <f t="shared" si="13"/>
        <v>1449</v>
      </c>
      <c r="FT15" s="30">
        <f t="shared" si="14"/>
        <v>47.63835616438356</v>
      </c>
      <c r="FU15" s="30">
        <f t="shared" si="34"/>
        <v>3.96986301369863</v>
      </c>
      <c r="FW15" s="27">
        <f t="shared" si="19"/>
        <v>37700</v>
      </c>
      <c r="FX15" s="27">
        <f>AB15</f>
        <v>38440</v>
      </c>
      <c r="FY15" s="27">
        <f>BE15</f>
        <v>38614</v>
      </c>
      <c r="FZ15" s="27">
        <f t="shared" si="21"/>
        <v>38646</v>
      </c>
      <c r="GA15" s="27">
        <f>DS15</f>
        <v>39028</v>
      </c>
      <c r="GB15" s="27">
        <f t="shared" si="22"/>
        <v>39149</v>
      </c>
      <c r="GC15" s="27">
        <f t="shared" si="23"/>
        <v>39245</v>
      </c>
      <c r="GE15" s="30">
        <f t="shared" si="24"/>
        <v>24.328767123287673</v>
      </c>
      <c r="GF15" s="30">
        <f t="shared" si="16"/>
        <v>5.720547945205479</v>
      </c>
      <c r="GG15" s="30">
        <f t="shared" si="25"/>
        <v>1.052054794520548</v>
      </c>
      <c r="GH15" s="30">
        <f t="shared" si="26"/>
        <v>12.55890410958904</v>
      </c>
      <c r="GI15" s="30">
        <f t="shared" si="27"/>
        <v>3.978082191780822</v>
      </c>
      <c r="GJ15" s="30">
        <f t="shared" si="28"/>
        <v>3.1561643835616433</v>
      </c>
      <c r="GM15" s="30">
        <f t="shared" si="17"/>
        <v>50.794520547945204</v>
      </c>
      <c r="GN15" s="65">
        <f t="shared" si="29"/>
        <v>0.07831715210355987</v>
      </c>
    </row>
    <row r="16" spans="1:196" ht="12.75">
      <c r="A16" t="s">
        <v>113</v>
      </c>
      <c r="B16" s="42">
        <v>37875</v>
      </c>
      <c r="C16" t="s">
        <v>31</v>
      </c>
      <c r="D16" t="s">
        <v>114</v>
      </c>
      <c r="E16" s="27">
        <v>38795</v>
      </c>
      <c r="F16" s="27">
        <v>38836</v>
      </c>
      <c r="G16">
        <v>149</v>
      </c>
      <c r="H16">
        <v>171</v>
      </c>
      <c r="J16" s="18">
        <f>G16/(G16+H16)</f>
        <v>0.465625</v>
      </c>
      <c r="K16" s="24"/>
      <c r="L16" s="24"/>
      <c r="M16" s="24"/>
      <c r="N16" s="24"/>
      <c r="O16" s="24"/>
      <c r="P16" s="24"/>
      <c r="Q16" s="24"/>
      <c r="R16" s="25"/>
      <c r="S16" s="24"/>
      <c r="T16" s="24"/>
      <c r="U16" s="24"/>
      <c r="V16" s="24"/>
      <c r="W16" s="24"/>
      <c r="X16" s="24"/>
      <c r="Y16" s="25"/>
      <c r="Z16" t="s">
        <v>36</v>
      </c>
      <c r="AA16" t="s">
        <v>143</v>
      </c>
      <c r="AB16" s="27">
        <v>39120</v>
      </c>
      <c r="AC16" s="27">
        <v>39150</v>
      </c>
      <c r="AD16">
        <v>231</v>
      </c>
      <c r="AE16">
        <v>46</v>
      </c>
      <c r="AG16" s="18">
        <f>AD16/(AD16+AE16)</f>
        <v>0.8339350180505415</v>
      </c>
      <c r="AH16" s="32">
        <v>2</v>
      </c>
      <c r="AI16" s="33">
        <f>(AC16-E16)*12/365</f>
        <v>11.67123287671233</v>
      </c>
      <c r="AJ16" s="32">
        <v>325</v>
      </c>
      <c r="AL16" t="s">
        <v>37</v>
      </c>
      <c r="AM16" t="s">
        <v>162</v>
      </c>
      <c r="AN16" s="27">
        <v>39362</v>
      </c>
      <c r="AO16" s="27">
        <v>39382</v>
      </c>
      <c r="AP16">
        <v>240</v>
      </c>
      <c r="AQ16">
        <v>43</v>
      </c>
      <c r="AS16" s="18">
        <f t="shared" si="6"/>
        <v>0.8480565371024735</v>
      </c>
      <c r="AT16" t="s">
        <v>42</v>
      </c>
      <c r="AU16" t="s">
        <v>174</v>
      </c>
      <c r="AV16" s="27">
        <v>39535</v>
      </c>
      <c r="AW16" s="27">
        <v>39550</v>
      </c>
      <c r="AX16">
        <v>253</v>
      </c>
      <c r="AY16">
        <v>34</v>
      </c>
      <c r="BA16" s="18">
        <f t="shared" si="30"/>
        <v>0.8815331010452961</v>
      </c>
      <c r="BB16" t="s">
        <v>44</v>
      </c>
      <c r="BC16" t="s">
        <v>181</v>
      </c>
      <c r="BD16" s="27">
        <v>39591</v>
      </c>
      <c r="BE16" s="27">
        <v>39611</v>
      </c>
      <c r="BF16">
        <v>261</v>
      </c>
      <c r="BG16">
        <v>29</v>
      </c>
      <c r="BI16" s="18">
        <f t="shared" si="31"/>
        <v>0.9</v>
      </c>
      <c r="BJ16" t="s">
        <v>46</v>
      </c>
      <c r="BK16" t="s">
        <v>184</v>
      </c>
      <c r="BL16" s="27">
        <v>39650</v>
      </c>
      <c r="BM16" s="27">
        <v>39665</v>
      </c>
      <c r="BN16">
        <v>266</v>
      </c>
      <c r="BO16">
        <v>27</v>
      </c>
      <c r="BQ16" s="18">
        <f>BN16/(BN16+BO16)</f>
        <v>0.9078498293515358</v>
      </c>
      <c r="BR16" t="s">
        <v>48</v>
      </c>
      <c r="BS16" t="s">
        <v>186</v>
      </c>
      <c r="BT16" s="27">
        <v>39706</v>
      </c>
      <c r="BU16" s="27">
        <v>39721</v>
      </c>
      <c r="BV16">
        <v>276</v>
      </c>
      <c r="BW16">
        <v>17</v>
      </c>
      <c r="BY16" s="18">
        <f>BV16/(BV16+BW16)</f>
        <v>0.9419795221843004</v>
      </c>
      <c r="BZ16" t="s">
        <v>48</v>
      </c>
      <c r="CA16" t="s">
        <v>192</v>
      </c>
      <c r="CB16" s="27">
        <v>39769</v>
      </c>
      <c r="CC16" s="27">
        <v>39784</v>
      </c>
      <c r="CD16">
        <v>281</v>
      </c>
      <c r="CE16">
        <v>14</v>
      </c>
      <c r="CG16" s="18">
        <f>CD16/(CD16+CE16)</f>
        <v>0.9525423728813559</v>
      </c>
      <c r="CH16" s="55">
        <f>CG16</f>
        <v>0.9525423728813559</v>
      </c>
      <c r="CI16" s="32">
        <v>6</v>
      </c>
      <c r="CJ16" s="32">
        <f>CI16+AH16</f>
        <v>8</v>
      </c>
      <c r="CK16" s="33">
        <f>(CC16-AN16)*12/365</f>
        <v>13.873972602739727</v>
      </c>
      <c r="CL16" s="33">
        <f>(CC16-E16)*12/365</f>
        <v>32.515068493150686</v>
      </c>
      <c r="CN16" t="s">
        <v>48</v>
      </c>
      <c r="CO16" s="27">
        <v>39793</v>
      </c>
      <c r="CP16" s="27">
        <v>39823</v>
      </c>
      <c r="CQ16">
        <v>158</v>
      </c>
      <c r="CR16">
        <v>45</v>
      </c>
      <c r="CT16" s="20">
        <f>CQ16/(CQ16+CR16)</f>
        <v>0.7783251231527094</v>
      </c>
      <c r="CV16" s="21" t="s">
        <v>50</v>
      </c>
      <c r="CW16" s="23">
        <v>39863</v>
      </c>
      <c r="CX16" s="27">
        <v>39878</v>
      </c>
      <c r="CY16">
        <v>169</v>
      </c>
      <c r="CZ16">
        <v>42</v>
      </c>
      <c r="DB16" s="18">
        <f>CY16/(CY16+CZ16)</f>
        <v>0.8009478672985783</v>
      </c>
      <c r="DC16" t="s">
        <v>52</v>
      </c>
      <c r="DD16" s="27">
        <v>39892</v>
      </c>
      <c r="DE16" s="27">
        <v>39907</v>
      </c>
      <c r="DF16">
        <v>171</v>
      </c>
      <c r="DG16">
        <v>41</v>
      </c>
      <c r="DI16" s="18">
        <f t="shared" si="32"/>
        <v>0.8066037735849056</v>
      </c>
      <c r="DJ16" t="s">
        <v>53</v>
      </c>
      <c r="DK16" s="27">
        <v>39948</v>
      </c>
      <c r="DL16" s="27">
        <v>39963</v>
      </c>
      <c r="DM16">
        <v>190</v>
      </c>
      <c r="DN16">
        <v>26</v>
      </c>
      <c r="DP16" s="18">
        <f>DM16/(DM16+DN16)</f>
        <v>0.8796296296296297</v>
      </c>
      <c r="DQ16" t="s">
        <v>54</v>
      </c>
      <c r="DR16" s="27">
        <v>39969</v>
      </c>
      <c r="DS16" s="27">
        <v>39984</v>
      </c>
      <c r="DT16">
        <v>195</v>
      </c>
      <c r="DU16">
        <v>22</v>
      </c>
      <c r="DW16" s="18">
        <f>DT16/(DT16+DU16)</f>
        <v>0.8986175115207373</v>
      </c>
      <c r="DX16" t="s">
        <v>54</v>
      </c>
      <c r="DY16" s="27">
        <v>39987</v>
      </c>
      <c r="DZ16" s="27">
        <v>39997</v>
      </c>
      <c r="EA16">
        <v>198</v>
      </c>
      <c r="EB16">
        <v>20</v>
      </c>
      <c r="ED16" s="18">
        <f>EA16/(EA16+EB16)</f>
        <v>0.908256880733945</v>
      </c>
      <c r="EE16" s="24"/>
      <c r="EF16" s="24"/>
      <c r="EG16" s="24"/>
      <c r="EH16" s="24"/>
      <c r="EI16" s="24"/>
      <c r="EJ16" s="24"/>
      <c r="EK16" s="25"/>
      <c r="EL16" s="24"/>
      <c r="EM16" s="24"/>
      <c r="EN16" s="24"/>
      <c r="EO16" s="24"/>
      <c r="EP16" s="24"/>
      <c r="EQ16" s="25"/>
      <c r="ER16" s="24"/>
      <c r="ES16" s="24"/>
      <c r="ET16" s="24"/>
      <c r="EU16" s="24"/>
      <c r="EV16" s="24"/>
      <c r="EW16" s="24"/>
      <c r="EX16" s="25"/>
      <c r="EY16" s="24"/>
      <c r="EZ16" s="24"/>
      <c r="FA16" s="24"/>
      <c r="FB16" s="24"/>
      <c r="FC16" s="24"/>
      <c r="FD16" s="24"/>
      <c r="FE16" s="25"/>
      <c r="FF16" s="55">
        <f>ED16</f>
        <v>0.908256880733945</v>
      </c>
      <c r="FG16" s="32">
        <v>6</v>
      </c>
      <c r="FH16" s="32">
        <f t="shared" si="33"/>
        <v>14</v>
      </c>
      <c r="FI16" s="33">
        <f>(DZ16-CO16)*12/365</f>
        <v>6.706849315068493</v>
      </c>
      <c r="FJ16" s="40">
        <v>277</v>
      </c>
      <c r="FK16" s="23">
        <v>40067</v>
      </c>
      <c r="FL16" s="23">
        <v>40115</v>
      </c>
      <c r="FM16" s="36">
        <f>FK16-AB16</f>
        <v>947</v>
      </c>
      <c r="FN16" s="30">
        <f>FO16*12</f>
        <v>31.134246575342466</v>
      </c>
      <c r="FO16" s="30">
        <f>FM16/365</f>
        <v>2.5945205479452054</v>
      </c>
      <c r="FP16" s="36">
        <f t="shared" si="18"/>
        <v>274</v>
      </c>
      <c r="FQ16" s="30">
        <f t="shared" si="11"/>
        <v>9.008219178082193</v>
      </c>
      <c r="FR16" s="30">
        <f t="shared" si="12"/>
        <v>0.7506849315068493</v>
      </c>
      <c r="FS16" s="36">
        <f t="shared" si="13"/>
        <v>2192</v>
      </c>
      <c r="FT16" s="30">
        <f t="shared" si="14"/>
        <v>72.06575342465754</v>
      </c>
      <c r="FU16" s="30">
        <f t="shared" si="34"/>
        <v>6.005479452054795</v>
      </c>
      <c r="FW16" s="27">
        <f t="shared" si="19"/>
        <v>37875</v>
      </c>
      <c r="FX16" s="27">
        <f t="shared" si="20"/>
        <v>38795</v>
      </c>
      <c r="FY16" s="27">
        <f>CC16</f>
        <v>39784</v>
      </c>
      <c r="FZ16" s="27">
        <f t="shared" si="21"/>
        <v>39793</v>
      </c>
      <c r="GA16" s="27">
        <f>DZ16</f>
        <v>39997</v>
      </c>
      <c r="GB16" s="27">
        <f t="shared" si="22"/>
        <v>40067</v>
      </c>
      <c r="GC16" s="27">
        <f t="shared" si="23"/>
        <v>40115</v>
      </c>
      <c r="GE16" s="30">
        <f t="shared" si="24"/>
        <v>30.246575342465754</v>
      </c>
      <c r="GF16" s="30">
        <f t="shared" si="16"/>
        <v>32.515068493150686</v>
      </c>
      <c r="GG16" s="30">
        <f t="shared" si="25"/>
        <v>0.2958904109589041</v>
      </c>
      <c r="GH16" s="30">
        <f t="shared" si="26"/>
        <v>6.706849315068494</v>
      </c>
      <c r="GI16" s="30">
        <f t="shared" si="27"/>
        <v>2.3013698630136985</v>
      </c>
      <c r="GJ16" s="30">
        <f t="shared" si="28"/>
        <v>1.5780821917808217</v>
      </c>
      <c r="GM16" s="30">
        <f t="shared" si="17"/>
        <v>73.64383561643837</v>
      </c>
      <c r="GN16" s="65">
        <f t="shared" si="29"/>
        <v>0.031249999999999993</v>
      </c>
    </row>
    <row r="17" spans="1:196" ht="12.75">
      <c r="A17" t="s">
        <v>115</v>
      </c>
      <c r="B17" s="42">
        <v>38253</v>
      </c>
      <c r="C17" s="22" t="s">
        <v>31</v>
      </c>
      <c r="D17" t="s">
        <v>116</v>
      </c>
      <c r="E17" s="27">
        <v>38778</v>
      </c>
      <c r="F17" s="27">
        <v>38818</v>
      </c>
      <c r="G17">
        <v>167</v>
      </c>
      <c r="H17">
        <v>117</v>
      </c>
      <c r="J17" s="18">
        <f>G17/(G17+H17)</f>
        <v>0.5880281690140845</v>
      </c>
      <c r="K17" t="s">
        <v>36</v>
      </c>
      <c r="L17" t="s">
        <v>117</v>
      </c>
      <c r="M17" s="27">
        <v>39057</v>
      </c>
      <c r="N17" s="27">
        <v>39087</v>
      </c>
      <c r="O17">
        <v>166</v>
      </c>
      <c r="P17">
        <v>83</v>
      </c>
      <c r="R17" s="18">
        <f>O17/(O17+P17)</f>
        <v>0.6666666666666666</v>
      </c>
      <c r="S17" t="s">
        <v>37</v>
      </c>
      <c r="T17" t="s">
        <v>158</v>
      </c>
      <c r="U17" s="27">
        <v>39307</v>
      </c>
      <c r="V17" s="27">
        <v>39337</v>
      </c>
      <c r="W17">
        <v>143</v>
      </c>
      <c r="X17">
        <v>50</v>
      </c>
      <c r="Y17" s="18">
        <f>W17/(W17+X17)</f>
        <v>0.7409326424870466</v>
      </c>
      <c r="Z17" t="s">
        <v>42</v>
      </c>
      <c r="AA17" t="s">
        <v>176</v>
      </c>
      <c r="AB17" s="27">
        <v>39541</v>
      </c>
      <c r="AC17" s="27">
        <v>39571</v>
      </c>
      <c r="AD17">
        <v>136</v>
      </c>
      <c r="AE17">
        <v>37</v>
      </c>
      <c r="AG17" s="18">
        <f>AD17/(AD17+AE17)</f>
        <v>0.7861271676300579</v>
      </c>
      <c r="AH17" s="32">
        <v>4</v>
      </c>
      <c r="AI17" s="33">
        <f>(AC17-E17)*12/365</f>
        <v>26.07123287671233</v>
      </c>
      <c r="AJ17" s="32">
        <v>234</v>
      </c>
      <c r="AL17" t="s">
        <v>44</v>
      </c>
      <c r="AM17" t="s">
        <v>193</v>
      </c>
      <c r="AN17" s="27">
        <v>39772</v>
      </c>
      <c r="AO17" s="27">
        <v>39787</v>
      </c>
      <c r="AP17">
        <v>149</v>
      </c>
      <c r="AQ17">
        <v>26</v>
      </c>
      <c r="AS17" s="18">
        <f>AP17/(AP17+AQ17)</f>
        <v>0.8514285714285714</v>
      </c>
      <c r="AT17" t="s">
        <v>46</v>
      </c>
      <c r="AU17" t="s">
        <v>200</v>
      </c>
      <c r="AV17" s="27">
        <v>39888</v>
      </c>
      <c r="AW17" s="27">
        <v>39903</v>
      </c>
      <c r="AX17">
        <v>161</v>
      </c>
      <c r="AY17">
        <v>20</v>
      </c>
      <c r="AZ17">
        <v>29</v>
      </c>
      <c r="BA17" s="18">
        <f t="shared" si="30"/>
        <v>0.8895027624309392</v>
      </c>
      <c r="BB17" t="s">
        <v>48</v>
      </c>
      <c r="BC17" t="s">
        <v>205</v>
      </c>
      <c r="BD17" s="27">
        <v>39962</v>
      </c>
      <c r="BE17" s="27">
        <v>39977</v>
      </c>
      <c r="BF17">
        <v>158</v>
      </c>
      <c r="BG17">
        <v>27</v>
      </c>
      <c r="BH17">
        <v>26</v>
      </c>
      <c r="BI17" s="18">
        <f t="shared" si="31"/>
        <v>0.8540540540540541</v>
      </c>
      <c r="BJ17" s="38" t="s">
        <v>50</v>
      </c>
      <c r="BK17" s="38" t="s">
        <v>210</v>
      </c>
      <c r="BL17" s="58">
        <v>40015</v>
      </c>
      <c r="BM17" s="58">
        <v>40030</v>
      </c>
      <c r="BN17" s="38">
        <v>163</v>
      </c>
      <c r="BO17" s="38">
        <v>20</v>
      </c>
      <c r="BP17" s="38">
        <v>28</v>
      </c>
      <c r="BQ17" s="18">
        <f>BN17/(BN17+BO17)</f>
        <v>0.8907103825136612</v>
      </c>
      <c r="BR17" t="s">
        <v>52</v>
      </c>
      <c r="BS17" t="s">
        <v>214</v>
      </c>
      <c r="BT17" s="27">
        <v>40081</v>
      </c>
      <c r="BU17" s="27">
        <v>40096</v>
      </c>
      <c r="BV17">
        <v>171</v>
      </c>
      <c r="BW17">
        <v>12</v>
      </c>
      <c r="BX17">
        <v>29</v>
      </c>
      <c r="BY17" s="18">
        <f>BV17/(BV17+BW17)</f>
        <v>0.9344262295081968</v>
      </c>
      <c r="BZ17" s="24"/>
      <c r="CA17" s="24"/>
      <c r="CB17" s="24"/>
      <c r="CC17" s="24"/>
      <c r="CD17" s="24"/>
      <c r="CE17" s="24"/>
      <c r="CF17" s="24"/>
      <c r="CG17" s="26"/>
      <c r="CH17" s="55">
        <f>BY17</f>
        <v>0.9344262295081968</v>
      </c>
      <c r="CI17" s="32">
        <v>5</v>
      </c>
      <c r="CJ17" s="32">
        <f>CI17+AH17</f>
        <v>9</v>
      </c>
      <c r="CK17" s="33">
        <f>(BU17-AN17)*12/365</f>
        <v>10.652054794520549</v>
      </c>
      <c r="CL17" s="33">
        <f>(BU17-E17)*12/365</f>
        <v>43.33150684931507</v>
      </c>
      <c r="CN17" t="s">
        <v>52</v>
      </c>
      <c r="CO17" s="27">
        <v>40109</v>
      </c>
      <c r="CP17" s="27">
        <v>40139</v>
      </c>
      <c r="CQ17">
        <v>114</v>
      </c>
      <c r="CR17">
        <v>8</v>
      </c>
      <c r="CT17" s="20">
        <f>CQ17/(CQ17+CR17)</f>
        <v>0.9344262295081968</v>
      </c>
      <c r="CV17" s="21" t="s">
        <v>53</v>
      </c>
      <c r="CW17" s="23">
        <v>40210</v>
      </c>
      <c r="CX17" s="27">
        <v>40225</v>
      </c>
      <c r="CY17">
        <v>120</v>
      </c>
      <c r="CZ17">
        <v>5</v>
      </c>
      <c r="DB17" s="18">
        <f>CY17/(CY17+CZ17)</f>
        <v>0.96</v>
      </c>
      <c r="DC17" t="s">
        <v>54</v>
      </c>
      <c r="DD17" s="27">
        <v>40260</v>
      </c>
      <c r="DE17" s="27">
        <v>40275</v>
      </c>
      <c r="DF17">
        <v>131</v>
      </c>
      <c r="DG17">
        <v>1</v>
      </c>
      <c r="DI17" s="18">
        <f t="shared" si="32"/>
        <v>0.9924242424242424</v>
      </c>
      <c r="DJ17" s="24"/>
      <c r="DK17" s="24"/>
      <c r="DL17" s="24"/>
      <c r="DM17" s="24"/>
      <c r="DN17" s="24"/>
      <c r="DO17" s="24"/>
      <c r="DP17" s="25"/>
      <c r="DQ17" s="24"/>
      <c r="DR17" s="24"/>
      <c r="DS17" s="24"/>
      <c r="DT17" s="24"/>
      <c r="DU17" s="24"/>
      <c r="DV17" s="24"/>
      <c r="DW17" s="25"/>
      <c r="DX17" s="24"/>
      <c r="DY17" s="24"/>
      <c r="DZ17" s="24"/>
      <c r="EA17" s="24"/>
      <c r="EB17" s="24"/>
      <c r="EC17" s="24"/>
      <c r="ED17" s="25"/>
      <c r="EE17" s="24"/>
      <c r="EF17" s="24"/>
      <c r="EG17" s="24"/>
      <c r="EH17" s="24"/>
      <c r="EI17" s="24"/>
      <c r="EJ17" s="24"/>
      <c r="EK17" s="25"/>
      <c r="EL17" s="24"/>
      <c r="EM17" s="24"/>
      <c r="EN17" s="24"/>
      <c r="EO17" s="24"/>
      <c r="EP17" s="24"/>
      <c r="EQ17" s="25"/>
      <c r="ER17" s="24"/>
      <c r="ES17" s="24"/>
      <c r="ET17" s="24"/>
      <c r="EU17" s="24"/>
      <c r="EV17" s="24"/>
      <c r="EW17" s="24"/>
      <c r="EX17" s="25"/>
      <c r="EY17" s="24"/>
      <c r="EZ17" s="24"/>
      <c r="FA17" s="24"/>
      <c r="FB17" s="24"/>
      <c r="FC17" s="24"/>
      <c r="FD17" s="24"/>
      <c r="FE17" s="25"/>
      <c r="FF17" s="55">
        <f>DI17</f>
        <v>0.9924242424242424</v>
      </c>
      <c r="FG17" s="32">
        <v>3</v>
      </c>
      <c r="FH17" s="32">
        <f t="shared" si="33"/>
        <v>12</v>
      </c>
      <c r="FI17" s="33">
        <f>(DE17-CO17)*12/365</f>
        <v>5.457534246575342</v>
      </c>
      <c r="FJ17" s="40">
        <v>164</v>
      </c>
      <c r="FK17" s="23">
        <v>40346</v>
      </c>
      <c r="FL17" s="23">
        <v>40374</v>
      </c>
      <c r="FM17" s="36">
        <f>FK17-AB17</f>
        <v>805</v>
      </c>
      <c r="FN17" s="30">
        <f>FO17*12</f>
        <v>26.465753424657535</v>
      </c>
      <c r="FO17" s="30">
        <f>FM17/365</f>
        <v>2.2054794520547945</v>
      </c>
      <c r="FP17" s="36">
        <f t="shared" si="18"/>
        <v>237</v>
      </c>
      <c r="FQ17" s="30">
        <f t="shared" si="11"/>
        <v>7.791780821917808</v>
      </c>
      <c r="FR17" s="30">
        <f t="shared" si="12"/>
        <v>0.6493150684931507</v>
      </c>
      <c r="FS17" s="36">
        <f t="shared" si="13"/>
        <v>2093</v>
      </c>
      <c r="FT17" s="30">
        <f t="shared" si="14"/>
        <v>68.81095890410958</v>
      </c>
      <c r="FU17" s="30">
        <f t="shared" si="34"/>
        <v>5.734246575342466</v>
      </c>
      <c r="FW17" s="27">
        <f t="shared" si="19"/>
        <v>38253</v>
      </c>
      <c r="FX17" s="27">
        <f t="shared" si="20"/>
        <v>38778</v>
      </c>
      <c r="FY17" s="27">
        <f>BU17</f>
        <v>40096</v>
      </c>
      <c r="FZ17" s="27">
        <f t="shared" si="21"/>
        <v>40109</v>
      </c>
      <c r="GA17" s="27">
        <f>DE17</f>
        <v>40275</v>
      </c>
      <c r="GB17" s="27">
        <f t="shared" si="22"/>
        <v>40346</v>
      </c>
      <c r="GC17" s="27">
        <f t="shared" si="23"/>
        <v>40374</v>
      </c>
      <c r="GE17" s="30">
        <f t="shared" si="24"/>
        <v>17.26027397260274</v>
      </c>
      <c r="GF17" s="30">
        <f t="shared" si="16"/>
        <v>43.33150684931507</v>
      </c>
      <c r="GG17" s="30">
        <f t="shared" si="25"/>
        <v>0.4273972602739726</v>
      </c>
      <c r="GH17" s="30">
        <f t="shared" si="26"/>
        <v>5.457534246575342</v>
      </c>
      <c r="GI17" s="30">
        <f t="shared" si="27"/>
        <v>2.334246575342466</v>
      </c>
      <c r="GJ17" s="30">
        <f t="shared" si="28"/>
        <v>0.9205479452054794</v>
      </c>
      <c r="GM17" s="30">
        <f t="shared" si="17"/>
        <v>69.73150684931507</v>
      </c>
      <c r="GN17" s="65">
        <f t="shared" si="29"/>
        <v>0.033474776049033476</v>
      </c>
    </row>
    <row r="18" spans="1:196" ht="12.75">
      <c r="A18" t="s">
        <v>118</v>
      </c>
      <c r="B18" s="42">
        <v>38120</v>
      </c>
      <c r="C18" s="28"/>
      <c r="D18" s="24"/>
      <c r="E18" s="24"/>
      <c r="F18" s="24"/>
      <c r="G18" s="24"/>
      <c r="H18" s="24"/>
      <c r="I18" s="24"/>
      <c r="J18" s="25"/>
      <c r="K18" s="24"/>
      <c r="L18" s="24"/>
      <c r="M18" s="24"/>
      <c r="N18" s="24"/>
      <c r="O18" s="24"/>
      <c r="P18" s="24"/>
      <c r="Q18" s="24"/>
      <c r="R18" s="25"/>
      <c r="S18" s="24"/>
      <c r="T18" s="24"/>
      <c r="U18" s="24"/>
      <c r="V18" s="24"/>
      <c r="W18" s="24"/>
      <c r="X18" s="24"/>
      <c r="Y18" s="25"/>
      <c r="Z18" t="s">
        <v>31</v>
      </c>
      <c r="AA18" t="s">
        <v>119</v>
      </c>
      <c r="AB18" s="27">
        <v>38681</v>
      </c>
      <c r="AC18" s="27">
        <v>38721</v>
      </c>
      <c r="AD18">
        <v>268</v>
      </c>
      <c r="AE18">
        <v>64</v>
      </c>
      <c r="AG18" s="18">
        <f>AD18/(AD18+AE18)</f>
        <v>0.8072289156626506</v>
      </c>
      <c r="AH18" s="32">
        <v>1</v>
      </c>
      <c r="AI18" s="33">
        <f>(AC18-AB18)*12/365</f>
        <v>1.3150684931506849</v>
      </c>
      <c r="AJ18" s="32">
        <v>518</v>
      </c>
      <c r="AK18" s="45"/>
      <c r="AL18" t="s">
        <v>36</v>
      </c>
      <c r="AM18" t="s">
        <v>120</v>
      </c>
      <c r="AN18" s="27">
        <v>38791</v>
      </c>
      <c r="AO18" s="27">
        <v>38811</v>
      </c>
      <c r="AP18">
        <v>316</v>
      </c>
      <c r="AQ18">
        <v>44</v>
      </c>
      <c r="AS18" s="18">
        <f>AP18/(AP18+AQ18)</f>
        <v>0.8777777777777778</v>
      </c>
      <c r="AT18" t="s">
        <v>37</v>
      </c>
      <c r="AU18" t="s">
        <v>121</v>
      </c>
      <c r="AV18" s="27">
        <v>38989</v>
      </c>
      <c r="AW18" s="27">
        <v>39004</v>
      </c>
      <c r="AX18">
        <v>318</v>
      </c>
      <c r="AY18">
        <v>50</v>
      </c>
      <c r="BA18" s="18">
        <f>AX18/(AX18+AY18)</f>
        <v>0.8641304347826086</v>
      </c>
      <c r="BB18" t="s">
        <v>42</v>
      </c>
      <c r="BC18" t="s">
        <v>122</v>
      </c>
      <c r="BD18" s="27">
        <v>39041</v>
      </c>
      <c r="BE18" s="27">
        <v>39055</v>
      </c>
      <c r="BF18">
        <v>335</v>
      </c>
      <c r="BG18">
        <v>30</v>
      </c>
      <c r="BI18" s="18">
        <f t="shared" si="31"/>
        <v>0.9178082191780822</v>
      </c>
      <c r="BJ18" t="s">
        <v>44</v>
      </c>
      <c r="BK18" t="s">
        <v>144</v>
      </c>
      <c r="BL18" s="27">
        <v>39161</v>
      </c>
      <c r="BM18" s="27">
        <v>39176</v>
      </c>
      <c r="BN18">
        <v>350</v>
      </c>
      <c r="BO18">
        <v>19</v>
      </c>
      <c r="BQ18" s="18">
        <f>BN18/(BN18+BO18)</f>
        <v>0.948509485094851</v>
      </c>
      <c r="BR18" t="s">
        <v>46</v>
      </c>
      <c r="BS18" t="s">
        <v>153</v>
      </c>
      <c r="BT18" s="27">
        <v>39230</v>
      </c>
      <c r="BU18" s="27">
        <v>39246</v>
      </c>
      <c r="BV18">
        <v>360</v>
      </c>
      <c r="BW18">
        <v>11</v>
      </c>
      <c r="BY18" s="18">
        <f>BV18/(BV18+BW18)</f>
        <v>0.9703504043126685</v>
      </c>
      <c r="BZ18" s="24"/>
      <c r="CA18" s="24"/>
      <c r="CB18" s="24"/>
      <c r="CC18" s="24"/>
      <c r="CD18" s="24"/>
      <c r="CE18" s="24"/>
      <c r="CF18" s="24"/>
      <c r="CG18" s="26"/>
      <c r="CH18" s="55">
        <f>BY18</f>
        <v>0.9703504043126685</v>
      </c>
      <c r="CI18" s="32">
        <v>5</v>
      </c>
      <c r="CJ18" s="32">
        <f>CI18+AH18</f>
        <v>6</v>
      </c>
      <c r="CK18" s="33">
        <f>(BU18-AN18)*12/365</f>
        <v>14.95890410958904</v>
      </c>
      <c r="CL18" s="33">
        <f>(BU18-AB18)*12/365</f>
        <v>18.575342465753426</v>
      </c>
      <c r="CN18" t="s">
        <v>48</v>
      </c>
      <c r="CO18" s="27">
        <v>39294</v>
      </c>
      <c r="CP18" s="27">
        <v>39324</v>
      </c>
      <c r="CQ18">
        <v>79</v>
      </c>
      <c r="CR18">
        <v>13</v>
      </c>
      <c r="CT18" s="20">
        <f>CQ18/(CQ18+CR18)</f>
        <v>0.8586956521739131</v>
      </c>
      <c r="CV18" s="21" t="s">
        <v>50</v>
      </c>
      <c r="CW18" s="23">
        <v>39352</v>
      </c>
      <c r="CX18" s="27">
        <v>39362</v>
      </c>
      <c r="CY18">
        <v>86</v>
      </c>
      <c r="CZ18">
        <v>10</v>
      </c>
      <c r="DB18" s="18">
        <f>CY18/(CY18+CZ18)</f>
        <v>0.8958333333333334</v>
      </c>
      <c r="DC18" t="s">
        <v>52</v>
      </c>
      <c r="DD18" s="27">
        <v>39454</v>
      </c>
      <c r="DE18" s="27">
        <v>39464</v>
      </c>
      <c r="DF18">
        <v>95</v>
      </c>
      <c r="DG18">
        <v>4</v>
      </c>
      <c r="DI18" s="18">
        <f t="shared" si="32"/>
        <v>0.9595959595959596</v>
      </c>
      <c r="DJ18" t="s">
        <v>52</v>
      </c>
      <c r="DK18" s="27">
        <v>39469</v>
      </c>
      <c r="DL18" s="27">
        <v>39479</v>
      </c>
      <c r="DM18">
        <v>100</v>
      </c>
      <c r="DN18">
        <v>3</v>
      </c>
      <c r="DP18" s="18">
        <f>DM18/(DM18+DN18)</f>
        <v>0.970873786407767</v>
      </c>
      <c r="DQ18" s="24"/>
      <c r="DR18" s="24"/>
      <c r="DS18" s="24"/>
      <c r="DT18" s="24"/>
      <c r="DU18" s="24"/>
      <c r="DV18" s="24"/>
      <c r="DW18" s="25"/>
      <c r="DX18" s="24"/>
      <c r="DY18" s="24"/>
      <c r="DZ18" s="24"/>
      <c r="EA18" s="24"/>
      <c r="EB18" s="24"/>
      <c r="EC18" s="24"/>
      <c r="ED18" s="25"/>
      <c r="EE18" s="24"/>
      <c r="EF18" s="24"/>
      <c r="EG18" s="24"/>
      <c r="EH18" s="24"/>
      <c r="EI18" s="24"/>
      <c r="EJ18" s="24"/>
      <c r="EK18" s="25"/>
      <c r="EL18" s="24"/>
      <c r="EM18" s="24"/>
      <c r="EN18" s="24"/>
      <c r="EO18" s="24"/>
      <c r="EP18" s="24"/>
      <c r="EQ18" s="25"/>
      <c r="ER18" s="24"/>
      <c r="ES18" s="24"/>
      <c r="ET18" s="24"/>
      <c r="EU18" s="24"/>
      <c r="EV18" s="24"/>
      <c r="EW18" s="24"/>
      <c r="EX18" s="25"/>
      <c r="EY18" s="24"/>
      <c r="EZ18" s="24"/>
      <c r="FA18" s="24"/>
      <c r="FB18" s="24"/>
      <c r="FC18" s="24"/>
      <c r="FD18" s="24"/>
      <c r="FE18" s="25"/>
      <c r="FF18" s="55">
        <f>DP18</f>
        <v>0.970873786407767</v>
      </c>
      <c r="FG18" s="32">
        <v>4</v>
      </c>
      <c r="FH18" s="32">
        <f t="shared" si="33"/>
        <v>10</v>
      </c>
      <c r="FI18" s="33">
        <f>(DL18-CO18)*12/365</f>
        <v>6.082191780821918</v>
      </c>
      <c r="FJ18" s="40">
        <v>130</v>
      </c>
      <c r="FK18" s="23">
        <v>39577</v>
      </c>
      <c r="FL18" s="23">
        <v>39644</v>
      </c>
      <c r="FM18" s="36">
        <f>FK18-AB18</f>
        <v>896</v>
      </c>
      <c r="FN18" s="30">
        <f>FO18*12</f>
        <v>29.457534246575342</v>
      </c>
      <c r="FO18" s="30">
        <f>FM18/365</f>
        <v>2.4547945205479453</v>
      </c>
      <c r="FP18" s="36">
        <f>FK18-CO18</f>
        <v>283</v>
      </c>
      <c r="FQ18" s="30">
        <f>FR18*12</f>
        <v>9.304109589041097</v>
      </c>
      <c r="FR18" s="30">
        <f>FP18/365</f>
        <v>0.7753424657534247</v>
      </c>
      <c r="FS18" s="36">
        <f>FK18-B18</f>
        <v>1457</v>
      </c>
      <c r="FT18" s="30">
        <f>FU18*12</f>
        <v>47.9013698630137</v>
      </c>
      <c r="FU18" s="30">
        <f t="shared" si="34"/>
        <v>3.9917808219178084</v>
      </c>
      <c r="FW18" s="27">
        <f t="shared" si="19"/>
        <v>38120</v>
      </c>
      <c r="FX18" s="27">
        <f>AB18</f>
        <v>38681</v>
      </c>
      <c r="FY18" s="27">
        <f>BU18</f>
        <v>39246</v>
      </c>
      <c r="FZ18" s="27">
        <f t="shared" si="21"/>
        <v>39294</v>
      </c>
      <c r="GA18" s="27">
        <f>DL18</f>
        <v>39479</v>
      </c>
      <c r="GB18" s="27">
        <f t="shared" si="22"/>
        <v>39577</v>
      </c>
      <c r="GC18" s="27">
        <f t="shared" si="23"/>
        <v>39644</v>
      </c>
      <c r="GE18" s="30">
        <f t="shared" si="24"/>
        <v>18.443835616438356</v>
      </c>
      <c r="GF18" s="30">
        <f t="shared" si="16"/>
        <v>18.575342465753423</v>
      </c>
      <c r="GG18" s="30">
        <f t="shared" si="25"/>
        <v>1.5780821917808217</v>
      </c>
      <c r="GH18" s="30">
        <f t="shared" si="26"/>
        <v>6.082191780821918</v>
      </c>
      <c r="GI18" s="30">
        <f t="shared" si="27"/>
        <v>3.221917808219178</v>
      </c>
      <c r="GJ18" s="30">
        <f t="shared" si="28"/>
        <v>2.202739726027397</v>
      </c>
      <c r="GM18" s="30">
        <f t="shared" si="17"/>
        <v>50.104109589041094</v>
      </c>
      <c r="GN18" s="65">
        <f t="shared" si="29"/>
        <v>0.06430446194225722</v>
      </c>
    </row>
    <row r="19" spans="1:196" ht="12.75">
      <c r="A19" t="s">
        <v>123</v>
      </c>
      <c r="B19" s="42">
        <v>38120</v>
      </c>
      <c r="C19" s="22" t="s">
        <v>31</v>
      </c>
      <c r="D19" t="s">
        <v>124</v>
      </c>
      <c r="E19" s="27">
        <v>39058</v>
      </c>
      <c r="F19" s="27">
        <v>39088</v>
      </c>
      <c r="G19">
        <v>128</v>
      </c>
      <c r="H19">
        <v>138</v>
      </c>
      <c r="J19" s="18">
        <f>G19/(G19+H19)</f>
        <v>0.48120300751879697</v>
      </c>
      <c r="K19" t="s">
        <v>36</v>
      </c>
      <c r="L19" t="s">
        <v>177</v>
      </c>
      <c r="M19" s="27">
        <v>39541</v>
      </c>
      <c r="N19" s="27">
        <v>39571</v>
      </c>
      <c r="O19">
        <v>103</v>
      </c>
      <c r="P19">
        <v>67</v>
      </c>
      <c r="R19" s="18">
        <f>O19/(O19+P19)</f>
        <v>0.6058823529411764</v>
      </c>
      <c r="S19" s="24"/>
      <c r="T19" s="24"/>
      <c r="U19" s="24"/>
      <c r="V19" s="24"/>
      <c r="W19" s="24"/>
      <c r="X19" s="24"/>
      <c r="Y19" s="25"/>
      <c r="Z19" t="s">
        <v>37</v>
      </c>
      <c r="AA19" t="s">
        <v>203</v>
      </c>
      <c r="AB19" s="27">
        <v>39907</v>
      </c>
      <c r="AC19" s="27">
        <v>39937</v>
      </c>
      <c r="AD19">
        <v>132</v>
      </c>
      <c r="AE19">
        <v>35</v>
      </c>
      <c r="AF19">
        <v>34</v>
      </c>
      <c r="AG19" s="18">
        <f>AD19/(AD19+AE19)</f>
        <v>0.7904191616766467</v>
      </c>
      <c r="AH19" s="32">
        <v>3</v>
      </c>
      <c r="AI19" s="33">
        <f>(AC19-E19)*12/365</f>
        <v>28.898630136986302</v>
      </c>
      <c r="AJ19" s="32">
        <v>248</v>
      </c>
      <c r="AK19" s="45"/>
      <c r="AL19" t="s">
        <v>42</v>
      </c>
      <c r="AM19" t="s">
        <v>215</v>
      </c>
      <c r="AN19" s="27">
        <v>40156</v>
      </c>
      <c r="AO19" s="27">
        <v>40186</v>
      </c>
      <c r="AP19">
        <v>150</v>
      </c>
      <c r="AQ19">
        <v>27</v>
      </c>
      <c r="AR19">
        <v>33</v>
      </c>
      <c r="AS19" s="18">
        <f>AP19/(AP19+AQ19)</f>
        <v>0.847457627118644</v>
      </c>
      <c r="AT19" t="s">
        <v>44</v>
      </c>
      <c r="AU19" t="s">
        <v>219</v>
      </c>
      <c r="AV19" s="27">
        <v>40268</v>
      </c>
      <c r="AW19" s="27">
        <v>40283</v>
      </c>
      <c r="AX19">
        <v>159</v>
      </c>
      <c r="AY19">
        <v>19</v>
      </c>
      <c r="AZ19">
        <v>32</v>
      </c>
      <c r="BA19" s="18">
        <f>AX19/(AX19+AY19)</f>
        <v>0.8932584269662921</v>
      </c>
      <c r="BB19" t="s">
        <v>46</v>
      </c>
      <c r="BC19" t="s">
        <v>222</v>
      </c>
      <c r="BD19" s="27">
        <v>40342</v>
      </c>
      <c r="BE19" s="27">
        <v>40357</v>
      </c>
      <c r="BF19">
        <v>157</v>
      </c>
      <c r="BG19">
        <v>20</v>
      </c>
      <c r="BH19">
        <v>33</v>
      </c>
      <c r="BI19" s="18">
        <f t="shared" si="31"/>
        <v>0.8870056497175142</v>
      </c>
      <c r="BJ19" t="s">
        <v>48</v>
      </c>
      <c r="BK19" t="s">
        <v>224</v>
      </c>
      <c r="BL19" s="27">
        <v>40388</v>
      </c>
      <c r="BM19" s="27">
        <v>40403</v>
      </c>
      <c r="BN19">
        <v>167</v>
      </c>
      <c r="BO19">
        <v>9</v>
      </c>
      <c r="BP19">
        <v>34</v>
      </c>
      <c r="BQ19" s="18">
        <f>BN19/(BN19+BO19)</f>
        <v>0.9488636363636364</v>
      </c>
      <c r="BR19" s="24"/>
      <c r="BS19" s="24"/>
      <c r="BT19" s="24"/>
      <c r="BU19" s="24"/>
      <c r="BV19" s="24"/>
      <c r="BW19" s="24"/>
      <c r="BX19" s="24"/>
      <c r="BY19" s="26"/>
      <c r="BZ19" s="24"/>
      <c r="CA19" s="24"/>
      <c r="CB19" s="24"/>
      <c r="CC19" s="24"/>
      <c r="CD19" s="24"/>
      <c r="CE19" s="24"/>
      <c r="CF19" s="24"/>
      <c r="CG19" s="26"/>
      <c r="CH19" s="55">
        <f>BQ19</f>
        <v>0.9488636363636364</v>
      </c>
      <c r="CI19" s="32">
        <v>4</v>
      </c>
      <c r="CJ19" s="32">
        <f>CI19+AH19</f>
        <v>7</v>
      </c>
      <c r="CK19" s="33">
        <f>(BM19-AN19)*12/365</f>
        <v>8.12054794520548</v>
      </c>
      <c r="CL19" s="33">
        <f>(BM19-E19)*12/365</f>
        <v>44.21917808219178</v>
      </c>
      <c r="CN19" t="s">
        <v>48</v>
      </c>
      <c r="CO19" s="27">
        <v>40453</v>
      </c>
      <c r="CP19" s="27">
        <v>40483</v>
      </c>
      <c r="CQ19">
        <v>123</v>
      </c>
      <c r="CR19">
        <v>6</v>
      </c>
      <c r="CT19" s="20">
        <f>CQ19/(CQ19+CR19)</f>
        <v>0.9534883720930233</v>
      </c>
      <c r="CV19" s="21" t="s">
        <v>50</v>
      </c>
      <c r="CW19" s="23">
        <v>40532</v>
      </c>
      <c r="CX19" s="27">
        <v>40553</v>
      </c>
      <c r="CY19">
        <v>131</v>
      </c>
      <c r="CZ19">
        <v>6</v>
      </c>
      <c r="DA19">
        <v>11</v>
      </c>
      <c r="DB19" s="18">
        <f>CY19/(CY19+CZ19)</f>
        <v>0.9562043795620438</v>
      </c>
      <c r="DC19" t="s">
        <v>52</v>
      </c>
      <c r="DD19" s="27">
        <v>40592</v>
      </c>
      <c r="DE19" s="27">
        <v>40607</v>
      </c>
      <c r="DF19">
        <v>134</v>
      </c>
      <c r="DG19">
        <v>7</v>
      </c>
      <c r="DH19">
        <v>9</v>
      </c>
      <c r="DI19" s="18">
        <f t="shared" si="32"/>
        <v>0.950354609929078</v>
      </c>
      <c r="DJ19" t="s">
        <v>53</v>
      </c>
      <c r="DK19" s="27">
        <v>40627</v>
      </c>
      <c r="DL19" s="27">
        <v>40642</v>
      </c>
      <c r="DM19">
        <v>140</v>
      </c>
      <c r="DN19">
        <v>5</v>
      </c>
      <c r="DO19">
        <v>9</v>
      </c>
      <c r="DP19" s="18">
        <f>DM19/(DM19+DN19)</f>
        <v>0.9655172413793104</v>
      </c>
      <c r="DQ19" t="s">
        <v>54</v>
      </c>
      <c r="DR19" s="27">
        <v>40655</v>
      </c>
      <c r="DS19" s="27">
        <v>40670</v>
      </c>
      <c r="DT19">
        <v>140</v>
      </c>
      <c r="DU19">
        <v>5</v>
      </c>
      <c r="DV19">
        <v>9</v>
      </c>
      <c r="DW19" s="18">
        <f>DT19/(DT19+DU19)</f>
        <v>0.9655172413793104</v>
      </c>
      <c r="DX19" t="s">
        <v>55</v>
      </c>
      <c r="DY19" s="27">
        <v>40683</v>
      </c>
      <c r="DZ19" s="27">
        <v>40698</v>
      </c>
      <c r="EA19">
        <v>141</v>
      </c>
      <c r="EB19">
        <v>4</v>
      </c>
      <c r="EC19">
        <v>9</v>
      </c>
      <c r="ED19" s="18">
        <f>EA19/(EA19+EB19)</f>
        <v>0.9724137931034482</v>
      </c>
      <c r="EE19" s="24"/>
      <c r="EF19" s="24"/>
      <c r="EG19" s="24"/>
      <c r="EH19" s="24"/>
      <c r="EI19" s="24"/>
      <c r="EJ19" s="24"/>
      <c r="EK19" s="25"/>
      <c r="EL19" s="24"/>
      <c r="EM19" s="24"/>
      <c r="EN19" s="24"/>
      <c r="EO19" s="24"/>
      <c r="EP19" s="24"/>
      <c r="EQ19" s="25"/>
      <c r="ER19" s="24"/>
      <c r="ES19" s="24"/>
      <c r="ET19" s="24"/>
      <c r="EU19" s="24"/>
      <c r="EV19" s="24"/>
      <c r="EW19" s="24"/>
      <c r="EX19" s="25"/>
      <c r="EY19" s="24"/>
      <c r="EZ19" s="24"/>
      <c r="FA19" s="24"/>
      <c r="FB19" s="24"/>
      <c r="FC19" s="24"/>
      <c r="FD19" s="24"/>
      <c r="FE19" s="25"/>
      <c r="FF19" s="55">
        <f>ED19</f>
        <v>0.9724137931034482</v>
      </c>
      <c r="FG19" s="32">
        <v>6</v>
      </c>
      <c r="FH19" s="32">
        <f t="shared" si="33"/>
        <v>13</v>
      </c>
      <c r="FI19" s="33">
        <f>(DZ19-CO19)*12/365</f>
        <v>8.054794520547945</v>
      </c>
      <c r="FJ19" s="40">
        <v>184</v>
      </c>
      <c r="FK19" s="23">
        <v>40796</v>
      </c>
      <c r="FL19" s="23">
        <v>40796</v>
      </c>
      <c r="FM19" s="36">
        <f>FK19-E19</f>
        <v>1738</v>
      </c>
      <c r="FN19" s="30">
        <f>FO19*12</f>
        <v>57.13972602739726</v>
      </c>
      <c r="FO19" s="30">
        <f>FM19/365</f>
        <v>4.761643835616439</v>
      </c>
      <c r="FP19" s="36">
        <f>FK19-CO19</f>
        <v>343</v>
      </c>
      <c r="FQ19" s="30">
        <f>FR19*12</f>
        <v>11.276712328767124</v>
      </c>
      <c r="FR19" s="30">
        <f>FP19/365</f>
        <v>0.9397260273972603</v>
      </c>
      <c r="FS19" s="36">
        <f>FK19-B19</f>
        <v>2676</v>
      </c>
      <c r="FT19" s="30">
        <f>FU19*12</f>
        <v>87.97808219178081</v>
      </c>
      <c r="FU19" s="30">
        <f t="shared" si="34"/>
        <v>7.331506849315068</v>
      </c>
      <c r="FW19" s="27">
        <f t="shared" si="19"/>
        <v>38120</v>
      </c>
      <c r="FX19" s="27">
        <f t="shared" si="20"/>
        <v>39058</v>
      </c>
      <c r="FY19" s="27">
        <f>BM19</f>
        <v>40403</v>
      </c>
      <c r="FZ19" s="27">
        <f t="shared" si="21"/>
        <v>40453</v>
      </c>
      <c r="GA19" s="27">
        <f>DZ19</f>
        <v>40698</v>
      </c>
      <c r="GB19" s="27">
        <f t="shared" si="22"/>
        <v>40796</v>
      </c>
      <c r="GC19" s="27">
        <f t="shared" si="23"/>
        <v>40796</v>
      </c>
      <c r="GE19" s="30">
        <f t="shared" si="24"/>
        <v>30.838356164383562</v>
      </c>
      <c r="GF19" s="30">
        <f t="shared" si="16"/>
        <v>44.21917808219178</v>
      </c>
      <c r="GG19" s="30">
        <f t="shared" si="25"/>
        <v>1.643835616438356</v>
      </c>
      <c r="GH19" s="30">
        <f t="shared" si="26"/>
        <v>8.054794520547945</v>
      </c>
      <c r="GI19" s="30">
        <f t="shared" si="27"/>
        <v>3.221917808219178</v>
      </c>
      <c r="GJ19" s="30">
        <f t="shared" si="28"/>
        <v>0</v>
      </c>
      <c r="GM19" s="30">
        <f t="shared" si="17"/>
        <v>87.97808219178081</v>
      </c>
      <c r="GN19" s="65">
        <f t="shared" si="29"/>
        <v>0.036621823617339316</v>
      </c>
    </row>
    <row r="20" spans="1:189" ht="12.75">
      <c r="A20" t="s">
        <v>146</v>
      </c>
      <c r="B20" s="42">
        <v>38211</v>
      </c>
      <c r="C20" s="28"/>
      <c r="D20" s="24"/>
      <c r="E20" s="24"/>
      <c r="F20" s="24"/>
      <c r="G20" s="24"/>
      <c r="H20" s="24"/>
      <c r="I20" s="24"/>
      <c r="J20" s="25"/>
      <c r="K20" s="24"/>
      <c r="L20" s="24"/>
      <c r="M20" s="24"/>
      <c r="N20" s="24"/>
      <c r="O20" s="24"/>
      <c r="P20" s="24"/>
      <c r="Q20" s="24"/>
      <c r="R20" s="25"/>
      <c r="S20" s="24"/>
      <c r="T20" s="24"/>
      <c r="U20" s="24"/>
      <c r="V20" s="24"/>
      <c r="W20" s="24"/>
      <c r="X20" s="24"/>
      <c r="Y20" s="25"/>
      <c r="Z20" t="s">
        <v>31</v>
      </c>
      <c r="AA20" t="s">
        <v>147</v>
      </c>
      <c r="AB20" s="27">
        <v>39188</v>
      </c>
      <c r="AC20" s="27">
        <v>39218</v>
      </c>
      <c r="AD20">
        <v>163</v>
      </c>
      <c r="AE20">
        <v>52</v>
      </c>
      <c r="AG20" s="18">
        <f aca="true" t="shared" si="35" ref="AG20:AG33">AD20/(AD20+AE20)</f>
        <v>0.7581395348837209</v>
      </c>
      <c r="AH20" s="32">
        <v>1</v>
      </c>
      <c r="AI20" s="33">
        <f>(AC20-AB20)*12/365</f>
        <v>0.9863013698630136</v>
      </c>
      <c r="AJ20" s="32">
        <v>307</v>
      </c>
      <c r="AK20" s="45"/>
      <c r="AL20" s="24"/>
      <c r="AM20" s="24"/>
      <c r="AN20" s="54"/>
      <c r="AO20" s="54"/>
      <c r="AP20" s="24"/>
      <c r="AQ20" s="24"/>
      <c r="AR20" s="24"/>
      <c r="AS20" s="26"/>
      <c r="AT20" s="24"/>
      <c r="AU20" s="24"/>
      <c r="AV20" s="54"/>
      <c r="AW20" s="54"/>
      <c r="AX20" s="24"/>
      <c r="AY20" s="24"/>
      <c r="AZ20" s="24"/>
      <c r="BA20" s="26"/>
      <c r="BB20" s="24"/>
      <c r="BC20" s="24"/>
      <c r="BD20" s="54"/>
      <c r="BE20" s="54"/>
      <c r="BF20" s="24"/>
      <c r="BG20" s="24"/>
      <c r="BH20" s="24"/>
      <c r="BI20" s="26"/>
      <c r="BJ20" s="24"/>
      <c r="BK20" s="24"/>
      <c r="BL20" s="24"/>
      <c r="BM20" s="24"/>
      <c r="BN20" s="24"/>
      <c r="BO20" s="24"/>
      <c r="BP20" s="24"/>
      <c r="BQ20" s="26"/>
      <c r="BR20" s="24"/>
      <c r="BS20" s="24"/>
      <c r="BT20" s="24"/>
      <c r="BU20" s="24"/>
      <c r="BV20" s="24"/>
      <c r="BW20" s="24"/>
      <c r="BX20" s="24"/>
      <c r="BY20" s="26"/>
      <c r="BZ20" s="24"/>
      <c r="CA20" s="24"/>
      <c r="CB20" s="24"/>
      <c r="CC20" s="24"/>
      <c r="CD20" s="24"/>
      <c r="CE20" s="24"/>
      <c r="CF20" s="24"/>
      <c r="CG20" s="26"/>
      <c r="CH20" s="53"/>
      <c r="CI20" s="47"/>
      <c r="CJ20" s="47"/>
      <c r="CK20" s="48"/>
      <c r="CL20" s="48"/>
      <c r="CN20" s="24"/>
      <c r="CO20" s="24"/>
      <c r="CP20" s="24"/>
      <c r="CQ20" s="24"/>
      <c r="CR20" s="24"/>
      <c r="CS20" s="24"/>
      <c r="CT20" s="53"/>
      <c r="CV20" s="46"/>
      <c r="CW20" s="28"/>
      <c r="CX20" s="24"/>
      <c r="CY20" s="24"/>
      <c r="CZ20" s="24"/>
      <c r="DA20" s="24"/>
      <c r="DB20" s="25"/>
      <c r="DC20" s="24"/>
      <c r="DD20" s="24"/>
      <c r="DE20" s="24"/>
      <c r="DF20" s="24"/>
      <c r="DG20" s="24"/>
      <c r="DH20" s="24"/>
      <c r="DI20" s="25"/>
      <c r="DJ20" s="24"/>
      <c r="DK20" s="24"/>
      <c r="DL20" s="24"/>
      <c r="DM20" s="24"/>
      <c r="DN20" s="24"/>
      <c r="DO20" s="24"/>
      <c r="DP20" s="25"/>
      <c r="DQ20" s="24"/>
      <c r="DR20" s="24"/>
      <c r="DS20" s="24"/>
      <c r="DT20" s="24"/>
      <c r="DU20" s="24"/>
      <c r="DV20" s="24"/>
      <c r="DW20" s="25"/>
      <c r="DX20" s="24"/>
      <c r="DY20" s="24"/>
      <c r="DZ20" s="24"/>
      <c r="EA20" s="24"/>
      <c r="EB20" s="24"/>
      <c r="EC20" s="24"/>
      <c r="ED20" s="25"/>
      <c r="EE20" s="24"/>
      <c r="EF20" s="24"/>
      <c r="EG20" s="24"/>
      <c r="EH20" s="24"/>
      <c r="EI20" s="24"/>
      <c r="EJ20" s="24"/>
      <c r="EK20" s="25"/>
      <c r="EL20" s="24"/>
      <c r="EM20" s="24"/>
      <c r="EN20" s="24"/>
      <c r="EO20" s="24"/>
      <c r="EP20" s="24"/>
      <c r="EQ20" s="25"/>
      <c r="ER20" s="24"/>
      <c r="ES20" s="24"/>
      <c r="ET20" s="24"/>
      <c r="EU20" s="24"/>
      <c r="EV20" s="24"/>
      <c r="EW20" s="24"/>
      <c r="EX20" s="25"/>
      <c r="EY20" s="24"/>
      <c r="EZ20" s="24"/>
      <c r="FA20" s="24"/>
      <c r="FB20" s="24"/>
      <c r="FC20" s="24"/>
      <c r="FD20" s="24"/>
      <c r="FE20" s="25"/>
      <c r="FF20" s="28"/>
      <c r="FG20" s="47"/>
      <c r="FH20" s="47"/>
      <c r="FI20" s="48"/>
      <c r="FJ20" s="49"/>
      <c r="FK20" s="50"/>
      <c r="FL20" s="50"/>
      <c r="FM20" s="51"/>
      <c r="FN20" s="24"/>
      <c r="FO20" s="52"/>
      <c r="FP20" s="51"/>
      <c r="FQ20" s="52"/>
      <c r="FR20" s="52"/>
      <c r="FS20" s="51"/>
      <c r="FT20" s="24"/>
      <c r="FU20" s="24"/>
      <c r="FW20" s="27">
        <f t="shared" si="19"/>
        <v>38211</v>
      </c>
      <c r="FX20" s="27">
        <f>AB20</f>
        <v>39188</v>
      </c>
      <c r="FY20" s="27"/>
      <c r="FZ20" s="27"/>
      <c r="GA20" s="27"/>
      <c r="GB20" s="27"/>
      <c r="GC20" s="27"/>
      <c r="GE20" s="30"/>
      <c r="GF20" s="30"/>
      <c r="GG20" s="30"/>
    </row>
    <row r="21" spans="1:196" ht="12.75">
      <c r="A21" t="s">
        <v>148</v>
      </c>
      <c r="B21" s="42">
        <v>38329</v>
      </c>
      <c r="C21" s="22" t="s">
        <v>31</v>
      </c>
      <c r="D21" t="s">
        <v>155</v>
      </c>
      <c r="E21" s="27">
        <v>39241</v>
      </c>
      <c r="F21" s="27">
        <v>39271</v>
      </c>
      <c r="G21">
        <v>111</v>
      </c>
      <c r="H21">
        <v>62</v>
      </c>
      <c r="J21" s="18">
        <f>G21/(G21+H21)</f>
        <v>0.6416184971098265</v>
      </c>
      <c r="K21" t="s">
        <v>36</v>
      </c>
      <c r="L21" t="s">
        <v>172</v>
      </c>
      <c r="M21" s="27">
        <v>39492</v>
      </c>
      <c r="N21" s="27">
        <v>39522</v>
      </c>
      <c r="O21">
        <v>125</v>
      </c>
      <c r="P21">
        <v>53</v>
      </c>
      <c r="R21" s="18">
        <f>O21/(O21+P21)</f>
        <v>0.702247191011236</v>
      </c>
      <c r="S21" s="24"/>
      <c r="T21" s="24"/>
      <c r="U21" s="24"/>
      <c r="V21" s="24"/>
      <c r="W21" s="24"/>
      <c r="X21" s="24"/>
      <c r="Y21" s="25"/>
      <c r="Z21" t="s">
        <v>37</v>
      </c>
      <c r="AA21" t="s">
        <v>182</v>
      </c>
      <c r="AB21" s="27">
        <v>39611</v>
      </c>
      <c r="AC21" s="27">
        <v>39641</v>
      </c>
      <c r="AD21">
        <v>113</v>
      </c>
      <c r="AE21">
        <v>34</v>
      </c>
      <c r="AG21" s="18">
        <f t="shared" si="35"/>
        <v>0.7687074829931972</v>
      </c>
      <c r="AH21" s="32">
        <v>3</v>
      </c>
      <c r="AI21" s="33">
        <f>(AC21-E21)*12/365</f>
        <v>13.150684931506849</v>
      </c>
      <c r="AJ21" s="32">
        <v>213</v>
      </c>
      <c r="AK21" s="45"/>
      <c r="AL21" t="s">
        <v>42</v>
      </c>
      <c r="AM21" t="s">
        <v>187</v>
      </c>
      <c r="AN21" s="27">
        <v>39714</v>
      </c>
      <c r="AO21" s="27">
        <v>39729</v>
      </c>
      <c r="AP21">
        <v>118</v>
      </c>
      <c r="AQ21">
        <v>34</v>
      </c>
      <c r="AS21" s="18">
        <f aca="true" t="shared" si="36" ref="AS21:AS28">AP21/(AP21+AQ21)</f>
        <v>0.7763157894736842</v>
      </c>
      <c r="AT21" t="s">
        <v>44</v>
      </c>
      <c r="AU21" t="s">
        <v>196</v>
      </c>
      <c r="AV21" s="27">
        <v>39849</v>
      </c>
      <c r="AW21" s="27">
        <v>39864</v>
      </c>
      <c r="AX21">
        <v>125</v>
      </c>
      <c r="AY21">
        <v>27</v>
      </c>
      <c r="AZ21">
        <v>39</v>
      </c>
      <c r="BA21" s="18">
        <f aca="true" t="shared" si="37" ref="BA21:BA29">AX21/(AX21+AY21)</f>
        <v>0.8223684210526315</v>
      </c>
      <c r="BB21" t="s">
        <v>46</v>
      </c>
      <c r="BC21" t="s">
        <v>202</v>
      </c>
      <c r="BD21" s="27">
        <v>39912</v>
      </c>
      <c r="BE21" s="27">
        <v>39927</v>
      </c>
      <c r="BF21">
        <v>142</v>
      </c>
      <c r="BG21">
        <v>15</v>
      </c>
      <c r="BH21">
        <v>35</v>
      </c>
      <c r="BI21" s="18">
        <f aca="true" t="shared" si="38" ref="BI21:BI29">BF21/(BF21+BG21)</f>
        <v>0.9044585987261147</v>
      </c>
      <c r="BJ21" t="s">
        <v>48</v>
      </c>
      <c r="BK21" t="s">
        <v>206</v>
      </c>
      <c r="BL21" s="27">
        <v>39968</v>
      </c>
      <c r="BM21" s="27">
        <v>39983</v>
      </c>
      <c r="BN21">
        <v>142</v>
      </c>
      <c r="BO21">
        <v>19</v>
      </c>
      <c r="BP21">
        <v>33</v>
      </c>
      <c r="BQ21" s="18">
        <f>BN21/(BN21+BO21)</f>
        <v>0.8819875776397516</v>
      </c>
      <c r="BR21" t="s">
        <v>50</v>
      </c>
      <c r="BS21" t="s">
        <v>212</v>
      </c>
      <c r="BT21" s="27">
        <v>40025</v>
      </c>
      <c r="BU21" s="27">
        <v>40043</v>
      </c>
      <c r="BV21">
        <v>148</v>
      </c>
      <c r="BW21">
        <v>11</v>
      </c>
      <c r="BX21">
        <v>35</v>
      </c>
      <c r="BY21" s="18">
        <f>BV21/(BV21+BW21)</f>
        <v>0.9308176100628931</v>
      </c>
      <c r="BZ21" s="24"/>
      <c r="CA21" s="24"/>
      <c r="CB21" s="24"/>
      <c r="CC21" s="24"/>
      <c r="CD21" s="24"/>
      <c r="CE21" s="24"/>
      <c r="CF21" s="24"/>
      <c r="CG21" s="26"/>
      <c r="CH21" s="55">
        <f>BY21</f>
        <v>0.9308176100628931</v>
      </c>
      <c r="CI21" s="32">
        <v>5</v>
      </c>
      <c r="CJ21" s="32">
        <f aca="true" t="shared" si="39" ref="CJ21:CJ26">CI21+AH21</f>
        <v>8</v>
      </c>
      <c r="CK21" s="33">
        <f>(BU21-AN21)*12/365</f>
        <v>10.816438356164383</v>
      </c>
      <c r="CL21" s="33">
        <f>(BU21-E21)*12/365</f>
        <v>26.367123287671234</v>
      </c>
      <c r="CN21" t="s">
        <v>50</v>
      </c>
      <c r="CO21" s="27">
        <v>40094</v>
      </c>
      <c r="CP21" s="27">
        <v>40124</v>
      </c>
      <c r="CQ21">
        <v>106</v>
      </c>
      <c r="CR21">
        <v>12</v>
      </c>
      <c r="CT21" s="20">
        <f aca="true" t="shared" si="40" ref="CT21:CT28">CQ21/(CQ21+CR21)</f>
        <v>0.8983050847457628</v>
      </c>
      <c r="CV21" s="21" t="s">
        <v>52</v>
      </c>
      <c r="CW21" s="23">
        <v>40276</v>
      </c>
      <c r="CX21" s="27">
        <v>40291</v>
      </c>
      <c r="CY21">
        <v>115</v>
      </c>
      <c r="CZ21">
        <v>10</v>
      </c>
      <c r="DB21" s="18">
        <f aca="true" t="shared" si="41" ref="DB21:DB26">CY21/(CY21+CZ21)</f>
        <v>0.92</v>
      </c>
      <c r="DC21" t="s">
        <v>53</v>
      </c>
      <c r="DD21" s="27">
        <v>40352</v>
      </c>
      <c r="DE21" s="27">
        <v>40367</v>
      </c>
      <c r="DF21">
        <v>120</v>
      </c>
      <c r="DG21">
        <v>7</v>
      </c>
      <c r="DI21" s="18">
        <f aca="true" t="shared" si="42" ref="DI21:DI27">DF21/(DF21+DG21)</f>
        <v>0.9448818897637795</v>
      </c>
      <c r="DJ21" t="s">
        <v>54</v>
      </c>
      <c r="DK21" s="27">
        <v>40393</v>
      </c>
      <c r="DL21" s="27">
        <v>40403</v>
      </c>
      <c r="DM21">
        <v>124</v>
      </c>
      <c r="DN21">
        <v>5</v>
      </c>
      <c r="DP21" s="18">
        <f aca="true" t="shared" si="43" ref="DP21:DP29">DM21/(DM21+DN21)</f>
        <v>0.9612403100775194</v>
      </c>
      <c r="DQ21" t="s">
        <v>55</v>
      </c>
      <c r="DR21" s="27">
        <v>40423</v>
      </c>
      <c r="DS21" s="27">
        <v>40433</v>
      </c>
      <c r="DT21">
        <v>127</v>
      </c>
      <c r="DU21">
        <v>2</v>
      </c>
      <c r="DW21" s="18">
        <f aca="true" t="shared" si="44" ref="DW21:DW26">DT21/(DT21+DU21)</f>
        <v>0.9844961240310077</v>
      </c>
      <c r="DX21" t="s">
        <v>56</v>
      </c>
      <c r="DY21" s="27">
        <v>40493</v>
      </c>
      <c r="DZ21" s="27">
        <v>40503</v>
      </c>
      <c r="EA21">
        <v>128</v>
      </c>
      <c r="EB21">
        <v>1</v>
      </c>
      <c r="EC21">
        <v>14</v>
      </c>
      <c r="ED21" s="18">
        <f>EA21/(EA21+EB21)</f>
        <v>0.9922480620155039</v>
      </c>
      <c r="EE21" s="24"/>
      <c r="EF21" s="24"/>
      <c r="EG21" s="24"/>
      <c r="EH21" s="24"/>
      <c r="EI21" s="24"/>
      <c r="EJ21" s="24"/>
      <c r="EK21" s="25"/>
      <c r="EL21" s="24"/>
      <c r="EM21" s="24"/>
      <c r="EN21" s="24"/>
      <c r="EO21" s="24"/>
      <c r="EP21" s="24"/>
      <c r="EQ21" s="25"/>
      <c r="ER21" s="24"/>
      <c r="ES21" s="24"/>
      <c r="ET21" s="24"/>
      <c r="EU21" s="24"/>
      <c r="EV21" s="24"/>
      <c r="EW21" s="24"/>
      <c r="EX21" s="25"/>
      <c r="EY21" s="24"/>
      <c r="EZ21" s="24"/>
      <c r="FA21" s="24"/>
      <c r="FB21" s="24"/>
      <c r="FC21" s="24"/>
      <c r="FD21" s="24"/>
      <c r="FE21" s="25"/>
      <c r="FF21" s="55">
        <f>ED21</f>
        <v>0.9922480620155039</v>
      </c>
      <c r="FG21" s="32">
        <v>6</v>
      </c>
      <c r="FH21" s="32">
        <f aca="true" t="shared" si="45" ref="FH21:FH29">FG21+CJ21</f>
        <v>14</v>
      </c>
      <c r="FI21" s="33">
        <f>(DZ21-CO21)*12/365</f>
        <v>13.446575342465753</v>
      </c>
      <c r="FJ21" s="40">
        <v>154</v>
      </c>
      <c r="FK21" s="23">
        <v>40576</v>
      </c>
      <c r="FL21" s="23">
        <v>40599</v>
      </c>
      <c r="FM21" s="36">
        <f aca="true" t="shared" si="46" ref="FM21:FM28">FK21-AB21</f>
        <v>965</v>
      </c>
      <c r="FN21" s="30">
        <f aca="true" t="shared" si="47" ref="FN21:FN28">FO21*12</f>
        <v>31.726027397260275</v>
      </c>
      <c r="FO21" s="30">
        <f aca="true" t="shared" si="48" ref="FO21:FO28">FM21/365</f>
        <v>2.643835616438356</v>
      </c>
      <c r="FP21" s="36">
        <f aca="true" t="shared" si="49" ref="FP21:FP28">FK21-CO21</f>
        <v>482</v>
      </c>
      <c r="FQ21" s="30">
        <f aca="true" t="shared" si="50" ref="FQ21:FQ28">FR21*12</f>
        <v>15.846575342465751</v>
      </c>
      <c r="FR21" s="30">
        <f aca="true" t="shared" si="51" ref="FR21:FR28">FP21/365</f>
        <v>1.3205479452054794</v>
      </c>
      <c r="FS21" s="36">
        <f aca="true" t="shared" si="52" ref="FS21:FS28">FK21-B21</f>
        <v>2247</v>
      </c>
      <c r="FT21" s="30">
        <f aca="true" t="shared" si="53" ref="FT21:FT28">FU21*12</f>
        <v>73.87397260273973</v>
      </c>
      <c r="FU21" s="30">
        <f aca="true" t="shared" si="54" ref="FU21:FU28">FS21/365</f>
        <v>6.156164383561644</v>
      </c>
      <c r="FW21" s="27">
        <f t="shared" si="19"/>
        <v>38329</v>
      </c>
      <c r="FX21" s="27">
        <f t="shared" si="20"/>
        <v>39241</v>
      </c>
      <c r="FY21" s="27">
        <f>BU21</f>
        <v>40043</v>
      </c>
      <c r="FZ21" s="27">
        <f t="shared" si="21"/>
        <v>40094</v>
      </c>
      <c r="GA21" s="27">
        <f>DZ21</f>
        <v>40503</v>
      </c>
      <c r="GB21" s="27">
        <f t="shared" si="22"/>
        <v>40576</v>
      </c>
      <c r="GC21" s="27">
        <f aca="true" t="shared" si="55" ref="GC21:GC28">FL21</f>
        <v>40599</v>
      </c>
      <c r="GE21" s="30">
        <f aca="true" t="shared" si="56" ref="GE21:GE28">(FX21-FW21)/365*12</f>
        <v>29.983561643835614</v>
      </c>
      <c r="GF21" s="30">
        <f aca="true" t="shared" si="57" ref="GF21:GF28">(FY21-FX21)/365*12</f>
        <v>26.367123287671234</v>
      </c>
      <c r="GG21" s="30">
        <f aca="true" t="shared" si="58" ref="GG21:GG28">(FZ21-FY21)/365*12</f>
        <v>1.6767123287671235</v>
      </c>
      <c r="GH21" s="30">
        <f aca="true" t="shared" si="59" ref="GH21:GH28">(GA21-FZ21)/365*12</f>
        <v>13.446575342465753</v>
      </c>
      <c r="GI21" s="30">
        <f aca="true" t="shared" si="60" ref="GI21:GI28">(GB21-GA21)/365*12</f>
        <v>2.4000000000000004</v>
      </c>
      <c r="GJ21" s="30">
        <f aca="true" t="shared" si="61" ref="GJ21:GJ28">(GC21-GB21)/365*12</f>
        <v>0.7561643835616438</v>
      </c>
      <c r="GM21" s="30">
        <f aca="true" t="shared" si="62" ref="GM21:GM28">SUM(GE21:GJ21)</f>
        <v>74.63013698630137</v>
      </c>
      <c r="GN21" s="65">
        <f aca="true" t="shared" si="63" ref="GN21:GN28">GI21/GM21</f>
        <v>0.03215859030837005</v>
      </c>
    </row>
    <row r="22" spans="1:196" ht="12.75">
      <c r="A22" t="s">
        <v>149</v>
      </c>
      <c r="B22" s="42">
        <v>38329</v>
      </c>
      <c r="C22" s="29" t="s">
        <v>31</v>
      </c>
      <c r="D22" s="38" t="s">
        <v>156</v>
      </c>
      <c r="E22" s="27">
        <v>39294</v>
      </c>
      <c r="F22" s="27">
        <v>39324</v>
      </c>
      <c r="G22" s="38">
        <v>132</v>
      </c>
      <c r="H22" s="38">
        <v>77</v>
      </c>
      <c r="I22" s="38"/>
      <c r="J22" s="18">
        <f>G22/(G22+H22)</f>
        <v>0.631578947368421</v>
      </c>
      <c r="K22" t="s">
        <v>36</v>
      </c>
      <c r="L22" t="s">
        <v>173</v>
      </c>
      <c r="M22" s="27">
        <v>39492</v>
      </c>
      <c r="N22" s="27">
        <v>39522</v>
      </c>
      <c r="O22">
        <v>126</v>
      </c>
      <c r="P22">
        <v>62</v>
      </c>
      <c r="R22" s="18">
        <f>O22/(O22+P22)</f>
        <v>0.6702127659574468</v>
      </c>
      <c r="S22" t="s">
        <v>37</v>
      </c>
      <c r="T22" t="s">
        <v>183</v>
      </c>
      <c r="U22" s="27">
        <v>39612</v>
      </c>
      <c r="V22" s="27">
        <v>39642</v>
      </c>
      <c r="W22">
        <v>106</v>
      </c>
      <c r="X22">
        <v>47</v>
      </c>
      <c r="Y22" s="18">
        <f>W22/(W22+X22)</f>
        <v>0.6928104575163399</v>
      </c>
      <c r="Z22" t="s">
        <v>42</v>
      </c>
      <c r="AA22" t="s">
        <v>195</v>
      </c>
      <c r="AB22" s="27">
        <v>39771</v>
      </c>
      <c r="AC22" s="27">
        <v>39801</v>
      </c>
      <c r="AD22">
        <v>149</v>
      </c>
      <c r="AE22">
        <v>36</v>
      </c>
      <c r="AG22" s="18">
        <f t="shared" si="35"/>
        <v>0.8054054054054054</v>
      </c>
      <c r="AH22" s="32">
        <v>4</v>
      </c>
      <c r="AI22" s="33">
        <f>(AC22-E22)*12/365</f>
        <v>16.66849315068493</v>
      </c>
      <c r="AJ22" s="32">
        <v>254</v>
      </c>
      <c r="AK22" s="45"/>
      <c r="AL22" t="s">
        <v>44</v>
      </c>
      <c r="AM22" t="s">
        <v>201</v>
      </c>
      <c r="AN22" s="27">
        <v>39892</v>
      </c>
      <c r="AO22" s="27">
        <v>39907</v>
      </c>
      <c r="AP22">
        <v>155</v>
      </c>
      <c r="AQ22">
        <v>32</v>
      </c>
      <c r="AR22">
        <v>41</v>
      </c>
      <c r="AS22" s="18">
        <f t="shared" si="36"/>
        <v>0.8288770053475936</v>
      </c>
      <c r="AT22" t="s">
        <v>46</v>
      </c>
      <c r="AU22" t="s">
        <v>204</v>
      </c>
      <c r="AV22" s="27">
        <v>39961</v>
      </c>
      <c r="AW22" s="27">
        <v>39976</v>
      </c>
      <c r="AX22">
        <v>172</v>
      </c>
      <c r="AY22">
        <v>20</v>
      </c>
      <c r="AZ22">
        <v>38</v>
      </c>
      <c r="BA22" s="18">
        <f t="shared" si="37"/>
        <v>0.8958333333333334</v>
      </c>
      <c r="BB22" t="s">
        <v>48</v>
      </c>
      <c r="BC22" t="s">
        <v>211</v>
      </c>
      <c r="BD22" s="27">
        <v>40017</v>
      </c>
      <c r="BE22" s="27">
        <v>40032</v>
      </c>
      <c r="BF22">
        <v>176</v>
      </c>
      <c r="BG22">
        <v>16</v>
      </c>
      <c r="BH22">
        <v>38</v>
      </c>
      <c r="BI22" s="18">
        <f t="shared" si="38"/>
        <v>0.9166666666666666</v>
      </c>
      <c r="BJ22" s="24"/>
      <c r="BK22" s="24"/>
      <c r="BL22" s="24"/>
      <c r="BM22" s="24"/>
      <c r="BN22" s="24"/>
      <c r="BO22" s="24"/>
      <c r="BP22" s="24"/>
      <c r="BQ22" s="26"/>
      <c r="BR22" s="24"/>
      <c r="BS22" s="24"/>
      <c r="BT22" s="24"/>
      <c r="BU22" s="24"/>
      <c r="BV22" s="24"/>
      <c r="BW22" s="24"/>
      <c r="BX22" s="24"/>
      <c r="BY22" s="26"/>
      <c r="BZ22" s="24"/>
      <c r="CA22" s="24"/>
      <c r="CB22" s="24"/>
      <c r="CC22" s="24"/>
      <c r="CD22" s="24"/>
      <c r="CE22" s="24"/>
      <c r="CF22" s="24"/>
      <c r="CG22" s="26"/>
      <c r="CH22" s="55">
        <f>BI22</f>
        <v>0.9166666666666666</v>
      </c>
      <c r="CI22" s="32">
        <v>3</v>
      </c>
      <c r="CJ22" s="32">
        <f t="shared" si="39"/>
        <v>7</v>
      </c>
      <c r="CK22" s="33">
        <f>(BE22-AN22)*12/365</f>
        <v>4.602739726027397</v>
      </c>
      <c r="CL22" s="33">
        <f>(BE22-E22)*12/365</f>
        <v>24.263013698630136</v>
      </c>
      <c r="CN22" t="s">
        <v>48</v>
      </c>
      <c r="CO22" s="27">
        <v>40094</v>
      </c>
      <c r="CP22" s="27">
        <v>40124</v>
      </c>
      <c r="CQ22">
        <v>105</v>
      </c>
      <c r="CR22">
        <v>25</v>
      </c>
      <c r="CT22" s="20">
        <f t="shared" si="40"/>
        <v>0.8076923076923077</v>
      </c>
      <c r="CV22" s="21" t="s">
        <v>50</v>
      </c>
      <c r="CW22" s="23">
        <v>40207</v>
      </c>
      <c r="CX22" s="27">
        <v>40226</v>
      </c>
      <c r="CY22">
        <v>112</v>
      </c>
      <c r="CZ22">
        <v>22</v>
      </c>
      <c r="DB22" s="18">
        <f t="shared" si="41"/>
        <v>0.835820895522388</v>
      </c>
      <c r="DC22" t="s">
        <v>53</v>
      </c>
      <c r="DD22" s="27">
        <v>40266</v>
      </c>
      <c r="DE22" s="27">
        <v>40281</v>
      </c>
      <c r="DF22">
        <v>122</v>
      </c>
      <c r="DG22">
        <v>18</v>
      </c>
      <c r="DI22" s="18">
        <f t="shared" si="42"/>
        <v>0.8714285714285714</v>
      </c>
      <c r="DJ22" t="s">
        <v>54</v>
      </c>
      <c r="DK22" s="27">
        <v>40324</v>
      </c>
      <c r="DL22" s="27">
        <v>40339</v>
      </c>
      <c r="DM22">
        <v>130</v>
      </c>
      <c r="DN22">
        <v>11</v>
      </c>
      <c r="DP22" s="18">
        <f t="shared" si="43"/>
        <v>0.9219858156028369</v>
      </c>
      <c r="DQ22" t="s">
        <v>55</v>
      </c>
      <c r="DR22" s="27">
        <v>40351</v>
      </c>
      <c r="DS22" s="27">
        <v>40366</v>
      </c>
      <c r="DT22">
        <v>133</v>
      </c>
      <c r="DU22">
        <v>8</v>
      </c>
      <c r="DW22" s="18">
        <f t="shared" si="44"/>
        <v>0.9432624113475178</v>
      </c>
      <c r="DX22" t="s">
        <v>56</v>
      </c>
      <c r="DY22" s="27">
        <v>40377</v>
      </c>
      <c r="DZ22" s="27">
        <v>40387</v>
      </c>
      <c r="EA22">
        <v>138</v>
      </c>
      <c r="EB22">
        <v>3</v>
      </c>
      <c r="ED22" s="18">
        <f>EA22/(EA22+EB22)</f>
        <v>0.9787234042553191</v>
      </c>
      <c r="EE22" t="s">
        <v>226</v>
      </c>
      <c r="EF22" s="27">
        <v>40400</v>
      </c>
      <c r="EG22" s="27">
        <v>40415</v>
      </c>
      <c r="EH22">
        <v>140</v>
      </c>
      <c r="EI22">
        <v>3</v>
      </c>
      <c r="EK22" s="18">
        <f>EH22/(EH22+EI22)</f>
        <v>0.9790209790209791</v>
      </c>
      <c r="EL22" t="s">
        <v>227</v>
      </c>
      <c r="EM22" s="27">
        <v>40436</v>
      </c>
      <c r="EN22" s="27">
        <v>40451</v>
      </c>
      <c r="EO22">
        <v>140</v>
      </c>
      <c r="EP22">
        <v>3</v>
      </c>
      <c r="EQ22" s="18">
        <f>EO22/(EO22+EP22)</f>
        <v>0.9790209790209791</v>
      </c>
      <c r="ER22" t="s">
        <v>227</v>
      </c>
      <c r="ES22" s="27">
        <v>40459</v>
      </c>
      <c r="ET22" s="27">
        <v>40469</v>
      </c>
      <c r="EU22">
        <v>141</v>
      </c>
      <c r="EV22">
        <v>3</v>
      </c>
      <c r="EW22">
        <v>7</v>
      </c>
      <c r="EX22" s="18">
        <f>EU22/(EU22+EV22)</f>
        <v>0.9791666666666666</v>
      </c>
      <c r="EY22" t="s">
        <v>231</v>
      </c>
      <c r="EZ22" s="27">
        <v>40487</v>
      </c>
      <c r="FA22" s="27">
        <v>40497</v>
      </c>
      <c r="FB22">
        <v>141</v>
      </c>
      <c r="FC22">
        <v>3</v>
      </c>
      <c r="FD22">
        <v>7</v>
      </c>
      <c r="FE22" s="18">
        <f>FB22/(FB22+FC22)</f>
        <v>0.9791666666666666</v>
      </c>
      <c r="FF22" s="20">
        <f>FE22</f>
        <v>0.9791666666666666</v>
      </c>
      <c r="FG22" s="32">
        <v>10</v>
      </c>
      <c r="FH22" s="32">
        <f t="shared" si="45"/>
        <v>17</v>
      </c>
      <c r="FI22" s="33">
        <f>(FA22-CO22)*12/365</f>
        <v>13.24931506849315</v>
      </c>
      <c r="FJ22" s="40">
        <v>161</v>
      </c>
      <c r="FK22" s="23">
        <v>40576</v>
      </c>
      <c r="FL22" s="23">
        <v>40583</v>
      </c>
      <c r="FM22" s="36">
        <f t="shared" si="46"/>
        <v>805</v>
      </c>
      <c r="FN22" s="30">
        <f t="shared" si="47"/>
        <v>26.465753424657535</v>
      </c>
      <c r="FO22" s="30">
        <f t="shared" si="48"/>
        <v>2.2054794520547945</v>
      </c>
      <c r="FP22" s="36">
        <f t="shared" si="49"/>
        <v>482</v>
      </c>
      <c r="FQ22" s="30">
        <f t="shared" si="50"/>
        <v>15.846575342465751</v>
      </c>
      <c r="FR22" s="30">
        <f t="shared" si="51"/>
        <v>1.3205479452054794</v>
      </c>
      <c r="FS22" s="36">
        <f t="shared" si="52"/>
        <v>2247</v>
      </c>
      <c r="FT22" s="30">
        <f t="shared" si="53"/>
        <v>73.87397260273973</v>
      </c>
      <c r="FU22" s="30">
        <f t="shared" si="54"/>
        <v>6.156164383561644</v>
      </c>
      <c r="FW22" s="27">
        <f t="shared" si="19"/>
        <v>38329</v>
      </c>
      <c r="FX22" s="27">
        <f t="shared" si="20"/>
        <v>39294</v>
      </c>
      <c r="FY22" s="27">
        <f>BE22</f>
        <v>40032</v>
      </c>
      <c r="FZ22" s="27">
        <f t="shared" si="21"/>
        <v>40094</v>
      </c>
      <c r="GA22" s="27">
        <f>FA22</f>
        <v>40497</v>
      </c>
      <c r="GB22" s="27">
        <f t="shared" si="22"/>
        <v>40576</v>
      </c>
      <c r="GC22" s="27">
        <f t="shared" si="55"/>
        <v>40583</v>
      </c>
      <c r="GE22" s="30">
        <f t="shared" si="56"/>
        <v>31.726027397260275</v>
      </c>
      <c r="GF22" s="30">
        <f t="shared" si="57"/>
        <v>24.263013698630136</v>
      </c>
      <c r="GG22" s="30">
        <f t="shared" si="58"/>
        <v>2.0383561643835617</v>
      </c>
      <c r="GH22" s="30">
        <f t="shared" si="59"/>
        <v>13.24931506849315</v>
      </c>
      <c r="GI22" s="30">
        <f t="shared" si="60"/>
        <v>2.5972602739726027</v>
      </c>
      <c r="GJ22" s="30">
        <f t="shared" si="61"/>
        <v>0.23013698630136986</v>
      </c>
      <c r="GM22" s="30">
        <f t="shared" si="62"/>
        <v>74.10410958904112</v>
      </c>
      <c r="GN22" s="65">
        <f t="shared" si="63"/>
        <v>0.03504880212954746</v>
      </c>
    </row>
    <row r="23" spans="1:196" ht="12.75">
      <c r="A23" t="s">
        <v>125</v>
      </c>
      <c r="B23" s="42">
        <v>38431</v>
      </c>
      <c r="C23" s="28"/>
      <c r="D23" s="24"/>
      <c r="E23" s="24"/>
      <c r="F23" s="24"/>
      <c r="G23" s="24"/>
      <c r="H23" s="24"/>
      <c r="I23" s="24"/>
      <c r="J23" s="25"/>
      <c r="K23" s="24"/>
      <c r="L23" s="24"/>
      <c r="M23" s="24"/>
      <c r="N23" s="24"/>
      <c r="O23" s="24"/>
      <c r="P23" s="24"/>
      <c r="Q23" s="24"/>
      <c r="R23" s="25"/>
      <c r="S23" s="24"/>
      <c r="T23" s="24"/>
      <c r="U23" s="24"/>
      <c r="V23" s="24"/>
      <c r="W23" s="24"/>
      <c r="X23" s="24"/>
      <c r="Y23" s="25"/>
      <c r="Z23" t="s">
        <v>31</v>
      </c>
      <c r="AA23" t="s">
        <v>126</v>
      </c>
      <c r="AB23" s="27">
        <v>39000</v>
      </c>
      <c r="AC23" s="27">
        <v>39040</v>
      </c>
      <c r="AD23">
        <v>202</v>
      </c>
      <c r="AE23">
        <v>34</v>
      </c>
      <c r="AG23" s="18">
        <f t="shared" si="35"/>
        <v>0.8559322033898306</v>
      </c>
      <c r="AH23" s="32">
        <v>1</v>
      </c>
      <c r="AI23" s="33">
        <f>(AC23-AB23)*12/365</f>
        <v>1.3150684931506849</v>
      </c>
      <c r="AJ23" s="32">
        <v>427</v>
      </c>
      <c r="AL23" t="s">
        <v>36</v>
      </c>
      <c r="AM23" t="s">
        <v>150</v>
      </c>
      <c r="AN23" s="27">
        <v>39189</v>
      </c>
      <c r="AO23" s="27">
        <v>39204</v>
      </c>
      <c r="AP23">
        <v>227</v>
      </c>
      <c r="AQ23">
        <v>29</v>
      </c>
      <c r="AS23" s="18">
        <f t="shared" si="36"/>
        <v>0.88671875</v>
      </c>
      <c r="AT23" t="s">
        <v>37</v>
      </c>
      <c r="AU23" s="27" t="s">
        <v>161</v>
      </c>
      <c r="AV23" s="27">
        <v>39359</v>
      </c>
      <c r="AW23" s="27">
        <v>39374</v>
      </c>
      <c r="AX23">
        <v>245</v>
      </c>
      <c r="AY23">
        <v>21</v>
      </c>
      <c r="BA23" s="18">
        <f t="shared" si="37"/>
        <v>0.9210526315789473</v>
      </c>
      <c r="BB23" t="s">
        <v>42</v>
      </c>
      <c r="BC23" t="s">
        <v>164</v>
      </c>
      <c r="BD23" s="27">
        <v>39428</v>
      </c>
      <c r="BE23" s="27">
        <v>39452</v>
      </c>
      <c r="BF23">
        <v>245</v>
      </c>
      <c r="BG23">
        <v>21</v>
      </c>
      <c r="BI23" s="18">
        <f t="shared" si="38"/>
        <v>0.9210526315789473</v>
      </c>
      <c r="BJ23" t="s">
        <v>44</v>
      </c>
      <c r="BK23" t="s">
        <v>171</v>
      </c>
      <c r="BL23" s="27">
        <v>39483</v>
      </c>
      <c r="BM23" s="27">
        <v>39498</v>
      </c>
      <c r="BN23">
        <v>259</v>
      </c>
      <c r="BO23">
        <v>14</v>
      </c>
      <c r="BQ23" s="18">
        <f>BN23/(BN23+BO23)</f>
        <v>0.9487179487179487</v>
      </c>
      <c r="BR23" t="s">
        <v>46</v>
      </c>
      <c r="BS23" t="s">
        <v>179</v>
      </c>
      <c r="BT23" s="27">
        <v>39541</v>
      </c>
      <c r="BU23" s="27">
        <v>39556</v>
      </c>
      <c r="BV23">
        <v>266</v>
      </c>
      <c r="BW23">
        <v>8</v>
      </c>
      <c r="BY23" s="18">
        <f>BV23/(BV23+BW23)</f>
        <v>0.9708029197080292</v>
      </c>
      <c r="BZ23" s="24"/>
      <c r="CA23" s="24"/>
      <c r="CB23" s="24"/>
      <c r="CC23" s="24"/>
      <c r="CD23" s="24"/>
      <c r="CE23" s="24"/>
      <c r="CF23" s="24"/>
      <c r="CG23" s="26"/>
      <c r="CH23" s="55">
        <f>BY23</f>
        <v>0.9708029197080292</v>
      </c>
      <c r="CI23" s="32">
        <v>5</v>
      </c>
      <c r="CJ23" s="32">
        <f t="shared" si="39"/>
        <v>6</v>
      </c>
      <c r="CK23" s="33">
        <f>(BU23-AN23)*12/365</f>
        <v>12.065753424657535</v>
      </c>
      <c r="CL23" s="33">
        <f>(BU23-AB23)*12/365</f>
        <v>18.279452054794522</v>
      </c>
      <c r="CN23" t="s">
        <v>46</v>
      </c>
      <c r="CO23" s="27">
        <v>39682</v>
      </c>
      <c r="CP23" s="27">
        <v>39712</v>
      </c>
      <c r="CQ23">
        <v>92</v>
      </c>
      <c r="CR23">
        <v>15</v>
      </c>
      <c r="CT23" s="20">
        <f t="shared" si="40"/>
        <v>0.8598130841121495</v>
      </c>
      <c r="CV23" s="21" t="s">
        <v>48</v>
      </c>
      <c r="CW23" s="23">
        <v>39821</v>
      </c>
      <c r="CX23" s="27">
        <v>39831</v>
      </c>
      <c r="CY23">
        <v>99</v>
      </c>
      <c r="CZ23">
        <v>13</v>
      </c>
      <c r="DB23" s="18">
        <f t="shared" si="41"/>
        <v>0.8839285714285714</v>
      </c>
      <c r="DC23" t="s">
        <v>52</v>
      </c>
      <c r="DD23" s="27">
        <v>39942</v>
      </c>
      <c r="DE23" s="27">
        <v>39956</v>
      </c>
      <c r="DF23">
        <v>104</v>
      </c>
      <c r="DG23">
        <v>9</v>
      </c>
      <c r="DI23" s="18">
        <f t="shared" si="42"/>
        <v>0.9203539823008849</v>
      </c>
      <c r="DJ23" t="s">
        <v>53</v>
      </c>
      <c r="DK23" s="27">
        <v>39964</v>
      </c>
      <c r="DL23" s="27">
        <v>39978</v>
      </c>
      <c r="DM23">
        <v>107</v>
      </c>
      <c r="DN23">
        <v>8</v>
      </c>
      <c r="DP23" s="18">
        <f t="shared" si="43"/>
        <v>0.9304347826086956</v>
      </c>
      <c r="DQ23" t="s">
        <v>54</v>
      </c>
      <c r="DR23" s="27">
        <v>39982</v>
      </c>
      <c r="DS23" s="27">
        <v>39992</v>
      </c>
      <c r="DT23">
        <v>110</v>
      </c>
      <c r="DU23">
        <v>6</v>
      </c>
      <c r="DW23" s="18">
        <f t="shared" si="44"/>
        <v>0.9482758620689655</v>
      </c>
      <c r="DX23" s="24"/>
      <c r="DY23" s="24"/>
      <c r="DZ23" s="24"/>
      <c r="EA23" s="24"/>
      <c r="EB23" s="24"/>
      <c r="EC23" s="24"/>
      <c r="ED23" s="25"/>
      <c r="EE23" s="24"/>
      <c r="EF23" s="24"/>
      <c r="EG23" s="24"/>
      <c r="EH23" s="24"/>
      <c r="EI23" s="24"/>
      <c r="EJ23" s="24"/>
      <c r="EK23" s="25"/>
      <c r="EL23" s="24"/>
      <c r="EM23" s="24"/>
      <c r="EN23" s="24"/>
      <c r="EO23" s="24"/>
      <c r="EP23" s="24"/>
      <c r="EQ23" s="25"/>
      <c r="ER23" s="24"/>
      <c r="ES23" s="24"/>
      <c r="ET23" s="24"/>
      <c r="EU23" s="24"/>
      <c r="EV23" s="24"/>
      <c r="EW23" s="24"/>
      <c r="EX23" s="25"/>
      <c r="EY23" s="24"/>
      <c r="EZ23" s="24"/>
      <c r="FA23" s="24"/>
      <c r="FB23" s="24"/>
      <c r="FC23" s="24"/>
      <c r="FD23" s="24"/>
      <c r="FE23" s="25"/>
      <c r="FF23" s="20">
        <f>DW23</f>
        <v>0.9482758620689655</v>
      </c>
      <c r="FG23" s="32">
        <v>5</v>
      </c>
      <c r="FH23" s="32">
        <f t="shared" si="45"/>
        <v>11</v>
      </c>
      <c r="FI23" s="33">
        <f>(DS23-CO23)*12/365</f>
        <v>10.191780821917808</v>
      </c>
      <c r="FJ23" s="40">
        <v>148</v>
      </c>
      <c r="FK23" s="23">
        <v>40067</v>
      </c>
      <c r="FL23" s="23">
        <v>40086</v>
      </c>
      <c r="FM23" s="36">
        <f t="shared" si="46"/>
        <v>1067</v>
      </c>
      <c r="FN23" s="30">
        <f t="shared" si="47"/>
        <v>35.079452054794515</v>
      </c>
      <c r="FO23" s="30">
        <f t="shared" si="48"/>
        <v>2.9232876712328766</v>
      </c>
      <c r="FP23" s="36">
        <f t="shared" si="49"/>
        <v>385</v>
      </c>
      <c r="FQ23" s="30">
        <f t="shared" si="50"/>
        <v>12.657534246575342</v>
      </c>
      <c r="FR23" s="30">
        <f t="shared" si="51"/>
        <v>1.0547945205479452</v>
      </c>
      <c r="FS23" s="36">
        <f t="shared" si="52"/>
        <v>1636</v>
      </c>
      <c r="FT23" s="30">
        <f t="shared" si="53"/>
        <v>53.78630136986301</v>
      </c>
      <c r="FU23" s="30">
        <f t="shared" si="54"/>
        <v>4.482191780821918</v>
      </c>
      <c r="FW23" s="27">
        <f t="shared" si="19"/>
        <v>38431</v>
      </c>
      <c r="FX23" s="27">
        <f>AB23</f>
        <v>39000</v>
      </c>
      <c r="FY23" s="27">
        <f>BU23</f>
        <v>39556</v>
      </c>
      <c r="FZ23" s="27">
        <f t="shared" si="21"/>
        <v>39682</v>
      </c>
      <c r="GA23" s="27">
        <f>DS23</f>
        <v>39992</v>
      </c>
      <c r="GB23" s="27">
        <f t="shared" si="22"/>
        <v>40067</v>
      </c>
      <c r="GC23" s="27">
        <f t="shared" si="55"/>
        <v>40086</v>
      </c>
      <c r="GE23" s="30">
        <f t="shared" si="56"/>
        <v>18.706849315068492</v>
      </c>
      <c r="GF23" s="30">
        <f t="shared" si="57"/>
        <v>18.27945205479452</v>
      </c>
      <c r="GG23" s="30">
        <f t="shared" si="58"/>
        <v>4.142465753424657</v>
      </c>
      <c r="GH23" s="30">
        <f t="shared" si="59"/>
        <v>10.191780821917808</v>
      </c>
      <c r="GI23" s="30">
        <f t="shared" si="60"/>
        <v>2.4657534246575343</v>
      </c>
      <c r="GJ23" s="30">
        <f t="shared" si="61"/>
        <v>0.6246575342465753</v>
      </c>
      <c r="GM23" s="30">
        <f t="shared" si="62"/>
        <v>54.41095890410959</v>
      </c>
      <c r="GN23" s="65">
        <f t="shared" si="63"/>
        <v>0.045317220543806644</v>
      </c>
    </row>
    <row r="24" spans="1:196" ht="12.75">
      <c r="A24" t="s">
        <v>127</v>
      </c>
      <c r="B24" s="42">
        <v>38792</v>
      </c>
      <c r="C24" s="28"/>
      <c r="D24" s="24"/>
      <c r="E24" s="24"/>
      <c r="F24" s="24"/>
      <c r="G24" s="24"/>
      <c r="H24" s="24"/>
      <c r="I24" s="24"/>
      <c r="J24" s="25"/>
      <c r="K24" s="24"/>
      <c r="L24" s="24"/>
      <c r="M24" s="24"/>
      <c r="N24" s="24"/>
      <c r="O24" s="24"/>
      <c r="P24" s="24"/>
      <c r="Q24" s="24"/>
      <c r="R24" s="25"/>
      <c r="S24" s="24"/>
      <c r="T24" s="24"/>
      <c r="U24" s="24"/>
      <c r="V24" s="24"/>
      <c r="W24" s="24"/>
      <c r="X24" s="24"/>
      <c r="Y24" s="25"/>
      <c r="Z24" t="s">
        <v>31</v>
      </c>
      <c r="AA24" t="s">
        <v>128</v>
      </c>
      <c r="AB24" s="27">
        <v>39059</v>
      </c>
      <c r="AC24" s="27">
        <v>39089</v>
      </c>
      <c r="AD24">
        <v>182</v>
      </c>
      <c r="AE24">
        <v>59</v>
      </c>
      <c r="AG24" s="18">
        <f t="shared" si="35"/>
        <v>0.7551867219917012</v>
      </c>
      <c r="AH24" s="32">
        <v>1</v>
      </c>
      <c r="AI24" s="33">
        <f>(AC24-AB24)*12/365</f>
        <v>0.9863013698630136</v>
      </c>
      <c r="AJ24" s="32">
        <v>347</v>
      </c>
      <c r="AL24" t="s">
        <v>36</v>
      </c>
      <c r="AM24" t="s">
        <v>152</v>
      </c>
      <c r="AN24" s="27">
        <v>39191</v>
      </c>
      <c r="AO24" s="27">
        <v>39207</v>
      </c>
      <c r="AP24">
        <v>221</v>
      </c>
      <c r="AQ24">
        <v>41</v>
      </c>
      <c r="AS24" s="18">
        <f t="shared" si="36"/>
        <v>0.8435114503816794</v>
      </c>
      <c r="AT24" t="s">
        <v>37</v>
      </c>
      <c r="AU24" t="s">
        <v>154</v>
      </c>
      <c r="AV24" s="27">
        <v>39238</v>
      </c>
      <c r="AW24" s="27">
        <v>39253</v>
      </c>
      <c r="AX24">
        <v>242</v>
      </c>
      <c r="AY24">
        <v>24</v>
      </c>
      <c r="BA24" s="18">
        <f t="shared" si="37"/>
        <v>0.9097744360902256</v>
      </c>
      <c r="BB24" t="s">
        <v>42</v>
      </c>
      <c r="BC24" t="s">
        <v>157</v>
      </c>
      <c r="BD24" s="27">
        <v>39300</v>
      </c>
      <c r="BE24" s="27">
        <v>39315</v>
      </c>
      <c r="BF24">
        <v>250</v>
      </c>
      <c r="BG24">
        <v>17</v>
      </c>
      <c r="BI24" s="18">
        <f t="shared" si="38"/>
        <v>0.9363295880149812</v>
      </c>
      <c r="BJ24" t="s">
        <v>44</v>
      </c>
      <c r="BK24" t="s">
        <v>160</v>
      </c>
      <c r="BL24" s="27">
        <v>39353</v>
      </c>
      <c r="BM24" s="27">
        <v>39368</v>
      </c>
      <c r="BN24">
        <v>257</v>
      </c>
      <c r="BO24">
        <v>11</v>
      </c>
      <c r="BQ24" s="18">
        <f>BN24/(BN24+BO24)</f>
        <v>0.9589552238805971</v>
      </c>
      <c r="BR24" t="s">
        <v>46</v>
      </c>
      <c r="BS24" t="s">
        <v>163</v>
      </c>
      <c r="BT24" s="27">
        <v>39409</v>
      </c>
      <c r="BU24" s="27">
        <v>39424</v>
      </c>
      <c r="BV24">
        <v>271</v>
      </c>
      <c r="BW24">
        <v>2</v>
      </c>
      <c r="BY24" s="18">
        <f>BV24/(BV24+BW24)</f>
        <v>0.9926739926739927</v>
      </c>
      <c r="BZ24" s="24"/>
      <c r="CA24" s="24"/>
      <c r="CB24" s="24"/>
      <c r="CC24" s="24"/>
      <c r="CD24" s="24"/>
      <c r="CE24" s="24"/>
      <c r="CF24" s="24"/>
      <c r="CG24" s="26"/>
      <c r="CH24" s="55">
        <f>BY24</f>
        <v>0.9926739926739927</v>
      </c>
      <c r="CI24" s="32">
        <v>5</v>
      </c>
      <c r="CJ24" s="32">
        <f t="shared" si="39"/>
        <v>6</v>
      </c>
      <c r="CK24" s="33">
        <f>(BU24-AN24)*12/365</f>
        <v>7.66027397260274</v>
      </c>
      <c r="CL24" s="33">
        <f>(BU24-AB24)*12/365</f>
        <v>12</v>
      </c>
      <c r="CN24" t="s">
        <v>48</v>
      </c>
      <c r="CO24" s="27">
        <v>39437</v>
      </c>
      <c r="CP24" s="27">
        <v>39477</v>
      </c>
      <c r="CQ24">
        <v>87</v>
      </c>
      <c r="CR24">
        <v>7</v>
      </c>
      <c r="CT24" s="20">
        <f t="shared" si="40"/>
        <v>0.925531914893617</v>
      </c>
      <c r="CV24" s="21" t="s">
        <v>50</v>
      </c>
      <c r="CW24" s="23">
        <v>39505</v>
      </c>
      <c r="CX24" s="27">
        <v>39515</v>
      </c>
      <c r="CY24">
        <v>91</v>
      </c>
      <c r="CZ24">
        <v>5</v>
      </c>
      <c r="DB24" s="18">
        <f t="shared" si="41"/>
        <v>0.9479166666666666</v>
      </c>
      <c r="DC24" t="s">
        <v>52</v>
      </c>
      <c r="DD24" s="27">
        <v>39519</v>
      </c>
      <c r="DE24" s="27">
        <v>39534</v>
      </c>
      <c r="DF24">
        <v>95</v>
      </c>
      <c r="DG24">
        <v>4</v>
      </c>
      <c r="DI24" s="18">
        <f t="shared" si="42"/>
        <v>0.9595959595959596</v>
      </c>
      <c r="DJ24" t="s">
        <v>53</v>
      </c>
      <c r="DK24" s="27">
        <v>39541</v>
      </c>
      <c r="DL24" s="27">
        <v>39556</v>
      </c>
      <c r="DM24">
        <v>98</v>
      </c>
      <c r="DN24">
        <v>3</v>
      </c>
      <c r="DP24" s="18">
        <f t="shared" si="43"/>
        <v>0.9702970297029703</v>
      </c>
      <c r="DQ24" t="s">
        <v>54</v>
      </c>
      <c r="DR24" s="27">
        <v>39604</v>
      </c>
      <c r="DS24" s="27">
        <v>39619</v>
      </c>
      <c r="DT24">
        <v>100</v>
      </c>
      <c r="DU24">
        <v>3</v>
      </c>
      <c r="DW24" s="18">
        <f t="shared" si="44"/>
        <v>0.970873786407767</v>
      </c>
      <c r="DX24" s="24"/>
      <c r="DY24" s="24"/>
      <c r="DZ24" s="24"/>
      <c r="EA24" s="24"/>
      <c r="EB24" s="24"/>
      <c r="EC24" s="24"/>
      <c r="ED24" s="25"/>
      <c r="EE24" s="24"/>
      <c r="EF24" s="24"/>
      <c r="EG24" s="24"/>
      <c r="EH24" s="24"/>
      <c r="EI24" s="24"/>
      <c r="EJ24" s="24"/>
      <c r="EK24" s="25"/>
      <c r="EL24" s="24"/>
      <c r="EM24" s="24"/>
      <c r="EN24" s="24"/>
      <c r="EO24" s="24"/>
      <c r="EP24" s="24"/>
      <c r="EQ24" s="25"/>
      <c r="ER24" s="24"/>
      <c r="ES24" s="24"/>
      <c r="ET24" s="24"/>
      <c r="EU24" s="24"/>
      <c r="EV24" s="24"/>
      <c r="EW24" s="24"/>
      <c r="EX24" s="25"/>
      <c r="EY24" s="24"/>
      <c r="EZ24" s="24"/>
      <c r="FA24" s="24"/>
      <c r="FB24" s="24"/>
      <c r="FC24" s="24"/>
      <c r="FD24" s="24"/>
      <c r="FE24" s="25"/>
      <c r="FF24" s="55">
        <f>DW24</f>
        <v>0.970873786407767</v>
      </c>
      <c r="FG24" s="32">
        <v>5</v>
      </c>
      <c r="FH24" s="32">
        <f t="shared" si="45"/>
        <v>11</v>
      </c>
      <c r="FI24" s="33">
        <f>(DS24-CO24)*12/365</f>
        <v>5.983561643835617</v>
      </c>
      <c r="FJ24" s="40">
        <v>128</v>
      </c>
      <c r="FK24" s="23">
        <v>39717</v>
      </c>
      <c r="FL24" s="23">
        <v>39758</v>
      </c>
      <c r="FM24" s="36">
        <f t="shared" si="46"/>
        <v>658</v>
      </c>
      <c r="FN24" s="30">
        <f t="shared" si="47"/>
        <v>21.632876712328766</v>
      </c>
      <c r="FO24" s="30">
        <f t="shared" si="48"/>
        <v>1.8027397260273972</v>
      </c>
      <c r="FP24" s="36">
        <f t="shared" si="49"/>
        <v>280</v>
      </c>
      <c r="FQ24" s="30">
        <f t="shared" si="50"/>
        <v>9.205479452054794</v>
      </c>
      <c r="FR24" s="30">
        <f t="shared" si="51"/>
        <v>0.7671232876712328</v>
      </c>
      <c r="FS24" s="36">
        <f t="shared" si="52"/>
        <v>925</v>
      </c>
      <c r="FT24" s="30">
        <f t="shared" si="53"/>
        <v>30.410958904109588</v>
      </c>
      <c r="FU24" s="30">
        <f t="shared" si="54"/>
        <v>2.5342465753424657</v>
      </c>
      <c r="FW24" s="27">
        <f t="shared" si="19"/>
        <v>38792</v>
      </c>
      <c r="FX24" s="27">
        <f>AB24</f>
        <v>39059</v>
      </c>
      <c r="FY24" s="27">
        <f>BU24</f>
        <v>39424</v>
      </c>
      <c r="FZ24" s="27">
        <f t="shared" si="21"/>
        <v>39437</v>
      </c>
      <c r="GA24" s="27">
        <f>DS24</f>
        <v>39619</v>
      </c>
      <c r="GB24" s="27">
        <f t="shared" si="22"/>
        <v>39717</v>
      </c>
      <c r="GC24" s="27">
        <f t="shared" si="55"/>
        <v>39758</v>
      </c>
      <c r="GE24" s="30">
        <f t="shared" si="56"/>
        <v>8.778082191780822</v>
      </c>
      <c r="GF24" s="30">
        <f t="shared" si="57"/>
        <v>12</v>
      </c>
      <c r="GG24" s="30">
        <f t="shared" si="58"/>
        <v>0.4273972602739726</v>
      </c>
      <c r="GH24" s="30">
        <f t="shared" si="59"/>
        <v>5.983561643835617</v>
      </c>
      <c r="GI24" s="30">
        <f t="shared" si="60"/>
        <v>3.221917808219178</v>
      </c>
      <c r="GJ24" s="30">
        <f t="shared" si="61"/>
        <v>1.347945205479452</v>
      </c>
      <c r="GM24" s="30">
        <f t="shared" si="62"/>
        <v>31.758904109589043</v>
      </c>
      <c r="GN24" s="65">
        <f t="shared" si="63"/>
        <v>0.10144927536231883</v>
      </c>
    </row>
    <row r="25" spans="1:196" ht="12.75">
      <c r="A25" t="s">
        <v>166</v>
      </c>
      <c r="B25" s="42">
        <v>39316</v>
      </c>
      <c r="C25" s="22" t="s">
        <v>31</v>
      </c>
      <c r="D25" t="s">
        <v>178</v>
      </c>
      <c r="E25" s="27">
        <v>39541</v>
      </c>
      <c r="F25" s="27">
        <v>39571</v>
      </c>
      <c r="G25">
        <v>103</v>
      </c>
      <c r="H25">
        <v>59</v>
      </c>
      <c r="J25" s="18">
        <f>G25/(G25+H25)</f>
        <v>0.6358024691358025</v>
      </c>
      <c r="K25" t="s">
        <v>36</v>
      </c>
      <c r="L25" t="s">
        <v>185</v>
      </c>
      <c r="M25" s="27">
        <v>39650</v>
      </c>
      <c r="N25" s="27">
        <v>39680</v>
      </c>
      <c r="O25">
        <v>99</v>
      </c>
      <c r="P25">
        <v>51</v>
      </c>
      <c r="R25" s="18">
        <f>O25/(O25+P25)</f>
        <v>0.66</v>
      </c>
      <c r="S25" s="24"/>
      <c r="T25" s="24"/>
      <c r="U25" s="24"/>
      <c r="V25" s="24"/>
      <c r="W25" s="24"/>
      <c r="X25" s="24"/>
      <c r="Y25" s="25"/>
      <c r="Z25" t="s">
        <v>37</v>
      </c>
      <c r="AA25" t="s">
        <v>194</v>
      </c>
      <c r="AB25" s="27">
        <v>39770</v>
      </c>
      <c r="AC25" s="27">
        <v>39800</v>
      </c>
      <c r="AD25">
        <v>155</v>
      </c>
      <c r="AE25">
        <v>29</v>
      </c>
      <c r="AG25" s="18">
        <f t="shared" si="35"/>
        <v>0.842391304347826</v>
      </c>
      <c r="AH25" s="32">
        <v>3</v>
      </c>
      <c r="AI25" s="33">
        <f>(AC25-E25)*12/365</f>
        <v>8.515068493150684</v>
      </c>
      <c r="AJ25" s="32">
        <v>254</v>
      </c>
      <c r="AL25" t="s">
        <v>42</v>
      </c>
      <c r="AM25" t="s">
        <v>199</v>
      </c>
      <c r="AN25" s="27">
        <v>39862</v>
      </c>
      <c r="AO25" s="27">
        <v>39877</v>
      </c>
      <c r="AP25">
        <v>170</v>
      </c>
      <c r="AQ25">
        <v>23</v>
      </c>
      <c r="AR25">
        <v>37</v>
      </c>
      <c r="AS25" s="18">
        <f t="shared" si="36"/>
        <v>0.8808290155440415</v>
      </c>
      <c r="AT25" t="s">
        <v>44</v>
      </c>
      <c r="AU25" t="s">
        <v>207</v>
      </c>
      <c r="AV25" s="27">
        <v>39972</v>
      </c>
      <c r="AW25" s="27">
        <v>39987</v>
      </c>
      <c r="AX25">
        <v>183</v>
      </c>
      <c r="AY25">
        <v>15</v>
      </c>
      <c r="AZ25">
        <v>34</v>
      </c>
      <c r="BA25" s="18">
        <f t="shared" si="37"/>
        <v>0.9242424242424242</v>
      </c>
      <c r="BB25" t="s">
        <v>46</v>
      </c>
      <c r="BC25" t="s">
        <v>213</v>
      </c>
      <c r="BD25" s="27">
        <v>40036</v>
      </c>
      <c r="BE25" s="27">
        <v>40051</v>
      </c>
      <c r="BF25">
        <v>187</v>
      </c>
      <c r="BG25">
        <v>8</v>
      </c>
      <c r="BH25">
        <v>38</v>
      </c>
      <c r="BI25" s="18">
        <f t="shared" si="38"/>
        <v>0.958974358974359</v>
      </c>
      <c r="BJ25" s="24"/>
      <c r="BK25" s="24"/>
      <c r="BL25" s="24"/>
      <c r="BM25" s="24"/>
      <c r="BN25" s="24"/>
      <c r="BO25" s="24"/>
      <c r="BP25" s="24"/>
      <c r="BQ25" s="26"/>
      <c r="BR25" s="24"/>
      <c r="BS25" s="24"/>
      <c r="BT25" s="24"/>
      <c r="BU25" s="24"/>
      <c r="BV25" s="24"/>
      <c r="BW25" s="24"/>
      <c r="BX25" s="24"/>
      <c r="BY25" s="26"/>
      <c r="BZ25" s="24"/>
      <c r="CA25" s="24"/>
      <c r="CB25" s="24"/>
      <c r="CC25" s="24"/>
      <c r="CD25" s="24"/>
      <c r="CE25" s="24"/>
      <c r="CF25" s="24"/>
      <c r="CG25" s="26"/>
      <c r="CH25" s="55">
        <f>BI25</f>
        <v>0.958974358974359</v>
      </c>
      <c r="CI25" s="32">
        <v>3</v>
      </c>
      <c r="CJ25" s="32">
        <f t="shared" si="39"/>
        <v>6</v>
      </c>
      <c r="CK25" s="33">
        <f>(BE25-AN25)*12/365</f>
        <v>6.213698630136986</v>
      </c>
      <c r="CL25" s="33">
        <f>(BE25-E25)*12/365</f>
        <v>16.767123287671232</v>
      </c>
      <c r="CN25" t="s">
        <v>46</v>
      </c>
      <c r="CO25" s="27">
        <v>40093</v>
      </c>
      <c r="CP25" s="27">
        <v>40123</v>
      </c>
      <c r="CQ25">
        <v>103</v>
      </c>
      <c r="CR25">
        <v>15</v>
      </c>
      <c r="CT25" s="20">
        <f t="shared" si="40"/>
        <v>0.8728813559322034</v>
      </c>
      <c r="CV25" s="21" t="s">
        <v>48</v>
      </c>
      <c r="CW25" s="23">
        <v>40221</v>
      </c>
      <c r="CX25" s="27">
        <v>43888</v>
      </c>
      <c r="CY25">
        <v>105</v>
      </c>
      <c r="CZ25">
        <v>16</v>
      </c>
      <c r="DB25" s="18">
        <f t="shared" si="41"/>
        <v>0.8677685950413223</v>
      </c>
      <c r="DC25" t="s">
        <v>50</v>
      </c>
      <c r="DD25" s="27">
        <v>40287</v>
      </c>
      <c r="DE25" s="27">
        <v>40302</v>
      </c>
      <c r="DF25">
        <v>121</v>
      </c>
      <c r="DG25">
        <v>8</v>
      </c>
      <c r="DI25" s="18">
        <f t="shared" si="42"/>
        <v>0.937984496124031</v>
      </c>
      <c r="DJ25" t="s">
        <v>52</v>
      </c>
      <c r="DK25" s="27">
        <v>40324</v>
      </c>
      <c r="DL25" s="27">
        <v>40339</v>
      </c>
      <c r="DM25">
        <v>123</v>
      </c>
      <c r="DN25">
        <v>6</v>
      </c>
      <c r="DP25" s="18">
        <f t="shared" si="43"/>
        <v>0.9534883720930233</v>
      </c>
      <c r="DQ25" t="s">
        <v>54</v>
      </c>
      <c r="DR25" s="27">
        <v>40378</v>
      </c>
      <c r="DS25" s="27">
        <v>40394</v>
      </c>
      <c r="DT25">
        <v>123</v>
      </c>
      <c r="DU25">
        <v>6</v>
      </c>
      <c r="DW25" s="18">
        <f t="shared" si="44"/>
        <v>0.9534883720930233</v>
      </c>
      <c r="DX25" t="s">
        <v>55</v>
      </c>
      <c r="DY25" s="27">
        <v>40396</v>
      </c>
      <c r="DZ25" s="27">
        <v>40406</v>
      </c>
      <c r="EA25">
        <v>124</v>
      </c>
      <c r="EB25">
        <v>5</v>
      </c>
      <c r="ED25" s="18">
        <f>EA25/(EA25+EB25)</f>
        <v>0.9612403100775194</v>
      </c>
      <c r="EE25" t="s">
        <v>56</v>
      </c>
      <c r="EF25" s="27">
        <v>40409</v>
      </c>
      <c r="EG25" s="27">
        <v>40419</v>
      </c>
      <c r="EH25">
        <v>126</v>
      </c>
      <c r="EI25">
        <v>3</v>
      </c>
      <c r="EK25" s="18">
        <f>EH25/(EH25+EI25)</f>
        <v>0.9767441860465116</v>
      </c>
      <c r="EL25" s="24"/>
      <c r="EM25" s="24"/>
      <c r="EN25" s="24"/>
      <c r="EO25" s="24"/>
      <c r="EP25" s="24"/>
      <c r="EQ25" s="25"/>
      <c r="ER25" s="24"/>
      <c r="ES25" s="24"/>
      <c r="ET25" s="24"/>
      <c r="EU25" s="24"/>
      <c r="EV25" s="24"/>
      <c r="EW25" s="24"/>
      <c r="EX25" s="25"/>
      <c r="EY25" s="24"/>
      <c r="EZ25" s="24"/>
      <c r="FA25" s="24"/>
      <c r="FB25" s="24"/>
      <c r="FC25" s="24"/>
      <c r="FD25" s="24"/>
      <c r="FE25" s="25"/>
      <c r="FF25" s="55">
        <f>EK25</f>
        <v>0.9767441860465116</v>
      </c>
      <c r="FG25" s="32">
        <v>7</v>
      </c>
      <c r="FH25" s="32">
        <f t="shared" si="45"/>
        <v>13</v>
      </c>
      <c r="FI25" s="33">
        <f>(EG25-CO25)*12/365</f>
        <v>10.717808219178082</v>
      </c>
      <c r="FJ25" s="40">
        <v>144</v>
      </c>
      <c r="FK25" s="23">
        <v>40451</v>
      </c>
      <c r="FL25" s="23">
        <v>40465</v>
      </c>
      <c r="FM25" s="36">
        <f t="shared" si="46"/>
        <v>681</v>
      </c>
      <c r="FN25" s="30">
        <f t="shared" si="47"/>
        <v>22.389041095890413</v>
      </c>
      <c r="FO25" s="30">
        <f t="shared" si="48"/>
        <v>1.8657534246575342</v>
      </c>
      <c r="FP25" s="36">
        <f t="shared" si="49"/>
        <v>358</v>
      </c>
      <c r="FQ25" s="30">
        <f t="shared" si="50"/>
        <v>11.769863013698629</v>
      </c>
      <c r="FR25" s="30">
        <f t="shared" si="51"/>
        <v>0.9808219178082191</v>
      </c>
      <c r="FS25" s="36">
        <f t="shared" si="52"/>
        <v>1135</v>
      </c>
      <c r="FT25" s="30">
        <f t="shared" si="53"/>
        <v>37.31506849315068</v>
      </c>
      <c r="FU25" s="30">
        <f t="shared" si="54"/>
        <v>3.1095890410958904</v>
      </c>
      <c r="FW25" s="27">
        <f t="shared" si="19"/>
        <v>39316</v>
      </c>
      <c r="FX25" s="27">
        <f t="shared" si="20"/>
        <v>39541</v>
      </c>
      <c r="FY25" s="27">
        <f>BE25</f>
        <v>40051</v>
      </c>
      <c r="FZ25" s="27">
        <f t="shared" si="21"/>
        <v>40093</v>
      </c>
      <c r="GA25" s="27">
        <f>EG25</f>
        <v>40419</v>
      </c>
      <c r="GB25" s="27">
        <f t="shared" si="22"/>
        <v>40451</v>
      </c>
      <c r="GC25" s="27">
        <f t="shared" si="55"/>
        <v>40465</v>
      </c>
      <c r="GE25" s="30">
        <f t="shared" si="56"/>
        <v>7.397260273972603</v>
      </c>
      <c r="GF25" s="30">
        <f t="shared" si="57"/>
        <v>16.767123287671232</v>
      </c>
      <c r="GG25" s="30">
        <f t="shared" si="58"/>
        <v>1.3808219178082193</v>
      </c>
      <c r="GH25" s="30">
        <f t="shared" si="59"/>
        <v>10.717808219178082</v>
      </c>
      <c r="GI25" s="30">
        <f t="shared" si="60"/>
        <v>1.052054794520548</v>
      </c>
      <c r="GJ25" s="30">
        <f t="shared" si="61"/>
        <v>0.4602739726027397</v>
      </c>
      <c r="GM25" s="30">
        <f t="shared" si="62"/>
        <v>37.775342465753425</v>
      </c>
      <c r="GN25" s="65">
        <f t="shared" si="63"/>
        <v>0.027850304612706704</v>
      </c>
    </row>
    <row r="26" spans="1:196" ht="12.75">
      <c r="A26" t="s">
        <v>208</v>
      </c>
      <c r="B26" s="42">
        <v>39163</v>
      </c>
      <c r="C26" s="24"/>
      <c r="D26" s="24"/>
      <c r="E26" s="24"/>
      <c r="F26" s="24"/>
      <c r="G26" s="24"/>
      <c r="H26" s="24"/>
      <c r="I26" s="24"/>
      <c r="J26" s="25"/>
      <c r="K26" s="24"/>
      <c r="L26" s="24"/>
      <c r="M26" s="24"/>
      <c r="N26" s="24"/>
      <c r="O26" s="24"/>
      <c r="P26" s="24"/>
      <c r="Q26" s="24"/>
      <c r="R26" s="25"/>
      <c r="S26" s="24"/>
      <c r="T26" s="24"/>
      <c r="U26" s="24"/>
      <c r="V26" s="24"/>
      <c r="W26" s="24"/>
      <c r="X26" s="24"/>
      <c r="Y26" s="25"/>
      <c r="Z26" t="s">
        <v>31</v>
      </c>
      <c r="AA26" t="s">
        <v>209</v>
      </c>
      <c r="AB26" s="27">
        <v>39951</v>
      </c>
      <c r="AC26" s="27">
        <v>39991</v>
      </c>
      <c r="AD26">
        <v>155</v>
      </c>
      <c r="AE26">
        <v>23</v>
      </c>
      <c r="AF26">
        <v>29</v>
      </c>
      <c r="AG26" s="18">
        <f t="shared" si="35"/>
        <v>0.8707865168539326</v>
      </c>
      <c r="AH26" s="32">
        <v>1</v>
      </c>
      <c r="AI26" s="33">
        <f>(AC26-AB26)*12/365</f>
        <v>1.3150684931506849</v>
      </c>
      <c r="AJ26" s="32">
        <v>246</v>
      </c>
      <c r="AL26" t="s">
        <v>36</v>
      </c>
      <c r="AM26" t="s">
        <v>216</v>
      </c>
      <c r="AN26" s="27">
        <v>40158</v>
      </c>
      <c r="AO26" s="27">
        <v>40186</v>
      </c>
      <c r="AP26">
        <v>166</v>
      </c>
      <c r="AQ26">
        <v>20</v>
      </c>
      <c r="AR26">
        <v>25</v>
      </c>
      <c r="AS26" s="18">
        <f t="shared" si="36"/>
        <v>0.8924731182795699</v>
      </c>
      <c r="AT26" t="s">
        <v>37</v>
      </c>
      <c r="AU26" t="s">
        <v>220</v>
      </c>
      <c r="AV26" s="27">
        <v>40268</v>
      </c>
      <c r="AW26" s="27">
        <v>40293</v>
      </c>
      <c r="AX26">
        <v>167</v>
      </c>
      <c r="AY26">
        <v>20</v>
      </c>
      <c r="AZ26">
        <v>25</v>
      </c>
      <c r="BA26" s="18">
        <f t="shared" si="37"/>
        <v>0.893048128342246</v>
      </c>
      <c r="BB26" t="s">
        <v>42</v>
      </c>
      <c r="BC26" t="s">
        <v>221</v>
      </c>
      <c r="BD26" s="27">
        <v>40339</v>
      </c>
      <c r="BE26" s="27">
        <v>40354</v>
      </c>
      <c r="BF26">
        <v>164</v>
      </c>
      <c r="BG26">
        <v>20</v>
      </c>
      <c r="BH26">
        <v>28</v>
      </c>
      <c r="BI26" s="18">
        <f t="shared" si="38"/>
        <v>0.8913043478260869</v>
      </c>
      <c r="BJ26" t="s">
        <v>44</v>
      </c>
      <c r="BK26" t="s">
        <v>225</v>
      </c>
      <c r="BL26" s="27">
        <v>40394</v>
      </c>
      <c r="BM26" s="27">
        <v>40409</v>
      </c>
      <c r="BN26">
        <v>172</v>
      </c>
      <c r="BO26">
        <v>15</v>
      </c>
      <c r="BP26">
        <v>25</v>
      </c>
      <c r="BQ26" s="18">
        <f aca="true" t="shared" si="64" ref="BQ26:BQ31">BN26/(BN26+BO26)</f>
        <v>0.9197860962566845</v>
      </c>
      <c r="BR26" s="24"/>
      <c r="BS26" s="24"/>
      <c r="BT26" s="24"/>
      <c r="BU26" s="24"/>
      <c r="BV26" s="24"/>
      <c r="BW26" s="24"/>
      <c r="BX26" s="24"/>
      <c r="BY26" s="26"/>
      <c r="BZ26" s="24"/>
      <c r="CA26" s="24"/>
      <c r="CB26" s="24"/>
      <c r="CC26" s="24"/>
      <c r="CD26" s="24"/>
      <c r="CE26" s="24"/>
      <c r="CF26" s="24"/>
      <c r="CG26" s="26"/>
      <c r="CH26" s="55">
        <f>BQ26</f>
        <v>0.9197860962566845</v>
      </c>
      <c r="CI26" s="32">
        <v>4</v>
      </c>
      <c r="CJ26" s="32">
        <f t="shared" si="39"/>
        <v>5</v>
      </c>
      <c r="CK26" s="33">
        <f>(BM26-AN26)*12/365</f>
        <v>8.252054794520548</v>
      </c>
      <c r="CL26" s="33">
        <f>(BM26-AB26)*12/365</f>
        <v>15.057534246575342</v>
      </c>
      <c r="CN26" t="s">
        <v>46</v>
      </c>
      <c r="CO26" s="27">
        <v>40442</v>
      </c>
      <c r="CP26" s="27">
        <v>40487</v>
      </c>
      <c r="CQ26">
        <v>122</v>
      </c>
      <c r="CR26">
        <v>18</v>
      </c>
      <c r="CS26">
        <v>9</v>
      </c>
      <c r="CT26" s="20">
        <f t="shared" si="40"/>
        <v>0.8714285714285714</v>
      </c>
      <c r="CV26" s="21" t="s">
        <v>48</v>
      </c>
      <c r="CW26" s="23">
        <v>40577</v>
      </c>
      <c r="CX26" s="27">
        <v>40592</v>
      </c>
      <c r="CY26">
        <v>132</v>
      </c>
      <c r="CZ26">
        <v>14</v>
      </c>
      <c r="DA26">
        <v>9</v>
      </c>
      <c r="DB26" s="18">
        <f t="shared" si="41"/>
        <v>0.9041095890410958</v>
      </c>
      <c r="DC26" t="s">
        <v>50</v>
      </c>
      <c r="DD26" s="27">
        <v>40627</v>
      </c>
      <c r="DE26" s="27">
        <v>40648</v>
      </c>
      <c r="DF26">
        <v>136</v>
      </c>
      <c r="DG26">
        <v>12</v>
      </c>
      <c r="DH26">
        <v>10</v>
      </c>
      <c r="DI26" s="18">
        <f t="shared" si="42"/>
        <v>0.918918918918919</v>
      </c>
      <c r="DJ26" t="s">
        <v>52</v>
      </c>
      <c r="DK26" s="27">
        <v>40696</v>
      </c>
      <c r="DL26" s="27">
        <v>40716</v>
      </c>
      <c r="DM26">
        <v>139</v>
      </c>
      <c r="DN26">
        <v>11</v>
      </c>
      <c r="DO26">
        <v>10</v>
      </c>
      <c r="DP26" s="18">
        <f t="shared" si="43"/>
        <v>0.9266666666666666</v>
      </c>
      <c r="DQ26" t="s">
        <v>53</v>
      </c>
      <c r="DR26" s="27">
        <v>40773</v>
      </c>
      <c r="DS26" s="27">
        <v>40793</v>
      </c>
      <c r="DT26">
        <v>142</v>
      </c>
      <c r="DU26">
        <v>13</v>
      </c>
      <c r="DV26">
        <v>9</v>
      </c>
      <c r="DW26" s="18">
        <f t="shared" si="44"/>
        <v>0.9161290322580645</v>
      </c>
      <c r="DX26" t="s">
        <v>54</v>
      </c>
      <c r="DY26" s="27">
        <v>40823</v>
      </c>
      <c r="DZ26" s="27">
        <v>40838</v>
      </c>
      <c r="EA26">
        <v>147</v>
      </c>
      <c r="EB26">
        <v>9</v>
      </c>
      <c r="EC26">
        <v>8</v>
      </c>
      <c r="ED26" s="18">
        <f>EA26/(EA26+EB26)</f>
        <v>0.9423076923076923</v>
      </c>
      <c r="EE26" t="s">
        <v>55</v>
      </c>
      <c r="EF26" s="27">
        <v>40850</v>
      </c>
      <c r="EG26" s="27">
        <v>40860</v>
      </c>
      <c r="EH26">
        <v>150</v>
      </c>
      <c r="EI26">
        <v>5</v>
      </c>
      <c r="EJ26">
        <v>9</v>
      </c>
      <c r="EK26" s="18">
        <f>EH26/(EH26+EI26)</f>
        <v>0.967741935483871</v>
      </c>
      <c r="EL26" s="24"/>
      <c r="EM26" s="24"/>
      <c r="EN26" s="24"/>
      <c r="EO26" s="24"/>
      <c r="EP26" s="24"/>
      <c r="EQ26" s="25"/>
      <c r="ER26" s="24"/>
      <c r="ES26" s="24"/>
      <c r="ET26" s="24"/>
      <c r="EU26" s="24"/>
      <c r="EV26" s="24"/>
      <c r="EW26" s="24"/>
      <c r="EX26" s="25"/>
      <c r="EY26" s="24"/>
      <c r="EZ26" s="24"/>
      <c r="FA26" s="24"/>
      <c r="FB26" s="24"/>
      <c r="FC26" s="24"/>
      <c r="FD26" s="24"/>
      <c r="FE26" s="25"/>
      <c r="FF26" s="55">
        <f>EK26</f>
        <v>0.967741935483871</v>
      </c>
      <c r="FG26" s="32">
        <v>7</v>
      </c>
      <c r="FH26" s="32">
        <f t="shared" si="45"/>
        <v>12</v>
      </c>
      <c r="FI26" s="33">
        <f>(EG26-CO26)*12/365</f>
        <v>13.742465753424657</v>
      </c>
      <c r="FJ26" s="40">
        <v>186</v>
      </c>
      <c r="FK26" s="23">
        <v>40945</v>
      </c>
      <c r="FL26" s="23">
        <v>40997</v>
      </c>
      <c r="FM26" s="36">
        <f t="shared" si="46"/>
        <v>994</v>
      </c>
      <c r="FN26" s="30">
        <f t="shared" si="47"/>
        <v>32.679452054794524</v>
      </c>
      <c r="FO26" s="30">
        <f t="shared" si="48"/>
        <v>2.723287671232877</v>
      </c>
      <c r="FP26" s="36">
        <f t="shared" si="49"/>
        <v>503</v>
      </c>
      <c r="FQ26" s="30">
        <f t="shared" si="50"/>
        <v>16.536986301369865</v>
      </c>
      <c r="FR26" s="30">
        <f t="shared" si="51"/>
        <v>1.378082191780822</v>
      </c>
      <c r="FS26" s="36">
        <f t="shared" si="52"/>
        <v>1782</v>
      </c>
      <c r="FT26" s="30">
        <f t="shared" si="53"/>
        <v>58.586301369863016</v>
      </c>
      <c r="FU26" s="30">
        <f t="shared" si="54"/>
        <v>4.882191780821918</v>
      </c>
      <c r="FW26" s="27">
        <f t="shared" si="19"/>
        <v>39163</v>
      </c>
      <c r="FX26" s="27">
        <f>AB26</f>
        <v>39951</v>
      </c>
      <c r="FY26" s="27">
        <f>BM26</f>
        <v>40409</v>
      </c>
      <c r="FZ26" s="27">
        <f t="shared" si="21"/>
        <v>40442</v>
      </c>
      <c r="GA26" s="27">
        <f>EG26</f>
        <v>40860</v>
      </c>
      <c r="GB26" s="27">
        <f t="shared" si="22"/>
        <v>40945</v>
      </c>
      <c r="GC26" s="27">
        <f t="shared" si="55"/>
        <v>40997</v>
      </c>
      <c r="GE26" s="30">
        <f t="shared" si="56"/>
        <v>25.90684931506849</v>
      </c>
      <c r="GF26" s="30">
        <f t="shared" si="57"/>
        <v>15.057534246575342</v>
      </c>
      <c r="GG26" s="30">
        <f t="shared" si="58"/>
        <v>1.084931506849315</v>
      </c>
      <c r="GH26" s="30">
        <f t="shared" si="59"/>
        <v>13.742465753424657</v>
      </c>
      <c r="GI26" s="30">
        <f t="shared" si="60"/>
        <v>2.794520547945205</v>
      </c>
      <c r="GJ26" s="30">
        <f t="shared" si="61"/>
        <v>1.7095890410958905</v>
      </c>
      <c r="GM26" s="30">
        <f t="shared" si="62"/>
        <v>60.295890410958904</v>
      </c>
      <c r="GN26" s="65">
        <f t="shared" si="63"/>
        <v>0.046346782988004355</v>
      </c>
    </row>
    <row r="27" spans="1:196" ht="12.75">
      <c r="A27" t="s">
        <v>175</v>
      </c>
      <c r="B27" s="42">
        <v>39534</v>
      </c>
      <c r="C27" s="24"/>
      <c r="D27" s="24"/>
      <c r="E27" s="24"/>
      <c r="F27" s="24"/>
      <c r="G27" s="24"/>
      <c r="H27" s="24"/>
      <c r="I27" s="24"/>
      <c r="J27" s="25"/>
      <c r="K27" s="24"/>
      <c r="L27" s="24"/>
      <c r="M27" s="24"/>
      <c r="N27" s="24"/>
      <c r="O27" s="24"/>
      <c r="P27" s="24"/>
      <c r="Q27" s="24"/>
      <c r="R27" s="25"/>
      <c r="S27" s="24"/>
      <c r="T27" s="24"/>
      <c r="U27" s="24"/>
      <c r="V27" s="24"/>
      <c r="W27" s="24"/>
      <c r="X27" s="24"/>
      <c r="Y27" s="25"/>
      <c r="Z27" t="s">
        <v>31</v>
      </c>
      <c r="AA27" t="s">
        <v>223</v>
      </c>
      <c r="AB27" s="27">
        <v>40339</v>
      </c>
      <c r="AC27" s="27">
        <v>40369</v>
      </c>
      <c r="AD27">
        <v>112</v>
      </c>
      <c r="AE27">
        <v>31</v>
      </c>
      <c r="AF27">
        <v>37</v>
      </c>
      <c r="AG27" s="18">
        <f t="shared" si="35"/>
        <v>0.7832167832167832</v>
      </c>
      <c r="AH27" s="32">
        <v>1</v>
      </c>
      <c r="AI27" s="33">
        <f>(AC27-AB27)*12/365</f>
        <v>0.9863013698630136</v>
      </c>
      <c r="AJ27" s="32">
        <v>257</v>
      </c>
      <c r="AL27" t="s">
        <v>36</v>
      </c>
      <c r="AM27" t="s">
        <v>232</v>
      </c>
      <c r="AN27" s="27">
        <v>40505</v>
      </c>
      <c r="AO27" s="27">
        <v>40520</v>
      </c>
      <c r="AP27">
        <v>117</v>
      </c>
      <c r="AQ27">
        <v>32</v>
      </c>
      <c r="AR27">
        <v>36</v>
      </c>
      <c r="AS27" s="18">
        <f t="shared" si="36"/>
        <v>0.785234899328859</v>
      </c>
      <c r="AT27" t="s">
        <v>37</v>
      </c>
      <c r="AU27" s="27" t="s">
        <v>238</v>
      </c>
      <c r="AV27" s="27">
        <v>40583</v>
      </c>
      <c r="AW27" s="27">
        <v>40598</v>
      </c>
      <c r="AX27">
        <v>127</v>
      </c>
      <c r="AY27">
        <v>30</v>
      </c>
      <c r="AZ27">
        <v>37</v>
      </c>
      <c r="BA27" s="18">
        <f t="shared" si="37"/>
        <v>0.8089171974522293</v>
      </c>
      <c r="BB27" t="s">
        <v>42</v>
      </c>
      <c r="BC27" t="s">
        <v>240</v>
      </c>
      <c r="BD27" s="27">
        <v>40627</v>
      </c>
      <c r="BE27" s="27">
        <v>40642</v>
      </c>
      <c r="BF27">
        <v>135</v>
      </c>
      <c r="BG27">
        <v>23</v>
      </c>
      <c r="BH27">
        <v>37</v>
      </c>
      <c r="BI27" s="18">
        <f t="shared" si="38"/>
        <v>0.8544303797468354</v>
      </c>
      <c r="BJ27" t="s">
        <v>44</v>
      </c>
      <c r="BK27" t="s">
        <v>244</v>
      </c>
      <c r="BL27" s="27">
        <v>40696</v>
      </c>
      <c r="BM27" s="27">
        <v>40711</v>
      </c>
      <c r="BN27">
        <v>142</v>
      </c>
      <c r="BO27">
        <v>15</v>
      </c>
      <c r="BP27">
        <v>39</v>
      </c>
      <c r="BQ27" s="18">
        <f t="shared" si="64"/>
        <v>0.9044585987261147</v>
      </c>
      <c r="BR27" t="s">
        <v>46</v>
      </c>
      <c r="BS27" t="s">
        <v>253</v>
      </c>
      <c r="BT27" s="27">
        <v>40749</v>
      </c>
      <c r="BU27" s="27">
        <v>40764</v>
      </c>
      <c r="BV27">
        <v>149</v>
      </c>
      <c r="BW27">
        <v>9</v>
      </c>
      <c r="BX27">
        <v>38</v>
      </c>
      <c r="BY27" s="18">
        <f>BV27/(BV27+BW27)</f>
        <v>0.9430379746835443</v>
      </c>
      <c r="BZ27" t="s">
        <v>46</v>
      </c>
      <c r="CA27" t="s">
        <v>255</v>
      </c>
      <c r="CB27" s="27">
        <v>40771</v>
      </c>
      <c r="CC27" s="27">
        <v>40786</v>
      </c>
      <c r="CD27">
        <v>151</v>
      </c>
      <c r="CE27">
        <v>8</v>
      </c>
      <c r="CF27">
        <v>38</v>
      </c>
      <c r="CG27" s="18">
        <f>CD27/(CD27+CE27)</f>
        <v>0.949685534591195</v>
      </c>
      <c r="CH27" s="55">
        <f>CG27</f>
        <v>0.949685534591195</v>
      </c>
      <c r="CI27" s="32">
        <v>6</v>
      </c>
      <c r="CJ27" s="32">
        <f>CI27+AH27</f>
        <v>7</v>
      </c>
      <c r="CK27" s="33">
        <f>(CC27-AN27)*12/365</f>
        <v>9.238356164383562</v>
      </c>
      <c r="CL27" s="33">
        <f>(CC27-AB27)*12/365</f>
        <v>14.695890410958905</v>
      </c>
      <c r="CN27" t="s">
        <v>46</v>
      </c>
      <c r="CO27" s="27">
        <v>40798</v>
      </c>
      <c r="CP27" s="27">
        <v>40828</v>
      </c>
      <c r="CQ27">
        <v>106</v>
      </c>
      <c r="CR27">
        <v>8</v>
      </c>
      <c r="CS27">
        <v>9</v>
      </c>
      <c r="CT27" s="20">
        <f t="shared" si="40"/>
        <v>0.9298245614035088</v>
      </c>
      <c r="CV27" s="21" t="s">
        <v>48</v>
      </c>
      <c r="CW27" s="23">
        <v>40858</v>
      </c>
      <c r="CX27" s="27">
        <v>40873</v>
      </c>
      <c r="CY27">
        <v>113</v>
      </c>
      <c r="CZ27">
        <v>5</v>
      </c>
      <c r="DA27">
        <v>9</v>
      </c>
      <c r="DB27" s="18">
        <f>CY27/(CY27+CZ27)</f>
        <v>0.9576271186440678</v>
      </c>
      <c r="DC27" t="s">
        <v>50</v>
      </c>
      <c r="DD27" s="27">
        <v>40889</v>
      </c>
      <c r="DE27" s="27">
        <v>40910</v>
      </c>
      <c r="DF27">
        <v>119</v>
      </c>
      <c r="DG27">
        <v>1</v>
      </c>
      <c r="DH27">
        <v>11</v>
      </c>
      <c r="DI27" s="18">
        <f t="shared" si="42"/>
        <v>0.9916666666666667</v>
      </c>
      <c r="DJ27" t="s">
        <v>52</v>
      </c>
      <c r="DK27" s="27">
        <v>40925</v>
      </c>
      <c r="DL27" s="27">
        <v>40935</v>
      </c>
      <c r="DM27">
        <v>124</v>
      </c>
      <c r="DN27">
        <v>0</v>
      </c>
      <c r="DO27">
        <v>11</v>
      </c>
      <c r="DP27" s="18">
        <f t="shared" si="43"/>
        <v>1</v>
      </c>
      <c r="DQ27" s="24"/>
      <c r="DR27" s="24"/>
      <c r="DS27" s="24"/>
      <c r="DT27" s="24"/>
      <c r="DU27" s="24"/>
      <c r="DV27" s="24"/>
      <c r="DW27" s="25"/>
      <c r="DX27" s="24"/>
      <c r="DY27" s="24"/>
      <c r="DZ27" s="24"/>
      <c r="EA27" s="24"/>
      <c r="EB27" s="24"/>
      <c r="EC27" s="24"/>
      <c r="ED27" s="25"/>
      <c r="EE27" s="24"/>
      <c r="EF27" s="24"/>
      <c r="EG27" s="24"/>
      <c r="EH27" s="24"/>
      <c r="EI27" s="24"/>
      <c r="EJ27" s="24"/>
      <c r="EK27" s="25"/>
      <c r="EL27" s="24"/>
      <c r="EM27" s="24"/>
      <c r="EN27" s="24"/>
      <c r="EO27" s="24"/>
      <c r="EP27" s="24"/>
      <c r="EQ27" s="25"/>
      <c r="ER27" s="24"/>
      <c r="ES27" s="24"/>
      <c r="ET27" s="24"/>
      <c r="EU27" s="24"/>
      <c r="EV27" s="24"/>
      <c r="EW27" s="24"/>
      <c r="EX27" s="25"/>
      <c r="EY27" s="24"/>
      <c r="EZ27" s="24"/>
      <c r="FA27" s="24"/>
      <c r="FB27" s="24"/>
      <c r="FC27" s="24"/>
      <c r="FD27" s="24"/>
      <c r="FE27" s="25"/>
      <c r="FF27" s="20">
        <f>DP27</f>
        <v>1</v>
      </c>
      <c r="FG27" s="32">
        <v>4</v>
      </c>
      <c r="FH27" s="32">
        <f t="shared" si="45"/>
        <v>11</v>
      </c>
      <c r="FI27" s="33">
        <f>(DL27-CO27)*12/365</f>
        <v>4.504109589041096</v>
      </c>
      <c r="FJ27" s="40">
        <v>156</v>
      </c>
      <c r="FK27" s="23">
        <v>40997</v>
      </c>
      <c r="FL27" s="23">
        <v>41058</v>
      </c>
      <c r="FM27" s="36">
        <f t="shared" si="46"/>
        <v>658</v>
      </c>
      <c r="FN27" s="30">
        <f t="shared" si="47"/>
        <v>21.632876712328766</v>
      </c>
      <c r="FO27" s="30">
        <f t="shared" si="48"/>
        <v>1.8027397260273972</v>
      </c>
      <c r="FP27" s="36">
        <f t="shared" si="49"/>
        <v>199</v>
      </c>
      <c r="FQ27" s="30">
        <f t="shared" si="50"/>
        <v>6.542465753424658</v>
      </c>
      <c r="FR27" s="30">
        <f t="shared" si="51"/>
        <v>0.5452054794520548</v>
      </c>
      <c r="FS27" s="36">
        <f t="shared" si="52"/>
        <v>1463</v>
      </c>
      <c r="FT27" s="30">
        <f t="shared" si="53"/>
        <v>48.0986301369863</v>
      </c>
      <c r="FU27" s="30">
        <f t="shared" si="54"/>
        <v>4.008219178082192</v>
      </c>
      <c r="FW27" s="27">
        <f t="shared" si="19"/>
        <v>39534</v>
      </c>
      <c r="FX27" s="27">
        <f>AB27</f>
        <v>40339</v>
      </c>
      <c r="FY27" s="27">
        <f>CC27</f>
        <v>40786</v>
      </c>
      <c r="FZ27" s="27">
        <f t="shared" si="21"/>
        <v>40798</v>
      </c>
      <c r="GA27" s="27">
        <f>DL27</f>
        <v>40935</v>
      </c>
      <c r="GB27" s="27">
        <f t="shared" si="22"/>
        <v>40997</v>
      </c>
      <c r="GC27" s="27">
        <f t="shared" si="55"/>
        <v>41058</v>
      </c>
      <c r="GE27" s="30">
        <f t="shared" si="56"/>
        <v>26.465753424657535</v>
      </c>
      <c r="GF27" s="30">
        <f t="shared" si="57"/>
        <v>14.695890410958903</v>
      </c>
      <c r="GG27" s="30">
        <f t="shared" si="58"/>
        <v>0.3945205479452054</v>
      </c>
      <c r="GH27" s="30">
        <f t="shared" si="59"/>
        <v>4.5041095890410965</v>
      </c>
      <c r="GI27" s="30">
        <f t="shared" si="60"/>
        <v>2.0383561643835617</v>
      </c>
      <c r="GJ27" s="30">
        <f t="shared" si="61"/>
        <v>2.0054794520547947</v>
      </c>
      <c r="GM27" s="30">
        <f t="shared" si="62"/>
        <v>50.1041095890411</v>
      </c>
      <c r="GN27" s="65">
        <f t="shared" si="63"/>
        <v>0.04068241469816273</v>
      </c>
    </row>
    <row r="28" spans="1:196" ht="12.75">
      <c r="A28" t="s">
        <v>197</v>
      </c>
      <c r="B28" s="42">
        <v>39717</v>
      </c>
      <c r="C28" s="22" t="s">
        <v>31</v>
      </c>
      <c r="D28" t="s">
        <v>246</v>
      </c>
      <c r="E28" s="27">
        <v>40689</v>
      </c>
      <c r="F28" s="27">
        <v>40719</v>
      </c>
      <c r="G28">
        <v>148</v>
      </c>
      <c r="H28">
        <v>52</v>
      </c>
      <c r="I28">
        <v>16</v>
      </c>
      <c r="J28" s="18">
        <f>G28/(G28+H28)</f>
        <v>0.74</v>
      </c>
      <c r="K28" s="24"/>
      <c r="L28" s="24"/>
      <c r="M28" s="24"/>
      <c r="N28" s="24"/>
      <c r="O28" s="24"/>
      <c r="P28" s="24"/>
      <c r="Q28" s="24"/>
      <c r="R28" s="25"/>
      <c r="S28" s="24"/>
      <c r="T28" s="24"/>
      <c r="U28" s="24"/>
      <c r="V28" s="24"/>
      <c r="W28" s="24"/>
      <c r="X28" s="24"/>
      <c r="Y28" s="25"/>
      <c r="Z28" t="s">
        <v>36</v>
      </c>
      <c r="AA28" t="s">
        <v>272</v>
      </c>
      <c r="AB28" s="27">
        <v>40927</v>
      </c>
      <c r="AC28" s="27">
        <v>40957</v>
      </c>
      <c r="AD28">
        <v>223</v>
      </c>
      <c r="AE28">
        <v>28</v>
      </c>
      <c r="AF28">
        <v>19</v>
      </c>
      <c r="AG28" s="18">
        <f t="shared" si="35"/>
        <v>0.8884462151394422</v>
      </c>
      <c r="AH28" s="32">
        <v>2</v>
      </c>
      <c r="AI28" s="33">
        <f>(AC28-E28)*12/365</f>
        <v>8.810958904109588</v>
      </c>
      <c r="AJ28" s="32">
        <v>300</v>
      </c>
      <c r="AL28" t="s">
        <v>37</v>
      </c>
      <c r="AM28" t="s">
        <v>274</v>
      </c>
      <c r="AN28" s="27">
        <v>41065</v>
      </c>
      <c r="AO28" s="27">
        <v>41085</v>
      </c>
      <c r="AP28">
        <v>233</v>
      </c>
      <c r="AQ28">
        <v>24</v>
      </c>
      <c r="AR28">
        <v>14</v>
      </c>
      <c r="AS28" s="18">
        <f t="shared" si="36"/>
        <v>0.9066147859922179</v>
      </c>
      <c r="AT28" t="s">
        <v>42</v>
      </c>
      <c r="AU28" t="s">
        <v>299</v>
      </c>
      <c r="AV28" s="27">
        <v>41199</v>
      </c>
      <c r="AW28" s="27">
        <v>41214</v>
      </c>
      <c r="AX28">
        <v>242</v>
      </c>
      <c r="AY28">
        <v>15</v>
      </c>
      <c r="AZ28">
        <v>14</v>
      </c>
      <c r="BA28" s="18">
        <f t="shared" si="37"/>
        <v>0.9416342412451362</v>
      </c>
      <c r="BB28" t="s">
        <v>44</v>
      </c>
      <c r="BC28" t="s">
        <v>300</v>
      </c>
      <c r="BD28" s="27">
        <v>41291</v>
      </c>
      <c r="BE28" s="27">
        <v>41306</v>
      </c>
      <c r="BF28">
        <v>249</v>
      </c>
      <c r="BG28">
        <v>12</v>
      </c>
      <c r="BH28">
        <v>10</v>
      </c>
      <c r="BI28" s="18">
        <f t="shared" si="38"/>
        <v>0.9540229885057471</v>
      </c>
      <c r="BJ28" t="s">
        <v>44</v>
      </c>
      <c r="BK28" s="27" t="s">
        <v>304</v>
      </c>
      <c r="BL28" s="27">
        <v>41353</v>
      </c>
      <c r="BM28" s="27">
        <v>41368</v>
      </c>
      <c r="BN28">
        <v>252</v>
      </c>
      <c r="BO28">
        <v>10</v>
      </c>
      <c r="BP28">
        <v>10</v>
      </c>
      <c r="BQ28" s="18">
        <f t="shared" si="64"/>
        <v>0.9618320610687023</v>
      </c>
      <c r="BR28" s="24"/>
      <c r="BS28" s="24"/>
      <c r="BT28" s="24"/>
      <c r="BU28" s="24"/>
      <c r="BV28" s="24"/>
      <c r="BW28" s="24"/>
      <c r="BX28" s="24"/>
      <c r="BY28" s="26"/>
      <c r="BZ28" s="24"/>
      <c r="CA28" s="24"/>
      <c r="CB28" s="24"/>
      <c r="CC28" s="24"/>
      <c r="CD28" s="24"/>
      <c r="CE28" s="24"/>
      <c r="CF28" s="24"/>
      <c r="CG28" s="26"/>
      <c r="CH28" s="55">
        <f>BQ28</f>
        <v>0.9618320610687023</v>
      </c>
      <c r="CI28" s="32">
        <v>4</v>
      </c>
      <c r="CJ28" s="32">
        <f>CI28+AH28</f>
        <v>6</v>
      </c>
      <c r="CK28" s="33">
        <f>(BM28-AN28)*12/365</f>
        <v>9.961643835616439</v>
      </c>
      <c r="CL28" s="33">
        <f>(BM28-E28)*12/365</f>
        <v>22.323287671232876</v>
      </c>
      <c r="CN28" t="s">
        <v>44</v>
      </c>
      <c r="CO28" s="27">
        <v>41369</v>
      </c>
      <c r="CP28" s="27">
        <v>41399</v>
      </c>
      <c r="CQ28">
        <v>155</v>
      </c>
      <c r="CR28">
        <v>11</v>
      </c>
      <c r="CS28">
        <v>11</v>
      </c>
      <c r="CT28" s="20">
        <f t="shared" si="40"/>
        <v>0.9337349397590361</v>
      </c>
      <c r="CV28" s="21" t="s">
        <v>46</v>
      </c>
      <c r="CW28" s="23">
        <v>41474</v>
      </c>
      <c r="CX28" s="27">
        <v>41489</v>
      </c>
      <c r="CY28">
        <v>167</v>
      </c>
      <c r="CZ28">
        <v>6</v>
      </c>
      <c r="DA28">
        <v>10</v>
      </c>
      <c r="DB28" s="18">
        <f>CY28/(CY28+CZ28)</f>
        <v>0.9653179190751445</v>
      </c>
      <c r="DC28" t="s">
        <v>48</v>
      </c>
      <c r="DD28" s="27">
        <v>41537</v>
      </c>
      <c r="DE28" s="27">
        <v>41552</v>
      </c>
      <c r="DF28">
        <v>174</v>
      </c>
      <c r="DG28">
        <v>1</v>
      </c>
      <c r="DH28">
        <v>10</v>
      </c>
      <c r="DI28" s="18">
        <f>DF28/(DF28+DG28)</f>
        <v>0.9942857142857143</v>
      </c>
      <c r="DJ28" t="s">
        <v>48</v>
      </c>
      <c r="DK28" s="27">
        <v>41555</v>
      </c>
      <c r="DL28" s="27">
        <v>41570</v>
      </c>
      <c r="DM28">
        <v>176</v>
      </c>
      <c r="DN28">
        <v>1</v>
      </c>
      <c r="DO28">
        <v>11</v>
      </c>
      <c r="DP28" s="18">
        <f t="shared" si="43"/>
        <v>0.9943502824858758</v>
      </c>
      <c r="DQ28" s="24"/>
      <c r="DR28" s="24"/>
      <c r="DS28" s="24"/>
      <c r="DT28" s="24"/>
      <c r="DU28" s="24"/>
      <c r="DV28" s="24"/>
      <c r="DW28" s="25"/>
      <c r="DX28" s="24"/>
      <c r="DY28" s="24"/>
      <c r="DZ28" s="24"/>
      <c r="EA28" s="24"/>
      <c r="EB28" s="24"/>
      <c r="EC28" s="24"/>
      <c r="ED28" s="25"/>
      <c r="EE28" s="24"/>
      <c r="EF28" s="24"/>
      <c r="EG28" s="24"/>
      <c r="EH28" s="24"/>
      <c r="EI28" s="24"/>
      <c r="EJ28" s="24"/>
      <c r="EK28" s="25"/>
      <c r="EL28" s="24"/>
      <c r="EM28" s="24"/>
      <c r="EN28" s="24"/>
      <c r="EO28" s="24"/>
      <c r="EP28" s="24"/>
      <c r="EQ28" s="25"/>
      <c r="ER28" s="24"/>
      <c r="ES28" s="24"/>
      <c r="ET28" s="24"/>
      <c r="EU28" s="24"/>
      <c r="EV28" s="24"/>
      <c r="EW28" s="24"/>
      <c r="EX28" s="25"/>
      <c r="EY28" s="24"/>
      <c r="EZ28" s="24"/>
      <c r="FA28" s="24"/>
      <c r="FB28" s="24"/>
      <c r="FC28" s="24"/>
      <c r="FD28" s="24"/>
      <c r="FE28" s="25"/>
      <c r="FF28" s="20">
        <f>DP28</f>
        <v>0.9943502824858758</v>
      </c>
      <c r="FG28" s="32">
        <v>4</v>
      </c>
      <c r="FH28" s="32">
        <f t="shared" si="45"/>
        <v>10</v>
      </c>
      <c r="FI28" s="33">
        <f>(DL28-CO28)*12/365</f>
        <v>6.608219178082192</v>
      </c>
      <c r="FJ28" s="40">
        <v>211</v>
      </c>
      <c r="FK28" s="23">
        <v>41619</v>
      </c>
      <c r="FL28" s="23">
        <v>41625</v>
      </c>
      <c r="FM28" s="36">
        <f t="shared" si="46"/>
        <v>692</v>
      </c>
      <c r="FN28" s="30">
        <f t="shared" si="47"/>
        <v>22.75068493150685</v>
      </c>
      <c r="FO28" s="30">
        <f t="shared" si="48"/>
        <v>1.895890410958904</v>
      </c>
      <c r="FP28" s="36">
        <f t="shared" si="49"/>
        <v>250</v>
      </c>
      <c r="FQ28" s="30">
        <f t="shared" si="50"/>
        <v>8.21917808219178</v>
      </c>
      <c r="FR28" s="30">
        <f t="shared" si="51"/>
        <v>0.684931506849315</v>
      </c>
      <c r="FS28" s="36">
        <f t="shared" si="52"/>
        <v>1902</v>
      </c>
      <c r="FT28" s="30">
        <f t="shared" si="53"/>
        <v>62.531506849315065</v>
      </c>
      <c r="FU28" s="30">
        <f t="shared" si="54"/>
        <v>5.210958904109589</v>
      </c>
      <c r="FW28" s="27">
        <f t="shared" si="19"/>
        <v>39717</v>
      </c>
      <c r="FX28" s="27">
        <f t="shared" si="20"/>
        <v>40689</v>
      </c>
      <c r="FY28" s="27">
        <f>BM28</f>
        <v>41368</v>
      </c>
      <c r="FZ28" s="27">
        <f t="shared" si="21"/>
        <v>41369</v>
      </c>
      <c r="GA28" s="27">
        <f>DL28</f>
        <v>41570</v>
      </c>
      <c r="GB28" s="27">
        <f t="shared" si="22"/>
        <v>41619</v>
      </c>
      <c r="GC28" s="27">
        <f t="shared" si="55"/>
        <v>41625</v>
      </c>
      <c r="GE28" s="30">
        <f t="shared" si="56"/>
        <v>31.956164383561646</v>
      </c>
      <c r="GF28" s="30">
        <f t="shared" si="57"/>
        <v>22.323287671232876</v>
      </c>
      <c r="GG28" s="30">
        <f t="shared" si="58"/>
        <v>0.03287671232876713</v>
      </c>
      <c r="GH28" s="30">
        <f t="shared" si="59"/>
        <v>6.608219178082191</v>
      </c>
      <c r="GI28" s="30">
        <f t="shared" si="60"/>
        <v>1.610958904109589</v>
      </c>
      <c r="GJ28" s="30">
        <f t="shared" si="61"/>
        <v>0.1972602739726027</v>
      </c>
      <c r="GM28" s="30">
        <f t="shared" si="62"/>
        <v>62.72876712328766</v>
      </c>
      <c r="GN28" s="65">
        <f t="shared" si="63"/>
        <v>0.02568134171907757</v>
      </c>
    </row>
    <row r="29" spans="1:196" ht="12.75">
      <c r="A29" t="s">
        <v>198</v>
      </c>
      <c r="B29" s="42">
        <v>39792</v>
      </c>
      <c r="C29" s="24"/>
      <c r="D29" s="24"/>
      <c r="E29" s="24"/>
      <c r="F29" s="24"/>
      <c r="G29" s="24"/>
      <c r="H29" s="24"/>
      <c r="I29" s="24"/>
      <c r="J29" s="25"/>
      <c r="K29" s="24"/>
      <c r="L29" s="24"/>
      <c r="M29" s="24"/>
      <c r="N29" s="24"/>
      <c r="O29" s="24"/>
      <c r="P29" s="24"/>
      <c r="Q29" s="24"/>
      <c r="R29" s="25"/>
      <c r="S29" s="24"/>
      <c r="T29" s="24"/>
      <c r="U29" s="24"/>
      <c r="V29" s="24"/>
      <c r="W29" s="24"/>
      <c r="X29" s="24"/>
      <c r="Y29" s="25"/>
      <c r="Z29" t="s">
        <v>31</v>
      </c>
      <c r="AA29" t="s">
        <v>228</v>
      </c>
      <c r="AB29" s="27">
        <v>40445</v>
      </c>
      <c r="AC29" s="27">
        <v>40475</v>
      </c>
      <c r="AD29">
        <v>163</v>
      </c>
      <c r="AE29">
        <v>24</v>
      </c>
      <c r="AF29">
        <v>26</v>
      </c>
      <c r="AG29" s="18">
        <f t="shared" si="35"/>
        <v>0.8716577540106952</v>
      </c>
      <c r="AH29" s="32">
        <v>1</v>
      </c>
      <c r="AI29" s="33">
        <f>(AC29-AB29)*12/365</f>
        <v>0.9863013698630136</v>
      </c>
      <c r="AJ29" s="32">
        <v>278</v>
      </c>
      <c r="AL29" t="s">
        <v>36</v>
      </c>
      <c r="AM29" t="s">
        <v>239</v>
      </c>
      <c r="AN29" s="27">
        <v>40623</v>
      </c>
      <c r="AO29" s="27">
        <v>40638</v>
      </c>
      <c r="AP29">
        <v>175</v>
      </c>
      <c r="AQ29">
        <v>25</v>
      </c>
      <c r="AR29">
        <v>25</v>
      </c>
      <c r="AS29" s="18">
        <f>AP29/(AP29+AQ29)</f>
        <v>0.875</v>
      </c>
      <c r="AT29" t="s">
        <v>37</v>
      </c>
      <c r="AU29" t="s">
        <v>243</v>
      </c>
      <c r="AV29" s="27">
        <v>40680</v>
      </c>
      <c r="AW29" s="27">
        <v>40695</v>
      </c>
      <c r="AX29">
        <v>188</v>
      </c>
      <c r="AY29">
        <v>16</v>
      </c>
      <c r="AZ29">
        <v>24</v>
      </c>
      <c r="BA29" s="18">
        <f t="shared" si="37"/>
        <v>0.9215686274509803</v>
      </c>
      <c r="BB29" t="s">
        <v>42</v>
      </c>
      <c r="BC29" t="s">
        <v>254</v>
      </c>
      <c r="BD29" s="27">
        <v>40749</v>
      </c>
      <c r="BE29" s="27">
        <v>40764</v>
      </c>
      <c r="BF29">
        <v>195</v>
      </c>
      <c r="BG29">
        <v>11</v>
      </c>
      <c r="BH29">
        <v>22</v>
      </c>
      <c r="BI29" s="18">
        <f t="shared" si="38"/>
        <v>0.9466019417475728</v>
      </c>
      <c r="BJ29" t="s">
        <v>44</v>
      </c>
      <c r="BK29" s="27" t="s">
        <v>256</v>
      </c>
      <c r="BL29" s="27">
        <v>40807</v>
      </c>
      <c r="BM29" s="27">
        <v>40822</v>
      </c>
      <c r="BN29">
        <v>196</v>
      </c>
      <c r="BO29">
        <v>13</v>
      </c>
      <c r="BP29">
        <v>19</v>
      </c>
      <c r="BQ29" s="18">
        <f t="shared" si="64"/>
        <v>0.937799043062201</v>
      </c>
      <c r="BR29" t="s">
        <v>44</v>
      </c>
      <c r="BS29" t="s">
        <v>257</v>
      </c>
      <c r="BT29" s="27">
        <v>40856</v>
      </c>
      <c r="BU29" s="27">
        <v>40871</v>
      </c>
      <c r="BV29">
        <v>197</v>
      </c>
      <c r="BW29">
        <v>11</v>
      </c>
      <c r="BX29">
        <v>21</v>
      </c>
      <c r="BY29" s="18">
        <f>BV29/(BV29+BW29)</f>
        <v>0.9471153846153846</v>
      </c>
      <c r="BZ29" s="24"/>
      <c r="CA29" s="24"/>
      <c r="CB29" s="24"/>
      <c r="CC29" s="24"/>
      <c r="CD29" s="24"/>
      <c r="CE29" s="24"/>
      <c r="CF29" s="24"/>
      <c r="CG29" s="26"/>
      <c r="CH29" s="55">
        <f>BY29</f>
        <v>0.9471153846153846</v>
      </c>
      <c r="CI29" s="32">
        <v>5</v>
      </c>
      <c r="CJ29" s="32">
        <f>CI29+AH29</f>
        <v>6</v>
      </c>
      <c r="CK29" s="33">
        <f>(BU29-AN29)*12/365</f>
        <v>8.153424657534247</v>
      </c>
      <c r="CL29" s="33">
        <f>(BU29-AB29)*12/365</f>
        <v>14.005479452054795</v>
      </c>
      <c r="CN29" t="s">
        <v>44</v>
      </c>
      <c r="CO29" s="27">
        <v>40883</v>
      </c>
      <c r="CP29" s="27">
        <v>40913</v>
      </c>
      <c r="CQ29">
        <v>141</v>
      </c>
      <c r="CR29">
        <v>23</v>
      </c>
      <c r="CS29">
        <v>11</v>
      </c>
      <c r="CT29" s="20">
        <f>CQ29/(CQ29+CR29)</f>
        <v>0.8597560975609756</v>
      </c>
      <c r="CV29" s="21" t="s">
        <v>46</v>
      </c>
      <c r="CW29" s="23">
        <v>40983</v>
      </c>
      <c r="CX29" s="27">
        <v>40998</v>
      </c>
      <c r="CY29">
        <v>154</v>
      </c>
      <c r="CZ29">
        <v>18</v>
      </c>
      <c r="DA29">
        <v>11</v>
      </c>
      <c r="DB29" s="18">
        <f>CY29/(CY29+CZ29)</f>
        <v>0.8953488372093024</v>
      </c>
      <c r="DC29" t="s">
        <v>48</v>
      </c>
      <c r="DD29" s="27">
        <v>41025</v>
      </c>
      <c r="DE29" s="27">
        <v>41040</v>
      </c>
      <c r="DF29">
        <v>167</v>
      </c>
      <c r="DG29">
        <v>8</v>
      </c>
      <c r="DH29">
        <v>12</v>
      </c>
      <c r="DI29" s="18">
        <f>DF29/(DF29+DG29)</f>
        <v>0.9542857142857143</v>
      </c>
      <c r="DJ29" t="s">
        <v>50</v>
      </c>
      <c r="DK29" s="27">
        <v>41061</v>
      </c>
      <c r="DL29" s="27">
        <v>41076</v>
      </c>
      <c r="DM29">
        <v>170</v>
      </c>
      <c r="DN29">
        <v>6</v>
      </c>
      <c r="DO29">
        <v>12</v>
      </c>
      <c r="DP29" s="18">
        <f t="shared" si="43"/>
        <v>0.9659090909090909</v>
      </c>
      <c r="DQ29" t="s">
        <v>52</v>
      </c>
      <c r="DR29" s="27">
        <v>41103</v>
      </c>
      <c r="DS29" s="27">
        <v>41118</v>
      </c>
      <c r="DT29">
        <v>174</v>
      </c>
      <c r="DU29">
        <v>3</v>
      </c>
      <c r="DV29">
        <v>11</v>
      </c>
      <c r="DW29" s="18">
        <f>DT29/(DT29+DU29)</f>
        <v>0.9830508474576272</v>
      </c>
      <c r="DX29" t="s">
        <v>52</v>
      </c>
      <c r="DY29" s="27">
        <v>41123</v>
      </c>
      <c r="DZ29" s="27">
        <v>41133</v>
      </c>
      <c r="EA29">
        <v>176</v>
      </c>
      <c r="EB29">
        <v>3</v>
      </c>
      <c r="EC29">
        <v>11</v>
      </c>
      <c r="ED29" s="18">
        <f>EA29/(EA29+EB29)</f>
        <v>0.9832402234636871</v>
      </c>
      <c r="EE29" s="24"/>
      <c r="EF29" s="24"/>
      <c r="EG29" s="24"/>
      <c r="EH29" s="24"/>
      <c r="EI29" s="24"/>
      <c r="EJ29" s="24"/>
      <c r="EK29" s="25"/>
      <c r="EL29" s="24"/>
      <c r="EM29" s="24"/>
      <c r="EN29" s="24"/>
      <c r="EO29" s="24"/>
      <c r="EP29" s="24"/>
      <c r="EQ29" s="25"/>
      <c r="ER29" s="24"/>
      <c r="ES29" s="24"/>
      <c r="ET29" s="24"/>
      <c r="EU29" s="24"/>
      <c r="EV29" s="24"/>
      <c r="EW29" s="24"/>
      <c r="EX29" s="25"/>
      <c r="EY29" s="24"/>
      <c r="EZ29" s="24"/>
      <c r="FA29" s="24"/>
      <c r="FB29" s="24"/>
      <c r="FC29" s="24"/>
      <c r="FD29" s="24"/>
      <c r="FE29" s="25"/>
      <c r="FF29" s="55">
        <f>ED29</f>
        <v>0.9832402234636871</v>
      </c>
      <c r="FG29" s="32">
        <v>6</v>
      </c>
      <c r="FH29" s="32">
        <f t="shared" si="45"/>
        <v>12</v>
      </c>
      <c r="FI29" s="33">
        <f>(DZ29-CO29)*12/365</f>
        <v>8.219178082191782</v>
      </c>
      <c r="FJ29" s="40">
        <v>214</v>
      </c>
      <c r="FK29" s="23">
        <v>41201</v>
      </c>
      <c r="FL29" s="23">
        <v>41271</v>
      </c>
      <c r="FM29" s="36">
        <f>FK29-AB29</f>
        <v>756</v>
      </c>
      <c r="FN29" s="30">
        <f>FO29*12</f>
        <v>24.854794520547944</v>
      </c>
      <c r="FO29" s="30">
        <f>FM29/365</f>
        <v>2.0712328767123287</v>
      </c>
      <c r="FP29" s="36">
        <f>FK29-CO29</f>
        <v>318</v>
      </c>
      <c r="FQ29" s="30">
        <f>FR29*12</f>
        <v>10.454794520547946</v>
      </c>
      <c r="FR29" s="30">
        <f>FP29/365</f>
        <v>0.8712328767123287</v>
      </c>
      <c r="FS29" s="36">
        <f>FK29-B29</f>
        <v>1409</v>
      </c>
      <c r="FT29" s="30">
        <f>FU29*12</f>
        <v>46.323287671232876</v>
      </c>
      <c r="FU29" s="30">
        <f>FS29/365</f>
        <v>3.8602739726027395</v>
      </c>
      <c r="FW29" s="27">
        <f t="shared" si="19"/>
        <v>39792</v>
      </c>
      <c r="FX29" s="27">
        <f>AB29</f>
        <v>40445</v>
      </c>
      <c r="FY29" s="27">
        <f>BU29</f>
        <v>40871</v>
      </c>
      <c r="FZ29" s="27">
        <f t="shared" si="21"/>
        <v>40883</v>
      </c>
      <c r="GA29" s="27">
        <f>DZ29</f>
        <v>41133</v>
      </c>
      <c r="GB29" s="27">
        <f>FK29</f>
        <v>41201</v>
      </c>
      <c r="GC29" s="27">
        <f>FL29</f>
        <v>41271</v>
      </c>
      <c r="GE29" s="30">
        <f aca="true" t="shared" si="65" ref="GE29:GG30">(FX29-FW29)/365*12</f>
        <v>21.46849315068493</v>
      </c>
      <c r="GF29" s="30">
        <f t="shared" si="65"/>
        <v>14.005479452054796</v>
      </c>
      <c r="GG29" s="30">
        <f t="shared" si="65"/>
        <v>0.3945205479452054</v>
      </c>
      <c r="GH29" s="30">
        <f aca="true" t="shared" si="66" ref="GH29:GJ30">(GA29-FZ29)/365*12</f>
        <v>8.21917808219178</v>
      </c>
      <c r="GI29" s="30">
        <f t="shared" si="66"/>
        <v>2.2356164383561645</v>
      </c>
      <c r="GJ29" s="30">
        <f t="shared" si="66"/>
        <v>2.3013698630136985</v>
      </c>
      <c r="GM29" s="30">
        <f>SUM(GE29:GJ29)</f>
        <v>48.62465753424658</v>
      </c>
      <c r="GN29" s="65">
        <f>GI29/GM29</f>
        <v>0.04597701149425287</v>
      </c>
    </row>
    <row r="30" spans="1:196" ht="12.75">
      <c r="A30" t="s">
        <v>217</v>
      </c>
      <c r="B30" s="42">
        <v>40156</v>
      </c>
      <c r="C30" s="24"/>
      <c r="D30" s="24"/>
      <c r="E30" s="24"/>
      <c r="F30" s="24"/>
      <c r="G30" s="24"/>
      <c r="H30" s="24"/>
      <c r="I30" s="24"/>
      <c r="J30" s="25"/>
      <c r="K30" s="24"/>
      <c r="L30" s="24"/>
      <c r="M30" s="24"/>
      <c r="N30" s="24"/>
      <c r="O30" s="24"/>
      <c r="P30" s="24"/>
      <c r="Q30" s="24"/>
      <c r="R30" s="25"/>
      <c r="S30" s="24"/>
      <c r="T30" s="24"/>
      <c r="U30" s="24"/>
      <c r="V30" s="24"/>
      <c r="W30" s="24"/>
      <c r="X30" s="24"/>
      <c r="Y30" s="25"/>
      <c r="Z30" t="s">
        <v>31</v>
      </c>
      <c r="AA30" t="s">
        <v>229</v>
      </c>
      <c r="AB30" s="27">
        <v>40448</v>
      </c>
      <c r="AC30" s="27">
        <v>40478</v>
      </c>
      <c r="AD30">
        <v>134</v>
      </c>
      <c r="AE30">
        <v>32</v>
      </c>
      <c r="AF30">
        <v>40</v>
      </c>
      <c r="AG30" s="18">
        <f t="shared" si="35"/>
        <v>0.8072289156626506</v>
      </c>
      <c r="AH30" s="32">
        <v>1</v>
      </c>
      <c r="AI30" s="33">
        <f>(AC30-AB30)*12/365</f>
        <v>0.9863013698630136</v>
      </c>
      <c r="AJ30" s="32">
        <v>278</v>
      </c>
      <c r="AL30" t="s">
        <v>36</v>
      </c>
      <c r="AM30" t="s">
        <v>233</v>
      </c>
      <c r="AN30" s="27">
        <v>40577</v>
      </c>
      <c r="AO30" s="27">
        <v>40592</v>
      </c>
      <c r="AP30">
        <v>155</v>
      </c>
      <c r="AQ30">
        <v>26</v>
      </c>
      <c r="AR30">
        <v>38</v>
      </c>
      <c r="AS30" s="18">
        <f>AP30/(AP30+AQ30)</f>
        <v>0.856353591160221</v>
      </c>
      <c r="AT30" t="s">
        <v>37</v>
      </c>
      <c r="AU30" t="s">
        <v>241</v>
      </c>
      <c r="AV30" s="27">
        <v>40644</v>
      </c>
      <c r="AW30" s="27">
        <v>40659</v>
      </c>
      <c r="AX30">
        <v>163</v>
      </c>
      <c r="AY30">
        <v>21</v>
      </c>
      <c r="AZ30">
        <v>37</v>
      </c>
      <c r="BA30" s="18">
        <f>AX30/(AX30+AY30)</f>
        <v>0.8858695652173914</v>
      </c>
      <c r="BB30" t="s">
        <v>42</v>
      </c>
      <c r="BC30" t="s">
        <v>245</v>
      </c>
      <c r="BD30" s="27">
        <v>40697</v>
      </c>
      <c r="BE30" s="27">
        <v>40712</v>
      </c>
      <c r="BF30">
        <v>180</v>
      </c>
      <c r="BG30">
        <v>8</v>
      </c>
      <c r="BH30">
        <v>35</v>
      </c>
      <c r="BI30" s="18">
        <f>BF30/(BF30+BG30)</f>
        <v>0.9574468085106383</v>
      </c>
      <c r="BJ30" t="s">
        <v>44</v>
      </c>
      <c r="BK30" t="s">
        <v>252</v>
      </c>
      <c r="BL30" s="27">
        <v>40744</v>
      </c>
      <c r="BM30" s="27">
        <v>40759</v>
      </c>
      <c r="BN30">
        <v>182</v>
      </c>
      <c r="BO30">
        <v>7</v>
      </c>
      <c r="BP30">
        <v>35</v>
      </c>
      <c r="BQ30" s="18">
        <f t="shared" si="64"/>
        <v>0.9629629629629629</v>
      </c>
      <c r="BR30" s="24"/>
      <c r="BS30" s="24"/>
      <c r="BT30" s="24"/>
      <c r="BU30" s="24"/>
      <c r="BV30" s="24"/>
      <c r="BW30" s="24"/>
      <c r="BX30" s="24"/>
      <c r="BY30" s="26"/>
      <c r="BZ30" s="24"/>
      <c r="CA30" s="24"/>
      <c r="CB30" s="24"/>
      <c r="CC30" s="24"/>
      <c r="CD30" s="24"/>
      <c r="CE30" s="24"/>
      <c r="CF30" s="24"/>
      <c r="CG30" s="26"/>
      <c r="CH30" s="55">
        <f>BQ30</f>
        <v>0.9629629629629629</v>
      </c>
      <c r="CI30" s="32">
        <v>4</v>
      </c>
      <c r="CJ30" s="32">
        <f>CI30+AH30</f>
        <v>5</v>
      </c>
      <c r="CK30" s="33">
        <f>(BM30-AN30)*12/365</f>
        <v>5.983561643835617</v>
      </c>
      <c r="CL30" s="33">
        <f>(BM30-AB30)*12/365</f>
        <v>10.224657534246575</v>
      </c>
      <c r="CN30" t="s">
        <v>44</v>
      </c>
      <c r="CO30" s="27">
        <v>40765</v>
      </c>
      <c r="CP30" s="27">
        <v>40795</v>
      </c>
      <c r="CQ30">
        <v>110</v>
      </c>
      <c r="CR30">
        <v>6</v>
      </c>
      <c r="CS30">
        <v>7</v>
      </c>
      <c r="CT30" s="20">
        <f>CQ30/(CQ30+CR30)</f>
        <v>0.9482758620689655</v>
      </c>
      <c r="CV30" s="21" t="s">
        <v>46</v>
      </c>
      <c r="CW30" s="23">
        <v>40830</v>
      </c>
      <c r="CX30" s="27">
        <v>40845</v>
      </c>
      <c r="CY30">
        <v>115</v>
      </c>
      <c r="CZ30">
        <v>5</v>
      </c>
      <c r="DA30">
        <v>7</v>
      </c>
      <c r="DB30" s="18">
        <f>CY30/(CY30+CZ30)</f>
        <v>0.9583333333333334</v>
      </c>
      <c r="DC30" t="s">
        <v>50</v>
      </c>
      <c r="DD30" s="27">
        <v>40892</v>
      </c>
      <c r="DE30" s="27">
        <v>40912</v>
      </c>
      <c r="DF30">
        <v>126</v>
      </c>
      <c r="DG30">
        <v>0</v>
      </c>
      <c r="DH30">
        <v>9</v>
      </c>
      <c r="DI30" s="18">
        <f>DF30/(DF30+DG30)</f>
        <v>1</v>
      </c>
      <c r="DJ30" s="24"/>
      <c r="DK30" s="24"/>
      <c r="DL30" s="24"/>
      <c r="DM30" s="24"/>
      <c r="DN30" s="24"/>
      <c r="DO30" s="24"/>
      <c r="DP30" s="25"/>
      <c r="DQ30" s="24"/>
      <c r="DR30" s="24"/>
      <c r="DS30" s="24"/>
      <c r="DT30" s="24"/>
      <c r="DU30" s="24"/>
      <c r="DV30" s="24"/>
      <c r="DW30" s="25"/>
      <c r="DX30" s="24"/>
      <c r="DY30" s="24"/>
      <c r="DZ30" s="24"/>
      <c r="EA30" s="24"/>
      <c r="EB30" s="24"/>
      <c r="EC30" s="24"/>
      <c r="ED30" s="25"/>
      <c r="EE30" s="24"/>
      <c r="EF30" s="24"/>
      <c r="EG30" s="24"/>
      <c r="EH30" s="24"/>
      <c r="EI30" s="24"/>
      <c r="EJ30" s="24"/>
      <c r="EK30" s="25"/>
      <c r="EL30" s="24"/>
      <c r="EM30" s="24"/>
      <c r="EN30" s="24"/>
      <c r="EO30" s="24"/>
      <c r="EP30" s="24"/>
      <c r="EQ30" s="25"/>
      <c r="ER30" s="24"/>
      <c r="ES30" s="24"/>
      <c r="ET30" s="24"/>
      <c r="EU30" s="24"/>
      <c r="EV30" s="24"/>
      <c r="EW30" s="24"/>
      <c r="EX30" s="25"/>
      <c r="EY30" s="24"/>
      <c r="EZ30" s="24"/>
      <c r="FA30" s="24"/>
      <c r="FB30" s="24"/>
      <c r="FC30" s="24"/>
      <c r="FD30" s="24"/>
      <c r="FE30" s="25"/>
      <c r="FF30" s="20">
        <f>DI30</f>
        <v>1</v>
      </c>
      <c r="FG30" s="32">
        <v>3</v>
      </c>
      <c r="FH30" s="32">
        <f>FG30+CJ30</f>
        <v>8</v>
      </c>
      <c r="FI30" s="33">
        <f>(DE30-CO30)*12/365</f>
        <v>4.832876712328767</v>
      </c>
      <c r="FJ30" s="40">
        <v>145</v>
      </c>
      <c r="FK30" s="23">
        <v>40997</v>
      </c>
      <c r="FL30" s="23">
        <v>41005</v>
      </c>
      <c r="FM30" s="36">
        <f>FK30-AB30</f>
        <v>549</v>
      </c>
      <c r="FN30" s="30">
        <f>FO30*12</f>
        <v>18.04931506849315</v>
      </c>
      <c r="FO30" s="30">
        <f>FM30/365</f>
        <v>1.5041095890410958</v>
      </c>
      <c r="FP30" s="36">
        <f>FK30-CO30</f>
        <v>232</v>
      </c>
      <c r="FQ30" s="30">
        <f>FR30*12</f>
        <v>7.627397260273973</v>
      </c>
      <c r="FR30" s="30">
        <f>FP30/365</f>
        <v>0.6356164383561644</v>
      </c>
      <c r="FS30" s="36">
        <f>FK30-B30</f>
        <v>841</v>
      </c>
      <c r="FT30" s="30">
        <f>FU30*12</f>
        <v>27.649315068493152</v>
      </c>
      <c r="FU30" s="30">
        <f>FS30/365</f>
        <v>2.304109589041096</v>
      </c>
      <c r="FW30" s="27">
        <f t="shared" si="19"/>
        <v>40156</v>
      </c>
      <c r="FX30" s="27">
        <f>AB30</f>
        <v>40448</v>
      </c>
      <c r="FY30" s="27">
        <f>BM30</f>
        <v>40759</v>
      </c>
      <c r="FZ30" s="27">
        <f t="shared" si="21"/>
        <v>40765</v>
      </c>
      <c r="GA30" s="27">
        <f>DE30</f>
        <v>40912</v>
      </c>
      <c r="GB30" s="27">
        <f t="shared" si="22"/>
        <v>40997</v>
      </c>
      <c r="GC30" s="27">
        <f>FL30</f>
        <v>41005</v>
      </c>
      <c r="GE30" s="30">
        <f t="shared" si="65"/>
        <v>9.600000000000001</v>
      </c>
      <c r="GF30" s="30">
        <f t="shared" si="65"/>
        <v>10.224657534246576</v>
      </c>
      <c r="GG30" s="30">
        <f t="shared" si="65"/>
        <v>0.1972602739726027</v>
      </c>
      <c r="GH30" s="30">
        <f t="shared" si="66"/>
        <v>4.832876712328767</v>
      </c>
      <c r="GI30" s="30">
        <f t="shared" si="66"/>
        <v>2.794520547945205</v>
      </c>
      <c r="GJ30" s="30">
        <f t="shared" si="66"/>
        <v>0.263013698630137</v>
      </c>
      <c r="GM30" s="30">
        <f>SUM(GE30:GJ30)</f>
        <v>27.912328767123288</v>
      </c>
      <c r="GN30" s="65">
        <f>GI30/GM30</f>
        <v>0.10011778563015311</v>
      </c>
    </row>
    <row r="31" spans="1:191" ht="12.75">
      <c r="A31" t="s">
        <v>218</v>
      </c>
      <c r="B31" s="42">
        <v>40156</v>
      </c>
      <c r="C31" s="22" t="s">
        <v>31</v>
      </c>
      <c r="D31" t="s">
        <v>237</v>
      </c>
      <c r="E31" s="27">
        <v>40568</v>
      </c>
      <c r="F31" s="27">
        <v>40598</v>
      </c>
      <c r="G31">
        <v>125</v>
      </c>
      <c r="H31">
        <v>76</v>
      </c>
      <c r="I31">
        <v>35</v>
      </c>
      <c r="J31" s="18">
        <f>G31/(G31+H31)</f>
        <v>0.6218905472636815</v>
      </c>
      <c r="K31" s="24"/>
      <c r="L31" s="24"/>
      <c r="M31" s="24"/>
      <c r="N31" s="24"/>
      <c r="O31" s="24"/>
      <c r="P31" s="24"/>
      <c r="Q31" s="24"/>
      <c r="R31" s="25"/>
      <c r="S31" s="24"/>
      <c r="T31" s="24"/>
      <c r="U31" s="24"/>
      <c r="V31" s="24"/>
      <c r="W31" s="24"/>
      <c r="X31" s="24"/>
      <c r="Y31" s="25"/>
      <c r="Z31" t="s">
        <v>36</v>
      </c>
      <c r="AA31" t="s">
        <v>290</v>
      </c>
      <c r="AB31" s="27">
        <v>41110</v>
      </c>
      <c r="AC31" s="27">
        <v>41140</v>
      </c>
      <c r="AD31">
        <v>163</v>
      </c>
      <c r="AE31">
        <v>43</v>
      </c>
      <c r="AF31">
        <v>14</v>
      </c>
      <c r="AG31" s="18">
        <f t="shared" si="35"/>
        <v>0.7912621359223301</v>
      </c>
      <c r="AH31" s="32">
        <v>2</v>
      </c>
      <c r="AI31" s="33">
        <f>(AC31-E31)*12/365</f>
        <v>18.805479452054794</v>
      </c>
      <c r="AJ31" s="32">
        <v>300</v>
      </c>
      <c r="AL31" t="s">
        <v>37</v>
      </c>
      <c r="AM31" t="s">
        <v>301</v>
      </c>
      <c r="AN31" s="27">
        <v>41298</v>
      </c>
      <c r="AO31" s="27">
        <v>41313</v>
      </c>
      <c r="AP31">
        <v>194</v>
      </c>
      <c r="AQ31">
        <v>30</v>
      </c>
      <c r="AR31">
        <v>8</v>
      </c>
      <c r="AS31" s="18">
        <f>AP31/(AP31+AQ31)</f>
        <v>0.8660714285714286</v>
      </c>
      <c r="AT31" t="s">
        <v>42</v>
      </c>
      <c r="AU31" t="s">
        <v>305</v>
      </c>
      <c r="AV31" s="27">
        <v>41366</v>
      </c>
      <c r="AW31" s="27">
        <v>41381</v>
      </c>
      <c r="AX31">
        <v>211</v>
      </c>
      <c r="AY31">
        <v>19</v>
      </c>
      <c r="AZ31">
        <v>7</v>
      </c>
      <c r="BA31" s="18">
        <f>AX31/(AX31+AY31)</f>
        <v>0.9173913043478261</v>
      </c>
      <c r="BB31" t="s">
        <v>44</v>
      </c>
      <c r="BC31" t="s">
        <v>308</v>
      </c>
      <c r="BD31" s="27">
        <v>41424</v>
      </c>
      <c r="BE31" s="27">
        <v>41439</v>
      </c>
      <c r="BF31">
        <v>215</v>
      </c>
      <c r="BG31">
        <v>14</v>
      </c>
      <c r="BH31">
        <v>8</v>
      </c>
      <c r="BI31" s="18">
        <f>BF31/(BF31+BG31)</f>
        <v>0.9388646288209607</v>
      </c>
      <c r="BJ31" t="s">
        <v>44</v>
      </c>
      <c r="BK31" t="s">
        <v>309</v>
      </c>
      <c r="BL31" s="27">
        <v>41472</v>
      </c>
      <c r="BM31" s="27">
        <v>41487</v>
      </c>
      <c r="BN31">
        <v>228</v>
      </c>
      <c r="BO31">
        <v>3</v>
      </c>
      <c r="BP31">
        <v>7</v>
      </c>
      <c r="BQ31" s="18">
        <f t="shared" si="64"/>
        <v>0.987012987012987</v>
      </c>
      <c r="BR31" s="24"/>
      <c r="BS31" s="24"/>
      <c r="BT31" s="24"/>
      <c r="BU31" s="24"/>
      <c r="BV31" s="24"/>
      <c r="BW31" s="24"/>
      <c r="BX31" s="24"/>
      <c r="BY31" s="26"/>
      <c r="BZ31" s="24"/>
      <c r="CA31" s="24"/>
      <c r="CB31" s="24"/>
      <c r="CC31" s="24"/>
      <c r="CD31" s="24"/>
      <c r="CE31" s="24"/>
      <c r="CF31" s="24"/>
      <c r="CG31" s="26"/>
      <c r="CH31" s="55">
        <f>BQ31</f>
        <v>0.987012987012987</v>
      </c>
      <c r="CI31" s="32">
        <v>4</v>
      </c>
      <c r="CJ31" s="32">
        <f>CI31+AH31</f>
        <v>6</v>
      </c>
      <c r="CK31" s="33">
        <f>(BM31-AN31)*12/365</f>
        <v>6.213698630136986</v>
      </c>
      <c r="CL31" s="33">
        <f>(BM31-E31)*12/365</f>
        <v>30.213698630136985</v>
      </c>
      <c r="CN31" t="s">
        <v>44</v>
      </c>
      <c r="CO31" s="27">
        <v>41498</v>
      </c>
      <c r="CP31" s="27">
        <v>41528</v>
      </c>
      <c r="CQ31">
        <v>143</v>
      </c>
      <c r="CR31">
        <v>5</v>
      </c>
      <c r="CS31">
        <v>9</v>
      </c>
      <c r="CT31" s="20">
        <f>CQ31/(CQ31+CR31)</f>
        <v>0.9662162162162162</v>
      </c>
      <c r="CV31" s="21" t="s">
        <v>46</v>
      </c>
      <c r="CW31" s="23">
        <v>41556</v>
      </c>
      <c r="CX31" s="27">
        <v>41566</v>
      </c>
      <c r="CY31">
        <v>150</v>
      </c>
      <c r="CZ31">
        <v>2</v>
      </c>
      <c r="DA31">
        <v>10</v>
      </c>
      <c r="DB31" s="18">
        <f>CY31/(CY31+CZ31)</f>
        <v>0.9868421052631579</v>
      </c>
      <c r="DC31" t="s">
        <v>46</v>
      </c>
      <c r="DD31" s="27">
        <v>41567</v>
      </c>
      <c r="DE31" s="27">
        <v>41577</v>
      </c>
      <c r="DF31">
        <v>157</v>
      </c>
      <c r="DG31">
        <v>2</v>
      </c>
      <c r="DH31">
        <v>10</v>
      </c>
      <c r="DI31" s="18">
        <f>DF31/(DF31+DG31)</f>
        <v>0.9874213836477987</v>
      </c>
      <c r="DJ31" s="24"/>
      <c r="DK31" s="24"/>
      <c r="DL31" s="24"/>
      <c r="DM31" s="24"/>
      <c r="DN31" s="24"/>
      <c r="DO31" s="24"/>
      <c r="DP31" s="25"/>
      <c r="DQ31" s="24"/>
      <c r="DR31" s="24"/>
      <c r="DS31" s="24"/>
      <c r="DT31" s="24"/>
      <c r="DU31" s="24"/>
      <c r="DV31" s="24"/>
      <c r="DW31" s="25"/>
      <c r="DX31" s="24"/>
      <c r="DY31" s="24"/>
      <c r="DZ31" s="24"/>
      <c r="EA31" s="24"/>
      <c r="EB31" s="24"/>
      <c r="EC31" s="24"/>
      <c r="ED31" s="25"/>
      <c r="EE31" s="24"/>
      <c r="EF31" s="24"/>
      <c r="EG31" s="24"/>
      <c r="EH31" s="24"/>
      <c r="EI31" s="24"/>
      <c r="EJ31" s="24"/>
      <c r="EK31" s="25"/>
      <c r="EL31" s="24"/>
      <c r="EM31" s="24"/>
      <c r="EN31" s="24"/>
      <c r="EO31" s="24"/>
      <c r="EP31" s="24"/>
      <c r="EQ31" s="25"/>
      <c r="ER31" s="24"/>
      <c r="ES31" s="24"/>
      <c r="ET31" s="24"/>
      <c r="EU31" s="24"/>
      <c r="EV31" s="24"/>
      <c r="EW31" s="24"/>
      <c r="EX31" s="25"/>
      <c r="EY31" s="24"/>
      <c r="EZ31" s="24"/>
      <c r="FA31" s="24"/>
      <c r="FB31" s="24"/>
      <c r="FC31" s="24"/>
      <c r="FD31" s="24"/>
      <c r="FE31" s="25"/>
      <c r="FF31" s="20">
        <f>DI31</f>
        <v>0.9874213836477987</v>
      </c>
      <c r="FG31" s="32">
        <v>3</v>
      </c>
      <c r="FH31" s="32">
        <f>FG31+CJ31</f>
        <v>9</v>
      </c>
      <c r="FI31" s="33">
        <f>(DE31-CO31)*12/365</f>
        <v>2.5972602739726027</v>
      </c>
      <c r="FJ31" s="40">
        <v>183</v>
      </c>
      <c r="FK31" s="23">
        <v>41619</v>
      </c>
      <c r="FM31" s="36">
        <f>FK31-AB31</f>
        <v>509</v>
      </c>
      <c r="FN31" s="30">
        <f>FO31*12</f>
        <v>16.734246575342464</v>
      </c>
      <c r="FO31" s="30">
        <f>FM31/365</f>
        <v>1.3945205479452054</v>
      </c>
      <c r="FP31" s="36">
        <f>FK31-CO31</f>
        <v>121</v>
      </c>
      <c r="FQ31" s="30">
        <f>FR31*12</f>
        <v>3.978082191780822</v>
      </c>
      <c r="FR31" s="30">
        <f>FP31/365</f>
        <v>0.3315068493150685</v>
      </c>
      <c r="FS31" s="36">
        <f>FK31-B31</f>
        <v>1463</v>
      </c>
      <c r="FT31" s="30">
        <f>FU31*12</f>
        <v>48.0986301369863</v>
      </c>
      <c r="FU31" s="30">
        <f>FS31/365</f>
        <v>4.008219178082192</v>
      </c>
      <c r="FW31" s="27">
        <f t="shared" si="19"/>
        <v>40156</v>
      </c>
      <c r="FX31" s="27">
        <f t="shared" si="20"/>
        <v>40568</v>
      </c>
      <c r="FY31" s="27">
        <f>BM31</f>
        <v>41487</v>
      </c>
      <c r="FZ31" s="27">
        <f t="shared" si="21"/>
        <v>41498</v>
      </c>
      <c r="GA31" s="27">
        <f>DE31</f>
        <v>41577</v>
      </c>
      <c r="GB31" s="27">
        <f t="shared" si="22"/>
        <v>41619</v>
      </c>
      <c r="GC31" s="27"/>
      <c r="GE31" s="30">
        <f>(FX31-FW31)/365*12</f>
        <v>13.545205479452054</v>
      </c>
      <c r="GF31" s="30">
        <f>(FY31-FX31)/365*12</f>
        <v>30.21369863013699</v>
      </c>
      <c r="GG31" s="30">
        <f>(FZ31-FY31)/365*12</f>
        <v>0.36164383561643837</v>
      </c>
      <c r="GH31" s="30">
        <f>(GA31-FZ31)/365*12</f>
        <v>2.5972602739726027</v>
      </c>
      <c r="GI31" s="30">
        <f>(GB31-GA31)/365*12</f>
        <v>1.3808219178082193</v>
      </c>
    </row>
    <row r="32" spans="1:185" ht="12.75">
      <c r="A32" t="s">
        <v>230</v>
      </c>
      <c r="B32" s="42">
        <v>40451</v>
      </c>
      <c r="C32" s="22" t="s">
        <v>31</v>
      </c>
      <c r="D32" t="s">
        <v>312</v>
      </c>
      <c r="E32" s="27">
        <v>41552</v>
      </c>
      <c r="F32" s="27">
        <v>41582</v>
      </c>
      <c r="G32">
        <v>144</v>
      </c>
      <c r="H32">
        <v>54</v>
      </c>
      <c r="I32">
        <v>18</v>
      </c>
      <c r="J32" s="18">
        <f>G32/(G32+H32)</f>
        <v>0.7272727272727273</v>
      </c>
      <c r="K32" s="24"/>
      <c r="L32" s="24"/>
      <c r="M32" s="24"/>
      <c r="N32" s="24"/>
      <c r="O32" s="24"/>
      <c r="P32" s="24"/>
      <c r="Q32" s="24"/>
      <c r="R32" s="25"/>
      <c r="S32" s="24"/>
      <c r="T32" s="24"/>
      <c r="U32" s="24"/>
      <c r="V32" s="24"/>
      <c r="W32" s="24"/>
      <c r="X32" s="24"/>
      <c r="Y32" s="25"/>
      <c r="Z32" t="s">
        <v>36</v>
      </c>
      <c r="AA32" t="s">
        <v>315</v>
      </c>
      <c r="AB32" s="27">
        <v>41795</v>
      </c>
      <c r="AC32" s="27">
        <v>41825</v>
      </c>
      <c r="AD32">
        <v>204</v>
      </c>
      <c r="AE32">
        <v>43</v>
      </c>
      <c r="AF32">
        <v>24</v>
      </c>
      <c r="AG32" s="18">
        <f t="shared" si="35"/>
        <v>0.8259109311740891</v>
      </c>
      <c r="AH32" s="32">
        <v>2</v>
      </c>
      <c r="AI32" s="33">
        <f>(AC32-E32)*12/365</f>
        <v>8.975342465753425</v>
      </c>
      <c r="AJ32" s="32">
        <v>330</v>
      </c>
      <c r="AL32" t="s">
        <v>37</v>
      </c>
      <c r="AM32" t="s">
        <v>317</v>
      </c>
      <c r="AN32" s="27">
        <v>41922</v>
      </c>
      <c r="AO32" s="27">
        <v>41937</v>
      </c>
      <c r="AP32">
        <v>234</v>
      </c>
      <c r="AQ32">
        <v>27</v>
      </c>
      <c r="AR32">
        <v>17</v>
      </c>
      <c r="AS32" s="18">
        <f>AP32/(AP32+AQ32)</f>
        <v>0.896551724137931</v>
      </c>
      <c r="FW32" s="27">
        <f t="shared" si="19"/>
        <v>40451</v>
      </c>
      <c r="FX32" s="27">
        <f>AB32</f>
        <v>41795</v>
      </c>
      <c r="FY32" s="27"/>
      <c r="FZ32" s="27"/>
      <c r="GA32" s="27"/>
      <c r="GB32" s="27"/>
      <c r="GC32" s="27"/>
    </row>
    <row r="33" spans="1:185" ht="12.75">
      <c r="A33" t="s">
        <v>242</v>
      </c>
      <c r="B33" s="42">
        <v>40520</v>
      </c>
      <c r="C33" s="22" t="s">
        <v>31</v>
      </c>
      <c r="D33" t="s">
        <v>310</v>
      </c>
      <c r="E33" s="27">
        <v>41499</v>
      </c>
      <c r="F33" s="27">
        <v>41529</v>
      </c>
      <c r="G33">
        <v>147</v>
      </c>
      <c r="H33">
        <v>51</v>
      </c>
      <c r="I33">
        <v>22</v>
      </c>
      <c r="J33" s="18">
        <f>G33/(G33+H33)</f>
        <v>0.7424242424242424</v>
      </c>
      <c r="K33" s="24"/>
      <c r="L33" s="24"/>
      <c r="M33" s="24"/>
      <c r="N33" s="24"/>
      <c r="O33" s="24"/>
      <c r="P33" s="24"/>
      <c r="Q33" s="24"/>
      <c r="R33" s="25"/>
      <c r="S33" s="24"/>
      <c r="T33" s="24"/>
      <c r="U33" s="24"/>
      <c r="V33" s="24"/>
      <c r="W33" s="24"/>
      <c r="X33" s="24"/>
      <c r="Y33" s="25"/>
      <c r="Z33" t="s">
        <v>36</v>
      </c>
      <c r="AA33" t="s">
        <v>313</v>
      </c>
      <c r="AB33" s="27">
        <v>41736</v>
      </c>
      <c r="AC33" s="27">
        <v>41766</v>
      </c>
      <c r="AD33">
        <v>195</v>
      </c>
      <c r="AE33">
        <v>34</v>
      </c>
      <c r="AF33">
        <v>28</v>
      </c>
      <c r="AG33" s="18">
        <f t="shared" si="35"/>
        <v>0.851528384279476</v>
      </c>
      <c r="AH33" s="32">
        <v>2</v>
      </c>
      <c r="AI33" s="33">
        <f>(AC33-E33)*12/365</f>
        <v>8.778082191780822</v>
      </c>
      <c r="AJ33" s="32">
        <v>336</v>
      </c>
      <c r="AL33" t="s">
        <v>37</v>
      </c>
      <c r="AM33" t="s">
        <v>316</v>
      </c>
      <c r="AN33" s="27">
        <v>41911</v>
      </c>
      <c r="AO33" s="27">
        <v>41926</v>
      </c>
      <c r="AP33">
        <v>214</v>
      </c>
      <c r="AQ33">
        <v>28</v>
      </c>
      <c r="AR33">
        <v>28</v>
      </c>
      <c r="AS33" s="18">
        <f>AP33/(AP33+AQ33)</f>
        <v>0.8842975206611571</v>
      </c>
      <c r="FW33" s="27">
        <f t="shared" si="19"/>
        <v>40520</v>
      </c>
      <c r="FX33" s="27">
        <f>AB33</f>
        <v>41736</v>
      </c>
      <c r="FY33" s="27"/>
      <c r="FZ33" s="27"/>
      <c r="GA33" s="27"/>
      <c r="GB33" s="27"/>
      <c r="GC33" s="27"/>
    </row>
    <row r="34" spans="1:179" ht="12.75">
      <c r="A34" t="s">
        <v>295</v>
      </c>
      <c r="B34" s="42">
        <v>41151</v>
      </c>
      <c r="FW34" s="27">
        <f t="shared" si="19"/>
        <v>41151</v>
      </c>
    </row>
    <row r="35" spans="1:180" ht="12.75">
      <c r="A35" t="s">
        <v>302</v>
      </c>
      <c r="C35" s="24"/>
      <c r="D35" s="24"/>
      <c r="E35" s="24"/>
      <c r="F35" s="24"/>
      <c r="G35" s="24"/>
      <c r="H35" s="24"/>
      <c r="I35" s="24"/>
      <c r="J35" s="25"/>
      <c r="K35" s="24"/>
      <c r="L35" s="24"/>
      <c r="M35" s="24"/>
      <c r="N35" s="24"/>
      <c r="O35" s="24"/>
      <c r="P35" s="24"/>
      <c r="Q35" s="24"/>
      <c r="R35" s="25"/>
      <c r="S35" s="24"/>
      <c r="T35" s="24"/>
      <c r="U35" s="24"/>
      <c r="V35" s="24"/>
      <c r="W35" s="24"/>
      <c r="X35" s="24"/>
      <c r="Y35" s="25"/>
      <c r="Z35" t="s">
        <v>31</v>
      </c>
      <c r="AA35" t="s">
        <v>303</v>
      </c>
      <c r="AB35" s="27">
        <v>41305</v>
      </c>
      <c r="AC35" s="27">
        <v>41337</v>
      </c>
      <c r="AD35">
        <v>197</v>
      </c>
      <c r="AE35">
        <v>26</v>
      </c>
      <c r="AF35">
        <v>22</v>
      </c>
      <c r="AG35" s="18">
        <f>AD35/(AD35+AE35)</f>
        <v>0.8834080717488789</v>
      </c>
      <c r="AH35" s="32">
        <v>1</v>
      </c>
      <c r="AI35" s="33">
        <f>(AC35-AB35)*12/365</f>
        <v>1.0520547945205478</v>
      </c>
      <c r="AJ35" s="32">
        <v>325</v>
      </c>
      <c r="AL35" t="s">
        <v>36</v>
      </c>
      <c r="AM35" t="s">
        <v>311</v>
      </c>
      <c r="AN35" s="27">
        <v>41550</v>
      </c>
      <c r="AO35" s="27">
        <v>41570</v>
      </c>
      <c r="AP35">
        <v>207</v>
      </c>
      <c r="AQ35">
        <v>23</v>
      </c>
      <c r="AR35">
        <v>22</v>
      </c>
      <c r="AS35" s="18">
        <f>AP35/(AP35+AQ35)</f>
        <v>0.9</v>
      </c>
      <c r="AT35" t="s">
        <v>37</v>
      </c>
      <c r="AU35" t="s">
        <v>314</v>
      </c>
      <c r="AV35" s="27">
        <v>41793</v>
      </c>
      <c r="AW35" s="27">
        <v>41813</v>
      </c>
      <c r="AX35">
        <v>219</v>
      </c>
      <c r="AY35">
        <v>24</v>
      </c>
      <c r="AZ35">
        <v>19</v>
      </c>
      <c r="BA35" s="18">
        <f>AX35/(AX35+AY35)</f>
        <v>0.9012345679012346</v>
      </c>
      <c r="FX35" s="27">
        <f>AB35</f>
        <v>41305</v>
      </c>
    </row>
  </sheetData>
  <sheetProtection/>
  <mergeCells count="5">
    <mergeCell ref="CV1:FE1"/>
    <mergeCell ref="C1:Y1"/>
    <mergeCell ref="CN1:CT1"/>
    <mergeCell ref="Z1:AG1"/>
    <mergeCell ref="AL1:CG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O21"/>
  <sheetViews>
    <sheetView zoomScale="75" zoomScaleNormal="75" zoomScalePageLayoutView="0" workbookViewId="0" topLeftCell="A1">
      <pane xSplit="1" ySplit="1" topLeftCell="U2" activePane="bottomRight" state="frozen"/>
      <selection pane="topLeft" activeCell="A1" sqref="A1"/>
      <selection pane="topRight" activeCell="U1" sqref="U1"/>
      <selection pane="bottomLeft" activeCell="A28" sqref="A28"/>
      <selection pane="bottomRight" activeCell="AK4" sqref="AK4"/>
    </sheetView>
  </sheetViews>
  <sheetFormatPr defaultColWidth="9.140625" defaultRowHeight="12.75"/>
  <cols>
    <col min="1" max="1" width="14.140625" style="0" bestFit="1" customWidth="1"/>
    <col min="2" max="2" width="12.28125" style="17" bestFit="1" customWidth="1"/>
    <col min="3" max="3" width="4.8515625" style="22" bestFit="1" customWidth="1"/>
    <col min="4" max="4" width="6.28125" style="0" bestFit="1" customWidth="1"/>
    <col min="5" max="6" width="12.28125" style="0" bestFit="1" customWidth="1"/>
    <col min="7" max="8" width="4.140625" style="0" bestFit="1" customWidth="1"/>
    <col min="9" max="9" width="3.140625" style="0" customWidth="1"/>
    <col min="10" max="10" width="8.140625" style="17" bestFit="1" customWidth="1"/>
    <col min="11" max="11" width="4.8515625" style="0" bestFit="1" customWidth="1"/>
    <col min="12" max="12" width="6.28125" style="0" customWidth="1"/>
    <col min="13" max="14" width="12.28125" style="0" bestFit="1" customWidth="1"/>
    <col min="15" max="15" width="4.28125" style="0" bestFit="1" customWidth="1"/>
    <col min="16" max="16" width="4.140625" style="0" customWidth="1"/>
    <col min="17" max="17" width="8.140625" style="17" bestFit="1" customWidth="1"/>
    <col min="18" max="18" width="4.8515625" style="0" bestFit="1" customWidth="1"/>
    <col min="19" max="19" width="6.28125" style="0" customWidth="1"/>
    <col min="20" max="21" width="12.00390625" style="0" bestFit="1" customWidth="1"/>
    <col min="22" max="23" width="4.28125" style="0" bestFit="1" customWidth="1"/>
    <col min="24" max="24" width="8.140625" style="17" bestFit="1" customWidth="1"/>
    <col min="25" max="25" width="4.8515625" style="0" bestFit="1" customWidth="1"/>
    <col min="26" max="26" width="6.28125" style="0" customWidth="1"/>
    <col min="27" max="28" width="12.28125" style="0" bestFit="1" customWidth="1"/>
    <col min="29" max="29" width="4.7109375" style="0" bestFit="1" customWidth="1"/>
    <col min="30" max="30" width="4.140625" style="0" bestFit="1" customWidth="1"/>
    <col min="31" max="31" width="3.140625" style="0" bestFit="1" customWidth="1"/>
    <col min="32" max="32" width="8.140625" style="17" bestFit="1" customWidth="1"/>
    <col min="33" max="33" width="7.00390625" style="32" customWidth="1"/>
    <col min="34" max="34" width="8.7109375" style="33" customWidth="1"/>
    <col min="35" max="35" width="6.421875" style="32" bestFit="1" customWidth="1"/>
    <col min="36" max="36" width="7.28125" style="44" customWidth="1"/>
    <col min="37" max="37" width="4.8515625" style="0" bestFit="1" customWidth="1"/>
    <col min="38" max="38" width="6.28125" style="0" customWidth="1"/>
    <col min="39" max="40" width="12.28125" style="0" bestFit="1" customWidth="1"/>
    <col min="41" max="41" width="4.7109375" style="0" bestFit="1" customWidth="1"/>
    <col min="42" max="42" width="3.57421875" style="0" bestFit="1" customWidth="1"/>
    <col min="43" max="43" width="3.140625" style="0" customWidth="1"/>
    <col min="44" max="44" width="8.140625" style="17" bestFit="1" customWidth="1"/>
    <col min="45" max="45" width="4.8515625" style="0" bestFit="1" customWidth="1"/>
    <col min="46" max="46" width="6.28125" style="0" customWidth="1"/>
    <col min="47" max="48" width="12.28125" style="0" bestFit="1" customWidth="1"/>
    <col min="49" max="49" width="4.7109375" style="0" bestFit="1" customWidth="1"/>
    <col min="50" max="51" width="3.140625" style="0" customWidth="1"/>
    <col min="52" max="52" width="8.140625" style="18" bestFit="1" customWidth="1"/>
    <col min="53" max="53" width="4.8515625" style="0" bestFit="1" customWidth="1"/>
    <col min="54" max="54" width="6.28125" style="0" customWidth="1"/>
    <col min="55" max="56" width="12.28125" style="0" bestFit="1" customWidth="1"/>
    <col min="57" max="57" width="4.7109375" style="0" bestFit="1" customWidth="1"/>
    <col min="58" max="58" width="3.140625" style="0" bestFit="1" customWidth="1"/>
    <col min="59" max="59" width="3.140625" style="0" customWidth="1"/>
    <col min="60" max="60" width="8.140625" style="18" bestFit="1" customWidth="1"/>
    <col min="61" max="61" width="4.8515625" style="0" bestFit="1" customWidth="1"/>
    <col min="62" max="62" width="6.28125" style="0" customWidth="1"/>
    <col min="63" max="64" width="12.28125" style="0" bestFit="1" customWidth="1"/>
    <col min="65" max="65" width="4.7109375" style="0" bestFit="1" customWidth="1"/>
    <col min="66" max="66" width="3.140625" style="0" bestFit="1" customWidth="1"/>
    <col min="67" max="67" width="3.140625" style="0" customWidth="1"/>
    <col min="68" max="68" width="8.140625" style="18" bestFit="1" customWidth="1"/>
    <col min="69" max="69" width="4.8515625" style="0" bestFit="1" customWidth="1"/>
    <col min="70" max="70" width="6.28125" style="0" customWidth="1"/>
    <col min="71" max="72" width="12.28125" style="0" bestFit="1" customWidth="1"/>
    <col min="73" max="73" width="4.7109375" style="0" bestFit="1" customWidth="1"/>
    <col min="74" max="74" width="3.140625" style="0" bestFit="1" customWidth="1"/>
    <col min="75" max="75" width="3.140625" style="0" customWidth="1"/>
    <col min="76" max="76" width="8.140625" style="18" bestFit="1" customWidth="1"/>
    <col min="77" max="77" width="4.8515625" style="0" bestFit="1" customWidth="1"/>
    <col min="78" max="78" width="6.28125" style="0" customWidth="1"/>
    <col min="79" max="80" width="12.28125" style="0" customWidth="1"/>
    <col min="81" max="81" width="4.140625" style="0" bestFit="1" customWidth="1"/>
    <col min="82" max="82" width="3.140625" style="0" bestFit="1" customWidth="1"/>
    <col min="83" max="83" width="8.140625" style="18" bestFit="1" customWidth="1"/>
    <col min="84" max="84" width="9.140625" style="20" bestFit="1" customWidth="1"/>
    <col min="85" max="86" width="7.00390625" style="32" bestFit="1" customWidth="1"/>
    <col min="87" max="87" width="8.7109375" style="33" customWidth="1"/>
    <col min="88" max="88" width="8.7109375" style="33" bestFit="1" customWidth="1"/>
    <col min="89" max="89" width="7.28125" style="19" customWidth="1"/>
    <col min="90" max="90" width="4.8515625" style="0" bestFit="1" customWidth="1"/>
    <col min="91" max="92" width="12.28125" style="0" bestFit="1" customWidth="1"/>
    <col min="93" max="93" width="4.7109375" style="0" bestFit="1" customWidth="1"/>
    <col min="94" max="94" width="3.57421875" style="0" bestFit="1" customWidth="1"/>
    <col min="95" max="95" width="3.140625" style="0" customWidth="1"/>
    <col min="96" max="96" width="8.8515625" style="20" bestFit="1" customWidth="1"/>
    <col min="97" max="97" width="7.28125" style="19" customWidth="1"/>
    <col min="98" max="98" width="4.8515625" style="21" bestFit="1" customWidth="1"/>
    <col min="99" max="99" width="12.28125" style="22" bestFit="1" customWidth="1"/>
    <col min="100" max="100" width="12.28125" style="0" bestFit="1" customWidth="1"/>
    <col min="101" max="101" width="4.7109375" style="0" bestFit="1" customWidth="1"/>
    <col min="102" max="103" width="3.140625" style="0" customWidth="1"/>
    <col min="104" max="104" width="8.8515625" style="17" bestFit="1" customWidth="1"/>
    <col min="105" max="105" width="5.8515625" style="0" bestFit="1" customWidth="1"/>
    <col min="106" max="107" width="12.28125" style="0" bestFit="1" customWidth="1"/>
    <col min="108" max="108" width="4.7109375" style="0" bestFit="1" customWidth="1"/>
    <col min="109" max="109" width="3.140625" style="0" bestFit="1" customWidth="1"/>
    <col min="110" max="110" width="3.140625" style="0" customWidth="1"/>
    <col min="111" max="111" width="8.8515625" style="17" bestFit="1" customWidth="1"/>
    <col min="112" max="112" width="5.8515625" style="0" bestFit="1" customWidth="1"/>
    <col min="113" max="114" width="12.28125" style="0" bestFit="1" customWidth="1"/>
    <col min="115" max="115" width="4.7109375" style="0" bestFit="1" customWidth="1"/>
    <col min="116" max="116" width="3.140625" style="0" bestFit="1" customWidth="1"/>
    <col min="117" max="117" width="3.140625" style="0" customWidth="1"/>
    <col min="118" max="118" width="8.140625" style="17" bestFit="1" customWidth="1"/>
    <col min="119" max="119" width="5.8515625" style="0" bestFit="1" customWidth="1"/>
    <col min="120" max="121" width="12.28125" style="0" bestFit="1" customWidth="1"/>
    <col min="122" max="122" width="4.140625" style="0" bestFit="1" customWidth="1"/>
    <col min="123" max="123" width="3.140625" style="0" bestFit="1" customWidth="1"/>
    <col min="124" max="124" width="8.140625" style="17" bestFit="1" customWidth="1"/>
    <col min="125" max="125" width="5.8515625" style="0" bestFit="1" customWidth="1"/>
    <col min="126" max="127" width="12.28125" style="0" bestFit="1" customWidth="1"/>
    <col min="128" max="128" width="4.140625" style="0" bestFit="1" customWidth="1"/>
    <col min="129" max="129" width="3.140625" style="0" bestFit="1" customWidth="1"/>
    <col min="130" max="130" width="8.140625" style="17" bestFit="1" customWidth="1"/>
    <col min="131" max="131" width="5.8515625" style="0" bestFit="1" customWidth="1"/>
    <col min="132" max="133" width="12.28125" style="0" customWidth="1"/>
    <col min="134" max="134" width="4.140625" style="0" bestFit="1" customWidth="1"/>
    <col min="135" max="135" width="2.28125" style="0" bestFit="1" customWidth="1"/>
    <col min="136" max="136" width="8.421875" style="17" bestFit="1" customWidth="1"/>
    <col min="137" max="137" width="9.421875" style="22" customWidth="1"/>
    <col min="138" max="138" width="8.8515625" style="32" bestFit="1" customWidth="1"/>
    <col min="139" max="139" width="8.421875" style="32" customWidth="1"/>
    <col min="140" max="140" width="8.421875" style="33" customWidth="1"/>
    <col min="141" max="141" width="5.7109375" style="40" bestFit="1" customWidth="1"/>
    <col min="142" max="142" width="13.140625" style="23" bestFit="1" customWidth="1"/>
    <col min="143" max="143" width="12.28125" style="23" bestFit="1" customWidth="1"/>
    <col min="144" max="144" width="10.421875" style="36" bestFit="1" customWidth="1"/>
    <col min="145" max="145" width="10.421875" style="0" customWidth="1"/>
    <col min="146" max="146" width="10.421875" style="30" customWidth="1"/>
    <col min="147" max="147" width="10.421875" style="36" customWidth="1"/>
    <col min="148" max="149" width="10.421875" style="30" customWidth="1"/>
    <col min="150" max="150" width="10.140625" style="36" bestFit="1" customWidth="1"/>
    <col min="154" max="155" width="12.00390625" style="0" bestFit="1" customWidth="1"/>
    <col min="156" max="157" width="11.57421875" style="0" bestFit="1" customWidth="1"/>
    <col min="158" max="158" width="11.140625" style="0" bestFit="1" customWidth="1"/>
    <col min="159" max="159" width="12.00390625" style="0" bestFit="1" customWidth="1"/>
    <col min="160" max="160" width="11.57421875" style="0" bestFit="1" customWidth="1"/>
    <col min="162" max="167" width="9.140625" style="30" customWidth="1"/>
  </cols>
  <sheetData>
    <row r="1" spans="1:171" ht="165.75">
      <c r="A1" t="s">
        <v>20</v>
      </c>
      <c r="B1" s="41" t="s">
        <v>165</v>
      </c>
      <c r="C1" s="69" t="s">
        <v>21</v>
      </c>
      <c r="D1" s="70"/>
      <c r="E1" s="70"/>
      <c r="F1" s="70"/>
      <c r="G1" s="70"/>
      <c r="H1" s="70"/>
      <c r="I1" s="70"/>
      <c r="J1" s="70"/>
      <c r="K1" s="70"/>
      <c r="L1" s="70"/>
      <c r="M1" s="70"/>
      <c r="N1" s="70"/>
      <c r="O1" s="70"/>
      <c r="P1" s="70"/>
      <c r="Q1" s="70"/>
      <c r="R1" s="70"/>
      <c r="S1" s="70"/>
      <c r="T1" s="70"/>
      <c r="U1" s="70"/>
      <c r="V1" s="70"/>
      <c r="W1" s="70"/>
      <c r="X1" s="70"/>
      <c r="Y1" s="71" t="s">
        <v>180</v>
      </c>
      <c r="Z1" s="71"/>
      <c r="AA1" s="71"/>
      <c r="AB1" s="71"/>
      <c r="AC1" s="71"/>
      <c r="AD1" s="71"/>
      <c r="AE1" s="71"/>
      <c r="AF1" s="72"/>
      <c r="AG1" s="31" t="s">
        <v>132</v>
      </c>
      <c r="AH1" s="34" t="s">
        <v>133</v>
      </c>
      <c r="AI1" s="31" t="s">
        <v>145</v>
      </c>
      <c r="AJ1" s="43"/>
      <c r="AK1" s="69" t="s">
        <v>22</v>
      </c>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0"/>
      <c r="BQ1" s="71"/>
      <c r="BR1" s="71"/>
      <c r="BS1" s="71"/>
      <c r="BT1" s="71"/>
      <c r="BU1" s="71"/>
      <c r="BV1" s="71"/>
      <c r="BW1" s="71"/>
      <c r="BX1" s="71"/>
      <c r="BY1" s="71"/>
      <c r="BZ1" s="71"/>
      <c r="CA1" s="71"/>
      <c r="CB1" s="71"/>
      <c r="CC1" s="71"/>
      <c r="CD1" s="71"/>
      <c r="CE1" s="71"/>
      <c r="CF1" s="56" t="s">
        <v>188</v>
      </c>
      <c r="CG1" s="31" t="s">
        <v>136</v>
      </c>
      <c r="CH1" s="31" t="s">
        <v>137</v>
      </c>
      <c r="CI1" s="34" t="s">
        <v>131</v>
      </c>
      <c r="CJ1" s="34" t="s">
        <v>170</v>
      </c>
      <c r="CK1" s="13"/>
      <c r="CL1" s="69" t="s">
        <v>23</v>
      </c>
      <c r="CM1" s="70"/>
      <c r="CN1" s="71"/>
      <c r="CO1" s="71"/>
      <c r="CP1" s="71"/>
      <c r="CQ1" s="71"/>
      <c r="CR1" s="71"/>
      <c r="CS1" s="14"/>
      <c r="CT1" s="69" t="s">
        <v>24</v>
      </c>
      <c r="CU1" s="70"/>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2"/>
      <c r="EG1" s="57" t="s">
        <v>188</v>
      </c>
      <c r="EH1" s="31" t="s">
        <v>135</v>
      </c>
      <c r="EI1" s="31" t="s">
        <v>138</v>
      </c>
      <c r="EJ1" s="34" t="s">
        <v>139</v>
      </c>
      <c r="EK1" s="39" t="s">
        <v>159</v>
      </c>
      <c r="EL1" s="15" t="s">
        <v>129</v>
      </c>
      <c r="EM1" s="15" t="s">
        <v>25</v>
      </c>
      <c r="EN1" s="35" t="s">
        <v>140</v>
      </c>
      <c r="EO1" s="16" t="s">
        <v>134</v>
      </c>
      <c r="EP1" s="37" t="s">
        <v>141</v>
      </c>
      <c r="EQ1" s="35" t="s">
        <v>189</v>
      </c>
      <c r="ER1" s="16" t="s">
        <v>190</v>
      </c>
      <c r="ES1" s="37" t="s">
        <v>191</v>
      </c>
      <c r="ET1" s="35" t="s">
        <v>167</v>
      </c>
      <c r="EU1" s="16" t="s">
        <v>168</v>
      </c>
      <c r="EV1" s="37" t="s">
        <v>169</v>
      </c>
      <c r="EX1" s="16" t="s">
        <v>278</v>
      </c>
      <c r="EY1" s="16" t="s">
        <v>279</v>
      </c>
      <c r="EZ1" s="16" t="s">
        <v>280</v>
      </c>
      <c r="FA1" s="16" t="s">
        <v>281</v>
      </c>
      <c r="FB1" s="16" t="s">
        <v>282</v>
      </c>
      <c r="FC1" s="16" t="s">
        <v>284</v>
      </c>
      <c r="FD1" s="16" t="s">
        <v>287</v>
      </c>
      <c r="FF1" s="37" t="s">
        <v>275</v>
      </c>
      <c r="FG1" s="37" t="s">
        <v>276</v>
      </c>
      <c r="FH1" s="37" t="s">
        <v>277</v>
      </c>
      <c r="FI1" s="37" t="s">
        <v>283</v>
      </c>
      <c r="FJ1" s="37" t="s">
        <v>285</v>
      </c>
      <c r="FK1" s="37" t="s">
        <v>286</v>
      </c>
      <c r="FN1" s="16" t="s">
        <v>288</v>
      </c>
      <c r="FO1" s="65" t="s">
        <v>289</v>
      </c>
    </row>
    <row r="2" spans="2:171" ht="12.75">
      <c r="B2" s="42"/>
      <c r="E2" s="27"/>
      <c r="F2" s="27"/>
      <c r="G2" t="s">
        <v>234</v>
      </c>
      <c r="H2" t="s">
        <v>235</v>
      </c>
      <c r="I2" t="s">
        <v>236</v>
      </c>
      <c r="M2" s="27"/>
      <c r="N2" s="27"/>
      <c r="Q2" s="18"/>
      <c r="T2" s="27"/>
      <c r="U2" s="27"/>
      <c r="X2" s="18"/>
      <c r="AA2" s="27"/>
      <c r="AB2" s="27"/>
      <c r="AC2" t="s">
        <v>234</v>
      </c>
      <c r="AD2" t="s">
        <v>235</v>
      </c>
      <c r="AE2" t="s">
        <v>236</v>
      </c>
      <c r="AF2" s="18"/>
      <c r="AJ2" s="45"/>
      <c r="AM2" s="27"/>
      <c r="AN2" s="27"/>
      <c r="AO2" t="s">
        <v>234</v>
      </c>
      <c r="AP2" t="s">
        <v>235</v>
      </c>
      <c r="AQ2" t="s">
        <v>236</v>
      </c>
      <c r="AR2" s="18"/>
      <c r="AU2" s="27"/>
      <c r="AV2" s="27"/>
      <c r="AW2" t="s">
        <v>234</v>
      </c>
      <c r="AX2" t="s">
        <v>235</v>
      </c>
      <c r="AY2" t="s">
        <v>236</v>
      </c>
      <c r="BC2" s="27"/>
      <c r="BD2" s="27"/>
      <c r="BE2" t="s">
        <v>234</v>
      </c>
      <c r="BF2" t="s">
        <v>235</v>
      </c>
      <c r="BG2" t="s">
        <v>236</v>
      </c>
      <c r="BK2" s="27"/>
      <c r="BL2" s="27"/>
      <c r="BM2" t="s">
        <v>234</v>
      </c>
      <c r="BN2" t="s">
        <v>235</v>
      </c>
      <c r="BO2" t="s">
        <v>236</v>
      </c>
      <c r="BQ2" s="38"/>
      <c r="BR2" s="38"/>
      <c r="BS2" s="38"/>
      <c r="BT2" s="38"/>
      <c r="BU2" s="38" t="s">
        <v>234</v>
      </c>
      <c r="BV2" s="38" t="s">
        <v>235</v>
      </c>
      <c r="BW2" s="38" t="s">
        <v>236</v>
      </c>
      <c r="BX2" s="59"/>
      <c r="BY2" s="38"/>
      <c r="BZ2" s="38"/>
      <c r="CA2" s="38"/>
      <c r="CB2" s="38"/>
      <c r="CC2" s="38"/>
      <c r="CD2" s="38"/>
      <c r="CE2" s="59"/>
      <c r="CF2" s="55"/>
      <c r="CM2" s="27"/>
      <c r="CN2" s="27"/>
      <c r="CO2" t="s">
        <v>234</v>
      </c>
      <c r="CP2" t="s">
        <v>235</v>
      </c>
      <c r="CQ2" t="s">
        <v>236</v>
      </c>
      <c r="CU2" s="23"/>
      <c r="CV2" s="27"/>
      <c r="CW2" s="29" t="s">
        <v>234</v>
      </c>
      <c r="CX2" s="29" t="s">
        <v>235</v>
      </c>
      <c r="CY2" s="29" t="s">
        <v>236</v>
      </c>
      <c r="CZ2" s="18"/>
      <c r="DB2" s="27"/>
      <c r="DC2" s="27"/>
      <c r="DD2" t="s">
        <v>234</v>
      </c>
      <c r="DE2" t="s">
        <v>235</v>
      </c>
      <c r="DF2" t="s">
        <v>236</v>
      </c>
      <c r="DG2" s="18"/>
      <c r="DI2" s="27"/>
      <c r="DJ2" s="27"/>
      <c r="DK2" t="s">
        <v>234</v>
      </c>
      <c r="DL2" t="s">
        <v>235</v>
      </c>
      <c r="DM2" t="s">
        <v>236</v>
      </c>
      <c r="DN2" s="18"/>
      <c r="DP2" s="27"/>
      <c r="DQ2" s="27"/>
      <c r="DT2" s="18"/>
      <c r="DV2" s="27"/>
      <c r="DW2" s="27"/>
      <c r="DZ2" s="18"/>
      <c r="EB2" s="27"/>
      <c r="EC2" s="27"/>
      <c r="EF2" s="18"/>
      <c r="EG2" s="55"/>
      <c r="EO2" s="30"/>
      <c r="EU2" s="30"/>
      <c r="EV2" s="30"/>
      <c r="FF2" s="30">
        <f aca="true" t="shared" si="0" ref="FF2:FK2">AVERAGE(FF5:FF12)</f>
        <v>18.133855185909983</v>
      </c>
      <c r="FG2" s="30">
        <f t="shared" si="0"/>
        <v>9.712720156555772</v>
      </c>
      <c r="FH2" s="30">
        <f t="shared" si="0"/>
        <v>0.6810176125244619</v>
      </c>
      <c r="FI2" s="30">
        <f t="shared" si="0"/>
        <v>3.7996086105675144</v>
      </c>
      <c r="FJ2" s="30">
        <f t="shared" si="0"/>
        <v>2.310763209393347</v>
      </c>
      <c r="FK2" s="30">
        <f t="shared" si="0"/>
        <v>1.7847358121330725</v>
      </c>
      <c r="FN2" s="30">
        <f>AVERAGE(FN5:FN12)</f>
        <v>36.42270058708415</v>
      </c>
      <c r="FO2" s="65">
        <f>AVERAGE(FO5:FO12)</f>
        <v>0.06928233170173577</v>
      </c>
    </row>
    <row r="3" spans="2:171" ht="12.75">
      <c r="B3" s="42"/>
      <c r="E3" s="27"/>
      <c r="F3" s="27"/>
      <c r="M3" s="27"/>
      <c r="N3" s="27"/>
      <c r="Q3" s="18"/>
      <c r="T3" s="27"/>
      <c r="U3" s="27"/>
      <c r="X3" s="18"/>
      <c r="AA3" s="27"/>
      <c r="AB3" s="27"/>
      <c r="AF3" s="18"/>
      <c r="AJ3" s="45"/>
      <c r="AM3" s="27"/>
      <c r="AN3" s="27"/>
      <c r="AR3" s="18"/>
      <c r="AU3" s="27"/>
      <c r="AV3" s="27"/>
      <c r="BC3" s="27"/>
      <c r="BD3" s="27"/>
      <c r="BK3" s="27"/>
      <c r="BL3" s="27"/>
      <c r="BQ3" s="38"/>
      <c r="BR3" s="38"/>
      <c r="BS3" s="38"/>
      <c r="BT3" s="38"/>
      <c r="BU3" s="38"/>
      <c r="BV3" s="38"/>
      <c r="BW3" s="38"/>
      <c r="BX3" s="59"/>
      <c r="BY3" s="38"/>
      <c r="BZ3" s="38"/>
      <c r="CA3" s="38"/>
      <c r="CB3" s="38"/>
      <c r="CC3" s="38"/>
      <c r="CD3" s="38"/>
      <c r="CE3" s="59"/>
      <c r="CF3" s="55"/>
      <c r="CM3" s="27"/>
      <c r="CN3" s="27"/>
      <c r="CT3" s="22"/>
      <c r="CU3" s="23"/>
      <c r="CV3" s="27"/>
      <c r="CW3" s="29"/>
      <c r="CX3" s="29"/>
      <c r="CY3" s="29"/>
      <c r="CZ3" s="18"/>
      <c r="DB3" s="27"/>
      <c r="DC3" s="27"/>
      <c r="DG3" s="18"/>
      <c r="DI3" s="27"/>
      <c r="DJ3" s="27"/>
      <c r="DN3" s="18"/>
      <c r="DP3" s="27"/>
      <c r="DQ3" s="27"/>
      <c r="DT3" s="18"/>
      <c r="DV3" s="27"/>
      <c r="DW3" s="27"/>
      <c r="DZ3" s="18"/>
      <c r="EB3" s="27"/>
      <c r="EC3" s="27"/>
      <c r="EF3" s="18"/>
      <c r="EG3" s="55"/>
      <c r="EO3" s="30"/>
      <c r="EU3" s="30"/>
      <c r="EV3" s="30"/>
      <c r="FN3" s="30"/>
      <c r="FO3" s="65"/>
    </row>
    <row r="4" spans="1:171" ht="12.75">
      <c r="A4" t="s">
        <v>318</v>
      </c>
      <c r="B4" s="42">
        <v>41568</v>
      </c>
      <c r="C4" s="28"/>
      <c r="D4" s="24"/>
      <c r="E4" s="24"/>
      <c r="F4" s="24"/>
      <c r="G4" s="24"/>
      <c r="H4" s="24"/>
      <c r="I4" s="24"/>
      <c r="J4" s="25"/>
      <c r="K4" s="24"/>
      <c r="L4" s="24"/>
      <c r="M4" s="24"/>
      <c r="N4" s="24"/>
      <c r="O4" s="24"/>
      <c r="P4" s="24"/>
      <c r="Q4" s="25"/>
      <c r="R4" s="24"/>
      <c r="S4" s="24"/>
      <c r="T4" s="24"/>
      <c r="U4" s="24"/>
      <c r="V4" s="24"/>
      <c r="W4" s="24"/>
      <c r="X4" s="25"/>
      <c r="Y4" t="s">
        <v>31</v>
      </c>
      <c r="Z4" t="s">
        <v>128</v>
      </c>
      <c r="AA4" s="27">
        <v>41804</v>
      </c>
      <c r="AB4" s="27">
        <v>41834</v>
      </c>
      <c r="AC4">
        <v>65</v>
      </c>
      <c r="AD4">
        <v>17</v>
      </c>
      <c r="AE4">
        <v>4</v>
      </c>
      <c r="AF4" s="18">
        <f aca="true" t="shared" si="1" ref="AF4:AF17">AC4/(AC4+AD4)</f>
        <v>0.7926829268292683</v>
      </c>
      <c r="AG4" s="32">
        <v>1</v>
      </c>
      <c r="AH4" s="33">
        <f>(AB4-AA4)*12/365</f>
        <v>0.9863013698630136</v>
      </c>
      <c r="AI4" s="32">
        <v>121</v>
      </c>
      <c r="AJ4" s="45"/>
      <c r="AK4" t="s">
        <v>36</v>
      </c>
      <c r="AL4" t="s">
        <v>143</v>
      </c>
      <c r="AM4" s="27">
        <v>41932</v>
      </c>
      <c r="AN4" s="27">
        <v>41947</v>
      </c>
      <c r="AO4">
        <v>69</v>
      </c>
      <c r="AP4">
        <v>13</v>
      </c>
      <c r="AQ4">
        <v>4</v>
      </c>
      <c r="AR4" s="18">
        <f aca="true" t="shared" si="2" ref="AR4:AR9">AO4/(AO4+AP4)</f>
        <v>0.8414634146341463</v>
      </c>
      <c r="AU4" s="27"/>
      <c r="AV4" s="27"/>
      <c r="BC4" s="27"/>
      <c r="BD4" s="27"/>
      <c r="BK4" s="27"/>
      <c r="BL4" s="27"/>
      <c r="BQ4" s="38"/>
      <c r="BR4" s="38"/>
      <c r="BS4" s="38"/>
      <c r="BT4" s="38"/>
      <c r="BU4" s="38"/>
      <c r="BV4" s="38"/>
      <c r="BW4" s="38"/>
      <c r="BX4" s="59"/>
      <c r="BY4" s="38"/>
      <c r="BZ4" s="38"/>
      <c r="CA4" s="38"/>
      <c r="CB4" s="38"/>
      <c r="CC4" s="38"/>
      <c r="CD4" s="38"/>
      <c r="CE4" s="59"/>
      <c r="CF4" s="55"/>
      <c r="CM4" s="27"/>
      <c r="CN4" s="27"/>
      <c r="CT4" s="22"/>
      <c r="CU4" s="23"/>
      <c r="CV4" s="27"/>
      <c r="CW4" s="29"/>
      <c r="CX4" s="29"/>
      <c r="CY4" s="29"/>
      <c r="CZ4" s="18"/>
      <c r="DB4" s="27"/>
      <c r="DC4" s="27"/>
      <c r="DG4" s="18"/>
      <c r="DI4" s="27"/>
      <c r="DJ4" s="27"/>
      <c r="DN4" s="18"/>
      <c r="DP4" s="27"/>
      <c r="DQ4" s="27"/>
      <c r="DT4" s="18"/>
      <c r="DV4" s="27"/>
      <c r="DW4" s="27"/>
      <c r="DZ4" s="18"/>
      <c r="EB4" s="27"/>
      <c r="EC4" s="27"/>
      <c r="EF4" s="18"/>
      <c r="EG4" s="55"/>
      <c r="EO4" s="30"/>
      <c r="EU4" s="30"/>
      <c r="EV4" s="30"/>
      <c r="FN4" s="30"/>
      <c r="FO4" s="65"/>
    </row>
    <row r="5" spans="1:171" s="38" customFormat="1" ht="12.75">
      <c r="A5" s="38" t="s">
        <v>258</v>
      </c>
      <c r="B5" s="60">
        <v>39421</v>
      </c>
      <c r="C5" s="29" t="s">
        <v>31</v>
      </c>
      <c r="D5" s="38" t="s">
        <v>259</v>
      </c>
      <c r="E5" s="58">
        <v>40275</v>
      </c>
      <c r="F5" s="58">
        <v>40315</v>
      </c>
      <c r="G5" s="38">
        <v>120</v>
      </c>
      <c r="H5" s="29">
        <v>43</v>
      </c>
      <c r="I5" s="29">
        <v>15</v>
      </c>
      <c r="J5" s="18">
        <f>G5/(G5+H5)</f>
        <v>0.7361963190184049</v>
      </c>
      <c r="K5" s="24"/>
      <c r="L5" s="24"/>
      <c r="M5" s="24"/>
      <c r="N5" s="24"/>
      <c r="O5" s="24"/>
      <c r="P5" s="24"/>
      <c r="Q5" s="25"/>
      <c r="R5" s="24"/>
      <c r="S5" s="24"/>
      <c r="T5" s="24"/>
      <c r="U5" s="24"/>
      <c r="V5" s="24"/>
      <c r="W5" s="24"/>
      <c r="X5" s="25"/>
      <c r="Y5" s="38" t="s">
        <v>36</v>
      </c>
      <c r="Z5" s="38" t="s">
        <v>89</v>
      </c>
      <c r="AA5" s="58">
        <v>40459</v>
      </c>
      <c r="AB5" s="58">
        <v>40489</v>
      </c>
      <c r="AC5" s="38">
        <v>128</v>
      </c>
      <c r="AD5" s="29">
        <v>25</v>
      </c>
      <c r="AE5" s="29">
        <v>11</v>
      </c>
      <c r="AF5" s="18">
        <f t="shared" si="1"/>
        <v>0.8366013071895425</v>
      </c>
      <c r="AG5" s="61">
        <v>2</v>
      </c>
      <c r="AH5" s="33">
        <f>(AB5-E5)*12/365</f>
        <v>7.035616438356165</v>
      </c>
      <c r="AI5" s="61">
        <v>217</v>
      </c>
      <c r="AJ5" s="44"/>
      <c r="AK5" s="38" t="s">
        <v>37</v>
      </c>
      <c r="AL5" s="38" t="s">
        <v>260</v>
      </c>
      <c r="AM5" s="58">
        <v>40599</v>
      </c>
      <c r="AN5" s="58">
        <v>40614</v>
      </c>
      <c r="AO5" s="38">
        <v>150</v>
      </c>
      <c r="AP5" s="38">
        <v>15</v>
      </c>
      <c r="AQ5" s="38">
        <v>12</v>
      </c>
      <c r="AR5" s="18">
        <f t="shared" si="2"/>
        <v>0.9090909090909091</v>
      </c>
      <c r="AS5" s="38" t="s">
        <v>42</v>
      </c>
      <c r="AT5" s="38" t="s">
        <v>103</v>
      </c>
      <c r="AU5" s="58">
        <v>40654</v>
      </c>
      <c r="AV5" s="58">
        <v>40669</v>
      </c>
      <c r="AW5" s="38">
        <v>158</v>
      </c>
      <c r="AX5" s="38">
        <v>9</v>
      </c>
      <c r="AY5" s="38">
        <v>12</v>
      </c>
      <c r="AZ5" s="18">
        <f>AW5/(AW5+AX5)</f>
        <v>0.9461077844311377</v>
      </c>
      <c r="BA5" s="38" t="s">
        <v>44</v>
      </c>
      <c r="BB5" s="38" t="s">
        <v>112</v>
      </c>
      <c r="BC5" s="58">
        <v>40701</v>
      </c>
      <c r="BD5" s="58">
        <v>40716</v>
      </c>
      <c r="BE5" s="38">
        <v>165</v>
      </c>
      <c r="BF5" s="29">
        <v>3</v>
      </c>
      <c r="BG5" s="29">
        <v>12</v>
      </c>
      <c r="BH5" s="18">
        <f>BE5/(BE5+BF5)</f>
        <v>0.9821428571428571</v>
      </c>
      <c r="BI5" s="24"/>
      <c r="BJ5" s="24"/>
      <c r="BK5" s="24"/>
      <c r="BL5" s="24"/>
      <c r="BM5" s="24"/>
      <c r="BN5" s="24"/>
      <c r="BO5" s="24"/>
      <c r="BP5" s="26"/>
      <c r="BQ5" s="24"/>
      <c r="BR5" s="24"/>
      <c r="BS5" s="24"/>
      <c r="BT5" s="24"/>
      <c r="BU5" s="24"/>
      <c r="BV5" s="24"/>
      <c r="BW5" s="24"/>
      <c r="BX5" s="26"/>
      <c r="BY5" s="24"/>
      <c r="BZ5" s="24"/>
      <c r="CA5" s="24"/>
      <c r="CB5" s="24"/>
      <c r="CC5" s="24"/>
      <c r="CD5" s="24"/>
      <c r="CE5" s="26"/>
      <c r="CF5" s="55">
        <f>BH5</f>
        <v>0.9821428571428571</v>
      </c>
      <c r="CG5" s="61">
        <v>3</v>
      </c>
      <c r="CH5" s="32">
        <f>CG5+AG5</f>
        <v>5</v>
      </c>
      <c r="CI5" s="33">
        <f>(BD5-AM5)*12/365</f>
        <v>3.8465753424657536</v>
      </c>
      <c r="CJ5" s="33">
        <f>(BD5-E5)*12/365</f>
        <v>14.498630136986302</v>
      </c>
      <c r="CK5" s="19"/>
      <c r="CL5" s="38" t="s">
        <v>46</v>
      </c>
      <c r="CM5" s="58">
        <v>40751</v>
      </c>
      <c r="CN5" s="58">
        <v>40783</v>
      </c>
      <c r="CO5" s="38">
        <v>146</v>
      </c>
      <c r="CP5" s="38">
        <v>6</v>
      </c>
      <c r="CQ5" s="38">
        <v>8</v>
      </c>
      <c r="CR5" s="20">
        <f>CO5/(CO5+CP5)</f>
        <v>0.9605263157894737</v>
      </c>
      <c r="CS5" s="19"/>
      <c r="CT5" s="38" t="s">
        <v>48</v>
      </c>
      <c r="CU5" s="58">
        <v>40830</v>
      </c>
      <c r="CV5" s="58">
        <v>40840</v>
      </c>
      <c r="CW5" s="38">
        <v>155</v>
      </c>
      <c r="CX5" s="38">
        <v>3</v>
      </c>
      <c r="CY5" s="38">
        <v>8</v>
      </c>
      <c r="CZ5" s="18">
        <f>CW5/(CW5+CX5)</f>
        <v>0.9810126582278481</v>
      </c>
      <c r="DA5" s="38" t="s">
        <v>50</v>
      </c>
      <c r="DB5" s="58">
        <v>40844</v>
      </c>
      <c r="DC5" s="58">
        <v>40854</v>
      </c>
      <c r="DD5" s="38">
        <v>158</v>
      </c>
      <c r="DE5" s="38">
        <v>2</v>
      </c>
      <c r="DF5" s="38">
        <v>8</v>
      </c>
      <c r="DG5" s="18">
        <f>DD5/(DD5+DE5)</f>
        <v>0.9875</v>
      </c>
      <c r="DH5" s="24"/>
      <c r="DI5" s="24"/>
      <c r="DJ5" s="24"/>
      <c r="DK5" s="24"/>
      <c r="DL5" s="24"/>
      <c r="DM5" s="24"/>
      <c r="DN5" s="25"/>
      <c r="DO5" s="24"/>
      <c r="DP5" s="24"/>
      <c r="DQ5" s="24"/>
      <c r="DR5" s="24"/>
      <c r="DS5" s="24"/>
      <c r="DT5" s="25"/>
      <c r="DU5" s="24"/>
      <c r="DV5" s="24"/>
      <c r="DW5" s="24"/>
      <c r="DX5" s="24"/>
      <c r="DY5" s="24"/>
      <c r="DZ5" s="25"/>
      <c r="EA5" s="24"/>
      <c r="EB5" s="24"/>
      <c r="EC5" s="24"/>
      <c r="ED5" s="24"/>
      <c r="EE5" s="24"/>
      <c r="EF5" s="25"/>
      <c r="EG5" s="55">
        <f>DG5</f>
        <v>0.9875</v>
      </c>
      <c r="EH5" s="61">
        <v>3</v>
      </c>
      <c r="EI5" s="32">
        <f>EH5+CH5</f>
        <v>8</v>
      </c>
      <c r="EJ5" s="33">
        <f>(DC5-CM5)*12/365</f>
        <v>3.3863013698630136</v>
      </c>
      <c r="EK5" s="62">
        <v>180</v>
      </c>
      <c r="EL5" s="23">
        <v>40945</v>
      </c>
      <c r="EM5" s="63">
        <v>41015</v>
      </c>
      <c r="EN5" s="36">
        <f>EL5-E5</f>
        <v>670</v>
      </c>
      <c r="EO5" s="30">
        <f>EP5*12</f>
        <v>22.027397260273972</v>
      </c>
      <c r="EP5" s="30">
        <f>EN5/365</f>
        <v>1.8356164383561644</v>
      </c>
      <c r="EQ5" s="36">
        <f>EL5-CM5</f>
        <v>194</v>
      </c>
      <c r="ER5" s="30">
        <f>ES5*12</f>
        <v>6.378082191780822</v>
      </c>
      <c r="ES5" s="30">
        <f>EQ5/365</f>
        <v>0.5315068493150685</v>
      </c>
      <c r="ET5" s="36">
        <f>EL5-B5</f>
        <v>1524</v>
      </c>
      <c r="EU5" s="30">
        <f>EV5*12</f>
        <v>50.1041095890411</v>
      </c>
      <c r="EV5" s="30">
        <f>ET5/365</f>
        <v>4.175342465753425</v>
      </c>
      <c r="EX5" s="58">
        <f>B5</f>
        <v>39421</v>
      </c>
      <c r="EY5" s="58">
        <f>E5</f>
        <v>40275</v>
      </c>
      <c r="EZ5" s="58">
        <f>BD5</f>
        <v>40716</v>
      </c>
      <c r="FA5" s="58">
        <f>CM5</f>
        <v>40751</v>
      </c>
      <c r="FB5" s="58">
        <f>DC5</f>
        <v>40854</v>
      </c>
      <c r="FC5" s="58">
        <f aca="true" t="shared" si="3" ref="FC5:FD9">EL5</f>
        <v>40945</v>
      </c>
      <c r="FD5" s="58">
        <f t="shared" si="3"/>
        <v>41015</v>
      </c>
      <c r="FF5" s="66">
        <f aca="true" t="shared" si="4" ref="FF5:FJ8">(EY5-EX5)/365*12</f>
        <v>28.076712328767123</v>
      </c>
      <c r="FG5" s="66">
        <f t="shared" si="4"/>
        <v>14.498630136986302</v>
      </c>
      <c r="FH5" s="66">
        <f t="shared" si="4"/>
        <v>1.1506849315068493</v>
      </c>
      <c r="FI5" s="66">
        <f t="shared" si="4"/>
        <v>3.3863013698630136</v>
      </c>
      <c r="FJ5" s="66">
        <f t="shared" si="4"/>
        <v>2.9917808219178084</v>
      </c>
      <c r="FK5" s="66">
        <f aca="true" t="shared" si="5" ref="FK5:FK12">(FD5-FC5)/365*12</f>
        <v>2.3013698630136985</v>
      </c>
      <c r="FN5" s="66">
        <f>SUM(FF5:FK5)</f>
        <v>52.40547945205479</v>
      </c>
      <c r="FO5" s="65">
        <f>FJ5/FN5</f>
        <v>0.057089084065244676</v>
      </c>
    </row>
    <row r="6" spans="1:171" ht="12.75">
      <c r="A6" t="s">
        <v>269</v>
      </c>
      <c r="B6" s="42">
        <v>39421</v>
      </c>
      <c r="C6" s="28"/>
      <c r="D6" s="24"/>
      <c r="E6" s="24"/>
      <c r="F6" s="24"/>
      <c r="G6" s="24"/>
      <c r="H6" s="24"/>
      <c r="I6" s="24"/>
      <c r="J6" s="25"/>
      <c r="K6" s="24"/>
      <c r="L6" s="24"/>
      <c r="M6" s="24"/>
      <c r="N6" s="24"/>
      <c r="O6" s="24"/>
      <c r="P6" s="24"/>
      <c r="Q6" s="25"/>
      <c r="R6" s="24"/>
      <c r="S6" s="24"/>
      <c r="T6" s="24"/>
      <c r="U6" s="24"/>
      <c r="V6" s="24"/>
      <c r="W6" s="24"/>
      <c r="X6" s="25"/>
      <c r="Y6" t="s">
        <v>31</v>
      </c>
      <c r="Z6" t="s">
        <v>270</v>
      </c>
      <c r="AA6" s="27">
        <v>40327</v>
      </c>
      <c r="AB6" s="27">
        <v>40367</v>
      </c>
      <c r="AC6">
        <v>122</v>
      </c>
      <c r="AD6">
        <v>37</v>
      </c>
      <c r="AE6">
        <v>14</v>
      </c>
      <c r="AF6" s="18">
        <f>AC6/(AC6+AD6)</f>
        <v>0.7672955974842768</v>
      </c>
      <c r="AG6" s="32">
        <v>1</v>
      </c>
      <c r="AH6" s="33">
        <f>(AB6-AA6)*12/365</f>
        <v>1.3150684931506849</v>
      </c>
      <c r="AI6" s="32">
        <v>199</v>
      </c>
      <c r="AK6" t="s">
        <v>36</v>
      </c>
      <c r="AL6" t="s">
        <v>97</v>
      </c>
      <c r="AM6" s="27">
        <v>40530</v>
      </c>
      <c r="AN6" s="27">
        <v>40555</v>
      </c>
      <c r="AO6">
        <v>139</v>
      </c>
      <c r="AP6">
        <v>25</v>
      </c>
      <c r="AQ6">
        <v>14</v>
      </c>
      <c r="AR6" s="18">
        <f t="shared" si="2"/>
        <v>0.8475609756097561</v>
      </c>
      <c r="AS6" t="s">
        <v>37</v>
      </c>
      <c r="AT6" t="s">
        <v>102</v>
      </c>
      <c r="AU6" s="27">
        <v>40653</v>
      </c>
      <c r="AV6" s="27">
        <v>40668</v>
      </c>
      <c r="AW6">
        <v>145</v>
      </c>
      <c r="AX6">
        <v>20</v>
      </c>
      <c r="AY6">
        <v>14</v>
      </c>
      <c r="AZ6" s="18">
        <f>AW6/(AW6+AX6)</f>
        <v>0.8787878787878788</v>
      </c>
      <c r="BA6" t="s">
        <v>42</v>
      </c>
      <c r="BB6" t="s">
        <v>111</v>
      </c>
      <c r="BC6" s="27">
        <v>40695</v>
      </c>
      <c r="BD6" s="27">
        <v>40709</v>
      </c>
      <c r="BE6">
        <v>153</v>
      </c>
      <c r="BF6">
        <v>16</v>
      </c>
      <c r="BG6">
        <v>11</v>
      </c>
      <c r="BH6" s="18">
        <f>BE6/(BE6+BF6)</f>
        <v>0.9053254437869822</v>
      </c>
      <c r="BI6" t="s">
        <v>42</v>
      </c>
      <c r="BJ6" t="s">
        <v>119</v>
      </c>
      <c r="BK6" s="27">
        <v>40722</v>
      </c>
      <c r="BL6" s="27">
        <v>40737</v>
      </c>
      <c r="BM6">
        <v>154</v>
      </c>
      <c r="BN6">
        <v>16</v>
      </c>
      <c r="BO6">
        <v>11</v>
      </c>
      <c r="BP6" s="18">
        <f>BM6/(BM6+BN6)</f>
        <v>0.9058823529411765</v>
      </c>
      <c r="BQ6" s="24"/>
      <c r="BR6" s="24"/>
      <c r="BS6" s="24"/>
      <c r="BT6" s="24"/>
      <c r="BU6" s="24"/>
      <c r="BV6" s="24"/>
      <c r="BW6" s="24"/>
      <c r="BX6" s="26"/>
      <c r="BY6" s="24"/>
      <c r="BZ6" s="24"/>
      <c r="CA6" s="24"/>
      <c r="CB6" s="24"/>
      <c r="CC6" s="24"/>
      <c r="CD6" s="24"/>
      <c r="CE6" s="26"/>
      <c r="CF6" s="55">
        <f>BP6</f>
        <v>0.9058823529411765</v>
      </c>
      <c r="CG6" s="32">
        <v>4</v>
      </c>
      <c r="CH6" s="32">
        <f>CG6+AG6</f>
        <v>5</v>
      </c>
      <c r="CI6" s="33">
        <f>(BL6-AM6)*12/365</f>
        <v>6.8054794520547945</v>
      </c>
      <c r="CJ6" s="33">
        <f>(BL6-AA6)*12/365</f>
        <v>13.479452054794521</v>
      </c>
      <c r="CL6" s="64" t="s">
        <v>42</v>
      </c>
      <c r="CM6" s="27">
        <v>40746</v>
      </c>
      <c r="CN6" s="27">
        <v>40776</v>
      </c>
      <c r="CO6">
        <v>112</v>
      </c>
      <c r="CP6">
        <v>12</v>
      </c>
      <c r="CQ6">
        <v>12</v>
      </c>
      <c r="CR6" s="20">
        <f>CO6/(CO6+CP6)</f>
        <v>0.9032258064516129</v>
      </c>
      <c r="CT6" s="21" t="s">
        <v>44</v>
      </c>
      <c r="CU6" s="23">
        <v>40840</v>
      </c>
      <c r="CV6" s="27">
        <v>40850</v>
      </c>
      <c r="CW6">
        <v>118</v>
      </c>
      <c r="CX6">
        <v>8</v>
      </c>
      <c r="CY6">
        <v>11</v>
      </c>
      <c r="CZ6" s="18">
        <f>CW6/(CW6+CX6)</f>
        <v>0.9365079365079365</v>
      </c>
      <c r="DA6" t="s">
        <v>46</v>
      </c>
      <c r="DB6" s="27">
        <v>40868</v>
      </c>
      <c r="DC6" s="27">
        <v>40878</v>
      </c>
      <c r="DD6">
        <v>122</v>
      </c>
      <c r="DE6">
        <v>7</v>
      </c>
      <c r="DF6">
        <v>11</v>
      </c>
      <c r="DG6" s="18">
        <f>DD6/(DD6+DE6)</f>
        <v>0.9457364341085271</v>
      </c>
      <c r="DH6" t="s">
        <v>46</v>
      </c>
      <c r="DI6" s="27">
        <v>40884</v>
      </c>
      <c r="DJ6" s="27">
        <v>40894</v>
      </c>
      <c r="DK6">
        <v>122</v>
      </c>
      <c r="DL6">
        <v>7</v>
      </c>
      <c r="DM6">
        <v>11</v>
      </c>
      <c r="DN6" s="18">
        <f>DK6/(DK6+DL6)</f>
        <v>0.9457364341085271</v>
      </c>
      <c r="DO6" s="24"/>
      <c r="DP6" s="24"/>
      <c r="DQ6" s="24"/>
      <c r="DR6" s="24"/>
      <c r="DS6" s="24"/>
      <c r="DT6" s="25"/>
      <c r="DU6" s="24"/>
      <c r="DV6" s="24"/>
      <c r="DW6" s="24"/>
      <c r="DX6" s="24"/>
      <c r="DY6" s="24"/>
      <c r="DZ6" s="25"/>
      <c r="EA6" s="24"/>
      <c r="EB6" s="24"/>
      <c r="EC6" s="24"/>
      <c r="ED6" s="24"/>
      <c r="EE6" s="24"/>
      <c r="EF6" s="25"/>
      <c r="EG6" s="55">
        <f>DN6</f>
        <v>0.9457364341085271</v>
      </c>
      <c r="EH6" s="32">
        <v>4</v>
      </c>
      <c r="EI6" s="32">
        <f>EH6+CH6</f>
        <v>9</v>
      </c>
      <c r="EJ6" s="33">
        <f>(DJ6-CM6)*12/365</f>
        <v>4.865753424657535</v>
      </c>
      <c r="EK6" s="40">
        <v>154</v>
      </c>
      <c r="EL6" s="23">
        <v>40945</v>
      </c>
      <c r="EM6" s="23">
        <v>40968</v>
      </c>
      <c r="EN6" s="36">
        <f>EL6-AA6</f>
        <v>618</v>
      </c>
      <c r="EO6" s="30">
        <f>EP6*12</f>
        <v>20.317808219178083</v>
      </c>
      <c r="EP6" s="30">
        <f>EN6/365</f>
        <v>1.6931506849315068</v>
      </c>
      <c r="EQ6" s="36">
        <f>EL6-CM6</f>
        <v>199</v>
      </c>
      <c r="ER6" s="30">
        <f>ES6*12</f>
        <v>6.542465753424658</v>
      </c>
      <c r="ES6" s="30">
        <f>EQ6/365</f>
        <v>0.5452054794520548</v>
      </c>
      <c r="ET6" s="36">
        <f>EL6-B6</f>
        <v>1524</v>
      </c>
      <c r="EU6" s="30">
        <f>EV6*12</f>
        <v>50.1041095890411</v>
      </c>
      <c r="EV6" s="30">
        <f>ET6/365</f>
        <v>4.175342465753425</v>
      </c>
      <c r="EX6" s="58">
        <f>B6</f>
        <v>39421</v>
      </c>
      <c r="EY6" s="27">
        <f>AA6</f>
        <v>40327</v>
      </c>
      <c r="EZ6" s="27">
        <f>BL6</f>
        <v>40737</v>
      </c>
      <c r="FA6" s="58">
        <f>CM6</f>
        <v>40746</v>
      </c>
      <c r="FB6" s="27">
        <f>DJ6</f>
        <v>40894</v>
      </c>
      <c r="FC6" s="58">
        <f t="shared" si="3"/>
        <v>40945</v>
      </c>
      <c r="FD6" s="58">
        <f t="shared" si="3"/>
        <v>40968</v>
      </c>
      <c r="FF6" s="66">
        <f aca="true" t="shared" si="6" ref="FF6:FJ7">(EY6-EX6)/365*12</f>
        <v>29.78630136986301</v>
      </c>
      <c r="FG6" s="66">
        <f t="shared" si="6"/>
        <v>13.479452054794521</v>
      </c>
      <c r="FH6" s="66">
        <f t="shared" si="6"/>
        <v>0.2958904109589041</v>
      </c>
      <c r="FI6" s="66">
        <f t="shared" si="6"/>
        <v>4.865753424657534</v>
      </c>
      <c r="FJ6" s="66">
        <f t="shared" si="6"/>
        <v>1.6767123287671235</v>
      </c>
      <c r="FK6" s="66">
        <f>(FD6-FC6)/365*12</f>
        <v>0.7561643835616438</v>
      </c>
      <c r="FN6" s="66">
        <f>SUM(FF6:FK6)</f>
        <v>50.86027397260274</v>
      </c>
      <c r="FO6" s="65">
        <f>FJ6/FN6</f>
        <v>0.03296703296703297</v>
      </c>
    </row>
    <row r="7" spans="1:171" ht="12.75">
      <c r="A7" t="s">
        <v>271</v>
      </c>
      <c r="B7" s="42">
        <v>39792</v>
      </c>
      <c r="C7" s="28"/>
      <c r="D7" s="24"/>
      <c r="E7" s="24"/>
      <c r="F7" s="24"/>
      <c r="G7" s="24"/>
      <c r="H7" s="24"/>
      <c r="I7" s="24"/>
      <c r="J7" s="25"/>
      <c r="K7" s="24"/>
      <c r="L7" s="24"/>
      <c r="M7" s="24"/>
      <c r="N7" s="24"/>
      <c r="O7" s="24"/>
      <c r="P7" s="24"/>
      <c r="Q7" s="25"/>
      <c r="R7" s="24"/>
      <c r="S7" s="24"/>
      <c r="T7" s="24"/>
      <c r="U7" s="24"/>
      <c r="V7" s="24"/>
      <c r="W7" s="24"/>
      <c r="X7" s="25"/>
      <c r="Y7" t="s">
        <v>31</v>
      </c>
      <c r="Z7" t="s">
        <v>70</v>
      </c>
      <c r="AA7" s="27">
        <v>40236</v>
      </c>
      <c r="AB7" s="27">
        <v>40275</v>
      </c>
      <c r="AC7">
        <v>104</v>
      </c>
      <c r="AD7">
        <v>19</v>
      </c>
      <c r="AE7">
        <v>28</v>
      </c>
      <c r="AF7" s="18">
        <f>AC7/(AC7+AD7)</f>
        <v>0.8455284552845529</v>
      </c>
      <c r="AG7" s="32">
        <v>1</v>
      </c>
      <c r="AH7" s="33">
        <f>(AB7-AA7)*12/365</f>
        <v>1.2821917808219179</v>
      </c>
      <c r="AI7" s="32">
        <v>212</v>
      </c>
      <c r="AK7" t="s">
        <v>36</v>
      </c>
      <c r="AL7" t="s">
        <v>88</v>
      </c>
      <c r="AM7" s="27">
        <v>40410</v>
      </c>
      <c r="AN7" s="27">
        <v>40420</v>
      </c>
      <c r="AO7">
        <v>117</v>
      </c>
      <c r="AP7">
        <v>13</v>
      </c>
      <c r="AQ7">
        <v>30</v>
      </c>
      <c r="AR7" s="18">
        <f t="shared" si="2"/>
        <v>0.9</v>
      </c>
      <c r="AS7" t="s">
        <v>37</v>
      </c>
      <c r="AT7" s="27" t="s">
        <v>90</v>
      </c>
      <c r="AU7" s="27">
        <v>40471</v>
      </c>
      <c r="AV7" s="27">
        <v>40486</v>
      </c>
      <c r="AW7">
        <v>133</v>
      </c>
      <c r="AX7">
        <v>7</v>
      </c>
      <c r="AY7">
        <v>26</v>
      </c>
      <c r="AZ7" s="18">
        <f>AW7/(AW7+AX7)</f>
        <v>0.95</v>
      </c>
      <c r="BA7" t="s">
        <v>42</v>
      </c>
      <c r="BB7" t="s">
        <v>91</v>
      </c>
      <c r="BC7" s="27">
        <v>40496</v>
      </c>
      <c r="BD7" s="27">
        <v>40511</v>
      </c>
      <c r="BE7">
        <v>138</v>
      </c>
      <c r="BF7">
        <v>5</v>
      </c>
      <c r="BG7">
        <v>26</v>
      </c>
      <c r="BH7" s="18">
        <f>BE7/(BE7+BF7)</f>
        <v>0.965034965034965</v>
      </c>
      <c r="BI7" s="24"/>
      <c r="BJ7" s="24"/>
      <c r="BK7" s="24"/>
      <c r="BL7" s="24"/>
      <c r="BM7" s="24"/>
      <c r="BN7" s="24"/>
      <c r="BO7" s="24"/>
      <c r="BP7" s="26"/>
      <c r="BQ7" s="24"/>
      <c r="BR7" s="24"/>
      <c r="BS7" s="24"/>
      <c r="BT7" s="24"/>
      <c r="BU7" s="24"/>
      <c r="BV7" s="24"/>
      <c r="BW7" s="24"/>
      <c r="BX7" s="26"/>
      <c r="BY7" s="24"/>
      <c r="BZ7" s="24"/>
      <c r="CA7" s="24"/>
      <c r="CB7" s="24"/>
      <c r="CC7" s="24"/>
      <c r="CD7" s="24"/>
      <c r="CE7" s="26"/>
      <c r="CF7" s="55">
        <f>BH7</f>
        <v>0.965034965034965</v>
      </c>
      <c r="CG7" s="32">
        <v>3</v>
      </c>
      <c r="CH7" s="32">
        <f>CG7+AG7</f>
        <v>4</v>
      </c>
      <c r="CI7" s="33">
        <f>(BD7-AM7)*12/365</f>
        <v>3.3205479452054796</v>
      </c>
      <c r="CJ7" s="33">
        <f>(BD7-AA7)*12/365</f>
        <v>9.04109589041096</v>
      </c>
      <c r="CL7" t="s">
        <v>42</v>
      </c>
      <c r="CM7" s="27">
        <v>40512</v>
      </c>
      <c r="CN7" s="27">
        <v>40542</v>
      </c>
      <c r="CO7">
        <v>91</v>
      </c>
      <c r="CP7">
        <v>3</v>
      </c>
      <c r="CQ7">
        <v>7</v>
      </c>
      <c r="CR7" s="20">
        <f>CO7/(CO7+CP7)</f>
        <v>0.9680851063829787</v>
      </c>
      <c r="CT7" s="21" t="s">
        <v>46</v>
      </c>
      <c r="CU7" s="23">
        <v>40584</v>
      </c>
      <c r="CV7" s="27">
        <v>40607</v>
      </c>
      <c r="CW7">
        <v>94</v>
      </c>
      <c r="CX7">
        <v>3</v>
      </c>
      <c r="CY7">
        <v>7</v>
      </c>
      <c r="CZ7" s="18">
        <f>CW7/(CW7+CX7)</f>
        <v>0.9690721649484536</v>
      </c>
      <c r="DA7" t="s">
        <v>48</v>
      </c>
      <c r="DB7" s="27">
        <v>40634</v>
      </c>
      <c r="DC7" s="27">
        <v>40644</v>
      </c>
      <c r="DD7">
        <v>97</v>
      </c>
      <c r="DE7">
        <v>2</v>
      </c>
      <c r="DF7">
        <v>7</v>
      </c>
      <c r="DG7" s="18">
        <f>DD7/(DD7+DE7)</f>
        <v>0.9797979797979798</v>
      </c>
      <c r="DH7" t="s">
        <v>50</v>
      </c>
      <c r="DI7" s="27">
        <v>40662</v>
      </c>
      <c r="DJ7" s="27">
        <v>40672</v>
      </c>
      <c r="DK7">
        <v>99</v>
      </c>
      <c r="DL7">
        <v>1</v>
      </c>
      <c r="DM7">
        <v>7</v>
      </c>
      <c r="DN7" s="18">
        <f>DK7/(DK7+DL7)</f>
        <v>0.99</v>
      </c>
      <c r="DO7" s="24"/>
      <c r="DP7" s="24"/>
      <c r="DQ7" s="24"/>
      <c r="DR7" s="24"/>
      <c r="DS7" s="24"/>
      <c r="DT7" s="25"/>
      <c r="DU7" s="24"/>
      <c r="DV7" s="24"/>
      <c r="DW7" s="24"/>
      <c r="DX7" s="24"/>
      <c r="DY7" s="24"/>
      <c r="DZ7" s="25"/>
      <c r="EA7" s="24"/>
      <c r="EB7" s="24"/>
      <c r="EC7" s="24"/>
      <c r="ED7" s="24"/>
      <c r="EE7" s="24"/>
      <c r="EF7" s="25"/>
      <c r="EG7" s="55">
        <f>DN7</f>
        <v>0.99</v>
      </c>
      <c r="EH7" s="32">
        <v>4</v>
      </c>
      <c r="EI7" s="32">
        <f>EH7+CH7</f>
        <v>8</v>
      </c>
      <c r="EJ7" s="33">
        <f>(DJ7-CM7)*12/365</f>
        <v>5.260273972602739</v>
      </c>
      <c r="EK7" s="40">
        <v>125</v>
      </c>
      <c r="EL7" s="23">
        <v>40710</v>
      </c>
      <c r="EM7" s="23">
        <v>40792</v>
      </c>
      <c r="EN7" s="36">
        <f>EL7-AA7</f>
        <v>474</v>
      </c>
      <c r="EO7" s="30">
        <f>EP7*12</f>
        <v>15.583561643835615</v>
      </c>
      <c r="EP7" s="30">
        <f>EN7/365</f>
        <v>1.2986301369863014</v>
      </c>
      <c r="EQ7" s="36">
        <f>EL7-CM7</f>
        <v>198</v>
      </c>
      <c r="ER7" s="30">
        <f>ES7*12</f>
        <v>6.50958904109589</v>
      </c>
      <c r="ES7" s="30">
        <f>EQ7/365</f>
        <v>0.5424657534246575</v>
      </c>
      <c r="ET7" s="36">
        <f>EL7-B7</f>
        <v>918</v>
      </c>
      <c r="EU7" s="30">
        <f>EV7*12</f>
        <v>30.18082191780822</v>
      </c>
      <c r="EV7" s="30">
        <f>ET7/365</f>
        <v>2.515068493150685</v>
      </c>
      <c r="EX7" s="58">
        <f>B7</f>
        <v>39792</v>
      </c>
      <c r="EY7" s="27">
        <f>AA7</f>
        <v>40236</v>
      </c>
      <c r="EZ7" s="27">
        <f>BD7</f>
        <v>40511</v>
      </c>
      <c r="FA7" s="58">
        <f>CM7</f>
        <v>40512</v>
      </c>
      <c r="FB7" s="27">
        <f>DJ7</f>
        <v>40672</v>
      </c>
      <c r="FC7" s="58">
        <f t="shared" si="3"/>
        <v>40710</v>
      </c>
      <c r="FD7" s="58">
        <f t="shared" si="3"/>
        <v>40792</v>
      </c>
      <c r="FF7" s="66">
        <f t="shared" si="6"/>
        <v>14.597260273972605</v>
      </c>
      <c r="FG7" s="66">
        <f t="shared" si="6"/>
        <v>9.04109589041096</v>
      </c>
      <c r="FH7" s="66">
        <f t="shared" si="6"/>
        <v>0.03287671232876713</v>
      </c>
      <c r="FI7" s="66">
        <f t="shared" si="6"/>
        <v>5.260273972602739</v>
      </c>
      <c r="FJ7" s="66">
        <f t="shared" si="6"/>
        <v>1.2493150684931507</v>
      </c>
      <c r="FK7" s="66">
        <f>(FD7-FC7)/365*12</f>
        <v>2.695890410958904</v>
      </c>
      <c r="FN7" s="66">
        <f>SUM(FF7:FK7)</f>
        <v>32.87671232876713</v>
      </c>
      <c r="FO7" s="65">
        <f>FJ7/FN7</f>
        <v>0.03799999999999999</v>
      </c>
    </row>
    <row r="8" spans="1:171" ht="12.75">
      <c r="A8" t="s">
        <v>261</v>
      </c>
      <c r="B8" s="42">
        <v>39792</v>
      </c>
      <c r="C8" s="28"/>
      <c r="D8" s="24"/>
      <c r="E8" s="24"/>
      <c r="F8" s="24"/>
      <c r="G8" s="24"/>
      <c r="H8" s="24"/>
      <c r="I8" s="24"/>
      <c r="J8" s="25"/>
      <c r="K8" s="24"/>
      <c r="L8" s="24"/>
      <c r="M8" s="24"/>
      <c r="N8" s="24"/>
      <c r="O8" s="24"/>
      <c r="P8" s="24"/>
      <c r="Q8" s="25"/>
      <c r="R8" s="24"/>
      <c r="S8" s="24"/>
      <c r="T8" s="24"/>
      <c r="U8" s="24"/>
      <c r="V8" s="24"/>
      <c r="W8" s="24"/>
      <c r="X8" s="25"/>
      <c r="Y8" s="22" t="s">
        <v>31</v>
      </c>
      <c r="Z8" t="s">
        <v>47</v>
      </c>
      <c r="AA8" s="27">
        <v>40496</v>
      </c>
      <c r="AB8" s="27">
        <v>40526</v>
      </c>
      <c r="AC8">
        <v>132</v>
      </c>
      <c r="AD8">
        <v>23</v>
      </c>
      <c r="AE8">
        <v>15</v>
      </c>
      <c r="AF8" s="18">
        <f t="shared" si="1"/>
        <v>0.8516129032258064</v>
      </c>
      <c r="AG8" s="32">
        <v>1</v>
      </c>
      <c r="AH8" s="33">
        <f>(AB8-AA8)*12/365</f>
        <v>0.9863013698630136</v>
      </c>
      <c r="AI8" s="32">
        <v>208</v>
      </c>
      <c r="AK8" t="s">
        <v>36</v>
      </c>
      <c r="AL8" t="s">
        <v>99</v>
      </c>
      <c r="AM8" s="27">
        <v>40597</v>
      </c>
      <c r="AN8" s="27">
        <v>40612</v>
      </c>
      <c r="AO8">
        <v>160</v>
      </c>
      <c r="AP8">
        <v>9</v>
      </c>
      <c r="AQ8">
        <v>12</v>
      </c>
      <c r="AR8" s="18">
        <f t="shared" si="2"/>
        <v>0.9467455621301775</v>
      </c>
      <c r="AS8" t="s">
        <v>37</v>
      </c>
      <c r="AT8" t="s">
        <v>262</v>
      </c>
      <c r="AU8" s="27">
        <v>40653</v>
      </c>
      <c r="AV8" s="27">
        <v>40668</v>
      </c>
      <c r="AW8">
        <v>167</v>
      </c>
      <c r="AX8">
        <v>7</v>
      </c>
      <c r="AY8">
        <v>10</v>
      </c>
      <c r="AZ8" s="18">
        <f>AW8/(AW8+AX8)</f>
        <v>0.9597701149425287</v>
      </c>
      <c r="BA8" t="s">
        <v>42</v>
      </c>
      <c r="BB8" t="s">
        <v>109</v>
      </c>
      <c r="BC8" s="27">
        <v>40676</v>
      </c>
      <c r="BD8" s="27">
        <v>40691</v>
      </c>
      <c r="BE8">
        <v>169</v>
      </c>
      <c r="BF8">
        <v>6</v>
      </c>
      <c r="BG8">
        <v>10</v>
      </c>
      <c r="BH8" s="18">
        <f>BE8/(BE8+BF8)</f>
        <v>0.9657142857142857</v>
      </c>
      <c r="BI8" t="s">
        <v>44</v>
      </c>
      <c r="BJ8" t="s">
        <v>104</v>
      </c>
      <c r="BK8" s="27">
        <v>40706</v>
      </c>
      <c r="BL8" s="27">
        <v>40721</v>
      </c>
      <c r="BM8">
        <v>170</v>
      </c>
      <c r="BN8">
        <v>5</v>
      </c>
      <c r="BO8">
        <v>10</v>
      </c>
      <c r="BP8" s="18">
        <f>BM8/(BM8+BN8)</f>
        <v>0.9714285714285714</v>
      </c>
      <c r="BQ8" t="s">
        <v>44</v>
      </c>
      <c r="BR8" t="s">
        <v>263</v>
      </c>
      <c r="BS8" s="27">
        <v>40724</v>
      </c>
      <c r="BT8" s="27">
        <v>40739</v>
      </c>
      <c r="BU8">
        <v>170</v>
      </c>
      <c r="BV8">
        <v>5</v>
      </c>
      <c r="BW8">
        <v>10</v>
      </c>
      <c r="BX8" s="18">
        <f>BU8/(BU8+BV8)</f>
        <v>0.9714285714285714</v>
      </c>
      <c r="BY8" s="24"/>
      <c r="BZ8" s="24"/>
      <c r="CA8" s="24"/>
      <c r="CB8" s="24"/>
      <c r="CC8" s="24"/>
      <c r="CD8" s="24"/>
      <c r="CE8" s="26"/>
      <c r="CF8" s="55">
        <f>BH8</f>
        <v>0.9657142857142857</v>
      </c>
      <c r="CG8" s="32">
        <v>5</v>
      </c>
      <c r="CH8" s="32">
        <f>CG8+AG8</f>
        <v>6</v>
      </c>
      <c r="CI8" s="33">
        <f>(BD8-AM8)*12/365</f>
        <v>3.0904109589041098</v>
      </c>
      <c r="CJ8" s="33">
        <f>(BD8-AA8)*12/365</f>
        <v>6.410958904109589</v>
      </c>
      <c r="CL8" t="s">
        <v>44</v>
      </c>
      <c r="CM8" s="27">
        <v>40752</v>
      </c>
      <c r="CN8" s="27">
        <v>40783</v>
      </c>
      <c r="CO8">
        <v>112</v>
      </c>
      <c r="CP8">
        <v>3</v>
      </c>
      <c r="CQ8">
        <v>9</v>
      </c>
      <c r="CR8" s="20">
        <f>CO8/(CO8+CP8)</f>
        <v>0.9739130434782609</v>
      </c>
      <c r="CT8" s="21" t="s">
        <v>46</v>
      </c>
      <c r="CU8" s="23">
        <v>40813</v>
      </c>
      <c r="CV8" s="27">
        <v>40823</v>
      </c>
      <c r="CW8">
        <v>113</v>
      </c>
      <c r="CX8">
        <v>3</v>
      </c>
      <c r="CY8">
        <v>9</v>
      </c>
      <c r="CZ8" s="18">
        <f>CW8/(CW8+CX8)</f>
        <v>0.9741379310344828</v>
      </c>
      <c r="DA8" t="s">
        <v>48</v>
      </c>
      <c r="DB8" s="27">
        <v>40830</v>
      </c>
      <c r="DC8" s="27">
        <v>40840</v>
      </c>
      <c r="DD8">
        <v>118</v>
      </c>
      <c r="DE8">
        <v>0</v>
      </c>
      <c r="DF8">
        <v>9</v>
      </c>
      <c r="DG8" s="18">
        <f>DD8/(DD8+DE8)</f>
        <v>1</v>
      </c>
      <c r="DH8" s="24"/>
      <c r="DI8" s="24"/>
      <c r="DJ8" s="24"/>
      <c r="DK8" s="24"/>
      <c r="DL8" s="24"/>
      <c r="DM8" s="24"/>
      <c r="DN8" s="25"/>
      <c r="DO8" s="24"/>
      <c r="DP8" s="24"/>
      <c r="DQ8" s="24"/>
      <c r="DR8" s="24"/>
      <c r="DS8" s="24"/>
      <c r="DT8" s="25"/>
      <c r="DU8" s="24"/>
      <c r="DV8" s="24"/>
      <c r="DW8" s="24"/>
      <c r="DX8" s="24"/>
      <c r="DY8" s="24"/>
      <c r="DZ8" s="25"/>
      <c r="EA8" s="24"/>
      <c r="EB8" s="24"/>
      <c r="EC8" s="24"/>
      <c r="ED8" s="24"/>
      <c r="EE8" s="24"/>
      <c r="EF8" s="25"/>
      <c r="EG8" s="55">
        <f>DG8</f>
        <v>1</v>
      </c>
      <c r="EH8" s="32">
        <v>3</v>
      </c>
      <c r="EI8" s="32">
        <f>EH8+CH8</f>
        <v>9</v>
      </c>
      <c r="EJ8" s="33">
        <f>(DC8-CM8)*12/365</f>
        <v>2.893150684931507</v>
      </c>
      <c r="EK8" s="40">
        <v>138</v>
      </c>
      <c r="EL8" s="23">
        <v>40945</v>
      </c>
      <c r="EM8" s="23">
        <v>41019</v>
      </c>
      <c r="EN8" s="36">
        <f>EL8-AA8</f>
        <v>449</v>
      </c>
      <c r="EO8" s="30">
        <f>EP8*12</f>
        <v>14.761643835616438</v>
      </c>
      <c r="EP8" s="30">
        <f>EN8/365</f>
        <v>1.2301369863013698</v>
      </c>
      <c r="EQ8" s="36">
        <f>EL8-CM8</f>
        <v>193</v>
      </c>
      <c r="ER8" s="30">
        <f>ES8*12</f>
        <v>6.345205479452055</v>
      </c>
      <c r="ES8" s="30">
        <f>EQ8/365</f>
        <v>0.5287671232876713</v>
      </c>
      <c r="ET8" s="36">
        <f>EL8-B8</f>
        <v>1153</v>
      </c>
      <c r="EU8" s="30">
        <f>EV8*12</f>
        <v>37.90684931506849</v>
      </c>
      <c r="EV8" s="30">
        <f>ET8/365</f>
        <v>3.158904109589041</v>
      </c>
      <c r="EX8" s="58">
        <f aca="true" t="shared" si="7" ref="EX8:EX15">B8</f>
        <v>39792</v>
      </c>
      <c r="EY8" s="27">
        <f>AA8</f>
        <v>40496</v>
      </c>
      <c r="EZ8" s="27">
        <f>BT8</f>
        <v>40739</v>
      </c>
      <c r="FA8" s="58">
        <f>CM8</f>
        <v>40752</v>
      </c>
      <c r="FB8" s="27">
        <f>DC8</f>
        <v>40840</v>
      </c>
      <c r="FC8" s="58">
        <f t="shared" si="3"/>
        <v>40945</v>
      </c>
      <c r="FD8" s="58">
        <f t="shared" si="3"/>
        <v>41019</v>
      </c>
      <c r="FF8" s="66">
        <f t="shared" si="4"/>
        <v>23.145205479452056</v>
      </c>
      <c r="FG8" s="66">
        <f t="shared" si="4"/>
        <v>7.9890410958904114</v>
      </c>
      <c r="FH8" s="66">
        <f t="shared" si="4"/>
        <v>0.4273972602739726</v>
      </c>
      <c r="FI8" s="66">
        <f t="shared" si="4"/>
        <v>2.893150684931507</v>
      </c>
      <c r="FJ8" s="66">
        <f t="shared" si="4"/>
        <v>3.4520547945205475</v>
      </c>
      <c r="FK8" s="66">
        <f t="shared" si="5"/>
        <v>2.432876712328767</v>
      </c>
      <c r="FN8" s="66">
        <f>SUM(FF8:FK8)</f>
        <v>40.33972602739726</v>
      </c>
      <c r="FO8" s="65">
        <f>FJ8/FN8</f>
        <v>0.08557457212713936</v>
      </c>
    </row>
    <row r="9" spans="1:171" ht="12.75">
      <c r="A9" t="s">
        <v>264</v>
      </c>
      <c r="B9" s="42">
        <v>39792</v>
      </c>
      <c r="C9" s="22" t="s">
        <v>31</v>
      </c>
      <c r="D9" t="s">
        <v>43</v>
      </c>
      <c r="E9" s="27">
        <v>40270</v>
      </c>
      <c r="F9" s="27">
        <v>40310</v>
      </c>
      <c r="G9">
        <v>128</v>
      </c>
      <c r="H9">
        <v>45</v>
      </c>
      <c r="I9">
        <v>12</v>
      </c>
      <c r="J9" s="18">
        <f>G9/(G9+H9)</f>
        <v>0.7398843930635838</v>
      </c>
      <c r="K9" s="24"/>
      <c r="L9" s="24"/>
      <c r="M9" s="24"/>
      <c r="N9" s="24"/>
      <c r="O9" s="24"/>
      <c r="P9" s="24"/>
      <c r="Q9" s="25"/>
      <c r="R9" s="24"/>
      <c r="S9" s="24"/>
      <c r="T9" s="24"/>
      <c r="U9" s="24"/>
      <c r="V9" s="24"/>
      <c r="W9" s="24"/>
      <c r="X9" s="25"/>
      <c r="Y9" t="s">
        <v>36</v>
      </c>
      <c r="Z9" t="s">
        <v>45</v>
      </c>
      <c r="AA9" s="27">
        <v>40452</v>
      </c>
      <c r="AB9" s="27">
        <v>40486</v>
      </c>
      <c r="AC9">
        <v>156</v>
      </c>
      <c r="AD9">
        <v>22</v>
      </c>
      <c r="AE9">
        <v>8</v>
      </c>
      <c r="AF9" s="18">
        <f t="shared" si="1"/>
        <v>0.8764044943820225</v>
      </c>
      <c r="AG9" s="32">
        <v>2</v>
      </c>
      <c r="AH9" s="33">
        <f>(AB9-E9)*12/365</f>
        <v>7.101369863013699</v>
      </c>
      <c r="AI9" s="32">
        <v>217</v>
      </c>
      <c r="AK9" t="s">
        <v>37</v>
      </c>
      <c r="AL9" t="s">
        <v>51</v>
      </c>
      <c r="AM9" s="27">
        <v>40590</v>
      </c>
      <c r="AN9" s="27">
        <v>40610</v>
      </c>
      <c r="AO9">
        <v>160</v>
      </c>
      <c r="AP9">
        <v>22</v>
      </c>
      <c r="AQ9">
        <v>7</v>
      </c>
      <c r="AR9" s="18">
        <f t="shared" si="2"/>
        <v>0.8791208791208791</v>
      </c>
      <c r="AS9" t="s">
        <v>42</v>
      </c>
      <c r="AT9" t="s">
        <v>265</v>
      </c>
      <c r="AU9" s="27">
        <v>40647</v>
      </c>
      <c r="AV9" s="27">
        <v>40662</v>
      </c>
      <c r="AW9">
        <v>171</v>
      </c>
      <c r="AX9">
        <v>14</v>
      </c>
      <c r="AY9">
        <v>7</v>
      </c>
      <c r="AZ9" s="18">
        <f>AW9/(AW9+AX9)</f>
        <v>0.9243243243243243</v>
      </c>
      <c r="BA9" t="s">
        <v>44</v>
      </c>
      <c r="BB9" t="s">
        <v>110</v>
      </c>
      <c r="BC9" s="27">
        <v>40690</v>
      </c>
      <c r="BD9" s="27">
        <v>40705</v>
      </c>
      <c r="BE9">
        <v>177</v>
      </c>
      <c r="BF9">
        <v>8</v>
      </c>
      <c r="BG9">
        <v>7</v>
      </c>
      <c r="BH9" s="18">
        <f>BE9/(BE9+BF9)</f>
        <v>0.9567567567567568</v>
      </c>
      <c r="BI9" s="24"/>
      <c r="BJ9" s="24"/>
      <c r="BK9" s="24"/>
      <c r="BL9" s="24"/>
      <c r="BM9" s="24"/>
      <c r="BN9" s="24"/>
      <c r="BO9" s="24"/>
      <c r="BP9" s="26"/>
      <c r="BQ9" s="24"/>
      <c r="BR9" s="24"/>
      <c r="BS9" s="24"/>
      <c r="BT9" s="24"/>
      <c r="BU9" s="24"/>
      <c r="BV9" s="24"/>
      <c r="BW9" s="24"/>
      <c r="BX9" s="26"/>
      <c r="BY9" s="24"/>
      <c r="BZ9" s="24"/>
      <c r="CA9" s="24"/>
      <c r="CB9" s="24"/>
      <c r="CC9" s="24"/>
      <c r="CD9" s="24"/>
      <c r="CE9" s="26"/>
      <c r="CF9" s="55">
        <f>BH9</f>
        <v>0.9567567567567568</v>
      </c>
      <c r="CG9" s="32">
        <v>3</v>
      </c>
      <c r="CH9" s="32">
        <f>CG9+AG9</f>
        <v>5</v>
      </c>
      <c r="CI9" s="33">
        <f>(BD9-AM9)*12/365</f>
        <v>3.780821917808219</v>
      </c>
      <c r="CJ9" s="33">
        <f>(BD9-E9)*12/365</f>
        <v>14.301369863013699</v>
      </c>
      <c r="CL9" t="s">
        <v>44</v>
      </c>
      <c r="CM9" s="27">
        <v>40757</v>
      </c>
      <c r="CN9" s="27">
        <v>40787</v>
      </c>
      <c r="CO9">
        <v>177</v>
      </c>
      <c r="CP9">
        <v>10</v>
      </c>
      <c r="CQ9">
        <v>8</v>
      </c>
      <c r="CR9" s="20">
        <f>CO9/(CO9+CP9)</f>
        <v>0.946524064171123</v>
      </c>
      <c r="CT9" s="21" t="s">
        <v>46</v>
      </c>
      <c r="CU9" s="23">
        <v>40836</v>
      </c>
      <c r="CV9" s="27">
        <v>40846</v>
      </c>
      <c r="CW9">
        <v>187</v>
      </c>
      <c r="CX9">
        <v>6</v>
      </c>
      <c r="CY9">
        <v>7</v>
      </c>
      <c r="CZ9" s="18">
        <f>CW9/(CW9+CX9)</f>
        <v>0.9689119170984456</v>
      </c>
      <c r="DA9" t="s">
        <v>48</v>
      </c>
      <c r="DB9" s="27">
        <v>40876</v>
      </c>
      <c r="DC9" s="27">
        <v>40886</v>
      </c>
      <c r="DD9">
        <v>194</v>
      </c>
      <c r="DE9">
        <v>3</v>
      </c>
      <c r="DF9">
        <v>7</v>
      </c>
      <c r="DG9" s="18">
        <f>DD9/(DD9+DE9)</f>
        <v>0.9847715736040609</v>
      </c>
      <c r="DH9" s="24"/>
      <c r="DI9" s="24"/>
      <c r="DJ9" s="24"/>
      <c r="DK9" s="24"/>
      <c r="DL9" s="24"/>
      <c r="DM9" s="24"/>
      <c r="DN9" s="25"/>
      <c r="DO9" s="24"/>
      <c r="DP9" s="24"/>
      <c r="DQ9" s="24"/>
      <c r="DR9" s="24"/>
      <c r="DS9" s="24"/>
      <c r="DT9" s="25"/>
      <c r="DU9" s="24"/>
      <c r="DV9" s="24"/>
      <c r="DW9" s="24"/>
      <c r="DX9" s="24"/>
      <c r="DY9" s="24"/>
      <c r="DZ9" s="25"/>
      <c r="EA9" s="24"/>
      <c r="EB9" s="24"/>
      <c r="EC9" s="24"/>
      <c r="ED9" s="24"/>
      <c r="EE9" s="24"/>
      <c r="EF9" s="25"/>
      <c r="EG9" s="55">
        <f>DG9</f>
        <v>0.9847715736040609</v>
      </c>
      <c r="EH9" s="32">
        <v>3</v>
      </c>
      <c r="EI9" s="32">
        <f>EH9+CH9</f>
        <v>8</v>
      </c>
      <c r="EJ9" s="33">
        <f>(DC9-CM9)*12/365</f>
        <v>4.241095890410959</v>
      </c>
      <c r="EK9" s="40">
        <v>220</v>
      </c>
      <c r="EL9" s="23">
        <v>40997</v>
      </c>
      <c r="EM9" s="23">
        <v>41026</v>
      </c>
      <c r="EN9" s="36">
        <f>EL9-AA9</f>
        <v>545</v>
      </c>
      <c r="EO9" s="30">
        <f>EP9*12</f>
        <v>17.91780821917808</v>
      </c>
      <c r="EP9" s="30">
        <f>EN9/365</f>
        <v>1.4931506849315068</v>
      </c>
      <c r="EQ9" s="36">
        <f>EL9-CM9</f>
        <v>240</v>
      </c>
      <c r="ER9" s="30">
        <f>ES9*12</f>
        <v>7.890410958904109</v>
      </c>
      <c r="ES9" s="30">
        <f>EQ9/365</f>
        <v>0.6575342465753424</v>
      </c>
      <c r="ET9" s="36">
        <f>EL9-B9</f>
        <v>1205</v>
      </c>
      <c r="EU9" s="30">
        <f>EV9*12</f>
        <v>39.61643835616438</v>
      </c>
      <c r="EV9" s="30">
        <f>ET9/365</f>
        <v>3.3013698630136985</v>
      </c>
      <c r="EX9" s="58">
        <f t="shared" si="7"/>
        <v>39792</v>
      </c>
      <c r="EY9" s="27">
        <f>E9</f>
        <v>40270</v>
      </c>
      <c r="EZ9" s="27">
        <f>BD9</f>
        <v>40705</v>
      </c>
      <c r="FA9" s="58">
        <f>CM9</f>
        <v>40757</v>
      </c>
      <c r="FB9" s="27">
        <f>DC9</f>
        <v>40886</v>
      </c>
      <c r="FC9" s="58">
        <f t="shared" si="3"/>
        <v>40997</v>
      </c>
      <c r="FD9" s="58">
        <f t="shared" si="3"/>
        <v>41026</v>
      </c>
      <c r="FF9" s="66">
        <f aca="true" t="shared" si="8" ref="FF9:FK9">(EY9-EX9)/365*12</f>
        <v>15.715068493150685</v>
      </c>
      <c r="FG9" s="66">
        <f t="shared" si="8"/>
        <v>14.3013698630137</v>
      </c>
      <c r="FH9" s="66">
        <f t="shared" si="8"/>
        <v>1.7095890410958905</v>
      </c>
      <c r="FI9" s="66">
        <f t="shared" si="8"/>
        <v>4.241095890410959</v>
      </c>
      <c r="FJ9" s="66">
        <f t="shared" si="8"/>
        <v>3.6493150684931512</v>
      </c>
      <c r="FK9" s="66">
        <f t="shared" si="8"/>
        <v>0.9534246575342467</v>
      </c>
      <c r="FN9" s="66">
        <f>SUM(FF9:FK9)</f>
        <v>40.56986301369864</v>
      </c>
      <c r="FO9" s="65">
        <f>FJ9/FN9</f>
        <v>0.08995137763371151</v>
      </c>
    </row>
    <row r="10" spans="1:167" ht="12.75">
      <c r="A10" t="s">
        <v>266</v>
      </c>
      <c r="B10" s="42"/>
      <c r="C10" s="28"/>
      <c r="D10" s="24"/>
      <c r="E10" s="24"/>
      <c r="F10" s="24"/>
      <c r="G10" s="24"/>
      <c r="H10" s="24"/>
      <c r="I10" s="24"/>
      <c r="J10" s="25"/>
      <c r="K10" s="24"/>
      <c r="L10" s="24"/>
      <c r="M10" s="24"/>
      <c r="N10" s="24"/>
      <c r="O10" s="24"/>
      <c r="P10" s="24"/>
      <c r="Q10" s="25"/>
      <c r="R10" s="24"/>
      <c r="S10" s="24"/>
      <c r="T10" s="24"/>
      <c r="U10" s="24"/>
      <c r="V10" s="24"/>
      <c r="W10" s="24"/>
      <c r="X10" s="25"/>
      <c r="Y10" s="22" t="s">
        <v>31</v>
      </c>
      <c r="Z10" t="s">
        <v>87</v>
      </c>
      <c r="AA10" s="27">
        <v>40271</v>
      </c>
      <c r="AB10" s="27">
        <v>40311</v>
      </c>
      <c r="AC10">
        <v>160</v>
      </c>
      <c r="AD10">
        <v>7</v>
      </c>
      <c r="AE10">
        <v>18</v>
      </c>
      <c r="AF10" s="18">
        <f t="shared" si="1"/>
        <v>0.9580838323353293</v>
      </c>
      <c r="AG10" s="32">
        <v>1</v>
      </c>
      <c r="AH10" s="33">
        <f aca="true" t="shared" si="9" ref="AH10:AH17">(AB10-AA10)*12/365</f>
        <v>1.3150684931506849</v>
      </c>
      <c r="AI10" s="32">
        <v>224</v>
      </c>
      <c r="AK10" s="24"/>
      <c r="AL10" s="24"/>
      <c r="AM10" s="24"/>
      <c r="AN10" s="24"/>
      <c r="AO10" s="24"/>
      <c r="AP10" s="24"/>
      <c r="AQ10" s="24"/>
      <c r="AR10" s="25"/>
      <c r="AS10" s="24"/>
      <c r="AT10" s="24"/>
      <c r="AU10" s="24"/>
      <c r="AV10" s="24"/>
      <c r="AW10" s="24"/>
      <c r="AX10" s="24"/>
      <c r="AY10" s="24"/>
      <c r="AZ10" s="26"/>
      <c r="BA10" s="24"/>
      <c r="BB10" s="24"/>
      <c r="BC10" s="24"/>
      <c r="BD10" s="24"/>
      <c r="BE10" s="24"/>
      <c r="BF10" s="24"/>
      <c r="BG10" s="24"/>
      <c r="BH10" s="26"/>
      <c r="BI10" s="24"/>
      <c r="BJ10" s="24"/>
      <c r="BK10" s="24"/>
      <c r="BL10" s="24"/>
      <c r="BM10" s="24"/>
      <c r="BN10" s="24"/>
      <c r="BO10" s="24"/>
      <c r="BP10" s="26"/>
      <c r="BQ10" s="24"/>
      <c r="BR10" s="24"/>
      <c r="BS10" s="24"/>
      <c r="BT10" s="24"/>
      <c r="BU10" s="24"/>
      <c r="BV10" s="24"/>
      <c r="BW10" s="24"/>
      <c r="BX10" s="26"/>
      <c r="BY10" s="24"/>
      <c r="BZ10" s="24"/>
      <c r="CA10" s="24"/>
      <c r="CB10" s="24"/>
      <c r="CC10" s="24"/>
      <c r="CD10" s="24"/>
      <c r="CE10" s="26"/>
      <c r="CF10" s="53"/>
      <c r="CG10" s="47"/>
      <c r="CH10" s="47"/>
      <c r="CI10" s="48"/>
      <c r="CJ10" s="48"/>
      <c r="CL10" s="24"/>
      <c r="CM10" s="24"/>
      <c r="CN10" s="24"/>
      <c r="CO10" s="24"/>
      <c r="CP10" s="24"/>
      <c r="CQ10" s="24"/>
      <c r="CR10" s="53"/>
      <c r="CT10" s="46"/>
      <c r="CU10" s="28"/>
      <c r="CV10" s="24"/>
      <c r="CW10" s="24"/>
      <c r="CX10" s="24"/>
      <c r="CY10" s="24"/>
      <c r="CZ10" s="25"/>
      <c r="DA10" s="24"/>
      <c r="DB10" s="24"/>
      <c r="DC10" s="24"/>
      <c r="DD10" s="24"/>
      <c r="DE10" s="24"/>
      <c r="DF10" s="24"/>
      <c r="DG10" s="25"/>
      <c r="DH10" s="24"/>
      <c r="DI10" s="24"/>
      <c r="DJ10" s="24"/>
      <c r="DK10" s="24"/>
      <c r="DL10" s="24"/>
      <c r="DM10" s="24"/>
      <c r="DN10" s="25"/>
      <c r="DO10" s="24"/>
      <c r="DP10" s="24"/>
      <c r="DQ10" s="24"/>
      <c r="DR10" s="24"/>
      <c r="DS10" s="24"/>
      <c r="DT10" s="25"/>
      <c r="DU10" s="24"/>
      <c r="DV10" s="24"/>
      <c r="DW10" s="24"/>
      <c r="DX10" s="24"/>
      <c r="DY10" s="24"/>
      <c r="DZ10" s="25"/>
      <c r="EA10" s="24"/>
      <c r="EB10" s="24"/>
      <c r="EC10" s="24"/>
      <c r="ED10" s="24"/>
      <c r="EE10" s="24"/>
      <c r="EF10" s="25"/>
      <c r="EG10" s="28"/>
      <c r="EH10" s="47"/>
      <c r="EI10" s="47"/>
      <c r="EJ10" s="48"/>
      <c r="EK10" s="49"/>
      <c r="EL10" s="50"/>
      <c r="EM10" s="50"/>
      <c r="EN10" s="51"/>
      <c r="EO10" s="24"/>
      <c r="EP10" s="52"/>
      <c r="EQ10" s="51"/>
      <c r="ER10" s="52"/>
      <c r="ES10" s="52"/>
      <c r="ET10" s="51"/>
      <c r="EU10" s="24"/>
      <c r="EV10" s="24"/>
      <c r="EX10" s="58"/>
      <c r="FA10" s="58"/>
      <c r="FF10" s="66"/>
      <c r="FG10" s="66"/>
      <c r="FH10" s="66"/>
      <c r="FI10" s="66"/>
      <c r="FJ10" s="66"/>
      <c r="FK10" s="66"/>
    </row>
    <row r="11" spans="1:171" ht="12.75">
      <c r="A11" t="s">
        <v>267</v>
      </c>
      <c r="B11" s="42">
        <v>40451</v>
      </c>
      <c r="C11" s="28"/>
      <c r="D11" s="24"/>
      <c r="E11" s="24"/>
      <c r="F11" s="24"/>
      <c r="G11" s="24"/>
      <c r="H11" s="24"/>
      <c r="I11" s="24"/>
      <c r="J11" s="25"/>
      <c r="K11" s="24"/>
      <c r="L11" s="24"/>
      <c r="M11" s="24"/>
      <c r="N11" s="24"/>
      <c r="O11" s="24"/>
      <c r="P11" s="24"/>
      <c r="Q11" s="25"/>
      <c r="R11" s="24"/>
      <c r="S11" s="24"/>
      <c r="T11" s="24"/>
      <c r="U11" s="24"/>
      <c r="V11" s="24"/>
      <c r="W11" s="24"/>
      <c r="X11" s="25"/>
      <c r="Y11" t="s">
        <v>31</v>
      </c>
      <c r="Z11" t="s">
        <v>268</v>
      </c>
      <c r="AA11" s="27">
        <v>40449</v>
      </c>
      <c r="AB11" s="27">
        <v>40479</v>
      </c>
      <c r="AC11">
        <v>159</v>
      </c>
      <c r="AD11">
        <v>3</v>
      </c>
      <c r="AE11">
        <v>7</v>
      </c>
      <c r="AF11" s="18">
        <f t="shared" si="1"/>
        <v>0.9814814814814815</v>
      </c>
      <c r="AG11" s="32">
        <v>1</v>
      </c>
      <c r="AH11" s="33">
        <f t="shared" si="9"/>
        <v>0.9863013698630136</v>
      </c>
      <c r="AI11" s="32">
        <v>216</v>
      </c>
      <c r="AK11" t="s">
        <v>36</v>
      </c>
      <c r="AL11" t="s">
        <v>95</v>
      </c>
      <c r="AM11" s="27">
        <v>40498</v>
      </c>
      <c r="AN11" s="27">
        <v>40513</v>
      </c>
      <c r="AO11">
        <v>169</v>
      </c>
      <c r="AP11">
        <v>3</v>
      </c>
      <c r="AQ11">
        <v>7</v>
      </c>
      <c r="AR11" s="18">
        <f aca="true" t="shared" si="10" ref="AR11:AR16">AO11/(AO11+AP11)</f>
        <v>0.9825581395348837</v>
      </c>
      <c r="AS11" t="s">
        <v>37</v>
      </c>
      <c r="AT11" t="s">
        <v>49</v>
      </c>
      <c r="AU11" s="27">
        <v>40529</v>
      </c>
      <c r="AV11" s="27">
        <v>40544</v>
      </c>
      <c r="AW11">
        <v>174</v>
      </c>
      <c r="AX11">
        <v>2</v>
      </c>
      <c r="AY11">
        <v>8</v>
      </c>
      <c r="AZ11" s="18">
        <f>AW11/(AW11+AX11)</f>
        <v>0.9886363636363636</v>
      </c>
      <c r="BA11" s="24"/>
      <c r="BB11" s="24"/>
      <c r="BC11" s="24"/>
      <c r="BD11" s="24"/>
      <c r="BE11" s="24"/>
      <c r="BF11" s="24"/>
      <c r="BG11" s="24"/>
      <c r="BH11" s="26"/>
      <c r="BI11" s="24"/>
      <c r="BJ11" s="24"/>
      <c r="BK11" s="24"/>
      <c r="BL11" s="24"/>
      <c r="BM11" s="24"/>
      <c r="BN11" s="24"/>
      <c r="BO11" s="24"/>
      <c r="BP11" s="26"/>
      <c r="BQ11" s="24"/>
      <c r="BR11" s="24"/>
      <c r="BS11" s="24"/>
      <c r="BT11" s="24"/>
      <c r="BU11" s="24"/>
      <c r="BV11" s="24"/>
      <c r="BW11" s="24"/>
      <c r="BX11" s="26"/>
      <c r="BY11" s="24"/>
      <c r="BZ11" s="24"/>
      <c r="CA11" s="24"/>
      <c r="CB11" s="24"/>
      <c r="CC11" s="24"/>
      <c r="CD11" s="24"/>
      <c r="CE11" s="26"/>
      <c r="CF11" s="55">
        <f>AZ11</f>
        <v>0.9886363636363636</v>
      </c>
      <c r="CG11" s="32">
        <v>2</v>
      </c>
      <c r="CH11" s="32">
        <f>CG11+AG11</f>
        <v>3</v>
      </c>
      <c r="CI11" s="33">
        <f>(AV11-AM11)*12/365</f>
        <v>1.5123287671232877</v>
      </c>
      <c r="CJ11" s="33">
        <f>(AV11-AA11)*12/365</f>
        <v>3.1232876712328768</v>
      </c>
      <c r="CL11" t="s">
        <v>42</v>
      </c>
      <c r="CM11" s="27">
        <v>40553</v>
      </c>
      <c r="CN11" s="27">
        <v>40583</v>
      </c>
      <c r="CO11">
        <v>100</v>
      </c>
      <c r="CP11">
        <v>3</v>
      </c>
      <c r="CQ11">
        <v>6</v>
      </c>
      <c r="CR11" s="20">
        <f>CO11/(CO11+CP11)</f>
        <v>0.970873786407767</v>
      </c>
      <c r="CT11" s="21" t="s">
        <v>44</v>
      </c>
      <c r="CU11" s="23">
        <v>40602</v>
      </c>
      <c r="CV11" s="27">
        <v>40612</v>
      </c>
      <c r="CW11">
        <v>105</v>
      </c>
      <c r="CX11">
        <v>3</v>
      </c>
      <c r="CY11">
        <v>6</v>
      </c>
      <c r="CZ11" s="18">
        <f>CW11/(CW11+CX11)</f>
        <v>0.9722222222222222</v>
      </c>
      <c r="DA11" t="s">
        <v>48</v>
      </c>
      <c r="DB11" s="27">
        <v>40640</v>
      </c>
      <c r="DC11" s="27">
        <v>40650</v>
      </c>
      <c r="DD11">
        <v>108</v>
      </c>
      <c r="DE11">
        <v>2</v>
      </c>
      <c r="DF11">
        <v>6</v>
      </c>
      <c r="DG11" s="18">
        <f>DD11/(DD11+DE11)</f>
        <v>0.9818181818181818</v>
      </c>
      <c r="DH11" t="s">
        <v>50</v>
      </c>
      <c r="DI11" s="27">
        <v>40661</v>
      </c>
      <c r="DJ11" s="27">
        <v>40673</v>
      </c>
      <c r="DK11">
        <v>110</v>
      </c>
      <c r="DL11">
        <v>1</v>
      </c>
      <c r="DM11">
        <v>6</v>
      </c>
      <c r="DN11" s="18">
        <f>DK11/(DK11+DL11)</f>
        <v>0.990990990990991</v>
      </c>
      <c r="DO11" s="24"/>
      <c r="DP11" s="24"/>
      <c r="DQ11" s="24"/>
      <c r="DR11" s="24"/>
      <c r="DS11" s="24"/>
      <c r="DT11" s="25"/>
      <c r="DU11" s="24"/>
      <c r="DV11" s="24"/>
      <c r="DW11" s="24"/>
      <c r="DX11" s="24"/>
      <c r="DY11" s="24"/>
      <c r="DZ11" s="25"/>
      <c r="EA11" s="24"/>
      <c r="EB11" s="24"/>
      <c r="EC11" s="24"/>
      <c r="ED11" s="24"/>
      <c r="EE11" s="24"/>
      <c r="EF11" s="25"/>
      <c r="EG11" s="55">
        <f>DN11</f>
        <v>0.990990990990991</v>
      </c>
      <c r="EH11" s="32">
        <v>4</v>
      </c>
      <c r="EI11" s="32">
        <f>EH11+CH11</f>
        <v>7</v>
      </c>
      <c r="EJ11" s="33">
        <f>(DJ11-CM11)*12/365</f>
        <v>3.9452054794520546</v>
      </c>
      <c r="EK11" s="40">
        <v>139</v>
      </c>
      <c r="EL11" s="23">
        <v>40710</v>
      </c>
      <c r="EM11" s="23">
        <v>40791</v>
      </c>
      <c r="EN11" s="36">
        <f>EL11-AA11</f>
        <v>261</v>
      </c>
      <c r="EO11" s="30">
        <f>EP11*12</f>
        <v>8.580821917808219</v>
      </c>
      <c r="EP11" s="30">
        <f>EN11/365</f>
        <v>0.7150684931506849</v>
      </c>
      <c r="EQ11" s="36">
        <f>EL11-CM11</f>
        <v>157</v>
      </c>
      <c r="ER11" s="30">
        <f>ES11*12</f>
        <v>5.161643835616438</v>
      </c>
      <c r="ES11" s="30">
        <f>EQ11/365</f>
        <v>0.4301369863013699</v>
      </c>
      <c r="ET11" s="36">
        <f>EL11-B11</f>
        <v>259</v>
      </c>
      <c r="EU11" s="30">
        <f>EV11*12</f>
        <v>8.515068493150684</v>
      </c>
      <c r="EV11" s="30">
        <f>ET11/365</f>
        <v>0.7095890410958904</v>
      </c>
      <c r="EX11" s="58">
        <f t="shared" si="7"/>
        <v>40451</v>
      </c>
      <c r="EY11" s="27">
        <f>AA11</f>
        <v>40449</v>
      </c>
      <c r="EZ11" s="27">
        <f>AV11</f>
        <v>40544</v>
      </c>
      <c r="FA11" s="58">
        <f>CM11</f>
        <v>40553</v>
      </c>
      <c r="FB11" s="27">
        <f>DJ11</f>
        <v>40673</v>
      </c>
      <c r="FC11" s="58">
        <f>EL11</f>
        <v>40710</v>
      </c>
      <c r="FD11" s="58">
        <f>EM11</f>
        <v>40791</v>
      </c>
      <c r="FF11" s="66">
        <f aca="true" t="shared" si="11" ref="FF11:FJ12">(EY11-EX11)/365*12</f>
        <v>-0.06575342465753425</v>
      </c>
      <c r="FG11" s="66">
        <f t="shared" si="11"/>
        <v>3.1232876712328768</v>
      </c>
      <c r="FH11" s="66">
        <f t="shared" si="11"/>
        <v>0.2958904109589041</v>
      </c>
      <c r="FI11" s="66">
        <f t="shared" si="11"/>
        <v>3.9452054794520546</v>
      </c>
      <c r="FJ11" s="66">
        <f t="shared" si="11"/>
        <v>1.2164383561643834</v>
      </c>
      <c r="FK11" s="66">
        <f t="shared" si="5"/>
        <v>2.663013698630137</v>
      </c>
      <c r="FN11" s="66">
        <f>SUM(FF11:FK11)</f>
        <v>11.17808219178082</v>
      </c>
      <c r="FO11" s="65">
        <f>FJ11/FN11</f>
        <v>0.10882352941176471</v>
      </c>
    </row>
    <row r="12" spans="1:171" ht="12.75">
      <c r="A12" t="s">
        <v>273</v>
      </c>
      <c r="B12" s="42">
        <v>40519</v>
      </c>
      <c r="C12" s="28"/>
      <c r="D12" s="24"/>
      <c r="E12" s="24"/>
      <c r="F12" s="24"/>
      <c r="G12" s="24"/>
      <c r="H12" s="24"/>
      <c r="I12" s="24"/>
      <c r="J12" s="25"/>
      <c r="K12" s="24"/>
      <c r="L12" s="24"/>
      <c r="M12" s="24"/>
      <c r="N12" s="24"/>
      <c r="O12" s="24"/>
      <c r="P12" s="24"/>
      <c r="Q12" s="25"/>
      <c r="R12" s="24"/>
      <c r="S12" s="24"/>
      <c r="T12" s="24"/>
      <c r="U12" s="24"/>
      <c r="V12" s="24"/>
      <c r="W12" s="24"/>
      <c r="X12" s="25"/>
      <c r="Y12" t="s">
        <v>31</v>
      </c>
      <c r="Z12" t="s">
        <v>116</v>
      </c>
      <c r="AA12" s="27">
        <v>40996</v>
      </c>
      <c r="AB12" s="27">
        <v>41026</v>
      </c>
      <c r="AC12">
        <v>99</v>
      </c>
      <c r="AD12">
        <v>10</v>
      </c>
      <c r="AE12">
        <v>7</v>
      </c>
      <c r="AF12" s="18">
        <f t="shared" si="1"/>
        <v>0.908256880733945</v>
      </c>
      <c r="AG12" s="32">
        <v>1</v>
      </c>
      <c r="AH12" s="33">
        <f t="shared" si="9"/>
        <v>0.9863013698630136</v>
      </c>
      <c r="AI12" s="32">
        <v>171</v>
      </c>
      <c r="AK12" t="s">
        <v>36</v>
      </c>
      <c r="AL12" t="s">
        <v>120</v>
      </c>
      <c r="AM12" s="27">
        <v>41109</v>
      </c>
      <c r="AN12" s="27">
        <v>41125</v>
      </c>
      <c r="AO12">
        <v>109</v>
      </c>
      <c r="AP12">
        <v>5</v>
      </c>
      <c r="AQ12">
        <v>7</v>
      </c>
      <c r="AR12" s="18">
        <f t="shared" si="10"/>
        <v>0.956140350877193</v>
      </c>
      <c r="AS12" t="s">
        <v>37</v>
      </c>
      <c r="AT12" t="s">
        <v>114</v>
      </c>
      <c r="AU12" s="27">
        <v>41149</v>
      </c>
      <c r="AV12" s="27">
        <v>41165</v>
      </c>
      <c r="AW12">
        <v>114</v>
      </c>
      <c r="AX12">
        <v>2</v>
      </c>
      <c r="AY12">
        <v>6</v>
      </c>
      <c r="AZ12" s="18">
        <f>AW12/(AW12+AX12)</f>
        <v>0.9827586206896551</v>
      </c>
      <c r="BA12" s="24"/>
      <c r="BB12" s="24"/>
      <c r="BC12" s="24"/>
      <c r="BD12" s="24"/>
      <c r="BE12" s="24"/>
      <c r="BF12" s="24"/>
      <c r="BG12" s="24"/>
      <c r="BH12" s="26"/>
      <c r="BI12" s="24"/>
      <c r="BJ12" s="24"/>
      <c r="BK12" s="24"/>
      <c r="BL12" s="24"/>
      <c r="BM12" s="24"/>
      <c r="BN12" s="24"/>
      <c r="BO12" s="24"/>
      <c r="BP12" s="26"/>
      <c r="BQ12" s="24"/>
      <c r="BR12" s="24"/>
      <c r="BS12" s="24"/>
      <c r="BT12" s="24"/>
      <c r="BU12" s="24"/>
      <c r="BV12" s="24"/>
      <c r="BW12" s="24"/>
      <c r="BX12" s="26"/>
      <c r="BY12" s="24"/>
      <c r="BZ12" s="24"/>
      <c r="CA12" s="24"/>
      <c r="CB12" s="24"/>
      <c r="CC12" s="24"/>
      <c r="CD12" s="24"/>
      <c r="CE12" s="26"/>
      <c r="CF12" s="55">
        <f>AZ12</f>
        <v>0.9827586206896551</v>
      </c>
      <c r="CG12" s="32">
        <v>2</v>
      </c>
      <c r="CH12" s="32">
        <f>CG12+AG12</f>
        <v>3</v>
      </c>
      <c r="CI12" s="33">
        <f>(AV12-AM12)*12/365</f>
        <v>1.841095890410959</v>
      </c>
      <c r="CJ12" s="33">
        <f>(AV12-AA12)*12/365</f>
        <v>5.556164383561644</v>
      </c>
      <c r="CL12" t="s">
        <v>42</v>
      </c>
      <c r="CM12" s="27">
        <v>41191</v>
      </c>
      <c r="CN12" s="27">
        <v>41221</v>
      </c>
      <c r="CO12">
        <v>73</v>
      </c>
      <c r="CP12">
        <v>0</v>
      </c>
      <c r="CQ12">
        <v>8</v>
      </c>
      <c r="CR12" s="20">
        <f>CO12/(CO12+CP12)</f>
        <v>1</v>
      </c>
      <c r="CT12" s="21" t="s">
        <v>44</v>
      </c>
      <c r="CU12" s="23">
        <v>41228</v>
      </c>
      <c r="CV12" s="27">
        <v>41238</v>
      </c>
      <c r="CW12">
        <v>75</v>
      </c>
      <c r="CX12">
        <v>0</v>
      </c>
      <c r="CY12">
        <v>8</v>
      </c>
      <c r="CZ12" s="18">
        <f>CW12/(CW12+CX12)</f>
        <v>1</v>
      </c>
      <c r="DA12" t="s">
        <v>44</v>
      </c>
      <c r="DB12" s="27">
        <v>41242</v>
      </c>
      <c r="DC12" s="27">
        <v>41252</v>
      </c>
      <c r="DD12">
        <v>78</v>
      </c>
      <c r="DE12">
        <v>0</v>
      </c>
      <c r="DF12">
        <v>8</v>
      </c>
      <c r="DG12" s="18">
        <f>DD12/(DD12+DE12)</f>
        <v>1</v>
      </c>
      <c r="DH12" s="24"/>
      <c r="DI12" s="24"/>
      <c r="DJ12" s="24"/>
      <c r="DK12" s="24"/>
      <c r="DL12" s="24"/>
      <c r="DM12" s="24"/>
      <c r="DN12" s="25"/>
      <c r="DO12" s="24"/>
      <c r="DP12" s="24"/>
      <c r="DQ12" s="24"/>
      <c r="DR12" s="24"/>
      <c r="DS12" s="24"/>
      <c r="DT12" s="25"/>
      <c r="DU12" s="24"/>
      <c r="DV12" s="24"/>
      <c r="DW12" s="24"/>
      <c r="DX12" s="24"/>
      <c r="DY12" s="24"/>
      <c r="DZ12" s="25"/>
      <c r="EA12" s="24"/>
      <c r="EB12" s="24"/>
      <c r="EC12" s="24"/>
      <c r="ED12" s="24"/>
      <c r="EE12" s="24"/>
      <c r="EF12" s="25"/>
      <c r="EG12" s="55">
        <f>DG12</f>
        <v>1</v>
      </c>
      <c r="EH12" s="32">
        <v>3</v>
      </c>
      <c r="EI12" s="32">
        <f>EH12+CH12</f>
        <v>6</v>
      </c>
      <c r="EJ12" s="33">
        <f>(DC12-CM12)*12/365</f>
        <v>2.0054794520547947</v>
      </c>
      <c r="EK12" s="40">
        <v>103</v>
      </c>
      <c r="EL12" s="23">
        <v>41311</v>
      </c>
      <c r="EM12" s="23">
        <v>41332</v>
      </c>
      <c r="EN12" s="36">
        <f>EL12-AA12</f>
        <v>315</v>
      </c>
      <c r="EO12" s="30">
        <f>EP12*12</f>
        <v>10.356164383561644</v>
      </c>
      <c r="EP12" s="30">
        <f>EN12/365</f>
        <v>0.863013698630137</v>
      </c>
      <c r="EQ12" s="36">
        <f>EL12-CM12</f>
        <v>120</v>
      </c>
      <c r="ER12" s="30">
        <f>ES12*12</f>
        <v>3.9452054794520546</v>
      </c>
      <c r="ES12" s="30">
        <f>EQ12/365</f>
        <v>0.3287671232876712</v>
      </c>
      <c r="ET12" s="36">
        <f>EL12-B12</f>
        <v>792</v>
      </c>
      <c r="EU12" s="30">
        <f>EV12*12</f>
        <v>26.03835616438356</v>
      </c>
      <c r="EV12" s="30">
        <f>ET12/365</f>
        <v>2.16986301369863</v>
      </c>
      <c r="EX12" s="58">
        <f t="shared" si="7"/>
        <v>40519</v>
      </c>
      <c r="EY12" s="27">
        <f>AA12</f>
        <v>40996</v>
      </c>
      <c r="EZ12" s="27">
        <f>AV12</f>
        <v>41165</v>
      </c>
      <c r="FA12" s="58">
        <f>CM12</f>
        <v>41191</v>
      </c>
      <c r="FB12" s="27">
        <f>DC12</f>
        <v>41252</v>
      </c>
      <c r="FC12" s="58">
        <f>EL12</f>
        <v>41311</v>
      </c>
      <c r="FD12" s="58">
        <f>EM12</f>
        <v>41332</v>
      </c>
      <c r="FF12" s="66">
        <f t="shared" si="11"/>
        <v>15.682191780821919</v>
      </c>
      <c r="FG12" s="66">
        <f t="shared" si="11"/>
        <v>5.556164383561644</v>
      </c>
      <c r="FH12" s="66">
        <f t="shared" si="11"/>
        <v>0.8547945205479452</v>
      </c>
      <c r="FI12" s="66">
        <f t="shared" si="11"/>
        <v>2.0054794520547947</v>
      </c>
      <c r="FJ12" s="66">
        <f t="shared" si="11"/>
        <v>1.9397260273972603</v>
      </c>
      <c r="FK12" s="66">
        <f t="shared" si="5"/>
        <v>0.6904109589041096</v>
      </c>
      <c r="FN12" s="66">
        <f>SUM(FF12:FK12)</f>
        <v>26.72876712328767</v>
      </c>
      <c r="FO12" s="65">
        <f>FJ12/FN12</f>
        <v>0.07257072570725707</v>
      </c>
    </row>
    <row r="13" spans="1:167" ht="12.75">
      <c r="A13" t="s">
        <v>291</v>
      </c>
      <c r="B13" s="42">
        <v>40520</v>
      </c>
      <c r="C13" s="28"/>
      <c r="D13" s="24"/>
      <c r="E13" s="24"/>
      <c r="F13" s="24"/>
      <c r="G13" s="24"/>
      <c r="H13" s="24"/>
      <c r="I13" s="24"/>
      <c r="J13" s="25"/>
      <c r="K13" s="24"/>
      <c r="L13" s="24"/>
      <c r="M13" s="24"/>
      <c r="N13" s="24"/>
      <c r="O13" s="24"/>
      <c r="P13" s="24"/>
      <c r="Q13" s="25"/>
      <c r="R13" s="24"/>
      <c r="S13" s="24"/>
      <c r="T13" s="24"/>
      <c r="U13" s="24"/>
      <c r="V13" s="24"/>
      <c r="W13" s="24"/>
      <c r="X13" s="25"/>
      <c r="Y13" t="s">
        <v>31</v>
      </c>
      <c r="Z13" t="s">
        <v>105</v>
      </c>
      <c r="AA13" s="27">
        <v>41137</v>
      </c>
      <c r="AB13" s="27">
        <v>41167</v>
      </c>
      <c r="AC13">
        <v>82</v>
      </c>
      <c r="AD13">
        <v>8</v>
      </c>
      <c r="AE13">
        <v>5</v>
      </c>
      <c r="AF13" s="18">
        <f t="shared" si="1"/>
        <v>0.9111111111111111</v>
      </c>
      <c r="AG13" s="32">
        <v>1</v>
      </c>
      <c r="AH13" s="33">
        <f t="shared" si="9"/>
        <v>0.9863013698630136</v>
      </c>
      <c r="AI13" s="32">
        <v>145</v>
      </c>
      <c r="AJ13" s="45"/>
      <c r="AK13" t="s">
        <v>36</v>
      </c>
      <c r="AL13" t="s">
        <v>298</v>
      </c>
      <c r="AM13" s="27">
        <v>41190</v>
      </c>
      <c r="AN13" s="27">
        <v>41206</v>
      </c>
      <c r="AO13">
        <v>90</v>
      </c>
      <c r="AP13">
        <v>7</v>
      </c>
      <c r="AQ13">
        <v>4</v>
      </c>
      <c r="AR13" s="18">
        <f t="shared" si="10"/>
        <v>0.9278350515463918</v>
      </c>
      <c r="AS13" t="s">
        <v>37</v>
      </c>
      <c r="AT13" t="s">
        <v>106</v>
      </c>
      <c r="AU13" s="27">
        <v>41233</v>
      </c>
      <c r="AV13" s="27">
        <v>41249</v>
      </c>
      <c r="AW13">
        <v>104</v>
      </c>
      <c r="AX13">
        <v>1</v>
      </c>
      <c r="AY13">
        <v>4</v>
      </c>
      <c r="AZ13" s="18">
        <f>AW13/(AW13+AX13)</f>
        <v>0.9904761904761905</v>
      </c>
      <c r="BA13" s="24"/>
      <c r="BB13" s="24"/>
      <c r="BC13" s="24"/>
      <c r="BD13" s="24"/>
      <c r="BE13" s="24"/>
      <c r="BF13" s="24"/>
      <c r="BG13" s="24"/>
      <c r="BH13" s="26"/>
      <c r="BI13" s="24"/>
      <c r="BJ13" s="24"/>
      <c r="BK13" s="24"/>
      <c r="BL13" s="24"/>
      <c r="BM13" s="24"/>
      <c r="BN13" s="24"/>
      <c r="BO13" s="24"/>
      <c r="BP13" s="26"/>
      <c r="BQ13" s="24"/>
      <c r="BR13" s="24"/>
      <c r="BS13" s="24"/>
      <c r="BT13" s="24"/>
      <c r="BU13" s="24"/>
      <c r="BV13" s="24"/>
      <c r="BW13" s="24"/>
      <c r="BX13" s="26"/>
      <c r="BY13" s="24"/>
      <c r="BZ13" s="24"/>
      <c r="CA13" s="24"/>
      <c r="CB13" s="24"/>
      <c r="CC13" s="24"/>
      <c r="CD13" s="24"/>
      <c r="CE13" s="26"/>
      <c r="CF13" s="55">
        <f>AZ13</f>
        <v>0.9904761904761905</v>
      </c>
      <c r="CG13" s="32">
        <v>2</v>
      </c>
      <c r="CH13" s="32">
        <f>CG13+AG13</f>
        <v>3</v>
      </c>
      <c r="CI13" s="33">
        <f>(AV13-AM13)*12/365</f>
        <v>1.9397260273972603</v>
      </c>
      <c r="CJ13" s="33">
        <f>(AV13-AA13)*12/365</f>
        <v>3.682191780821918</v>
      </c>
      <c r="CL13" t="s">
        <v>37</v>
      </c>
      <c r="CM13" s="27">
        <v>41257</v>
      </c>
      <c r="CN13" s="27">
        <v>41287</v>
      </c>
      <c r="CO13">
        <v>92</v>
      </c>
      <c r="CP13">
        <v>7</v>
      </c>
      <c r="CQ13">
        <v>12</v>
      </c>
      <c r="CR13" s="20">
        <f>CO13/(CO13+CP13)</f>
        <v>0.9292929292929293</v>
      </c>
      <c r="CT13" s="21" t="s">
        <v>42</v>
      </c>
      <c r="CU13" s="23">
        <v>41320</v>
      </c>
      <c r="CV13" s="27">
        <v>41330</v>
      </c>
      <c r="CW13" s="29">
        <v>100</v>
      </c>
      <c r="CX13" s="29">
        <v>3</v>
      </c>
      <c r="CY13" s="29">
        <v>13</v>
      </c>
      <c r="CZ13" s="18">
        <f>CW13/(CW13+CX13)</f>
        <v>0.970873786407767</v>
      </c>
      <c r="DA13" t="s">
        <v>44</v>
      </c>
      <c r="DB13" s="27">
        <v>41366</v>
      </c>
      <c r="DC13" s="27">
        <v>41376</v>
      </c>
      <c r="DD13">
        <v>106</v>
      </c>
      <c r="DE13">
        <v>1</v>
      </c>
      <c r="DF13">
        <v>12</v>
      </c>
      <c r="DG13" s="18">
        <f>DD13/(DD13+DE13)</f>
        <v>0.9906542056074766</v>
      </c>
      <c r="DH13" s="24"/>
      <c r="DI13" s="24"/>
      <c r="DJ13" s="24"/>
      <c r="DK13" s="24"/>
      <c r="DL13" s="24"/>
      <c r="DM13" s="24"/>
      <c r="DN13" s="25"/>
      <c r="DO13" s="24"/>
      <c r="DP13" s="24"/>
      <c r="DQ13" s="24"/>
      <c r="DR13" s="24"/>
      <c r="DS13" s="24"/>
      <c r="DT13" s="25"/>
      <c r="DU13" s="24"/>
      <c r="DV13" s="24"/>
      <c r="DW13" s="24"/>
      <c r="DX13" s="24"/>
      <c r="DY13" s="24"/>
      <c r="DZ13" s="25"/>
      <c r="EA13" s="24"/>
      <c r="EB13" s="24"/>
      <c r="EC13" s="24"/>
      <c r="ED13" s="24"/>
      <c r="EE13" s="24"/>
      <c r="EF13" s="25"/>
      <c r="EG13" s="55">
        <f>DG13</f>
        <v>0.9906542056074766</v>
      </c>
      <c r="EH13" s="32">
        <v>3</v>
      </c>
      <c r="EI13" s="32">
        <f>EH13+CH13</f>
        <v>6</v>
      </c>
      <c r="EJ13" s="33">
        <f>(DC13-CM13)*12/365</f>
        <v>3.9123287671232876</v>
      </c>
      <c r="EK13" s="40">
        <v>138</v>
      </c>
      <c r="EO13" s="30"/>
      <c r="EU13" s="30"/>
      <c r="EV13" s="30"/>
      <c r="EX13" s="58">
        <f t="shared" si="7"/>
        <v>40520</v>
      </c>
      <c r="EY13" s="27">
        <f>AA13</f>
        <v>41137</v>
      </c>
      <c r="EZ13" s="27">
        <f>AV13</f>
        <v>41249</v>
      </c>
      <c r="FA13" s="58">
        <f>CM13</f>
        <v>41257</v>
      </c>
      <c r="FB13" s="27">
        <f>DC13</f>
        <v>41376</v>
      </c>
      <c r="FF13" s="66">
        <f>(EY13-EX13)/365*12</f>
        <v>20.284931506849315</v>
      </c>
      <c r="FG13" s="66">
        <f>(EZ13-EY13)/365*12</f>
        <v>3.682191780821918</v>
      </c>
      <c r="FH13" s="66">
        <f>(FA13-EZ13)/365*12</f>
        <v>0.263013698630137</v>
      </c>
      <c r="FI13" s="66"/>
      <c r="FJ13" s="66"/>
      <c r="FK13" s="66"/>
    </row>
    <row r="14" spans="1:157" ht="12.75">
      <c r="A14" t="s">
        <v>292</v>
      </c>
      <c r="B14" s="42">
        <v>40796</v>
      </c>
      <c r="C14" s="28"/>
      <c r="D14" s="24"/>
      <c r="E14" s="24"/>
      <c r="F14" s="24"/>
      <c r="G14" s="24"/>
      <c r="H14" s="24"/>
      <c r="I14" s="24"/>
      <c r="J14" s="25"/>
      <c r="K14" s="24"/>
      <c r="L14" s="24"/>
      <c r="M14" s="24"/>
      <c r="N14" s="24"/>
      <c r="O14" s="24"/>
      <c r="P14" s="24"/>
      <c r="Q14" s="25"/>
      <c r="R14" s="24"/>
      <c r="S14" s="24"/>
      <c r="T14" s="24"/>
      <c r="U14" s="24"/>
      <c r="V14" s="24"/>
      <c r="W14" s="24"/>
      <c r="X14" s="25"/>
      <c r="Y14" t="s">
        <v>306</v>
      </c>
      <c r="Z14" t="s">
        <v>121</v>
      </c>
      <c r="AA14" s="27">
        <v>41304</v>
      </c>
      <c r="AB14" s="27">
        <v>41334</v>
      </c>
      <c r="AC14">
        <v>83</v>
      </c>
      <c r="AD14">
        <v>11</v>
      </c>
      <c r="AE14">
        <v>3</v>
      </c>
      <c r="AF14" s="18">
        <f t="shared" si="1"/>
        <v>0.8829787234042553</v>
      </c>
      <c r="AG14" s="32">
        <v>1</v>
      </c>
      <c r="AH14" s="33">
        <f t="shared" si="9"/>
        <v>0.9863013698630136</v>
      </c>
      <c r="AI14" s="32">
        <v>125</v>
      </c>
      <c r="AK14" t="s">
        <v>31</v>
      </c>
      <c r="AL14" t="s">
        <v>126</v>
      </c>
      <c r="AM14" s="27">
        <v>41364</v>
      </c>
      <c r="AN14" s="27">
        <v>41380</v>
      </c>
      <c r="AO14">
        <v>88</v>
      </c>
      <c r="AP14">
        <v>10</v>
      </c>
      <c r="AQ14">
        <v>3</v>
      </c>
      <c r="AR14" s="18">
        <f t="shared" si="10"/>
        <v>0.8979591836734694</v>
      </c>
      <c r="AS14" t="s">
        <v>36</v>
      </c>
      <c r="AT14" t="s">
        <v>107</v>
      </c>
      <c r="AU14" s="27">
        <v>41389</v>
      </c>
      <c r="AV14" s="27">
        <v>41405</v>
      </c>
      <c r="AW14">
        <v>89</v>
      </c>
      <c r="AX14">
        <v>10</v>
      </c>
      <c r="AY14">
        <v>3</v>
      </c>
      <c r="AZ14" s="18">
        <f>AW14/(AW14+AX14)</f>
        <v>0.898989898989899</v>
      </c>
      <c r="BA14" t="s">
        <v>37</v>
      </c>
      <c r="BB14" t="s">
        <v>122</v>
      </c>
      <c r="BC14" s="27">
        <v>41421</v>
      </c>
      <c r="BD14" s="27">
        <v>41436</v>
      </c>
      <c r="BE14">
        <v>93</v>
      </c>
      <c r="BF14">
        <v>7</v>
      </c>
      <c r="BG14">
        <v>3</v>
      </c>
      <c r="BH14" s="18">
        <f>BE14/(BE14+BF14)</f>
        <v>0.93</v>
      </c>
      <c r="BI14" s="24"/>
      <c r="BJ14" s="24"/>
      <c r="BK14" s="24"/>
      <c r="BL14" s="24"/>
      <c r="BM14" s="24"/>
      <c r="BN14" s="24"/>
      <c r="BO14" s="24"/>
      <c r="BP14" s="26"/>
      <c r="BQ14" s="24"/>
      <c r="BR14" s="24"/>
      <c r="BS14" s="24"/>
      <c r="BT14" s="24"/>
      <c r="BU14" s="24"/>
      <c r="BV14" s="24"/>
      <c r="BW14" s="24"/>
      <c r="BX14" s="26"/>
      <c r="BY14" s="24"/>
      <c r="BZ14" s="24"/>
      <c r="CA14" s="24"/>
      <c r="CB14" s="24"/>
      <c r="CC14" s="24"/>
      <c r="CD14" s="24"/>
      <c r="CE14" s="26"/>
      <c r="CF14" s="55">
        <f>BH14</f>
        <v>0.93</v>
      </c>
      <c r="CG14" s="32">
        <v>3</v>
      </c>
      <c r="CH14" s="32">
        <f>CG14+AG14</f>
        <v>4</v>
      </c>
      <c r="CI14" s="33">
        <f>(BD14-AM14)*12/365</f>
        <v>2.367123287671233</v>
      </c>
      <c r="CJ14" s="33">
        <f>(BD14-AA14)*12/365</f>
        <v>4.33972602739726</v>
      </c>
      <c r="CL14" t="s">
        <v>37</v>
      </c>
      <c r="CM14" s="27">
        <v>41494</v>
      </c>
      <c r="CN14" s="27">
        <v>41524</v>
      </c>
      <c r="CO14">
        <v>103</v>
      </c>
      <c r="CP14">
        <v>6</v>
      </c>
      <c r="CQ14">
        <v>6</v>
      </c>
      <c r="CR14" s="20">
        <f>CO14/(CO14+CP14)</f>
        <v>0.944954128440367</v>
      </c>
      <c r="CT14" s="21" t="s">
        <v>42</v>
      </c>
      <c r="CU14" s="23">
        <v>41561</v>
      </c>
      <c r="CV14" s="27">
        <v>41571</v>
      </c>
      <c r="CW14" s="29">
        <v>108</v>
      </c>
      <c r="CX14" s="29">
        <v>4</v>
      </c>
      <c r="CY14" s="29">
        <v>7</v>
      </c>
      <c r="CZ14" s="18">
        <f>CW14/(CW14+CX14)</f>
        <v>0.9642857142857143</v>
      </c>
      <c r="DA14" t="s">
        <v>44</v>
      </c>
      <c r="DB14" s="27">
        <v>41618</v>
      </c>
      <c r="DC14" s="27">
        <v>41628</v>
      </c>
      <c r="DD14">
        <v>113</v>
      </c>
      <c r="DE14">
        <v>0</v>
      </c>
      <c r="DF14">
        <v>7</v>
      </c>
      <c r="DG14" s="18">
        <f>DD14/(DD14+DE14)</f>
        <v>1</v>
      </c>
      <c r="EK14" s="40">
        <v>133</v>
      </c>
      <c r="EX14" s="58">
        <f t="shared" si="7"/>
        <v>40796</v>
      </c>
      <c r="FA14" s="58">
        <f>CM14</f>
        <v>41494</v>
      </c>
    </row>
    <row r="15" spans="1:154" ht="12.75">
      <c r="A15" t="s">
        <v>293</v>
      </c>
      <c r="B15" s="42">
        <v>40997</v>
      </c>
      <c r="C15" s="28"/>
      <c r="D15" s="24"/>
      <c r="E15" s="24"/>
      <c r="F15" s="24"/>
      <c r="G15" s="24"/>
      <c r="H15" s="24"/>
      <c r="I15" s="24"/>
      <c r="J15" s="25"/>
      <c r="K15" s="24"/>
      <c r="L15" s="24"/>
      <c r="M15" s="24"/>
      <c r="N15" s="24"/>
      <c r="O15" s="24"/>
      <c r="P15" s="24"/>
      <c r="Q15" s="25"/>
      <c r="R15" s="24"/>
      <c r="S15" s="24"/>
      <c r="T15" s="24"/>
      <c r="U15" s="24"/>
      <c r="V15" s="24"/>
      <c r="W15" s="24"/>
      <c r="X15" s="25"/>
      <c r="Y15" t="s">
        <v>31</v>
      </c>
      <c r="Z15" t="s">
        <v>124</v>
      </c>
      <c r="AA15" s="27">
        <v>41663</v>
      </c>
      <c r="AB15" s="27">
        <v>41693</v>
      </c>
      <c r="AC15">
        <v>90</v>
      </c>
      <c r="AD15">
        <v>5</v>
      </c>
      <c r="AE15">
        <v>8</v>
      </c>
      <c r="AF15" s="18">
        <f t="shared" si="1"/>
        <v>0.9473684210526315</v>
      </c>
      <c r="AG15" s="32">
        <v>1</v>
      </c>
      <c r="AH15" s="33">
        <f t="shared" si="9"/>
        <v>0.9863013698630136</v>
      </c>
      <c r="AI15" s="32">
        <v>134</v>
      </c>
      <c r="AK15" t="s">
        <v>36</v>
      </c>
      <c r="AL15" t="s">
        <v>142</v>
      </c>
      <c r="AM15" s="27">
        <v>41900</v>
      </c>
      <c r="AN15" s="27">
        <v>41915</v>
      </c>
      <c r="AO15">
        <v>94</v>
      </c>
      <c r="AP15">
        <v>5</v>
      </c>
      <c r="AQ15">
        <v>8</v>
      </c>
      <c r="AR15" s="18">
        <f t="shared" si="10"/>
        <v>0.9494949494949495</v>
      </c>
      <c r="EX15" s="58">
        <f t="shared" si="7"/>
        <v>40997</v>
      </c>
    </row>
    <row r="16" spans="1:141" ht="12.75">
      <c r="A16" t="s">
        <v>294</v>
      </c>
      <c r="B16" s="42">
        <v>40997</v>
      </c>
      <c r="C16" s="28"/>
      <c r="D16" s="24"/>
      <c r="E16" s="24"/>
      <c r="F16" s="24"/>
      <c r="G16" s="24"/>
      <c r="H16" s="24"/>
      <c r="I16" s="24"/>
      <c r="J16" s="25"/>
      <c r="K16" s="24"/>
      <c r="L16" s="24"/>
      <c r="M16" s="24"/>
      <c r="N16" s="24"/>
      <c r="O16" s="24"/>
      <c r="P16" s="24"/>
      <c r="Q16" s="25"/>
      <c r="R16" s="24"/>
      <c r="S16" s="24"/>
      <c r="T16" s="24"/>
      <c r="U16" s="24"/>
      <c r="V16" s="24"/>
      <c r="W16" s="24"/>
      <c r="X16" s="25"/>
      <c r="Y16" t="s">
        <v>31</v>
      </c>
      <c r="Z16" t="s">
        <v>307</v>
      </c>
      <c r="AA16" s="27">
        <v>41369</v>
      </c>
      <c r="AB16" s="27">
        <v>41399</v>
      </c>
      <c r="AC16">
        <v>89</v>
      </c>
      <c r="AD16">
        <v>1</v>
      </c>
      <c r="AE16">
        <v>6</v>
      </c>
      <c r="AF16" s="18">
        <f t="shared" si="1"/>
        <v>0.9888888888888889</v>
      </c>
      <c r="AG16" s="32">
        <v>1</v>
      </c>
      <c r="AH16" s="33">
        <f t="shared" si="9"/>
        <v>0.9863013698630136</v>
      </c>
      <c r="AI16" s="32">
        <v>125</v>
      </c>
      <c r="AK16" t="s">
        <v>36</v>
      </c>
      <c r="AL16" t="s">
        <v>117</v>
      </c>
      <c r="AM16" s="27">
        <v>41440</v>
      </c>
      <c r="AN16" s="27">
        <v>41460</v>
      </c>
      <c r="AO16">
        <v>92</v>
      </c>
      <c r="AP16">
        <v>1</v>
      </c>
      <c r="AQ16">
        <v>6</v>
      </c>
      <c r="AR16" s="18">
        <f t="shared" si="10"/>
        <v>0.989247311827957</v>
      </c>
      <c r="AS16" s="24"/>
      <c r="AT16" s="24"/>
      <c r="AU16" s="24"/>
      <c r="AV16" s="24"/>
      <c r="AW16" s="24"/>
      <c r="AX16" s="24"/>
      <c r="AY16" s="24"/>
      <c r="AZ16" s="26"/>
      <c r="BA16" s="24"/>
      <c r="BB16" s="24"/>
      <c r="BC16" s="24"/>
      <c r="BD16" s="24"/>
      <c r="BE16" s="24"/>
      <c r="BF16" s="24"/>
      <c r="BG16" s="24"/>
      <c r="BH16" s="26"/>
      <c r="BI16" s="24"/>
      <c r="BJ16" s="24"/>
      <c r="BK16" s="24"/>
      <c r="BL16" s="24"/>
      <c r="BM16" s="24"/>
      <c r="BN16" s="24"/>
      <c r="BO16" s="24"/>
      <c r="BP16" s="26"/>
      <c r="BQ16" s="24"/>
      <c r="BR16" s="24"/>
      <c r="BS16" s="24"/>
      <c r="BT16" s="24"/>
      <c r="BU16" s="24"/>
      <c r="BV16" s="24"/>
      <c r="BW16" s="24"/>
      <c r="BX16" s="26"/>
      <c r="BY16" s="24"/>
      <c r="BZ16" s="24"/>
      <c r="CA16" s="24"/>
      <c r="CB16" s="24"/>
      <c r="CC16" s="24"/>
      <c r="CD16" s="24"/>
      <c r="CE16" s="26"/>
      <c r="CF16" s="20">
        <f>AR16</f>
        <v>0.989247311827957</v>
      </c>
      <c r="CG16" s="32">
        <v>1</v>
      </c>
      <c r="CH16" s="32">
        <f>CG16+AG16</f>
        <v>2</v>
      </c>
      <c r="CI16" s="33">
        <f>(AN16-AM16)*12/365</f>
        <v>0.6575342465753424</v>
      </c>
      <c r="CJ16" s="33">
        <f>(AN16-AA16)*12/365</f>
        <v>2.9917808219178084</v>
      </c>
      <c r="CL16" t="s">
        <v>37</v>
      </c>
      <c r="CM16" s="27">
        <v>41493</v>
      </c>
      <c r="CN16" s="27">
        <v>41523</v>
      </c>
      <c r="CO16">
        <v>65</v>
      </c>
      <c r="CP16">
        <v>3</v>
      </c>
      <c r="CQ16">
        <v>4</v>
      </c>
      <c r="CR16" s="20">
        <f>CO16/(CO16+CP16)</f>
        <v>0.9558823529411765</v>
      </c>
      <c r="CT16" s="21" t="s">
        <v>42</v>
      </c>
      <c r="CU16" s="23">
        <v>41570</v>
      </c>
      <c r="CV16" s="27">
        <v>41582</v>
      </c>
      <c r="CW16">
        <v>67</v>
      </c>
      <c r="CX16">
        <v>1</v>
      </c>
      <c r="CY16">
        <v>4</v>
      </c>
      <c r="CZ16" s="18">
        <f>CW16/(CW16+CX16)</f>
        <v>0.9852941176470589</v>
      </c>
      <c r="DA16" t="s">
        <v>44</v>
      </c>
      <c r="DB16" s="27">
        <v>41591</v>
      </c>
      <c r="DC16" s="27">
        <v>41601</v>
      </c>
      <c r="DD16">
        <v>72</v>
      </c>
      <c r="DE16">
        <v>0</v>
      </c>
      <c r="DF16">
        <v>5</v>
      </c>
      <c r="DG16" s="18">
        <f>DD16/(DD16+DE16)</f>
        <v>1</v>
      </c>
      <c r="EK16" s="40">
        <v>81</v>
      </c>
    </row>
    <row r="17" spans="1:111" ht="12.75">
      <c r="A17" t="s">
        <v>319</v>
      </c>
      <c r="B17" s="42">
        <v>41248</v>
      </c>
      <c r="C17" s="28"/>
      <c r="D17" s="24"/>
      <c r="E17" s="24"/>
      <c r="F17" s="24"/>
      <c r="G17" s="24"/>
      <c r="H17" s="24"/>
      <c r="I17" s="24"/>
      <c r="J17" s="25"/>
      <c r="K17" s="24"/>
      <c r="L17" s="24"/>
      <c r="M17" s="24"/>
      <c r="N17" s="24"/>
      <c r="O17" s="24"/>
      <c r="P17" s="24"/>
      <c r="Q17" s="25"/>
      <c r="R17" s="24"/>
      <c r="S17" s="24"/>
      <c r="T17" s="24"/>
      <c r="U17" s="24"/>
      <c r="V17" s="24"/>
      <c r="W17" s="24"/>
      <c r="X17" s="25"/>
      <c r="Y17" t="s">
        <v>31</v>
      </c>
      <c r="Z17" t="s">
        <v>320</v>
      </c>
      <c r="AA17" s="27">
        <v>41899</v>
      </c>
      <c r="AB17" s="27">
        <v>41929</v>
      </c>
      <c r="AC17">
        <v>68</v>
      </c>
      <c r="AD17">
        <v>12</v>
      </c>
      <c r="AE17">
        <v>6</v>
      </c>
      <c r="AF17" s="18">
        <f t="shared" si="1"/>
        <v>0.85</v>
      </c>
      <c r="AG17" s="32">
        <v>1</v>
      </c>
      <c r="AH17" s="33">
        <f t="shared" si="9"/>
        <v>0.9863013698630136</v>
      </c>
      <c r="AI17" s="32">
        <v>102</v>
      </c>
      <c r="AM17" s="27"/>
      <c r="AN17" s="27"/>
      <c r="AR17" s="18"/>
      <c r="AS17" s="38"/>
      <c r="AT17" s="38"/>
      <c r="AU17" s="38"/>
      <c r="AV17" s="38"/>
      <c r="AW17" s="38"/>
      <c r="AX17" s="38"/>
      <c r="AY17" s="38"/>
      <c r="AZ17" s="59"/>
      <c r="BA17" s="38"/>
      <c r="BB17" s="38"/>
      <c r="BC17" s="38"/>
      <c r="BD17" s="38"/>
      <c r="BE17" s="38"/>
      <c r="BF17" s="38"/>
      <c r="BG17" s="38"/>
      <c r="BH17" s="59"/>
      <c r="BI17" s="38"/>
      <c r="BJ17" s="38"/>
      <c r="BK17" s="38"/>
      <c r="BL17" s="38"/>
      <c r="BM17" s="38"/>
      <c r="BN17" s="38"/>
      <c r="BO17" s="38"/>
      <c r="BP17" s="59"/>
      <c r="BQ17" s="38"/>
      <c r="BR17" s="38"/>
      <c r="BS17" s="38"/>
      <c r="BT17" s="38"/>
      <c r="BU17" s="38"/>
      <c r="BV17" s="38"/>
      <c r="BW17" s="38"/>
      <c r="BX17" s="59"/>
      <c r="BY17" s="38"/>
      <c r="BZ17" s="38"/>
      <c r="CA17" s="38"/>
      <c r="CB17" s="38"/>
      <c r="CC17" s="38"/>
      <c r="CD17" s="38"/>
      <c r="CE17" s="59"/>
      <c r="CM17" s="27"/>
      <c r="CN17" s="27"/>
      <c r="CU17" s="23"/>
      <c r="CV17" s="27"/>
      <c r="CZ17" s="18"/>
      <c r="DB17" s="27"/>
      <c r="DC17" s="27"/>
      <c r="DG17" s="18"/>
    </row>
    <row r="18" spans="1:2" ht="12.75">
      <c r="A18" t="s">
        <v>296</v>
      </c>
      <c r="B18" s="42">
        <v>40997</v>
      </c>
    </row>
    <row r="19" spans="1:2" ht="12.75">
      <c r="A19" t="s">
        <v>297</v>
      </c>
      <c r="B19" s="42">
        <v>40884</v>
      </c>
    </row>
    <row r="20" ht="12.75">
      <c r="A20" t="s">
        <v>321</v>
      </c>
    </row>
    <row r="21" ht="12.75">
      <c r="A21" t="s">
        <v>322</v>
      </c>
    </row>
  </sheetData>
  <sheetProtection/>
  <mergeCells count="5">
    <mergeCell ref="C1:X1"/>
    <mergeCell ref="CL1:CR1"/>
    <mergeCell ref="CT1:EF1"/>
    <mergeCell ref="Y1:AF1"/>
    <mergeCell ref="AK1:CE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Clint Chaplin - SISA</cp:lastModifiedBy>
  <cp:lastPrinted>2004-11-19T06:33:11Z</cp:lastPrinted>
  <dcterms:created xsi:type="dcterms:W3CDTF">2004-07-14T16:37:20Z</dcterms:created>
  <dcterms:modified xsi:type="dcterms:W3CDTF">2015-02-02T17:44:42Z</dcterms:modified>
  <cp:category/>
  <cp:version/>
  <cp:contentType/>
  <cp:contentStatus/>
</cp:coreProperties>
</file>