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7530" windowHeight="4380" activeTab="0"/>
  </bookViews>
  <sheets>
    <sheet name="Air-link resource for idle mode" sheetId="1" r:id="rId1"/>
    <sheet name="Sheet2" sheetId="2" r:id="rId2"/>
    <sheet name="Sheet3" sheetId="3" r:id="rId3"/>
  </sheets>
  <externalReferences>
    <externalReference r:id="rId6"/>
    <externalReference r:id="rId7"/>
  </externalReferences>
  <definedNames/>
  <calcPr fullCalcOnLoad="1"/>
</workbook>
</file>

<file path=xl/comments1.xml><?xml version="1.0" encoding="utf-8"?>
<comments xmlns="http://schemas.openxmlformats.org/spreadsheetml/2006/main">
  <authors>
    <author>smohant1</author>
  </authors>
  <commentList>
    <comment ref="H5" authorId="0">
      <text>
        <r>
          <rPr>
            <b/>
            <sz val="8"/>
            <rFont val="Tahoma"/>
            <family val="0"/>
          </rPr>
          <t xml:space="preserve">Shantidev Mohanty:
</t>
        </r>
        <r>
          <rPr>
            <sz val="8"/>
            <rFont val="Tahoma"/>
            <family val="2"/>
          </rPr>
          <t xml:space="preserve">Sa: air-link signaling overhead during location update is the air-link signaling overhead consumed by the RNG-REQ and RNG-RSP messages exchanged between the SS performing location update and the BS. Thus, Sa is the sum of overhead consumed by the RNG-REQ and RNG-RSP messages. 
The sizes of the RNG-REQ amd RNG-RSP used during location update are  respectively given by D51 and D59. Thus, Sa= D51+D59.
</t>
        </r>
        <r>
          <rPr>
            <sz val="8"/>
            <rFont val="Tahoma"/>
            <family val="0"/>
          </rPr>
          <t xml:space="preserve">
</t>
        </r>
      </text>
    </comment>
    <comment ref="I5" authorId="0">
      <text>
        <r>
          <rPr>
            <b/>
            <sz val="8"/>
            <rFont val="Tahoma"/>
            <family val="0"/>
          </rPr>
          <t>Shantidev Mohanty:</t>
        </r>
        <r>
          <rPr>
            <sz val="8"/>
            <rFont val="Tahoma"/>
            <family val="0"/>
          </rPr>
          <t xml:space="preserve">
Sb: Backbone signaling message during location update at the minimum consists of LU_Request  from BS to PC, LU_Response from PC to BS, and LU_Confirm from BS to PC. There sized are given respectively by D83, D90, D95. 
Thus, Sb=D83+D90+D95.</t>
        </r>
      </text>
    </comment>
    <comment ref="L5" authorId="0">
      <text>
        <r>
          <rPr>
            <b/>
            <sz val="8"/>
            <rFont val="Tahoma"/>
            <family val="0"/>
          </rPr>
          <t>smohant1:</t>
        </r>
        <r>
          <rPr>
            <sz val="8"/>
            <rFont val="Tahoma"/>
            <family val="0"/>
          </rPr>
          <t xml:space="preserve">
This is just the MAC address  hash of the SS.</t>
        </r>
      </text>
    </comment>
    <comment ref="M5" authorId="0">
      <text>
        <r>
          <rPr>
            <b/>
            <sz val="8"/>
            <rFont val="Tahoma"/>
            <family val="0"/>
          </rPr>
          <t>smohant1:</t>
        </r>
        <r>
          <rPr>
            <sz val="8"/>
            <rFont val="Tahoma"/>
            <family val="0"/>
          </rPr>
          <t xml:space="preserve">
This the paging request message from the PC to the BS. The message at the minimum has anchor PC ID and SS MAC ID. Thus, size of this message is 10+48=58 bits.</t>
        </r>
      </text>
    </comment>
    <comment ref="C55" authorId="0">
      <text>
        <r>
          <rPr>
            <b/>
            <sz val="8"/>
            <rFont val="Tahoma"/>
            <family val="0"/>
          </rPr>
          <t>smohant1:</t>
        </r>
        <r>
          <rPr>
            <sz val="8"/>
            <rFont val="Tahoma"/>
            <family val="0"/>
          </rPr>
          <t xml:space="preserve">
This is the number of bits used by the BS to send a UL allocation that the SS can use to send RNG-REQ for the first time as well the RNG-REQ messages during subsequent transmission parameters adjustment. It is assumed that this UL-MAP consists of just the initial rangning CID of the SS and the size of the allocation. Thus, the size is 16 bits when CID concept of 16d/e is used or 10 bits when the concept of SS ID/outer ID is used plus the bits required to specify the size of the allocation, around 10 bits. So the total size is either 26 bits or 20 bits, respectively, for the use of CID and SS ID/outer ID. </t>
        </r>
      </text>
    </comment>
    <comment ref="C57" authorId="0">
      <text>
        <r>
          <rPr>
            <b/>
            <sz val="8"/>
            <rFont val="Tahoma"/>
            <family val="0"/>
          </rPr>
          <t>smohant1:</t>
        </r>
        <r>
          <rPr>
            <sz val="8"/>
            <rFont val="Tahoma"/>
            <family val="0"/>
          </rPr>
          <t xml:space="preserve">
This is the summation of the bits used for the transmission of the UL-MAP-IE to specify the resources for the SS where it can send the RNG-REQ message and the bits used by the RNG-REQ message. </t>
        </r>
      </text>
    </comment>
    <comment ref="C69" authorId="0">
      <text>
        <r>
          <rPr>
            <b/>
            <sz val="8"/>
            <rFont val="Tahoma"/>
            <family val="0"/>
          </rPr>
          <t>smohant1:</t>
        </r>
        <r>
          <rPr>
            <sz val="8"/>
            <rFont val="Tahoma"/>
            <family val="0"/>
          </rPr>
          <t xml:space="preserve">
This is the DL-MAP-IE that specifies the CID of the SS for whom the RNG-RSP message is intended. </t>
        </r>
      </text>
    </comment>
    <comment ref="C44" authorId="0">
      <text>
        <r>
          <rPr>
            <b/>
            <sz val="8"/>
            <rFont val="Tahoma"/>
            <family val="0"/>
          </rPr>
          <t>smohant1:</t>
        </r>
        <r>
          <rPr>
            <sz val="8"/>
            <rFont val="Tahoma"/>
            <family val="0"/>
          </rPr>
          <t xml:space="preserve">
The total size of the MOB-PAG-ADV messaage is determined assuming the number of idle mode SSs paged per second as calculated in the file
'Num_Idle_SSs_inWiMAX.xls'. 
It is considered that only one MOB-PAG-ADV message is sent in one second. Thus, the total size of the MOB-PAG-ADV message is determined by adding the SS-independent part of this message to the SS specific part multuplied by number of SSs paged per second. It may  be  noted that if the SSs are paged using more than one MOB-PAG-ADV message, then the overhead in paging operation will increase. </t>
        </r>
      </text>
    </comment>
    <comment ref="C76" authorId="0">
      <text>
        <r>
          <rPr>
            <b/>
            <sz val="8"/>
            <rFont val="Tahoma"/>
            <family val="0"/>
          </rPr>
          <t>smohant1:</t>
        </r>
        <r>
          <rPr>
            <sz val="8"/>
            <rFont val="Tahoma"/>
            <family val="0"/>
          </rPr>
          <t xml:space="preserve">
This is determined by summing the signaling overhead during location update for one idle mode SS = signaling overhead per SS in the MOB-PAG-ADV message that instructs an SS to perform location update + the signaling overhead used in the RNG-REQ and RNG-RSP message used during location update. 
This is determined by the following eq. 
+D74 *()</t>
        </r>
      </text>
    </comment>
  </commentList>
</comments>
</file>

<file path=xl/sharedStrings.xml><?xml version="1.0" encoding="utf-8"?>
<sst xmlns="http://schemas.openxmlformats.org/spreadsheetml/2006/main" count="76" uniqueCount="73">
  <si>
    <t>Speed in km/h</t>
  </si>
  <si>
    <t>Management message type</t>
  </si>
  <si>
    <t>Attributes</t>
  </si>
  <si>
    <t>Size (in bits)</t>
  </si>
  <si>
    <t>Speed in m/sec</t>
  </si>
  <si>
    <t xml:space="preserve">Cell radius in meters ( r ) </t>
  </si>
  <si>
    <t>Air-link signaling cost during location update (Sa)</t>
  </si>
  <si>
    <t>Backbone signaling cost during location update (Sb)</t>
  </si>
  <si>
    <t>LU-Request</t>
  </si>
  <si>
    <t>BS ID</t>
  </si>
  <si>
    <t>Anchor PC ID</t>
  </si>
  <si>
    <t>Authentication Indication</t>
  </si>
  <si>
    <t>LU_Response</t>
  </si>
  <si>
    <t>SS MAC ID</t>
  </si>
  <si>
    <t>LU status</t>
  </si>
  <si>
    <t>Size of LU_Response</t>
  </si>
  <si>
    <t>Size of LU_Request</t>
  </si>
  <si>
    <t>LU_Confirm</t>
  </si>
  <si>
    <t>LU result indicator</t>
  </si>
  <si>
    <t>Size of LU_Confirm</t>
  </si>
  <si>
    <t xml:space="preserve">Weight for air-link signalingn (Wa) </t>
  </si>
  <si>
    <t>Weight for backbone signaling (Wb)</t>
  </si>
  <si>
    <t>Air-link signaling overhead per BS for one SS during paging operation (A)</t>
  </si>
  <si>
    <t>Effective signaling cost during location update (Wa*Sa+Wb*Sb)</t>
  </si>
  <si>
    <t>Effective signaling cost during paging (Wa*A+Wb*B)</t>
  </si>
  <si>
    <t>GMH</t>
  </si>
  <si>
    <t xml:space="preserve">Request DL burst profile </t>
  </si>
  <si>
    <t>Size of RNG-REQ during initial network entry</t>
  </si>
  <si>
    <t>UL-MAP for RNG-REQ resource allocation</t>
  </si>
  <si>
    <t>Bits consumed in one RNG-REQ transmission</t>
  </si>
  <si>
    <t xml:space="preserve">GMH </t>
  </si>
  <si>
    <t>Mgmt message type</t>
  </si>
  <si>
    <t>Uplink channel ID</t>
  </si>
  <si>
    <t>Power adjustment info TLV</t>
  </si>
  <si>
    <t>Timing adjustment info TLV</t>
  </si>
  <si>
    <t>Size of RNG-RSP message</t>
  </si>
  <si>
    <t>DL-MAP-IE size to specify the presence of RNG-RSP message</t>
  </si>
  <si>
    <t>Bites consumed in RNG-RSP transmission</t>
  </si>
  <si>
    <t>Number of times the RNG-REQ and RNG-RSP messages were exchanged between the SS and the BS to adjust SS's transmission parameters</t>
  </si>
  <si>
    <t>Paginga area radius when fixed paging area is used.</t>
  </si>
  <si>
    <t>Backbone signaling overhead per BS for one SS during paging operation (B)</t>
  </si>
  <si>
    <t>Performance Evaluation of Multi-Radio Power Management Concept</t>
  </si>
  <si>
    <t>MOB-PAG-ADV message</t>
  </si>
  <si>
    <t>GMH for MOB-PAG-ADV</t>
  </si>
  <si>
    <t>MAC address hash of the idle mode SS being paged</t>
  </si>
  <si>
    <t>Action code for the SS</t>
  </si>
  <si>
    <t>Number of paging group IDs</t>
  </si>
  <si>
    <t>Paging group ID</t>
  </si>
  <si>
    <t>Number of SSs paged in the message</t>
  </si>
  <si>
    <t>Size of SS MOB-PAG-ADV message independent of the number of SS paged in the message</t>
  </si>
  <si>
    <t>Size of SS MOB-PAG-ADV message dependent of the number of SS paged in the message</t>
  </si>
  <si>
    <t>RNG-REQ message during network re-entry from idle mode</t>
  </si>
  <si>
    <t>SS MAC address TLV</t>
  </si>
  <si>
    <t>Ranging purpose indication TLV</t>
  </si>
  <si>
    <t>PCID TLV</t>
  </si>
  <si>
    <t>RNG-RSP message during network re-entry from idle mode</t>
  </si>
  <si>
    <r>
      <t xml:space="preserve">RNG-REQ message during location update </t>
    </r>
    <r>
      <rPr>
        <b/>
        <sz val="10"/>
        <color indexed="12"/>
        <rFont val="Arial"/>
        <family val="2"/>
      </rPr>
      <t>(this is same as the RNG-REQ message during network re-entry)</t>
    </r>
  </si>
  <si>
    <r>
      <t xml:space="preserve">RNG-RSP message during location update </t>
    </r>
    <r>
      <rPr>
        <b/>
        <sz val="10"/>
        <color indexed="12"/>
        <rFont val="Arial"/>
        <family val="2"/>
      </rPr>
      <t>(this is same as the RNG-REQ message during network re-entry)</t>
    </r>
  </si>
  <si>
    <t>Total size of MOB-PAG-ADV message</t>
  </si>
  <si>
    <t>Number of Idle mode SSs performing network re-entry per-cell per second</t>
  </si>
  <si>
    <t>Paging area (number of cells) when fixed paging area is used.</t>
  </si>
  <si>
    <t>Average number of location updates by an idle mode SS per second</t>
  </si>
  <si>
    <t>Paging area residence time in seconds for an idle mode SS when fixed paging area is used for different speed</t>
  </si>
  <si>
    <t xml:space="preserve">Total number of location updates per second by all the idle mode SSs residing in a cell </t>
  </si>
  <si>
    <t>Area of the PG in sq. meters</t>
  </si>
  <si>
    <t>Number of idle mode SSs per cell</t>
  </si>
  <si>
    <t>Air-link signaling overhead used during one location update by an idle mode SS</t>
  </si>
  <si>
    <t>Number of SSs paged per second per PG</t>
  </si>
  <si>
    <t>Air-link resources used per second per cell for location update (in bits/sec)</t>
  </si>
  <si>
    <t>Air-link resources used per second per cell for paging operation (in bits/sec)</t>
  </si>
  <si>
    <t>Wireless Network Air-link Capacity (in Mbps)</t>
  </si>
  <si>
    <t>Percentage of Wireless Netowk Air-link capacity used for location update and paging</t>
  </si>
  <si>
    <t>Total air-link resources used per second per cell for idle mode operation (in Kilo bits/sec (kbps)). This includes the air-link resources used for location update and paging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</si>
</sst>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3">
    <font>
      <sz val="10"/>
      <name val="Arial"/>
      <family val="0"/>
    </font>
    <font>
      <sz val="8"/>
      <name val="Arial"/>
      <family val="0"/>
    </font>
    <font>
      <b/>
      <sz val="12"/>
      <color indexed="12"/>
      <name val="Arial"/>
      <family val="2"/>
    </font>
    <font>
      <sz val="8"/>
      <name val="Tahoma"/>
      <family val="0"/>
    </font>
    <font>
      <b/>
      <sz val="8"/>
      <name val="Tahoma"/>
      <family val="0"/>
    </font>
    <font>
      <sz val="10"/>
      <name val="Times"/>
      <family val="0"/>
    </font>
    <font>
      <b/>
      <sz val="10"/>
      <name val="Arial"/>
      <family val="2"/>
    </font>
    <font>
      <b/>
      <sz val="12"/>
      <name val="Arial"/>
      <family val="0"/>
    </font>
    <font>
      <b/>
      <sz val="10"/>
      <color indexed="12"/>
      <name val="Arial"/>
      <family val="2"/>
    </font>
    <font>
      <b/>
      <sz val="14.25"/>
      <name val="Arial"/>
      <family val="0"/>
    </font>
    <font>
      <sz val="12"/>
      <name val="Arial"/>
      <family val="0"/>
    </font>
    <font>
      <b/>
      <sz val="8.5"/>
      <name val="Arial"/>
      <family val="0"/>
    </font>
    <font>
      <b/>
      <sz val="8"/>
      <name val="Arial"/>
      <family val="2"/>
    </font>
  </fonts>
  <fills count="5">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5"/>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0" fillId="0" borderId="0" xfId="0" applyAlignment="1">
      <alignment wrapText="1"/>
    </xf>
    <xf numFmtId="0" fontId="5" fillId="0" borderId="0" xfId="0" applyFont="1" applyAlignment="1">
      <alignment/>
    </xf>
    <xf numFmtId="0" fontId="0" fillId="0" borderId="0" xfId="0" applyAlignment="1">
      <alignment shrinkToFit="1"/>
    </xf>
    <xf numFmtId="0" fontId="6" fillId="0" borderId="0" xfId="0" applyFont="1" applyAlignment="1">
      <alignment/>
    </xf>
    <xf numFmtId="0" fontId="0" fillId="0" borderId="0" xfId="0" applyAlignment="1">
      <alignment wrapText="1" shrinkToFit="1"/>
    </xf>
    <xf numFmtId="0" fontId="6" fillId="0" borderId="0" xfId="0" applyFont="1" applyAlignment="1">
      <alignment/>
    </xf>
    <xf numFmtId="0" fontId="6" fillId="0" borderId="0" xfId="0" applyFont="1" applyAlignment="1">
      <alignment wrapText="1"/>
    </xf>
    <xf numFmtId="0" fontId="0" fillId="2" borderId="0" xfId="0" applyFill="1" applyAlignment="1">
      <alignment/>
    </xf>
    <xf numFmtId="0" fontId="0" fillId="2" borderId="0" xfId="0" applyFill="1" applyAlignment="1">
      <alignment wrapText="1"/>
    </xf>
    <xf numFmtId="0" fontId="0" fillId="3" borderId="0" xfId="0" applyFill="1" applyAlignment="1">
      <alignment/>
    </xf>
    <xf numFmtId="0" fontId="0" fillId="3" borderId="0" xfId="0" applyFill="1" applyAlignment="1">
      <alignment wrapText="1"/>
    </xf>
    <xf numFmtId="0" fontId="0" fillId="4" borderId="0" xfId="0" applyFill="1" applyAlignment="1">
      <alignment/>
    </xf>
    <xf numFmtId="0" fontId="0" fillId="4" borderId="0" xfId="0" applyFill="1" applyAlignment="1">
      <alignment wrapText="1"/>
    </xf>
    <xf numFmtId="0" fontId="2" fillId="0" borderId="0" xfId="0" applyFont="1" applyAlignment="1">
      <alignment horizontal="center"/>
    </xf>
    <xf numFmtId="0" fontId="0" fillId="0" borderId="0" xfId="0"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signaling cost for different idle duration</a:t>
            </a:r>
          </a:p>
        </c:rich>
      </c:tx>
      <c:layout/>
      <c:spPr>
        <a:noFill/>
        <a:ln>
          <a:noFill/>
        </a:ln>
      </c:spPr>
    </c:title>
    <c:plotArea>
      <c:layout/>
      <c:scatterChart>
        <c:scatterStyle val="smoothMarker"/>
        <c:varyColors val="0"/>
        <c:ser>
          <c:idx val="0"/>
          <c:order val="0"/>
          <c:tx>
            <c:v>Fixed</c:v>
          </c:tx>
          <c:extLst>
            <c:ext xmlns:c14="http://schemas.microsoft.com/office/drawing/2007/8/2/chart" uri="{6F2FDCE9-48DA-4B69-8628-5D25D57E5C99}">
              <c14:invertSolidFillFmt>
                <c14:spPr>
                  <a:solidFill>
                    <a:srgbClr val="000000"/>
                  </a:solidFill>
                </c14:spPr>
              </c14:invertSolidFillFmt>
            </c:ext>
          </c:extLst>
          <c:marker>
            <c:symbol val="diamond"/>
          </c:marker>
          <c:xVal>
            <c:numRef>
              <c:f>'Air-link resource for idle mode'!$F$9:$F$21</c:f>
              <c:numCache/>
            </c:numRef>
          </c:xVal>
          <c:yVal>
            <c:numRef>
              <c:f>'Air-link resource for idle mode'!$AB$9:$AB$21</c:f>
              <c:numCache/>
            </c:numRef>
          </c:yVal>
          <c:smooth val="1"/>
        </c:ser>
        <c:ser>
          <c:idx val="1"/>
          <c:order val="1"/>
          <c:tx>
            <c:v>Adaptive</c:v>
          </c:tx>
          <c:extLst>
            <c:ext xmlns:c14="http://schemas.microsoft.com/office/drawing/2007/8/2/chart" uri="{6F2FDCE9-48DA-4B69-8628-5D25D57E5C99}">
              <c14:invertSolidFillFmt>
                <c14:spPr>
                  <a:solidFill>
                    <a:srgbClr val="000000"/>
                  </a:solidFill>
                </c14:spPr>
              </c14:invertSolidFillFmt>
            </c:ext>
          </c:extLst>
          <c:marker>
            <c:symbol val="square"/>
          </c:marker>
          <c:xVal>
            <c:numRef>
              <c:f>'Air-link resource for idle mode'!$F$9:$F$21</c:f>
              <c:numCache/>
            </c:numRef>
          </c:xVal>
          <c:yVal>
            <c:numRef>
              <c:f>'Air-link resource for idle mode'!#REF!</c:f>
              <c:numCache>
                <c:ptCount val="1"/>
                <c:pt idx="0">
                  <c:v>1</c:v>
                </c:pt>
              </c:numCache>
            </c:numRef>
          </c:yVal>
          <c:smooth val="1"/>
        </c:ser>
        <c:axId val="1790725"/>
        <c:axId val="20636662"/>
      </c:scatterChart>
      <c:valAx>
        <c:axId val="1790725"/>
        <c:scaling>
          <c:orientation val="minMax"/>
        </c:scaling>
        <c:axPos val="b"/>
        <c:title>
          <c:tx>
            <c:rich>
              <a:bodyPr vert="horz" rot="0" anchor="ctr"/>
              <a:lstStyle/>
              <a:p>
                <a:pPr algn="ctr">
                  <a:defRPr/>
                </a:pPr>
                <a:r>
                  <a:rPr lang="en-US" cap="none" sz="1000" b="1" i="0" u="none" baseline="0">
                    <a:latin typeface="Arial"/>
                    <a:ea typeface="Arial"/>
                    <a:cs typeface="Arial"/>
                  </a:rPr>
                  <a:t>Idle duration (in minutes)</a:t>
                </a:r>
              </a:p>
            </c:rich>
          </c:tx>
          <c:layout/>
          <c:overlay val="0"/>
          <c:spPr>
            <a:noFill/>
            <a:ln>
              <a:noFill/>
            </a:ln>
          </c:spPr>
        </c:title>
        <c:delete val="0"/>
        <c:numFmt formatCode="General" sourceLinked="1"/>
        <c:majorTickMark val="out"/>
        <c:minorTickMark val="none"/>
        <c:tickLblPos val="nextTo"/>
        <c:crossAx val="20636662"/>
        <c:crosses val="autoZero"/>
        <c:crossBetween val="midCat"/>
        <c:dispUnits/>
      </c:valAx>
      <c:valAx>
        <c:axId val="20636662"/>
        <c:scaling>
          <c:orientation val="minMax"/>
        </c:scaling>
        <c:axPos val="l"/>
        <c:title>
          <c:tx>
            <c:rich>
              <a:bodyPr vert="horz" rot="-5400000" anchor="ctr"/>
              <a:lstStyle/>
              <a:p>
                <a:pPr algn="ctr">
                  <a:defRPr/>
                </a:pPr>
                <a:r>
                  <a:rPr lang="en-US" cap="none" sz="1000" b="1" i="0" u="none" baseline="0">
                    <a:latin typeface="Arial"/>
                    <a:ea typeface="Arial"/>
                    <a:cs typeface="Arial"/>
                  </a:rPr>
                  <a:t>Total signaling cost</a:t>
                </a:r>
              </a:p>
            </c:rich>
          </c:tx>
          <c:layout/>
          <c:overlay val="0"/>
          <c:spPr>
            <a:noFill/>
            <a:ln>
              <a:noFill/>
            </a:ln>
          </c:spPr>
        </c:title>
        <c:majorGridlines/>
        <c:delete val="0"/>
        <c:numFmt formatCode="General" sourceLinked="1"/>
        <c:majorTickMark val="out"/>
        <c:minorTickMark val="none"/>
        <c:tickLblPos val="nextTo"/>
        <c:crossAx val="179072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Air-link resource usage for idle mode operation</a:t>
            </a:r>
          </a:p>
        </c:rich>
      </c:tx>
      <c:layout/>
      <c:spPr>
        <a:noFill/>
        <a:ln>
          <a:noFill/>
        </a:ln>
      </c:spPr>
    </c:title>
    <c:plotArea>
      <c:layout>
        <c:manualLayout>
          <c:xMode val="edge"/>
          <c:yMode val="edge"/>
          <c:x val="0.08075"/>
          <c:y val="0.17375"/>
          <c:w val="0.86025"/>
          <c:h val="0.63"/>
        </c:manualLayout>
      </c:layout>
      <c:scatterChart>
        <c:scatterStyle val="smoothMarker"/>
        <c:varyColors val="0"/>
        <c:ser>
          <c:idx val="0"/>
          <c:order val="0"/>
          <c:tx>
            <c:v>Air-link resource usage</c:v>
          </c:tx>
          <c:extLst>
            <c:ext xmlns:c14="http://schemas.microsoft.com/office/drawing/2007/8/2/chart" uri="{6F2FDCE9-48DA-4B69-8628-5D25D57E5C99}">
              <c14:invertSolidFillFmt>
                <c14:spPr>
                  <a:solidFill>
                    <a:srgbClr val="000000"/>
                  </a:solidFill>
                </c14:spPr>
              </c14:invertSolidFillFmt>
            </c:ext>
          </c:extLst>
          <c:marker>
            <c:symbol val="diamond"/>
          </c:marker>
          <c:xVal>
            <c:numRef>
              <c:f>'Air-link resource for idle mode'!$D$9:$D$19</c:f>
              <c:numCache/>
            </c:numRef>
          </c:xVal>
          <c:yVal>
            <c:numRef>
              <c:f>'Air-link resource for idle mode'!$AC$9:$AC$19</c:f>
              <c:numCache/>
            </c:numRef>
          </c:yVal>
          <c:smooth val="1"/>
        </c:ser>
        <c:axId val="4563479"/>
        <c:axId val="22283880"/>
      </c:scatterChart>
      <c:valAx>
        <c:axId val="4563479"/>
        <c:scaling>
          <c:orientation val="minMax"/>
        </c:scaling>
        <c:axPos val="b"/>
        <c:title>
          <c:tx>
            <c:rich>
              <a:bodyPr vert="horz" rot="0" anchor="ctr"/>
              <a:lstStyle/>
              <a:p>
                <a:pPr algn="ctr">
                  <a:defRPr/>
                </a:pPr>
                <a:r>
                  <a:rPr lang="en-US" cap="none" sz="1200" b="1" i="0" u="none" baseline="0">
                    <a:latin typeface="Arial"/>
                    <a:ea typeface="Arial"/>
                    <a:cs typeface="Arial"/>
                  </a:rPr>
                  <a:t>Average speed of idle mode SSs in km/h</a:t>
                </a:r>
              </a:p>
            </c:rich>
          </c:tx>
          <c:layout/>
          <c:overlay val="0"/>
          <c:spPr>
            <a:noFill/>
            <a:ln>
              <a:noFill/>
            </a:ln>
          </c:spPr>
        </c:title>
        <c:delete val="0"/>
        <c:numFmt formatCode="General" sourceLinked="1"/>
        <c:majorTickMark val="out"/>
        <c:minorTickMark val="none"/>
        <c:tickLblPos val="nextTo"/>
        <c:crossAx val="22283880"/>
        <c:crosses val="autoZero"/>
        <c:crossBetween val="midCat"/>
        <c:dispUnits/>
      </c:valAx>
      <c:valAx>
        <c:axId val="22283880"/>
        <c:scaling>
          <c:orientation val="minMax"/>
        </c:scaling>
        <c:axPos val="l"/>
        <c:title>
          <c:tx>
            <c:rich>
              <a:bodyPr vert="horz" rot="-5400000" anchor="ctr"/>
              <a:lstStyle/>
              <a:p>
                <a:pPr algn="ctr">
                  <a:defRPr/>
                </a:pPr>
                <a:r>
                  <a:rPr lang="en-US" cap="none" sz="850" b="1" i="0" u="none" baseline="0">
                    <a:latin typeface="Arial"/>
                    <a:ea typeface="Arial"/>
                    <a:cs typeface="Arial"/>
                  </a:rPr>
                  <a:t>% of air-link resource used for idle mode opearation</a:t>
                </a:r>
              </a:p>
            </c:rich>
          </c:tx>
          <c:layout/>
          <c:overlay val="0"/>
          <c:spPr>
            <a:noFill/>
            <a:ln>
              <a:noFill/>
            </a:ln>
          </c:spPr>
        </c:title>
        <c:majorGridlines/>
        <c:delete val="0"/>
        <c:numFmt formatCode="General" sourceLinked="1"/>
        <c:majorTickMark val="out"/>
        <c:minorTickMark val="none"/>
        <c:tickLblPos val="nextTo"/>
        <c:crossAx val="4563479"/>
        <c:crosses val="autoZero"/>
        <c:crossBetween val="midCat"/>
        <c:dispUnits/>
      </c:valAx>
      <c:spPr>
        <a:solidFill>
          <a:srgbClr val="C0C0C0"/>
        </a:solidFill>
        <a:ln w="12700">
          <a:solidFill>
            <a:srgbClr val="808080"/>
          </a:solidFill>
        </a:ln>
      </c:spPr>
    </c:plotArea>
    <c:legend>
      <c:legendPos val="r"/>
      <c:layout>
        <c:manualLayout>
          <c:xMode val="edge"/>
          <c:yMode val="edge"/>
          <c:x val="0.24175"/>
          <c:y val="0.260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514350</xdr:colOff>
      <xdr:row>28</xdr:row>
      <xdr:rowOff>9525</xdr:rowOff>
    </xdr:from>
    <xdr:to>
      <xdr:col>35</xdr:col>
      <xdr:colOff>76200</xdr:colOff>
      <xdr:row>44</xdr:row>
      <xdr:rowOff>123825</xdr:rowOff>
    </xdr:to>
    <xdr:graphicFrame>
      <xdr:nvGraphicFramePr>
        <xdr:cNvPr id="1" name="Chart 76"/>
        <xdr:cNvGraphicFramePr/>
      </xdr:nvGraphicFramePr>
      <xdr:xfrm>
        <a:off x="27698700" y="5715000"/>
        <a:ext cx="4362450" cy="4648200"/>
      </xdr:xfrm>
      <a:graphic>
        <a:graphicData uri="http://schemas.openxmlformats.org/drawingml/2006/chart">
          <c:chart xmlns:c="http://schemas.openxmlformats.org/drawingml/2006/chart" r:id="rId1"/>
        </a:graphicData>
      </a:graphic>
    </xdr:graphicFrame>
    <xdr:clientData/>
  </xdr:twoCellAnchor>
  <xdr:twoCellAnchor>
    <xdr:from>
      <xdr:col>30</xdr:col>
      <xdr:colOff>381000</xdr:colOff>
      <xdr:row>4</xdr:row>
      <xdr:rowOff>485775</xdr:rowOff>
    </xdr:from>
    <xdr:to>
      <xdr:col>39</xdr:col>
      <xdr:colOff>457200</xdr:colOff>
      <xdr:row>18</xdr:row>
      <xdr:rowOff>133350</xdr:rowOff>
    </xdr:to>
    <xdr:graphicFrame>
      <xdr:nvGraphicFramePr>
        <xdr:cNvPr id="2" name="Chart 85"/>
        <xdr:cNvGraphicFramePr/>
      </xdr:nvGraphicFramePr>
      <xdr:xfrm>
        <a:off x="29317950" y="1171575"/>
        <a:ext cx="5562600" cy="30480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um_Idle_SSs_inWiMAX.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um_Idle_SSs_inWiMA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leMode_Analytical-Model"/>
      <sheetName val="Performance analysis"/>
      <sheetName val="Sheet3"/>
    </sheetNames>
    <sheetDataSet>
      <sheetData sheetId="0">
        <row r="5">
          <cell r="Q5">
            <v>2000</v>
          </cell>
          <cell r="V5">
            <v>10.29570883002182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ystem configuration parameters"/>
      <sheetName val="Performance analysis"/>
      <sheetName val="Sheet3"/>
    </sheetNames>
    <sheetDataSet>
      <sheetData sheetId="0">
        <row r="5">
          <cell r="R5">
            <v>10</v>
          </cell>
          <cell r="T5">
            <v>373682.7664050853</v>
          </cell>
          <cell r="U5">
            <v>311.4023053375711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1:AC132"/>
  <sheetViews>
    <sheetView tabSelected="1" workbookViewId="0" topLeftCell="AB1">
      <selection activeCell="AC7" sqref="AC7"/>
    </sheetView>
  </sheetViews>
  <sheetFormatPr defaultColWidth="9.140625" defaultRowHeight="12.75"/>
  <cols>
    <col min="3" max="3" width="24.140625" style="0" customWidth="1"/>
    <col min="4" max="4" width="13.57421875" style="0" customWidth="1"/>
    <col min="5" max="6" width="15.00390625" style="0" customWidth="1"/>
    <col min="7" max="7" width="16.7109375" style="0" customWidth="1"/>
    <col min="8" max="15" width="14.00390625" style="0" customWidth="1"/>
    <col min="17" max="26" width="14.00390625" style="0" customWidth="1"/>
    <col min="27" max="27" width="23.421875" style="0" customWidth="1"/>
    <col min="28" max="28" width="20.421875" style="0" customWidth="1"/>
    <col min="29" max="29" width="17.140625" style="0" customWidth="1"/>
  </cols>
  <sheetData>
    <row r="1" spans="3:7" ht="15.75">
      <c r="C1" s="14" t="s">
        <v>41</v>
      </c>
      <c r="D1" s="15"/>
      <c r="E1" s="15"/>
      <c r="F1" s="15"/>
      <c r="G1" s="15"/>
    </row>
    <row r="3" spans="21:27" ht="12.75">
      <c r="U3" s="8"/>
      <c r="V3" s="8"/>
      <c r="W3" s="8"/>
      <c r="X3" s="8"/>
      <c r="Y3" s="10"/>
      <c r="Z3" s="10"/>
      <c r="AA3" s="12"/>
    </row>
    <row r="4" spans="21:27" ht="12.75">
      <c r="U4" s="8"/>
      <c r="V4" s="8"/>
      <c r="W4" s="8"/>
      <c r="X4" s="8"/>
      <c r="Y4" s="10"/>
      <c r="Z4" s="10"/>
      <c r="AA4" s="12"/>
    </row>
    <row r="5" spans="3:29" ht="102" customHeight="1">
      <c r="C5" s="1" t="s">
        <v>5</v>
      </c>
      <c r="D5" s="1" t="s">
        <v>0</v>
      </c>
      <c r="E5" s="1" t="s">
        <v>4</v>
      </c>
      <c r="F5" s="1"/>
      <c r="G5" s="1"/>
      <c r="H5" s="1" t="s">
        <v>6</v>
      </c>
      <c r="I5" s="1" t="s">
        <v>7</v>
      </c>
      <c r="J5" s="1" t="s">
        <v>20</v>
      </c>
      <c r="K5" s="1" t="s">
        <v>21</v>
      </c>
      <c r="L5" s="1" t="s">
        <v>22</v>
      </c>
      <c r="M5" s="1" t="s">
        <v>40</v>
      </c>
      <c r="N5" s="1" t="s">
        <v>23</v>
      </c>
      <c r="O5" s="1" t="s">
        <v>24</v>
      </c>
      <c r="P5" s="1"/>
      <c r="Q5" s="1" t="s">
        <v>60</v>
      </c>
      <c r="R5" s="1" t="s">
        <v>64</v>
      </c>
      <c r="S5" s="1" t="s">
        <v>39</v>
      </c>
      <c r="T5" s="1" t="s">
        <v>65</v>
      </c>
      <c r="U5" s="9" t="s">
        <v>62</v>
      </c>
      <c r="V5" s="9" t="s">
        <v>61</v>
      </c>
      <c r="W5" s="9" t="s">
        <v>63</v>
      </c>
      <c r="X5" s="9" t="s">
        <v>68</v>
      </c>
      <c r="Y5" s="11" t="s">
        <v>67</v>
      </c>
      <c r="Z5" s="11" t="s">
        <v>69</v>
      </c>
      <c r="AA5" s="13" t="s">
        <v>72</v>
      </c>
      <c r="AB5" s="1" t="s">
        <v>70</v>
      </c>
      <c r="AC5" s="1" t="s">
        <v>71</v>
      </c>
    </row>
    <row r="6" spans="21:27" ht="12.75">
      <c r="U6" s="8"/>
      <c r="V6" s="8"/>
      <c r="W6" s="8"/>
      <c r="X6" s="8"/>
      <c r="Y6" s="10"/>
      <c r="Z6" s="10"/>
      <c r="AA6" s="12"/>
    </row>
    <row r="7" spans="3:28" ht="12.75">
      <c r="C7">
        <f>'[1]IdleMode_Analytical-Model'!Q5</f>
        <v>2000</v>
      </c>
      <c r="D7">
        <v>80</v>
      </c>
      <c r="E7">
        <f>$D$7*1000/3600</f>
        <v>22.22222222222222</v>
      </c>
      <c r="H7">
        <f>D76</f>
        <v>726</v>
      </c>
      <c r="I7">
        <f>D120+D127+D132</f>
        <v>181</v>
      </c>
      <c r="J7">
        <v>0.7</v>
      </c>
      <c r="K7">
        <f>1-J7</f>
        <v>0.30000000000000004</v>
      </c>
      <c r="L7">
        <v>24</v>
      </c>
      <c r="M7">
        <v>58</v>
      </c>
      <c r="N7">
        <f>H7*J7+I7*K7</f>
        <v>562.5</v>
      </c>
      <c r="O7">
        <f>L7*J7+M7*K7</f>
        <v>34.2</v>
      </c>
      <c r="Q7">
        <f>'[2]System configuration parameters'!R5</f>
        <v>10</v>
      </c>
      <c r="R7">
        <f>10*3.141*C7*C7</f>
        <v>125640000</v>
      </c>
      <c r="S7">
        <f>SQRT(Q7)*C7</f>
        <v>6324.555320336759</v>
      </c>
      <c r="T7">
        <f>'[2]System configuration parameters'!T5/Q7</f>
        <v>37368.27664050853</v>
      </c>
      <c r="U7" s="8"/>
      <c r="V7" s="8"/>
      <c r="W7" s="8"/>
      <c r="X7" s="8"/>
      <c r="Y7" s="10">
        <f>E37</f>
        <v>311.4023053375711</v>
      </c>
      <c r="Z7" s="10">
        <f>(D38+Y7*D42)</f>
        <v>8184.4599387768485</v>
      </c>
      <c r="AA7" s="12"/>
      <c r="AB7">
        <v>1</v>
      </c>
    </row>
    <row r="8" spans="21:27" ht="12.75">
      <c r="U8" s="8"/>
      <c r="V8" s="8"/>
      <c r="W8" s="8"/>
      <c r="X8" s="8"/>
      <c r="Y8" s="10"/>
      <c r="Z8" s="10"/>
      <c r="AA8" s="12"/>
    </row>
    <row r="9" spans="4:29" ht="12.75">
      <c r="D9">
        <v>10</v>
      </c>
      <c r="E9">
        <f>D9*1000/3600</f>
        <v>2.7777777777777777</v>
      </c>
      <c r="U9" s="8">
        <f>3.141*$S$7/2/E9</f>
        <v>3575.777087011997</v>
      </c>
      <c r="V9" s="8">
        <f>1/U9</f>
        <v>0.00027965949097672176</v>
      </c>
      <c r="W9" s="8">
        <f>V9*$T$7</f>
        <v>10.450393223961937</v>
      </c>
      <c r="X9" s="8">
        <f>$D$76*W9</f>
        <v>7586.985480596366</v>
      </c>
      <c r="Y9" s="10"/>
      <c r="Z9" s="10"/>
      <c r="AA9" s="12">
        <f>(X9+$Z$7)/1000</f>
        <v>15.771445419373215</v>
      </c>
      <c r="AC9">
        <f>AA9/$AB$7/10</f>
        <v>1.5771445419373216</v>
      </c>
    </row>
    <row r="10" spans="4:29" ht="12.75">
      <c r="D10">
        <v>20</v>
      </c>
      <c r="E10">
        <f aca="true" t="shared" si="0" ref="E10:E19">D10*1000/3600</f>
        <v>5.555555555555555</v>
      </c>
      <c r="J10">
        <v>0</v>
      </c>
      <c r="U10" s="8">
        <f aca="true" t="shared" si="1" ref="U10:U19">3.141*$S$7/2/E10</f>
        <v>1787.8885435059985</v>
      </c>
      <c r="V10" s="8">
        <f aca="true" t="shared" si="2" ref="V10:V19">1/U10</f>
        <v>0.0005593189819534435</v>
      </c>
      <c r="W10" s="8">
        <f aca="true" t="shared" si="3" ref="W10:W19">V10*$T$7</f>
        <v>20.900786447923874</v>
      </c>
      <c r="X10" s="8">
        <f aca="true" t="shared" si="4" ref="X10:X19">$D$76*W10</f>
        <v>15173.970961192732</v>
      </c>
      <c r="Y10" s="10"/>
      <c r="Z10" s="10"/>
      <c r="AA10" s="12">
        <f aca="true" t="shared" si="5" ref="AA10:AA19">(X10+$Z$7)/1000</f>
        <v>23.35843089996958</v>
      </c>
      <c r="AC10">
        <f aca="true" t="shared" si="6" ref="AC10:AC19">AA10/$AB$7/10</f>
        <v>2.335843089996958</v>
      </c>
    </row>
    <row r="11" spans="4:29" ht="12.75">
      <c r="D11">
        <v>50</v>
      </c>
      <c r="E11">
        <f t="shared" si="0"/>
        <v>13.88888888888889</v>
      </c>
      <c r="J11">
        <v>0.1</v>
      </c>
      <c r="U11" s="8">
        <f t="shared" si="1"/>
        <v>715.1554174023993</v>
      </c>
      <c r="V11" s="8">
        <f t="shared" si="2"/>
        <v>0.001398297454883609</v>
      </c>
      <c r="W11" s="8">
        <f t="shared" si="3"/>
        <v>52.251966119809694</v>
      </c>
      <c r="X11" s="8">
        <f t="shared" si="4"/>
        <v>37934.92740298184</v>
      </c>
      <c r="Y11" s="10"/>
      <c r="Z11" s="10"/>
      <c r="AA11" s="12">
        <f t="shared" si="5"/>
        <v>46.11938734175869</v>
      </c>
      <c r="AB11">
        <v>0.328</v>
      </c>
      <c r="AC11">
        <f t="shared" si="6"/>
        <v>4.611938734175869</v>
      </c>
    </row>
    <row r="12" spans="4:29" ht="12.75">
      <c r="D12">
        <v>80</v>
      </c>
      <c r="E12">
        <f t="shared" si="0"/>
        <v>22.22222222222222</v>
      </c>
      <c r="J12">
        <v>0.2</v>
      </c>
      <c r="U12" s="8">
        <f t="shared" si="1"/>
        <v>446.97213587649964</v>
      </c>
      <c r="V12" s="8">
        <f t="shared" si="2"/>
        <v>0.002237275927813774</v>
      </c>
      <c r="W12" s="8">
        <f t="shared" si="3"/>
        <v>83.6031457916955</v>
      </c>
      <c r="X12" s="8">
        <f t="shared" si="4"/>
        <v>60695.88384477093</v>
      </c>
      <c r="Y12" s="10"/>
      <c r="Z12" s="10"/>
      <c r="AA12" s="12">
        <f t="shared" si="5"/>
        <v>68.88034378354779</v>
      </c>
      <c r="AB12">
        <v>0.5</v>
      </c>
      <c r="AC12">
        <f t="shared" si="6"/>
        <v>6.888034378354779</v>
      </c>
    </row>
    <row r="13" spans="4:29" ht="12.75">
      <c r="D13">
        <v>100</v>
      </c>
      <c r="E13">
        <f t="shared" si="0"/>
        <v>27.77777777777778</v>
      </c>
      <c r="J13">
        <v>0.3</v>
      </c>
      <c r="U13" s="8">
        <f t="shared" si="1"/>
        <v>357.57770870119964</v>
      </c>
      <c r="V13" s="8">
        <f t="shared" si="2"/>
        <v>0.002796594909767218</v>
      </c>
      <c r="W13" s="8">
        <f t="shared" si="3"/>
        <v>104.50393223961939</v>
      </c>
      <c r="X13" s="8">
        <f t="shared" si="4"/>
        <v>75869.85480596368</v>
      </c>
      <c r="Y13" s="10"/>
      <c r="Z13" s="10"/>
      <c r="AA13" s="12">
        <f t="shared" si="5"/>
        <v>84.05431474474054</v>
      </c>
      <c r="AB13">
        <v>1</v>
      </c>
      <c r="AC13">
        <f t="shared" si="6"/>
        <v>8.405431474474053</v>
      </c>
    </row>
    <row r="14" spans="4:29" ht="12.75">
      <c r="D14">
        <v>120</v>
      </c>
      <c r="E14">
        <f t="shared" si="0"/>
        <v>33.333333333333336</v>
      </c>
      <c r="J14">
        <v>0.4</v>
      </c>
      <c r="U14" s="8">
        <f t="shared" si="1"/>
        <v>297.9814239176664</v>
      </c>
      <c r="V14" s="8">
        <f t="shared" si="2"/>
        <v>0.003355913891720661</v>
      </c>
      <c r="W14" s="8">
        <f t="shared" si="3"/>
        <v>125.40471868754325</v>
      </c>
      <c r="X14" s="8">
        <f t="shared" si="4"/>
        <v>91043.8257671564</v>
      </c>
      <c r="Y14" s="10"/>
      <c r="Z14" s="10"/>
      <c r="AA14" s="12">
        <f t="shared" si="5"/>
        <v>99.22828570593326</v>
      </c>
      <c r="AB14">
        <v>2</v>
      </c>
      <c r="AC14">
        <f t="shared" si="6"/>
        <v>9.922828570593326</v>
      </c>
    </row>
    <row r="15" spans="4:29" ht="12.75">
      <c r="D15">
        <v>150</v>
      </c>
      <c r="E15">
        <f t="shared" si="0"/>
        <v>41.666666666666664</v>
      </c>
      <c r="J15">
        <v>0.5</v>
      </c>
      <c r="U15" s="8">
        <f t="shared" si="1"/>
        <v>238.38513913413314</v>
      </c>
      <c r="V15" s="8">
        <f t="shared" si="2"/>
        <v>0.0041948923646508264</v>
      </c>
      <c r="W15" s="8">
        <f t="shared" si="3"/>
        <v>156.75589835942907</v>
      </c>
      <c r="X15" s="8">
        <f t="shared" si="4"/>
        <v>113804.7822089455</v>
      </c>
      <c r="Y15" s="10"/>
      <c r="Z15" s="10"/>
      <c r="AA15" s="12">
        <f t="shared" si="5"/>
        <v>121.98924214772235</v>
      </c>
      <c r="AB15">
        <v>3</v>
      </c>
      <c r="AC15">
        <f t="shared" si="6"/>
        <v>12.198924214772235</v>
      </c>
    </row>
    <row r="16" spans="4:29" ht="12.75">
      <c r="D16">
        <v>200</v>
      </c>
      <c r="E16">
        <f t="shared" si="0"/>
        <v>55.55555555555556</v>
      </c>
      <c r="J16">
        <v>0.6</v>
      </c>
      <c r="U16" s="8">
        <f t="shared" si="1"/>
        <v>178.78885435059982</v>
      </c>
      <c r="V16" s="8">
        <f t="shared" si="2"/>
        <v>0.005593189819534436</v>
      </c>
      <c r="W16" s="8">
        <f t="shared" si="3"/>
        <v>209.00786447923878</v>
      </c>
      <c r="X16" s="8">
        <f t="shared" si="4"/>
        <v>151739.70961192736</v>
      </c>
      <c r="Y16" s="10"/>
      <c r="Z16" s="10"/>
      <c r="AA16" s="12">
        <f t="shared" si="5"/>
        <v>159.92416955070422</v>
      </c>
      <c r="AB16">
        <v>4</v>
      </c>
      <c r="AC16">
        <f t="shared" si="6"/>
        <v>15.992416955070421</v>
      </c>
    </row>
    <row r="17" spans="4:29" ht="12.75">
      <c r="D17">
        <v>250</v>
      </c>
      <c r="E17">
        <f t="shared" si="0"/>
        <v>69.44444444444444</v>
      </c>
      <c r="J17">
        <v>0.7</v>
      </c>
      <c r="U17" s="8">
        <f t="shared" si="1"/>
        <v>143.03108348047988</v>
      </c>
      <c r="V17" s="8">
        <f t="shared" si="2"/>
        <v>0.006991487274418044</v>
      </c>
      <c r="W17" s="8">
        <f t="shared" si="3"/>
        <v>261.2598305990484</v>
      </c>
      <c r="X17" s="8">
        <f t="shared" si="4"/>
        <v>189674.63701490915</v>
      </c>
      <c r="Y17" s="10"/>
      <c r="Z17" s="10"/>
      <c r="AA17" s="12">
        <f t="shared" si="5"/>
        <v>197.85909695368602</v>
      </c>
      <c r="AB17">
        <v>5</v>
      </c>
      <c r="AC17">
        <f t="shared" si="6"/>
        <v>19.785909695368602</v>
      </c>
    </row>
    <row r="18" spans="4:29" ht="12.75">
      <c r="D18">
        <v>300</v>
      </c>
      <c r="E18">
        <f t="shared" si="0"/>
        <v>83.33333333333333</v>
      </c>
      <c r="J18">
        <v>0.8</v>
      </c>
      <c r="U18" s="8">
        <f t="shared" si="1"/>
        <v>119.19256956706657</v>
      </c>
      <c r="V18" s="8">
        <f t="shared" si="2"/>
        <v>0.008389784729301653</v>
      </c>
      <c r="W18" s="8">
        <f t="shared" si="3"/>
        <v>313.51179671885814</v>
      </c>
      <c r="X18" s="8">
        <f t="shared" si="4"/>
        <v>227609.564417891</v>
      </c>
      <c r="Y18" s="10"/>
      <c r="Z18" s="10"/>
      <c r="AA18" s="12">
        <f t="shared" si="5"/>
        <v>235.79402435666785</v>
      </c>
      <c r="AB18">
        <v>10</v>
      </c>
      <c r="AC18">
        <f t="shared" si="6"/>
        <v>23.579402435666786</v>
      </c>
    </row>
    <row r="19" spans="4:29" ht="12.75">
      <c r="D19">
        <v>350</v>
      </c>
      <c r="E19">
        <f t="shared" si="0"/>
        <v>97.22222222222223</v>
      </c>
      <c r="J19">
        <v>0.9</v>
      </c>
      <c r="U19" s="8">
        <f t="shared" si="1"/>
        <v>102.1650596289142</v>
      </c>
      <c r="V19" s="8">
        <f t="shared" si="2"/>
        <v>0.009788082184185263</v>
      </c>
      <c r="W19" s="8">
        <f t="shared" si="3"/>
        <v>365.76376283866784</v>
      </c>
      <c r="X19" s="8">
        <f t="shared" si="4"/>
        <v>265544.4918208729</v>
      </c>
      <c r="Y19" s="10"/>
      <c r="Z19" s="10"/>
      <c r="AA19" s="12">
        <f t="shared" si="5"/>
        <v>273.7289517596497</v>
      </c>
      <c r="AC19">
        <f t="shared" si="6"/>
        <v>27.37289517596497</v>
      </c>
    </row>
    <row r="20" ht="12.75">
      <c r="J20">
        <v>1</v>
      </c>
    </row>
    <row r="30" spans="3:4" ht="12.75">
      <c r="C30" s="4" t="s">
        <v>2</v>
      </c>
      <c r="D30" s="4" t="s">
        <v>3</v>
      </c>
    </row>
    <row r="32" ht="12.75">
      <c r="C32" s="4" t="s">
        <v>42</v>
      </c>
    </row>
    <row r="33" spans="3:4" ht="12.75">
      <c r="C33" t="s">
        <v>43</v>
      </c>
      <c r="D33">
        <v>48</v>
      </c>
    </row>
    <row r="34" spans="3:4" ht="12.75">
      <c r="C34" t="s">
        <v>1</v>
      </c>
      <c r="D34">
        <v>8</v>
      </c>
    </row>
    <row r="35" spans="3:5" ht="12.75">
      <c r="C35" t="s">
        <v>46</v>
      </c>
      <c r="D35">
        <v>8</v>
      </c>
      <c r="E35">
        <v>1</v>
      </c>
    </row>
    <row r="36" spans="3:4" ht="12.75">
      <c r="C36" t="s">
        <v>47</v>
      </c>
      <c r="D36">
        <f>16*E35</f>
        <v>16</v>
      </c>
    </row>
    <row r="37" spans="3:5" ht="25.5">
      <c r="C37" s="1" t="s">
        <v>48</v>
      </c>
      <c r="D37">
        <v>8</v>
      </c>
      <c r="E37">
        <f>'[2]System configuration parameters'!U5</f>
        <v>311.4023053375711</v>
      </c>
    </row>
    <row r="38" spans="3:4" ht="63.75">
      <c r="C38" s="7" t="s">
        <v>49</v>
      </c>
      <c r="D38">
        <f>SUM(D33:D37)</f>
        <v>88</v>
      </c>
    </row>
    <row r="39" ht="12.75">
      <c r="C39" s="1"/>
    </row>
    <row r="40" spans="3:4" ht="38.25">
      <c r="C40" s="1" t="s">
        <v>44</v>
      </c>
      <c r="D40">
        <v>24</v>
      </c>
    </row>
    <row r="41" spans="3:4" ht="12.75">
      <c r="C41" s="1" t="s">
        <v>45</v>
      </c>
      <c r="D41">
        <v>2</v>
      </c>
    </row>
    <row r="42" spans="3:4" ht="63.75">
      <c r="C42" s="7" t="s">
        <v>50</v>
      </c>
      <c r="D42">
        <f>SUM(D40:D41)</f>
        <v>26</v>
      </c>
    </row>
    <row r="43" ht="12.75">
      <c r="C43" s="1"/>
    </row>
    <row r="44" spans="3:4" ht="25.5">
      <c r="C44" s="1" t="s">
        <v>58</v>
      </c>
      <c r="D44">
        <f>D38+E37*D42</f>
        <v>8184.4599387768485</v>
      </c>
    </row>
    <row r="46" spans="3:7" ht="12.75">
      <c r="C46" s="4" t="s">
        <v>51</v>
      </c>
      <c r="G46" s="1"/>
    </row>
    <row r="48" spans="3:4" ht="12.75">
      <c r="C48" t="s">
        <v>25</v>
      </c>
      <c r="D48">
        <v>48</v>
      </c>
    </row>
    <row r="49" spans="3:4" ht="12.75">
      <c r="C49" t="s">
        <v>26</v>
      </c>
      <c r="D49">
        <v>8</v>
      </c>
    </row>
    <row r="50" spans="3:4" ht="12.75">
      <c r="C50" t="s">
        <v>52</v>
      </c>
      <c r="D50">
        <v>64</v>
      </c>
    </row>
    <row r="51" spans="3:4" ht="25.5">
      <c r="C51" s="1" t="s">
        <v>53</v>
      </c>
      <c r="D51">
        <v>24</v>
      </c>
    </row>
    <row r="52" spans="3:4" ht="12.75">
      <c r="C52" t="s">
        <v>54</v>
      </c>
      <c r="D52">
        <v>64</v>
      </c>
    </row>
    <row r="53" spans="3:4" ht="25.5">
      <c r="C53" s="5" t="s">
        <v>27</v>
      </c>
      <c r="D53">
        <f>SUM(D48:D52)</f>
        <v>208</v>
      </c>
    </row>
    <row r="54" ht="12.75">
      <c r="C54" s="5"/>
    </row>
    <row r="55" spans="3:4" ht="25.5">
      <c r="C55" s="5" t="s">
        <v>28</v>
      </c>
      <c r="D55">
        <v>20</v>
      </c>
    </row>
    <row r="57" spans="3:4" ht="25.5">
      <c r="C57" s="5" t="s">
        <v>29</v>
      </c>
      <c r="D57">
        <f>D53+D55</f>
        <v>228</v>
      </c>
    </row>
    <row r="58" ht="12.75">
      <c r="C58" s="5"/>
    </row>
    <row r="59" ht="12.75">
      <c r="C59" s="5"/>
    </row>
    <row r="60" ht="12.75">
      <c r="C60" s="6" t="s">
        <v>55</v>
      </c>
    </row>
    <row r="61" ht="12.75">
      <c r="C61" s="5"/>
    </row>
    <row r="62" spans="3:4" ht="12.75">
      <c r="C62" s="5" t="s">
        <v>30</v>
      </c>
      <c r="D62">
        <v>48</v>
      </c>
    </row>
    <row r="63" spans="3:4" ht="12.75">
      <c r="C63" s="5" t="s">
        <v>31</v>
      </c>
      <c r="D63">
        <v>8</v>
      </c>
    </row>
    <row r="64" spans="3:4" ht="12.75">
      <c r="C64" s="5" t="s">
        <v>32</v>
      </c>
      <c r="D64">
        <v>8</v>
      </c>
    </row>
    <row r="65" spans="3:4" ht="25.5">
      <c r="C65" s="5" t="s">
        <v>33</v>
      </c>
      <c r="D65">
        <v>24</v>
      </c>
    </row>
    <row r="66" spans="3:4" ht="25.5">
      <c r="C66" s="5" t="s">
        <v>34</v>
      </c>
      <c r="D66">
        <v>24</v>
      </c>
    </row>
    <row r="67" spans="3:4" ht="25.5">
      <c r="C67" s="5" t="s">
        <v>35</v>
      </c>
      <c r="D67">
        <f>SUM(D62:D66)</f>
        <v>112</v>
      </c>
    </row>
    <row r="68" ht="12.75">
      <c r="C68" s="5"/>
    </row>
    <row r="69" spans="3:4" ht="38.25">
      <c r="C69" s="5" t="s">
        <v>36</v>
      </c>
      <c r="D69">
        <v>10</v>
      </c>
    </row>
    <row r="70" ht="12.75">
      <c r="C70" s="5"/>
    </row>
    <row r="71" spans="3:4" ht="25.5">
      <c r="C71" s="5" t="s">
        <v>37</v>
      </c>
      <c r="D71">
        <f>D67+D69</f>
        <v>122</v>
      </c>
    </row>
    <row r="72" ht="12.75">
      <c r="C72" s="5"/>
    </row>
    <row r="73" ht="12.75">
      <c r="C73" s="5"/>
    </row>
    <row r="74" spans="3:4" ht="89.25">
      <c r="C74" s="5" t="s">
        <v>38</v>
      </c>
      <c r="D74">
        <v>2</v>
      </c>
    </row>
    <row r="75" ht="12.75">
      <c r="C75" s="5"/>
    </row>
    <row r="76" spans="3:4" ht="51">
      <c r="C76" s="5" t="s">
        <v>66</v>
      </c>
      <c r="D76">
        <f>D42+D74*(D57+D71)</f>
        <v>726</v>
      </c>
    </row>
    <row r="77" ht="12.75">
      <c r="C77" s="5"/>
    </row>
    <row r="79" ht="12.75">
      <c r="C79" s="4" t="s">
        <v>56</v>
      </c>
    </row>
    <row r="83" ht="12.75">
      <c r="C83" s="1"/>
    </row>
    <row r="84" ht="12.75">
      <c r="C84" s="1"/>
    </row>
    <row r="86" ht="12.75">
      <c r="C86" s="3"/>
    </row>
    <row r="91" ht="12.75">
      <c r="C91" s="4" t="s">
        <v>57</v>
      </c>
    </row>
    <row r="95" spans="3:4" ht="38.25">
      <c r="C95" s="1" t="s">
        <v>59</v>
      </c>
      <c r="D95">
        <f>'[1]IdleMode_Analytical-Model'!V5</f>
        <v>10.29570883002182</v>
      </c>
    </row>
    <row r="98" ht="12.75">
      <c r="C98" s="1"/>
    </row>
    <row r="115" ht="12.75">
      <c r="C115" t="s">
        <v>8</v>
      </c>
    </row>
    <row r="116" spans="3:4" ht="12.75">
      <c r="C116" s="2" t="s">
        <v>9</v>
      </c>
      <c r="D116">
        <v>24</v>
      </c>
    </row>
    <row r="117" spans="3:4" ht="12.75">
      <c r="C117" s="2" t="s">
        <v>10</v>
      </c>
      <c r="D117">
        <v>10</v>
      </c>
    </row>
    <row r="118" spans="3:4" ht="12.75">
      <c r="C118" s="2" t="s">
        <v>11</v>
      </c>
      <c r="D118">
        <v>1</v>
      </c>
    </row>
    <row r="119" spans="3:4" ht="12.75">
      <c r="C119" s="2" t="s">
        <v>13</v>
      </c>
      <c r="D119">
        <v>48</v>
      </c>
    </row>
    <row r="120" spans="3:4" ht="12.75">
      <c r="C120" s="2" t="s">
        <v>16</v>
      </c>
      <c r="D120">
        <f>SUM(D116:D119)</f>
        <v>83</v>
      </c>
    </row>
    <row r="123" ht="12.75">
      <c r="C123" s="2" t="s">
        <v>12</v>
      </c>
    </row>
    <row r="124" spans="3:4" ht="12.75">
      <c r="C124" s="2" t="s">
        <v>9</v>
      </c>
      <c r="D124">
        <v>24</v>
      </c>
    </row>
    <row r="125" spans="3:4" ht="12.75">
      <c r="C125" s="2" t="s">
        <v>13</v>
      </c>
      <c r="D125">
        <v>48</v>
      </c>
    </row>
    <row r="126" spans="3:4" ht="12.75">
      <c r="C126" s="2" t="s">
        <v>14</v>
      </c>
      <c r="D126">
        <v>1</v>
      </c>
    </row>
    <row r="127" spans="3:4" ht="12.75">
      <c r="C127" s="2" t="s">
        <v>15</v>
      </c>
      <c r="D127">
        <f>SUM(D124:D126)</f>
        <v>73</v>
      </c>
    </row>
    <row r="129" ht="12.75">
      <c r="C129" s="2" t="s">
        <v>17</v>
      </c>
    </row>
    <row r="130" spans="3:4" ht="12.75">
      <c r="C130" s="2" t="s">
        <v>9</v>
      </c>
      <c r="D130">
        <v>24</v>
      </c>
    </row>
    <row r="131" spans="3:4" ht="12.75">
      <c r="C131" s="2" t="s">
        <v>18</v>
      </c>
      <c r="D131">
        <v>1</v>
      </c>
    </row>
    <row r="132" spans="3:4" ht="12.75">
      <c r="C132" s="2" t="s">
        <v>19</v>
      </c>
      <c r="D132">
        <f>SUM(D130:D131)</f>
        <v>25</v>
      </c>
    </row>
  </sheetData>
  <mergeCells count="1">
    <mergeCell ref="C1:G1"/>
  </mergeCells>
  <dataValidations count="10">
    <dataValidation type="list" allowBlank="1" showInputMessage="1" showErrorMessage="1" sqref="E102:F102">
      <formula1>"5,10,20,50,100"</formula1>
    </dataValidation>
    <dataValidation type="list" allowBlank="1" showInputMessage="1" showErrorMessage="1" sqref="D103:F103">
      <formula1>"1,2,3,4,5,6,7,8,9,10"</formula1>
    </dataValidation>
    <dataValidation type="list" allowBlank="1" showInputMessage="1" showErrorMessage="1" sqref="D7">
      <formula1>$D$9:$D$19</formula1>
    </dataValidation>
    <dataValidation type="list" allowBlank="1" showInputMessage="1" showErrorMessage="1" sqref="F7">
      <formula1>$F$9:$F$21</formula1>
    </dataValidation>
    <dataValidation type="list" allowBlank="1" showInputMessage="1" showErrorMessage="1" sqref="J7">
      <formula1>$J$10:$J$20</formula1>
    </dataValidation>
    <dataValidation type="list" allowBlank="1" showInputMessage="1" showErrorMessage="1" sqref="D55">
      <formula1>"20, 26"</formula1>
    </dataValidation>
    <dataValidation type="list" allowBlank="1" showInputMessage="1" showErrorMessage="1" sqref="D69">
      <formula1>"10,16"</formula1>
    </dataValidation>
    <dataValidation type="list" allowBlank="1" showInputMessage="1" showErrorMessage="1" sqref="D74">
      <formula1>"1, 2, 3, 4"</formula1>
    </dataValidation>
    <dataValidation type="list" allowBlank="1" showInputMessage="1" showErrorMessage="1" sqref="E35">
      <formula1>"1, 2, 3, 4, 5, 6"</formula1>
    </dataValidation>
    <dataValidation type="list" allowBlank="1" showInputMessage="1" showErrorMessage="1" sqref="AB7">
      <formula1>$AB$11:$AB$18</formula1>
    </dataValidation>
  </dataValidations>
  <printOptions/>
  <pageMargins left="0.75" right="0.75" top="1" bottom="1" header="0.5" footer="0.5"/>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XP Bundled build C-Centric Single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smohant1</dc:creator>
  <cp:keywords/>
  <dc:description/>
  <cp:lastModifiedBy>vgupta2</cp:lastModifiedBy>
  <dcterms:created xsi:type="dcterms:W3CDTF">2007-01-10T00:40:40Z</dcterms:created>
  <dcterms:modified xsi:type="dcterms:W3CDTF">2007-09-13T17:43:42Z</dcterms:modified>
  <cp:category/>
  <cp:version/>
  <cp:contentType/>
  <cp:contentStatus/>
</cp:coreProperties>
</file>