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1505" yWindow="480090" windowWidth="10815" windowHeight="84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1" i="1" l="1"/>
  <c r="F21" i="1"/>
  <c r="A21" i="1"/>
  <c r="H20" i="1"/>
  <c r="F20" i="1"/>
  <c r="A20" i="1"/>
  <c r="H19" i="1"/>
  <c r="F19" i="1"/>
  <c r="H18" i="1"/>
  <c r="F18" i="1"/>
  <c r="A18" i="1"/>
  <c r="H17" i="1"/>
  <c r="F17" i="1"/>
  <c r="A17" i="1"/>
  <c r="H16" i="1"/>
  <c r="F16" i="1"/>
  <c r="H15" i="1"/>
  <c r="F15" i="1"/>
  <c r="A15" i="1"/>
  <c r="H14" i="1"/>
  <c r="F14" i="1"/>
  <c r="G14" i="1" s="1"/>
  <c r="I14" i="1" s="1"/>
  <c r="J14" i="1" s="1"/>
  <c r="E14" i="1"/>
  <c r="E15" i="1" s="1"/>
  <c r="A14" i="1"/>
  <c r="H13" i="1"/>
  <c r="F13" i="1"/>
  <c r="G13" i="1" s="1"/>
  <c r="I13" i="1" s="1"/>
  <c r="H11" i="1"/>
  <c r="F11" i="1"/>
  <c r="H10" i="1"/>
  <c r="F10" i="1"/>
  <c r="G10" i="1" s="1"/>
  <c r="I10" i="1" s="1"/>
  <c r="H9" i="1"/>
  <c r="F9" i="1"/>
  <c r="H8" i="1"/>
  <c r="F8" i="1"/>
  <c r="G8" i="1" s="1"/>
  <c r="I8" i="1" s="1"/>
  <c r="H7" i="1"/>
  <c r="F7" i="1"/>
  <c r="H6" i="1"/>
  <c r="F6" i="1"/>
  <c r="G6" i="1" s="1"/>
  <c r="I6" i="1" s="1"/>
  <c r="H5" i="1"/>
  <c r="F5" i="1"/>
  <c r="G5" i="1" s="1"/>
  <c r="I5" i="1" s="1"/>
  <c r="J5" i="1" s="1"/>
  <c r="E5" i="1"/>
  <c r="E6" i="1" s="1"/>
  <c r="E7" i="1" s="1"/>
  <c r="E8" i="1" s="1"/>
  <c r="E9" i="1" s="1"/>
  <c r="E10" i="1" s="1"/>
  <c r="E11" i="1" s="1"/>
  <c r="H4" i="1"/>
  <c r="J4" i="1" s="1"/>
  <c r="F4" i="1"/>
  <c r="G4" i="1" s="1"/>
  <c r="I4" i="1" s="1"/>
  <c r="E4" i="1"/>
  <c r="H3" i="1"/>
  <c r="F3" i="1"/>
  <c r="G3" i="1" s="1"/>
  <c r="I3" i="1" s="1"/>
  <c r="J3" i="1" s="1"/>
  <c r="J6" i="1" l="1"/>
  <c r="J8" i="1"/>
  <c r="J10" i="1"/>
  <c r="J13" i="1"/>
  <c r="G16" i="1"/>
  <c r="I16" i="1" s="1"/>
  <c r="J16" i="1" s="1"/>
  <c r="G7" i="1"/>
  <c r="I7" i="1" s="1"/>
  <c r="J7" i="1" s="1"/>
  <c r="G9" i="1"/>
  <c r="I9" i="1" s="1"/>
  <c r="J9" i="1" s="1"/>
  <c r="G11" i="1"/>
  <c r="I11" i="1" s="1"/>
  <c r="J11" i="1" s="1"/>
  <c r="E16" i="1"/>
  <c r="E17" i="1" s="1"/>
  <c r="E18" i="1" s="1"/>
  <c r="E19" i="1" s="1"/>
  <c r="E20" i="1" s="1"/>
  <c r="E21" i="1" s="1"/>
  <c r="G21" i="1" s="1"/>
  <c r="I21" i="1" s="1"/>
  <c r="J21" i="1" s="1"/>
  <c r="G15" i="1"/>
  <c r="I15" i="1" s="1"/>
  <c r="J15" i="1" s="1"/>
  <c r="G17" i="1"/>
  <c r="I17" i="1" s="1"/>
  <c r="J17" i="1" s="1"/>
  <c r="G20" i="1"/>
  <c r="I20" i="1" s="1"/>
  <c r="J20" i="1" s="1"/>
  <c r="G18" i="1" l="1"/>
  <c r="I18" i="1" s="1"/>
  <c r="J18" i="1" s="1"/>
  <c r="G19" i="1"/>
  <c r="I19" i="1" s="1"/>
  <c r="J19" i="1" s="1"/>
</calcChain>
</file>

<file path=xl/sharedStrings.xml><?xml version="1.0" encoding="utf-8"?>
<sst xmlns="http://schemas.openxmlformats.org/spreadsheetml/2006/main" count="16" uniqueCount="13">
  <si>
    <t xml:space="preserve"> </t>
  </si>
  <si>
    <t>Symbol size (uSec)</t>
  </si>
  <si>
    <t>ISI+ICI (dBc)</t>
  </si>
  <si>
    <t>Loss in Bits (%)</t>
  </si>
  <si>
    <t>CP overhead (%)</t>
  </si>
  <si>
    <t>Throughput Loss (%)</t>
  </si>
  <si>
    <t>CP    (uSec)</t>
  </si>
  <si>
    <t>Reflection delay (uSec)</t>
  </si>
  <si>
    <t>Reflection amp (dBc)</t>
  </si>
  <si>
    <t>loss in SNR (dB)</t>
  </si>
  <si>
    <t>Impl Noise  (dBc)</t>
  </si>
  <si>
    <t>input cell</t>
  </si>
  <si>
    <t>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</si>
</sst>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</borders>
  <cellStyleXfs count="3">
    <xf numFmtId="0" fontId="0" fillId="0" borderId="0"/>
    <xf numFmtId="0" fontId="2" fillId="2" borderId="8" applyNumberFormat="0" applyAlignment="0" applyProtection="0"/>
    <xf numFmtId="0" fontId="3" fillId="3" borderId="8" applyNumberFormat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2" borderId="8" xfId="1" applyAlignment="1">
      <alignment horizontal="center"/>
    </xf>
    <xf numFmtId="0" fontId="2" fillId="2" borderId="8" xfId="1"/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10" fontId="3" fillId="3" borderId="8" xfId="2" applyNumberFormat="1" applyAlignment="1">
      <alignment horizontal="center"/>
    </xf>
    <xf numFmtId="2" fontId="3" fillId="3" borderId="8" xfId="2" applyNumberFormat="1" applyAlignment="1">
      <alignment horizontal="center"/>
    </xf>
    <xf numFmtId="0" fontId="2" fillId="2" borderId="10" xfId="1" applyBorder="1" applyAlignment="1">
      <alignment horizontal="center"/>
    </xf>
    <xf numFmtId="2" fontId="3" fillId="3" borderId="10" xfId="2" applyNumberFormat="1" applyBorder="1" applyAlignment="1">
      <alignment horizontal="center"/>
    </xf>
    <xf numFmtId="10" fontId="3" fillId="3" borderId="10" xfId="2" applyNumberFormat="1" applyBorder="1" applyAlignment="1">
      <alignment horizontal="center"/>
    </xf>
    <xf numFmtId="0" fontId="2" fillId="2" borderId="11" xfId="1" applyBorder="1" applyAlignment="1">
      <alignment horizontal="center"/>
    </xf>
    <xf numFmtId="0" fontId="2" fillId="2" borderId="12" xfId="1" applyBorder="1" applyAlignment="1">
      <alignment horizontal="center"/>
    </xf>
    <xf numFmtId="2" fontId="3" fillId="3" borderId="12" xfId="2" applyNumberFormat="1" applyBorder="1" applyAlignment="1">
      <alignment horizontal="center"/>
    </xf>
    <xf numFmtId="10" fontId="3" fillId="3" borderId="12" xfId="2" applyNumberFormat="1" applyBorder="1" applyAlignment="1">
      <alignment horizontal="center"/>
    </xf>
    <xf numFmtId="10" fontId="3" fillId="3" borderId="13" xfId="2" applyNumberFormat="1" applyBorder="1" applyAlignment="1">
      <alignment horizontal="center"/>
    </xf>
    <xf numFmtId="0" fontId="2" fillId="2" borderId="14" xfId="1" applyBorder="1" applyAlignment="1">
      <alignment horizontal="center"/>
    </xf>
    <xf numFmtId="0" fontId="2" fillId="2" borderId="8" xfId="1" applyBorder="1" applyAlignment="1">
      <alignment horizontal="center"/>
    </xf>
    <xf numFmtId="2" fontId="3" fillId="3" borderId="8" xfId="2" applyNumberFormat="1" applyBorder="1" applyAlignment="1">
      <alignment horizontal="center"/>
    </xf>
    <xf numFmtId="10" fontId="3" fillId="3" borderId="8" xfId="2" applyNumberFormat="1" applyBorder="1" applyAlignment="1">
      <alignment horizontal="center"/>
    </xf>
    <xf numFmtId="10" fontId="3" fillId="3" borderId="15" xfId="2" applyNumberFormat="1" applyBorder="1" applyAlignment="1">
      <alignment horizontal="center"/>
    </xf>
    <xf numFmtId="0" fontId="2" fillId="2" borderId="16" xfId="1" applyBorder="1" applyAlignment="1">
      <alignment horizontal="center"/>
    </xf>
    <xf numFmtId="0" fontId="2" fillId="2" borderId="17" xfId="1" applyBorder="1" applyAlignment="1">
      <alignment horizontal="center"/>
    </xf>
    <xf numFmtId="2" fontId="3" fillId="3" borderId="17" xfId="2" applyNumberFormat="1" applyBorder="1" applyAlignment="1">
      <alignment horizontal="center"/>
    </xf>
    <xf numFmtId="10" fontId="3" fillId="3" borderId="17" xfId="2" applyNumberFormat="1" applyBorder="1" applyAlignment="1">
      <alignment horizontal="center"/>
    </xf>
    <xf numFmtId="10" fontId="3" fillId="3" borderId="18" xfId="2" applyNumberFormat="1" applyBorder="1" applyAlignment="1">
      <alignment horizontal="center"/>
    </xf>
    <xf numFmtId="10" fontId="1" fillId="4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Border="1"/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4"/>
  <sheetViews>
    <sheetView tabSelected="1" topLeftCell="A14" workbookViewId="0">
      <selection activeCell="E26" sqref="E26"/>
    </sheetView>
  </sheetViews>
  <sheetFormatPr defaultRowHeight="15" x14ac:dyDescent="0.25"/>
  <cols>
    <col min="1" max="2" width="10.7109375" customWidth="1"/>
    <col min="3" max="3" width="9.85546875" customWidth="1"/>
    <col min="9" max="9" width="11.28515625" customWidth="1"/>
  </cols>
  <sheetData>
    <row r="1" spans="1:12" ht="30" customHeight="1" x14ac:dyDescent="0.25">
      <c r="A1" s="4" t="s">
        <v>8</v>
      </c>
      <c r="B1" s="5" t="s">
        <v>7</v>
      </c>
      <c r="C1" s="5" t="s">
        <v>1</v>
      </c>
      <c r="D1" s="5" t="s">
        <v>6</v>
      </c>
      <c r="E1" s="5" t="s">
        <v>10</v>
      </c>
      <c r="F1" s="5" t="s">
        <v>2</v>
      </c>
      <c r="G1" s="6" t="s">
        <v>9</v>
      </c>
      <c r="H1" s="5" t="s">
        <v>4</v>
      </c>
      <c r="I1" s="5" t="s">
        <v>3</v>
      </c>
      <c r="J1" s="7" t="s">
        <v>5</v>
      </c>
    </row>
    <row r="2" spans="1:12" ht="15.75" thickBot="1" x14ac:dyDescent="0.3">
      <c r="A2" s="8"/>
      <c r="B2" s="9"/>
      <c r="C2" s="9"/>
      <c r="D2" s="9" t="s">
        <v>0</v>
      </c>
      <c r="E2" s="10"/>
      <c r="F2" s="9"/>
      <c r="G2" s="2">
        <v>42</v>
      </c>
      <c r="H2" s="9"/>
      <c r="I2" s="9"/>
      <c r="J2" s="11"/>
      <c r="K2" s="1"/>
    </row>
    <row r="3" spans="1:12" x14ac:dyDescent="0.25">
      <c r="A3" s="2">
        <v>-40</v>
      </c>
      <c r="B3" s="2">
        <v>3</v>
      </c>
      <c r="C3" s="2">
        <v>20</v>
      </c>
      <c r="D3" s="2">
        <v>0.75</v>
      </c>
      <c r="E3" s="2">
        <v>50</v>
      </c>
      <c r="F3" s="13">
        <f>IF(B3&gt;D3,A3+10*LOG10((B3-D3)/C3)+3,-1000)</f>
        <v>-46.488474775526186</v>
      </c>
      <c r="G3" s="13">
        <f>10*LOG10(10^($F3/10)+10^(-G$2/10)+10^(-E3/10))+G$2</f>
        <v>1.8019630777633537</v>
      </c>
      <c r="H3" s="12">
        <f t="shared" ref="H3:H11" si="0">D3/(C3+D3)</f>
        <v>3.614457831325301E-2</v>
      </c>
      <c r="I3" s="12">
        <f>(G3/3)/10</f>
        <v>6.0065435925445124E-2</v>
      </c>
      <c r="J3" s="12">
        <f>1-(1-H3)*(1-I3)</f>
        <v>9.4038974385971197E-2</v>
      </c>
      <c r="L3" s="33"/>
    </row>
    <row r="4" spans="1:12" x14ac:dyDescent="0.25">
      <c r="A4" s="2">
        <v>-40</v>
      </c>
      <c r="B4" s="2">
        <v>3</v>
      </c>
      <c r="C4" s="2">
        <v>20</v>
      </c>
      <c r="D4" s="2">
        <v>1.5</v>
      </c>
      <c r="E4" s="2">
        <f>E3</f>
        <v>50</v>
      </c>
      <c r="F4" s="13">
        <f t="shared" ref="F4:F5" si="1">IF(B4&gt;D4,A4+10*LOG10((B4-D4)/C4)+3,-1000)</f>
        <v>-48.249387366082999</v>
      </c>
      <c r="G4" s="13">
        <f t="shared" ref="G4:G11" si="2">10*LOG10(10^($F4/10)+10^(-G$2/10)+10^(-E4/10))+G$2</f>
        <v>1.4477967641073235</v>
      </c>
      <c r="H4" s="12">
        <f t="shared" si="0"/>
        <v>6.9767441860465115E-2</v>
      </c>
      <c r="I4" s="12">
        <f t="shared" ref="I4:I11" si="3">(G4/3)/10</f>
        <v>4.825989213691078E-2</v>
      </c>
      <c r="J4" s="12">
        <f t="shared" ref="J4:J11" si="4">1-(1-H4)*(1-I4)</f>
        <v>0.1146603647785216</v>
      </c>
      <c r="L4" s="33"/>
    </row>
    <row r="5" spans="1:12" ht="15.75" thickBot="1" x14ac:dyDescent="0.3">
      <c r="A5" s="14">
        <v>-40</v>
      </c>
      <c r="B5" s="14">
        <v>3</v>
      </c>
      <c r="C5" s="14">
        <v>20</v>
      </c>
      <c r="D5" s="14">
        <v>2.98</v>
      </c>
      <c r="E5" s="14">
        <f>E4</f>
        <v>50</v>
      </c>
      <c r="F5" s="15">
        <f t="shared" si="1"/>
        <v>-67</v>
      </c>
      <c r="G5" s="15">
        <f t="shared" si="2"/>
        <v>0.65075893777868998</v>
      </c>
      <c r="H5" s="16">
        <f t="shared" si="0"/>
        <v>0.12967798085291557</v>
      </c>
      <c r="I5" s="16">
        <f t="shared" si="3"/>
        <v>2.1691964592623E-2</v>
      </c>
      <c r="J5" s="16">
        <f t="shared" si="4"/>
        <v>0.1485569752764343</v>
      </c>
      <c r="L5" s="34" t="s">
        <v>0</v>
      </c>
    </row>
    <row r="6" spans="1:12" x14ac:dyDescent="0.25">
      <c r="A6" s="17">
        <v>-40</v>
      </c>
      <c r="B6" s="18">
        <v>3</v>
      </c>
      <c r="C6" s="18">
        <v>40</v>
      </c>
      <c r="D6" s="18">
        <v>0.75</v>
      </c>
      <c r="E6" s="18">
        <f>E5</f>
        <v>50</v>
      </c>
      <c r="F6" s="19">
        <f>IF(B6&gt;D6,A6+10*LOG10((B6-D6)/C6)+3,-1000)</f>
        <v>-49.498774732165998</v>
      </c>
      <c r="G6" s="19">
        <f t="shared" ref="G6:G8" si="5">10*LOG10(10^($F6/10)+10^(-G$2/10)+10^(-E6/10))+G$2</f>
        <v>1.2592588493253771</v>
      </c>
      <c r="H6" s="20">
        <f t="shared" ref="H6:H8" si="6">D6/(C6+D6)</f>
        <v>1.8404907975460124E-2</v>
      </c>
      <c r="I6" s="20">
        <f t="shared" ref="I6:I8" si="7">(G6/3)/10</f>
        <v>4.1975294977512574E-2</v>
      </c>
      <c r="J6" s="21">
        <f t="shared" ref="J6:J8" si="8">1-(1-H6)*(1-I6)</f>
        <v>5.9607651511668802E-2</v>
      </c>
      <c r="L6" s="32" t="s">
        <v>0</v>
      </c>
    </row>
    <row r="7" spans="1:12" x14ac:dyDescent="0.25">
      <c r="A7" s="22">
        <v>-40</v>
      </c>
      <c r="B7" s="23">
        <v>3</v>
      </c>
      <c r="C7" s="23">
        <v>40</v>
      </c>
      <c r="D7" s="23">
        <v>1.5</v>
      </c>
      <c r="E7" s="23">
        <f t="shared" ref="E7:E8" si="9">E6</f>
        <v>50</v>
      </c>
      <c r="F7" s="24">
        <f t="shared" ref="F7:F8" si="10">IF(B7&gt;D7,A7+10*LOG10((B7-D7)/C7)+3,-1000)</f>
        <v>-51.259687322722812</v>
      </c>
      <c r="G7" s="24">
        <f t="shared" ref="G7" si="11">10*LOG10(10^($F7/10)+10^(-G$2/10)+10^(-E7/10))+G$2</f>
        <v>1.062163119302113</v>
      </c>
      <c r="H7" s="25">
        <f t="shared" ref="H7" si="12">D7/(C7+D7)</f>
        <v>3.614457831325301E-2</v>
      </c>
      <c r="I7" s="25">
        <f t="shared" ref="I7" si="13">(G7/3)/10</f>
        <v>3.5405437310070439E-2</v>
      </c>
      <c r="J7" s="26">
        <f t="shared" ref="J7" si="14">1-(1-H7)*(1-I7)</f>
        <v>7.0270301021754578E-2</v>
      </c>
      <c r="L7" s="34"/>
    </row>
    <row r="8" spans="1:12" ht="15.75" thickBot="1" x14ac:dyDescent="0.3">
      <c r="A8" s="27">
        <v>-40</v>
      </c>
      <c r="B8" s="28">
        <v>3</v>
      </c>
      <c r="C8" s="28">
        <v>40</v>
      </c>
      <c r="D8" s="28">
        <v>2.98</v>
      </c>
      <c r="E8" s="28">
        <f t="shared" si="9"/>
        <v>50</v>
      </c>
      <c r="F8" s="29">
        <f t="shared" si="10"/>
        <v>-70.010299956639813</v>
      </c>
      <c r="G8" s="29">
        <f t="shared" si="5"/>
        <v>0.64484367351427352</v>
      </c>
      <c r="H8" s="30">
        <f t="shared" si="6"/>
        <v>6.9334574220567713E-2</v>
      </c>
      <c r="I8" s="30">
        <f t="shared" si="7"/>
        <v>2.1494789117142452E-2</v>
      </c>
      <c r="J8" s="31">
        <f t="shared" si="8"/>
        <v>8.9339031286312265E-2</v>
      </c>
      <c r="L8" s="33"/>
    </row>
    <row r="9" spans="1:12" x14ac:dyDescent="0.25">
      <c r="A9" s="17">
        <v>-40</v>
      </c>
      <c r="B9" s="18">
        <v>3</v>
      </c>
      <c r="C9" s="18">
        <v>80</v>
      </c>
      <c r="D9" s="18">
        <v>0.75</v>
      </c>
      <c r="E9" s="18">
        <f>E8</f>
        <v>50</v>
      </c>
      <c r="F9" s="19">
        <f t="shared" ref="F9" si="15">IF(B9&gt;D9,A9+10*LOG10((B9-D9)/C9)+3,-1000)</f>
        <v>-52.509074688805811</v>
      </c>
      <c r="G9" s="19">
        <f t="shared" ref="G9" si="16">10*LOG10(10^($F9/10)+10^(-G$2/10)+10^(-E9/10))+G$2</f>
        <v>0.96015619832948573</v>
      </c>
      <c r="H9" s="20">
        <f t="shared" ref="H9" si="17">D9/(C9+D9)</f>
        <v>9.2879256965944269E-3</v>
      </c>
      <c r="I9" s="20">
        <f t="shared" ref="I9" si="18">(G9/3)/10</f>
        <v>3.2005206610982856E-2</v>
      </c>
      <c r="J9" s="21">
        <f t="shared" ref="J9" si="19">1-(1-H9)*(1-I9)</f>
        <v>4.0995870326670292E-2</v>
      </c>
      <c r="L9" s="32"/>
    </row>
    <row r="10" spans="1:12" x14ac:dyDescent="0.25">
      <c r="A10" s="22">
        <v>-40</v>
      </c>
      <c r="B10" s="23">
        <v>3</v>
      </c>
      <c r="C10" s="23">
        <v>80</v>
      </c>
      <c r="D10" s="23">
        <v>1.5</v>
      </c>
      <c r="E10" s="23">
        <f t="shared" ref="E10:E11" si="20">E9</f>
        <v>50</v>
      </c>
      <c r="F10" s="24">
        <f>IF(B10&gt;D10,A10+10*LOG10((B10-D10)/C10)+3,-1000)</f>
        <v>-54.269987279362624</v>
      </c>
      <c r="G10" s="24">
        <f t="shared" si="2"/>
        <v>0.85569559521115224</v>
      </c>
      <c r="H10" s="25">
        <f t="shared" si="0"/>
        <v>1.8404907975460124E-2</v>
      </c>
      <c r="I10" s="25">
        <f t="shared" ref="I10" si="21">(G10/3)/10</f>
        <v>2.8523186507038407E-2</v>
      </c>
      <c r="J10" s="26">
        <f t="shared" ref="J10" si="22">1-(1-H10)*(1-I10)</f>
        <v>4.6403127859669602E-2</v>
      </c>
      <c r="L10" s="33"/>
    </row>
    <row r="11" spans="1:12" ht="15.75" thickBot="1" x14ac:dyDescent="0.3">
      <c r="A11" s="27">
        <v>-40</v>
      </c>
      <c r="B11" s="28">
        <v>3</v>
      </c>
      <c r="C11" s="28">
        <v>80</v>
      </c>
      <c r="D11" s="28">
        <v>2.98</v>
      </c>
      <c r="E11" s="28">
        <f t="shared" si="20"/>
        <v>50</v>
      </c>
      <c r="F11" s="29">
        <f>IF(B11&gt;D11,A11+10*LOG10((B11-D11)/C11)+3,-1000)</f>
        <v>-73.020599913279625</v>
      </c>
      <c r="G11" s="29">
        <f t="shared" si="2"/>
        <v>0.64188301732626485</v>
      </c>
      <c r="H11" s="30">
        <f t="shared" si="0"/>
        <v>3.5912268016389491E-2</v>
      </c>
      <c r="I11" s="30">
        <f t="shared" si="3"/>
        <v>2.1396100577542161E-2</v>
      </c>
      <c r="J11" s="31">
        <f t="shared" si="4"/>
        <v>5.6539986095485273E-2</v>
      </c>
      <c r="L11" s="33"/>
    </row>
    <row r="12" spans="1:12" ht="15.75" thickBot="1" x14ac:dyDescent="0.3">
      <c r="J12" t="s">
        <v>0</v>
      </c>
      <c r="L12" s="35"/>
    </row>
    <row r="13" spans="1:12" x14ac:dyDescent="0.25">
      <c r="A13" s="17">
        <v>-45</v>
      </c>
      <c r="B13" s="18">
        <v>5</v>
      </c>
      <c r="C13" s="18">
        <v>20</v>
      </c>
      <c r="D13" s="18">
        <v>0.75</v>
      </c>
      <c r="E13" s="18">
        <v>50</v>
      </c>
      <c r="F13" s="19">
        <f>IF(B13&gt;D13,A13+10*LOG10((B13-D13)/C13)+3,-1000)</f>
        <v>-48.726410656136693</v>
      </c>
      <c r="G13" s="19">
        <f>10*LOG10(10^($F13/10)+10^(-G$2/10)+10^(-E13/10))+G$2</f>
        <v>1.3703407141201822</v>
      </c>
      <c r="H13" s="20">
        <f t="shared" ref="H13:H21" si="23">D13/(C13+D13)</f>
        <v>3.614457831325301E-2</v>
      </c>
      <c r="I13" s="20">
        <f>(G13/3)/10</f>
        <v>4.5678023804006075E-2</v>
      </c>
      <c r="J13" s="21">
        <f>1-(1-H13)*(1-I13)</f>
        <v>8.0171589208680616E-2</v>
      </c>
    </row>
    <row r="14" spans="1:12" x14ac:dyDescent="0.25">
      <c r="A14" s="22">
        <f>A13</f>
        <v>-45</v>
      </c>
      <c r="B14" s="23">
        <v>5</v>
      </c>
      <c r="C14" s="23">
        <v>20</v>
      </c>
      <c r="D14" s="23">
        <v>1.5</v>
      </c>
      <c r="E14" s="23">
        <f>E13</f>
        <v>50</v>
      </c>
      <c r="F14" s="24">
        <f t="shared" ref="F14:F15" si="24">IF(B14&gt;D14,A14+10*LOG10((B14-D14)/C14)+3,-1000)</f>
        <v>-49.569619513137056</v>
      </c>
      <c r="G14" s="24">
        <f t="shared" ref="G14:G21" si="25">10*LOG10(10^($F14/10)+10^(-G$2/10)+10^(-E14/10))+G$2</f>
        <v>1.2498954150241985</v>
      </c>
      <c r="H14" s="25">
        <f t="shared" si="23"/>
        <v>6.9767441860465115E-2</v>
      </c>
      <c r="I14" s="25">
        <f t="shared" ref="I14:I21" si="26">(G14/3)/10</f>
        <v>4.1663180500806619E-2</v>
      </c>
      <c r="J14" s="26">
        <f t="shared" ref="J14:J21" si="27">1-(1-H14)*(1-I14)</f>
        <v>0.10852388883795971</v>
      </c>
    </row>
    <row r="15" spans="1:12" ht="15.75" thickBot="1" x14ac:dyDescent="0.3">
      <c r="A15" s="27">
        <f>A13</f>
        <v>-45</v>
      </c>
      <c r="B15" s="28">
        <v>5</v>
      </c>
      <c r="C15" s="28">
        <v>20</v>
      </c>
      <c r="D15" s="28">
        <v>2.98</v>
      </c>
      <c r="E15" s="28">
        <f>E14</f>
        <v>50</v>
      </c>
      <c r="F15" s="29">
        <f t="shared" si="24"/>
        <v>-51.956786262173573</v>
      </c>
      <c r="G15" s="29">
        <f t="shared" si="25"/>
        <v>1.0019448893445357</v>
      </c>
      <c r="H15" s="30">
        <f t="shared" si="23"/>
        <v>0.12967798085291557</v>
      </c>
      <c r="I15" s="30">
        <f t="shared" si="26"/>
        <v>3.3398162978151194E-2</v>
      </c>
      <c r="J15" s="31">
        <f t="shared" si="27"/>
        <v>0.15874513749186359</v>
      </c>
    </row>
    <row r="16" spans="1:12" x14ac:dyDescent="0.25">
      <c r="A16" s="17">
        <v>-45</v>
      </c>
      <c r="B16" s="18">
        <v>5</v>
      </c>
      <c r="C16" s="18">
        <v>40</v>
      </c>
      <c r="D16" s="18">
        <v>0.75</v>
      </c>
      <c r="E16" s="18">
        <f>E15</f>
        <v>50</v>
      </c>
      <c r="F16" s="19">
        <f>IF(B16&gt;D16,A16+10*LOG10((B16-D16)/C16)+3,-1000)</f>
        <v>-51.736710612776506</v>
      </c>
      <c r="G16" s="19">
        <f t="shared" si="25"/>
        <v>1.0200102046877362</v>
      </c>
      <c r="H16" s="20">
        <f t="shared" si="23"/>
        <v>1.8404907975460124E-2</v>
      </c>
      <c r="I16" s="20">
        <f t="shared" si="26"/>
        <v>3.4000340156257872E-2</v>
      </c>
      <c r="J16" s="21">
        <f t="shared" si="27"/>
        <v>5.177947500000768E-2</v>
      </c>
    </row>
    <row r="17" spans="1:10" x14ac:dyDescent="0.25">
      <c r="A17" s="22">
        <f>A16</f>
        <v>-45</v>
      </c>
      <c r="B17" s="23">
        <v>5</v>
      </c>
      <c r="C17" s="23">
        <v>40</v>
      </c>
      <c r="D17" s="23">
        <v>1.5</v>
      </c>
      <c r="E17" s="23">
        <f t="shared" ref="E17:E18" si="28">E16</f>
        <v>50</v>
      </c>
      <c r="F17" s="24">
        <f t="shared" ref="F17:F19" si="29">IF(B17&gt;D17,A17+10*LOG10((B17-D17)/C17)+3,-1000)</f>
        <v>-52.579919469776868</v>
      </c>
      <c r="G17" s="24">
        <f t="shared" si="25"/>
        <v>0.95514319520295032</v>
      </c>
      <c r="H17" s="25">
        <f t="shared" si="23"/>
        <v>3.614457831325301E-2</v>
      </c>
      <c r="I17" s="25">
        <f t="shared" si="26"/>
        <v>3.183810650676501E-2</v>
      </c>
      <c r="J17" s="26">
        <f t="shared" si="27"/>
        <v>6.6831909886038599E-2</v>
      </c>
    </row>
    <row r="18" spans="1:10" ht="15.75" thickBot="1" x14ac:dyDescent="0.3">
      <c r="A18" s="27">
        <f>A16</f>
        <v>-45</v>
      </c>
      <c r="B18" s="28">
        <v>5</v>
      </c>
      <c r="C18" s="28">
        <v>40</v>
      </c>
      <c r="D18" s="28">
        <v>2.98</v>
      </c>
      <c r="E18" s="28">
        <f t="shared" si="28"/>
        <v>50</v>
      </c>
      <c r="F18" s="29">
        <f t="shared" si="29"/>
        <v>-54.967086218813385</v>
      </c>
      <c r="G18" s="29">
        <f t="shared" si="25"/>
        <v>0.82422464125481554</v>
      </c>
      <c r="H18" s="30">
        <f t="shared" si="23"/>
        <v>6.9334574220567713E-2</v>
      </c>
      <c r="I18" s="30">
        <f t="shared" si="26"/>
        <v>2.7474154708493854E-2</v>
      </c>
      <c r="J18" s="31">
        <f t="shared" si="27"/>
        <v>9.4903820110278203E-2</v>
      </c>
    </row>
    <row r="19" spans="1:10" x14ac:dyDescent="0.25">
      <c r="A19" s="17">
        <v>-45</v>
      </c>
      <c r="B19" s="18">
        <v>5</v>
      </c>
      <c r="C19" s="18">
        <v>80</v>
      </c>
      <c r="D19" s="18">
        <v>0.75</v>
      </c>
      <c r="E19" s="18">
        <f>E18</f>
        <v>50</v>
      </c>
      <c r="F19" s="19">
        <f t="shared" si="29"/>
        <v>-54.747010569416318</v>
      </c>
      <c r="G19" s="19">
        <f t="shared" si="25"/>
        <v>0.83364397322441874</v>
      </c>
      <c r="H19" s="20">
        <f t="shared" si="23"/>
        <v>9.2879256965944269E-3</v>
      </c>
      <c r="I19" s="20">
        <f t="shared" si="26"/>
        <v>2.7788132440813955E-2</v>
      </c>
      <c r="J19" s="21">
        <f t="shared" si="27"/>
        <v>3.6817964028050931E-2</v>
      </c>
    </row>
    <row r="20" spans="1:10" x14ac:dyDescent="0.25">
      <c r="A20" s="22">
        <f>A19</f>
        <v>-45</v>
      </c>
      <c r="B20" s="23">
        <v>5</v>
      </c>
      <c r="C20" s="23">
        <v>80</v>
      </c>
      <c r="D20" s="23">
        <v>1.5</v>
      </c>
      <c r="E20" s="23">
        <f t="shared" ref="E20:E21" si="30">E19</f>
        <v>50</v>
      </c>
      <c r="F20" s="24">
        <f>IF(B20&gt;D20,A20+10*LOG10((B20-D20)/C20)+3,-1000)</f>
        <v>-55.590219426416681</v>
      </c>
      <c r="G20" s="24">
        <f t="shared" si="25"/>
        <v>0.79990927469211925</v>
      </c>
      <c r="H20" s="25">
        <f t="shared" si="23"/>
        <v>1.8404907975460124E-2</v>
      </c>
      <c r="I20" s="25">
        <f t="shared" si="26"/>
        <v>2.6663642489737311E-2</v>
      </c>
      <c r="J20" s="26">
        <f t="shared" si="27"/>
        <v>4.4577808578883271E-2</v>
      </c>
    </row>
    <row r="21" spans="1:10" ht="15.75" thickBot="1" x14ac:dyDescent="0.3">
      <c r="A21" s="27">
        <f>A19</f>
        <v>-45</v>
      </c>
      <c r="B21" s="28">
        <v>5</v>
      </c>
      <c r="C21" s="28">
        <v>80</v>
      </c>
      <c r="D21" s="28">
        <v>2.98</v>
      </c>
      <c r="E21" s="28">
        <f t="shared" si="30"/>
        <v>50</v>
      </c>
      <c r="F21" s="29">
        <f>IF(B21&gt;D21,A21+10*LOG10((B21-D21)/C21)+3,-1000)</f>
        <v>-57.977386175453198</v>
      </c>
      <c r="G21" s="29">
        <f t="shared" si="25"/>
        <v>0.73256073436120772</v>
      </c>
      <c r="H21" s="30">
        <f t="shared" si="23"/>
        <v>3.5912268016389491E-2</v>
      </c>
      <c r="I21" s="30">
        <f t="shared" si="26"/>
        <v>2.4418691145373591E-2</v>
      </c>
      <c r="J21" s="31">
        <f t="shared" si="27"/>
        <v>5.9454028580740892E-2</v>
      </c>
    </row>
    <row r="24" spans="1:10" x14ac:dyDescent="0.25">
      <c r="A24" s="3" t="s">
        <v>11</v>
      </c>
      <c r="B24" s="13" t="s">
        <v>12</v>
      </c>
    </row>
  </sheetData>
  <mergeCells count="9">
    <mergeCell ref="J1:J2"/>
    <mergeCell ref="A1:A2"/>
    <mergeCell ref="B1:B2"/>
    <mergeCell ref="C1:C2"/>
    <mergeCell ref="D1:D2"/>
    <mergeCell ref="F1:F2"/>
    <mergeCell ref="H1:H2"/>
    <mergeCell ref="E1:E2"/>
    <mergeCell ref="I1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9" sqref="A28:B2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Broadcom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 Kliger</dc:creator>
  <cp:lastModifiedBy>Avi Kliger</cp:lastModifiedBy>
  <dcterms:created xsi:type="dcterms:W3CDTF">2012-11-22T22:44:04Z</dcterms:created>
  <dcterms:modified xsi:type="dcterms:W3CDTF">2013-01-28T19:39:42Z</dcterms:modified>
</cp:coreProperties>
</file>