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7235" windowHeight="7230"/>
  </bookViews>
  <sheets>
    <sheet name="Work Items" sheetId="1" r:id="rId1"/>
  </sheets>
  <externalReferences>
    <externalReference r:id="rId2"/>
  </externalReferences>
  <definedNames>
    <definedName name="_xlnm._FilterDatabase" localSheetId="0" hidden="1">'Work Items'!$A$1:$J$205</definedName>
    <definedName name="Meetings">[1]Lookups!$A$1:$A$19</definedName>
    <definedName name="_xlnm.Print_Area" localSheetId="0">'Work Items'!$B$1:$G$202</definedName>
    <definedName name="StatusValue">'Work Items'!$L$3:$N$13</definedName>
  </definedNames>
  <calcPr calcId="125725"/>
  <pivotCaches>
    <pivotCache cacheId="17" r:id="rId3"/>
  </pivotCaches>
</workbook>
</file>

<file path=xl/calcChain.xml><?xml version="1.0" encoding="utf-8"?>
<calcChain xmlns="http://schemas.openxmlformats.org/spreadsheetml/2006/main">
  <c r="H2" i="1"/>
  <c r="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K211"/>
  <c r="K212"/>
  <c r="K213"/>
  <c r="K214"/>
  <c r="K215"/>
  <c r="K219"/>
  <c r="K220"/>
  <c r="K221" s="1"/>
  <c r="K222" s="1"/>
  <c r="I2" l="1"/>
  <c r="E2" s="1"/>
</calcChain>
</file>

<file path=xl/sharedStrings.xml><?xml version="1.0" encoding="utf-8"?>
<sst xmlns="http://schemas.openxmlformats.org/spreadsheetml/2006/main" count="773" uniqueCount="339">
  <si>
    <r>
      <t>B</t>
    </r>
    <r>
      <rPr>
        <vertAlign val="subscript"/>
        <sz val="11"/>
        <color theme="1"/>
        <rFont val="Calibri"/>
        <family val="2"/>
        <scheme val="minor"/>
      </rPr>
      <t>Q</t>
    </r>
    <r>
      <rPr>
        <sz val="11"/>
        <color theme="1"/>
        <rFont val="Calibri"/>
        <family val="2"/>
        <scheme val="minor"/>
      </rPr>
      <t>*65+40+C</t>
    </r>
    <r>
      <rPr>
        <vertAlign val="subscript"/>
        <sz val="11"/>
        <color theme="1"/>
        <rFont val="Calibri"/>
        <family val="2"/>
        <scheme val="minor"/>
      </rPr>
      <t>Q</t>
    </r>
    <r>
      <rPr>
        <sz val="11"/>
        <color theme="1"/>
        <rFont val="Calibri"/>
        <family val="2"/>
        <scheme val="minor"/>
      </rPr>
      <t>*65+C</t>
    </r>
    <r>
      <rPr>
        <vertAlign val="subscript"/>
        <sz val="11"/>
        <color theme="1"/>
        <rFont val="Calibri"/>
        <family val="2"/>
        <scheme val="minor"/>
      </rPr>
      <t>PL</t>
    </r>
    <r>
      <rPr>
        <sz val="11"/>
        <color theme="1"/>
        <rFont val="Calibri"/>
        <family val="2"/>
        <scheme val="minor"/>
      </rPr>
      <t>+</t>
    </r>
    <r>
      <rPr>
        <vertAlign val="subscript"/>
        <sz val="11"/>
        <color theme="1"/>
        <rFont val="Calibri"/>
        <family val="2"/>
        <scheme val="minor"/>
      </rPr>
      <t>CP</t>
    </r>
  </si>
  <si>
    <t xml:space="preserve">
</t>
  </si>
  <si>
    <t>Per Saif - "Nice to have"
Need work to partition what is in the PHY versus what is in the D3.1 trigger “system” and then what needs to go into other CableLabs specifications. See MULPI</t>
  </si>
  <si>
    <t>N/A</t>
  </si>
  <si>
    <r>
      <t>·</t>
    </r>
    <r>
      <rPr>
        <sz val="7"/>
        <color theme="1"/>
        <rFont val="Times New Roman"/>
        <family val="1"/>
      </rPr>
      <t xml:space="preserve">         </t>
    </r>
    <r>
      <rPr>
        <sz val="11"/>
        <color theme="1"/>
        <rFont val="Calibri"/>
        <family val="2"/>
        <scheme val="minor"/>
      </rPr>
      <t>Downstream PHY Link support for Trigger administration</t>
    </r>
  </si>
  <si>
    <t>h</t>
  </si>
  <si>
    <t>Other</t>
  </si>
  <si>
    <r>
      <t>·</t>
    </r>
    <r>
      <rPr>
        <sz val="7"/>
        <color theme="1"/>
        <rFont val="Times New Roman"/>
        <family val="1"/>
      </rPr>
      <t xml:space="preserve">         </t>
    </r>
    <r>
      <rPr>
        <sz val="11"/>
        <color theme="1"/>
        <rFont val="Calibri"/>
        <family val="2"/>
        <scheme val="minor"/>
      </rPr>
      <t>Total number of PHY Link codewords</t>
    </r>
  </si>
  <si>
    <t>x</t>
  </si>
  <si>
    <t>Mark &amp; Duane</t>
  </si>
  <si>
    <t>D1.4</t>
  </si>
  <si>
    <r>
      <t>·</t>
    </r>
    <r>
      <rPr>
        <sz val="7"/>
        <color theme="1"/>
        <rFont val="Times New Roman"/>
        <family val="1"/>
      </rPr>
      <t xml:space="preserve">         </t>
    </r>
    <r>
      <rPr>
        <sz val="11"/>
        <color theme="1"/>
        <rFont val="Calibri"/>
        <family val="2"/>
        <scheme val="minor"/>
      </rPr>
      <t>Uncorrectable codewords (CRC-32 fail)</t>
    </r>
  </si>
  <si>
    <t>PHY Link:</t>
  </si>
  <si>
    <t>Need to look at specifically what to put in EPoC PHY draft to support this.</t>
  </si>
  <si>
    <r>
      <t>o</t>
    </r>
    <r>
      <rPr>
        <sz val="7"/>
        <color theme="1"/>
        <rFont val="Times New Roman"/>
        <family val="1"/>
      </rPr>
      <t xml:space="preserve">   </t>
    </r>
    <r>
      <rPr>
        <sz val="11"/>
        <color theme="1"/>
        <rFont val="Calibri"/>
        <family val="2"/>
        <scheme val="minor"/>
      </rPr>
      <t>Start and stop time of summary</t>
    </r>
  </si>
  <si>
    <r>
      <t>o</t>
    </r>
    <r>
      <rPr>
        <sz val="7"/>
        <color theme="1"/>
        <rFont val="Times New Roman"/>
        <family val="1"/>
      </rPr>
      <t xml:space="preserve">   </t>
    </r>
    <r>
      <rPr>
        <sz val="11"/>
        <color theme="1"/>
        <rFont val="Calibri"/>
        <family val="2"/>
        <scheme val="minor"/>
      </rPr>
      <t>Count of codeword errors (uncorrectable codewords) in each 1-second interval</t>
    </r>
  </si>
  <si>
    <r>
      <t>o</t>
    </r>
    <r>
      <rPr>
        <sz val="7"/>
        <color theme="1"/>
        <rFont val="Times New Roman"/>
        <family val="1"/>
      </rPr>
      <t xml:space="preserve">   </t>
    </r>
    <r>
      <rPr>
        <sz val="11"/>
        <color theme="1"/>
        <rFont val="Calibri"/>
        <family val="2"/>
        <scheme val="minor"/>
      </rPr>
      <t>Number of errored seconds (seconds during which at least one unreliable codeword occurred)</t>
    </r>
  </si>
  <si>
    <r>
      <t>o</t>
    </r>
    <r>
      <rPr>
        <sz val="7"/>
        <color theme="1"/>
        <rFont val="Times New Roman"/>
        <family val="1"/>
      </rPr>
      <t xml:space="preserve">   </t>
    </r>
    <r>
      <rPr>
        <sz val="11"/>
        <color theme="1"/>
        <rFont val="Calibri"/>
        <family val="2"/>
        <scheme val="minor"/>
      </rPr>
      <t>Total number of seconds</t>
    </r>
  </si>
  <si>
    <r>
      <t xml:space="preserve">Need to look at specifically what to put in EPoC PHY draft to support this. </t>
    </r>
    <r>
      <rPr>
        <u/>
        <sz val="11"/>
        <color theme="1"/>
        <rFont val="Calibri"/>
        <family val="2"/>
        <scheme val="minor"/>
      </rPr>
      <t>This should be a higher layer function and not part of the PHY.</t>
    </r>
  </si>
  <si>
    <r>
      <t>·</t>
    </r>
    <r>
      <rPr>
        <sz val="7"/>
        <color theme="1"/>
        <rFont val="Times New Roman"/>
        <family val="1"/>
      </rPr>
      <t xml:space="preserve">         </t>
    </r>
    <r>
      <rPr>
        <sz val="11"/>
        <color theme="1"/>
        <rFont val="Calibri"/>
        <family val="2"/>
        <scheme val="minor"/>
      </rPr>
      <t>Provide the following FEC summaries over a period of up to 10 minutes for any single upstream user</t>
    </r>
  </si>
  <si>
    <t>Mark</t>
  </si>
  <si>
    <t>D1.3</t>
  </si>
  <si>
    <r>
      <t>·</t>
    </r>
    <r>
      <rPr>
        <sz val="7"/>
        <color theme="1"/>
        <rFont val="Times New Roman"/>
        <family val="1"/>
      </rPr>
      <t xml:space="preserve">         </t>
    </r>
    <r>
      <rPr>
        <sz val="11"/>
        <color theme="1"/>
        <rFont val="Calibri"/>
        <family val="2"/>
        <scheme val="minor"/>
      </rPr>
      <t>Total number of data FEC codewords</t>
    </r>
  </si>
  <si>
    <r>
      <t>·</t>
    </r>
    <r>
      <rPr>
        <sz val="7"/>
        <color theme="1"/>
        <rFont val="Times New Roman"/>
        <family val="1"/>
      </rPr>
      <t xml:space="preserve">         </t>
    </r>
    <r>
      <rPr>
        <sz val="11"/>
        <color theme="1"/>
        <rFont val="Calibri"/>
        <family val="2"/>
        <scheme val="minor"/>
      </rPr>
      <t>Uncorrectable codewords (CRC-40 fail)</t>
    </r>
  </si>
  <si>
    <t>CLT Upstream Performance Metrics</t>
  </si>
  <si>
    <r>
      <t xml:space="preserve">Need to look at specifically what to put in EPoC PHY draft to support this.
</t>
    </r>
    <r>
      <rPr>
        <u/>
        <sz val="11"/>
        <color theme="1"/>
        <rFont val="Calibri"/>
        <family val="2"/>
        <scheme val="minor"/>
      </rPr>
      <t>This should be a higher layer function and not part of the PHY</t>
    </r>
  </si>
  <si>
    <r>
      <t>·</t>
    </r>
    <r>
      <rPr>
        <sz val="7"/>
        <color theme="1"/>
        <rFont val="Times New Roman"/>
        <family val="1"/>
      </rPr>
      <t xml:space="preserve">         </t>
    </r>
    <r>
      <rPr>
        <sz val="11"/>
        <color theme="1"/>
        <rFont val="Calibri"/>
        <family val="2"/>
        <scheme val="minor"/>
      </rPr>
      <t>Ending time of rolling period</t>
    </r>
  </si>
  <si>
    <r>
      <t>·</t>
    </r>
    <r>
      <rPr>
        <sz val="7"/>
        <color theme="1"/>
        <rFont val="Times New Roman"/>
        <family val="1"/>
      </rPr>
      <t xml:space="preserve">         </t>
    </r>
    <r>
      <rPr>
        <sz val="11"/>
        <color theme="1"/>
        <rFont val="Calibri"/>
        <family val="2"/>
        <scheme val="minor"/>
      </rPr>
      <t>Codeword error ratio versus. time (minutes): Ratio of number of uncorrectable codewords to total number of codewords in each one-minute interval for a rolling 24-hour period (1440 values).</t>
    </r>
  </si>
  <si>
    <r>
      <t>·</t>
    </r>
    <r>
      <rPr>
        <sz val="7"/>
        <color theme="1"/>
        <rFont val="Times New Roman"/>
        <family val="1"/>
      </rPr>
      <t xml:space="preserve">         </t>
    </r>
    <r>
      <rPr>
        <sz val="11"/>
        <color theme="1"/>
        <rFont val="Calibri"/>
        <family val="2"/>
        <scheme val="minor"/>
      </rPr>
      <t>Codeword error ratio versus time (seconds): Ratio of number of uncorrectable codewords to total number of codewords in each one-second interval for a rolling 10-minute period (600 values)</t>
    </r>
  </si>
  <si>
    <t>Mark &amp; Hesham</t>
  </si>
  <si>
    <r>
      <t>·</t>
    </r>
    <r>
      <rPr>
        <sz val="7"/>
        <color theme="1"/>
        <rFont val="Times New Roman"/>
        <family val="1"/>
      </rPr>
      <t xml:space="preserve">         </t>
    </r>
    <r>
      <rPr>
        <sz val="11"/>
        <color theme="1"/>
        <rFont val="Calibri"/>
        <family val="2"/>
        <scheme val="minor"/>
      </rPr>
      <t>RxMER: Per subcarrier ratio of average power of the equalized QAM constellation to the average error-vector power.  For Continuous Pilots, difference between the equalized receive pilot value and the known correct pilot value.</t>
    </r>
  </si>
  <si>
    <t>X</t>
  </si>
  <si>
    <t>FecCodeWordCount, FecCodeWordSuccess</t>
  </si>
  <si>
    <t>D</t>
  </si>
  <si>
    <t>FecCodeWordFail</t>
  </si>
  <si>
    <t>Per Data Channel:</t>
  </si>
  <si>
    <t>CNU Downstream Performance Metrics</t>
  </si>
  <si>
    <r>
      <t xml:space="preserve">Below is based on currivan_3bn_01_1113.pdf
</t>
    </r>
    <r>
      <rPr>
        <sz val="11"/>
        <rFont val="Calibri"/>
        <family val="2"/>
      </rPr>
      <t>Need to update/sync with any changes since then.</t>
    </r>
  </si>
  <si>
    <t>Proactive Network Management</t>
  </si>
  <si>
    <r>
      <t xml:space="preserve">TD#1: hajduczenia_05a_0912.pdf
</t>
    </r>
    <r>
      <rPr>
        <sz val="11"/>
        <rFont val="Calibri"/>
        <family val="2"/>
      </rPr>
      <t>Can we eliminate the EE MB in the PHY Link section above?</t>
    </r>
  </si>
  <si>
    <t>Power Saving, study support for configurable mechanism.  (Adopt SIEPON and apply to EPoC as appropriate.)</t>
  </si>
  <si>
    <r>
      <t>·</t>
    </r>
    <r>
      <rPr>
        <sz val="7"/>
        <color theme="1"/>
        <rFont val="Times New Roman"/>
        <family val="1"/>
      </rPr>
      <t xml:space="preserve">         </t>
    </r>
    <r>
      <rPr>
        <sz val="11"/>
        <color theme="1"/>
        <rFont val="Calibri"/>
        <family val="2"/>
        <scheme val="minor"/>
      </rPr>
      <t>Error analysis</t>
    </r>
  </si>
  <si>
    <t>TD#41: garavaglia_02_0912.pdf</t>
  </si>
  <si>
    <r>
      <t>·</t>
    </r>
    <r>
      <rPr>
        <sz val="7"/>
        <color theme="1"/>
        <rFont val="Times New Roman"/>
        <family val="1"/>
      </rPr>
      <t xml:space="preserve">         </t>
    </r>
    <r>
      <rPr>
        <sz val="11"/>
        <color theme="1"/>
        <rFont val="Calibri"/>
        <family val="2"/>
        <scheme val="minor"/>
      </rPr>
      <t>EPoC Delay evaluation</t>
    </r>
  </si>
  <si>
    <t>TD#54: howald_3bn_02_0313.pdf
(not needed in draft)</t>
  </si>
  <si>
    <r>
      <t>·</t>
    </r>
    <r>
      <rPr>
        <sz val="7"/>
        <color theme="1"/>
        <rFont val="Times New Roman"/>
        <family val="1"/>
      </rPr>
      <t xml:space="preserve">         </t>
    </r>
    <r>
      <rPr>
        <sz val="11"/>
        <color theme="1"/>
        <rFont val="Calibri"/>
        <family val="2"/>
        <scheme val="minor"/>
      </rPr>
      <t>Exemplar Channel Conditions</t>
    </r>
  </si>
  <si>
    <t>TD#18: remein_3bn_07_0313.pdf</t>
  </si>
  <si>
    <r>
      <t>·</t>
    </r>
    <r>
      <rPr>
        <sz val="7"/>
        <color theme="1"/>
        <rFont val="Times New Roman"/>
        <family val="1"/>
      </rPr>
      <t xml:space="preserve">         </t>
    </r>
    <r>
      <rPr>
        <sz val="11"/>
        <color theme="1"/>
        <rFont val="Calibri"/>
        <family val="2"/>
        <scheme val="minor"/>
      </rPr>
      <t>Baseline Channel Conditions</t>
    </r>
  </si>
  <si>
    <t>Performance Analysis:</t>
  </si>
  <si>
    <t>Avi, Duane</t>
  </si>
  <si>
    <t>Needs review
MULPI T3 &amp; T4 timeouts</t>
  </si>
  <si>
    <t>D-</t>
  </si>
  <si>
    <t>“Lost sync” and recovery / reset procedures</t>
  </si>
  <si>
    <t>TD#32 (Exclusion bands configured by MDIO)
(clause 45 registers)
TD#33 (Exclusion bands configured by PHY LINK)</t>
  </si>
  <si>
    <r>
      <t>·</t>
    </r>
    <r>
      <rPr>
        <sz val="7"/>
        <color theme="1"/>
        <rFont val="Times New Roman"/>
        <family val="1"/>
      </rPr>
      <t xml:space="preserve">         </t>
    </r>
    <r>
      <rPr>
        <sz val="11"/>
        <color theme="1"/>
        <rFont val="Calibri"/>
        <family val="2"/>
        <scheme val="minor"/>
      </rPr>
      <t>By MDIO</t>
    </r>
  </si>
  <si>
    <t>Exclusion Bands Configuration</t>
  </si>
  <si>
    <t>Duane</t>
  </si>
  <si>
    <t>TD#34 (MDIO registers to report…)
TD#116 (MIDO register baseline material)
(some initial work in draft)</t>
  </si>
  <si>
    <t>MDIO registers to report on subcarrier or subcarrier group, signal parameters including quality.</t>
  </si>
  <si>
    <t>Bill</t>
  </si>
  <si>
    <t>Time Synchronization (Bill)</t>
  </si>
  <si>
    <t>CL 64.2.2.1 (1G), CL 77.2.2.1 (10G) 103.2.2.1
8 TQ down, 12 TQ up
see 103.2.2.1 (guardThreshold CLT &amp; CNU)</t>
  </si>
  <si>
    <t>Clocking / jitter</t>
  </si>
  <si>
    <t>System Issues</t>
  </si>
  <si>
    <t>D1.2</t>
  </si>
  <si>
    <r>
      <t>·</t>
    </r>
    <r>
      <rPr>
        <sz val="7"/>
        <color theme="1"/>
        <rFont val="Times New Roman"/>
        <family val="1"/>
      </rPr>
      <t xml:space="preserve">         </t>
    </r>
    <r>
      <rPr>
        <sz val="11"/>
        <color theme="1"/>
        <rFont val="Calibri"/>
        <family val="2"/>
        <scheme val="minor"/>
      </rPr>
      <t>“Lock” and acquisition</t>
    </r>
  </si>
  <si>
    <t>PHY Link acquisition:</t>
  </si>
  <si>
    <t>Duane, Avi</t>
  </si>
  <si>
    <t>Probe/PHY Discovery block didagram update</t>
  </si>
  <si>
    <r>
      <t>·</t>
    </r>
    <r>
      <rPr>
        <sz val="7"/>
        <color theme="1"/>
        <rFont val="Times New Roman"/>
        <family val="1"/>
      </rPr>
      <t xml:space="preserve">         </t>
    </r>
    <r>
      <rPr>
        <sz val="11"/>
        <color theme="1"/>
        <rFont val="Calibri"/>
        <family val="2"/>
        <scheme val="minor"/>
      </rPr>
      <t>“Ranging” and symbol synchronization (Bill, Leo, Avi, Hesham)</t>
    </r>
  </si>
  <si>
    <t>(beginnings, needs additional detail)</t>
  </si>
  <si>
    <t>D1.1</t>
  </si>
  <si>
    <r>
      <t>·</t>
    </r>
    <r>
      <rPr>
        <sz val="7"/>
        <color theme="1"/>
        <rFont val="Times New Roman"/>
        <family val="1"/>
      </rPr>
      <t xml:space="preserve">         </t>
    </r>
    <r>
      <rPr>
        <sz val="11"/>
        <color theme="1"/>
        <rFont val="Calibri"/>
        <family val="2"/>
        <scheme val="minor"/>
      </rPr>
      <t>“Bring up” through auto-negotiation to Linked</t>
    </r>
  </si>
  <si>
    <r>
      <t>PHY Link and procedures:</t>
    </r>
    <r>
      <rPr>
        <sz val="11"/>
        <color theme="1"/>
        <rFont val="Calibri"/>
        <family val="2"/>
        <scheme val="minor"/>
      </rPr>
      <t xml:space="preserve"> (Avi, Duane, Jin)</t>
    </r>
  </si>
  <si>
    <t>TD#37 (repeat of TD#21 with buffering)</t>
  </si>
  <si>
    <r>
      <t>·</t>
    </r>
    <r>
      <rPr>
        <sz val="7"/>
        <color theme="1"/>
        <rFont val="Times New Roman"/>
        <family val="1"/>
      </rPr>
      <t xml:space="preserve">         </t>
    </r>
    <r>
      <rPr>
        <sz val="11"/>
        <color theme="1"/>
        <rFont val="Calibri"/>
        <family val="2"/>
        <scheme val="minor"/>
      </rPr>
      <t>No additional buffering</t>
    </r>
  </si>
  <si>
    <t>TD#21 (transparency);</t>
  </si>
  <si>
    <t>PHY LINK Transparency, shall not add jitter or latency to the data</t>
  </si>
  <si>
    <t>TD#99: remein_3bn_03a_0913.pdf;
TD#113: remein_3bn_07_1113.pdf
remein_3bn_08_1113.pdf</t>
  </si>
  <si>
    <t>PHY LINK Baseline Work</t>
  </si>
  <si>
    <t>TD#53: boyd_3bn_02_0513.pdf</t>
  </si>
  <si>
    <t>PHY LINK Starting Point</t>
  </si>
  <si>
    <t>PHY Link Other</t>
  </si>
  <si>
    <r>
      <t>·</t>
    </r>
    <r>
      <rPr>
        <sz val="7"/>
        <color theme="1"/>
        <rFont val="Times New Roman"/>
        <family val="1"/>
      </rPr>
      <t xml:space="preserve">         </t>
    </r>
    <r>
      <rPr>
        <sz val="11"/>
        <color theme="1"/>
        <rFont val="Calibri"/>
        <family val="2"/>
        <scheme val="minor"/>
      </rPr>
      <t>Probe Period scheduling refinment</t>
    </r>
  </si>
  <si>
    <r>
      <t>·</t>
    </r>
    <r>
      <rPr>
        <sz val="7"/>
        <color theme="1"/>
        <rFont val="Times New Roman"/>
        <family val="1"/>
      </rPr>
      <t xml:space="preserve">         </t>
    </r>
    <r>
      <rPr>
        <sz val="11"/>
        <color theme="1"/>
        <rFont val="Calibri"/>
        <family val="2"/>
        <scheme val="minor"/>
      </rPr>
      <t>Probe Period scheduling</t>
    </r>
  </si>
  <si>
    <t>TD#66: montreuil_3bn_01a_0513.pdf;
TD#98: rahman_syed_3bn_01_0313.pdf;
TD#106: rahman_syed_3bn_02_1113.pdf</t>
  </si>
  <si>
    <t>D1.0</t>
  </si>
  <si>
    <t>Wide Band Probing</t>
  </si>
  <si>
    <t>Ensure US ref DS for Shym Map</t>
  </si>
  <si>
    <t>Symbol Mapper</t>
  </si>
  <si>
    <t xml:space="preserve">Ensure US ref. Figure 102–10 for interleaving </t>
  </si>
  <si>
    <t>Interleaver</t>
  </si>
  <si>
    <t>(assumption same as downstream)
TD#128: montreuil_3bn_01a_0514.pdf</t>
  </si>
  <si>
    <t>Scrambler</t>
  </si>
  <si>
    <r>
      <t>·</t>
    </r>
    <r>
      <rPr>
        <sz val="7"/>
        <color theme="1"/>
        <rFont val="Times New Roman"/>
        <family val="1"/>
      </rPr>
      <t xml:space="preserve">         </t>
    </r>
    <r>
      <rPr>
        <sz val="11"/>
        <color theme="1"/>
        <rFont val="Calibri"/>
        <family val="2"/>
        <scheme val="minor"/>
      </rPr>
      <t>Use</t>
    </r>
  </si>
  <si>
    <t>TD#36 (ECC);
TD#75: shen_3bn_01_0713.pdf
TD#105: shen_3bn_01_1113.pdf
TD#120 (shen_3bn_01_0114.docx)</t>
  </si>
  <si>
    <r>
      <t>·</t>
    </r>
    <r>
      <rPr>
        <sz val="7"/>
        <color theme="1"/>
        <rFont val="Times New Roman"/>
        <family val="1"/>
      </rPr>
      <t xml:space="preserve">         </t>
    </r>
    <r>
      <rPr>
        <sz val="11"/>
        <color theme="1"/>
        <rFont val="Calibri"/>
        <family val="2"/>
        <scheme val="minor"/>
      </rPr>
      <t>Definitions</t>
    </r>
  </si>
  <si>
    <t>FEC</t>
  </si>
  <si>
    <r>
      <t>o</t>
    </r>
    <r>
      <rPr>
        <sz val="7"/>
        <color theme="1"/>
        <rFont val="Times New Roman"/>
        <family val="1"/>
      </rPr>
      <t xml:space="preserve">   </t>
    </r>
    <r>
      <rPr>
        <sz val="11"/>
        <color theme="1"/>
        <rFont val="Calibri"/>
        <family val="2"/>
        <scheme val="minor"/>
      </rPr>
      <t>Fixed preamble</t>
    </r>
  </si>
  <si>
    <t>(only FEC)</t>
  </si>
  <si>
    <r>
      <t>·</t>
    </r>
    <r>
      <rPr>
        <sz val="7"/>
        <color theme="1"/>
        <rFont val="Times New Roman"/>
        <family val="1"/>
      </rPr>
      <t xml:space="preserve">         </t>
    </r>
    <r>
      <rPr>
        <sz val="11"/>
        <color theme="1"/>
        <rFont val="Calibri"/>
        <family val="2"/>
        <scheme val="minor"/>
      </rPr>
      <t>Fine ranging</t>
    </r>
  </si>
  <si>
    <r>
      <t>·</t>
    </r>
    <r>
      <rPr>
        <sz val="7"/>
        <color theme="1"/>
        <rFont val="Times New Roman"/>
        <family val="1"/>
      </rPr>
      <t xml:space="preserve">         </t>
    </r>
    <r>
      <rPr>
        <sz val="11"/>
        <color theme="1"/>
        <rFont val="Calibri"/>
        <family val="2"/>
        <scheme val="minor"/>
      </rPr>
      <t>PHY Discovery</t>
    </r>
  </si>
  <si>
    <r>
      <t>o</t>
    </r>
    <r>
      <rPr>
        <sz val="7"/>
        <color theme="1"/>
        <rFont val="Times New Roman"/>
        <family val="1"/>
      </rPr>
      <t xml:space="preserve">   </t>
    </r>
    <r>
      <rPr>
        <sz val="11"/>
        <color theme="1"/>
        <rFont val="Calibri"/>
        <family val="2"/>
        <scheme val="minor"/>
      </rPr>
      <t>Protocol</t>
    </r>
  </si>
  <si>
    <t>TD#77: kliger_3bn_01b_0713.pdf</t>
  </si>
  <si>
    <r>
      <t>·</t>
    </r>
    <r>
      <rPr>
        <sz val="7"/>
        <color theme="1"/>
        <rFont val="Times New Roman"/>
        <family val="1"/>
      </rPr>
      <t xml:space="preserve">         </t>
    </r>
    <r>
      <rPr>
        <sz val="11"/>
        <color theme="1"/>
        <rFont val="Calibri"/>
        <family val="2"/>
        <scheme val="minor"/>
      </rPr>
      <t>Messages / Content</t>
    </r>
  </si>
  <si>
    <t>PHY LINK Signals / Messages:</t>
  </si>
  <si>
    <r>
      <t>·</t>
    </r>
    <r>
      <rPr>
        <sz val="7"/>
        <color theme="1"/>
        <rFont val="Times New Roman"/>
        <family val="1"/>
      </rPr>
      <t xml:space="preserve">         </t>
    </r>
    <r>
      <rPr>
        <sz val="11"/>
        <color theme="1"/>
        <rFont val="Calibri"/>
        <family val="2"/>
        <scheme val="minor"/>
      </rPr>
      <t>Frame configuration</t>
    </r>
  </si>
  <si>
    <r>
      <t>·</t>
    </r>
    <r>
      <rPr>
        <sz val="7"/>
        <color theme="1"/>
        <rFont val="Times New Roman"/>
        <family val="1"/>
      </rPr>
      <t xml:space="preserve">         </t>
    </r>
    <r>
      <rPr>
        <sz val="11"/>
        <color theme="1"/>
        <rFont val="Calibri"/>
        <family val="2"/>
        <scheme val="minor"/>
      </rPr>
      <t>OFDMA frames, PHY Link signals</t>
    </r>
  </si>
  <si>
    <t>Upstream (super) frame</t>
  </si>
  <si>
    <t>Upstream PHY Link</t>
  </si>
  <si>
    <t>Upstream</t>
  </si>
  <si>
    <t>Mark, Avi</t>
  </si>
  <si>
    <t>review draft</t>
  </si>
  <si>
    <t>(needs  detail / attention / update)</t>
  </si>
  <si>
    <t>Time Interleaving</t>
  </si>
  <si>
    <t>TD#36 (ECC);
TD#75: shen_3bn_01_0713.pdf
TD#120 (shen_3bn_01_0114.docx)</t>
  </si>
  <si>
    <t xml:space="preserve">FEC </t>
  </si>
  <si>
    <t>TD#12 (CP)</t>
  </si>
  <si>
    <r>
      <t>·</t>
    </r>
    <r>
      <rPr>
        <sz val="7"/>
        <color theme="1"/>
        <rFont val="Times New Roman"/>
        <family val="1"/>
      </rPr>
      <t xml:space="preserve">         </t>
    </r>
    <r>
      <rPr>
        <sz val="11"/>
        <color theme="1"/>
        <rFont val="Calibri"/>
        <family val="2"/>
        <scheme val="minor"/>
      </rPr>
      <t>CNU auto-detect CP / windowing</t>
    </r>
  </si>
  <si>
    <t>PHY Link Receiver</t>
  </si>
  <si>
    <t>TD#62 (3 MHz either side)</t>
  </si>
  <si>
    <r>
      <t>·</t>
    </r>
    <r>
      <rPr>
        <sz val="7"/>
        <color theme="1"/>
        <rFont val="Times New Roman"/>
        <family val="1"/>
      </rPr>
      <t xml:space="preserve">         </t>
    </r>
    <r>
      <rPr>
        <sz val="11"/>
        <color theme="1"/>
        <rFont val="Calibri"/>
        <family val="2"/>
        <scheme val="minor"/>
      </rPr>
      <t>PHY LINK Placement 3MHz either side</t>
    </r>
  </si>
  <si>
    <t>TD#39 (as described)</t>
  </si>
  <si>
    <r>
      <t>·</t>
    </r>
    <r>
      <rPr>
        <sz val="7"/>
        <color theme="1"/>
        <rFont val="Times New Roman"/>
        <family val="1"/>
      </rPr>
      <t xml:space="preserve">         </t>
    </r>
    <r>
      <rPr>
        <sz val="11"/>
        <color theme="1"/>
        <rFont val="Calibri"/>
        <family val="2"/>
        <scheme val="minor"/>
      </rPr>
      <t>400 KHz wide without continuous pilots.</t>
    </r>
  </si>
  <si>
    <t>TD#13 (same CP/sub-carrier spacing)
(requirement to be added against D0.5)</t>
  </si>
  <si>
    <r>
      <t>·</t>
    </r>
    <r>
      <rPr>
        <sz val="7"/>
        <color theme="1"/>
        <rFont val="Times New Roman"/>
        <family val="1"/>
      </rPr>
      <t xml:space="preserve">         </t>
    </r>
    <r>
      <rPr>
        <sz val="11"/>
        <color theme="1"/>
        <rFont val="Calibri"/>
        <family val="2"/>
        <scheme val="minor"/>
      </rPr>
      <t>CP and sub-carrier spacing same as data channel (Duane, acquisition)</t>
    </r>
  </si>
  <si>
    <t>TD#11 (16 QAM)</t>
  </si>
  <si>
    <r>
      <t>·</t>
    </r>
    <r>
      <rPr>
        <sz val="7"/>
        <color theme="1"/>
        <rFont val="Times New Roman"/>
        <family val="1"/>
      </rPr>
      <t xml:space="preserve">         </t>
    </r>
    <r>
      <rPr>
        <sz val="11"/>
        <color theme="1"/>
        <rFont val="Calibri"/>
        <family val="2"/>
        <scheme val="minor"/>
      </rPr>
      <t>16 QAM fixed</t>
    </r>
  </si>
  <si>
    <t>PHY LINK Numerology:</t>
  </si>
  <si>
    <t>(PNM, evaluate PHY impact only (not mgmt.))
Do we need this for EPoC? "Nice to have."</t>
  </si>
  <si>
    <r>
      <t>·</t>
    </r>
    <r>
      <rPr>
        <sz val="7"/>
        <color theme="1"/>
        <rFont val="Times New Roman"/>
        <family val="1"/>
      </rPr>
      <t xml:space="preserve">         </t>
    </r>
    <r>
      <rPr>
        <sz val="11"/>
        <color theme="1"/>
        <rFont val="Calibri"/>
        <family val="2"/>
        <scheme val="minor"/>
      </rPr>
      <t>Trigger MB</t>
    </r>
  </si>
  <si>
    <t>(no work done – evaluate)</t>
  </si>
  <si>
    <r>
      <t>·</t>
    </r>
    <r>
      <rPr>
        <sz val="7"/>
        <color theme="1"/>
        <rFont val="Times New Roman"/>
        <family val="1"/>
      </rPr>
      <t xml:space="preserve">         </t>
    </r>
    <r>
      <rPr>
        <sz val="11"/>
        <color theme="1"/>
        <rFont val="Calibri"/>
        <family val="2"/>
        <scheme val="minor"/>
      </rPr>
      <t>EE MB</t>
    </r>
  </si>
  <si>
    <t>Now part of EPMH</t>
  </si>
  <si>
    <r>
      <t>·</t>
    </r>
    <r>
      <rPr>
        <sz val="7"/>
        <color theme="1"/>
        <rFont val="Times New Roman"/>
        <family val="1"/>
      </rPr>
      <t xml:space="preserve">         </t>
    </r>
    <r>
      <rPr>
        <sz val="11"/>
        <color theme="1"/>
        <rFont val="Calibri"/>
        <family val="2"/>
        <scheme val="minor"/>
      </rPr>
      <t>Timestamp MB</t>
    </r>
  </si>
  <si>
    <t>Duane &amp; Mark</t>
  </si>
  <si>
    <t>There is just the bearest mention of FCP</t>
  </si>
  <si>
    <r>
      <t>·</t>
    </r>
    <r>
      <rPr>
        <sz val="7"/>
        <color theme="1"/>
        <rFont val="Times New Roman"/>
        <family val="1"/>
      </rPr>
      <t xml:space="preserve">         </t>
    </r>
    <r>
      <rPr>
        <sz val="11"/>
        <color theme="1"/>
        <rFont val="Calibri"/>
        <family val="2"/>
        <scheme val="minor"/>
      </rPr>
      <t>FCP</t>
    </r>
  </si>
  <si>
    <t>PHY LINK Insertions:</t>
  </si>
  <si>
    <t>TD#119 (remein_3bn_05_0114.pdf)
Need to ID to CNU the start of the Probe for PD.</t>
  </si>
  <si>
    <r>
      <t>·</t>
    </r>
    <r>
      <rPr>
        <sz val="7"/>
        <color theme="1"/>
        <rFont val="Times New Roman"/>
        <family val="1"/>
      </rPr>
      <t xml:space="preserve">         </t>
    </r>
    <r>
      <rPr>
        <sz val="11"/>
        <color theme="1"/>
        <rFont val="Calibri"/>
        <family val="2"/>
        <scheme val="minor"/>
      </rPr>
      <t>Protocol</t>
    </r>
  </si>
  <si>
    <r>
      <t>·</t>
    </r>
    <r>
      <rPr>
        <sz val="7"/>
        <color theme="1"/>
        <rFont val="Times New Roman"/>
        <family val="1"/>
      </rPr>
      <t xml:space="preserve">         </t>
    </r>
    <r>
      <rPr>
        <sz val="11"/>
        <color theme="1"/>
        <rFont val="Calibri"/>
        <family val="2"/>
        <scheme val="minor"/>
      </rPr>
      <t>Content</t>
    </r>
  </si>
  <si>
    <t>PHY LINK Messages and Protocol</t>
  </si>
  <si>
    <r>
      <t>·</t>
    </r>
    <r>
      <rPr>
        <sz val="7"/>
        <color theme="1"/>
        <rFont val="Times New Roman"/>
        <family val="1"/>
      </rPr>
      <t xml:space="preserve">         </t>
    </r>
    <r>
      <rPr>
        <sz val="11"/>
        <color theme="1"/>
        <rFont val="Calibri"/>
        <family val="2"/>
        <scheme val="minor"/>
      </rPr>
      <t>PHY Link Frame</t>
    </r>
  </si>
  <si>
    <t>TD#76: montreuil_3bn_01_0713.pdf</t>
  </si>
  <si>
    <r>
      <t>·</t>
    </r>
    <r>
      <rPr>
        <sz val="7"/>
        <color theme="1"/>
        <rFont val="Times New Roman"/>
        <family val="1"/>
      </rPr>
      <t xml:space="preserve">         </t>
    </r>
    <r>
      <rPr>
        <sz val="11"/>
        <color theme="1"/>
        <rFont val="Calibri"/>
        <family val="2"/>
        <scheme val="minor"/>
      </rPr>
      <t>Preamble</t>
    </r>
  </si>
  <si>
    <t>TD#38 (PHY Link framing)</t>
  </si>
  <si>
    <t>PHY LINK Framing</t>
  </si>
  <si>
    <r>
      <t>·</t>
    </r>
    <r>
      <rPr>
        <sz val="7"/>
        <color theme="1"/>
        <rFont val="Times New Roman"/>
        <family val="1"/>
      </rPr>
      <t xml:space="preserve">         </t>
    </r>
    <r>
      <rPr>
        <sz val="11"/>
        <color theme="1"/>
        <rFont val="Calibri"/>
        <family val="2"/>
        <scheme val="minor"/>
      </rPr>
      <t>Performance study</t>
    </r>
  </si>
  <si>
    <t>Downstream PHY Link</t>
  </si>
  <si>
    <t>Downstream</t>
  </si>
  <si>
    <t>PHY Link</t>
  </si>
  <si>
    <t>Mark, Duane</t>
  </si>
  <si>
    <t>TD#112: remein_3bn_06_1113.pdf</t>
  </si>
  <si>
    <r>
      <t>·</t>
    </r>
    <r>
      <rPr>
        <sz val="7"/>
        <color theme="1"/>
        <rFont val="Times New Roman"/>
        <family val="1"/>
      </rPr>
      <t xml:space="preserve">         </t>
    </r>
    <r>
      <rPr>
        <sz val="11"/>
        <color theme="1"/>
        <rFont val="Calibri"/>
        <family val="2"/>
        <scheme val="minor"/>
      </rPr>
      <t>tqSize, OctetsRemaining, PHY_DATA_SIZE &amp; PHY_OVERHEAD_SIZE, fecOffset, packet_initiate_delay, CheckGrantSize, PMD_OverheadT</t>
    </r>
  </si>
  <si>
    <t>Not sure there is anything to do here</t>
  </si>
  <si>
    <r>
      <t>·</t>
    </r>
    <r>
      <rPr>
        <sz val="7"/>
        <color theme="1"/>
        <rFont val="Times New Roman"/>
        <family val="1"/>
      </rPr>
      <t xml:space="preserve">         </t>
    </r>
    <r>
      <rPr>
        <sz val="11"/>
        <color theme="1"/>
        <rFont val="Calibri"/>
        <family val="2"/>
        <scheme val="minor"/>
      </rPr>
      <t>MAC Discovery and registration verification (  )</t>
    </r>
  </si>
  <si>
    <t>MPCP Interoperation:</t>
  </si>
  <si>
    <t>Not change from 10G EPON</t>
  </si>
  <si>
    <r>
      <t>·</t>
    </r>
    <r>
      <rPr>
        <sz val="7"/>
        <color theme="1"/>
        <rFont val="Times New Roman"/>
        <family val="1"/>
      </rPr>
      <t xml:space="preserve">         </t>
    </r>
    <r>
      <rPr>
        <sz val="11"/>
        <color theme="1"/>
        <rFont val="Calibri"/>
        <family val="2"/>
        <scheme val="minor"/>
      </rPr>
      <t>Gate / Report calculation changes</t>
    </r>
  </si>
  <si>
    <r>
      <t>·</t>
    </r>
    <r>
      <rPr>
        <sz val="7"/>
        <color theme="1"/>
        <rFont val="Times New Roman"/>
        <family val="1"/>
      </rPr>
      <t xml:space="preserve">         </t>
    </r>
    <r>
      <rPr>
        <sz val="11"/>
        <color theme="1"/>
        <rFont val="Calibri"/>
        <family val="2"/>
        <scheme val="minor"/>
      </rPr>
      <t>FEC Adaptation / Impact (Duane)</t>
    </r>
  </si>
  <si>
    <r>
      <t>·</t>
    </r>
    <r>
      <rPr>
        <sz val="7"/>
        <color theme="1"/>
        <rFont val="Times New Roman"/>
        <family val="1"/>
      </rPr>
      <t xml:space="preserve">         </t>
    </r>
    <r>
      <rPr>
        <sz val="11"/>
        <color theme="1"/>
        <rFont val="Calibri"/>
        <family val="2"/>
        <scheme val="minor"/>
      </rPr>
      <t>Rate Adaptation</t>
    </r>
  </si>
  <si>
    <t>MPCP:</t>
  </si>
  <si>
    <t>MPCP</t>
  </si>
  <si>
    <t>See Annex 100A</t>
  </si>
  <si>
    <r>
      <t>·</t>
    </r>
    <r>
      <rPr>
        <sz val="7"/>
        <color theme="1"/>
        <rFont val="Times New Roman"/>
        <family val="1"/>
      </rPr>
      <t xml:space="preserve">         </t>
    </r>
    <r>
      <rPr>
        <sz val="11"/>
        <color theme="1"/>
        <rFont val="Calibri"/>
        <family val="2"/>
        <scheme val="minor"/>
      </rPr>
      <t>Channel Model</t>
    </r>
  </si>
  <si>
    <t xml:space="preserve">TD#3 (OFDMA);
TD#9 (scaling);
TD#17 (25 kHz and 50 kHz spacing);
TD#24 ( 192 MHz and exclusions);
TD#30 (granularity of Fc);
TD#31 (upper bound to 5GHz);
TD#72 (FDD RF Spectrum);
TD#74: rahman_saif_3bn_01_0713.pdf;
TD#78: solomon_3bn_02b_0713.pdf;
TD#89 (FDD 5 to 234 MHz );
</t>
  </si>
  <si>
    <r>
      <t>·</t>
    </r>
    <r>
      <rPr>
        <sz val="7"/>
        <color theme="1"/>
        <rFont val="Times New Roman"/>
        <family val="1"/>
      </rPr>
      <t xml:space="preserve">         </t>
    </r>
    <r>
      <rPr>
        <sz val="11"/>
        <color theme="1"/>
        <rFont val="Calibri"/>
        <family val="2"/>
        <scheme val="minor"/>
      </rPr>
      <t>OFDM Numerology</t>
    </r>
  </si>
  <si>
    <t>Other:</t>
  </si>
  <si>
    <t>Mark, Tom</t>
  </si>
  <si>
    <r>
      <t>·</t>
    </r>
    <r>
      <rPr>
        <sz val="7"/>
        <color theme="1"/>
        <rFont val="Times New Roman"/>
        <family val="1"/>
      </rPr>
      <t xml:space="preserve">         </t>
    </r>
    <r>
      <rPr>
        <sz val="11"/>
        <color theme="1"/>
        <rFont val="Calibri"/>
        <family val="2"/>
        <scheme val="minor"/>
      </rPr>
      <t>MDI</t>
    </r>
  </si>
  <si>
    <r>
      <t>·</t>
    </r>
    <r>
      <rPr>
        <sz val="7"/>
        <color theme="1"/>
        <rFont val="Times New Roman"/>
        <family val="1"/>
      </rPr>
      <t xml:space="preserve">         </t>
    </r>
    <r>
      <rPr>
        <sz val="11"/>
        <color theme="1"/>
        <rFont val="Calibri"/>
        <family val="2"/>
        <scheme val="minor"/>
      </rPr>
      <t>Fidelity</t>
    </r>
  </si>
  <si>
    <r>
      <t>·</t>
    </r>
    <r>
      <rPr>
        <sz val="7"/>
        <color theme="1"/>
        <rFont val="Times New Roman"/>
        <family val="1"/>
      </rPr>
      <t xml:space="preserve">         </t>
    </r>
    <r>
      <rPr>
        <sz val="11"/>
        <color theme="1"/>
        <rFont val="Calibri"/>
        <family val="2"/>
        <scheme val="minor"/>
      </rPr>
      <t>Electrical Input / Output</t>
    </r>
  </si>
  <si>
    <t>PMD:</t>
  </si>
  <si>
    <t>TD#127 D0.4 Bulk</t>
  </si>
  <si>
    <t>PMA / PMD Service Interface</t>
  </si>
  <si>
    <t>TD#5 (exclusions);
TD#14 (placement);
TD#24 ( 192 MHz and exclusions);
TD#55 (m, m+1, …);
TD#56 (internal, band edge);
TD#57 (2 band-edge);
TD#58 (minimum internal 1MHz);
TD#59 (fixed number internal in 192 MHz);
TD#69 (start, integer number sub-carriers);</t>
  </si>
  <si>
    <r>
      <t>o</t>
    </r>
    <r>
      <rPr>
        <sz val="7"/>
        <color theme="1"/>
        <rFont val="Times New Roman"/>
        <family val="1"/>
      </rPr>
      <t xml:space="preserve">   </t>
    </r>
    <r>
      <rPr>
        <sz val="11"/>
        <color theme="1"/>
        <rFont val="Calibri"/>
        <family val="2"/>
        <scheme val="minor"/>
      </rPr>
      <t>Exclusion Rules</t>
    </r>
  </si>
  <si>
    <r>
      <t>·</t>
    </r>
    <r>
      <rPr>
        <sz val="7"/>
        <color theme="1"/>
        <rFont val="Times New Roman"/>
        <family val="1"/>
      </rPr>
      <t xml:space="preserve">         </t>
    </r>
    <r>
      <rPr>
        <sz val="11"/>
        <color theme="1"/>
        <rFont val="Calibri"/>
        <family val="2"/>
        <scheme val="minor"/>
      </rPr>
      <t>PMA Other</t>
    </r>
  </si>
  <si>
    <t>Avi</t>
  </si>
  <si>
    <t>TD#129 montreuil_3bn_02a_0514.pdf</t>
  </si>
  <si>
    <r>
      <t>·</t>
    </r>
    <r>
      <rPr>
        <sz val="7"/>
        <color theme="1"/>
        <rFont val="Times New Roman"/>
        <family val="1"/>
      </rPr>
      <t xml:space="preserve">         </t>
    </r>
    <r>
      <rPr>
        <sz val="11"/>
        <color theme="1"/>
        <rFont val="Calibri"/>
        <family val="2"/>
        <scheme val="minor"/>
      </rPr>
      <t>Probe Generator</t>
    </r>
  </si>
  <si>
    <r>
      <t>·</t>
    </r>
    <r>
      <rPr>
        <sz val="7"/>
        <color theme="1"/>
        <rFont val="Times New Roman"/>
        <family val="1"/>
      </rPr>
      <t xml:space="preserve">         </t>
    </r>
    <r>
      <rPr>
        <sz val="11"/>
        <color theme="1"/>
        <rFont val="Calibri"/>
        <family val="2"/>
        <scheme val="minor"/>
      </rPr>
      <t>Framing Timing</t>
    </r>
  </si>
  <si>
    <t>TD#25 (start / stop markers);
TD#28 (marker definition);
TD#97: rahman_syed_3bn_01_0913.pdf;
TD#109: rahman_syed_3bn_01_1113.pdf
TD#126: montreuil_3bn_01b_0314.pdf</t>
  </si>
  <si>
    <r>
      <t>o</t>
    </r>
    <r>
      <rPr>
        <sz val="7"/>
        <color theme="1"/>
        <rFont val="Times New Roman"/>
        <family val="1"/>
      </rPr>
      <t xml:space="preserve">   </t>
    </r>
    <r>
      <rPr>
        <sz val="11"/>
        <color theme="1"/>
        <rFont val="Calibri"/>
        <family val="2"/>
        <scheme val="minor"/>
      </rPr>
      <t>Burst Markers Definition</t>
    </r>
  </si>
  <si>
    <t>TD#61: pietsch_3bn_01_0513.pdf kliger_3bn_01_0313.pdf pietsch_3bn_01_0513.pdf
TD#124 (8, 12, and 16 symbols)
TD#80: kliger_3bn_03_0713.pdf</t>
  </si>
  <si>
    <r>
      <t>o</t>
    </r>
    <r>
      <rPr>
        <sz val="7"/>
        <color theme="1"/>
        <rFont val="Times New Roman"/>
        <family val="1"/>
      </rPr>
      <t xml:space="preserve">   </t>
    </r>
    <r>
      <rPr>
        <sz val="11"/>
        <color theme="1"/>
        <rFont val="Calibri"/>
        <family val="2"/>
        <scheme val="minor"/>
      </rPr>
      <t>Burst Structure / Resource Blocks</t>
    </r>
  </si>
  <si>
    <r>
      <t>o</t>
    </r>
    <r>
      <rPr>
        <sz val="7"/>
        <color theme="1"/>
        <rFont val="Times New Roman"/>
        <family val="1"/>
      </rPr>
      <t xml:space="preserve">   </t>
    </r>
    <r>
      <rPr>
        <sz val="11"/>
        <color theme="1"/>
        <rFont val="Calibri"/>
        <family val="2"/>
        <scheme val="minor"/>
      </rPr>
      <t>Superframe structure</t>
    </r>
  </si>
  <si>
    <r>
      <t>·</t>
    </r>
    <r>
      <rPr>
        <sz val="7"/>
        <color theme="1"/>
        <rFont val="Times New Roman"/>
        <family val="1"/>
      </rPr>
      <t xml:space="preserve">         </t>
    </r>
    <r>
      <rPr>
        <sz val="11"/>
        <color theme="1"/>
        <rFont val="Calibri"/>
        <family val="2"/>
        <scheme val="minor"/>
      </rPr>
      <t>OFDM (Super) Frame Configuration and Bit Loading</t>
    </r>
  </si>
  <si>
    <t>TD#23: montreuil_01a_0113.pdf;</t>
  </si>
  <si>
    <r>
      <t>·</t>
    </r>
    <r>
      <rPr>
        <sz val="7"/>
        <color theme="1"/>
        <rFont val="Times New Roman"/>
        <family val="1"/>
      </rPr>
      <t xml:space="preserve">         </t>
    </r>
    <r>
      <rPr>
        <sz val="11"/>
        <color theme="1"/>
        <rFont val="Calibri"/>
        <family val="2"/>
        <scheme val="minor"/>
      </rPr>
      <t>Cyclic Prefix and Windowing</t>
    </r>
  </si>
  <si>
    <t>TD#64: montreuil_01_0512.pdf kliger_01a_0912.pdf</t>
  </si>
  <si>
    <r>
      <t>·</t>
    </r>
    <r>
      <rPr>
        <sz val="7"/>
        <color theme="1"/>
        <rFont val="Times New Roman"/>
        <family val="1"/>
      </rPr>
      <t xml:space="preserve">         </t>
    </r>
    <r>
      <rPr>
        <sz val="11"/>
        <color theme="1"/>
        <rFont val="Calibri"/>
        <family val="2"/>
        <scheme val="minor"/>
      </rPr>
      <t>Pre-Equalization</t>
    </r>
  </si>
  <si>
    <t>?same as downstream?</t>
  </si>
  <si>
    <r>
      <t>·</t>
    </r>
    <r>
      <rPr>
        <sz val="7"/>
        <color theme="1"/>
        <rFont val="Times New Roman"/>
        <family val="1"/>
      </rPr>
      <t xml:space="preserve">         </t>
    </r>
    <r>
      <rPr>
        <sz val="11"/>
        <color theme="1"/>
        <rFont val="Calibri"/>
        <family val="2"/>
        <scheme val="minor"/>
      </rPr>
      <t>IFFT / IDFT</t>
    </r>
  </si>
  <si>
    <t>TD#131: montreuil_3bn_05a_0514.pdf</t>
  </si>
  <si>
    <r>
      <t>·</t>
    </r>
    <r>
      <rPr>
        <sz val="7"/>
        <color theme="1"/>
        <rFont val="Times New Roman"/>
        <family val="1"/>
      </rPr>
      <t xml:space="preserve">         </t>
    </r>
    <r>
      <rPr>
        <sz val="11"/>
        <color theme="1"/>
        <rFont val="Calibri"/>
        <family val="2"/>
        <scheme val="minor"/>
      </rPr>
      <t>Pilot Insertion</t>
    </r>
  </si>
  <si>
    <t>Interleaver included in symbol mapper</t>
  </si>
  <si>
    <r>
      <t>o</t>
    </r>
    <r>
      <rPr>
        <sz val="7"/>
        <color theme="1"/>
        <rFont val="Times New Roman"/>
        <family val="1"/>
      </rPr>
      <t xml:space="preserve">   </t>
    </r>
    <r>
      <rPr>
        <sz val="11"/>
        <color theme="1"/>
        <rFont val="Calibri"/>
        <family val="2"/>
        <scheme val="minor"/>
      </rPr>
      <t>Interleaver</t>
    </r>
  </si>
  <si>
    <t>TD#61: pietsch_3bn_01_0513.pdf kliger_3bn_01_0313.pdf pietsch_3bn_01_0513.pdf</t>
  </si>
  <si>
    <r>
      <t>o</t>
    </r>
    <r>
      <rPr>
        <sz val="7"/>
        <color theme="1"/>
        <rFont val="Times New Roman"/>
        <family val="1"/>
      </rPr>
      <t xml:space="preserve">   </t>
    </r>
    <r>
      <rPr>
        <sz val="11"/>
        <color theme="1"/>
        <rFont val="Calibri"/>
        <family val="2"/>
        <scheme val="minor"/>
      </rPr>
      <t>Pilot Pattern (Avi, others)</t>
    </r>
  </si>
  <si>
    <t xml:space="preserve"> </t>
  </si>
  <si>
    <r>
      <t>·</t>
    </r>
    <r>
      <rPr>
        <sz val="7"/>
        <color theme="1"/>
        <rFont val="Times New Roman"/>
        <family val="1"/>
      </rPr>
      <t xml:space="preserve">         </t>
    </r>
    <r>
      <rPr>
        <sz val="11"/>
        <color theme="1"/>
        <rFont val="Calibri"/>
        <family val="2"/>
        <scheme val="minor"/>
      </rPr>
      <t>Interleaving</t>
    </r>
  </si>
  <si>
    <t>TD#121 (boyd_3bn_02_0114.pdf)</t>
  </si>
  <si>
    <r>
      <t>o</t>
    </r>
    <r>
      <rPr>
        <sz val="7"/>
        <color theme="1"/>
        <rFont val="Times New Roman"/>
        <family val="1"/>
      </rPr>
      <t xml:space="preserve">   </t>
    </r>
    <r>
      <rPr>
        <sz val="11"/>
        <color theme="1"/>
        <rFont val="Calibri"/>
        <family val="2"/>
        <scheme val="minor"/>
      </rPr>
      <t xml:space="preserve">1D-to-2D subcarrier assignment, etc. </t>
    </r>
  </si>
  <si>
    <t>Rich , Leo &amp; Mark</t>
  </si>
  <si>
    <r>
      <t>o</t>
    </r>
    <r>
      <rPr>
        <sz val="7"/>
        <color theme="1"/>
        <rFont val="Times New Roman"/>
        <family val="1"/>
      </rPr>
      <t xml:space="preserve">   </t>
    </r>
    <r>
      <rPr>
        <sz val="11"/>
        <color theme="1"/>
        <rFont val="Calibri"/>
        <family val="2"/>
        <scheme val="minor"/>
      </rPr>
      <t>Burst Marker Placement</t>
    </r>
  </si>
  <si>
    <t>TD#103: prodan_3bn_02_1113.pdf</t>
  </si>
  <si>
    <r>
      <t>o</t>
    </r>
    <r>
      <rPr>
        <sz val="7"/>
        <color theme="1"/>
        <rFont val="Times New Roman"/>
        <family val="1"/>
      </rPr>
      <t xml:space="preserve">   </t>
    </r>
    <r>
      <rPr>
        <sz val="11"/>
        <color theme="1"/>
        <rFont val="Calibri"/>
        <family val="2"/>
        <scheme val="minor"/>
      </rPr>
      <t>Constellation Mapping</t>
    </r>
  </si>
  <si>
    <r>
      <t>·</t>
    </r>
    <r>
      <rPr>
        <sz val="7"/>
        <color theme="1"/>
        <rFont val="Times New Roman"/>
        <family val="1"/>
      </rPr>
      <t xml:space="preserve">         </t>
    </r>
    <r>
      <rPr>
        <sz val="11"/>
        <color theme="1"/>
        <rFont val="Calibri"/>
        <family val="2"/>
        <scheme val="minor"/>
      </rPr>
      <t>Symbol Mapper</t>
    </r>
  </si>
  <si>
    <t>PMA:</t>
  </si>
  <si>
    <t>PCS / PMA Service Interface</t>
  </si>
  <si>
    <t>Is this the similar to DS?</t>
  </si>
  <si>
    <r>
      <t>·</t>
    </r>
    <r>
      <rPr>
        <sz val="7"/>
        <color theme="1"/>
        <rFont val="Times New Roman"/>
        <family val="1"/>
      </rPr>
      <t xml:space="preserve">         </t>
    </r>
    <r>
      <rPr>
        <sz val="11"/>
        <color theme="1"/>
        <rFont val="Calibri"/>
        <family val="2"/>
        <scheme val="minor"/>
      </rPr>
      <t>Gearbox</t>
    </r>
  </si>
  <si>
    <t>TD#128: montreuil_3bn_01a_0514.pdf</t>
  </si>
  <si>
    <r>
      <t>·</t>
    </r>
    <r>
      <rPr>
        <sz val="7"/>
        <color theme="1"/>
        <rFont val="Times New Roman"/>
        <family val="1"/>
      </rPr>
      <t xml:space="preserve">         </t>
    </r>
    <r>
      <rPr>
        <sz val="11"/>
        <color theme="1"/>
        <rFont val="Calibri"/>
        <family val="2"/>
        <scheme val="minor"/>
      </rPr>
      <t>Scrambler</t>
    </r>
  </si>
  <si>
    <t>TD#82 (objective);
TD#93: prodan_3bn_02a_0913.pdf</t>
  </si>
  <si>
    <r>
      <t>o</t>
    </r>
    <r>
      <rPr>
        <sz val="7"/>
        <color theme="1"/>
        <rFont val="Times New Roman"/>
        <family val="1"/>
      </rPr>
      <t xml:space="preserve">   </t>
    </r>
    <r>
      <rPr>
        <sz val="11"/>
        <color theme="1"/>
        <rFont val="Calibri"/>
        <family val="2"/>
        <scheme val="minor"/>
      </rPr>
      <t>MTTFPA</t>
    </r>
  </si>
  <si>
    <r>
      <t>o</t>
    </r>
    <r>
      <rPr>
        <sz val="7"/>
        <color theme="1"/>
        <rFont val="Times New Roman"/>
        <family val="1"/>
      </rPr>
      <t>  </t>
    </r>
    <r>
      <rPr>
        <sz val="11"/>
        <color theme="1"/>
        <rFont val="Times New Roman"/>
        <family val="1"/>
      </rPr>
      <t xml:space="preserve"> SD and/or psudo code for </t>
    </r>
    <r>
      <rPr>
        <sz val="11"/>
        <color theme="1"/>
        <rFont val="Calibri"/>
        <family val="2"/>
        <scheme val="minor"/>
      </rPr>
      <t>Codeword Builder</t>
    </r>
  </si>
  <si>
    <t>Rich</t>
  </si>
  <si>
    <t>TD#103: prodan_3bn_01_1113.pdf</t>
  </si>
  <si>
    <r>
      <t>o</t>
    </r>
    <r>
      <rPr>
        <sz val="7"/>
        <color theme="1"/>
        <rFont val="Times New Roman"/>
        <family val="1"/>
      </rPr>
      <t xml:space="preserve">   </t>
    </r>
    <r>
      <rPr>
        <sz val="11"/>
        <color theme="1"/>
        <rFont val="Calibri"/>
        <family val="2"/>
        <scheme val="minor"/>
      </rPr>
      <t>Codeword Builder</t>
    </r>
  </si>
  <si>
    <t>TD#81: prodan_3bn_01a_0713.pdf;
TD#92: shen_3bn_01_0913.pdf;
TD#95 (FDD codes for Node+N, N≥0)</t>
  </si>
  <si>
    <r>
      <t>o</t>
    </r>
    <r>
      <rPr>
        <sz val="7"/>
        <color theme="1"/>
        <rFont val="Times New Roman"/>
        <family val="1"/>
      </rPr>
      <t xml:space="preserve">   </t>
    </r>
    <r>
      <rPr>
        <sz val="11"/>
        <color theme="1"/>
        <rFont val="Calibri"/>
        <family val="2"/>
        <scheme val="minor"/>
      </rPr>
      <t>FEC Codewords</t>
    </r>
  </si>
  <si>
    <t>TD#47: prodan_3bn_01_0513.pdf</t>
  </si>
  <si>
    <r>
      <t>·</t>
    </r>
    <r>
      <rPr>
        <sz val="7"/>
        <color theme="1"/>
        <rFont val="Times New Roman"/>
        <family val="1"/>
      </rPr>
      <t xml:space="preserve">         </t>
    </r>
    <r>
      <rPr>
        <sz val="11"/>
        <color theme="1"/>
        <rFont val="Calibri"/>
        <family val="2"/>
        <scheme val="minor"/>
      </rPr>
      <t>FEC Encoder and Data Detector:</t>
    </r>
  </si>
  <si>
    <r>
      <t>·</t>
    </r>
    <r>
      <rPr>
        <sz val="7"/>
        <color theme="1"/>
        <rFont val="Times New Roman"/>
        <family val="1"/>
      </rPr>
      <t xml:space="preserve">         </t>
    </r>
    <r>
      <rPr>
        <sz val="11"/>
        <color theme="1"/>
        <rFont val="Calibri"/>
        <family val="2"/>
        <scheme val="minor"/>
      </rPr>
      <t>Timestamp for de-jittering</t>
    </r>
  </si>
  <si>
    <t>TD#20 (65b);
TD#46: hajduczenia_3bn_04_0513.pdf;
TD#50 (continuous vector, no split);</t>
  </si>
  <si>
    <r>
      <t>·</t>
    </r>
    <r>
      <rPr>
        <sz val="7"/>
        <color theme="1"/>
        <rFont val="Times New Roman"/>
        <family val="1"/>
      </rPr>
      <t xml:space="preserve">         </t>
    </r>
    <r>
      <rPr>
        <sz val="11"/>
        <color theme="1"/>
        <rFont val="Calibri"/>
        <family val="2"/>
        <scheme val="minor"/>
      </rPr>
      <t>64B/66B Encoder / Decoder</t>
    </r>
  </si>
  <si>
    <t>Mark/Duane</t>
  </si>
  <si>
    <t>B</t>
  </si>
  <si>
    <t>PCS:</t>
  </si>
  <si>
    <r>
      <t>·</t>
    </r>
    <r>
      <rPr>
        <sz val="7"/>
        <color theme="1"/>
        <rFont val="Times New Roman"/>
        <family val="1"/>
      </rPr>
      <t xml:space="preserve">         </t>
    </r>
    <r>
      <rPr>
        <sz val="11"/>
        <color theme="1"/>
        <rFont val="Calibri"/>
        <family val="2"/>
        <scheme val="minor"/>
      </rPr>
      <t>OFDM frames, Data vs PHY Link, probes</t>
    </r>
  </si>
  <si>
    <t>Upstream OFDM (Super) Frame</t>
  </si>
  <si>
    <t>No changes</t>
  </si>
  <si>
    <t>Reconciliation</t>
  </si>
  <si>
    <t>Mark, Avi, Duane</t>
  </si>
  <si>
    <t>TD#107: kliger_3bn_01a_1113.pdf
TD#125: laubach_3bn_02_0314.pdf</t>
  </si>
  <si>
    <t>Upstream TX Block Diagram</t>
  </si>
  <si>
    <t>Upstream PHY</t>
  </si>
  <si>
    <t>TD#110: laubach_3bn_04c_1113.pdf</t>
  </si>
  <si>
    <r>
      <t>·</t>
    </r>
    <r>
      <rPr>
        <sz val="7"/>
        <color theme="1"/>
        <rFont val="Times New Roman"/>
        <family val="1"/>
      </rPr>
      <t xml:space="preserve">         </t>
    </r>
    <r>
      <rPr>
        <sz val="11"/>
        <color theme="1"/>
        <rFont val="Calibri"/>
        <family val="2"/>
        <scheme val="minor"/>
      </rPr>
      <t>Subcarrier Clocking, Accuracy</t>
    </r>
  </si>
  <si>
    <t>TD#91: kliger_3bn_01a_0913.pdf</t>
  </si>
  <si>
    <r>
      <t>·</t>
    </r>
    <r>
      <rPr>
        <sz val="7"/>
        <color theme="1"/>
        <rFont val="Times New Roman"/>
        <family val="1"/>
      </rPr>
      <t xml:space="preserve">         </t>
    </r>
    <r>
      <rPr>
        <sz val="11"/>
        <color theme="1"/>
        <rFont val="Calibri"/>
        <family val="2"/>
        <scheme val="minor"/>
      </rPr>
      <t>Downstream PHY Block Diagram</t>
    </r>
  </si>
  <si>
    <t>Jin &amp; Duane</t>
  </si>
  <si>
    <t>TD#45 (Like 10G-EPON with changes);
TD#48: hajduczenia_3bn_01_0513.pdf</t>
  </si>
  <si>
    <r>
      <t>·</t>
    </r>
    <r>
      <rPr>
        <sz val="7"/>
        <color theme="1"/>
        <rFont val="Times New Roman"/>
        <family val="1"/>
      </rPr>
      <t xml:space="preserve">         </t>
    </r>
    <r>
      <rPr>
        <sz val="11"/>
        <color theme="1"/>
        <rFont val="Calibri"/>
        <family val="2"/>
        <scheme val="minor"/>
      </rPr>
      <t>Tx Idle Deletion</t>
    </r>
  </si>
  <si>
    <t>TD#44 (Like 10G-EPON with changes);
TD#49: garavaglia_3bn_02a_0513.pdf
See Clause 103.2.2</t>
  </si>
  <si>
    <r>
      <t>·</t>
    </r>
    <r>
      <rPr>
        <sz val="7"/>
        <color theme="1"/>
        <rFont val="Times New Roman"/>
        <family val="1"/>
      </rPr>
      <t xml:space="preserve">         </t>
    </r>
    <r>
      <rPr>
        <sz val="11"/>
        <color theme="1"/>
        <rFont val="Calibri"/>
        <family val="2"/>
        <scheme val="minor"/>
      </rPr>
      <t>Tx Idle Insertion</t>
    </r>
  </si>
  <si>
    <r>
      <t>·</t>
    </r>
    <r>
      <rPr>
        <sz val="7"/>
        <color theme="1"/>
        <rFont val="Times New Roman"/>
        <family val="1"/>
      </rPr>
      <t xml:space="preserve">         </t>
    </r>
    <r>
      <rPr>
        <sz val="11"/>
        <color theme="1"/>
        <rFont val="Calibri"/>
        <family val="2"/>
        <scheme val="minor"/>
      </rPr>
      <t>CNU and CLT Transmit Direction:</t>
    </r>
  </si>
  <si>
    <t>TD#43 (Like 10G-EPON with changes);
TD#48: hajduczenia_3bn_01_0513.pdf</t>
  </si>
  <si>
    <r>
      <t>·</t>
    </r>
    <r>
      <rPr>
        <sz val="7"/>
        <color theme="1"/>
        <rFont val="Times New Roman"/>
        <family val="1"/>
      </rPr>
      <t xml:space="preserve">         </t>
    </r>
    <r>
      <rPr>
        <sz val="11"/>
        <color theme="1"/>
        <rFont val="Calibri"/>
        <family val="2"/>
        <scheme val="minor"/>
      </rPr>
      <t>Rx Idle Insertion</t>
    </r>
  </si>
  <si>
    <t>TD#42 (Like 10G-EPON)</t>
  </si>
  <si>
    <r>
      <t>·</t>
    </r>
    <r>
      <rPr>
        <sz val="7"/>
        <color theme="1"/>
        <rFont val="Times New Roman"/>
        <family val="1"/>
      </rPr>
      <t xml:space="preserve">         </t>
    </r>
    <r>
      <rPr>
        <sz val="11"/>
        <color theme="1"/>
        <rFont val="Calibri"/>
        <family val="2"/>
        <scheme val="minor"/>
      </rPr>
      <t>Rx Idle Deletion</t>
    </r>
  </si>
  <si>
    <r>
      <t>·</t>
    </r>
    <r>
      <rPr>
        <sz val="7"/>
        <color theme="1"/>
        <rFont val="Times New Roman"/>
        <family val="1"/>
      </rPr>
      <t xml:space="preserve">         </t>
    </r>
    <r>
      <rPr>
        <sz val="11"/>
        <color theme="1"/>
        <rFont val="Calibri"/>
        <family val="2"/>
        <scheme val="minor"/>
      </rPr>
      <t>CNU and CLT Receive Direction:</t>
    </r>
  </si>
  <si>
    <t>TD#15: howald_01a_0113.pdf</t>
  </si>
  <si>
    <t>TD#2 (OFDM);
TD#6 (multiple modulation orders);
TD#7 (192 MHz, 10.24 MHz);
TD#9 (Scaling);
TD#30 (granularity of Fc);
TD#31 (upper bound to 5GHz)
TD#35 (minimum contiguous 24 MHz);
TD#72 (FDD RF Spectrum);
TD#74: rahman_saif_3bn_01_0713.pdf;
TD#78: solomon_3bn_02b_0713.pdf;
TD#89 (FDD 5 to 234 MHz );</t>
  </si>
  <si>
    <r>
      <t>·</t>
    </r>
    <r>
      <rPr>
        <sz val="7"/>
        <rFont val="Times New Roman"/>
        <family val="1"/>
      </rPr>
      <t xml:space="preserve">         </t>
    </r>
    <r>
      <rPr>
        <sz val="11"/>
        <rFont val="Calibri"/>
        <family val="2"/>
        <scheme val="minor"/>
      </rPr>
      <t>OFDM Numerology</t>
    </r>
  </si>
  <si>
    <t>Mark et al</t>
  </si>
  <si>
    <t>TD#104: rahman_saif_3bn_02_1113.pdf</t>
  </si>
  <si>
    <t>TD#8 (higher capacity)</t>
  </si>
  <si>
    <r>
      <t>o</t>
    </r>
    <r>
      <rPr>
        <sz val="7"/>
        <color theme="1"/>
        <rFont val="Times New Roman"/>
        <family val="1"/>
      </rPr>
      <t xml:space="preserve">   </t>
    </r>
    <r>
      <rPr>
        <sz val="11"/>
        <color theme="1"/>
        <rFont val="Calibri"/>
        <family val="2"/>
        <scheme val="minor"/>
      </rPr>
      <t>Multiple OFDM Channels (Mark, Avi, …)</t>
    </r>
  </si>
  <si>
    <t>FCP, scrambler init coupled to PHY LINK cycle
Proposed text for NCP</t>
  </si>
  <si>
    <r>
      <t>o</t>
    </r>
    <r>
      <rPr>
        <sz val="7"/>
        <color theme="1"/>
        <rFont val="Times New Roman"/>
        <family val="1"/>
      </rPr>
      <t xml:space="preserve">   </t>
    </r>
    <r>
      <rPr>
        <sz val="11"/>
        <color theme="1"/>
        <rFont val="Calibri"/>
        <family val="2"/>
        <scheme val="minor"/>
      </rPr>
      <t>Cycle Structure and Initialization</t>
    </r>
  </si>
  <si>
    <t>TD#5 (exclusions);  
TD#14 (placement);
TD#55 (m, m+1, …);
TD#56 (internal, band edge);
TD#57 (2 band-edge);
TD#58 (minimum internal 1MHz);
TD#59 (fixed number internal in 192 MHz);
TD#69 (start, integer number sub-carriers);
TD#70 (mapping to sub-carriers);
TD#71 (at most 16);
TD#110: laubach_3bn_04c_1113.pdf</t>
  </si>
  <si>
    <t>TD#110: laubach_3bn_04c_1113.pdf
TD#132: Draft 0.5 Comment Approved Responses</t>
  </si>
  <si>
    <r>
      <t>·</t>
    </r>
    <r>
      <rPr>
        <sz val="7"/>
        <color theme="1"/>
        <rFont val="Times New Roman"/>
        <family val="1"/>
      </rPr>
      <t xml:space="preserve">         </t>
    </r>
    <r>
      <rPr>
        <sz val="11"/>
        <color theme="1"/>
        <rFont val="Calibri"/>
        <family val="2"/>
        <scheme val="minor"/>
      </rPr>
      <t>Pilot Map</t>
    </r>
  </si>
  <si>
    <t>TD#132: Draft 0.5 Comment Approved Responses</t>
  </si>
  <si>
    <r>
      <t>·</t>
    </r>
    <r>
      <rPr>
        <sz val="7"/>
        <color theme="1"/>
        <rFont val="Times New Roman"/>
        <family val="1"/>
      </rPr>
      <t xml:space="preserve">         </t>
    </r>
    <r>
      <rPr>
        <sz val="11"/>
        <color theme="1"/>
        <rFont val="Calibri"/>
        <family val="2"/>
        <scheme val="minor"/>
      </rPr>
      <t>Bit Loading</t>
    </r>
  </si>
  <si>
    <r>
      <t>o</t>
    </r>
    <r>
      <rPr>
        <sz val="7"/>
        <color theme="1"/>
        <rFont val="Times New Roman"/>
        <family val="1"/>
      </rPr>
      <t xml:space="preserve">   </t>
    </r>
    <r>
      <rPr>
        <sz val="11"/>
        <color theme="1"/>
        <rFont val="Calibri"/>
        <family val="2"/>
        <scheme val="minor"/>
      </rPr>
      <t>QAM Mapping</t>
    </r>
  </si>
  <si>
    <r>
      <t>·</t>
    </r>
    <r>
      <rPr>
        <sz val="7"/>
        <color theme="1"/>
        <rFont val="Times New Roman"/>
        <family val="1"/>
      </rPr>
      <t xml:space="preserve">         </t>
    </r>
    <r>
      <rPr>
        <sz val="11"/>
        <color theme="1"/>
        <rFont val="Calibri"/>
        <family val="2"/>
        <scheme val="minor"/>
      </rPr>
      <t>Subcarrier Configuration</t>
    </r>
  </si>
  <si>
    <t>TD#23: montreuil_01a_0113.pdf;
TD#63: pietsch_3bn_02_0313.pdf;
TD#110: laubach_3bn_04c_1113.pdf
TD#132: Draft 0.5 Comment Approved Responses</t>
  </si>
  <si>
    <t>TD#60: kliger_3bn_02_0513.pdf pietsch_3bn_01_0313.pdf;
TD#67: kliger_3bn_02_0513.pdf;
TD#79: kliger_3bn_02a_0713.pdf
TD#110: laubach_3bn_04c_1113.pdf
TD#132: Draft 0.5 Comment Approved Responses</t>
  </si>
  <si>
    <r>
      <t>o</t>
    </r>
    <r>
      <rPr>
        <sz val="7"/>
        <color theme="1"/>
        <rFont val="Times New Roman"/>
        <family val="1"/>
      </rPr>
      <t xml:space="preserve">   </t>
    </r>
    <r>
      <rPr>
        <sz val="11"/>
        <color theme="1"/>
        <rFont val="Calibri"/>
        <family val="2"/>
        <scheme val="minor"/>
      </rPr>
      <t>Pilot structure</t>
    </r>
  </si>
  <si>
    <t>TD#29: pietsch_3bn_01_0313.pdf, kliger_3bn_01_0313.pdf;
TD#132: Draft 0.5 Comment Approved Responses</t>
  </si>
  <si>
    <r>
      <t>·</t>
    </r>
    <r>
      <rPr>
        <sz val="7"/>
        <color theme="1"/>
        <rFont val="Times New Roman"/>
        <family val="1"/>
      </rPr>
      <t xml:space="preserve">         </t>
    </r>
    <r>
      <rPr>
        <sz val="11"/>
        <color theme="1"/>
        <rFont val="Calibri"/>
        <family val="2"/>
        <scheme val="minor"/>
      </rPr>
      <t>Pilot Insertion (Avi, Christian, Jin)</t>
    </r>
  </si>
  <si>
    <t>Frequency interleaving text is preliminary.</t>
  </si>
  <si>
    <r>
      <t>o</t>
    </r>
    <r>
      <rPr>
        <sz val="7"/>
        <color theme="1"/>
        <rFont val="Times New Roman"/>
        <family val="1"/>
      </rPr>
      <t xml:space="preserve">   </t>
    </r>
    <r>
      <rPr>
        <sz val="11"/>
        <color theme="1"/>
        <rFont val="Calibri"/>
        <family val="2"/>
        <scheme val="minor"/>
      </rPr>
      <t>Frequency (Rich, Avi)</t>
    </r>
  </si>
  <si>
    <r>
      <t>o</t>
    </r>
    <r>
      <rPr>
        <sz val="7"/>
        <color theme="1"/>
        <rFont val="Times New Roman"/>
        <family val="1"/>
      </rPr>
      <t xml:space="preserve">   </t>
    </r>
    <r>
      <rPr>
        <sz val="11"/>
        <color theme="1"/>
        <rFont val="Calibri"/>
        <family val="2"/>
        <scheme val="minor"/>
      </rPr>
      <t>Time</t>
    </r>
  </si>
  <si>
    <t>TD#103: prodan_3bn_02_1113.pdf
shen_3bn_01_140226_Constellation.pdf (comment resolution)</t>
  </si>
  <si>
    <t>101.4.2.4 Framing</t>
  </si>
  <si>
    <r>
      <t>·</t>
    </r>
    <r>
      <rPr>
        <sz val="7"/>
        <color theme="1"/>
        <rFont val="Times New Roman"/>
        <family val="1"/>
      </rPr>
      <t xml:space="preserve">         </t>
    </r>
    <r>
      <rPr>
        <sz val="11"/>
        <color theme="1"/>
        <rFont val="Calibri"/>
        <family val="2"/>
        <scheme val="minor"/>
      </rPr>
      <t>Framing</t>
    </r>
  </si>
  <si>
    <t>Mark,Duane</t>
  </si>
  <si>
    <t>101.4.2.3 Subcarrier configuration and bit loading</t>
  </si>
  <si>
    <r>
      <t>·</t>
    </r>
    <r>
      <rPr>
        <sz val="7"/>
        <color theme="1"/>
        <rFont val="Times New Roman"/>
        <family val="1"/>
      </rPr>
      <t>         S</t>
    </r>
    <r>
      <rPr>
        <sz val="11"/>
        <color theme="1"/>
        <rFont val="Calibri"/>
        <family val="2"/>
        <scheme val="minor"/>
      </rPr>
      <t>ubcarrier configuration and bit loading</t>
    </r>
  </si>
  <si>
    <t>header, not need in draft</t>
  </si>
  <si>
    <t>draft proposal</t>
  </si>
  <si>
    <t>d</t>
  </si>
  <si>
    <t>(blank) not required</t>
  </si>
  <si>
    <t>Leave up to implementers choice</t>
  </si>
  <si>
    <r>
      <t>·</t>
    </r>
    <r>
      <rPr>
        <sz val="7"/>
        <color theme="1"/>
        <rFont val="Times New Roman"/>
        <family val="1"/>
      </rPr>
      <t xml:space="preserve">         </t>
    </r>
    <r>
      <rPr>
        <sz val="11"/>
        <color theme="1"/>
        <rFont val="Calibri"/>
        <family val="2"/>
        <scheme val="minor"/>
      </rPr>
      <t>NCP processing</t>
    </r>
  </si>
  <si>
    <t>required item</t>
  </si>
  <si>
    <t>Jin</t>
  </si>
  <si>
    <t>TD#118 (boyd_3bn_03_0114.pdf)</t>
  </si>
  <si>
    <r>
      <t>·</t>
    </r>
    <r>
      <rPr>
        <sz val="7"/>
        <color theme="1"/>
        <rFont val="Times New Roman"/>
        <family val="1"/>
      </rPr>
      <t xml:space="preserve">         </t>
    </r>
    <r>
      <rPr>
        <sz val="11"/>
        <color theme="1"/>
        <rFont val="Calibri"/>
        <family val="2"/>
        <scheme val="minor"/>
      </rPr>
      <t>IDLE Delete</t>
    </r>
  </si>
  <si>
    <t>Meaning</t>
  </si>
  <si>
    <t>Needed</t>
  </si>
  <si>
    <t>TD#117 (boyd_3bn_03_0114.pdf)</t>
  </si>
  <si>
    <t>Leo</t>
  </si>
  <si>
    <t>TD#128: montreuil_3bn_01a_0514.pdf
s/b there (motion NOR #3)</t>
  </si>
  <si>
    <t>Grand Total</t>
  </si>
  <si>
    <t>not applicable</t>
  </si>
  <si>
    <t>TD#51 (PHY LINK Codeword Pointer)</t>
  </si>
  <si>
    <r>
      <t>·</t>
    </r>
    <r>
      <rPr>
        <sz val="7"/>
        <color theme="1"/>
        <rFont val="Times New Roman"/>
        <family val="1"/>
      </rPr>
      <t xml:space="preserve">         </t>
    </r>
    <r>
      <rPr>
        <sz val="11"/>
        <color theme="1"/>
        <rFont val="Calibri"/>
        <family val="2"/>
        <scheme val="minor"/>
      </rPr>
      <t>FCP generation</t>
    </r>
  </si>
  <si>
    <t>(blank)</t>
  </si>
  <si>
    <t>S</t>
  </si>
  <si>
    <t>TD#81: prodan_3bn_01a_0713.pdf;
TD#95 (FDD codes for Node+N, N≥0)</t>
  </si>
  <si>
    <r>
      <t>o</t>
    </r>
    <r>
      <rPr>
        <sz val="7"/>
        <color theme="1"/>
        <rFont val="Times New Roman"/>
        <family val="1"/>
      </rPr>
      <t xml:space="preserve">   </t>
    </r>
    <r>
      <rPr>
        <sz val="11"/>
        <color theme="1"/>
        <rFont val="Calibri"/>
        <family val="2"/>
        <scheme val="minor"/>
      </rPr>
      <t>LDPC</t>
    </r>
  </si>
  <si>
    <t>Was added for TDD, no longer needed</t>
  </si>
  <si>
    <r>
      <t>o</t>
    </r>
    <r>
      <rPr>
        <sz val="7"/>
        <color theme="1"/>
        <rFont val="Times New Roman"/>
        <family val="1"/>
      </rPr>
      <t xml:space="preserve">   </t>
    </r>
    <r>
      <rPr>
        <sz val="11"/>
        <color theme="1"/>
        <rFont val="Calibri"/>
        <family val="2"/>
        <scheme val="minor"/>
      </rPr>
      <t>Data Detector</t>
    </r>
  </si>
  <si>
    <t>Editors create in D1.1</t>
  </si>
  <si>
    <t>TD#4 (LDPC);
TD#47: prodan_3bn_01_0513.pdf;
TD#94: hajduczenia_3bn_01a_0913.pdf</t>
  </si>
  <si>
    <r>
      <t>·</t>
    </r>
    <r>
      <rPr>
        <sz val="7"/>
        <color theme="1"/>
        <rFont val="Times New Roman"/>
        <family val="1"/>
      </rPr>
      <t xml:space="preserve">         </t>
    </r>
    <r>
      <rPr>
        <sz val="11"/>
        <color theme="1"/>
        <rFont val="Calibri"/>
        <family val="2"/>
        <scheme val="minor"/>
      </rPr>
      <t>FEC and Data Detector</t>
    </r>
  </si>
  <si>
    <t>Editors create in D1.0</t>
  </si>
  <si>
    <t>TD#20 (65b);
TD#46: hajduczenia_3bn_04_0513.pdf
TD#50 (continuous vector, no split);</t>
  </si>
  <si>
    <t xml:space="preserve">in draft, </t>
  </si>
  <si>
    <t>PCS (transmitting):</t>
  </si>
  <si>
    <t>in draft, needs work</t>
  </si>
  <si>
    <t>TD#40: remein_3bn_07_0313.pdf
(needs analysis)</t>
  </si>
  <si>
    <t>1.6 Gb/s at MAC / PLS service interface in 192 MHz, in baseline channel conditions</t>
  </si>
  <si>
    <t>Count of Needed</t>
  </si>
  <si>
    <t>Row Labels</t>
  </si>
  <si>
    <t xml:space="preserve">baseline proposal, </t>
  </si>
  <si>
    <t xml:space="preserve">baseline starting point, </t>
  </si>
  <si>
    <t>Downstream TX Block Diagram</t>
  </si>
  <si>
    <t>Points</t>
  </si>
  <si>
    <t>Descroption</t>
  </si>
  <si>
    <t>Status</t>
  </si>
  <si>
    <t>Downstream PHY Layer</t>
  </si>
  <si>
    <t>PHY Layer</t>
  </si>
  <si>
    <t>Total Number of items</t>
  </si>
  <si>
    <t>% Complete</t>
  </si>
  <si>
    <t>Change</t>
  </si>
  <si>
    <t>Who</t>
  </si>
  <si>
    <t>Notes / Comment / References</t>
  </si>
  <si>
    <t>Item</t>
  </si>
  <si>
    <t>Dir</t>
  </si>
  <si>
    <t>Area</t>
  </si>
  <si>
    <t>Line</t>
  </si>
</sst>
</file>

<file path=xl/styles.xml><?xml version="1.0" encoding="utf-8"?>
<styleSheet xmlns="http://schemas.openxmlformats.org/spreadsheetml/2006/main">
  <fonts count="2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vertAlign val="subscript"/>
      <sz val="11"/>
      <color theme="1"/>
      <name val="Calibri"/>
      <family val="2"/>
      <scheme val="minor"/>
    </font>
    <font>
      <sz val="11"/>
      <color theme="1"/>
      <name val="Symbol"/>
      <family val="1"/>
      <charset val="2"/>
    </font>
    <font>
      <sz val="7"/>
      <color theme="1"/>
      <name val="Times New Roman"/>
      <family val="1"/>
    </font>
    <font>
      <b/>
      <sz val="14"/>
      <color rgb="FF365F91"/>
      <name val="Cambria"/>
      <family val="1"/>
    </font>
    <font>
      <sz val="11"/>
      <color theme="1"/>
      <name val="Courier New"/>
      <family val="3"/>
    </font>
    <font>
      <u/>
      <sz val="11"/>
      <color theme="1"/>
      <name val="Calibri"/>
      <family val="2"/>
      <scheme val="minor"/>
    </font>
    <font>
      <u/>
      <sz val="11"/>
      <color theme="10"/>
      <name val="Calibri"/>
      <family val="2"/>
    </font>
    <font>
      <sz val="11"/>
      <name val="Calibri"/>
      <family val="2"/>
    </font>
    <font>
      <strike/>
      <sz val="11"/>
      <color theme="1"/>
      <name val="Calibri"/>
      <family val="2"/>
      <scheme val="minor"/>
    </font>
    <font>
      <strike/>
      <sz val="9"/>
      <color theme="1"/>
      <name val="Calibri"/>
      <family val="2"/>
      <scheme val="minor"/>
    </font>
    <font>
      <sz val="11"/>
      <name val="Calibri"/>
      <family val="2"/>
      <scheme val="minor"/>
    </font>
    <font>
      <u/>
      <sz val="11"/>
      <name val="Calibri"/>
      <family val="2"/>
      <scheme val="minor"/>
    </font>
    <font>
      <sz val="11"/>
      <color theme="1"/>
      <name val="Times New Roman"/>
      <family val="1"/>
    </font>
    <font>
      <sz val="11"/>
      <name val="Symbol"/>
      <family val="1"/>
      <charset val="2"/>
    </font>
    <font>
      <sz val="7"/>
      <name val="Times New Roman"/>
      <family val="1"/>
    </font>
    <font>
      <sz val="11"/>
      <color theme="0" tint="-4.9989318521683403E-2"/>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62">
    <xf numFmtId="0" fontId="0" fillId="0" borderId="0" xfId="0"/>
    <xf numFmtId="0" fontId="0" fillId="0" borderId="0" xfId="0" applyFill="1" applyAlignment="1">
      <alignment horizontal="center"/>
    </xf>
    <xf numFmtId="0" fontId="0" fillId="0" borderId="0" xfId="0" applyAlignment="1">
      <alignment horizontal="center"/>
    </xf>
    <xf numFmtId="0" fontId="3" fillId="0" borderId="0" xfId="0" applyFont="1" applyAlignment="1">
      <alignment vertical="center" textRotation="90"/>
    </xf>
    <xf numFmtId="0" fontId="4" fillId="0" borderId="0" xfId="0" applyFont="1"/>
    <xf numFmtId="0" fontId="0" fillId="0" borderId="0" xfId="0" applyAlignment="1">
      <alignment wrapText="1"/>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0" fontId="6" fillId="0" borderId="3" xfId="0" applyFont="1" applyBorder="1" applyAlignment="1">
      <alignment horizontal="left" wrapText="1" indent="2"/>
    </xf>
    <xf numFmtId="0" fontId="3" fillId="0" borderId="3" xfId="0" applyFont="1" applyBorder="1" applyAlignment="1">
      <alignment horizontal="center" vertical="center" textRotation="90"/>
    </xf>
    <xf numFmtId="0" fontId="8" fillId="0" borderId="4" xfId="0" applyFont="1" applyBorder="1" applyAlignment="1">
      <alignment horizontal="center" vertical="center" textRotation="90"/>
    </xf>
    <xf numFmtId="0" fontId="0" fillId="0" borderId="0"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wrapText="1"/>
    </xf>
    <xf numFmtId="0" fontId="0" fillId="2" borderId="7" xfId="0" applyFill="1" applyBorder="1" applyAlignment="1">
      <alignment horizontal="center" wrapText="1"/>
    </xf>
    <xf numFmtId="0" fontId="2" fillId="0" borderId="7" xfId="0" applyFont="1" applyBorder="1" applyAlignment="1">
      <alignment wrapText="1"/>
    </xf>
    <xf numFmtId="0" fontId="3" fillId="0" borderId="7" xfId="0" applyFont="1" applyBorder="1" applyAlignment="1">
      <alignment horizontal="center" vertical="center" textRotation="90"/>
    </xf>
    <xf numFmtId="0" fontId="8" fillId="0" borderId="8" xfId="0" applyFont="1" applyBorder="1" applyAlignment="1">
      <alignment horizontal="center" vertical="center" textRotation="90"/>
    </xf>
    <xf numFmtId="0" fontId="0" fillId="0" borderId="5" xfId="0" applyFill="1" applyBorder="1" applyAlignment="1">
      <alignment horizontal="center"/>
    </xf>
    <xf numFmtId="0" fontId="0" fillId="0" borderId="7" xfId="0" applyFill="1" applyBorder="1" applyAlignment="1">
      <alignment wrapText="1"/>
    </xf>
    <xf numFmtId="0" fontId="0" fillId="0" borderId="7" xfId="0" applyFill="1" applyBorder="1" applyAlignment="1">
      <alignment horizontal="center" wrapText="1"/>
    </xf>
    <xf numFmtId="0" fontId="6" fillId="0" borderId="7" xfId="0" applyFont="1" applyFill="1" applyBorder="1" applyAlignment="1">
      <alignment horizontal="left" wrapText="1" indent="2"/>
    </xf>
    <xf numFmtId="0" fontId="4" fillId="0" borderId="0" xfId="0" applyFont="1" applyAlignment="1">
      <alignment horizontal="left"/>
    </xf>
    <xf numFmtId="0" fontId="0" fillId="0" borderId="7" xfId="0" applyBorder="1" applyAlignment="1">
      <alignment horizontal="center" wrapText="1"/>
    </xf>
    <xf numFmtId="0" fontId="9" fillId="0" borderId="7" xfId="0" applyFont="1" applyBorder="1" applyAlignment="1">
      <alignment horizontal="left" wrapText="1" indent="8"/>
    </xf>
    <xf numFmtId="0" fontId="6" fillId="0" borderId="7" xfId="0" applyFont="1" applyBorder="1" applyAlignment="1">
      <alignment horizontal="left" wrapText="1" indent="2"/>
    </xf>
    <xf numFmtId="0" fontId="0" fillId="3" borderId="9" xfId="0" applyFill="1" applyBorder="1" applyAlignment="1">
      <alignment horizontal="center"/>
    </xf>
    <xf numFmtId="0" fontId="0" fillId="3" borderId="10" xfId="0" applyFill="1" applyBorder="1" applyAlignment="1">
      <alignment horizontal="center"/>
    </xf>
    <xf numFmtId="0" fontId="11" fillId="3" borderId="11" xfId="2" applyFill="1" applyBorder="1" applyAlignment="1" applyProtection="1">
      <alignment wrapText="1"/>
    </xf>
    <xf numFmtId="0" fontId="0" fillId="2" borderId="11" xfId="0" applyFill="1" applyBorder="1"/>
    <xf numFmtId="0" fontId="8" fillId="3" borderId="11" xfId="0" applyFont="1" applyFill="1" applyBorder="1"/>
    <xf numFmtId="0" fontId="3" fillId="0" borderId="11" xfId="0" applyFont="1" applyBorder="1" applyAlignment="1">
      <alignment horizontal="center" vertical="center" textRotation="90"/>
    </xf>
    <xf numFmtId="0" fontId="8" fillId="0" borderId="12" xfId="0" applyFont="1" applyBorder="1" applyAlignment="1">
      <alignment horizontal="center" vertical="center" textRotation="90"/>
    </xf>
    <xf numFmtId="0" fontId="0" fillId="0" borderId="1" xfId="0" applyFill="1" applyBorder="1" applyAlignment="1">
      <alignment horizontal="center"/>
    </xf>
    <xf numFmtId="0" fontId="0" fillId="0" borderId="2" xfId="0" applyFill="1" applyBorder="1" applyAlignment="1">
      <alignment horizontal="center"/>
    </xf>
    <xf numFmtId="0" fontId="11" fillId="0" borderId="3" xfId="2" applyFill="1" applyBorder="1" applyAlignment="1" applyProtection="1">
      <alignment wrapText="1"/>
    </xf>
    <xf numFmtId="0" fontId="0" fillId="0" borderId="3" xfId="0" applyFill="1" applyBorder="1" applyAlignment="1">
      <alignment horizontal="center" wrapText="1"/>
    </xf>
    <xf numFmtId="0" fontId="0" fillId="0" borderId="3" xfId="0" applyFill="1" applyBorder="1" applyAlignment="1">
      <alignment wrapText="1"/>
    </xf>
    <xf numFmtId="0" fontId="0" fillId="4" borderId="5" xfId="0" applyFill="1" applyBorder="1" applyAlignment="1">
      <alignment horizontal="center"/>
    </xf>
    <xf numFmtId="0" fontId="0" fillId="4" borderId="7" xfId="0" applyFill="1" applyBorder="1" applyAlignment="1">
      <alignment wrapText="1"/>
    </xf>
    <xf numFmtId="0" fontId="0" fillId="4" borderId="7" xfId="0" applyFill="1" applyBorder="1" applyAlignment="1">
      <alignment horizontal="center" wrapText="1"/>
    </xf>
    <xf numFmtId="0" fontId="6" fillId="4" borderId="7" xfId="0" applyFont="1" applyFill="1" applyBorder="1" applyAlignment="1">
      <alignment horizontal="left" wrapText="1" indent="2"/>
    </xf>
    <xf numFmtId="0" fontId="11" fillId="4" borderId="7" xfId="2" applyFill="1" applyBorder="1" applyAlignment="1" applyProtection="1">
      <alignment wrapText="1"/>
    </xf>
    <xf numFmtId="0" fontId="11" fillId="0" borderId="7" xfId="2" applyBorder="1" applyAlignment="1" applyProtection="1">
      <alignment wrapText="1"/>
    </xf>
    <xf numFmtId="0" fontId="0" fillId="3" borderId="11" xfId="0" applyFill="1" applyBorder="1"/>
    <xf numFmtId="0" fontId="3" fillId="0" borderId="4" xfId="0" applyFont="1" applyBorder="1" applyAlignment="1">
      <alignment horizontal="center" vertical="center" textRotation="90"/>
    </xf>
    <xf numFmtId="0" fontId="3" fillId="0" borderId="8" xfId="0" applyFont="1" applyBorder="1" applyAlignment="1">
      <alignment horizontal="center" vertical="center" textRotation="90"/>
    </xf>
    <xf numFmtId="0" fontId="2" fillId="4" borderId="7" xfId="0" applyFont="1" applyFill="1" applyBorder="1" applyAlignment="1">
      <alignment wrapText="1"/>
    </xf>
    <xf numFmtId="0" fontId="13" fillId="0" borderId="0" xfId="0" applyFont="1"/>
    <xf numFmtId="0" fontId="0" fillId="0" borderId="0" xfId="0" applyFont="1"/>
    <xf numFmtId="0" fontId="6" fillId="0" borderId="7" xfId="0" applyFont="1" applyBorder="1" applyAlignment="1">
      <alignment horizontal="left" wrapText="1" indent="5"/>
    </xf>
    <xf numFmtId="0" fontId="0" fillId="0" borderId="0" xfId="0" applyFont="1"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xf numFmtId="0" fontId="0" fillId="2" borderId="15" xfId="0" applyFill="1" applyBorder="1"/>
    <xf numFmtId="0" fontId="8" fillId="3" borderId="15" xfId="0" applyFont="1" applyFill="1" applyBorder="1"/>
    <xf numFmtId="0" fontId="3" fillId="0" borderId="15" xfId="0" applyFont="1" applyBorder="1" applyAlignment="1">
      <alignment horizontal="center" vertical="center" textRotation="90"/>
    </xf>
    <xf numFmtId="0" fontId="13" fillId="0" borderId="0" xfId="0" applyFont="1" applyBorder="1" applyAlignment="1">
      <alignment horizontal="center"/>
    </xf>
    <xf numFmtId="0" fontId="0" fillId="0" borderId="16" xfId="0" applyFont="1" applyBorder="1" applyAlignment="1">
      <alignment horizontal="center"/>
    </xf>
    <xf numFmtId="0" fontId="0" fillId="0" borderId="17" xfId="0" applyBorder="1" applyAlignment="1">
      <alignment horizontal="center"/>
    </xf>
    <xf numFmtId="0" fontId="0" fillId="0" borderId="18" xfId="0" applyFont="1" applyBorder="1" applyAlignment="1">
      <alignment wrapText="1"/>
    </xf>
    <xf numFmtId="0" fontId="0" fillId="0" borderId="18" xfId="0" applyFont="1" applyBorder="1" applyAlignment="1">
      <alignment horizontal="center" wrapText="1"/>
    </xf>
    <xf numFmtId="0" fontId="6" fillId="0" borderId="18" xfId="0" applyFont="1" applyBorder="1" applyAlignment="1">
      <alignment horizontal="left" wrapText="1" indent="5"/>
    </xf>
    <xf numFmtId="0" fontId="3" fillId="0" borderId="18" xfId="0" applyFont="1" applyBorder="1" applyAlignment="1">
      <alignment horizontal="center" vertical="center" textRotation="90"/>
    </xf>
    <xf numFmtId="0" fontId="0" fillId="0" borderId="5" xfId="0" applyFont="1" applyBorder="1" applyAlignment="1">
      <alignment horizontal="center"/>
    </xf>
    <xf numFmtId="0" fontId="0" fillId="0" borderId="7" xfId="0" applyFont="1" applyBorder="1" applyAlignment="1">
      <alignment wrapText="1"/>
    </xf>
    <xf numFmtId="0" fontId="0" fillId="0" borderId="7" xfId="0" applyFont="1" applyBorder="1" applyAlignment="1">
      <alignment horizontal="center" wrapText="1"/>
    </xf>
    <xf numFmtId="0" fontId="14" fillId="0" borderId="0" xfId="0" applyFont="1" applyAlignment="1">
      <alignment horizontal="left"/>
    </xf>
    <xf numFmtId="0" fontId="15" fillId="0" borderId="7" xfId="0" applyFont="1" applyBorder="1" applyAlignment="1">
      <alignment horizontal="center" wrapText="1"/>
    </xf>
    <xf numFmtId="0" fontId="15" fillId="0" borderId="7" xfId="0" applyFont="1" applyBorder="1" applyAlignment="1">
      <alignment wrapText="1"/>
    </xf>
    <xf numFmtId="0" fontId="16" fillId="0" borderId="7" xfId="0" applyFont="1" applyBorder="1" applyAlignment="1">
      <alignment wrapText="1"/>
    </xf>
    <xf numFmtId="0" fontId="0" fillId="0" borderId="7" xfId="0" applyBorder="1" applyAlignment="1">
      <alignment horizontal="left" wrapText="1" indent="2"/>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xf numFmtId="0" fontId="0" fillId="2" borderId="21" xfId="0" applyFill="1" applyBorder="1"/>
    <xf numFmtId="0" fontId="8" fillId="3" borderId="21" xfId="0" applyFont="1" applyFill="1" applyBorder="1"/>
    <xf numFmtId="0" fontId="3" fillId="0" borderId="21" xfId="0" applyFont="1" applyBorder="1" applyAlignment="1">
      <alignment horizontal="center" vertical="center" textRotation="90"/>
    </xf>
    <xf numFmtId="0" fontId="0" fillId="0" borderId="16" xfId="0" applyBorder="1" applyAlignment="1">
      <alignment horizontal="center"/>
    </xf>
    <xf numFmtId="0" fontId="0" fillId="0" borderId="16" xfId="0" applyFill="1" applyBorder="1" applyAlignment="1">
      <alignment horizontal="center"/>
    </xf>
    <xf numFmtId="0" fontId="0" fillId="0" borderId="18" xfId="0" applyFill="1" applyBorder="1" applyAlignment="1">
      <alignment wrapText="1"/>
    </xf>
    <xf numFmtId="0" fontId="0" fillId="0" borderId="18" xfId="0" applyFill="1" applyBorder="1" applyAlignment="1">
      <alignment horizontal="center" wrapText="1"/>
    </xf>
    <xf numFmtId="0" fontId="0" fillId="0" borderId="6" xfId="0" applyFill="1" applyBorder="1" applyAlignment="1">
      <alignment horizontal="center"/>
    </xf>
    <xf numFmtId="0" fontId="3" fillId="0" borderId="12" xfId="0" applyFont="1" applyBorder="1" applyAlignment="1">
      <alignment horizontal="center" vertical="center" textRotation="90"/>
    </xf>
    <xf numFmtId="0" fontId="11" fillId="4" borderId="3" xfId="2" applyFill="1" applyBorder="1" applyAlignment="1" applyProtection="1">
      <alignment wrapText="1"/>
    </xf>
    <xf numFmtId="0" fontId="0" fillId="4" borderId="3" xfId="0" applyFill="1" applyBorder="1" applyAlignment="1">
      <alignment horizontal="center" wrapText="1"/>
    </xf>
    <xf numFmtId="0" fontId="6" fillId="4" borderId="3" xfId="0" applyFont="1" applyFill="1" applyBorder="1" applyAlignment="1">
      <alignment horizontal="left" wrapText="1" indent="2"/>
    </xf>
    <xf numFmtId="0" fontId="0" fillId="0" borderId="7" xfId="0" applyBorder="1" applyAlignment="1">
      <alignment vertical="top" wrapText="1"/>
    </xf>
    <xf numFmtId="0" fontId="6" fillId="0" borderId="7" xfId="0" applyFont="1" applyBorder="1" applyAlignment="1">
      <alignment horizontal="left" vertical="top" wrapText="1" indent="2"/>
    </xf>
    <xf numFmtId="0" fontId="0" fillId="4" borderId="7" xfId="0" applyFill="1" applyBorder="1" applyAlignment="1">
      <alignment vertical="top" wrapText="1"/>
    </xf>
    <xf numFmtId="0" fontId="6" fillId="4" borderId="7" xfId="0" applyFont="1" applyFill="1" applyBorder="1" applyAlignment="1">
      <alignment horizontal="left" vertical="top" wrapText="1" indent="2"/>
    </xf>
    <xf numFmtId="0" fontId="2" fillId="0" borderId="7" xfId="0" applyFont="1" applyBorder="1" applyAlignment="1">
      <alignment vertical="top" wrapText="1"/>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xf numFmtId="0" fontId="0" fillId="2" borderId="7" xfId="0" applyFill="1" applyBorder="1"/>
    <xf numFmtId="0" fontId="8" fillId="3" borderId="7" xfId="0" applyFont="1" applyFill="1" applyBorder="1"/>
    <xf numFmtId="0" fontId="0" fillId="0" borderId="7" xfId="0" applyFill="1" applyBorder="1" applyAlignment="1">
      <alignment vertical="top" wrapText="1"/>
    </xf>
    <xf numFmtId="0" fontId="15" fillId="0" borderId="7" xfId="0" applyFont="1" applyFill="1" applyBorder="1" applyAlignment="1">
      <alignment horizontal="center" wrapText="1"/>
    </xf>
    <xf numFmtId="0" fontId="2" fillId="0" borderId="7" xfId="0" applyFont="1" applyFill="1" applyBorder="1" applyAlignment="1">
      <alignment wrapText="1"/>
    </xf>
    <xf numFmtId="0" fontId="15" fillId="0" borderId="6" xfId="0" applyFont="1" applyFill="1" applyBorder="1" applyAlignment="1">
      <alignment horizontal="center"/>
    </xf>
    <xf numFmtId="0" fontId="11" fillId="0" borderId="7" xfId="2" applyFill="1" applyBorder="1" applyAlignment="1" applyProtection="1">
      <alignment wrapText="1"/>
    </xf>
    <xf numFmtId="0" fontId="9" fillId="0" borderId="7" xfId="0" applyFont="1" applyFill="1" applyBorder="1" applyAlignment="1">
      <alignment horizontal="left" wrapText="1" indent="8"/>
    </xf>
    <xf numFmtId="0" fontId="0" fillId="0" borderId="0" xfId="0" applyFill="1"/>
    <xf numFmtId="0" fontId="4" fillId="0" borderId="0" xfId="0" applyFont="1" applyFill="1" applyAlignment="1">
      <alignment horizontal="left"/>
    </xf>
    <xf numFmtId="0" fontId="11" fillId="0" borderId="18" xfId="2" applyBorder="1" applyAlignment="1" applyProtection="1">
      <alignment wrapText="1"/>
    </xf>
    <xf numFmtId="0" fontId="0" fillId="0" borderId="18" xfId="0" applyBorder="1" applyAlignment="1">
      <alignment horizontal="center" wrapText="1"/>
    </xf>
    <xf numFmtId="0" fontId="6" fillId="0" borderId="18" xfId="0" applyFont="1" applyBorder="1" applyAlignment="1">
      <alignment horizontal="left" wrapText="1" indent="2"/>
    </xf>
    <xf numFmtId="0" fontId="15" fillId="0" borderId="5" xfId="0" applyFont="1" applyFill="1" applyBorder="1" applyAlignment="1">
      <alignment horizontal="center"/>
    </xf>
    <xf numFmtId="0" fontId="15" fillId="0" borderId="7" xfId="0" applyFont="1" applyFill="1" applyBorder="1" applyAlignment="1">
      <alignment vertical="top" wrapText="1"/>
    </xf>
    <xf numFmtId="0" fontId="18" fillId="0" borderId="7" xfId="0" applyFont="1" applyFill="1" applyBorder="1" applyAlignment="1">
      <alignment horizontal="left" wrapText="1" indent="2"/>
    </xf>
    <xf numFmtId="0" fontId="15" fillId="0" borderId="0" xfId="0" applyFont="1" applyFill="1" applyBorder="1" applyAlignment="1">
      <alignment horizontal="center"/>
    </xf>
    <xf numFmtId="0" fontId="11" fillId="0" borderId="7" xfId="2" applyBorder="1" applyAlignment="1" applyProtection="1">
      <alignment vertical="top" wrapText="1"/>
    </xf>
    <xf numFmtId="0" fontId="11" fillId="0" borderId="7" xfId="2" applyFill="1" applyBorder="1" applyAlignment="1" applyProtection="1">
      <alignment vertical="top" wrapText="1"/>
    </xf>
    <xf numFmtId="0" fontId="0" fillId="0" borderId="1" xfId="0" applyBorder="1"/>
    <xf numFmtId="0" fontId="0" fillId="0" borderId="4" xfId="0" applyFill="1" applyBorder="1" applyAlignment="1">
      <alignment horizontal="center"/>
    </xf>
    <xf numFmtId="0" fontId="2" fillId="2" borderId="7" xfId="0" applyFont="1" applyFill="1" applyBorder="1" applyAlignment="1">
      <alignment wrapText="1"/>
    </xf>
    <xf numFmtId="0" fontId="0" fillId="0" borderId="22" xfId="0" applyBorder="1"/>
    <xf numFmtId="0" fontId="0" fillId="0" borderId="23" xfId="0" applyBorder="1" applyAlignment="1">
      <alignment horizontal="center"/>
    </xf>
    <xf numFmtId="0" fontId="0" fillId="0" borderId="5" xfId="0" applyFill="1" applyBorder="1"/>
    <xf numFmtId="0" fontId="0" fillId="0" borderId="8" xfId="0" applyFill="1" applyBorder="1"/>
    <xf numFmtId="0" fontId="13" fillId="0" borderId="0" xfId="0" applyFont="1" applyFill="1"/>
    <xf numFmtId="0" fontId="13" fillId="0" borderId="5" xfId="0" applyFont="1" applyBorder="1" applyAlignment="1">
      <alignment horizontal="center"/>
    </xf>
    <xf numFmtId="0" fontId="13" fillId="0" borderId="6" xfId="0" applyFont="1" applyBorder="1" applyAlignment="1">
      <alignment horizontal="center"/>
    </xf>
    <xf numFmtId="0" fontId="0" fillId="0" borderId="7" xfId="0" applyFont="1" applyBorder="1" applyAlignment="1">
      <alignment vertical="top" wrapText="1"/>
    </xf>
    <xf numFmtId="0" fontId="0" fillId="0" borderId="8" xfId="0" applyFill="1" applyBorder="1" applyAlignment="1">
      <alignment horizontal="center"/>
    </xf>
    <xf numFmtId="0" fontId="2" fillId="0" borderId="9" xfId="0" applyFont="1" applyBorder="1"/>
    <xf numFmtId="0" fontId="2" fillId="0" borderId="12" xfId="0" applyFont="1" applyFill="1" applyBorder="1" applyAlignment="1">
      <alignment horizontal="center"/>
    </xf>
    <xf numFmtId="0" fontId="0" fillId="0" borderId="0" xfId="0" applyNumberFormat="1"/>
    <xf numFmtId="0" fontId="0" fillId="0" borderId="0" xfId="0" applyAlignment="1">
      <alignment horizontal="left"/>
    </xf>
    <xf numFmtId="0" fontId="0" fillId="0" borderId="3" xfId="0" applyBorder="1"/>
    <xf numFmtId="0" fontId="0" fillId="0" borderId="4" xfId="0" applyBorder="1" applyAlignment="1">
      <alignment horizontal="center"/>
    </xf>
    <xf numFmtId="0" fontId="0" fillId="0" borderId="24" xfId="0" applyBorder="1"/>
    <xf numFmtId="0" fontId="0" fillId="0" borderId="7" xfId="0" applyBorder="1"/>
    <xf numFmtId="0" fontId="0" fillId="2" borderId="7" xfId="0" applyFill="1" applyBorder="1" applyAlignment="1">
      <alignment wrapText="1"/>
    </xf>
    <xf numFmtId="0" fontId="0" fillId="0" borderId="5" xfId="0" applyBorder="1"/>
    <xf numFmtId="0" fontId="0" fillId="0" borderId="8" xfId="0" applyBorder="1" applyAlignment="1">
      <alignment horizontal="center"/>
    </xf>
    <xf numFmtId="0" fontId="0" fillId="0" borderId="0" xfId="0" pivotButton="1"/>
    <xf numFmtId="0" fontId="2" fillId="0" borderId="11" xfId="0" applyFont="1" applyBorder="1"/>
    <xf numFmtId="0" fontId="2" fillId="0" borderId="12" xfId="0" applyFont="1" applyBorder="1" applyAlignment="1">
      <alignment horizontal="center"/>
    </xf>
    <xf numFmtId="0" fontId="2" fillId="0" borderId="0" xfId="0" applyFont="1" applyAlignment="1"/>
    <xf numFmtId="9" fontId="0" fillId="3" borderId="9" xfId="1" applyFont="1" applyFill="1" applyBorder="1" applyAlignment="1">
      <alignment horizontal="center"/>
    </xf>
    <xf numFmtId="0" fontId="20" fillId="0" borderId="0" xfId="0" applyFont="1" applyFill="1" applyBorder="1" applyAlignment="1">
      <alignment horizontal="center"/>
    </xf>
    <xf numFmtId="0" fontId="15" fillId="0" borderId="22" xfId="0" applyFont="1" applyFill="1" applyBorder="1" applyAlignment="1">
      <alignment horizontal="center"/>
    </xf>
    <xf numFmtId="0" fontId="0" fillId="0" borderId="25" xfId="0" applyFill="1" applyBorder="1" applyAlignment="1">
      <alignment horizontal="center"/>
    </xf>
    <xf numFmtId="0" fontId="2" fillId="0" borderId="22" xfId="0" applyFont="1" applyBorder="1" applyAlignment="1">
      <alignment horizontal="right"/>
    </xf>
    <xf numFmtId="9" fontId="0" fillId="0" borderId="24" xfId="1" applyFont="1" applyFill="1" applyBorder="1" applyAlignment="1">
      <alignment horizontal="center"/>
    </xf>
    <xf numFmtId="0" fontId="2" fillId="0" borderId="24" xfId="0" applyFont="1" applyBorder="1" applyAlignment="1">
      <alignment horizontal="right" wrapText="1"/>
    </xf>
    <xf numFmtId="0" fontId="2" fillId="0" borderId="24" xfId="0" applyFont="1" applyBorder="1" applyAlignment="1">
      <alignment horizontal="center" vertical="center" textRotation="90"/>
    </xf>
    <xf numFmtId="0" fontId="2" fillId="0" borderId="23" xfId="0" applyFont="1" applyBorder="1" applyAlignment="1">
      <alignment horizontal="center" vertical="center" textRotation="90"/>
    </xf>
    <xf numFmtId="0" fontId="2" fillId="0" borderId="0" xfId="0" applyFont="1" applyFill="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wrapText="1"/>
    </xf>
    <xf numFmtId="0" fontId="2" fillId="0" borderId="11" xfId="0" applyFont="1" applyBorder="1" applyAlignment="1">
      <alignment horizontal="center" wrapText="1"/>
    </xf>
    <xf numFmtId="0" fontId="2" fillId="0" borderId="11" xfId="0" applyFont="1" applyBorder="1" applyAlignment="1">
      <alignment horizontal="center" vertical="center" textRotation="90"/>
    </xf>
    <xf numFmtId="0" fontId="2" fillId="0" borderId="12" xfId="0" applyFont="1" applyBorder="1" applyAlignment="1">
      <alignment horizontal="center" vertical="center" textRotation="90"/>
    </xf>
  </cellXfs>
  <cellStyles count="3">
    <cellStyle name="Hyperlink" xfId="2" builtin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oC%20Presentation%20Index.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sentations"/>
      <sheetName val="scratch"/>
      <sheetName val="Motions"/>
      <sheetName val="Straw Polls"/>
      <sheetName val="MotionPivot"/>
      <sheetName val="Lookups"/>
      <sheetName val="2013 analysis"/>
      <sheetName val="WI Pivot"/>
      <sheetName val="Work Items (2)"/>
    </sheetNames>
    <sheetDataSet>
      <sheetData sheetId="0"/>
      <sheetData sheetId="1"/>
      <sheetData sheetId="2"/>
      <sheetData sheetId="3"/>
      <sheetData sheetId="4"/>
      <sheetData sheetId="5">
        <row r="1">
          <cell r="A1" t="str">
            <v>Meeting</v>
          </cell>
        </row>
        <row r="2">
          <cell r="A2" t="str">
            <v>1209 GVA</v>
          </cell>
        </row>
        <row r="3">
          <cell r="A3" t="str">
            <v>1210 HGH</v>
          </cell>
        </row>
        <row r="4">
          <cell r="A4" t="str">
            <v>1211 SAT</v>
          </cell>
        </row>
        <row r="5">
          <cell r="A5" t="str">
            <v>1301 PHX</v>
          </cell>
        </row>
        <row r="6">
          <cell r="A6" t="str">
            <v>1303 ORL</v>
          </cell>
        </row>
        <row r="7">
          <cell r="A7" t="str">
            <v>1305 VIC</v>
          </cell>
        </row>
        <row r="8">
          <cell r="A8" t="str">
            <v>1307 GVA</v>
          </cell>
        </row>
        <row r="9">
          <cell r="A9" t="str">
            <v>1309 YRK</v>
          </cell>
        </row>
        <row r="10">
          <cell r="A10" t="str">
            <v>1311 DAL</v>
          </cell>
        </row>
        <row r="11">
          <cell r="A11" t="str">
            <v>1401 IWL</v>
          </cell>
        </row>
        <row r="12">
          <cell r="A12" t="str">
            <v>1403 PEK</v>
          </cell>
        </row>
        <row r="13">
          <cell r="A13" t="str">
            <v>1405 NOR</v>
          </cell>
        </row>
        <row r="14">
          <cell r="A14" t="str">
            <v>1407 SDO</v>
          </cell>
        </row>
        <row r="15">
          <cell r="A15" t="str">
            <v>1409 KTA</v>
          </cell>
        </row>
        <row r="16">
          <cell r="A16" t="str">
            <v>1411 SAT</v>
          </cell>
        </row>
        <row r="17">
          <cell r="A17" t="str">
            <v>1501 ATL</v>
          </cell>
        </row>
        <row r="18">
          <cell r="A18" t="str">
            <v>1503 BER</v>
          </cell>
        </row>
        <row r="19">
          <cell r="A19" t="str">
            <v>1506 PIT</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uane" refreshedDate="41842.684007986114" createdVersion="3" refreshedVersion="3" minRefreshableVersion="3" recordCount="197">
  <cacheSource type="worksheet">
    <worksheetSource ref="A1:I203" sheet="Work Items"/>
  </cacheSource>
  <cacheFields count="9">
    <cacheField name="Line" numFmtId="0">
      <sharedItems containsString="0" containsBlank="1" containsNumber="1" containsInteger="1" minValue="1" maxValue="291"/>
    </cacheField>
    <cacheField name="Area" numFmtId="0">
      <sharedItems containsBlank="1"/>
    </cacheField>
    <cacheField name="Dir" numFmtId="0">
      <sharedItems containsBlank="1"/>
    </cacheField>
    <cacheField name="Item" numFmtId="0">
      <sharedItems containsBlank="1"/>
    </cacheField>
    <cacheField name="Status" numFmtId="0">
      <sharedItems containsBlank="1" count="8">
        <m/>
        <s v="D"/>
        <s v="N/A"/>
        <s v="S"/>
        <s v=" "/>
        <s v="B"/>
        <s v="D1.0"/>
        <s v="D-"/>
      </sharedItems>
    </cacheField>
    <cacheField name="Notes / Comment / References" numFmtId="0">
      <sharedItems containsBlank="1" longText="1"/>
    </cacheField>
    <cacheField name="Who" numFmtId="0">
      <sharedItems containsBlank="1" containsMixedTypes="1" containsNumber="1" minValue="0.51449275362318836" maxValue="0.62867647058823528" count="13">
        <n v="0.62867647058823528"/>
        <m/>
        <s v="Mark"/>
        <s v="Leo"/>
        <s v="Rich"/>
        <s v="Duane"/>
        <s v="Jin"/>
        <s v="Avi"/>
        <s v="Tom K"/>
        <s v="Bill"/>
        <s v="Hesham"/>
        <n v="0.5419847328244275" u="1"/>
        <n v="0.51449275362318836" u="1"/>
      </sharedItems>
    </cacheField>
    <cacheField name="Needed" numFmtId="0">
      <sharedItems containsBlank="1" containsMixedTypes="1" containsNumber="1" containsInteger="1" minValue="131" maxValue="138" count="6">
        <n v="136"/>
        <s v="X"/>
        <m/>
        <s v="h"/>
        <n v="131" u="1"/>
        <n v="138" u="1"/>
      </sharedItems>
    </cacheField>
    <cacheField name="Points" numFmtId="0">
      <sharedItems containsBlank="1" containsMixedTypes="1" containsNumber="1" minValue="0" maxValue="85.5" count="9">
        <n v="85.5"/>
        <n v="1"/>
        <s v=""/>
        <n v="0"/>
        <n v="0.25"/>
        <n v="0.5"/>
        <n v="0.75"/>
        <m/>
        <n v="71" u="1"/>
      </sharedItems>
    </cacheField>
  </cacheFields>
</pivotCacheDefinition>
</file>

<file path=xl/pivotCache/pivotCacheRecords1.xml><?xml version="1.0" encoding="utf-8"?>
<pivotCacheRecords xmlns="http://schemas.openxmlformats.org/spreadsheetml/2006/main" xmlns:r="http://schemas.openxmlformats.org/officeDocument/2006/relationships" count="197">
  <r>
    <n v="1"/>
    <s v="PHY Layer"/>
    <s v="Downstream"/>
    <s v="Downstream PHY Layer"/>
    <x v="0"/>
    <m/>
    <x v="0"/>
    <x v="0"/>
    <x v="0"/>
  </r>
  <r>
    <n v="2"/>
    <m/>
    <m/>
    <s v="Downstream TX Block Diagram"/>
    <x v="1"/>
    <m/>
    <x v="1"/>
    <x v="1"/>
    <x v="1"/>
  </r>
  <r>
    <n v="3"/>
    <m/>
    <m/>
    <s v="Reconciliation"/>
    <x v="2"/>
    <s v="No changes"/>
    <x v="1"/>
    <x v="2"/>
    <x v="2"/>
  </r>
  <r>
    <n v="4"/>
    <m/>
    <m/>
    <s v="1.6 Gb/s at MAC / PLS service interface in 192 MHz, in baseline channel conditions"/>
    <x v="0"/>
    <s v="TD#40: remein_3bn_07_0313.pdf_x000a_(needs analysis)"/>
    <x v="1"/>
    <x v="1"/>
    <x v="3"/>
  </r>
  <r>
    <n v="6"/>
    <m/>
    <m/>
    <s v="PCS (transmitting):"/>
    <x v="0"/>
    <m/>
    <x v="1"/>
    <x v="3"/>
    <x v="2"/>
  </r>
  <r>
    <n v="7"/>
    <m/>
    <m/>
    <s v="·         64B/66B Encoder / Decoder"/>
    <x v="1"/>
    <s v="TD#20 (65b);_x000a_TD#46: hajduczenia_3bn_04_0513.pdf_x000a_TD#50 (continuous vector, no split);"/>
    <x v="1"/>
    <x v="1"/>
    <x v="1"/>
  </r>
  <r>
    <n v="10"/>
    <m/>
    <m/>
    <s v="·         FEC and Data Detector"/>
    <x v="0"/>
    <s v="TD#4 (LDPC);_x000a_TD#47: prodan_3bn_01_0513.pdf;_x000a_TD#94: hajduczenia_3bn_01a_0913.pdf"/>
    <x v="1"/>
    <x v="3"/>
    <x v="2"/>
  </r>
  <r>
    <n v="13"/>
    <m/>
    <m/>
    <s v="o   LDPC"/>
    <x v="1"/>
    <s v="TD#81: prodan_3bn_01a_0713.pdf;_x000a_TD#95 (FDD codes for Node+N, N≥0)"/>
    <x v="1"/>
    <x v="1"/>
    <x v="1"/>
  </r>
  <r>
    <n v="15"/>
    <m/>
    <m/>
    <s v="o   MTTFPA"/>
    <x v="1"/>
    <s v="TD#82 (objective);_x000a_TD#93: prodan_3bn_02a_0913.pdf"/>
    <x v="1"/>
    <x v="1"/>
    <x v="1"/>
  </r>
  <r>
    <n v="17"/>
    <m/>
    <m/>
    <s v="·         NCP generation"/>
    <x v="3"/>
    <s v="TD#51 (PHY LINK Codeword Pointer)"/>
    <x v="2"/>
    <x v="1"/>
    <x v="4"/>
  </r>
  <r>
    <n v="18"/>
    <m/>
    <m/>
    <s v="·         Scrambler"/>
    <x v="0"/>
    <s v="TD#128: montreuil_3bn_01a_0514.pdf_x000a_s/b there (motion NOR #3)"/>
    <x v="3"/>
    <x v="1"/>
    <x v="3"/>
  </r>
  <r>
    <n v="19"/>
    <m/>
    <m/>
    <s v="·         Gearbox"/>
    <x v="3"/>
    <s v="TD#117 (boyd_3bn_03_0114.pdf)"/>
    <x v="1"/>
    <x v="1"/>
    <x v="4"/>
  </r>
  <r>
    <n v="20"/>
    <m/>
    <m/>
    <s v="·         IDLE Delete"/>
    <x v="3"/>
    <s v="TD#118 (boyd_3bn_03_0114.pdf)"/>
    <x v="1"/>
    <x v="1"/>
    <x v="4"/>
  </r>
  <r>
    <n v="21"/>
    <m/>
    <m/>
    <s v="PCS (receiving):"/>
    <x v="0"/>
    <m/>
    <x v="1"/>
    <x v="3"/>
    <x v="2"/>
  </r>
  <r>
    <n v="22"/>
    <m/>
    <m/>
    <s v="·         NCP processing"/>
    <x v="2"/>
    <s v="Leave up to implementers choice"/>
    <x v="1"/>
    <x v="2"/>
    <x v="2"/>
  </r>
  <r>
    <n v="23"/>
    <m/>
    <m/>
    <s v="PCS / PMA Service Interface"/>
    <x v="4"/>
    <m/>
    <x v="2"/>
    <x v="1"/>
    <x v="3"/>
  </r>
  <r>
    <n v="24"/>
    <m/>
    <m/>
    <s v="PMA:"/>
    <x v="0"/>
    <m/>
    <x v="1"/>
    <x v="3"/>
    <x v="2"/>
  </r>
  <r>
    <n v="25"/>
    <m/>
    <m/>
    <s v="·         Symbol Mapper"/>
    <x v="1"/>
    <s v="TD#110: laubach_3bn_04c_1113.pdf_x000a_TD#132: Draft 0.5 Comment Approved Responses"/>
    <x v="1"/>
    <x v="1"/>
    <x v="1"/>
  </r>
  <r>
    <n v="36"/>
    <m/>
    <m/>
    <s v="o   Constellation Mapping"/>
    <x v="1"/>
    <s v="TD#103: prodan_3bn_02_1113.pdf_x000a_shen_3bn_01_140226_Constellation.pdf (comment resolution)"/>
    <x v="1"/>
    <x v="1"/>
    <x v="1"/>
  </r>
  <r>
    <n v="37"/>
    <m/>
    <m/>
    <s v="·         Interleaving"/>
    <x v="0"/>
    <m/>
    <x v="1"/>
    <x v="3"/>
    <x v="2"/>
  </r>
  <r>
    <n v="39"/>
    <m/>
    <m/>
    <s v="o   Time"/>
    <x v="1"/>
    <s v="TD#110: laubach_3bn_04c_1113.pdf_x000a_TD#132: Draft 0.5 Comment Approved Responses"/>
    <x v="1"/>
    <x v="1"/>
    <x v="1"/>
  </r>
  <r>
    <n v="40"/>
    <m/>
    <m/>
    <s v="o   Frequency (Rich, Avi)"/>
    <x v="5"/>
    <s v="Frequency interleaving text is preliminary."/>
    <x v="4"/>
    <x v="1"/>
    <x v="5"/>
  </r>
  <r>
    <n v="41"/>
    <m/>
    <m/>
    <s v="·         Pilot Insertion (Avi, Christian, Jin)"/>
    <x v="1"/>
    <s v="TD#29: pietsch_3bn_01_0313.pdf, kliger_3bn_01_0313.pdf;_x000a_TD#132: Draft 0.5 Comment Approved Responses"/>
    <x v="1"/>
    <x v="1"/>
    <x v="1"/>
  </r>
  <r>
    <n v="42"/>
    <m/>
    <m/>
    <s v="o   Pilot structure"/>
    <x v="1"/>
    <s v="TD#60: kliger_3bn_02_0513.pdf pietsch_3bn_01_0313.pdf;_x000a_TD#67: kliger_3bn_02_0513.pdf;_x000a_TD#79: kliger_3bn_02a_0713.pdf_x000a_TD#110: laubach_3bn_04c_1113.pdf_x000a_TD#132: Draft 0.5 Comment Approved Responses"/>
    <x v="1"/>
    <x v="1"/>
    <x v="1"/>
  </r>
  <r>
    <n v="44"/>
    <m/>
    <m/>
    <s v="·         IFFT / IDFT"/>
    <x v="1"/>
    <s v="TD#110: laubach_3bn_04c_1113.pdf_x000a_TD#132: Draft 0.5 Comment Approved Responses"/>
    <x v="1"/>
    <x v="1"/>
    <x v="1"/>
  </r>
  <r>
    <n v="48"/>
    <m/>
    <m/>
    <s v="·         Cyclic Prefix and Windowing"/>
    <x v="1"/>
    <s v="TD#23: montreuil_01a_0113.pdf;_x000a_TD#63: pietsch_3bn_02_0313.pdf;_x000a_TD#110: laubach_3bn_04c_1113.pdf_x000a_TD#132: Draft 0.5 Comment Approved Responses"/>
    <x v="1"/>
    <x v="1"/>
    <x v="1"/>
  </r>
  <r>
    <n v="49"/>
    <m/>
    <m/>
    <s v="·         Subcarrier Configuration"/>
    <x v="1"/>
    <s v="TD#103: prodan_3bn_02_1113.pdf"/>
    <x v="1"/>
    <x v="1"/>
    <x v="1"/>
  </r>
  <r>
    <n v="52"/>
    <m/>
    <m/>
    <s v="o   QAM Mapping"/>
    <x v="0"/>
    <s v="TD#110: laubach_3bn_04c_1113.pdf_x000a_TD#132: Draft 0.5 Comment Approved Responses"/>
    <x v="1"/>
    <x v="2"/>
    <x v="2"/>
  </r>
  <r>
    <n v="53"/>
    <m/>
    <m/>
    <s v="·         Bit Loading"/>
    <x v="0"/>
    <s v="TD#132: Draft 0.5 Comment Approved Responses"/>
    <x v="1"/>
    <x v="2"/>
    <x v="2"/>
  </r>
  <r>
    <n v="54"/>
    <m/>
    <m/>
    <s v="·         Pilot Map"/>
    <x v="1"/>
    <s v="TD#110: laubach_3bn_04c_1113.pdf_x000a_TD#132: Draft 0.5 Comment Approved Responses"/>
    <x v="1"/>
    <x v="1"/>
    <x v="1"/>
  </r>
  <r>
    <n v="55"/>
    <m/>
    <m/>
    <s v="·         PMA Other"/>
    <x v="0"/>
    <m/>
    <x v="1"/>
    <x v="3"/>
    <x v="2"/>
  </r>
  <r>
    <n v="56"/>
    <m/>
    <m/>
    <s v="o   Exclusion Rules"/>
    <x v="3"/>
    <s v="TD#5 (exclusions);  _x000a_TD#14 (placement);_x000a_TD#55 (m, m+1, …);_x000a_TD#56 (internal, band edge);_x000a_TD#57 (2 band-edge);_x000a_TD#58 (minimum internal 1MHz);_x000a_TD#59 (fixed number internal in 192 MHz);_x000a_TD#69 (start, integer number sub-carriers);_x000a_TD#70 (mapping to sub-carriers);_x000a_TD#71 (at most 16);_x000a_TD#110: laubach_3bn_04c_1113.pdf"/>
    <x v="5"/>
    <x v="1"/>
    <x v="4"/>
  </r>
  <r>
    <n v="57"/>
    <m/>
    <m/>
    <s v="o   Cycle Structure and Initialization"/>
    <x v="0"/>
    <s v="NCP, scrambler init coupled to PHY LINK cycle"/>
    <x v="5"/>
    <x v="1"/>
    <x v="3"/>
  </r>
  <r>
    <n v="68"/>
    <m/>
    <m/>
    <s v="o   Multiple OFDM Channels (Mark, Avi, …)"/>
    <x v="0"/>
    <s v="TD#8 (higher capacity)"/>
    <x v="2"/>
    <x v="1"/>
    <x v="3"/>
  </r>
  <r>
    <n v="69"/>
    <m/>
    <m/>
    <s v="PMA / PMD Service Interface"/>
    <x v="1"/>
    <s v="TD#127 D0.4 Bulk"/>
    <x v="1"/>
    <x v="1"/>
    <x v="1"/>
  </r>
  <r>
    <n v="70"/>
    <m/>
    <m/>
    <s v="PMD:"/>
    <x v="0"/>
    <m/>
    <x v="1"/>
    <x v="3"/>
    <x v="2"/>
  </r>
  <r>
    <n v="71"/>
    <m/>
    <m/>
    <s v="·         Electrical Input / Output"/>
    <x v="1"/>
    <s v="TD#104: rahman_saif_3bn_02_1113.pdf"/>
    <x v="1"/>
    <x v="1"/>
    <x v="1"/>
  </r>
  <r>
    <n v="72"/>
    <m/>
    <m/>
    <s v="·         Fidelity"/>
    <x v="1"/>
    <s v="TD#104: rahman_saif_3bn_02_1113.pdf"/>
    <x v="1"/>
    <x v="1"/>
    <x v="1"/>
  </r>
  <r>
    <n v="73"/>
    <m/>
    <m/>
    <s v="·         MDI"/>
    <x v="1"/>
    <s v="TD#104: rahman_saif_3bn_02_1113.pdf"/>
    <x v="1"/>
    <x v="1"/>
    <x v="1"/>
  </r>
  <r>
    <n v="74"/>
    <m/>
    <m/>
    <s v="Other:"/>
    <x v="0"/>
    <m/>
    <x v="1"/>
    <x v="3"/>
    <x v="2"/>
  </r>
  <r>
    <n v="75"/>
    <m/>
    <m/>
    <s v="·         OFDM Numerology"/>
    <x v="1"/>
    <s v="TD#2 (OFDM);_x000a_TD#6 (multiple modulation orders);_x000a_TD#7 (192 MHz, 10.24 MHz);_x000a_TD#9 (Scaling);_x000a_TD#30 (granularity of Fc);_x000a_TD#31 (upper bound to 5GHz)_x000a_TD#35 (minimum contiguous 24 MHz);_x000a_TD#72 (FDD RF Spectrum);_x000a_TD#74: rahman_saif_3bn_01_0713.pdf;_x000a_TD#78: solomon_3bn_02b_0713.pdf;_x000a_TD#89 (FDD 5 to 234 MHz );"/>
    <x v="1"/>
    <x v="1"/>
    <x v="1"/>
  </r>
  <r>
    <n v="76"/>
    <m/>
    <m/>
    <s v="·         Channel Model"/>
    <x v="1"/>
    <s v="TD#15: howald_01a_0113.pdf"/>
    <x v="1"/>
    <x v="1"/>
    <x v="1"/>
  </r>
  <r>
    <n v="77"/>
    <m/>
    <m/>
    <s v="·         CNU and CLT Receive Direction:"/>
    <x v="0"/>
    <m/>
    <x v="1"/>
    <x v="3"/>
    <x v="2"/>
  </r>
  <r>
    <n v="78"/>
    <m/>
    <m/>
    <s v="·         Rx Idle Deletion"/>
    <x v="1"/>
    <s v="TD#42 (Like 10G-EPON)"/>
    <x v="1"/>
    <x v="1"/>
    <x v="1"/>
  </r>
  <r>
    <n v="79"/>
    <m/>
    <m/>
    <s v="·         Rx Idle Insertion"/>
    <x v="1"/>
    <s v="TD#43 (Like 10G-EPON with changes);_x000a_TD#48: hajduczenia_3bn_01_0513.pdf"/>
    <x v="1"/>
    <x v="1"/>
    <x v="1"/>
  </r>
  <r>
    <n v="81"/>
    <m/>
    <m/>
    <s v="·         CNU and CLT Transmit Direction:"/>
    <x v="0"/>
    <m/>
    <x v="1"/>
    <x v="3"/>
    <x v="2"/>
  </r>
  <r>
    <n v="82"/>
    <m/>
    <m/>
    <s v="·         Tx Idle Insertion"/>
    <x v="5"/>
    <s v="TD#44 (Like 10G-EPON with changes);_x000a_TD#49: garavaglia_3bn_02a_0513.pdf_x000a_See Clause 103.2.2"/>
    <x v="6"/>
    <x v="1"/>
    <x v="5"/>
  </r>
  <r>
    <n v="85"/>
    <m/>
    <m/>
    <s v="·         Tx Idle Deletion"/>
    <x v="1"/>
    <s v="TD#45 (Like 10G-EPON with changes);_x000a_TD#48: hajduczenia_3bn_01_0513.pdf"/>
    <x v="1"/>
    <x v="1"/>
    <x v="1"/>
  </r>
  <r>
    <n v="87"/>
    <m/>
    <m/>
    <s v="·         Downstream PHY Block Diagram"/>
    <x v="1"/>
    <s v="TD#91: kliger_3bn_01a_0913.pdf"/>
    <x v="1"/>
    <x v="1"/>
    <x v="1"/>
  </r>
  <r>
    <n v="88"/>
    <m/>
    <m/>
    <s v="·         Subcarrier Clocking, Accuracy"/>
    <x v="1"/>
    <s v="TD#110: laubach_3bn_04c_1113.pdf"/>
    <x v="1"/>
    <x v="1"/>
    <x v="1"/>
  </r>
  <r>
    <n v="89"/>
    <m/>
    <s v="Upstream"/>
    <s v="Upstream PHY"/>
    <x v="0"/>
    <m/>
    <x v="1"/>
    <x v="3"/>
    <x v="2"/>
  </r>
  <r>
    <n v="91"/>
    <m/>
    <m/>
    <s v="Upstream TX Block Diagram"/>
    <x v="1"/>
    <s v="TD#107: kliger_3bn_01a_1113.pdf_x000a_TD#125: laubach_3bn_02_0314.pdf"/>
    <x v="1"/>
    <x v="1"/>
    <x v="1"/>
  </r>
  <r>
    <n v="93"/>
    <m/>
    <m/>
    <s v="Reconciliation"/>
    <x v="2"/>
    <s v="No changes"/>
    <x v="1"/>
    <x v="2"/>
    <x v="2"/>
  </r>
  <r>
    <n v="94"/>
    <m/>
    <m/>
    <s v="Upstream OFDM (Super) Frame"/>
    <x v="0"/>
    <m/>
    <x v="1"/>
    <x v="3"/>
    <x v="2"/>
  </r>
  <r>
    <n v="95"/>
    <m/>
    <m/>
    <s v="·         OFDM frames, Data vs PHY Link, probes"/>
    <x v="6"/>
    <m/>
    <x v="1"/>
    <x v="1"/>
    <x v="6"/>
  </r>
  <r>
    <n v="96"/>
    <m/>
    <m/>
    <s v="PCS:"/>
    <x v="0"/>
    <m/>
    <x v="1"/>
    <x v="3"/>
    <x v="2"/>
  </r>
  <r>
    <n v="97"/>
    <m/>
    <m/>
    <s v="·         Rate Adaptation"/>
    <x v="0"/>
    <m/>
    <x v="6"/>
    <x v="1"/>
    <x v="3"/>
  </r>
  <r>
    <n v="98"/>
    <m/>
    <m/>
    <s v="·         64B/66B Encoder / Decoder"/>
    <x v="1"/>
    <s v="TD#20 (65b);_x000a_TD#46: hajduczenia_3bn_04_0513.pdf;_x000a_TD#50 (continuous vector, no split);"/>
    <x v="1"/>
    <x v="1"/>
    <x v="1"/>
  </r>
  <r>
    <n v="101"/>
    <m/>
    <m/>
    <s v="·         FEC Encoder and Data Detector:"/>
    <x v="0"/>
    <s v="TD#47: prodan_3bn_01_0513.pdf"/>
    <x v="1"/>
    <x v="3"/>
    <x v="2"/>
  </r>
  <r>
    <n v="102"/>
    <m/>
    <m/>
    <s v="o   FEC Codewords"/>
    <x v="1"/>
    <s v="TD#81: prodan_3bn_01a_0713.pdf;_x000a_TD#92: shen_3bn_01_0913.pdf;_x000a_TD#95 (FDD codes for Node+N, N≥0)"/>
    <x v="1"/>
    <x v="1"/>
    <x v="1"/>
  </r>
  <r>
    <n v="105"/>
    <m/>
    <m/>
    <s v="o   Codeword Builder"/>
    <x v="5"/>
    <s v="TD#103: prodan_3bn_01_1113.pdf"/>
    <x v="4"/>
    <x v="1"/>
    <x v="5"/>
  </r>
  <r>
    <n v="106"/>
    <m/>
    <m/>
    <s v="o   MTTFPA"/>
    <x v="1"/>
    <s v="TD#82 (objective);_x000a_TD#93: prodan_3bn_02a_0913.pdf"/>
    <x v="1"/>
    <x v="1"/>
    <x v="1"/>
  </r>
  <r>
    <n v="108"/>
    <m/>
    <m/>
    <s v="·         Scrambler"/>
    <x v="6"/>
    <s v="TD#128: montreuil_3bn_01a_0514.pdf"/>
    <x v="1"/>
    <x v="1"/>
    <x v="6"/>
  </r>
  <r>
    <n v="109"/>
    <m/>
    <m/>
    <s v="·         Gearbox"/>
    <x v="0"/>
    <s v="Is this the similar to DS?"/>
    <x v="1"/>
    <x v="1"/>
    <x v="3"/>
  </r>
  <r>
    <n v="110"/>
    <m/>
    <m/>
    <s v="PCS / PMA Service Interface"/>
    <x v="0"/>
    <m/>
    <x v="2"/>
    <x v="1"/>
    <x v="3"/>
  </r>
  <r>
    <n v="111"/>
    <m/>
    <m/>
    <s v="PMA:"/>
    <x v="0"/>
    <m/>
    <x v="1"/>
    <x v="3"/>
    <x v="2"/>
  </r>
  <r>
    <n v="112"/>
    <m/>
    <m/>
    <s v="·         Symbol Mapper"/>
    <x v="4"/>
    <m/>
    <x v="1"/>
    <x v="1"/>
    <x v="3"/>
  </r>
  <r>
    <n v="123"/>
    <m/>
    <m/>
    <s v="o   Constellation Mapping"/>
    <x v="1"/>
    <s v="TD#103: prodan_3bn_02_1113.pdf"/>
    <x v="1"/>
    <x v="1"/>
    <x v="1"/>
  </r>
  <r>
    <n v="124"/>
    <m/>
    <m/>
    <s v="·         Interleaving"/>
    <x v="4"/>
    <m/>
    <x v="1"/>
    <x v="3"/>
    <x v="2"/>
  </r>
  <r>
    <n v="125"/>
    <m/>
    <m/>
    <s v="o   Pilot Pattern (Avi, others)"/>
    <x v="6"/>
    <s v="TD#61: pietsch_3bn_01_0513.pdf kliger_3bn_01_0313.pdf pietsch_3bn_01_0513.pdf"/>
    <x v="1"/>
    <x v="1"/>
    <x v="6"/>
  </r>
  <r>
    <n v="126"/>
    <m/>
    <m/>
    <s v="o   Interleaver"/>
    <x v="0"/>
    <m/>
    <x v="4"/>
    <x v="1"/>
    <x v="3"/>
  </r>
  <r>
    <n v="127"/>
    <m/>
    <m/>
    <s v="·         Pilot and Marker Insertion"/>
    <x v="6"/>
    <s v="TD#131: montreuil_3bn_05a_0514.pdf"/>
    <x v="1"/>
    <x v="1"/>
    <x v="6"/>
  </r>
  <r>
    <n v="128"/>
    <m/>
    <m/>
    <s v="·         IFFT / IDFT"/>
    <x v="1"/>
    <s v="?same as downstream?"/>
    <x v="1"/>
    <x v="1"/>
    <x v="1"/>
  </r>
  <r>
    <n v="129"/>
    <m/>
    <m/>
    <s v="·         Pre-Equalization"/>
    <x v="1"/>
    <s v="TD#64: montreuil_01_0512.pdf kliger_01a_0912.pdf"/>
    <x v="1"/>
    <x v="1"/>
    <x v="1"/>
  </r>
  <r>
    <n v="130"/>
    <m/>
    <m/>
    <s v="·         Cyclic Prefix and Windowing"/>
    <x v="1"/>
    <s v="TD#23: montreuil_01a_0113.pdf;"/>
    <x v="1"/>
    <x v="1"/>
    <x v="1"/>
  </r>
  <r>
    <n v="131"/>
    <m/>
    <m/>
    <s v="·         OFDM (Super) Frame Configuration and Bit Loading"/>
    <x v="0"/>
    <m/>
    <x v="1"/>
    <x v="3"/>
    <x v="2"/>
  </r>
  <r>
    <n v="132"/>
    <m/>
    <m/>
    <s v="o   Superframe structure"/>
    <x v="6"/>
    <m/>
    <x v="1"/>
    <x v="1"/>
    <x v="6"/>
  </r>
  <r>
    <n v="133"/>
    <m/>
    <m/>
    <s v="o   Burst Structure / Resource Blocks"/>
    <x v="6"/>
    <s v="TD#61: pietsch_3bn_01_0513.pdf kliger_3bn_01_0313.pdf pietsch_3bn_01_0513.pdf_x000a_TD#124 (8, 12, and 16 symbols)_x000a_TD#80: kliger_3bn_03_0713.pdf"/>
    <x v="1"/>
    <x v="1"/>
    <x v="6"/>
  </r>
  <r>
    <n v="134"/>
    <m/>
    <m/>
    <s v="o   Burst Markers"/>
    <x v="6"/>
    <s v="TD#25 (start / stop markers);_x000a_TD#28 (marker definition);_x000a_TD#97: rahman_syed_3bn_01_0913.pdf;_x000a_TD#109: rahman_syed_3bn_01_1113.pdf_x000a_TD#126: montreuil_3bn_01b_0314.pdf"/>
    <x v="1"/>
    <x v="1"/>
    <x v="6"/>
  </r>
  <r>
    <n v="137"/>
    <m/>
    <m/>
    <s v="·         Framing Timing"/>
    <x v="0"/>
    <m/>
    <x v="1"/>
    <x v="1"/>
    <x v="3"/>
  </r>
  <r>
    <n v="142"/>
    <m/>
    <m/>
    <s v="·         Probe Generator"/>
    <x v="5"/>
    <s v="TD#129 montreuil_3bn_02a_0514.pdf"/>
    <x v="7"/>
    <x v="1"/>
    <x v="5"/>
  </r>
  <r>
    <n v="143"/>
    <m/>
    <m/>
    <s v="·         PMA Other"/>
    <x v="0"/>
    <m/>
    <x v="1"/>
    <x v="3"/>
    <x v="2"/>
  </r>
  <r>
    <n v="144"/>
    <m/>
    <m/>
    <s v="o   Exclusion Rules"/>
    <x v="0"/>
    <s v="TD#5 (exclusions);_x000a_TD#14 (placement);_x000a_TD#24 ( 192 MHz and exclusions);_x000a_TD#55 (m, m+1, …);_x000a_TD#56 (internal, band edge);_x000a_TD#57 (2 band-edge);_x000a_TD#58 (minimum internal 1MHz);_x000a_TD#59 (fixed number internal in 192 MHz);_x000a_TD#69 (start, integer number sub-carriers);"/>
    <x v="5"/>
    <x v="1"/>
    <x v="3"/>
  </r>
  <r>
    <n v="145"/>
    <m/>
    <m/>
    <s v="o   Multiple OFDM Channels (Mark, Avi, …)"/>
    <x v="0"/>
    <s v="Removed"/>
    <x v="1"/>
    <x v="2"/>
    <x v="2"/>
  </r>
  <r>
    <n v="154"/>
    <m/>
    <m/>
    <s v="o   1D-to-2D subcarrier assignment, etc."/>
    <x v="3"/>
    <s v="TD#121 (boyd_3bn_02_0114.pdf)"/>
    <x v="2"/>
    <x v="1"/>
    <x v="4"/>
  </r>
  <r>
    <n v="156"/>
    <m/>
    <m/>
    <s v="PMA / PMD Service Interface"/>
    <x v="1"/>
    <s v="TD#127 D0.4 Bulk"/>
    <x v="2"/>
    <x v="1"/>
    <x v="1"/>
  </r>
  <r>
    <n v="157"/>
    <m/>
    <m/>
    <s v="PMD:"/>
    <x v="0"/>
    <m/>
    <x v="2"/>
    <x v="3"/>
    <x v="2"/>
  </r>
  <r>
    <n v="158"/>
    <m/>
    <m/>
    <s v="·         Electrical Input / Output"/>
    <x v="0"/>
    <m/>
    <x v="8"/>
    <x v="1"/>
    <x v="3"/>
  </r>
  <r>
    <n v="159"/>
    <m/>
    <m/>
    <s v="·         Fidelity"/>
    <x v="0"/>
    <m/>
    <x v="8"/>
    <x v="1"/>
    <x v="3"/>
  </r>
  <r>
    <n v="160"/>
    <m/>
    <m/>
    <s v="·         MDI"/>
    <x v="0"/>
    <m/>
    <x v="8"/>
    <x v="1"/>
    <x v="3"/>
  </r>
  <r>
    <m/>
    <m/>
    <m/>
    <s v="Other:"/>
    <x v="0"/>
    <m/>
    <x v="1"/>
    <x v="2"/>
    <x v="2"/>
  </r>
  <r>
    <n v="162"/>
    <m/>
    <m/>
    <s v="·         OFDM Numerology"/>
    <x v="1"/>
    <s v="TD#3 (OFDMA);_x000a_TD#9 (scaling);_x000a_TD#17 (25 kHz and 50 kHz spacing);_x000a_TD#24 ( 192 MHz and exclusions);_x000a_TD#30 (granularity of Fc);_x000a_TD#31 (upper bound to 5GHz);_x000a_TD#72 (FDD RF Spectrum);_x000a_TD#74: rahman_saif_3bn_01_0713.pdf;_x000a_TD#78: solomon_3bn_02b_0713.pdf;_x000a_TD#89 (FDD 5 to 234 MHz );_x000a_"/>
    <x v="1"/>
    <x v="1"/>
    <x v="1"/>
  </r>
  <r>
    <n v="163"/>
    <m/>
    <m/>
    <s v="·         Channel Model"/>
    <x v="1"/>
    <s v="See Annex 100A"/>
    <x v="1"/>
    <x v="1"/>
    <x v="1"/>
  </r>
  <r>
    <n v="164"/>
    <s v="MPCP"/>
    <m/>
    <s v="MPCP"/>
    <x v="0"/>
    <m/>
    <x v="1"/>
    <x v="3"/>
    <x v="2"/>
  </r>
  <r>
    <n v="166"/>
    <m/>
    <m/>
    <s v="MPCP:"/>
    <x v="0"/>
    <m/>
    <x v="1"/>
    <x v="3"/>
    <x v="2"/>
  </r>
  <r>
    <n v="167"/>
    <m/>
    <m/>
    <s v="·         Rate Adaptation"/>
    <x v="7"/>
    <m/>
    <x v="1"/>
    <x v="1"/>
    <x v="6"/>
  </r>
  <r>
    <n v="168"/>
    <m/>
    <m/>
    <s v="·         FEC Adaptation / Impact (Duane)"/>
    <x v="7"/>
    <m/>
    <x v="5"/>
    <x v="1"/>
    <x v="6"/>
  </r>
  <r>
    <n v="169"/>
    <m/>
    <m/>
    <s v="·         Gate / Report calculation changes"/>
    <x v="1"/>
    <m/>
    <x v="1"/>
    <x v="1"/>
    <x v="1"/>
  </r>
  <r>
    <n v="170"/>
    <m/>
    <m/>
    <s v="MPCP Interoperation:"/>
    <x v="0"/>
    <m/>
    <x v="1"/>
    <x v="3"/>
    <x v="2"/>
  </r>
  <r>
    <n v="171"/>
    <m/>
    <m/>
    <s v="·         MAC Discovery and registration verification (  )"/>
    <x v="0"/>
    <s v="Not sure there is anything to do here"/>
    <x v="1"/>
    <x v="2"/>
    <x v="2"/>
  </r>
  <r>
    <n v="173"/>
    <m/>
    <m/>
    <s v="·         tqSize, OctetsRemaining, PHY_DATA_SIZE &amp; PHY_OVERHEAD_SIZE, fecOffset, packet_initiate_delay, CheckGrantSize, PMD_OverheadT"/>
    <x v="1"/>
    <s v="TD#112: remein_3bn_06_1113.pdf"/>
    <x v="1"/>
    <x v="1"/>
    <x v="1"/>
  </r>
  <r>
    <n v="174"/>
    <s v="PHY Link"/>
    <s v="Downstream"/>
    <s v="Downstream PHY Link"/>
    <x v="0"/>
    <m/>
    <x v="1"/>
    <x v="3"/>
    <x v="2"/>
  </r>
  <r>
    <n v="175"/>
    <m/>
    <m/>
    <s v="·         Performance study"/>
    <x v="0"/>
    <m/>
    <x v="1"/>
    <x v="2"/>
    <x v="2"/>
  </r>
  <r>
    <n v="176"/>
    <m/>
    <m/>
    <s v="PHY LINK Framing"/>
    <x v="0"/>
    <s v="TD#38 (PHY Link framing)"/>
    <x v="1"/>
    <x v="3"/>
    <x v="2"/>
  </r>
  <r>
    <n v="177"/>
    <m/>
    <m/>
    <s v="·         Preamble"/>
    <x v="1"/>
    <s v="TD#76: montreuil_3bn_01_0713.pdf"/>
    <x v="1"/>
    <x v="1"/>
    <x v="1"/>
  </r>
  <r>
    <n v="178"/>
    <m/>
    <m/>
    <s v="·         PHY Link Frame"/>
    <x v="1"/>
    <m/>
    <x v="1"/>
    <x v="1"/>
    <x v="1"/>
  </r>
  <r>
    <n v="179"/>
    <m/>
    <m/>
    <s v="PHY LINK Messages and Protocol"/>
    <x v="0"/>
    <m/>
    <x v="1"/>
    <x v="3"/>
    <x v="2"/>
  </r>
  <r>
    <n v="180"/>
    <m/>
    <m/>
    <s v="·         Content"/>
    <x v="1"/>
    <s v="TD#77: kliger_3bn_01b_0713.pdf"/>
    <x v="1"/>
    <x v="1"/>
    <x v="1"/>
  </r>
  <r>
    <n v="181"/>
    <m/>
    <m/>
    <s v="·         Protocol"/>
    <x v="1"/>
    <m/>
    <x v="1"/>
    <x v="1"/>
    <x v="1"/>
  </r>
  <r>
    <n v="182"/>
    <m/>
    <m/>
    <s v="·         PHY Discovery"/>
    <x v="1"/>
    <s v="TD#119 (remein_3bn_05_0114.pdf)"/>
    <x v="1"/>
    <x v="1"/>
    <x v="1"/>
  </r>
  <r>
    <n v="183"/>
    <m/>
    <m/>
    <s v="PHY LINK Insertions:"/>
    <x v="0"/>
    <m/>
    <x v="1"/>
    <x v="3"/>
    <x v="2"/>
  </r>
  <r>
    <n v="184"/>
    <m/>
    <m/>
    <s v="·         NCP"/>
    <x v="7"/>
    <s v="There is just the bearest mention of NPC"/>
    <x v="1"/>
    <x v="1"/>
    <x v="6"/>
  </r>
  <r>
    <n v="185"/>
    <m/>
    <m/>
    <s v="·         Timestamp MB"/>
    <x v="1"/>
    <m/>
    <x v="1"/>
    <x v="1"/>
    <x v="1"/>
  </r>
  <r>
    <n v="186"/>
    <m/>
    <m/>
    <s v="·         EE MB"/>
    <x v="0"/>
    <s v="(no work done – evaluate)"/>
    <x v="1"/>
    <x v="1"/>
    <x v="3"/>
  </r>
  <r>
    <n v="187"/>
    <m/>
    <m/>
    <s v="·         Trigger MB"/>
    <x v="0"/>
    <s v="(PNM, evaluate PHY impact only (not mgmt.))_x000a_Do we need this for EPoC? &quot;Nice to have.&quot;"/>
    <x v="1"/>
    <x v="1"/>
    <x v="3"/>
  </r>
  <r>
    <n v="189"/>
    <m/>
    <m/>
    <s v="PHY LINK Numerology:"/>
    <x v="0"/>
    <m/>
    <x v="1"/>
    <x v="3"/>
    <x v="2"/>
  </r>
  <r>
    <n v="190"/>
    <m/>
    <m/>
    <s v="·         16 QAM fixed"/>
    <x v="1"/>
    <s v="TD#11 (16 QAM)"/>
    <x v="1"/>
    <x v="1"/>
    <x v="1"/>
  </r>
  <r>
    <n v="191"/>
    <m/>
    <m/>
    <s v="·         CP and sub-carrier spacing same as data channel (Duane, acquisition)"/>
    <x v="1"/>
    <s v="TD#13 (same CP/sub-carrier spacing)_x000a_(requirement to be added against D0.5)"/>
    <x v="5"/>
    <x v="1"/>
    <x v="1"/>
  </r>
  <r>
    <n v="193"/>
    <m/>
    <m/>
    <s v="·         400 KHz wide without continuous pilots."/>
    <x v="1"/>
    <s v="TD#39 (as described)"/>
    <x v="1"/>
    <x v="1"/>
    <x v="1"/>
  </r>
  <r>
    <n v="194"/>
    <m/>
    <m/>
    <s v="·         PHY LINK Placement 3MHz either side"/>
    <x v="1"/>
    <s v="TD#62 (3 MHz either side)"/>
    <x v="1"/>
    <x v="1"/>
    <x v="1"/>
  </r>
  <r>
    <n v="195"/>
    <m/>
    <m/>
    <s v="PHY Link Receiver"/>
    <x v="0"/>
    <m/>
    <x v="1"/>
    <x v="3"/>
    <x v="2"/>
  </r>
  <r>
    <n v="196"/>
    <m/>
    <m/>
    <s v="·         CNU auto-detect CP / windowing"/>
    <x v="1"/>
    <s v="TD#12 (CP)"/>
    <x v="1"/>
    <x v="1"/>
    <x v="1"/>
  </r>
  <r>
    <n v="197"/>
    <m/>
    <m/>
    <s v="FEC "/>
    <x v="0"/>
    <m/>
    <x v="1"/>
    <x v="3"/>
    <x v="2"/>
  </r>
  <r>
    <n v="198"/>
    <m/>
    <m/>
    <s v="·         Definitions"/>
    <x v="1"/>
    <s v="TD#36 (ECC);_x000a_TD#75: shen_3bn_01_0713.pdf_x000a_TD#120 (shen_3bn_01_0114.docx)"/>
    <x v="1"/>
    <x v="1"/>
    <x v="1"/>
  </r>
  <r>
    <n v="201"/>
    <m/>
    <m/>
    <s v="·         Use"/>
    <x v="1"/>
    <m/>
    <x v="1"/>
    <x v="1"/>
    <x v="1"/>
  </r>
  <r>
    <n v="202"/>
    <m/>
    <m/>
    <s v="Scrambler"/>
    <x v="1"/>
    <m/>
    <x v="1"/>
    <x v="1"/>
    <x v="1"/>
  </r>
  <r>
    <n v="203"/>
    <m/>
    <m/>
    <s v="Time Interleaving"/>
    <x v="7"/>
    <s v="(needs  detail / attention / update)"/>
    <x v="1"/>
    <x v="1"/>
    <x v="6"/>
  </r>
  <r>
    <n v="204"/>
    <m/>
    <m/>
    <s v="Symbol Mapper"/>
    <x v="7"/>
    <s v="(needs attention / update)"/>
    <x v="1"/>
    <x v="1"/>
    <x v="6"/>
  </r>
  <r>
    <n v="205"/>
    <m/>
    <s v="Upstream"/>
    <s v="Upstream PHY Link"/>
    <x v="0"/>
    <m/>
    <x v="1"/>
    <x v="3"/>
    <x v="2"/>
  </r>
  <r>
    <n v="207"/>
    <m/>
    <m/>
    <s v="Upstream (super) frame"/>
    <x v="0"/>
    <m/>
    <x v="1"/>
    <x v="3"/>
    <x v="2"/>
  </r>
  <r>
    <n v="208"/>
    <m/>
    <m/>
    <s v="·         OFDMA frames, PHY Link signals"/>
    <x v="6"/>
    <m/>
    <x v="1"/>
    <x v="1"/>
    <x v="6"/>
  </r>
  <r>
    <n v="209"/>
    <m/>
    <m/>
    <s v="·         Frame configuration"/>
    <x v="6"/>
    <m/>
    <x v="1"/>
    <x v="1"/>
    <x v="6"/>
  </r>
  <r>
    <n v="210"/>
    <m/>
    <m/>
    <s v="PHY LINK Signals / Messages:"/>
    <x v="0"/>
    <m/>
    <x v="1"/>
    <x v="3"/>
    <x v="2"/>
  </r>
  <r>
    <n v="211"/>
    <m/>
    <m/>
    <s v="·         Messages / Content"/>
    <x v="1"/>
    <s v="TD#77: kliger_3bn_01b_0713.pdf"/>
    <x v="1"/>
    <x v="1"/>
    <x v="1"/>
  </r>
  <r>
    <n v="212"/>
    <m/>
    <m/>
    <s v="o   Protocol"/>
    <x v="1"/>
    <m/>
    <x v="1"/>
    <x v="1"/>
    <x v="1"/>
  </r>
  <r>
    <n v="213"/>
    <m/>
    <m/>
    <s v="·         PHY Discovery"/>
    <x v="1"/>
    <m/>
    <x v="1"/>
    <x v="1"/>
    <x v="1"/>
  </r>
  <r>
    <n v="214"/>
    <m/>
    <m/>
    <s v="o   Fixed preamble"/>
    <x v="1"/>
    <m/>
    <x v="1"/>
    <x v="1"/>
    <x v="1"/>
  </r>
  <r>
    <n v="215"/>
    <m/>
    <m/>
    <s v="·         Fine ranging"/>
    <x v="7"/>
    <s v="(only FEC)"/>
    <x v="1"/>
    <x v="1"/>
    <x v="6"/>
  </r>
  <r>
    <n v="216"/>
    <m/>
    <m/>
    <s v="o   Fixed preamble"/>
    <x v="1"/>
    <m/>
    <x v="1"/>
    <x v="1"/>
    <x v="1"/>
  </r>
  <r>
    <n v="217"/>
    <m/>
    <m/>
    <s v="FEC"/>
    <x v="0"/>
    <m/>
    <x v="1"/>
    <x v="3"/>
    <x v="2"/>
  </r>
  <r>
    <n v="218"/>
    <m/>
    <m/>
    <s v="·         Definitions"/>
    <x v="1"/>
    <s v="TD#36 (ECC);_x000a_TD#75: shen_3bn_01_0713.pdf_x000a_TD#105: shen_3bn_01_1113.pdf_x000a_TD#120 (shen_3bn_01_0114.docx)"/>
    <x v="1"/>
    <x v="1"/>
    <x v="1"/>
  </r>
  <r>
    <n v="222"/>
    <m/>
    <m/>
    <s v="·         Use"/>
    <x v="1"/>
    <m/>
    <x v="1"/>
    <x v="1"/>
    <x v="1"/>
  </r>
  <r>
    <n v="223"/>
    <m/>
    <m/>
    <s v="Scrambler"/>
    <x v="1"/>
    <s v="(assumption same as downstream)_x000a_TD#128: montreuil_3bn_01a_0514.pdf"/>
    <x v="1"/>
    <x v="1"/>
    <x v="1"/>
  </r>
  <r>
    <n v="224"/>
    <m/>
    <m/>
    <s v="Symbol Mapper"/>
    <x v="1"/>
    <m/>
    <x v="1"/>
    <x v="1"/>
    <x v="1"/>
  </r>
  <r>
    <n v="225"/>
    <m/>
    <m/>
    <s v="Wide Band Probing"/>
    <x v="6"/>
    <s v="TD#66: montreuil_3bn_01a_0513.pdf;_x000a_TD#98: rahman_syed_3bn_01_0313.pdf;_x000a_TD#106: rahman_syed_3bn_02_1113.pdf"/>
    <x v="1"/>
    <x v="1"/>
    <x v="6"/>
  </r>
  <r>
    <n v="228"/>
    <m/>
    <m/>
    <s v="·         MPCP impact / coordination"/>
    <x v="0"/>
    <s v="Needs concept, tied with framing"/>
    <x v="1"/>
    <x v="2"/>
    <x v="2"/>
  </r>
  <r>
    <n v="229"/>
    <m/>
    <s v="Other"/>
    <s v="PHY Link Other"/>
    <x v="0"/>
    <m/>
    <x v="1"/>
    <x v="3"/>
    <x v="2"/>
  </r>
  <r>
    <n v="230"/>
    <m/>
    <m/>
    <s v="PHY LINK Starting Point"/>
    <x v="1"/>
    <s v="TD#53: boyd_3bn_02_0513.pdf"/>
    <x v="1"/>
    <x v="1"/>
    <x v="1"/>
  </r>
  <r>
    <n v="231"/>
    <m/>
    <m/>
    <s v="PHY LINK Baseline Work"/>
    <x v="1"/>
    <s v="TD#99: remein_3bn_03a_0913.pdf;_x000a_TD#113: remein_3bn_07_1113.pdf_x000a_remein_3bn_08_1113.pdf"/>
    <x v="1"/>
    <x v="1"/>
    <x v="1"/>
  </r>
  <r>
    <n v="234"/>
    <m/>
    <m/>
    <s v="PHY LINK Transparency, shall not add jitter or latency to the data"/>
    <x v="1"/>
    <s v="TD#21 (transparency);"/>
    <x v="1"/>
    <x v="1"/>
    <x v="1"/>
  </r>
  <r>
    <n v="235"/>
    <m/>
    <m/>
    <s v="·         No additional buffering"/>
    <x v="1"/>
    <s v="TD#37 (repeat of TD#21 with buffering)"/>
    <x v="1"/>
    <x v="1"/>
    <x v="1"/>
  </r>
  <r>
    <n v="236"/>
    <m/>
    <m/>
    <s v="PHY Link and procedures: (Avi, Duane, Jin)"/>
    <x v="0"/>
    <m/>
    <x v="1"/>
    <x v="3"/>
    <x v="2"/>
  </r>
  <r>
    <n v="237"/>
    <m/>
    <m/>
    <s v="·         “Bring up” through auto-negotiation to Linked"/>
    <x v="7"/>
    <s v="(beginnings, needs additional detail)"/>
    <x v="1"/>
    <x v="1"/>
    <x v="6"/>
  </r>
  <r>
    <n v="238"/>
    <m/>
    <m/>
    <s v="·         “Ranging” and symbol synchronization (Bill, Leo, Avi, Hesham)"/>
    <x v="7"/>
    <s v="(not complete, high level only)"/>
    <x v="1"/>
    <x v="1"/>
    <x v="6"/>
  </r>
  <r>
    <n v="239"/>
    <m/>
    <m/>
    <s v="PHY Link acquisition:"/>
    <x v="0"/>
    <m/>
    <x v="1"/>
    <x v="3"/>
    <x v="2"/>
  </r>
  <r>
    <n v="240"/>
    <m/>
    <m/>
    <s v="·         “Lock” and acquisition"/>
    <x v="7"/>
    <s v="(needs some work)"/>
    <x v="1"/>
    <x v="1"/>
    <x v="6"/>
  </r>
  <r>
    <n v="241"/>
    <s v="System Issues"/>
    <m/>
    <s v="System Issues"/>
    <x v="0"/>
    <m/>
    <x v="1"/>
    <x v="3"/>
    <x v="2"/>
  </r>
  <r>
    <n v="242"/>
    <m/>
    <m/>
    <s v="Clocking / jitter"/>
    <x v="0"/>
    <m/>
    <x v="1"/>
    <x v="1"/>
    <x v="3"/>
  </r>
  <r>
    <n v="243"/>
    <m/>
    <m/>
    <s v="Time Synchronization (Bill)"/>
    <x v="0"/>
    <m/>
    <x v="9"/>
    <x v="1"/>
    <x v="3"/>
  </r>
  <r>
    <n v="244"/>
    <m/>
    <m/>
    <s v="MDIO registers to report on subcarrier or subcarrier group, signal parameters including quality."/>
    <x v="0"/>
    <s v="TD#34 (MDIO registers to report…)_x000a_TD#116 (MIDO register baseline material)_x000a_(some initial work in draft)"/>
    <x v="10"/>
    <x v="1"/>
    <x v="3"/>
  </r>
  <r>
    <n v="247"/>
    <m/>
    <m/>
    <s v="Exclusion Bands Configuration"/>
    <x v="0"/>
    <m/>
    <x v="1"/>
    <x v="3"/>
    <x v="2"/>
  </r>
  <r>
    <n v="248"/>
    <m/>
    <m/>
    <s v="·         By MDIO"/>
    <x v="1"/>
    <s v="TD#32 (Exclusion bands configured by MDIO)_x000a_(clause 45 registers)_x000a_TD#33 (Exclusion bands configured by PHY LINK)"/>
    <x v="1"/>
    <x v="1"/>
    <x v="1"/>
  </r>
  <r>
    <n v="251"/>
    <m/>
    <m/>
    <s v="“Lost sync” and recovery / reset procedures"/>
    <x v="0"/>
    <m/>
    <x v="5"/>
    <x v="1"/>
    <x v="3"/>
  </r>
  <r>
    <n v="252"/>
    <m/>
    <m/>
    <s v="Performance Analysis:"/>
    <x v="0"/>
    <m/>
    <x v="1"/>
    <x v="3"/>
    <x v="2"/>
  </r>
  <r>
    <n v="253"/>
    <m/>
    <m/>
    <s v="·         Baseline Channel Conditions"/>
    <x v="1"/>
    <s v="TD#18: remein_3bn_07_0313.pdf"/>
    <x v="1"/>
    <x v="1"/>
    <x v="1"/>
  </r>
  <r>
    <n v="254"/>
    <m/>
    <m/>
    <s v="·         Exemplar Channel Conditions"/>
    <x v="2"/>
    <s v="TD#54: howald_3bn_02_0313.pdf_x000a_(not needed in draft)"/>
    <x v="1"/>
    <x v="2"/>
    <x v="2"/>
  </r>
  <r>
    <n v="256"/>
    <m/>
    <m/>
    <s v="·         EPoC Delay evaluation"/>
    <x v="0"/>
    <s v="TD#41: garavaglia_02_0912.pdf"/>
    <x v="1"/>
    <x v="1"/>
    <x v="3"/>
  </r>
  <r>
    <n v="257"/>
    <m/>
    <m/>
    <s v="·         Error analysis"/>
    <x v="0"/>
    <m/>
    <x v="1"/>
    <x v="1"/>
    <x v="3"/>
  </r>
  <r>
    <n v="258"/>
    <m/>
    <m/>
    <s v="·         Jitter"/>
    <x v="0"/>
    <s v="CL 64.2.2.1 (1G), CL 77.2.2.1 (10G) 103.2.2.1_x000a_8 TQ down, 12 TQ up_x000a_see 103.2.2.1 (guardThreshold CLT &amp; CNU)"/>
    <x v="1"/>
    <x v="1"/>
    <x v="3"/>
  </r>
  <r>
    <n v="259"/>
    <m/>
    <m/>
    <s v="Power Saving, study support for configurable mechanism.  (Adopt SIEPON and apply to EPoC as appropriate.)"/>
    <x v="0"/>
    <s v="TD#1: hajduczenia_05a_0912.pdf_x000a_Can we eliminate the EE MB in the PHY Link section above?"/>
    <x v="1"/>
    <x v="1"/>
    <x v="3"/>
  </r>
  <r>
    <n v="261"/>
    <s v="Proactive Network Management"/>
    <m/>
    <s v="Proactive Network Management"/>
    <x v="0"/>
    <s v="Below is based on currivan_3bn_01_1113.pdf_x000a_Need to update/sync with any changes since then."/>
    <x v="1"/>
    <x v="3"/>
    <x v="2"/>
  </r>
  <r>
    <n v="263"/>
    <m/>
    <m/>
    <s v="CNU Downstream Performance Metrics"/>
    <x v="0"/>
    <m/>
    <x v="1"/>
    <x v="3"/>
    <x v="2"/>
  </r>
  <r>
    <n v="264"/>
    <m/>
    <m/>
    <s v="Per Data Channel:"/>
    <x v="0"/>
    <m/>
    <x v="1"/>
    <x v="3"/>
    <x v="2"/>
  </r>
  <r>
    <n v="265"/>
    <m/>
    <m/>
    <s v="·         Uncorrectable codewords (CRC-40 fail)"/>
    <x v="1"/>
    <s v="FecCodeWordFail"/>
    <x v="1"/>
    <x v="1"/>
    <x v="1"/>
  </r>
  <r>
    <n v="266"/>
    <m/>
    <m/>
    <s v="·         Total number of data FEC codewords"/>
    <x v="1"/>
    <s v="FecCodeWordCount, FecCodeWordSuccess"/>
    <x v="1"/>
    <x v="1"/>
    <x v="1"/>
  </r>
  <r>
    <n v="267"/>
    <m/>
    <m/>
    <s v="·         RxMER: Per subcarrier ratio of average power of the equalized QAM constellation to the average error-vector power.  For Continuous Pilots, difference between the equalized receive pilot value and the known correct pilot value."/>
    <x v="0"/>
    <s v="Need to look at specifically what to put in EPoC PHY draft to support this."/>
    <x v="10"/>
    <x v="1"/>
    <x v="3"/>
  </r>
  <r>
    <n v="268"/>
    <m/>
    <m/>
    <s v="·         Codeword error ratio versus time (seconds): Ratio of number of uncorrectable codewords to total number of codewords in each one-second interval for a rolling 10-minute period (600 values)"/>
    <x v="0"/>
    <s v="Need to look at specifically what to put in EPoC PHY draft to support this._x000a_This should be a higher layer function and not part of the PHY"/>
    <x v="10"/>
    <x v="1"/>
    <x v="3"/>
  </r>
  <r>
    <n v="270"/>
    <m/>
    <m/>
    <s v="·         Codeword error ratio versus. time (minutes): Ratio of number of uncorrectable codewords to total number of codewords in each one-minute interval for a rolling 24-hour period (1440 values)."/>
    <x v="0"/>
    <s v="Need to look at specifically what to put in EPoC PHY draft to support this._x000a_This should be a higher layer function and not part of the PHY"/>
    <x v="10"/>
    <x v="1"/>
    <x v="3"/>
  </r>
  <r>
    <n v="272"/>
    <m/>
    <m/>
    <s v="·         Ending time of rolling period"/>
    <x v="0"/>
    <s v="Need to look at specifically what to put in EPoC PHY draft to support this._x000a_This should be a higher layer function and not part of the PHY"/>
    <x v="10"/>
    <x v="1"/>
    <x v="3"/>
  </r>
  <r>
    <n v="274"/>
    <m/>
    <m/>
    <s v="PHY Link:"/>
    <x v="0"/>
    <m/>
    <x v="1"/>
    <x v="3"/>
    <x v="2"/>
  </r>
  <r>
    <n v="275"/>
    <m/>
    <m/>
    <s v="·         Uncorrectable codewords (CRC-32 fail)"/>
    <x v="0"/>
    <m/>
    <x v="2"/>
    <x v="1"/>
    <x v="3"/>
  </r>
  <r>
    <n v="276"/>
    <m/>
    <m/>
    <s v="·         Total number of PHY Link codewords"/>
    <x v="0"/>
    <m/>
    <x v="2"/>
    <x v="1"/>
    <x v="3"/>
  </r>
  <r>
    <n v="277"/>
    <m/>
    <m/>
    <s v="CLT Upstream Performance Metrics"/>
    <x v="0"/>
    <m/>
    <x v="1"/>
    <x v="3"/>
    <x v="2"/>
  </r>
  <r>
    <n v="278"/>
    <m/>
    <m/>
    <s v="Per Data Channel:"/>
    <x v="0"/>
    <m/>
    <x v="1"/>
    <x v="3"/>
    <x v="2"/>
  </r>
  <r>
    <n v="279"/>
    <m/>
    <m/>
    <s v="·         Uncorrectable codewords (CRC-40 fail)"/>
    <x v="0"/>
    <m/>
    <x v="2"/>
    <x v="1"/>
    <x v="3"/>
  </r>
  <r>
    <n v="280"/>
    <m/>
    <m/>
    <s v="·         Total number of data FEC codewords"/>
    <x v="0"/>
    <m/>
    <x v="2"/>
    <x v="1"/>
    <x v="3"/>
  </r>
  <r>
    <n v="281"/>
    <m/>
    <m/>
    <s v="·         Provide the following FEC summaries over a period of up to 10 minutes for any single upstream user"/>
    <x v="0"/>
    <s v="Need to look at specifically what to put in EPoC PHY draft to support this._x000a_This should be a higher layer function and not part of the PHY"/>
    <x v="10"/>
    <x v="3"/>
    <x v="2"/>
  </r>
  <r>
    <n v="283"/>
    <m/>
    <m/>
    <s v="o   Total number of seconds"/>
    <x v="0"/>
    <s v="Need to look at specifically what to put in EPoC PHY draft to support this."/>
    <x v="1"/>
    <x v="1"/>
    <x v="3"/>
  </r>
  <r>
    <n v="284"/>
    <m/>
    <m/>
    <s v="o   Number of errored seconds (seconds during which at least one unreliable codeword occurred)"/>
    <x v="0"/>
    <s v="Need to look at specifically what to put in EPoC PHY draft to support this."/>
    <x v="1"/>
    <x v="1"/>
    <x v="3"/>
  </r>
  <r>
    <n v="285"/>
    <m/>
    <m/>
    <s v="o   Count of codeword errors (uncorrectable codewords) in each 1-second interval"/>
    <x v="0"/>
    <s v="Need to look at specifically what to put in EPoC PHY draft to support this."/>
    <x v="1"/>
    <x v="1"/>
    <x v="3"/>
  </r>
  <r>
    <n v="286"/>
    <m/>
    <m/>
    <s v="o   Start and stop time of summary"/>
    <x v="0"/>
    <s v="Need to look at specifically what to put in EPoC PHY draft to support this."/>
    <x v="1"/>
    <x v="1"/>
    <x v="3"/>
  </r>
  <r>
    <n v="287"/>
    <m/>
    <m/>
    <s v="PHY Link:"/>
    <x v="0"/>
    <m/>
    <x v="1"/>
    <x v="3"/>
    <x v="2"/>
  </r>
  <r>
    <n v="288"/>
    <m/>
    <m/>
    <s v="·         Uncorrectable codewords (CRC-32 fail)"/>
    <x v="0"/>
    <m/>
    <x v="2"/>
    <x v="1"/>
    <x v="3"/>
  </r>
  <r>
    <n v="289"/>
    <m/>
    <m/>
    <s v="·         Total number of PHY Link codewords"/>
    <x v="0"/>
    <m/>
    <x v="2"/>
    <x v="1"/>
    <x v="3"/>
  </r>
  <r>
    <n v="290"/>
    <m/>
    <m/>
    <s v="Other"/>
    <x v="0"/>
    <m/>
    <x v="1"/>
    <x v="3"/>
    <x v="2"/>
  </r>
  <r>
    <n v="291"/>
    <m/>
    <m/>
    <s v="·         Downstream PHY Link support for Trigger administration"/>
    <x v="0"/>
    <s v="Need work to partition what is in the PHY versus what is in the D3.1 trigger “system” and then what needs to go into other CableLabs specifications."/>
    <x v="1"/>
    <x v="1"/>
    <x v="3"/>
  </r>
  <r>
    <m/>
    <m/>
    <m/>
    <m/>
    <x v="0"/>
    <s v="_x000a__x000a__x000a_"/>
    <x v="1"/>
    <x v="2"/>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7"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P5:Q13" firstHeaderRow="1" firstDataRow="1" firstDataCol="1" rowPageCount="1" colPageCount="1"/>
  <pivotFields count="9">
    <pivotField showAll="0"/>
    <pivotField showAll="0"/>
    <pivotField showAll="0"/>
    <pivotField showAll="0"/>
    <pivotField axis="axisRow" showAll="0">
      <items count="9">
        <item x="4"/>
        <item x="5"/>
        <item x="1"/>
        <item x="7"/>
        <item x="6"/>
        <item x="2"/>
        <item x="3"/>
        <item x="0"/>
        <item t="default"/>
      </items>
    </pivotField>
    <pivotField showAll="0"/>
    <pivotField showAll="0"/>
    <pivotField axis="axisPage" dataField="1" multipleItemSelectionAllowed="1" showAll="0">
      <items count="7">
        <item h="1" m="1" x="4"/>
        <item h="1" x="3"/>
        <item x="1"/>
        <item h="1" x="2"/>
        <item h="1" m="1" x="5"/>
        <item h="1" x="0"/>
        <item t="default"/>
      </items>
    </pivotField>
    <pivotField showAll="0">
      <items count="10">
        <item x="3"/>
        <item x="4"/>
        <item x="5"/>
        <item x="1"/>
        <item m="1" x="8"/>
        <item x="2"/>
        <item x="7"/>
        <item x="0"/>
        <item x="6"/>
        <item t="default"/>
      </items>
    </pivotField>
  </pivotFields>
  <rowFields count="1">
    <field x="4"/>
  </rowFields>
  <rowItems count="8">
    <i>
      <x/>
    </i>
    <i>
      <x v="1"/>
    </i>
    <i>
      <x v="2"/>
    </i>
    <i>
      <x v="3"/>
    </i>
    <i>
      <x v="4"/>
    </i>
    <i>
      <x v="6"/>
    </i>
    <i>
      <x v="7"/>
    </i>
    <i t="grand">
      <x/>
    </i>
  </rowItems>
  <colItems count="1">
    <i/>
  </colItems>
  <pageFields count="1">
    <pageField fld="7" hier="-1"/>
  </pageFields>
  <dataFields count="1">
    <dataField name="Count of Needed" fld="7"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eee802.org/3/bn/public/nov13/laubach_3bn_04c_1113.pdf" TargetMode="External"/><Relationship Id="rId13" Type="http://schemas.openxmlformats.org/officeDocument/2006/relationships/hyperlink" Target="http://www.ieee802.org/3/bn/public/nov13/rahman_saif_3bn_02_1113.pdf" TargetMode="External"/><Relationship Id="rId18" Type="http://schemas.openxmlformats.org/officeDocument/2006/relationships/hyperlink" Target="http://www.ieee802.org/3/bn/public/may13/prodan_3bn_01_0513.pdf" TargetMode="External"/><Relationship Id="rId26" Type="http://schemas.openxmlformats.org/officeDocument/2006/relationships/hyperlink" Target="http://www.ieee802.org/3/bn/public/jul13/kliger_3bn_01b_0713.pdf" TargetMode="External"/><Relationship Id="rId3" Type="http://schemas.openxmlformats.org/officeDocument/2006/relationships/hyperlink" Target="http://www.ieee802.org/3/bn/public/jul13/prodan_3bn_01a_0713.pdf" TargetMode="External"/><Relationship Id="rId21" Type="http://schemas.openxmlformats.org/officeDocument/2006/relationships/hyperlink" Target="http://www.ieee802.org/3/bn/public/nov13/prodan_3bn_02_1113.pdf" TargetMode="External"/><Relationship Id="rId34" Type="http://schemas.openxmlformats.org/officeDocument/2006/relationships/hyperlink" Target="http://www.ieee802.org/3/bn/public/sep12/garavaglia_02_0912.pdf" TargetMode="External"/><Relationship Id="rId7" Type="http://schemas.openxmlformats.org/officeDocument/2006/relationships/hyperlink" Target="http://www.ieee802.org/3/bn/public/nov13/prodan_3bn_02_1113.pdf" TargetMode="External"/><Relationship Id="rId12" Type="http://schemas.openxmlformats.org/officeDocument/2006/relationships/hyperlink" Target="http://www.ieee802.org/3/bn/public/nov13/laubach_3bn_04c_1113.pdf" TargetMode="External"/><Relationship Id="rId17" Type="http://schemas.openxmlformats.org/officeDocument/2006/relationships/hyperlink" Target="http://www.ieee802.org/3/bn/public/nov13/kliger_3bn_01a_1113.pdf" TargetMode="External"/><Relationship Id="rId25" Type="http://schemas.openxmlformats.org/officeDocument/2006/relationships/hyperlink" Target="http://www.ieee802.org/3/bn/public/jul13/montreuil_3bn_01_0713.pdf" TargetMode="External"/><Relationship Id="rId33" Type="http://schemas.openxmlformats.org/officeDocument/2006/relationships/hyperlink" Target="http://www.ieee802.org/3/bn/public/mar13/howald_3bn_02_0313.pdf" TargetMode="External"/><Relationship Id="rId38" Type="http://schemas.openxmlformats.org/officeDocument/2006/relationships/printerSettings" Target="../printerSettings/printerSettings1.bin"/><Relationship Id="rId2" Type="http://schemas.openxmlformats.org/officeDocument/2006/relationships/hyperlink" Target="http://www.ieee802.org/3/bn/public/mar13/remein_3bn_07_0313.pdf" TargetMode="External"/><Relationship Id="rId16" Type="http://schemas.openxmlformats.org/officeDocument/2006/relationships/hyperlink" Target="http://www.ieee802.org/3/bn/public/nov13/laubach_3bn_04c_1113.pdf" TargetMode="External"/><Relationship Id="rId20" Type="http://schemas.openxmlformats.org/officeDocument/2006/relationships/hyperlink" Target="http://www.ieee802.org/3/bn/public/nov13/prodan_3bn_01_1113.pdf" TargetMode="External"/><Relationship Id="rId29" Type="http://schemas.openxmlformats.org/officeDocument/2006/relationships/hyperlink" Target="http://www.ieee802.org/3/bn/public/may13/montreuil_3bn_01a_0513.pdf" TargetMode="External"/><Relationship Id="rId1" Type="http://schemas.openxmlformats.org/officeDocument/2006/relationships/pivotTable" Target="../pivotTables/pivotTable1.xml"/><Relationship Id="rId6" Type="http://schemas.openxmlformats.org/officeDocument/2006/relationships/hyperlink" Target="http://www.ieee802.org/3/bn/public/nov13/laubach_3bn_04c_1113.pdf" TargetMode="External"/><Relationship Id="rId11" Type="http://schemas.openxmlformats.org/officeDocument/2006/relationships/hyperlink" Target="http://www.ieee802.org/3/bn/public/nov13/laubach_3bn_04c_1113.pdf" TargetMode="External"/><Relationship Id="rId24" Type="http://schemas.openxmlformats.org/officeDocument/2006/relationships/hyperlink" Target="http://www.ieee802.org/3/bn/public/nov13/remein_3bn_06_1113.pdf" TargetMode="External"/><Relationship Id="rId32" Type="http://schemas.openxmlformats.org/officeDocument/2006/relationships/hyperlink" Target="http://www.ieee802.org/3/bn/public/mar13/remein_3bn_07_0313.pdf" TargetMode="External"/><Relationship Id="rId37" Type="http://schemas.openxmlformats.org/officeDocument/2006/relationships/hyperlink" Target="http://www.ieee802.org/3/bn/public/nov13/rahman_saif_3bn_02_1113.pdf" TargetMode="External"/><Relationship Id="rId5" Type="http://schemas.openxmlformats.org/officeDocument/2006/relationships/hyperlink" Target="http://www.ieee802.org/3/bn/public/jan14/boyd_3bn_03_0114.pdf" TargetMode="External"/><Relationship Id="rId15" Type="http://schemas.openxmlformats.org/officeDocument/2006/relationships/hyperlink" Target="http://www.ieee802.org/3/bn/public/sep13/kliger_3bn_01a_0913.pdf" TargetMode="External"/><Relationship Id="rId23" Type="http://schemas.openxmlformats.org/officeDocument/2006/relationships/hyperlink" Target="http://www.ieee802.org/3/bn/public/jan14/boyd_3bn_02_0114.pdf" TargetMode="External"/><Relationship Id="rId28" Type="http://schemas.openxmlformats.org/officeDocument/2006/relationships/hyperlink" Target="http://www.ieee802.org/3/bn/public/jul13/kliger_3bn_01b_0713.pdf" TargetMode="External"/><Relationship Id="rId36" Type="http://schemas.openxmlformats.org/officeDocument/2006/relationships/hyperlink" Target="http://www.ieee802.org/3/bn/public/nov13/currivan_3bn_01_1113.pdf" TargetMode="External"/><Relationship Id="rId10" Type="http://schemas.openxmlformats.org/officeDocument/2006/relationships/hyperlink" Target="http://www.ieee802.org/3/bn/public/nov13/prodan_3bn_02_1113.pdf" TargetMode="External"/><Relationship Id="rId19" Type="http://schemas.openxmlformats.org/officeDocument/2006/relationships/hyperlink" Target="http://www.ieee802.org/3/bn/public/jul13/prodan_3bn_01a_0713.pdf" TargetMode="External"/><Relationship Id="rId31" Type="http://schemas.openxmlformats.org/officeDocument/2006/relationships/hyperlink" Target="http://www.ieee802.org/3/bn/public/sep13/remein_3bn_03a_0913.pdf" TargetMode="External"/><Relationship Id="rId4" Type="http://schemas.openxmlformats.org/officeDocument/2006/relationships/hyperlink" Target="http://www.ieee802.org/3/bn/public/jan14/boyd_3bn_03_0114.pdf" TargetMode="External"/><Relationship Id="rId9" Type="http://schemas.openxmlformats.org/officeDocument/2006/relationships/hyperlink" Target="http://www.ieee802.org/3/bn/public/jan13/montreuil_01a_0113.pdf" TargetMode="External"/><Relationship Id="rId14" Type="http://schemas.openxmlformats.org/officeDocument/2006/relationships/hyperlink" Target="http://www.ieee802.org/3/bn/public/jan13/howald_01a_0113.pdf" TargetMode="External"/><Relationship Id="rId22" Type="http://schemas.openxmlformats.org/officeDocument/2006/relationships/hyperlink" Target="http://www.ieee802.org/3/bn/public/jan13/montreuil_01a_0113.pdf" TargetMode="External"/><Relationship Id="rId27" Type="http://schemas.openxmlformats.org/officeDocument/2006/relationships/hyperlink" Target="http://www.ieee802.org/3/bn/public/jan14/remein_3bn_05_0114.pdf" TargetMode="External"/><Relationship Id="rId30" Type="http://schemas.openxmlformats.org/officeDocument/2006/relationships/hyperlink" Target="http://www.ieee802.org/3/bn/public/may13/boyd_3bn_02_0513.pdf" TargetMode="External"/><Relationship Id="rId35" Type="http://schemas.openxmlformats.org/officeDocument/2006/relationships/hyperlink" Target="http://www.ieee802.org/3/bn/public/sep12/hajduczenia_05a_0912.pdf" TargetMode="External"/></Relationships>
</file>

<file path=xl/worksheets/sheet1.xml><?xml version="1.0" encoding="utf-8"?>
<worksheet xmlns="http://schemas.openxmlformats.org/spreadsheetml/2006/main" xmlns:r="http://schemas.openxmlformats.org/officeDocument/2006/relationships">
  <sheetPr codeName="Sheet8"/>
  <dimension ref="A1:R222"/>
  <sheetViews>
    <sheetView tabSelected="1" zoomScale="85" zoomScaleNormal="85" workbookViewId="0">
      <selection activeCell="F8" sqref="F8"/>
    </sheetView>
  </sheetViews>
  <sheetFormatPr defaultRowHeight="15"/>
  <cols>
    <col min="1" max="1" width="4.7109375" style="4" bestFit="1" customWidth="1"/>
    <col min="2" max="3" width="4.7109375" style="3" bestFit="1" customWidth="1"/>
    <col min="4" max="4" width="53.42578125" customWidth="1"/>
    <col min="5" max="5" width="6.42578125" bestFit="1" customWidth="1"/>
    <col min="6" max="6" width="53.42578125" customWidth="1"/>
    <col min="7" max="7" width="9.85546875" style="2" bestFit="1" customWidth="1"/>
    <col min="8" max="8" width="8.140625" style="2" bestFit="1" customWidth="1"/>
    <col min="9" max="9" width="6.5703125" style="2" bestFit="1" customWidth="1"/>
    <col min="10" max="10" width="6.5703125" style="1" customWidth="1"/>
    <col min="11" max="11" width="11.42578125" bestFit="1" customWidth="1"/>
    <col min="12" max="12" width="11.5703125" bestFit="1" customWidth="1"/>
    <col min="13" max="13" width="22.28515625" bestFit="1" customWidth="1"/>
    <col min="14" max="14" width="6.5703125" bestFit="1" customWidth="1"/>
    <col min="16" max="16" width="13.140625" customWidth="1"/>
    <col min="17" max="17" width="16.28515625" customWidth="1"/>
    <col min="18" max="18" width="16.28515625" bestFit="1" customWidth="1"/>
  </cols>
  <sheetData>
    <row r="1" spans="1:18">
      <c r="A1" s="4" t="s">
        <v>338</v>
      </c>
      <c r="B1" s="161" t="s">
        <v>337</v>
      </c>
      <c r="C1" s="160" t="s">
        <v>336</v>
      </c>
      <c r="D1" s="158" t="s">
        <v>335</v>
      </c>
      <c r="E1" s="159" t="s">
        <v>327</v>
      </c>
      <c r="F1" s="158" t="s">
        <v>334</v>
      </c>
      <c r="G1" s="156" t="s">
        <v>333</v>
      </c>
      <c r="H1" s="157" t="s">
        <v>296</v>
      </c>
      <c r="I1" s="156" t="s">
        <v>325</v>
      </c>
      <c r="J1" s="155" t="s">
        <v>332</v>
      </c>
    </row>
    <row r="2" spans="1:18" ht="15.75" thickBot="1">
      <c r="A2" s="26">
        <v>0</v>
      </c>
      <c r="B2" s="154"/>
      <c r="C2" s="153"/>
      <c r="D2" s="152" t="s">
        <v>331</v>
      </c>
      <c r="E2" s="151">
        <f>I2/H2</f>
        <v>0.9427480916030534</v>
      </c>
      <c r="F2" s="137"/>
      <c r="G2" s="150" t="s">
        <v>330</v>
      </c>
      <c r="H2" s="149">
        <f>COUNTIF(H4:H204,"x")</f>
        <v>131</v>
      </c>
      <c r="I2" s="148">
        <f>SUM(I4:I204)</f>
        <v>123.5</v>
      </c>
      <c r="J2" s="147"/>
    </row>
    <row r="3" spans="1:18" ht="18">
      <c r="A3" s="26">
        <v>1</v>
      </c>
      <c r="B3" s="36" t="s">
        <v>329</v>
      </c>
      <c r="C3" s="35" t="s">
        <v>150</v>
      </c>
      <c r="D3" s="34" t="s">
        <v>328</v>
      </c>
      <c r="E3" s="48"/>
      <c r="F3" s="48"/>
      <c r="G3" s="146"/>
      <c r="H3" s="31" t="s">
        <v>5</v>
      </c>
      <c r="I3" s="30" t="str">
        <f>IF(H3&lt;&gt;"x","",IF(ISNA(VLOOKUP(E3,StatusValue,3,FALSE)),0,VLOOKUP(E3,StatusValue,3,FALSE)))</f>
        <v/>
      </c>
      <c r="J3" s="14"/>
      <c r="K3" s="145"/>
      <c r="L3" s="144" t="s">
        <v>327</v>
      </c>
      <c r="M3" s="143" t="s">
        <v>326</v>
      </c>
      <c r="N3" s="131" t="s">
        <v>325</v>
      </c>
      <c r="P3" s="142" t="s">
        <v>296</v>
      </c>
      <c r="Q3" t="s">
        <v>31</v>
      </c>
    </row>
    <row r="4" spans="1:18">
      <c r="A4" s="26">
        <v>2</v>
      </c>
      <c r="B4" s="21"/>
      <c r="C4" s="20"/>
      <c r="D4" s="17" t="s">
        <v>324</v>
      </c>
      <c r="E4" s="27" t="s">
        <v>33</v>
      </c>
      <c r="F4" s="17"/>
      <c r="G4" s="15"/>
      <c r="H4" s="16" t="s">
        <v>31</v>
      </c>
      <c r="I4" s="15">
        <f>IF(H4&lt;&gt;"x","",IF(ISNA(VLOOKUP(E4,StatusValue,3,FALSE)),0,VLOOKUP(E4,StatusValue,3,FALSE)))</f>
        <v>1</v>
      </c>
      <c r="J4" s="6"/>
      <c r="L4" s="141" t="s">
        <v>305</v>
      </c>
      <c r="M4" s="138" t="s">
        <v>323</v>
      </c>
      <c r="N4" s="140">
        <v>0.25</v>
      </c>
    </row>
    <row r="5" spans="1:18">
      <c r="A5" s="26">
        <v>3</v>
      </c>
      <c r="B5" s="21"/>
      <c r="C5" s="20"/>
      <c r="D5" s="17" t="s">
        <v>235</v>
      </c>
      <c r="E5" s="27" t="s">
        <v>3</v>
      </c>
      <c r="F5" s="92" t="s">
        <v>234</v>
      </c>
      <c r="G5" s="15"/>
      <c r="H5" s="16"/>
      <c r="I5" s="15" t="str">
        <f>IF(H5&lt;&gt;"x","",IF(ISNA(VLOOKUP(E5,StatusValue,3,FALSE)),0,VLOOKUP(E5,StatusValue,3,FALSE)))</f>
        <v/>
      </c>
      <c r="J5" s="6"/>
      <c r="L5" s="141" t="s">
        <v>230</v>
      </c>
      <c r="M5" s="138" t="s">
        <v>322</v>
      </c>
      <c r="N5" s="140">
        <v>0.5</v>
      </c>
      <c r="P5" s="142" t="s">
        <v>321</v>
      </c>
      <c r="Q5" t="s">
        <v>320</v>
      </c>
    </row>
    <row r="6" spans="1:18" ht="30">
      <c r="A6" s="26">
        <v>4</v>
      </c>
      <c r="B6" s="21"/>
      <c r="C6" s="20"/>
      <c r="D6" s="17" t="s">
        <v>319</v>
      </c>
      <c r="E6" s="27" t="s">
        <v>33</v>
      </c>
      <c r="F6" s="47" t="s">
        <v>318</v>
      </c>
      <c r="G6" s="15"/>
      <c r="H6" s="16" t="s">
        <v>8</v>
      </c>
      <c r="I6" s="15">
        <f>IF(H6&lt;&gt;"x","",IF(ISNA(VLOOKUP(E6,StatusValue,3,FALSE)),0,VLOOKUP(E6,StatusValue,3,FALSE)))</f>
        <v>1</v>
      </c>
      <c r="J6" s="6"/>
      <c r="L6" s="141" t="s">
        <v>51</v>
      </c>
      <c r="M6" s="138" t="s">
        <v>317</v>
      </c>
      <c r="N6" s="140">
        <v>0.75</v>
      </c>
      <c r="P6" s="134" t="s">
        <v>201</v>
      </c>
      <c r="Q6" s="133">
        <v>2</v>
      </c>
    </row>
    <row r="7" spans="1:18">
      <c r="A7" s="26">
        <v>6</v>
      </c>
      <c r="B7" s="21"/>
      <c r="C7" s="20"/>
      <c r="D7" s="19" t="s">
        <v>316</v>
      </c>
      <c r="E7" s="121"/>
      <c r="F7" s="92"/>
      <c r="G7" s="15"/>
      <c r="H7" s="16" t="s">
        <v>5</v>
      </c>
      <c r="I7" s="15" t="str">
        <f>IF(H7&lt;&gt;"x","",IF(ISNA(VLOOKUP(E7,StatusValue,3,FALSE)),0,VLOOKUP(E7,StatusValue,3,FALSE)))</f>
        <v/>
      </c>
      <c r="J7" s="14"/>
      <c r="L7" s="141" t="s">
        <v>33</v>
      </c>
      <c r="M7" s="138" t="s">
        <v>315</v>
      </c>
      <c r="N7" s="140">
        <v>1</v>
      </c>
      <c r="P7" s="134" t="s">
        <v>230</v>
      </c>
      <c r="Q7" s="133">
        <v>4</v>
      </c>
    </row>
    <row r="8" spans="1:18" ht="45">
      <c r="A8" s="26">
        <v>7</v>
      </c>
      <c r="B8" s="21"/>
      <c r="C8" s="20"/>
      <c r="D8" s="29" t="s">
        <v>228</v>
      </c>
      <c r="E8" s="27" t="s">
        <v>33</v>
      </c>
      <c r="F8" s="92" t="s">
        <v>314</v>
      </c>
      <c r="G8" s="15"/>
      <c r="H8" s="16" t="s">
        <v>31</v>
      </c>
      <c r="I8" s="15">
        <f>IF(H8&lt;&gt;"x","",IF(ISNA(VLOOKUP(E8,StatusValue,3,FALSE)),0,VLOOKUP(E8,StatusValue,3,FALSE)))</f>
        <v>1</v>
      </c>
      <c r="J8" s="6"/>
      <c r="L8" s="141" t="s">
        <v>86</v>
      </c>
      <c r="M8" s="138" t="s">
        <v>313</v>
      </c>
      <c r="N8" s="140">
        <v>1</v>
      </c>
      <c r="P8" s="134" t="s">
        <v>33</v>
      </c>
      <c r="Q8" s="133">
        <v>68</v>
      </c>
    </row>
    <row r="9" spans="1:18" ht="45">
      <c r="A9" s="26">
        <v>10</v>
      </c>
      <c r="B9" s="21"/>
      <c r="C9" s="20"/>
      <c r="D9" s="29" t="s">
        <v>312</v>
      </c>
      <c r="E9" s="139"/>
      <c r="F9" s="92" t="s">
        <v>311</v>
      </c>
      <c r="G9" s="15"/>
      <c r="H9" s="16" t="s">
        <v>5</v>
      </c>
      <c r="I9" s="15" t="str">
        <f>IF(H9&lt;&gt;"x","",IF(ISNA(VLOOKUP(E9,StatusValue,3,FALSE)),0,VLOOKUP(E9,StatusValue,3,FALSE)))</f>
        <v/>
      </c>
      <c r="J9" s="14"/>
      <c r="L9" s="123" t="s">
        <v>71</v>
      </c>
      <c r="M9" s="138" t="s">
        <v>310</v>
      </c>
      <c r="N9" s="122">
        <v>1</v>
      </c>
      <c r="P9" s="134" t="s">
        <v>51</v>
      </c>
      <c r="Q9" s="133">
        <v>9</v>
      </c>
    </row>
    <row r="10" spans="1:18">
      <c r="A10" s="26">
        <v>13</v>
      </c>
      <c r="B10" s="21"/>
      <c r="C10" s="20"/>
      <c r="D10" s="28" t="s">
        <v>309</v>
      </c>
      <c r="E10" s="17" t="s">
        <v>10</v>
      </c>
      <c r="F10" s="92" t="s">
        <v>308</v>
      </c>
      <c r="G10" s="15" t="s">
        <v>20</v>
      </c>
      <c r="H10" s="16" t="s">
        <v>8</v>
      </c>
      <c r="I10" s="15">
        <f>IF(H10&lt;&gt;"x","",IF(ISNA(VLOOKUP(E10,StatusValue,3,FALSE)),0,VLOOKUP(E10,StatusValue,3,FALSE)))</f>
        <v>1</v>
      </c>
      <c r="J10" s="6"/>
      <c r="L10" s="123" t="s">
        <v>21</v>
      </c>
      <c r="M10" s="137"/>
      <c r="N10" s="122">
        <v>1</v>
      </c>
      <c r="P10" s="134" t="s">
        <v>86</v>
      </c>
      <c r="Q10" s="133">
        <v>10</v>
      </c>
    </row>
    <row r="11" spans="1:18" ht="30">
      <c r="A11" s="26">
        <v>15</v>
      </c>
      <c r="B11" s="21"/>
      <c r="C11" s="20"/>
      <c r="D11" s="28" t="s">
        <v>307</v>
      </c>
      <c r="E11" s="27" t="s">
        <v>33</v>
      </c>
      <c r="F11" s="117" t="s">
        <v>306</v>
      </c>
      <c r="G11" s="15"/>
      <c r="H11" s="16" t="s">
        <v>31</v>
      </c>
      <c r="I11" s="15">
        <f>IF(H11&lt;&gt;"x","",IF(ISNA(VLOOKUP(E11,StatusValue,3,FALSE)),0,VLOOKUP(E11,StatusValue,3,FALSE)))</f>
        <v>1</v>
      </c>
      <c r="J11" s="6"/>
      <c r="L11" s="123" t="s">
        <v>64</v>
      </c>
      <c r="M11" s="137"/>
      <c r="N11" s="122">
        <v>1</v>
      </c>
      <c r="P11" s="134" t="s">
        <v>305</v>
      </c>
      <c r="Q11" s="133">
        <v>5</v>
      </c>
    </row>
    <row r="12" spans="1:18" ht="30">
      <c r="A12" s="26">
        <v>17</v>
      </c>
      <c r="B12" s="21"/>
      <c r="C12" s="20"/>
      <c r="D12" s="28" t="s">
        <v>217</v>
      </c>
      <c r="E12" s="27" t="s">
        <v>33</v>
      </c>
      <c r="F12" s="92" t="s">
        <v>216</v>
      </c>
      <c r="G12" s="15"/>
      <c r="H12" s="16" t="s">
        <v>31</v>
      </c>
      <c r="I12" s="15">
        <f>IF(H12&lt;&gt;"x","",IF(ISNA(VLOOKUP(E12,StatusValue,3,FALSE)),0,VLOOKUP(E12,StatusValue,3,FALSE)))</f>
        <v>1</v>
      </c>
      <c r="J12" s="6"/>
      <c r="L12" s="123" t="s">
        <v>10</v>
      </c>
      <c r="M12" s="137"/>
      <c r="N12" s="122">
        <v>1</v>
      </c>
      <c r="P12" s="134" t="s">
        <v>304</v>
      </c>
      <c r="Q12" s="133">
        <v>38</v>
      </c>
    </row>
    <row r="13" spans="1:18" ht="15.75" thickBot="1">
      <c r="A13" s="26">
        <v>18</v>
      </c>
      <c r="B13" s="21"/>
      <c r="C13" s="20"/>
      <c r="D13" s="29" t="s">
        <v>303</v>
      </c>
      <c r="E13" s="27" t="s">
        <v>33</v>
      </c>
      <c r="F13" s="17" t="s">
        <v>302</v>
      </c>
      <c r="G13" s="15" t="s">
        <v>20</v>
      </c>
      <c r="H13" s="16" t="s">
        <v>31</v>
      </c>
      <c r="I13" s="15">
        <f>IF(H13&lt;&gt;"x","",IF(ISNA(VLOOKUP(E13,StatusValue,3,FALSE)),0,VLOOKUP(E13,StatusValue,3,FALSE)))</f>
        <v>1</v>
      </c>
      <c r="J13" s="6"/>
      <c r="L13" s="136" t="s">
        <v>3</v>
      </c>
      <c r="M13" s="135" t="s">
        <v>301</v>
      </c>
      <c r="N13" s="119"/>
      <c r="P13" s="134" t="s">
        <v>300</v>
      </c>
      <c r="Q13" s="133">
        <v>136</v>
      </c>
    </row>
    <row r="14" spans="1:18" ht="30.75" thickBot="1">
      <c r="A14" s="26">
        <v>19</v>
      </c>
      <c r="B14" s="21"/>
      <c r="C14" s="20"/>
      <c r="D14" s="29" t="s">
        <v>215</v>
      </c>
      <c r="E14" s="27" t="s">
        <v>64</v>
      </c>
      <c r="F14" s="92" t="s">
        <v>299</v>
      </c>
      <c r="G14" s="15" t="s">
        <v>298</v>
      </c>
      <c r="H14" s="16" t="s">
        <v>8</v>
      </c>
      <c r="I14" s="15">
        <f>IF(H14&lt;&gt;"x","",IF(ISNA(VLOOKUP(E14,StatusValue,3,FALSE)),0,VLOOKUP(E14,StatusValue,3,FALSE)))</f>
        <v>1</v>
      </c>
      <c r="J14" s="6"/>
    </row>
    <row r="15" spans="1:18">
      <c r="A15" s="26">
        <v>20</v>
      </c>
      <c r="B15" s="21"/>
      <c r="C15" s="20"/>
      <c r="D15" s="29" t="s">
        <v>213</v>
      </c>
      <c r="E15" s="27" t="s">
        <v>64</v>
      </c>
      <c r="F15" s="117" t="s">
        <v>297</v>
      </c>
      <c r="G15" s="15" t="s">
        <v>292</v>
      </c>
      <c r="H15" s="16" t="s">
        <v>31</v>
      </c>
      <c r="I15" s="15">
        <f>IF(H15&lt;&gt;"x","",IF(ISNA(VLOOKUP(E15,StatusValue,3,FALSE)),0,VLOOKUP(E15,StatusValue,3,FALSE)))</f>
        <v>1</v>
      </c>
      <c r="J15" s="6"/>
      <c r="L15" s="132" t="s">
        <v>296</v>
      </c>
      <c r="M15" s="131" t="s">
        <v>295</v>
      </c>
    </row>
    <row r="16" spans="1:18" s="52" customFormat="1">
      <c r="A16" s="72">
        <v>21</v>
      </c>
      <c r="B16" s="21"/>
      <c r="C16" s="20"/>
      <c r="D16" s="29" t="s">
        <v>294</v>
      </c>
      <c r="E16" s="27" t="s">
        <v>21</v>
      </c>
      <c r="F16" s="117" t="s">
        <v>293</v>
      </c>
      <c r="G16" s="15" t="s">
        <v>292</v>
      </c>
      <c r="H16" s="16" t="s">
        <v>31</v>
      </c>
      <c r="I16" s="15">
        <f>IF(H16&lt;&gt;"x","",IF(ISNA(VLOOKUP(E16,StatusValue,3,FALSE)),0,VLOOKUP(E16,StatusValue,3,FALSE)))</f>
        <v>1</v>
      </c>
      <c r="J16" s="62"/>
      <c r="K16"/>
      <c r="L16" s="130" t="s">
        <v>31</v>
      </c>
      <c r="M16" s="22" t="s">
        <v>291</v>
      </c>
      <c r="N16"/>
      <c r="O16"/>
      <c r="P16"/>
      <c r="Q16"/>
      <c r="R16"/>
    </row>
    <row r="17" spans="1:18" s="52" customFormat="1">
      <c r="A17" s="72"/>
      <c r="B17" s="21"/>
      <c r="C17" s="20"/>
      <c r="D17" s="29"/>
      <c r="E17" s="27"/>
      <c r="F17" s="117"/>
      <c r="G17" s="15"/>
      <c r="H17" s="16"/>
      <c r="I17" s="15" t="str">
        <f>IF(H17&lt;&gt;"x","",IF(ISNA(VLOOKUP(E17,StatusValue,3,FALSE)),0,VLOOKUP(E17,StatusValue,3,FALSE)))</f>
        <v/>
      </c>
      <c r="J17" s="62"/>
      <c r="K17"/>
      <c r="L17" s="130"/>
      <c r="M17" s="22"/>
      <c r="N17"/>
      <c r="O17"/>
      <c r="P17"/>
      <c r="Q17"/>
      <c r="R17"/>
    </row>
    <row r="18" spans="1:18">
      <c r="A18" s="26">
        <v>23</v>
      </c>
      <c r="B18" s="21"/>
      <c r="C18" s="20"/>
      <c r="D18" s="29" t="s">
        <v>290</v>
      </c>
      <c r="E18" s="71" t="s">
        <v>3</v>
      </c>
      <c r="F18" s="129" t="s">
        <v>289</v>
      </c>
      <c r="G18" s="127"/>
      <c r="H18" s="128"/>
      <c r="I18" s="127" t="str">
        <f>IF(H18&lt;&gt;"x","",IF(ISNA(VLOOKUP(E18,StatusValue,3,FALSE)),0,VLOOKUP(E18,StatusValue,3,FALSE)))</f>
        <v/>
      </c>
      <c r="J18" s="6"/>
      <c r="K18" s="126"/>
      <c r="L18" s="125"/>
      <c r="M18" s="124" t="s">
        <v>288</v>
      </c>
      <c r="N18" s="108"/>
      <c r="O18" s="52"/>
      <c r="P18" s="52"/>
      <c r="Q18" s="52"/>
      <c r="R18" s="52"/>
    </row>
    <row r="19" spans="1:18">
      <c r="A19" s="26">
        <v>24</v>
      </c>
      <c r="B19" s="21"/>
      <c r="C19" s="20"/>
      <c r="D19" s="104" t="s">
        <v>211</v>
      </c>
      <c r="E19" s="24" t="s">
        <v>64</v>
      </c>
      <c r="F19" s="102"/>
      <c r="G19" s="22" t="s">
        <v>20</v>
      </c>
      <c r="H19" s="16" t="s">
        <v>8</v>
      </c>
      <c r="I19" s="15">
        <f>IF(H19&lt;&gt;"x","",IF(ISNA(VLOOKUP(E19,StatusValue,3,FALSE)),0,VLOOKUP(E19,StatusValue,3,FALSE)))</f>
        <v>1</v>
      </c>
      <c r="J19" s="6"/>
      <c r="K19" s="52"/>
      <c r="L19" s="123" t="s">
        <v>287</v>
      </c>
      <c r="M19" s="122" t="s">
        <v>286</v>
      </c>
      <c r="P19" s="52"/>
      <c r="Q19" s="52"/>
      <c r="R19" s="52"/>
    </row>
    <row r="20" spans="1:18" ht="15.75" thickBot="1">
      <c r="A20" s="26">
        <v>25</v>
      </c>
      <c r="B20" s="21"/>
      <c r="C20" s="20"/>
      <c r="D20" s="19" t="s">
        <v>210</v>
      </c>
      <c r="E20" s="121"/>
      <c r="F20" s="92"/>
      <c r="G20" s="15"/>
      <c r="H20" s="16" t="s">
        <v>5</v>
      </c>
      <c r="I20" s="15" t="str">
        <f>IF(H20&lt;&gt;"x","",IF(ISNA(VLOOKUP(E20,StatusValue,3,FALSE)),0,VLOOKUP(E20,StatusValue,3,FALSE)))</f>
        <v/>
      </c>
      <c r="J20" s="14"/>
      <c r="L20" s="120" t="s">
        <v>5</v>
      </c>
      <c r="M20" s="119" t="s">
        <v>285</v>
      </c>
    </row>
    <row r="21" spans="1:18">
      <c r="A21" s="26"/>
      <c r="B21" s="21"/>
      <c r="C21" s="20"/>
      <c r="D21" s="29" t="s">
        <v>284</v>
      </c>
      <c r="E21" s="104" t="s">
        <v>71</v>
      </c>
      <c r="F21" s="92" t="s">
        <v>283</v>
      </c>
      <c r="G21" s="15" t="s">
        <v>282</v>
      </c>
      <c r="H21" s="16" t="s">
        <v>8</v>
      </c>
      <c r="I21" s="15">
        <f>IF(H21&lt;&gt;"x","",IF(ISNA(VLOOKUP(E21,StatusValue,3,FALSE)),0,VLOOKUP(E21,StatusValue,3,FALSE)))</f>
        <v>1</v>
      </c>
      <c r="J21" s="6"/>
    </row>
    <row r="22" spans="1:18">
      <c r="A22" s="26"/>
      <c r="B22" s="21"/>
      <c r="C22" s="20"/>
      <c r="D22" s="29" t="s">
        <v>281</v>
      </c>
      <c r="E22" s="104" t="s">
        <v>64</v>
      </c>
      <c r="F22" s="92" t="s">
        <v>280</v>
      </c>
      <c r="G22" s="15" t="s">
        <v>20</v>
      </c>
      <c r="H22" s="16" t="s">
        <v>8</v>
      </c>
      <c r="I22" s="15">
        <f>IF(H22&lt;&gt;"x","",IF(ISNA(VLOOKUP(E22,StatusValue,3,FALSE)),0,VLOOKUP(E22,StatusValue,3,FALSE)))</f>
        <v>1</v>
      </c>
      <c r="J22" s="6"/>
    </row>
    <row r="23" spans="1:18" ht="30">
      <c r="A23" s="26">
        <v>36</v>
      </c>
      <c r="B23" s="21"/>
      <c r="C23" s="20"/>
      <c r="D23" s="29" t="s">
        <v>209</v>
      </c>
      <c r="E23" s="27" t="s">
        <v>64</v>
      </c>
      <c r="F23" s="117" t="s">
        <v>265</v>
      </c>
      <c r="G23" s="15"/>
      <c r="H23" s="16" t="s">
        <v>31</v>
      </c>
      <c r="I23" s="15">
        <f>IF(H23&lt;&gt;"x","",IF(ISNA(VLOOKUP(E23,StatusValue,3,FALSE)),0,VLOOKUP(E23,StatusValue,3,FALSE)))</f>
        <v>1</v>
      </c>
      <c r="J23" s="6"/>
      <c r="N23" s="52"/>
    </row>
    <row r="24" spans="1:18" ht="45">
      <c r="A24" s="26">
        <v>37</v>
      </c>
      <c r="B24" s="21"/>
      <c r="C24" s="20"/>
      <c r="D24" s="28" t="s">
        <v>208</v>
      </c>
      <c r="E24" s="73" t="s">
        <v>33</v>
      </c>
      <c r="F24" s="117" t="s">
        <v>279</v>
      </c>
      <c r="G24" s="15"/>
      <c r="H24" s="16" t="s">
        <v>31</v>
      </c>
      <c r="I24" s="15">
        <f>IF(H24&lt;&gt;"x","",IF(ISNA(VLOOKUP(E24,StatusValue,3,FALSE)),0,VLOOKUP(E24,StatusValue,3,FALSE)))</f>
        <v>1</v>
      </c>
      <c r="J24" s="6"/>
      <c r="L24" s="52"/>
      <c r="M24" s="52"/>
      <c r="N24" s="52"/>
    </row>
    <row r="25" spans="1:18">
      <c r="A25" s="26">
        <v>39</v>
      </c>
      <c r="B25" s="21"/>
      <c r="C25" s="20"/>
      <c r="D25" s="29" t="s">
        <v>202</v>
      </c>
      <c r="E25" s="18"/>
      <c r="F25" s="117"/>
      <c r="G25" s="15"/>
      <c r="H25" s="16" t="s">
        <v>5</v>
      </c>
      <c r="I25" s="15" t="str">
        <f>IF(H25&lt;&gt;"x","",IF(ISNA(VLOOKUP(E25,StatusValue,3,FALSE)),0,VLOOKUP(E25,StatusValue,3,FALSE)))</f>
        <v/>
      </c>
      <c r="J25" s="14"/>
      <c r="L25" s="52"/>
      <c r="M25" s="52"/>
      <c r="N25" s="52"/>
    </row>
    <row r="26" spans="1:18" ht="30">
      <c r="A26" s="26">
        <v>40</v>
      </c>
      <c r="B26" s="21"/>
      <c r="C26" s="20"/>
      <c r="D26" s="107" t="s">
        <v>278</v>
      </c>
      <c r="E26" s="24" t="s">
        <v>33</v>
      </c>
      <c r="F26" s="102" t="s">
        <v>265</v>
      </c>
      <c r="G26" s="22"/>
      <c r="H26" s="87" t="s">
        <v>8</v>
      </c>
      <c r="I26" s="22">
        <f>IF(H26&lt;&gt;"x","",IF(ISNA(VLOOKUP(E26,StatusValue,3,FALSE)),0,VLOOKUP(E26,StatusValue,3,FALSE)))</f>
        <v>1</v>
      </c>
      <c r="J26" s="14"/>
      <c r="L26" s="52"/>
      <c r="M26" s="52"/>
      <c r="N26" s="52"/>
    </row>
    <row r="27" spans="1:18">
      <c r="A27" s="26">
        <v>41</v>
      </c>
      <c r="B27" s="21"/>
      <c r="C27" s="20"/>
      <c r="D27" s="107" t="s">
        <v>277</v>
      </c>
      <c r="E27" s="24" t="s">
        <v>33</v>
      </c>
      <c r="F27" s="102" t="s">
        <v>276</v>
      </c>
      <c r="G27" s="22" t="s">
        <v>219</v>
      </c>
      <c r="H27" s="87" t="s">
        <v>8</v>
      </c>
      <c r="I27" s="22">
        <f>IF(H27&lt;&gt;"x","",IF(ISNA(VLOOKUP(E27,StatusValue,3,FALSE)),0,VLOOKUP(E27,StatusValue,3,FALSE)))</f>
        <v>1</v>
      </c>
      <c r="J27" s="6"/>
      <c r="L27" s="52"/>
      <c r="M27" s="52"/>
    </row>
    <row r="28" spans="1:18" ht="30">
      <c r="A28" s="26">
        <v>42</v>
      </c>
      <c r="B28" s="21"/>
      <c r="C28" s="20"/>
      <c r="D28" s="29" t="s">
        <v>275</v>
      </c>
      <c r="E28" s="27" t="s">
        <v>33</v>
      </c>
      <c r="F28" s="92" t="s">
        <v>274</v>
      </c>
      <c r="G28" s="15"/>
      <c r="H28" s="16" t="s">
        <v>31</v>
      </c>
      <c r="I28" s="15">
        <f>IF(H28&lt;&gt;"x","",IF(ISNA(VLOOKUP(E28,StatusValue,3,FALSE)),0,VLOOKUP(E28,StatusValue,3,FALSE)))</f>
        <v>1</v>
      </c>
      <c r="J28" s="6"/>
    </row>
    <row r="29" spans="1:18" ht="75">
      <c r="A29" s="26">
        <v>44</v>
      </c>
      <c r="B29" s="21"/>
      <c r="C29" s="20"/>
      <c r="D29" s="28" t="s">
        <v>273</v>
      </c>
      <c r="E29" s="27" t="s">
        <v>33</v>
      </c>
      <c r="F29" s="92" t="s">
        <v>272</v>
      </c>
      <c r="G29" s="15"/>
      <c r="H29" s="16" t="s">
        <v>31</v>
      </c>
      <c r="I29" s="15">
        <f>IF(H29&lt;&gt;"x","",IF(ISNA(VLOOKUP(E29,StatusValue,3,FALSE)),0,VLOOKUP(E29,StatusValue,3,FALSE)))</f>
        <v>1</v>
      </c>
      <c r="J29" s="6"/>
    </row>
    <row r="30" spans="1:18" ht="30">
      <c r="A30" s="26">
        <v>48</v>
      </c>
      <c r="B30" s="21"/>
      <c r="C30" s="20"/>
      <c r="D30" s="29" t="s">
        <v>194</v>
      </c>
      <c r="E30" s="27" t="s">
        <v>33</v>
      </c>
      <c r="F30" s="117" t="s">
        <v>265</v>
      </c>
      <c r="G30" s="15"/>
      <c r="H30" s="16" t="s">
        <v>31</v>
      </c>
      <c r="I30" s="15">
        <f>IF(H30&lt;&gt;"x","",IF(ISNA(VLOOKUP(E30,StatusValue,3,FALSE)),0,VLOOKUP(E30,StatusValue,3,FALSE)))</f>
        <v>1</v>
      </c>
      <c r="J30" s="6"/>
    </row>
    <row r="31" spans="1:18" ht="60">
      <c r="A31" s="26">
        <v>49</v>
      </c>
      <c r="B31" s="21"/>
      <c r="C31" s="20"/>
      <c r="D31" s="29" t="s">
        <v>190</v>
      </c>
      <c r="E31" s="27" t="s">
        <v>33</v>
      </c>
      <c r="F31" s="117" t="s">
        <v>271</v>
      </c>
      <c r="G31" s="15"/>
      <c r="H31" s="16" t="s">
        <v>31</v>
      </c>
      <c r="I31" s="15">
        <f>IF(H31&lt;&gt;"x","",IF(ISNA(VLOOKUP(E31,StatusValue,3,FALSE)),0,VLOOKUP(E31,StatusValue,3,FALSE)))</f>
        <v>1</v>
      </c>
      <c r="J31" s="6"/>
    </row>
    <row r="32" spans="1:18">
      <c r="A32" s="26">
        <v>52</v>
      </c>
      <c r="B32" s="21"/>
      <c r="C32" s="20"/>
      <c r="D32" s="29" t="s">
        <v>270</v>
      </c>
      <c r="E32" s="27" t="s">
        <v>33</v>
      </c>
      <c r="F32" s="117" t="s">
        <v>207</v>
      </c>
      <c r="G32" s="15"/>
      <c r="H32" s="16" t="s">
        <v>31</v>
      </c>
      <c r="I32" s="15">
        <f>IF(H32&lt;&gt;"x","",IF(ISNA(VLOOKUP(E32,StatusValue,3,FALSE)),0,VLOOKUP(E32,StatusValue,3,FALSE)))</f>
        <v>1</v>
      </c>
      <c r="J32" s="14"/>
    </row>
    <row r="33" spans="1:10" ht="30">
      <c r="A33" s="26">
        <v>53</v>
      </c>
      <c r="B33" s="21"/>
      <c r="C33" s="20"/>
      <c r="D33" s="107" t="s">
        <v>269</v>
      </c>
      <c r="E33" s="24" t="s">
        <v>33</v>
      </c>
      <c r="F33" s="118" t="s">
        <v>265</v>
      </c>
      <c r="G33" s="22"/>
      <c r="H33" s="87" t="s">
        <v>31</v>
      </c>
      <c r="I33" s="22">
        <f>IF(H33&lt;&gt;"x","",IF(ISNA(VLOOKUP(E33,StatusValue,3,FALSE)),0,VLOOKUP(E33,StatusValue,3,FALSE)))</f>
        <v>1</v>
      </c>
      <c r="J33" s="14"/>
    </row>
    <row r="34" spans="1:10">
      <c r="A34" s="26">
        <v>54</v>
      </c>
      <c r="B34" s="21"/>
      <c r="C34" s="20"/>
      <c r="D34" s="25" t="s">
        <v>268</v>
      </c>
      <c r="E34" s="24" t="s">
        <v>71</v>
      </c>
      <c r="F34" s="102" t="s">
        <v>267</v>
      </c>
      <c r="G34" s="22"/>
      <c r="H34" s="87" t="s">
        <v>31</v>
      </c>
      <c r="I34" s="22">
        <f>IF(H34&lt;&gt;"x","",IF(ISNA(VLOOKUP(E34,StatusValue,3,FALSE)),0,VLOOKUP(E34,StatusValue,3,FALSE)))</f>
        <v>1</v>
      </c>
      <c r="J34" s="6"/>
    </row>
    <row r="35" spans="1:10" ht="30">
      <c r="A35" s="26">
        <v>55</v>
      </c>
      <c r="B35" s="21"/>
      <c r="C35" s="20"/>
      <c r="D35" s="29" t="s">
        <v>266</v>
      </c>
      <c r="E35" s="27" t="s">
        <v>33</v>
      </c>
      <c r="F35" s="117" t="s">
        <v>265</v>
      </c>
      <c r="G35" s="15"/>
      <c r="H35" s="16" t="s">
        <v>31</v>
      </c>
      <c r="I35" s="15">
        <f>IF(H35&lt;&gt;"x","",IF(ISNA(VLOOKUP(E35,StatusValue,3,FALSE)),0,VLOOKUP(E35,StatusValue,3,FALSE)))</f>
        <v>1</v>
      </c>
      <c r="J35" s="6"/>
    </row>
    <row r="36" spans="1:10">
      <c r="A36" s="26">
        <v>56</v>
      </c>
      <c r="B36" s="21"/>
      <c r="C36" s="20"/>
      <c r="D36" s="29" t="s">
        <v>178</v>
      </c>
      <c r="E36" s="18"/>
      <c r="F36" s="92"/>
      <c r="G36" s="15"/>
      <c r="H36" s="16" t="s">
        <v>5</v>
      </c>
      <c r="I36" s="15" t="str">
        <f>IF(H36&lt;&gt;"x","",IF(ISNA(VLOOKUP(E36,StatusValue,3,FALSE)),0,VLOOKUP(E36,StatusValue,3,FALSE)))</f>
        <v/>
      </c>
      <c r="J36" s="14" t="s">
        <v>8</v>
      </c>
    </row>
    <row r="37" spans="1:10" ht="165">
      <c r="A37" s="26">
        <v>57</v>
      </c>
      <c r="B37" s="21"/>
      <c r="C37" s="20"/>
      <c r="D37" s="28" t="s">
        <v>177</v>
      </c>
      <c r="E37" s="27" t="s">
        <v>33</v>
      </c>
      <c r="F37" s="92" t="s">
        <v>264</v>
      </c>
      <c r="G37" s="15" t="s">
        <v>56</v>
      </c>
      <c r="H37" s="105" t="s">
        <v>8</v>
      </c>
      <c r="I37" s="15">
        <f>IF(H37&lt;&gt;"x","",IF(ISNA(VLOOKUP(E37,StatusValue,3,FALSE)),0,VLOOKUP(E37,StatusValue,3,FALSE)))</f>
        <v>1</v>
      </c>
      <c r="J37" s="6" t="s">
        <v>8</v>
      </c>
    </row>
    <row r="38" spans="1:10" ht="30">
      <c r="A38" s="26">
        <v>68</v>
      </c>
      <c r="B38" s="21"/>
      <c r="C38" s="20"/>
      <c r="D38" s="28" t="s">
        <v>263</v>
      </c>
      <c r="E38" s="103" t="s">
        <v>21</v>
      </c>
      <c r="F38" s="114" t="s">
        <v>262</v>
      </c>
      <c r="G38" s="15" t="s">
        <v>9</v>
      </c>
      <c r="H38" s="105" t="s">
        <v>8</v>
      </c>
      <c r="I38" s="15">
        <f>IF(H38&lt;&gt;"x","",IF(ISNA(VLOOKUP(E38,StatusValue,3,FALSE)),0,VLOOKUP(E38,StatusValue,3,FALSE)))</f>
        <v>1</v>
      </c>
      <c r="J38" s="6"/>
    </row>
    <row r="39" spans="1:10">
      <c r="A39" s="26">
        <v>69</v>
      </c>
      <c r="B39" s="21"/>
      <c r="C39" s="20"/>
      <c r="D39" s="28" t="s">
        <v>261</v>
      </c>
      <c r="E39" s="27" t="s">
        <v>71</v>
      </c>
      <c r="F39" s="92" t="s">
        <v>260</v>
      </c>
      <c r="G39" s="15" t="s">
        <v>20</v>
      </c>
      <c r="H39" s="16" t="s">
        <v>8</v>
      </c>
      <c r="I39" s="15">
        <f>IF(H39&lt;&gt;"x","",IF(ISNA(VLOOKUP(E39,StatusValue,3,FALSE)),0,VLOOKUP(E39,StatusValue,3,FALSE)))</f>
        <v>1</v>
      </c>
      <c r="J39" s="6"/>
    </row>
    <row r="40" spans="1:10">
      <c r="A40" s="26">
        <v>70</v>
      </c>
      <c r="B40" s="21"/>
      <c r="C40" s="20"/>
      <c r="D40" s="19" t="s">
        <v>175</v>
      </c>
      <c r="E40" s="73" t="s">
        <v>21</v>
      </c>
      <c r="F40" s="92" t="s">
        <v>174</v>
      </c>
      <c r="G40" s="15"/>
      <c r="H40" s="16" t="s">
        <v>31</v>
      </c>
      <c r="I40" s="15">
        <f>IF(H40&lt;&gt;"x","",IF(ISNA(VLOOKUP(E40,StatusValue,3,FALSE)),0,VLOOKUP(E40,StatusValue,3,FALSE)))</f>
        <v>1</v>
      </c>
      <c r="J40" s="6"/>
    </row>
    <row r="41" spans="1:10">
      <c r="A41" s="26">
        <v>71</v>
      </c>
      <c r="B41" s="21"/>
      <c r="C41" s="20"/>
      <c r="D41" s="19" t="s">
        <v>173</v>
      </c>
      <c r="E41" s="18"/>
      <c r="F41" s="92"/>
      <c r="G41" s="15"/>
      <c r="H41" s="16" t="s">
        <v>5</v>
      </c>
      <c r="I41" s="15" t="str">
        <f>IF(H41&lt;&gt;"x","",IF(ISNA(VLOOKUP(E41,StatusValue,3,FALSE)),0,VLOOKUP(E41,StatusValue,3,FALSE)))</f>
        <v/>
      </c>
      <c r="J41" s="14"/>
    </row>
    <row r="42" spans="1:10">
      <c r="A42" s="26">
        <v>72</v>
      </c>
      <c r="B42" s="21"/>
      <c r="C42" s="20"/>
      <c r="D42" s="25" t="s">
        <v>172</v>
      </c>
      <c r="E42" s="24" t="s">
        <v>10</v>
      </c>
      <c r="F42" s="106" t="s">
        <v>259</v>
      </c>
      <c r="G42" s="22" t="s">
        <v>258</v>
      </c>
      <c r="H42" s="87" t="s">
        <v>31</v>
      </c>
      <c r="I42" s="15">
        <f>IF(H42&lt;&gt;"x","",IF(ISNA(VLOOKUP(E42,StatusValue,3,FALSE)),0,VLOOKUP(E42,StatusValue,3,FALSE)))</f>
        <v>1</v>
      </c>
      <c r="J42" s="6"/>
    </row>
    <row r="43" spans="1:10">
      <c r="A43" s="26">
        <v>73</v>
      </c>
      <c r="B43" s="21"/>
      <c r="C43" s="20"/>
      <c r="D43" s="25" t="s">
        <v>171</v>
      </c>
      <c r="E43" s="24" t="s">
        <v>10</v>
      </c>
      <c r="F43" s="106" t="s">
        <v>259</v>
      </c>
      <c r="G43" s="22" t="s">
        <v>258</v>
      </c>
      <c r="H43" s="16" t="s">
        <v>31</v>
      </c>
      <c r="I43" s="15">
        <f>IF(H43&lt;&gt;"x","",IF(ISNA(VLOOKUP(E43,StatusValue,3,FALSE)),0,VLOOKUP(E43,StatusValue,3,FALSE)))</f>
        <v>1</v>
      </c>
      <c r="J43" s="6"/>
    </row>
    <row r="44" spans="1:10">
      <c r="A44" s="26">
        <v>74</v>
      </c>
      <c r="B44" s="21"/>
      <c r="C44" s="20"/>
      <c r="D44" s="29" t="s">
        <v>170</v>
      </c>
      <c r="E44" s="27" t="s">
        <v>33</v>
      </c>
      <c r="F44" s="47" t="s">
        <v>259</v>
      </c>
      <c r="G44" s="15" t="s">
        <v>258</v>
      </c>
      <c r="H44" s="16" t="s">
        <v>31</v>
      </c>
      <c r="I44" s="15">
        <f>IF(H44&lt;&gt;"x","",IF(ISNA(VLOOKUP(E44,StatusValue,3,FALSE)),0,VLOOKUP(E44,StatusValue,3,FALSE)))</f>
        <v>1</v>
      </c>
      <c r="J44" s="6"/>
    </row>
    <row r="45" spans="1:10">
      <c r="A45" s="26">
        <v>75</v>
      </c>
      <c r="B45" s="21"/>
      <c r="C45" s="20"/>
      <c r="D45" s="19" t="s">
        <v>168</v>
      </c>
      <c r="E45" s="18"/>
      <c r="F45" s="17"/>
      <c r="G45" s="15"/>
      <c r="H45" s="16" t="s">
        <v>5</v>
      </c>
      <c r="I45" s="15" t="str">
        <f>IF(H45&lt;&gt;"x","",IF(ISNA(VLOOKUP(E45,StatusValue,3,FALSE)),0,VLOOKUP(E45,StatusValue,3,FALSE)))</f>
        <v/>
      </c>
      <c r="J45" s="116"/>
    </row>
    <row r="46" spans="1:10" ht="165">
      <c r="A46" s="26">
        <v>76</v>
      </c>
      <c r="B46" s="21"/>
      <c r="C46" s="20"/>
      <c r="D46" s="115" t="s">
        <v>257</v>
      </c>
      <c r="E46" s="103" t="s">
        <v>33</v>
      </c>
      <c r="F46" s="114" t="s">
        <v>256</v>
      </c>
      <c r="G46" s="113"/>
      <c r="H46" s="105" t="s">
        <v>31</v>
      </c>
      <c r="I46" s="113">
        <f>IF(H46&lt;&gt;"x","",IF(ISNA(VLOOKUP(E46,StatusValue,3,FALSE)),0,VLOOKUP(E46,StatusValue,3,FALSE)))</f>
        <v>1</v>
      </c>
      <c r="J46" s="6"/>
    </row>
    <row r="47" spans="1:10">
      <c r="A47" s="26">
        <v>77</v>
      </c>
      <c r="B47" s="21"/>
      <c r="C47" s="20"/>
      <c r="D47" s="29" t="s">
        <v>165</v>
      </c>
      <c r="E47" s="27" t="s">
        <v>33</v>
      </c>
      <c r="F47" s="47" t="s">
        <v>255</v>
      </c>
      <c r="G47" s="15"/>
      <c r="H47" s="16" t="s">
        <v>31</v>
      </c>
      <c r="I47" s="15">
        <f>IF(H47&lt;&gt;"x","",IF(ISNA(VLOOKUP(E47,StatusValue,3,FALSE)),0,VLOOKUP(E47,StatusValue,3,FALSE)))</f>
        <v>1</v>
      </c>
      <c r="J47" s="6"/>
    </row>
    <row r="48" spans="1:10">
      <c r="A48" s="26">
        <v>78</v>
      </c>
      <c r="B48" s="21"/>
      <c r="C48" s="20"/>
      <c r="D48" s="29" t="s">
        <v>254</v>
      </c>
      <c r="E48" s="18"/>
      <c r="F48" s="17"/>
      <c r="G48" s="15"/>
      <c r="H48" s="16" t="s">
        <v>5</v>
      </c>
      <c r="I48" s="15" t="str">
        <f>IF(H48&lt;&gt;"x","",IF(ISNA(VLOOKUP(E48,StatusValue,3,FALSE)),0,VLOOKUP(E48,StatusValue,3,FALSE)))</f>
        <v/>
      </c>
      <c r="J48" s="14"/>
    </row>
    <row r="49" spans="1:10">
      <c r="A49" s="26">
        <v>79</v>
      </c>
      <c r="B49" s="21"/>
      <c r="C49" s="20"/>
      <c r="D49" s="54" t="s">
        <v>253</v>
      </c>
      <c r="E49" s="27" t="s">
        <v>33</v>
      </c>
      <c r="F49" s="17" t="s">
        <v>252</v>
      </c>
      <c r="G49" s="15"/>
      <c r="H49" s="16" t="s">
        <v>31</v>
      </c>
      <c r="I49" s="15">
        <f>IF(H49&lt;&gt;"x","",IF(ISNA(VLOOKUP(E49,StatusValue,3,FALSE)),0,VLOOKUP(E49,StatusValue,3,FALSE)))</f>
        <v>1</v>
      </c>
      <c r="J49" s="6"/>
    </row>
    <row r="50" spans="1:10" ht="30">
      <c r="A50" s="26">
        <v>81</v>
      </c>
      <c r="B50" s="21"/>
      <c r="C50" s="20"/>
      <c r="D50" s="54" t="s">
        <v>251</v>
      </c>
      <c r="E50" s="27" t="s">
        <v>33</v>
      </c>
      <c r="F50" s="17" t="s">
        <v>250</v>
      </c>
      <c r="G50" s="15"/>
      <c r="H50" s="16" t="s">
        <v>31</v>
      </c>
      <c r="I50" s="15">
        <f>IF(H50&lt;&gt;"x","",IF(ISNA(VLOOKUP(E50,StatusValue,3,FALSE)),0,VLOOKUP(E50,StatusValue,3,FALSE)))</f>
        <v>1</v>
      </c>
      <c r="J50" s="6"/>
    </row>
    <row r="51" spans="1:10">
      <c r="A51" s="26">
        <v>82</v>
      </c>
      <c r="B51" s="21"/>
      <c r="C51" s="20"/>
      <c r="D51" s="29" t="s">
        <v>249</v>
      </c>
      <c r="E51" s="18"/>
      <c r="F51" s="17"/>
      <c r="G51" s="15"/>
      <c r="H51" s="16" t="s">
        <v>5</v>
      </c>
      <c r="I51" s="15" t="str">
        <f>IF(H51&lt;&gt;"x","",IF(ISNA(VLOOKUP(E51,StatusValue,3,FALSE)),0,VLOOKUP(E51,StatusValue,3,FALSE)))</f>
        <v/>
      </c>
      <c r="J51" s="14"/>
    </row>
    <row r="52" spans="1:10" ht="45">
      <c r="A52" s="26">
        <v>85</v>
      </c>
      <c r="B52" s="21"/>
      <c r="C52" s="20"/>
      <c r="D52" s="54" t="s">
        <v>248</v>
      </c>
      <c r="E52" s="27" t="s">
        <v>21</v>
      </c>
      <c r="F52" s="17" t="s">
        <v>247</v>
      </c>
      <c r="G52" s="15" t="s">
        <v>244</v>
      </c>
      <c r="H52" s="16" t="s">
        <v>31</v>
      </c>
      <c r="I52" s="15">
        <f>IF(H52&lt;&gt;"x","",IF(ISNA(VLOOKUP(E52,StatusValue,3,FALSE)),0,VLOOKUP(E52,StatusValue,3,FALSE)))</f>
        <v>1</v>
      </c>
      <c r="J52" s="6"/>
    </row>
    <row r="53" spans="1:10" ht="30">
      <c r="A53" s="26"/>
      <c r="B53" s="21"/>
      <c r="C53" s="20"/>
      <c r="D53" s="54" t="s">
        <v>246</v>
      </c>
      <c r="E53" s="27" t="s">
        <v>21</v>
      </c>
      <c r="F53" s="17" t="s">
        <v>245</v>
      </c>
      <c r="G53" s="15" t="s">
        <v>244</v>
      </c>
      <c r="H53" s="16" t="s">
        <v>31</v>
      </c>
      <c r="I53" s="15">
        <f>IF(H53&lt;&gt;"x","",IF(ISNA(VLOOKUP(E53,StatusValue,3,FALSE)),0,VLOOKUP(E53,StatusValue,3,FALSE)))</f>
        <v>1</v>
      </c>
      <c r="J53" s="6"/>
    </row>
    <row r="54" spans="1:10">
      <c r="A54" s="26">
        <v>87</v>
      </c>
      <c r="B54" s="21"/>
      <c r="C54" s="20"/>
      <c r="D54" s="29" t="s">
        <v>243</v>
      </c>
      <c r="E54" s="27" t="s">
        <v>33</v>
      </c>
      <c r="F54" s="47" t="s">
        <v>242</v>
      </c>
      <c r="G54" s="15"/>
      <c r="H54" s="16" t="s">
        <v>31</v>
      </c>
      <c r="I54" s="15">
        <f>IF(H54&lt;&gt;"x","",IF(ISNA(VLOOKUP(E54,StatusValue,3,FALSE)),0,VLOOKUP(E54,StatusValue,3,FALSE)))</f>
        <v>1</v>
      </c>
      <c r="J54" s="6"/>
    </row>
    <row r="55" spans="1:10" ht="15.75" thickBot="1">
      <c r="A55" s="26">
        <v>88</v>
      </c>
      <c r="B55" s="21"/>
      <c r="C55" s="68"/>
      <c r="D55" s="112" t="s">
        <v>241</v>
      </c>
      <c r="E55" s="111" t="s">
        <v>33</v>
      </c>
      <c r="F55" s="110" t="s">
        <v>240</v>
      </c>
      <c r="G55" s="83"/>
      <c r="H55" s="64" t="s">
        <v>31</v>
      </c>
      <c r="I55" s="83">
        <f>IF(H55&lt;&gt;"x","",IF(ISNA(VLOOKUP(E55,StatusValue,3,FALSE)),0,VLOOKUP(E55,StatusValue,3,FALSE)))</f>
        <v>1</v>
      </c>
      <c r="J55" s="6"/>
    </row>
    <row r="56" spans="1:10" ht="18.75" thickTop="1">
      <c r="A56" s="26">
        <v>89</v>
      </c>
      <c r="B56" s="21"/>
      <c r="C56" s="61" t="s">
        <v>110</v>
      </c>
      <c r="D56" s="60" t="s">
        <v>239</v>
      </c>
      <c r="E56" s="59"/>
      <c r="F56" s="58"/>
      <c r="G56" s="56"/>
      <c r="H56" s="57" t="s">
        <v>5</v>
      </c>
      <c r="I56" s="56" t="str">
        <f>IF(H56&lt;&gt;"x","",IF(ISNA(VLOOKUP(E56,StatusValue,3,FALSE)),0,VLOOKUP(E56,StatusValue,3,FALSE)))</f>
        <v/>
      </c>
      <c r="J56" s="14"/>
    </row>
    <row r="57" spans="1:10" ht="30">
      <c r="A57" s="26">
        <v>91</v>
      </c>
      <c r="B57" s="21"/>
      <c r="C57" s="20"/>
      <c r="D57" s="23" t="s">
        <v>238</v>
      </c>
      <c r="E57" s="24" t="s">
        <v>10</v>
      </c>
      <c r="F57" s="106" t="s">
        <v>237</v>
      </c>
      <c r="G57" s="22" t="s">
        <v>236</v>
      </c>
      <c r="H57" s="16" t="s">
        <v>31</v>
      </c>
      <c r="I57" s="15">
        <f>IF(H57&lt;&gt;"x","",IF(ISNA(VLOOKUP(E57,StatusValue,3,FALSE)),0,VLOOKUP(E57,StatusValue,3,FALSE)))</f>
        <v>1</v>
      </c>
      <c r="J57" s="6"/>
    </row>
    <row r="58" spans="1:10">
      <c r="A58" s="26">
        <v>93</v>
      </c>
      <c r="B58" s="21"/>
      <c r="C58" s="20"/>
      <c r="D58" s="17" t="s">
        <v>235</v>
      </c>
      <c r="E58" s="27" t="s">
        <v>3</v>
      </c>
      <c r="F58" s="17" t="s">
        <v>234</v>
      </c>
      <c r="G58" s="15"/>
      <c r="H58" s="16"/>
      <c r="I58" s="15" t="str">
        <f>IF(H58&lt;&gt;"x","",IF(ISNA(VLOOKUP(E58,StatusValue,3,FALSE)),0,VLOOKUP(E58,StatusValue,3,FALSE)))</f>
        <v/>
      </c>
      <c r="J58" s="6"/>
    </row>
    <row r="59" spans="1:10">
      <c r="A59" s="26">
        <v>94</v>
      </c>
      <c r="B59" s="21"/>
      <c r="C59" s="20"/>
      <c r="D59" s="19" t="s">
        <v>233</v>
      </c>
      <c r="E59" s="18"/>
      <c r="F59" s="17"/>
      <c r="G59" s="15"/>
      <c r="H59" s="16" t="s">
        <v>5</v>
      </c>
      <c r="I59" s="15" t="str">
        <f>IF(H59&lt;&gt;"x","",IF(ISNA(VLOOKUP(E59,StatusValue,3,FALSE)),0,VLOOKUP(E59,StatusValue,3,FALSE)))</f>
        <v/>
      </c>
      <c r="J59" s="14"/>
    </row>
    <row r="60" spans="1:10">
      <c r="A60" s="26">
        <v>95</v>
      </c>
      <c r="B60" s="21"/>
      <c r="C60" s="20"/>
      <c r="D60" s="54" t="s">
        <v>232</v>
      </c>
      <c r="E60" s="27" t="s">
        <v>86</v>
      </c>
      <c r="F60" s="76"/>
      <c r="G60" s="15"/>
      <c r="H60" s="16" t="s">
        <v>8</v>
      </c>
      <c r="I60" s="15">
        <f>IF(H60&lt;&gt;"x","",IF(ISNA(VLOOKUP(E60,StatusValue,3,FALSE)),0,VLOOKUP(E60,StatusValue,3,FALSE)))</f>
        <v>1</v>
      </c>
      <c r="J60" s="6"/>
    </row>
    <row r="61" spans="1:10">
      <c r="A61" s="26">
        <v>96</v>
      </c>
      <c r="B61" s="21"/>
      <c r="C61" s="20"/>
      <c r="D61" s="19" t="s">
        <v>231</v>
      </c>
      <c r="E61" s="18"/>
      <c r="F61" s="17"/>
      <c r="G61" s="15"/>
      <c r="H61" s="16" t="s">
        <v>5</v>
      </c>
      <c r="I61" s="15" t="str">
        <f>IF(H61&lt;&gt;"x","",IF(ISNA(VLOOKUP(E61,StatusValue,3,FALSE)),0,VLOOKUP(E61,StatusValue,3,FALSE)))</f>
        <v/>
      </c>
      <c r="J61" s="14"/>
    </row>
    <row r="62" spans="1:10">
      <c r="A62" s="26">
        <v>97</v>
      </c>
      <c r="B62" s="21"/>
      <c r="C62" s="20"/>
      <c r="D62" s="45" t="s">
        <v>161</v>
      </c>
      <c r="E62" s="44" t="s">
        <v>230</v>
      </c>
      <c r="F62" s="43"/>
      <c r="G62" s="42" t="s">
        <v>229</v>
      </c>
      <c r="H62" s="87" t="s">
        <v>8</v>
      </c>
      <c r="I62" s="22">
        <f>IF(H62&lt;&gt;"x","",IF(ISNA(VLOOKUP(E62,StatusValue,3,FALSE)),0,VLOOKUP(E62,StatusValue,3,FALSE)))</f>
        <v>0.5</v>
      </c>
      <c r="J62" s="6"/>
    </row>
    <row r="63" spans="1:10" ht="45">
      <c r="A63" s="26">
        <v>98</v>
      </c>
      <c r="B63" s="21"/>
      <c r="C63" s="20"/>
      <c r="D63" s="29" t="s">
        <v>228</v>
      </c>
      <c r="E63" s="27" t="s">
        <v>33</v>
      </c>
      <c r="F63" s="17" t="s">
        <v>227</v>
      </c>
      <c r="G63" s="15"/>
      <c r="H63" s="16" t="s">
        <v>31</v>
      </c>
      <c r="I63" s="15">
        <f>IF(H63&lt;&gt;"x","",IF(ISNA(VLOOKUP(E63,StatusValue,3,FALSE)),0,VLOOKUP(E63,StatusValue,3,FALSE)))</f>
        <v>1</v>
      </c>
      <c r="J63" s="6"/>
    </row>
    <row r="64" spans="1:10">
      <c r="A64" s="26">
        <v>101</v>
      </c>
      <c r="B64" s="21"/>
      <c r="C64" s="20"/>
      <c r="D64" s="25" t="s">
        <v>226</v>
      </c>
      <c r="E64" s="24" t="s">
        <v>10</v>
      </c>
      <c r="F64" s="23"/>
      <c r="G64" s="22" t="s">
        <v>20</v>
      </c>
      <c r="H64" s="87"/>
      <c r="I64" s="22" t="str">
        <f>IF(H64&lt;&gt;"x","",IF(ISNA(VLOOKUP(E64,StatusValue,3,FALSE)),0,VLOOKUP(E64,StatusValue,3,FALSE)))</f>
        <v/>
      </c>
      <c r="J64" s="6"/>
    </row>
    <row r="65" spans="1:14">
      <c r="A65" s="26">
        <v>102</v>
      </c>
      <c r="B65" s="21"/>
      <c r="C65" s="20"/>
      <c r="D65" s="29" t="s">
        <v>225</v>
      </c>
      <c r="E65" s="18"/>
      <c r="F65" s="47" t="s">
        <v>224</v>
      </c>
      <c r="G65" s="15"/>
      <c r="H65" s="16" t="s">
        <v>5</v>
      </c>
      <c r="I65" s="15" t="str">
        <f>IF(H65&lt;&gt;"x","",IF(ISNA(VLOOKUP(E65,StatusValue,3,FALSE)),0,VLOOKUP(E65,StatusValue,3,FALSE)))</f>
        <v/>
      </c>
      <c r="J65" s="14"/>
    </row>
    <row r="66" spans="1:14" ht="45">
      <c r="A66" s="26">
        <v>105</v>
      </c>
      <c r="B66" s="21"/>
      <c r="C66" s="20"/>
      <c r="D66" s="28" t="s">
        <v>223</v>
      </c>
      <c r="E66" s="27" t="s">
        <v>33</v>
      </c>
      <c r="F66" s="47" t="s">
        <v>222</v>
      </c>
      <c r="G66" s="15"/>
      <c r="H66" s="16" t="s">
        <v>31</v>
      </c>
      <c r="I66" s="15">
        <f>IF(H66&lt;&gt;"x","",IF(ISNA(VLOOKUP(E66,StatusValue,3,FALSE)),0,VLOOKUP(E66,StatusValue,3,FALSE)))</f>
        <v>1</v>
      </c>
      <c r="J66" s="6"/>
    </row>
    <row r="67" spans="1:14" s="108" customFormat="1">
      <c r="A67" s="109"/>
      <c r="B67" s="21"/>
      <c r="C67" s="20"/>
      <c r="D67" s="107" t="s">
        <v>221</v>
      </c>
      <c r="E67" s="24" t="s">
        <v>21</v>
      </c>
      <c r="F67" s="106" t="s">
        <v>220</v>
      </c>
      <c r="G67" s="22" t="s">
        <v>219</v>
      </c>
      <c r="H67" s="87" t="s">
        <v>31</v>
      </c>
      <c r="I67" s="22">
        <f>IF(H67&lt;&gt;"x","",IF(ISNA(VLOOKUP(E67,StatusValue,3,FALSE)),0,VLOOKUP(E67,StatusValue,3,FALSE)))</f>
        <v>1</v>
      </c>
      <c r="J67" s="14"/>
      <c r="K67"/>
      <c r="L67"/>
      <c r="M67"/>
      <c r="N67"/>
    </row>
    <row r="68" spans="1:14">
      <c r="A68" s="26">
        <v>106</v>
      </c>
      <c r="B68" s="21"/>
      <c r="C68" s="20"/>
      <c r="D68" s="107" t="s">
        <v>218</v>
      </c>
      <c r="E68" s="24" t="s">
        <v>10</v>
      </c>
      <c r="F68" s="106"/>
      <c r="G68" s="22" t="s">
        <v>20</v>
      </c>
      <c r="H68" s="87" t="s">
        <v>31</v>
      </c>
      <c r="I68" s="22">
        <f>IF(H68&lt;&gt;"x","",IF(ISNA(VLOOKUP(E68,StatusValue,3,FALSE)),0,VLOOKUP(E68,StatusValue,3,FALSE)))</f>
        <v>1</v>
      </c>
      <c r="J68" s="6"/>
      <c r="K68" s="108"/>
    </row>
    <row r="69" spans="1:14" ht="30">
      <c r="A69" s="26">
        <v>108</v>
      </c>
      <c r="B69" s="21"/>
      <c r="C69" s="20"/>
      <c r="D69" s="28" t="s">
        <v>217</v>
      </c>
      <c r="E69" s="27" t="s">
        <v>33</v>
      </c>
      <c r="F69" s="17" t="s">
        <v>216</v>
      </c>
      <c r="G69" s="15"/>
      <c r="H69" s="16" t="s">
        <v>31</v>
      </c>
      <c r="I69" s="15">
        <f>IF(H69&lt;&gt;"x","",IF(ISNA(VLOOKUP(E69,StatusValue,3,FALSE)),0,VLOOKUP(E69,StatusValue,3,FALSE)))</f>
        <v>1</v>
      </c>
      <c r="J69" s="6"/>
      <c r="L69" s="108"/>
      <c r="M69" s="108"/>
      <c r="N69" s="108"/>
    </row>
    <row r="70" spans="1:14">
      <c r="A70" s="26">
        <v>109</v>
      </c>
      <c r="B70" s="21"/>
      <c r="C70" s="20"/>
      <c r="D70" s="25" t="s">
        <v>215</v>
      </c>
      <c r="E70" s="24" t="s">
        <v>10</v>
      </c>
      <c r="F70" s="23" t="s">
        <v>214</v>
      </c>
      <c r="G70" s="22" t="s">
        <v>20</v>
      </c>
      <c r="H70" s="16" t="s">
        <v>31</v>
      </c>
      <c r="I70" s="15">
        <f>IF(H70&lt;&gt;"x","",IF(ISNA(VLOOKUP(E70,StatusValue,3,FALSE)),0,VLOOKUP(E70,StatusValue,3,FALSE)))</f>
        <v>1</v>
      </c>
      <c r="J70" s="6"/>
    </row>
    <row r="71" spans="1:14">
      <c r="A71" s="26">
        <v>110</v>
      </c>
      <c r="B71" s="21"/>
      <c r="C71" s="20"/>
      <c r="D71" s="29" t="s">
        <v>213</v>
      </c>
      <c r="E71" s="27" t="s">
        <v>3</v>
      </c>
      <c r="F71" s="17" t="s">
        <v>212</v>
      </c>
      <c r="G71" s="15"/>
      <c r="H71" s="16"/>
      <c r="I71" s="15" t="str">
        <f>IF(H71&lt;&gt;"x","",IF(ISNA(VLOOKUP(E71,StatusValue,3,FALSE)),0,VLOOKUP(E71,StatusValue,3,FALSE)))</f>
        <v/>
      </c>
      <c r="J71" s="6"/>
    </row>
    <row r="72" spans="1:14" s="108" customFormat="1">
      <c r="A72" s="109">
        <v>111</v>
      </c>
      <c r="B72" s="21"/>
      <c r="C72" s="20"/>
      <c r="D72" s="104" t="s">
        <v>211</v>
      </c>
      <c r="E72" s="24" t="s">
        <v>64</v>
      </c>
      <c r="F72" s="23"/>
      <c r="G72" s="22" t="s">
        <v>20</v>
      </c>
      <c r="H72" s="87" t="s">
        <v>8</v>
      </c>
      <c r="I72" s="22">
        <f>IF(H72&lt;&gt;"x","",IF(ISNA(VLOOKUP(E72,StatusValue,3,FALSE)),0,VLOOKUP(E72,StatusValue,3,FALSE)))</f>
        <v>1</v>
      </c>
      <c r="J72" s="14"/>
      <c r="K72"/>
      <c r="L72"/>
      <c r="M72"/>
      <c r="N72"/>
    </row>
    <row r="73" spans="1:14">
      <c r="A73" s="26">
        <v>112</v>
      </c>
      <c r="B73" s="21"/>
      <c r="C73" s="20"/>
      <c r="D73" s="19" t="s">
        <v>210</v>
      </c>
      <c r="E73" s="18"/>
      <c r="F73" s="17"/>
      <c r="G73" s="15"/>
      <c r="H73" s="16" t="s">
        <v>5</v>
      </c>
      <c r="I73" s="15" t="str">
        <f>IF(H73&lt;&gt;"x","",IF(ISNA(VLOOKUP(E73,StatusValue,3,FALSE)),0,VLOOKUP(E73,StatusValue,3,FALSE)))</f>
        <v/>
      </c>
      <c r="J73" s="14"/>
      <c r="K73" s="108"/>
    </row>
    <row r="74" spans="1:14">
      <c r="A74" s="26">
        <v>123</v>
      </c>
      <c r="B74" s="21"/>
      <c r="C74" s="20"/>
      <c r="D74" s="29" t="s">
        <v>209</v>
      </c>
      <c r="E74" s="18" t="s">
        <v>201</v>
      </c>
      <c r="F74" s="17"/>
      <c r="G74" s="15"/>
      <c r="H74" s="16" t="s">
        <v>5</v>
      </c>
      <c r="I74" s="15" t="str">
        <f>IF(H74&lt;&gt;"x","",IF(ISNA(VLOOKUP(E74,StatusValue,3,FALSE)),0,VLOOKUP(E74,StatusValue,3,FALSE)))</f>
        <v/>
      </c>
      <c r="J74" s="14"/>
      <c r="L74" s="108"/>
      <c r="M74" s="108"/>
      <c r="N74" s="108"/>
    </row>
    <row r="75" spans="1:14">
      <c r="A75" s="26"/>
      <c r="B75" s="21"/>
      <c r="C75" s="20"/>
      <c r="D75" s="28" t="s">
        <v>208</v>
      </c>
      <c r="E75" s="73" t="s">
        <v>33</v>
      </c>
      <c r="F75" s="47" t="s">
        <v>207</v>
      </c>
      <c r="G75" s="15"/>
      <c r="H75" s="16" t="s">
        <v>31</v>
      </c>
      <c r="I75" s="15">
        <f>IF(H75&lt;&gt;"x","",IF(ISNA(VLOOKUP(E75,StatusValue,3,FALSE)),0,VLOOKUP(E75,StatusValue,3,FALSE)))</f>
        <v>1</v>
      </c>
      <c r="J75" s="6"/>
    </row>
    <row r="76" spans="1:14">
      <c r="A76" s="26">
        <v>124</v>
      </c>
      <c r="B76" s="21"/>
      <c r="C76" s="20"/>
      <c r="D76" s="28" t="s">
        <v>206</v>
      </c>
      <c r="E76" s="73" t="s">
        <v>21</v>
      </c>
      <c r="F76" s="47"/>
      <c r="G76" s="15" t="s">
        <v>205</v>
      </c>
      <c r="H76" s="16" t="s">
        <v>31</v>
      </c>
      <c r="I76" s="15">
        <f>IF(H76&lt;&gt;"x","",IF(ISNA(VLOOKUP(E76,StatusValue,3,FALSE)),0,VLOOKUP(E76,StatusValue,3,FALSE)))</f>
        <v>1</v>
      </c>
      <c r="J76" s="6"/>
    </row>
    <row r="77" spans="1:14">
      <c r="A77" s="26">
        <v>125</v>
      </c>
      <c r="B77" s="21"/>
      <c r="C77" s="20"/>
      <c r="D77" s="107" t="s">
        <v>204</v>
      </c>
      <c r="E77" s="24" t="s">
        <v>10</v>
      </c>
      <c r="F77" s="106" t="s">
        <v>203</v>
      </c>
      <c r="G77" s="22" t="s">
        <v>20</v>
      </c>
      <c r="H77" s="16" t="s">
        <v>31</v>
      </c>
      <c r="I77" s="15">
        <f>IF(H77&lt;&gt;"x","",IF(ISNA(VLOOKUP(E77,StatusValue,3,FALSE)),0,VLOOKUP(E77,StatusValue,3,FALSE)))</f>
        <v>1</v>
      </c>
      <c r="J77" s="6"/>
    </row>
    <row r="78" spans="1:14">
      <c r="A78" s="26">
        <v>126</v>
      </c>
      <c r="B78" s="21"/>
      <c r="C78" s="20"/>
      <c r="D78" s="29" t="s">
        <v>202</v>
      </c>
      <c r="E78" s="18" t="s">
        <v>201</v>
      </c>
      <c r="F78" s="17"/>
      <c r="G78" s="15"/>
      <c r="H78" s="16" t="s">
        <v>5</v>
      </c>
      <c r="I78" s="15" t="str">
        <f>IF(H78&lt;&gt;"x","",IF(ISNA(VLOOKUP(E78,StatusValue,3,FALSE)),0,VLOOKUP(E78,StatusValue,3,FALSE)))</f>
        <v/>
      </c>
      <c r="J78" s="14"/>
      <c r="K78" s="52"/>
    </row>
    <row r="79" spans="1:14" ht="30">
      <c r="A79" s="26">
        <v>127</v>
      </c>
      <c r="B79" s="21"/>
      <c r="C79" s="20"/>
      <c r="D79" s="28" t="s">
        <v>200</v>
      </c>
      <c r="E79" s="27" t="s">
        <v>3</v>
      </c>
      <c r="F79" s="17" t="s">
        <v>199</v>
      </c>
      <c r="G79" s="15"/>
      <c r="H79" s="16"/>
      <c r="I79" s="15" t="str">
        <f>IF(H79&lt;&gt;"x","",IF(ISNA(VLOOKUP(E79,StatusValue,3,FALSE)),0,VLOOKUP(E79,StatusValue,3,FALSE)))</f>
        <v/>
      </c>
      <c r="J79" s="6"/>
    </row>
    <row r="80" spans="1:14">
      <c r="A80" s="26">
        <v>128</v>
      </c>
      <c r="B80" s="21"/>
      <c r="C80" s="20"/>
      <c r="D80" s="28" t="s">
        <v>198</v>
      </c>
      <c r="E80" s="27" t="s">
        <v>3</v>
      </c>
      <c r="F80" s="17" t="s">
        <v>197</v>
      </c>
      <c r="G80" s="15"/>
      <c r="H80" s="16"/>
      <c r="I80" s="15" t="str">
        <f>IF(H80&lt;&gt;"x","",IF(ISNA(VLOOKUP(E80,StatusValue,3,FALSE)),0,VLOOKUP(E80,StatusValue,3,FALSE)))</f>
        <v/>
      </c>
      <c r="J80" s="6"/>
    </row>
    <row r="81" spans="1:18">
      <c r="A81" s="26">
        <v>129</v>
      </c>
      <c r="B81" s="21"/>
      <c r="C81" s="20"/>
      <c r="D81" s="29" t="s">
        <v>196</v>
      </c>
      <c r="E81" s="27" t="s">
        <v>21</v>
      </c>
      <c r="F81" s="17" t="s">
        <v>195</v>
      </c>
      <c r="G81" s="15"/>
      <c r="H81" s="16" t="s">
        <v>8</v>
      </c>
      <c r="I81" s="15">
        <f>IF(H81&lt;&gt;"x","",IF(ISNA(VLOOKUP(E81,StatusValue,3,FALSE)),0,VLOOKUP(E81,StatusValue,3,FALSE)))</f>
        <v>1</v>
      </c>
      <c r="J81" s="6"/>
    </row>
    <row r="82" spans="1:18">
      <c r="A82" s="26">
        <v>130</v>
      </c>
      <c r="B82" s="21"/>
      <c r="C82" s="20"/>
      <c r="D82" s="29" t="s">
        <v>194</v>
      </c>
      <c r="E82" s="27" t="s">
        <v>33</v>
      </c>
      <c r="F82" s="17" t="s">
        <v>193</v>
      </c>
      <c r="G82" s="15"/>
      <c r="H82" s="16" t="s">
        <v>31</v>
      </c>
      <c r="I82" s="15">
        <f>IF(H82&lt;&gt;"x","",IF(ISNA(VLOOKUP(E82,StatusValue,3,FALSE)),0,VLOOKUP(E82,StatusValue,3,FALSE)))</f>
        <v>1</v>
      </c>
      <c r="J82" s="6"/>
    </row>
    <row r="83" spans="1:18">
      <c r="A83" s="26">
        <v>131</v>
      </c>
      <c r="B83" s="21"/>
      <c r="C83" s="20"/>
      <c r="D83" s="29" t="s">
        <v>192</v>
      </c>
      <c r="E83" s="27" t="s">
        <v>33</v>
      </c>
      <c r="F83" s="17" t="s">
        <v>191</v>
      </c>
      <c r="G83" s="15"/>
      <c r="H83" s="16" t="s">
        <v>31</v>
      </c>
      <c r="I83" s="15">
        <f>IF(H83&lt;&gt;"x","",IF(ISNA(VLOOKUP(E83,StatusValue,3,FALSE)),0,VLOOKUP(E83,StatusValue,3,FALSE)))</f>
        <v>1</v>
      </c>
      <c r="J83" s="6"/>
    </row>
    <row r="84" spans="1:18">
      <c r="A84" s="26">
        <v>132</v>
      </c>
      <c r="B84" s="21"/>
      <c r="C84" s="20"/>
      <c r="D84" s="29" t="s">
        <v>190</v>
      </c>
      <c r="E84" s="27" t="s">
        <v>33</v>
      </c>
      <c r="F84" s="47" t="s">
        <v>189</v>
      </c>
      <c r="G84" s="15"/>
      <c r="H84" s="16" t="s">
        <v>31</v>
      </c>
      <c r="I84" s="15">
        <f>IF(H84&lt;&gt;"x","",IF(ISNA(VLOOKUP(E84,StatusValue,3,FALSE)),0,VLOOKUP(E84,StatusValue,3,FALSE)))</f>
        <v>1</v>
      </c>
      <c r="J84" s="6"/>
    </row>
    <row r="85" spans="1:18">
      <c r="A85" s="26">
        <v>133</v>
      </c>
      <c r="B85" s="21"/>
      <c r="C85" s="20"/>
      <c r="D85" s="29" t="s">
        <v>188</v>
      </c>
      <c r="E85" s="18"/>
      <c r="F85" s="17"/>
      <c r="G85" s="15"/>
      <c r="H85" s="16" t="s">
        <v>5</v>
      </c>
      <c r="I85" s="15" t="str">
        <f>IF(H85&lt;&gt;"x","",IF(ISNA(VLOOKUP(E85,StatusValue,3,FALSE)),0,VLOOKUP(E85,StatusValue,3,FALSE)))</f>
        <v/>
      </c>
      <c r="J85" s="14"/>
    </row>
    <row r="86" spans="1:18">
      <c r="A86" s="26">
        <v>134</v>
      </c>
      <c r="B86" s="21"/>
      <c r="C86" s="20"/>
      <c r="D86" s="28" t="s">
        <v>187</v>
      </c>
      <c r="E86" s="27" t="s">
        <v>86</v>
      </c>
      <c r="F86" s="17"/>
      <c r="G86" s="15"/>
      <c r="H86" s="16" t="s">
        <v>8</v>
      </c>
      <c r="I86" s="15">
        <f>IF(H86&lt;&gt;"x","",IF(ISNA(VLOOKUP(E86,StatusValue,3,FALSE)),0,VLOOKUP(E86,StatusValue,3,FALSE)))</f>
        <v>1</v>
      </c>
      <c r="J86" s="6"/>
    </row>
    <row r="87" spans="1:18" ht="60">
      <c r="A87" s="26">
        <v>137</v>
      </c>
      <c r="B87" s="21"/>
      <c r="C87" s="20"/>
      <c r="D87" s="28" t="s">
        <v>186</v>
      </c>
      <c r="E87" s="27" t="s">
        <v>86</v>
      </c>
      <c r="F87" s="17" t="s">
        <v>185</v>
      </c>
      <c r="G87" s="15"/>
      <c r="H87" s="16" t="s">
        <v>31</v>
      </c>
      <c r="I87" s="15">
        <f>IF(H87&lt;&gt;"x","",IF(ISNA(VLOOKUP(E87,StatusValue,3,FALSE)),0,VLOOKUP(E87,StatusValue,3,FALSE)))</f>
        <v>1</v>
      </c>
      <c r="J87" s="6"/>
    </row>
    <row r="88" spans="1:18" ht="75">
      <c r="A88" s="26">
        <v>142</v>
      </c>
      <c r="B88" s="21"/>
      <c r="C88" s="20"/>
      <c r="D88" s="28" t="s">
        <v>184</v>
      </c>
      <c r="E88" s="27" t="s">
        <v>21</v>
      </c>
      <c r="F88" s="17" t="s">
        <v>183</v>
      </c>
      <c r="G88" s="15"/>
      <c r="H88" s="16" t="s">
        <v>31</v>
      </c>
      <c r="I88" s="15">
        <f>IF(H88&lt;&gt;"x","",IF(ISNA(VLOOKUP(E88,StatusValue,3,FALSE)),0,VLOOKUP(E88,StatusValue,3,FALSE)))</f>
        <v>1</v>
      </c>
      <c r="J88" s="6"/>
    </row>
    <row r="89" spans="1:18">
      <c r="A89" s="26">
        <v>143</v>
      </c>
      <c r="B89" s="21"/>
      <c r="C89" s="20"/>
      <c r="D89" s="45" t="s">
        <v>182</v>
      </c>
      <c r="E89" s="44" t="s">
        <v>51</v>
      </c>
      <c r="F89" s="43"/>
      <c r="G89" s="42" t="s">
        <v>135</v>
      </c>
      <c r="H89" s="16" t="s">
        <v>8</v>
      </c>
      <c r="I89" s="15">
        <f>IF(H89&lt;&gt;"x","",IF(ISNA(VLOOKUP(E89,StatusValue,3,FALSE)),0,VLOOKUP(E89,StatusValue,3,FALSE)))</f>
        <v>0.75</v>
      </c>
      <c r="J89" s="6"/>
    </row>
    <row r="90" spans="1:18">
      <c r="A90" s="26">
        <v>144</v>
      </c>
      <c r="B90" s="21"/>
      <c r="C90" s="20"/>
      <c r="D90" s="29" t="s">
        <v>181</v>
      </c>
      <c r="E90" s="27" t="s">
        <v>64</v>
      </c>
      <c r="F90" s="17" t="s">
        <v>180</v>
      </c>
      <c r="G90" s="15" t="s">
        <v>179</v>
      </c>
      <c r="H90" s="16" t="s">
        <v>8</v>
      </c>
      <c r="I90" s="15">
        <f>IF(H90&lt;&gt;"x","",IF(ISNA(VLOOKUP(E90,StatusValue,3,FALSE)),0,VLOOKUP(E90,StatusValue,3,FALSE)))</f>
        <v>1</v>
      </c>
      <c r="J90" s="6"/>
    </row>
    <row r="91" spans="1:18" s="52" customFormat="1">
      <c r="A91" s="72">
        <v>145</v>
      </c>
      <c r="B91" s="21"/>
      <c r="C91" s="20"/>
      <c r="D91" s="29" t="s">
        <v>178</v>
      </c>
      <c r="E91" s="18"/>
      <c r="F91" s="17"/>
      <c r="G91" s="15"/>
      <c r="H91" s="16" t="s">
        <v>5</v>
      </c>
      <c r="I91" s="15" t="str">
        <f>IF(H91&lt;&gt;"x","",IF(ISNA(VLOOKUP(E91,StatusValue,3,FALSE)),0,VLOOKUP(E91,StatusValue,3,FALSE)))</f>
        <v/>
      </c>
      <c r="J91" s="14"/>
      <c r="K91"/>
      <c r="L91"/>
      <c r="M91"/>
      <c r="N91"/>
      <c r="O91"/>
      <c r="P91"/>
      <c r="Q91"/>
      <c r="R91"/>
    </row>
    <row r="92" spans="1:18" ht="135">
      <c r="A92" s="26">
        <v>154</v>
      </c>
      <c r="B92" s="21"/>
      <c r="C92" s="20"/>
      <c r="D92" s="28" t="s">
        <v>177</v>
      </c>
      <c r="E92" s="27" t="s">
        <v>71</v>
      </c>
      <c r="F92" s="17" t="s">
        <v>176</v>
      </c>
      <c r="G92" s="15" t="s">
        <v>56</v>
      </c>
      <c r="H92" s="105" t="s">
        <v>8</v>
      </c>
      <c r="I92" s="15">
        <f>IF(H92&lt;&gt;"x","",IF(ISNA(VLOOKUP(E92,StatusValue,3,FALSE)),0,VLOOKUP(E92,StatusValue,3,FALSE)))</f>
        <v>1</v>
      </c>
      <c r="J92" s="6" t="s">
        <v>8</v>
      </c>
      <c r="O92" s="52"/>
    </row>
    <row r="93" spans="1:18">
      <c r="A93" s="26">
        <v>157</v>
      </c>
      <c r="B93" s="21"/>
      <c r="C93" s="20"/>
      <c r="D93" s="104" t="s">
        <v>175</v>
      </c>
      <c r="E93" s="103" t="s">
        <v>33</v>
      </c>
      <c r="F93" s="102" t="s">
        <v>174</v>
      </c>
      <c r="G93" s="15" t="s">
        <v>20</v>
      </c>
      <c r="H93" s="16" t="s">
        <v>31</v>
      </c>
      <c r="I93" s="15">
        <f>IF(H93&lt;&gt;"x","",IF(ISNA(VLOOKUP(E93,StatusValue,3,FALSE)),0,VLOOKUP(E93,StatusValue,3,FALSE)))</f>
        <v>1</v>
      </c>
      <c r="J93" s="6"/>
    </row>
    <row r="94" spans="1:18">
      <c r="A94" s="26">
        <v>158</v>
      </c>
      <c r="B94" s="21"/>
      <c r="C94" s="20"/>
      <c r="D94" s="19" t="s">
        <v>173</v>
      </c>
      <c r="E94" s="18"/>
      <c r="F94" s="17"/>
      <c r="G94" s="15" t="s">
        <v>20</v>
      </c>
      <c r="H94" s="16" t="s">
        <v>5</v>
      </c>
      <c r="I94" s="15" t="str">
        <f>IF(H94&lt;&gt;"x","",IF(ISNA(VLOOKUP(E94,StatusValue,3,FALSE)),0,VLOOKUP(E94,StatusValue,3,FALSE)))</f>
        <v/>
      </c>
      <c r="J94" s="14"/>
    </row>
    <row r="95" spans="1:18">
      <c r="A95" s="26">
        <v>159</v>
      </c>
      <c r="B95" s="21"/>
      <c r="C95" s="20"/>
      <c r="D95" s="29" t="s">
        <v>172</v>
      </c>
      <c r="E95" s="27" t="s">
        <v>64</v>
      </c>
      <c r="F95" s="17"/>
      <c r="G95" s="15" t="s">
        <v>169</v>
      </c>
      <c r="H95" s="16" t="s">
        <v>8</v>
      </c>
      <c r="I95" s="15">
        <f>IF(H95&lt;&gt;"x","",IF(ISNA(VLOOKUP(E95,StatusValue,3,FALSE)),0,VLOOKUP(E95,StatusValue,3,FALSE)))</f>
        <v>1</v>
      </c>
      <c r="J95" s="6"/>
    </row>
    <row r="96" spans="1:18">
      <c r="A96" s="26">
        <v>160</v>
      </c>
      <c r="B96" s="21"/>
      <c r="C96" s="20"/>
      <c r="D96" s="29" t="s">
        <v>171</v>
      </c>
      <c r="E96" s="27" t="s">
        <v>64</v>
      </c>
      <c r="F96" s="17"/>
      <c r="G96" s="15" t="s">
        <v>169</v>
      </c>
      <c r="H96" s="16" t="s">
        <v>8</v>
      </c>
      <c r="I96" s="15">
        <f>IF(H96&lt;&gt;"x","",IF(ISNA(VLOOKUP(E96,StatusValue,3,FALSE)),0,VLOOKUP(E96,StatusValue,3,FALSE)))</f>
        <v>1</v>
      </c>
      <c r="J96" s="6"/>
    </row>
    <row r="97" spans="1:14">
      <c r="A97" s="26"/>
      <c r="B97" s="21"/>
      <c r="C97" s="20"/>
      <c r="D97" s="29" t="s">
        <v>170</v>
      </c>
      <c r="E97" s="27" t="s">
        <v>64</v>
      </c>
      <c r="F97" s="17"/>
      <c r="G97" s="15" t="s">
        <v>169</v>
      </c>
      <c r="H97" s="16" t="s">
        <v>8</v>
      </c>
      <c r="I97" s="15">
        <f>IF(H97&lt;&gt;"x","",IF(ISNA(VLOOKUP(E97,StatusValue,3,FALSE)),0,VLOOKUP(E97,StatusValue,3,FALSE)))</f>
        <v>1</v>
      </c>
      <c r="J97" s="6"/>
      <c r="N97" s="52"/>
    </row>
    <row r="98" spans="1:14">
      <c r="A98" s="26">
        <v>162</v>
      </c>
      <c r="B98" s="21"/>
      <c r="C98" s="20"/>
      <c r="D98" s="19" t="s">
        <v>168</v>
      </c>
      <c r="E98" s="18"/>
      <c r="F98" s="17"/>
      <c r="G98" s="15"/>
      <c r="H98" s="16" t="s">
        <v>5</v>
      </c>
      <c r="I98" s="15" t="str">
        <f>IF(H98&lt;&gt;"x","",IF(ISNA(VLOOKUP(E98,StatusValue,3,FALSE)),0,VLOOKUP(E98,StatusValue,3,FALSE)))</f>
        <v/>
      </c>
      <c r="J98" s="14"/>
      <c r="L98" s="52"/>
      <c r="M98" s="52"/>
    </row>
    <row r="99" spans="1:14" ht="165">
      <c r="A99" s="26">
        <v>163</v>
      </c>
      <c r="B99" s="21"/>
      <c r="C99" s="20"/>
      <c r="D99" s="25" t="s">
        <v>167</v>
      </c>
      <c r="E99" s="24" t="s">
        <v>33</v>
      </c>
      <c r="F99" s="23" t="s">
        <v>166</v>
      </c>
      <c r="G99" s="22"/>
      <c r="H99" s="87" t="s">
        <v>31</v>
      </c>
      <c r="I99" s="22">
        <f>IF(H99&lt;&gt;"x","",IF(ISNA(VLOOKUP(E99,StatusValue,3,FALSE)),0,VLOOKUP(E99,StatusValue,3,FALSE)))</f>
        <v>1</v>
      </c>
      <c r="J99" s="14"/>
    </row>
    <row r="100" spans="1:14">
      <c r="A100" s="26">
        <v>164</v>
      </c>
      <c r="B100" s="21"/>
      <c r="C100" s="20"/>
      <c r="D100" s="29" t="s">
        <v>165</v>
      </c>
      <c r="E100" s="27" t="s">
        <v>33</v>
      </c>
      <c r="F100" s="17" t="s">
        <v>164</v>
      </c>
      <c r="G100" s="15"/>
      <c r="H100" s="16" t="s">
        <v>31</v>
      </c>
      <c r="I100" s="15">
        <f>IF(H100&lt;&gt;"x","",IF(ISNA(VLOOKUP(E100,StatusValue,3,FALSE)),0,VLOOKUP(E100,StatusValue,3,FALSE)))</f>
        <v>1</v>
      </c>
      <c r="J100" s="6"/>
    </row>
    <row r="101" spans="1:14" ht="18">
      <c r="A101" s="26">
        <v>166</v>
      </c>
      <c r="B101" s="21" t="s">
        <v>163</v>
      </c>
      <c r="C101" s="20"/>
      <c r="D101" s="101" t="s">
        <v>163</v>
      </c>
      <c r="E101" s="100"/>
      <c r="F101" s="99"/>
      <c r="G101" s="97"/>
      <c r="H101" s="98" t="s">
        <v>5</v>
      </c>
      <c r="I101" s="97" t="str">
        <f>IF(H101&lt;&gt;"x","",IF(ISNA(VLOOKUP(E101,StatusValue,3,FALSE)),0,VLOOKUP(E101,StatusValue,3,FALSE)))</f>
        <v/>
      </c>
      <c r="J101" s="14"/>
    </row>
    <row r="102" spans="1:14">
      <c r="A102" s="26">
        <v>167</v>
      </c>
      <c r="B102" s="21"/>
      <c r="C102" s="20"/>
      <c r="D102" s="96" t="s">
        <v>162</v>
      </c>
      <c r="E102" s="18"/>
      <c r="F102" s="92"/>
      <c r="G102" s="15"/>
      <c r="H102" s="16" t="s">
        <v>5</v>
      </c>
      <c r="I102" s="15" t="str">
        <f>IF(H102&lt;&gt;"x","",IF(ISNA(VLOOKUP(E102,StatusValue,3,FALSE)),0,VLOOKUP(E102,StatusValue,3,FALSE)))</f>
        <v/>
      </c>
      <c r="J102" s="14"/>
    </row>
    <row r="103" spans="1:14">
      <c r="A103" s="26">
        <v>168</v>
      </c>
      <c r="B103" s="21"/>
      <c r="C103" s="20"/>
      <c r="D103" s="95" t="s">
        <v>161</v>
      </c>
      <c r="E103" s="44" t="s">
        <v>51</v>
      </c>
      <c r="F103" s="94"/>
      <c r="G103" s="42" t="s">
        <v>152</v>
      </c>
      <c r="H103" s="16" t="s">
        <v>31</v>
      </c>
      <c r="I103" s="15">
        <f>IF(H103&lt;&gt;"x","",IF(ISNA(VLOOKUP(E103,StatusValue,3,FALSE)),0,VLOOKUP(E103,StatusValue,3,FALSE)))</f>
        <v>0.75</v>
      </c>
      <c r="J103" s="6"/>
    </row>
    <row r="104" spans="1:14">
      <c r="A104" s="26">
        <v>169</v>
      </c>
      <c r="B104" s="21"/>
      <c r="C104" s="20"/>
      <c r="D104" s="95" t="s">
        <v>160</v>
      </c>
      <c r="E104" s="44" t="s">
        <v>51</v>
      </c>
      <c r="F104" s="94"/>
      <c r="G104" s="42" t="s">
        <v>152</v>
      </c>
      <c r="H104" s="16" t="s">
        <v>31</v>
      </c>
      <c r="I104" s="15">
        <f>IF(H104&lt;&gt;"x","",IF(ISNA(VLOOKUP(E104,StatusValue,3,FALSE)),0,VLOOKUP(E104,StatusValue,3,FALSE)))</f>
        <v>0.75</v>
      </c>
      <c r="J104" s="6"/>
    </row>
    <row r="105" spans="1:14">
      <c r="A105" s="26">
        <v>170</v>
      </c>
      <c r="B105" s="21"/>
      <c r="C105" s="20"/>
      <c r="D105" s="93" t="s">
        <v>159</v>
      </c>
      <c r="E105" s="27" t="s">
        <v>33</v>
      </c>
      <c r="F105" s="92" t="s">
        <v>158</v>
      </c>
      <c r="G105" s="15"/>
      <c r="H105" s="16" t="s">
        <v>31</v>
      </c>
      <c r="I105" s="15">
        <f>IF(H105&lt;&gt;"x","",IF(ISNA(VLOOKUP(E105,StatusValue,3,FALSE)),0,VLOOKUP(E105,StatusValue,3,FALSE)))</f>
        <v>1</v>
      </c>
      <c r="J105" s="6"/>
    </row>
    <row r="106" spans="1:14">
      <c r="A106" s="26">
        <v>171</v>
      </c>
      <c r="B106" s="21"/>
      <c r="C106" s="20"/>
      <c r="D106" s="19" t="s">
        <v>157</v>
      </c>
      <c r="E106" s="18"/>
      <c r="F106" s="17"/>
      <c r="G106" s="15"/>
      <c r="H106" s="16" t="s">
        <v>5</v>
      </c>
      <c r="I106" s="15" t="str">
        <f>IF(H106&lt;&gt;"x","",IF(ISNA(VLOOKUP(E106,StatusValue,3,FALSE)),0,VLOOKUP(E106,StatusValue,3,FALSE)))</f>
        <v/>
      </c>
      <c r="J106" s="14"/>
    </row>
    <row r="107" spans="1:14">
      <c r="A107" s="26">
        <v>173</v>
      </c>
      <c r="B107" s="21"/>
      <c r="C107" s="20"/>
      <c r="D107" s="29" t="s">
        <v>156</v>
      </c>
      <c r="E107" s="27" t="s">
        <v>3</v>
      </c>
      <c r="F107" s="17" t="s">
        <v>155</v>
      </c>
      <c r="G107" s="15"/>
      <c r="H107" s="16"/>
      <c r="I107" s="15" t="str">
        <f>IF(H107&lt;&gt;"x","",IF(ISNA(VLOOKUP(E107,StatusValue,3,FALSE)),0,VLOOKUP(E107,StatusValue,3,FALSE)))</f>
        <v/>
      </c>
      <c r="J107" s="6"/>
    </row>
    <row r="108" spans="1:14" ht="60.75" thickBot="1">
      <c r="A108" s="26">
        <v>174</v>
      </c>
      <c r="B108" s="13"/>
      <c r="C108" s="12"/>
      <c r="D108" s="91" t="s">
        <v>154</v>
      </c>
      <c r="E108" s="90" t="s">
        <v>51</v>
      </c>
      <c r="F108" s="89" t="s">
        <v>153</v>
      </c>
      <c r="G108" s="42" t="s">
        <v>152</v>
      </c>
      <c r="H108" s="8" t="s">
        <v>31</v>
      </c>
      <c r="I108" s="7">
        <f>IF(H108&lt;&gt;"x","",IF(ISNA(VLOOKUP(E108,StatusValue,3,FALSE)),0,VLOOKUP(E108,StatusValue,3,FALSE)))</f>
        <v>0.75</v>
      </c>
      <c r="J108" s="6"/>
    </row>
    <row r="109" spans="1:14" ht="18">
      <c r="A109" s="26">
        <v>175</v>
      </c>
      <c r="B109" s="88" t="s">
        <v>151</v>
      </c>
      <c r="C109" s="35" t="s">
        <v>150</v>
      </c>
      <c r="D109" s="34" t="s">
        <v>149</v>
      </c>
      <c r="E109" s="33"/>
      <c r="F109" s="48"/>
      <c r="G109" s="30"/>
      <c r="H109" s="31" t="s">
        <v>5</v>
      </c>
      <c r="I109" s="30" t="str">
        <f>IF(H109&lt;&gt;"x","",IF(ISNA(VLOOKUP(E109,StatusValue,3,FALSE)),0,VLOOKUP(E109,StatusValue,3,FALSE)))</f>
        <v/>
      </c>
      <c r="J109" s="14"/>
    </row>
    <row r="110" spans="1:14">
      <c r="A110" s="26">
        <v>176</v>
      </c>
      <c r="B110" s="50"/>
      <c r="C110" s="20"/>
      <c r="D110" s="29" t="s">
        <v>148</v>
      </c>
      <c r="E110" s="71" t="s">
        <v>33</v>
      </c>
      <c r="F110" s="19"/>
      <c r="G110" s="15" t="s">
        <v>56</v>
      </c>
      <c r="H110" s="16" t="s">
        <v>8</v>
      </c>
      <c r="I110" s="15">
        <f>IF(H110&lt;&gt;"x","",IF(ISNA(VLOOKUP(E110,StatusValue,3,FALSE)),0,VLOOKUP(E110,StatusValue,3,FALSE)))</f>
        <v>1</v>
      </c>
      <c r="J110" s="6"/>
    </row>
    <row r="111" spans="1:14">
      <c r="A111" s="26">
        <v>177</v>
      </c>
      <c r="B111" s="50"/>
      <c r="C111" s="20"/>
      <c r="D111" s="19" t="s">
        <v>147</v>
      </c>
      <c r="E111" s="18"/>
      <c r="F111" s="17" t="s">
        <v>146</v>
      </c>
      <c r="G111" s="15"/>
      <c r="H111" s="16" t="s">
        <v>5</v>
      </c>
      <c r="I111" s="15" t="str">
        <f>IF(H111&lt;&gt;"x","",IF(ISNA(VLOOKUP(E111,StatusValue,3,FALSE)),0,VLOOKUP(E111,StatusValue,3,FALSE)))</f>
        <v/>
      </c>
      <c r="J111" s="14"/>
    </row>
    <row r="112" spans="1:14">
      <c r="A112" s="26">
        <v>178</v>
      </c>
      <c r="B112" s="50"/>
      <c r="C112" s="20"/>
      <c r="D112" s="54" t="s">
        <v>145</v>
      </c>
      <c r="E112" s="27" t="s">
        <v>33</v>
      </c>
      <c r="F112" s="47" t="s">
        <v>144</v>
      </c>
      <c r="G112" s="15"/>
      <c r="H112" s="16" t="s">
        <v>31</v>
      </c>
      <c r="I112" s="15">
        <f>IF(H112&lt;&gt;"x","",IF(ISNA(VLOOKUP(E112,StatusValue,3,FALSE)),0,VLOOKUP(E112,StatusValue,3,FALSE)))</f>
        <v>1</v>
      </c>
      <c r="J112" s="6"/>
    </row>
    <row r="113" spans="1:10">
      <c r="A113" s="26">
        <v>179</v>
      </c>
      <c r="B113" s="50"/>
      <c r="C113" s="20"/>
      <c r="D113" s="54" t="s">
        <v>143</v>
      </c>
      <c r="E113" s="27" t="s">
        <v>33</v>
      </c>
      <c r="F113" s="17"/>
      <c r="G113" s="15"/>
      <c r="H113" s="16" t="s">
        <v>31</v>
      </c>
      <c r="I113" s="15">
        <f>IF(H113&lt;&gt;"x","",IF(ISNA(VLOOKUP(E113,StatusValue,3,FALSE)),0,VLOOKUP(E113,StatusValue,3,FALSE)))</f>
        <v>1</v>
      </c>
      <c r="J113" s="6"/>
    </row>
    <row r="114" spans="1:10">
      <c r="A114" s="26">
        <v>180</v>
      </c>
      <c r="B114" s="50"/>
      <c r="C114" s="20"/>
      <c r="D114" s="19" t="s">
        <v>142</v>
      </c>
      <c r="E114" s="18"/>
      <c r="F114" s="17"/>
      <c r="G114" s="15"/>
      <c r="H114" s="16" t="s">
        <v>5</v>
      </c>
      <c r="I114" s="15" t="str">
        <f>IF(H114&lt;&gt;"x","",IF(ISNA(VLOOKUP(E114,StatusValue,3,FALSE)),0,VLOOKUP(E114,StatusValue,3,FALSE)))</f>
        <v/>
      </c>
      <c r="J114" s="14"/>
    </row>
    <row r="115" spans="1:10">
      <c r="A115" s="26">
        <v>181</v>
      </c>
      <c r="B115" s="50"/>
      <c r="C115" s="20"/>
      <c r="D115" s="29" t="s">
        <v>141</v>
      </c>
      <c r="E115" s="27" t="s">
        <v>33</v>
      </c>
      <c r="F115" s="47" t="s">
        <v>103</v>
      </c>
      <c r="G115" s="15"/>
      <c r="H115" s="16" t="s">
        <v>31</v>
      </c>
      <c r="I115" s="15">
        <f>IF(H115&lt;&gt;"x","",IF(ISNA(VLOOKUP(E115,StatusValue,3,FALSE)),0,VLOOKUP(E115,StatusValue,3,FALSE)))</f>
        <v>1</v>
      </c>
      <c r="J115" s="6"/>
    </row>
    <row r="116" spans="1:10">
      <c r="A116" s="26">
        <v>182</v>
      </c>
      <c r="B116" s="50"/>
      <c r="C116" s="20"/>
      <c r="D116" s="29" t="s">
        <v>140</v>
      </c>
      <c r="E116" s="27" t="s">
        <v>33</v>
      </c>
      <c r="F116" s="17"/>
      <c r="G116" s="15"/>
      <c r="H116" s="16" t="s">
        <v>31</v>
      </c>
      <c r="I116" s="15">
        <f>IF(H116&lt;&gt;"x","",IF(ISNA(VLOOKUP(E116,StatusValue,3,FALSE)),0,VLOOKUP(E116,StatusValue,3,FALSE)))</f>
        <v>1</v>
      </c>
      <c r="J116" s="6"/>
    </row>
    <row r="117" spans="1:10" ht="30">
      <c r="A117" s="26">
        <v>183</v>
      </c>
      <c r="B117" s="50"/>
      <c r="C117" s="20"/>
      <c r="D117" s="45" t="s">
        <v>101</v>
      </c>
      <c r="E117" s="44" t="s">
        <v>51</v>
      </c>
      <c r="F117" s="46" t="s">
        <v>139</v>
      </c>
      <c r="G117" s="42" t="s">
        <v>67</v>
      </c>
      <c r="H117" s="16" t="s">
        <v>31</v>
      </c>
      <c r="I117" s="15">
        <f>IF(H117&lt;&gt;"x","",IF(ISNA(VLOOKUP(E117,StatusValue,3,FALSE)),0,VLOOKUP(E117,StatusValue,3,FALSE)))</f>
        <v>0.75</v>
      </c>
      <c r="J117" s="6"/>
    </row>
    <row r="118" spans="1:10">
      <c r="A118" s="26">
        <v>184</v>
      </c>
      <c r="B118" s="50"/>
      <c r="C118" s="20"/>
      <c r="D118" s="19" t="s">
        <v>138</v>
      </c>
      <c r="E118" s="18"/>
      <c r="F118" s="17"/>
      <c r="G118" s="15"/>
      <c r="H118" s="16" t="s">
        <v>5</v>
      </c>
      <c r="I118" s="15" t="str">
        <f>IF(H118&lt;&gt;"x","",IF(ISNA(VLOOKUP(E118,StatusValue,3,FALSE)),0,VLOOKUP(E118,StatusValue,3,FALSE)))</f>
        <v/>
      </c>
      <c r="J118" s="14"/>
    </row>
    <row r="119" spans="1:10">
      <c r="A119" s="26">
        <v>185</v>
      </c>
      <c r="B119" s="50"/>
      <c r="C119" s="20"/>
      <c r="D119" s="29" t="s">
        <v>137</v>
      </c>
      <c r="E119" s="27" t="s">
        <v>21</v>
      </c>
      <c r="F119" s="17" t="s">
        <v>136</v>
      </c>
      <c r="G119" s="15" t="s">
        <v>135</v>
      </c>
      <c r="H119" s="16" t="s">
        <v>31</v>
      </c>
      <c r="I119" s="15">
        <f>IF(H119&lt;&gt;"x","",IF(ISNA(VLOOKUP(E119,StatusValue,3,FALSE)),0,VLOOKUP(E119,StatusValue,3,FALSE)))</f>
        <v>1</v>
      </c>
      <c r="J119" s="6"/>
    </row>
    <row r="120" spans="1:10">
      <c r="A120" s="26">
        <v>186</v>
      </c>
      <c r="B120" s="50"/>
      <c r="C120" s="20"/>
      <c r="D120" s="29" t="s">
        <v>134</v>
      </c>
      <c r="E120" s="27" t="s">
        <v>21</v>
      </c>
      <c r="F120" s="17" t="s">
        <v>133</v>
      </c>
      <c r="G120" s="15"/>
      <c r="H120" s="16" t="s">
        <v>31</v>
      </c>
      <c r="I120" s="15">
        <f>IF(H120&lt;&gt;"x","",IF(ISNA(VLOOKUP(E120,StatusValue,3,FALSE)),0,VLOOKUP(E120,StatusValue,3,FALSE)))</f>
        <v>1</v>
      </c>
      <c r="J120" s="6"/>
    </row>
    <row r="121" spans="1:10">
      <c r="A121" s="26">
        <v>187</v>
      </c>
      <c r="B121" s="50"/>
      <c r="C121" s="20"/>
      <c r="D121" s="29" t="s">
        <v>132</v>
      </c>
      <c r="E121" s="27" t="s">
        <v>3</v>
      </c>
      <c r="F121" s="17" t="s">
        <v>131</v>
      </c>
      <c r="G121" s="15"/>
      <c r="H121" s="16"/>
      <c r="I121" s="15" t="str">
        <f>IF(H121&lt;&gt;"x","",IF(ISNA(VLOOKUP(E121,StatusValue,3,FALSE)),0,VLOOKUP(E121,StatusValue,3,FALSE)))</f>
        <v/>
      </c>
      <c r="J121" s="6"/>
    </row>
    <row r="122" spans="1:10" ht="30">
      <c r="A122" s="26">
        <v>189</v>
      </c>
      <c r="B122" s="50"/>
      <c r="C122" s="20"/>
      <c r="D122" s="29" t="s">
        <v>130</v>
      </c>
      <c r="E122" s="27" t="s">
        <v>3</v>
      </c>
      <c r="F122" s="17" t="s">
        <v>129</v>
      </c>
      <c r="G122" s="15"/>
      <c r="H122" s="16"/>
      <c r="I122" s="15" t="str">
        <f>IF(H122&lt;&gt;"x","",IF(ISNA(VLOOKUP(E122,StatusValue,3,FALSE)),0,VLOOKUP(E122,StatusValue,3,FALSE)))</f>
        <v/>
      </c>
      <c r="J122" s="6"/>
    </row>
    <row r="123" spans="1:10">
      <c r="A123" s="26">
        <v>190</v>
      </c>
      <c r="B123" s="50"/>
      <c r="C123" s="20"/>
      <c r="D123" s="19" t="s">
        <v>128</v>
      </c>
      <c r="E123" s="18"/>
      <c r="F123" s="17"/>
      <c r="G123" s="15"/>
      <c r="H123" s="16" t="s">
        <v>5</v>
      </c>
      <c r="I123" s="15" t="str">
        <f>IF(H123&lt;&gt;"x","",IF(ISNA(VLOOKUP(E123,StatusValue,3,FALSE)),0,VLOOKUP(E123,StatusValue,3,FALSE)))</f>
        <v/>
      </c>
      <c r="J123" s="14"/>
    </row>
    <row r="124" spans="1:10">
      <c r="A124" s="26">
        <v>191</v>
      </c>
      <c r="B124" s="50"/>
      <c r="C124" s="20"/>
      <c r="D124" s="54" t="s">
        <v>127</v>
      </c>
      <c r="E124" s="27" t="s">
        <v>33</v>
      </c>
      <c r="F124" s="17" t="s">
        <v>126</v>
      </c>
      <c r="G124" s="15"/>
      <c r="H124" s="16" t="s">
        <v>31</v>
      </c>
      <c r="I124" s="15">
        <f>IF(H124&lt;&gt;"x","",IF(ISNA(VLOOKUP(E124,StatusValue,3,FALSE)),0,VLOOKUP(E124,StatusValue,3,FALSE)))</f>
        <v>1</v>
      </c>
      <c r="J124" s="6"/>
    </row>
    <row r="125" spans="1:10" ht="30">
      <c r="A125" s="26">
        <v>193</v>
      </c>
      <c r="B125" s="50"/>
      <c r="C125" s="20"/>
      <c r="D125" s="54" t="s">
        <v>125</v>
      </c>
      <c r="E125" s="27" t="s">
        <v>33</v>
      </c>
      <c r="F125" s="17" t="s">
        <v>124</v>
      </c>
      <c r="G125" s="15" t="s">
        <v>56</v>
      </c>
      <c r="H125" s="16" t="s">
        <v>31</v>
      </c>
      <c r="I125" s="15">
        <f>IF(H125&lt;&gt;"x","",IF(ISNA(VLOOKUP(E125,StatusValue,3,FALSE)),0,VLOOKUP(E125,StatusValue,3,FALSE)))</f>
        <v>1</v>
      </c>
      <c r="J125" s="6"/>
    </row>
    <row r="126" spans="1:10">
      <c r="A126" s="26">
        <v>194</v>
      </c>
      <c r="B126" s="50"/>
      <c r="C126" s="20"/>
      <c r="D126" s="54" t="s">
        <v>123</v>
      </c>
      <c r="E126" s="27" t="s">
        <v>33</v>
      </c>
      <c r="F126" s="17" t="s">
        <v>122</v>
      </c>
      <c r="G126" s="15"/>
      <c r="H126" s="16" t="s">
        <v>31</v>
      </c>
      <c r="I126" s="15">
        <f>IF(H126&lt;&gt;"x","",IF(ISNA(VLOOKUP(E126,StatusValue,3,FALSE)),0,VLOOKUP(E126,StatusValue,3,FALSE)))</f>
        <v>1</v>
      </c>
      <c r="J126" s="6"/>
    </row>
    <row r="127" spans="1:10">
      <c r="A127" s="26">
        <v>195</v>
      </c>
      <c r="B127" s="50"/>
      <c r="C127" s="20"/>
      <c r="D127" s="54" t="s">
        <v>121</v>
      </c>
      <c r="E127" s="27" t="s">
        <v>33</v>
      </c>
      <c r="F127" s="17" t="s">
        <v>120</v>
      </c>
      <c r="G127" s="15"/>
      <c r="H127" s="16" t="s">
        <v>31</v>
      </c>
      <c r="I127" s="15">
        <f>IF(H127&lt;&gt;"x","",IF(ISNA(VLOOKUP(E127,StatusValue,3,FALSE)),0,VLOOKUP(E127,StatusValue,3,FALSE)))</f>
        <v>1</v>
      </c>
      <c r="J127" s="6"/>
    </row>
    <row r="128" spans="1:10">
      <c r="A128" s="26">
        <v>196</v>
      </c>
      <c r="B128" s="50"/>
      <c r="C128" s="20"/>
      <c r="D128" s="19" t="s">
        <v>119</v>
      </c>
      <c r="E128" s="18"/>
      <c r="F128" s="17"/>
      <c r="G128" s="15"/>
      <c r="H128" s="16" t="s">
        <v>5</v>
      </c>
      <c r="I128" s="15" t="str">
        <f>IF(H128&lt;&gt;"x","",IF(ISNA(VLOOKUP(E128,StatusValue,3,FALSE)),0,VLOOKUP(E128,StatusValue,3,FALSE)))</f>
        <v/>
      </c>
      <c r="J128" s="14"/>
    </row>
    <row r="129" spans="1:10">
      <c r="A129" s="26">
        <v>197</v>
      </c>
      <c r="B129" s="50"/>
      <c r="C129" s="20"/>
      <c r="D129" s="54" t="s">
        <v>118</v>
      </c>
      <c r="E129" s="27" t="s">
        <v>33</v>
      </c>
      <c r="F129" s="17" t="s">
        <v>117</v>
      </c>
      <c r="G129" s="15"/>
      <c r="H129" s="16" t="s">
        <v>31</v>
      </c>
      <c r="I129" s="15">
        <f>IF(H129&lt;&gt;"x","",IF(ISNA(VLOOKUP(E129,StatusValue,3,FALSE)),0,VLOOKUP(E129,StatusValue,3,FALSE)))</f>
        <v>1</v>
      </c>
      <c r="J129" s="6"/>
    </row>
    <row r="130" spans="1:10">
      <c r="A130" s="26">
        <v>198</v>
      </c>
      <c r="B130" s="50"/>
      <c r="C130" s="20"/>
      <c r="D130" s="19" t="s">
        <v>116</v>
      </c>
      <c r="E130" s="18"/>
      <c r="F130" s="17"/>
      <c r="G130" s="15"/>
      <c r="H130" s="16" t="s">
        <v>5</v>
      </c>
      <c r="I130" s="15" t="str">
        <f>IF(H130&lt;&gt;"x","",IF(ISNA(VLOOKUP(E130,StatusValue,3,FALSE)),0,VLOOKUP(E130,StatusValue,3,FALSE)))</f>
        <v/>
      </c>
      <c r="J130" s="14"/>
    </row>
    <row r="131" spans="1:10" ht="45">
      <c r="A131" s="26">
        <v>201</v>
      </c>
      <c r="B131" s="50"/>
      <c r="C131" s="20"/>
      <c r="D131" s="54" t="s">
        <v>96</v>
      </c>
      <c r="E131" s="27" t="s">
        <v>33</v>
      </c>
      <c r="F131" s="17" t="s">
        <v>115</v>
      </c>
      <c r="G131" s="15"/>
      <c r="H131" s="16" t="s">
        <v>31</v>
      </c>
      <c r="I131" s="15">
        <f>IF(H131&lt;&gt;"x","",IF(ISNA(VLOOKUP(E131,StatusValue,3,FALSE)),0,VLOOKUP(E131,StatusValue,3,FALSE)))</f>
        <v>1</v>
      </c>
      <c r="J131" s="6"/>
    </row>
    <row r="132" spans="1:10">
      <c r="A132" s="26">
        <v>202</v>
      </c>
      <c r="B132" s="50"/>
      <c r="C132" s="20"/>
      <c r="D132" s="54" t="s">
        <v>94</v>
      </c>
      <c r="E132" s="27" t="s">
        <v>33</v>
      </c>
      <c r="F132" s="17"/>
      <c r="G132" s="15"/>
      <c r="H132" s="16" t="s">
        <v>31</v>
      </c>
      <c r="I132" s="15">
        <f>IF(H132&lt;&gt;"x","",IF(ISNA(VLOOKUP(E132,StatusValue,3,FALSE)),0,VLOOKUP(E132,StatusValue,3,FALSE)))</f>
        <v>1</v>
      </c>
      <c r="J132" s="6"/>
    </row>
    <row r="133" spans="1:10">
      <c r="A133" s="26">
        <v>203</v>
      </c>
      <c r="B133" s="50"/>
      <c r="C133" s="20"/>
      <c r="D133" s="17" t="s">
        <v>93</v>
      </c>
      <c r="E133" s="27" t="s">
        <v>33</v>
      </c>
      <c r="F133" s="17"/>
      <c r="G133" s="15"/>
      <c r="H133" s="16" t="s">
        <v>31</v>
      </c>
      <c r="I133" s="15">
        <f>IF(H133&lt;&gt;"x","",IF(ISNA(VLOOKUP(E133,StatusValue,3,FALSE)),0,VLOOKUP(E133,StatusValue,3,FALSE)))</f>
        <v>1</v>
      </c>
      <c r="J133" s="6"/>
    </row>
    <row r="134" spans="1:10">
      <c r="A134" s="26">
        <v>204</v>
      </c>
      <c r="B134" s="50"/>
      <c r="C134" s="20"/>
      <c r="D134" s="23" t="s">
        <v>114</v>
      </c>
      <c r="E134" s="24" t="s">
        <v>10</v>
      </c>
      <c r="F134" s="23" t="s">
        <v>113</v>
      </c>
      <c r="G134" s="22" t="s">
        <v>111</v>
      </c>
      <c r="H134" s="87" t="s">
        <v>31</v>
      </c>
      <c r="I134" s="15">
        <f>IF(H134&lt;&gt;"x","",IF(ISNA(VLOOKUP(E134,StatusValue,3,FALSE)),0,VLOOKUP(E134,StatusValue,3,FALSE)))</f>
        <v>1</v>
      </c>
      <c r="J134" s="6"/>
    </row>
    <row r="135" spans="1:10" ht="15.75" thickBot="1">
      <c r="A135" s="26">
        <v>205</v>
      </c>
      <c r="B135" s="50"/>
      <c r="C135" s="68"/>
      <c r="D135" s="85" t="s">
        <v>89</v>
      </c>
      <c r="E135" s="86" t="s">
        <v>10</v>
      </c>
      <c r="F135" s="85" t="s">
        <v>112</v>
      </c>
      <c r="G135" s="84" t="s">
        <v>111</v>
      </c>
      <c r="H135" s="64" t="s">
        <v>31</v>
      </c>
      <c r="I135" s="83">
        <f>IF(H135&lt;&gt;"x","",IF(ISNA(VLOOKUP(E135,StatusValue,3,FALSE)),0,VLOOKUP(E135,StatusValue,3,FALSE)))</f>
        <v>1</v>
      </c>
      <c r="J135" s="6"/>
    </row>
    <row r="136" spans="1:10" ht="18.75" thickTop="1">
      <c r="A136" s="26">
        <v>207</v>
      </c>
      <c r="B136" s="50"/>
      <c r="C136" s="82" t="s">
        <v>110</v>
      </c>
      <c r="D136" s="81" t="s">
        <v>109</v>
      </c>
      <c r="E136" s="80"/>
      <c r="F136" s="79"/>
      <c r="G136" s="77"/>
      <c r="H136" s="78" t="s">
        <v>5</v>
      </c>
      <c r="I136" s="77" t="str">
        <f>IF(H136&lt;&gt;"x","",IF(ISNA(VLOOKUP(E136,StatusValue,3,FALSE)),0,VLOOKUP(E136,StatusValue,3,FALSE)))</f>
        <v/>
      </c>
      <c r="J136" s="14"/>
    </row>
    <row r="137" spans="1:10">
      <c r="A137" s="26">
        <v>208</v>
      </c>
      <c r="B137" s="50"/>
      <c r="C137" s="20"/>
      <c r="D137" s="19" t="s">
        <v>108</v>
      </c>
      <c r="E137" s="18"/>
      <c r="F137" s="17"/>
      <c r="G137" s="15"/>
      <c r="H137" s="16" t="s">
        <v>5</v>
      </c>
      <c r="I137" s="15" t="str">
        <f>IF(H137&lt;&gt;"x","",IF(ISNA(VLOOKUP(E137,StatusValue,3,FALSE)),0,VLOOKUP(E137,StatusValue,3,FALSE)))</f>
        <v/>
      </c>
      <c r="J137" s="14"/>
    </row>
    <row r="138" spans="1:10">
      <c r="A138" s="26">
        <v>209</v>
      </c>
      <c r="B138" s="50"/>
      <c r="C138" s="20"/>
      <c r="D138" s="54" t="s">
        <v>107</v>
      </c>
      <c r="E138" s="27" t="s">
        <v>86</v>
      </c>
      <c r="F138" s="76"/>
      <c r="G138" s="15"/>
      <c r="H138" s="16" t="s">
        <v>8</v>
      </c>
      <c r="I138" s="15">
        <f>IF(H138&lt;&gt;"x","",IF(ISNA(VLOOKUP(E138,StatusValue,3,FALSE)),0,VLOOKUP(E138,StatusValue,3,FALSE)))</f>
        <v>1</v>
      </c>
      <c r="J138" s="6"/>
    </row>
    <row r="139" spans="1:10">
      <c r="A139" s="26">
        <v>210</v>
      </c>
      <c r="B139" s="50"/>
      <c r="C139" s="20"/>
      <c r="D139" s="54" t="s">
        <v>106</v>
      </c>
      <c r="E139" s="27" t="s">
        <v>86</v>
      </c>
      <c r="F139" s="76"/>
      <c r="G139" s="15"/>
      <c r="H139" s="16" t="s">
        <v>8</v>
      </c>
      <c r="I139" s="15">
        <f>IF(H139&lt;&gt;"x","",IF(ISNA(VLOOKUP(E139,StatusValue,3,FALSE)),0,VLOOKUP(E139,StatusValue,3,FALSE)))</f>
        <v>1</v>
      </c>
      <c r="J139" s="6"/>
    </row>
    <row r="140" spans="1:10">
      <c r="A140" s="26">
        <v>211</v>
      </c>
      <c r="B140" s="50"/>
      <c r="C140" s="20"/>
      <c r="D140" s="19" t="s">
        <v>105</v>
      </c>
      <c r="E140" s="18"/>
      <c r="F140" s="17"/>
      <c r="G140" s="15"/>
      <c r="H140" s="16" t="s">
        <v>5</v>
      </c>
      <c r="I140" s="15" t="str">
        <f>IF(H140&lt;&gt;"x","",IF(ISNA(VLOOKUP(E140,StatusValue,3,FALSE)),0,VLOOKUP(E140,StatusValue,3,FALSE)))</f>
        <v/>
      </c>
      <c r="J140" s="14"/>
    </row>
    <row r="141" spans="1:10">
      <c r="A141" s="26">
        <v>212</v>
      </c>
      <c r="B141" s="50"/>
      <c r="C141" s="20"/>
      <c r="D141" s="54" t="s">
        <v>104</v>
      </c>
      <c r="E141" s="27" t="s">
        <v>33</v>
      </c>
      <c r="F141" s="47" t="s">
        <v>103</v>
      </c>
      <c r="G141" s="15"/>
      <c r="H141" s="16" t="s">
        <v>31</v>
      </c>
      <c r="I141" s="15">
        <f>IF(H141&lt;&gt;"x","",IF(ISNA(VLOOKUP(E141,StatusValue,3,FALSE)),0,VLOOKUP(E141,StatusValue,3,FALSE)))</f>
        <v>1</v>
      </c>
      <c r="J141" s="6"/>
    </row>
    <row r="142" spans="1:10">
      <c r="A142" s="26">
        <v>213</v>
      </c>
      <c r="B142" s="50"/>
      <c r="C142" s="20"/>
      <c r="D142" s="28" t="s">
        <v>102</v>
      </c>
      <c r="E142" s="27" t="s">
        <v>33</v>
      </c>
      <c r="F142" s="17"/>
      <c r="G142" s="15"/>
      <c r="H142" s="16" t="s">
        <v>31</v>
      </c>
      <c r="I142" s="15">
        <f>IF(H142&lt;&gt;"x","",IF(ISNA(VLOOKUP(E142,StatusValue,3,FALSE)),0,VLOOKUP(E142,StatusValue,3,FALSE)))</f>
        <v>1</v>
      </c>
      <c r="J142" s="6"/>
    </row>
    <row r="143" spans="1:10">
      <c r="A143" s="26">
        <v>214</v>
      </c>
      <c r="B143" s="50"/>
      <c r="C143" s="20"/>
      <c r="D143" s="54" t="s">
        <v>101</v>
      </c>
      <c r="E143" s="27" t="s">
        <v>33</v>
      </c>
      <c r="F143" s="17"/>
      <c r="G143" s="15"/>
      <c r="H143" s="16" t="s">
        <v>31</v>
      </c>
      <c r="I143" s="15">
        <f>IF(H143&lt;&gt;"x","",IF(ISNA(VLOOKUP(E143,StatusValue,3,FALSE)),0,VLOOKUP(E143,StatusValue,3,FALSE)))</f>
        <v>1</v>
      </c>
      <c r="J143" s="6"/>
    </row>
    <row r="144" spans="1:10">
      <c r="A144" s="26">
        <v>215</v>
      </c>
      <c r="B144" s="50"/>
      <c r="C144" s="20"/>
      <c r="D144" s="28" t="s">
        <v>98</v>
      </c>
      <c r="E144" s="27" t="s">
        <v>33</v>
      </c>
      <c r="F144" s="17"/>
      <c r="G144" s="15"/>
      <c r="H144" s="16" t="s">
        <v>31</v>
      </c>
      <c r="I144" s="15">
        <f>IF(H144&lt;&gt;"x","",IF(ISNA(VLOOKUP(E144,StatusValue,3,FALSE)),0,VLOOKUP(E144,StatusValue,3,FALSE)))</f>
        <v>1</v>
      </c>
      <c r="J144" s="6"/>
    </row>
    <row r="145" spans="1:18">
      <c r="A145" s="26">
        <v>216</v>
      </c>
      <c r="B145" s="50"/>
      <c r="C145" s="20"/>
      <c r="D145" s="54" t="s">
        <v>100</v>
      </c>
      <c r="E145" s="27" t="s">
        <v>33</v>
      </c>
      <c r="F145" s="75" t="s">
        <v>99</v>
      </c>
      <c r="G145" s="15"/>
      <c r="H145" s="16" t="s">
        <v>31</v>
      </c>
      <c r="I145" s="15">
        <f>IF(H145&lt;&gt;"x","",IF(ISNA(VLOOKUP(E145,StatusValue,3,FALSE)),0,VLOOKUP(E145,StatusValue,3,FALSE)))</f>
        <v>1</v>
      </c>
      <c r="J145" s="6"/>
    </row>
    <row r="146" spans="1:18">
      <c r="A146" s="26">
        <v>217</v>
      </c>
      <c r="B146" s="50"/>
      <c r="C146" s="20"/>
      <c r="D146" s="28" t="s">
        <v>98</v>
      </c>
      <c r="E146" s="27" t="s">
        <v>33</v>
      </c>
      <c r="F146" s="74"/>
      <c r="G146" s="15"/>
      <c r="H146" s="16" t="s">
        <v>8</v>
      </c>
      <c r="I146" s="15">
        <f>IF(H146&lt;&gt;"x","",IF(ISNA(VLOOKUP(E146,StatusValue,3,FALSE)),0,VLOOKUP(E146,StatusValue,3,FALSE)))</f>
        <v>1</v>
      </c>
      <c r="J146" s="6"/>
    </row>
    <row r="147" spans="1:18">
      <c r="A147" s="26">
        <v>218</v>
      </c>
      <c r="B147" s="50"/>
      <c r="C147" s="20"/>
      <c r="D147" s="19" t="s">
        <v>97</v>
      </c>
      <c r="E147" s="18"/>
      <c r="F147" s="17"/>
      <c r="G147" s="15"/>
      <c r="H147" s="16" t="s">
        <v>5</v>
      </c>
      <c r="I147" s="15" t="str">
        <f>IF(H147&lt;&gt;"x","",IF(ISNA(VLOOKUP(E147,StatusValue,3,FALSE)),0,VLOOKUP(E147,StatusValue,3,FALSE)))</f>
        <v/>
      </c>
      <c r="J147" s="14"/>
    </row>
    <row r="148" spans="1:18" ht="60">
      <c r="A148" s="26">
        <v>222</v>
      </c>
      <c r="B148" s="50"/>
      <c r="C148" s="20"/>
      <c r="D148" s="54" t="s">
        <v>96</v>
      </c>
      <c r="E148" s="27" t="s">
        <v>33</v>
      </c>
      <c r="F148" s="17" t="s">
        <v>95</v>
      </c>
      <c r="G148" s="15"/>
      <c r="H148" s="16" t="s">
        <v>31</v>
      </c>
      <c r="I148" s="15">
        <f>IF(H148&lt;&gt;"x","",IF(ISNA(VLOOKUP(E148,StatusValue,3,FALSE)),0,VLOOKUP(E148,StatusValue,3,FALSE)))</f>
        <v>1</v>
      </c>
      <c r="J148" s="6"/>
    </row>
    <row r="149" spans="1:18">
      <c r="A149" s="26">
        <v>223</v>
      </c>
      <c r="B149" s="50"/>
      <c r="C149" s="20"/>
      <c r="D149" s="54" t="s">
        <v>94</v>
      </c>
      <c r="E149" s="73" t="s">
        <v>33</v>
      </c>
      <c r="F149" s="17"/>
      <c r="G149" s="15"/>
      <c r="H149" s="16" t="s">
        <v>31</v>
      </c>
      <c r="I149" s="15">
        <f>IF(H149&lt;&gt;"x","",IF(ISNA(VLOOKUP(E149,StatusValue,3,FALSE)),0,VLOOKUP(E149,StatusValue,3,FALSE)))</f>
        <v>1</v>
      </c>
      <c r="J149" s="6"/>
    </row>
    <row r="150" spans="1:18" ht="30">
      <c r="A150" s="26">
        <v>224</v>
      </c>
      <c r="B150" s="50"/>
      <c r="C150" s="20"/>
      <c r="D150" s="17" t="s">
        <v>93</v>
      </c>
      <c r="E150" s="27" t="s">
        <v>33</v>
      </c>
      <c r="F150" s="17" t="s">
        <v>92</v>
      </c>
      <c r="G150" s="15"/>
      <c r="H150" s="16" t="s">
        <v>31</v>
      </c>
      <c r="I150" s="15">
        <f>IF(H150&lt;&gt;"x","",IF(ISNA(VLOOKUP(E150,StatusValue,3,FALSE)),0,VLOOKUP(E150,StatusValue,3,FALSE)))</f>
        <v>1</v>
      </c>
      <c r="J150" s="6"/>
    </row>
    <row r="151" spans="1:18">
      <c r="A151" s="26"/>
      <c r="B151" s="50"/>
      <c r="C151" s="20"/>
      <c r="D151" s="43" t="s">
        <v>91</v>
      </c>
      <c r="E151" s="44" t="s">
        <v>51</v>
      </c>
      <c r="F151" s="43" t="s">
        <v>90</v>
      </c>
      <c r="G151" s="42" t="s">
        <v>56</v>
      </c>
      <c r="H151" s="16" t="s">
        <v>8</v>
      </c>
      <c r="I151" s="15">
        <f>IF(H151&lt;&gt;"x","",IF(ISNA(VLOOKUP(E151,StatusValue,3,FALSE)),0,VLOOKUP(E151,StatusValue,3,FALSE)))</f>
        <v>0.75</v>
      </c>
      <c r="J151" s="6"/>
    </row>
    <row r="152" spans="1:18">
      <c r="A152" s="26">
        <v>225</v>
      </c>
      <c r="B152" s="50"/>
      <c r="C152" s="20"/>
      <c r="D152" s="43" t="s">
        <v>89</v>
      </c>
      <c r="E152" s="44" t="s">
        <v>51</v>
      </c>
      <c r="F152" s="43" t="s">
        <v>88</v>
      </c>
      <c r="G152" s="42" t="s">
        <v>56</v>
      </c>
      <c r="H152" s="16" t="s">
        <v>31</v>
      </c>
      <c r="I152" s="15">
        <f>IF(H152&lt;&gt;"x","",IF(ISNA(VLOOKUP(E152,StatusValue,3,FALSE)),0,VLOOKUP(E152,StatusValue,3,FALSE)))</f>
        <v>0.75</v>
      </c>
      <c r="J152" s="6"/>
    </row>
    <row r="153" spans="1:18" s="52" customFormat="1" ht="45">
      <c r="A153" s="72">
        <v>228</v>
      </c>
      <c r="B153" s="50"/>
      <c r="C153" s="20"/>
      <c r="D153" s="19" t="s">
        <v>87</v>
      </c>
      <c r="E153" s="27" t="s">
        <v>86</v>
      </c>
      <c r="F153" s="47" t="s">
        <v>85</v>
      </c>
      <c r="G153" s="15"/>
      <c r="H153" s="16" t="s">
        <v>31</v>
      </c>
      <c r="I153" s="15">
        <f>IF(H153&lt;&gt;"x","",IF(ISNA(VLOOKUP(E153,StatusValue,3,FALSE)),0,VLOOKUP(E153,StatusValue,3,FALSE)))</f>
        <v>1</v>
      </c>
      <c r="J153" s="6"/>
      <c r="K153"/>
      <c r="L153"/>
      <c r="M153"/>
      <c r="N153"/>
      <c r="O153"/>
      <c r="P153"/>
      <c r="Q153"/>
      <c r="R153"/>
    </row>
    <row r="154" spans="1:18" s="53" customFormat="1">
      <c r="A154" s="26">
        <v>229</v>
      </c>
      <c r="B154" s="50"/>
      <c r="C154" s="20"/>
      <c r="D154" s="54" t="s">
        <v>84</v>
      </c>
      <c r="E154" s="71" t="s">
        <v>71</v>
      </c>
      <c r="F154" s="70"/>
      <c r="G154" s="69" t="s">
        <v>67</v>
      </c>
      <c r="H154" s="16" t="s">
        <v>8</v>
      </c>
      <c r="I154" s="69">
        <f>IF(H154&lt;&gt;"x","",IF(ISNA(VLOOKUP(E154,StatusValue,3,FALSE)),0,VLOOKUP(E154,StatusValue,3,FALSE)))</f>
        <v>1</v>
      </c>
      <c r="J154" s="62"/>
      <c r="K154"/>
      <c r="L154"/>
      <c r="M154"/>
      <c r="N154"/>
      <c r="O154" s="52"/>
    </row>
    <row r="155" spans="1:18" ht="15.75" thickBot="1">
      <c r="A155" s="26">
        <v>230</v>
      </c>
      <c r="B155" s="50"/>
      <c r="C155" s="68"/>
      <c r="D155" s="67" t="s">
        <v>83</v>
      </c>
      <c r="E155" s="66" t="s">
        <v>64</v>
      </c>
      <c r="F155" s="65"/>
      <c r="G155" s="63" t="s">
        <v>67</v>
      </c>
      <c r="H155" s="64" t="s">
        <v>8</v>
      </c>
      <c r="I155" s="63">
        <f>IF(H155&lt;&gt;"x","",IF(ISNA(VLOOKUP(E155,StatusValue,3,FALSE)),0,VLOOKUP(E155,StatusValue,3,FALSE)))</f>
        <v>1</v>
      </c>
      <c r="J155" s="62"/>
      <c r="O155" s="53"/>
      <c r="P155" s="52"/>
      <c r="Q155" s="52"/>
      <c r="R155" s="52"/>
    </row>
    <row r="156" spans="1:18" ht="18.75" thickTop="1">
      <c r="A156" s="26">
        <v>231</v>
      </c>
      <c r="B156" s="50"/>
      <c r="C156" s="61" t="s">
        <v>6</v>
      </c>
      <c r="D156" s="60" t="s">
        <v>82</v>
      </c>
      <c r="E156" s="59"/>
      <c r="F156" s="58"/>
      <c r="G156" s="56"/>
      <c r="H156" s="57" t="s">
        <v>5</v>
      </c>
      <c r="I156" s="56" t="str">
        <f>IF(H156&lt;&gt;"x","",IF(ISNA(VLOOKUP(E156,StatusValue,3,FALSE)),0,VLOOKUP(E156,StatusValue,3,FALSE)))</f>
        <v/>
      </c>
      <c r="J156" s="55"/>
    </row>
    <row r="157" spans="1:18">
      <c r="A157" s="26">
        <v>234</v>
      </c>
      <c r="B157" s="50"/>
      <c r="C157" s="20"/>
      <c r="D157" s="17" t="s">
        <v>81</v>
      </c>
      <c r="E157" s="27" t="s">
        <v>33</v>
      </c>
      <c r="F157" s="47" t="s">
        <v>80</v>
      </c>
      <c r="G157" s="15"/>
      <c r="H157" s="16" t="s">
        <v>31</v>
      </c>
      <c r="I157" s="15">
        <f>IF(H157&lt;&gt;"x","",IF(ISNA(VLOOKUP(E157,StatusValue,3,FALSE)),0,VLOOKUP(E157,StatusValue,3,FALSE)))</f>
        <v>1</v>
      </c>
      <c r="J157" s="6"/>
      <c r="K157" s="52"/>
    </row>
    <row r="158" spans="1:18" ht="45">
      <c r="A158" s="26">
        <v>235</v>
      </c>
      <c r="B158" s="50"/>
      <c r="C158" s="20"/>
      <c r="D158" s="17" t="s">
        <v>79</v>
      </c>
      <c r="E158" s="27" t="s">
        <v>33</v>
      </c>
      <c r="F158" s="47" t="s">
        <v>78</v>
      </c>
      <c r="G158" s="15"/>
      <c r="H158" s="16" t="s">
        <v>31</v>
      </c>
      <c r="I158" s="15">
        <f>IF(H158&lt;&gt;"x","",IF(ISNA(VLOOKUP(E158,StatusValue,3,FALSE)),0,VLOOKUP(E158,StatusValue,3,FALSE)))</f>
        <v>1</v>
      </c>
      <c r="J158" s="6"/>
      <c r="K158" s="53"/>
    </row>
    <row r="159" spans="1:18" ht="30">
      <c r="A159" s="26">
        <v>236</v>
      </c>
      <c r="B159" s="50"/>
      <c r="C159" s="20"/>
      <c r="D159" s="17" t="s">
        <v>77</v>
      </c>
      <c r="E159" s="27" t="s">
        <v>33</v>
      </c>
      <c r="F159" s="17" t="s">
        <v>76</v>
      </c>
      <c r="G159" s="15"/>
      <c r="H159" s="16" t="s">
        <v>31</v>
      </c>
      <c r="I159" s="15">
        <f>IF(H159&lt;&gt;"x","",IF(ISNA(VLOOKUP(E159,StatusValue,3,FALSE)),0,VLOOKUP(E159,StatusValue,3,FALSE)))</f>
        <v>1</v>
      </c>
      <c r="J159" s="6"/>
      <c r="N159" s="53"/>
    </row>
    <row r="160" spans="1:18">
      <c r="A160" s="26">
        <v>237</v>
      </c>
      <c r="B160" s="50"/>
      <c r="C160" s="20"/>
      <c r="D160" s="54" t="s">
        <v>75</v>
      </c>
      <c r="E160" s="27" t="s">
        <v>33</v>
      </c>
      <c r="F160" s="17" t="s">
        <v>74</v>
      </c>
      <c r="G160" s="15"/>
      <c r="H160" s="16" t="s">
        <v>31</v>
      </c>
      <c r="I160" s="15">
        <f>IF(H160&lt;&gt;"x","",IF(ISNA(VLOOKUP(E160,StatusValue,3,FALSE)),0,VLOOKUP(E160,StatusValue,3,FALSE)))</f>
        <v>1</v>
      </c>
      <c r="J160" s="6"/>
      <c r="L160" s="53"/>
      <c r="M160" s="53"/>
      <c r="N160" s="52"/>
    </row>
    <row r="161" spans="1:13">
      <c r="A161" s="26">
        <v>238</v>
      </c>
      <c r="B161" s="50"/>
      <c r="C161" s="20"/>
      <c r="D161" s="19" t="s">
        <v>73</v>
      </c>
      <c r="E161" s="18"/>
      <c r="F161" s="17"/>
      <c r="G161" s="15"/>
      <c r="H161" s="16" t="s">
        <v>5</v>
      </c>
      <c r="I161" s="15" t="str">
        <f>IF(H161&lt;&gt;"x","",IF(ISNA(VLOOKUP(E161,StatusValue,3,FALSE)),0,VLOOKUP(E161,StatusValue,3,FALSE)))</f>
        <v/>
      </c>
      <c r="J161" s="14"/>
    </row>
    <row r="162" spans="1:13">
      <c r="A162" s="26">
        <v>239</v>
      </c>
      <c r="B162" s="50"/>
      <c r="C162" s="20"/>
      <c r="D162" s="29" t="s">
        <v>72</v>
      </c>
      <c r="E162" s="27" t="s">
        <v>71</v>
      </c>
      <c r="F162" s="17" t="s">
        <v>70</v>
      </c>
      <c r="G162" s="15"/>
      <c r="H162" s="16" t="s">
        <v>31</v>
      </c>
      <c r="I162" s="15">
        <f>IF(H162&lt;&gt;"x","",IF(ISNA(VLOOKUP(E162,StatusValue,3,FALSE)),0,VLOOKUP(E162,StatusValue,3,FALSE)))</f>
        <v>1</v>
      </c>
      <c r="J162" s="6"/>
      <c r="L162" s="52"/>
      <c r="M162" s="52"/>
    </row>
    <row r="163" spans="1:13" ht="30">
      <c r="A163" s="26">
        <v>240</v>
      </c>
      <c r="B163" s="50"/>
      <c r="C163" s="20"/>
      <c r="D163" s="29" t="s">
        <v>69</v>
      </c>
      <c r="E163" s="27" t="s">
        <v>64</v>
      </c>
      <c r="F163" s="17"/>
      <c r="G163" s="15"/>
      <c r="H163" s="16" t="s">
        <v>31</v>
      </c>
      <c r="I163" s="15">
        <f>IF(H163&lt;&gt;"x","",IF(ISNA(VLOOKUP(E163,StatusValue,3,FALSE)),0,VLOOKUP(E163,StatusValue,3,FALSE)))</f>
        <v>1</v>
      </c>
      <c r="J163" s="6"/>
    </row>
    <row r="164" spans="1:13">
      <c r="A164" s="26"/>
      <c r="B164" s="50"/>
      <c r="C164" s="20"/>
      <c r="D164" s="51" t="s">
        <v>68</v>
      </c>
      <c r="E164" s="44"/>
      <c r="F164" s="43"/>
      <c r="G164" s="42" t="s">
        <v>67</v>
      </c>
      <c r="H164" s="16" t="s">
        <v>8</v>
      </c>
      <c r="I164" s="15">
        <f>IF(H164&lt;&gt;"x","",IF(ISNA(VLOOKUP(E164,StatusValue,3,FALSE)),0,VLOOKUP(E164,StatusValue,3,FALSE)))</f>
        <v>0</v>
      </c>
      <c r="J164" s="6"/>
    </row>
    <row r="165" spans="1:13">
      <c r="A165" s="26">
        <v>241</v>
      </c>
      <c r="B165" s="50"/>
      <c r="C165" s="20"/>
      <c r="D165" s="19" t="s">
        <v>66</v>
      </c>
      <c r="E165" s="18"/>
      <c r="F165" s="17"/>
      <c r="G165" s="15"/>
      <c r="H165" s="16" t="s">
        <v>5</v>
      </c>
      <c r="I165" s="15" t="str">
        <f>IF(H165&lt;&gt;"x","",IF(ISNA(VLOOKUP(E165,StatusValue,3,FALSE)),0,VLOOKUP(E165,StatusValue,3,FALSE)))</f>
        <v/>
      </c>
      <c r="J165" s="14"/>
    </row>
    <row r="166" spans="1:13" ht="15.75" thickBot="1">
      <c r="A166" s="26">
        <v>242</v>
      </c>
      <c r="B166" s="49"/>
      <c r="C166" s="12"/>
      <c r="D166" s="11" t="s">
        <v>65</v>
      </c>
      <c r="E166" s="10" t="s">
        <v>64</v>
      </c>
      <c r="F166" s="9"/>
      <c r="G166" s="7"/>
      <c r="H166" s="8" t="s">
        <v>31</v>
      </c>
      <c r="I166" s="7">
        <f>IF(H166&lt;&gt;"x","",IF(ISNA(VLOOKUP(E166,StatusValue,3,FALSE)),0,VLOOKUP(E166,StatusValue,3,FALSE)))</f>
        <v>1</v>
      </c>
      <c r="J166" s="6"/>
    </row>
    <row r="167" spans="1:13" ht="18">
      <c r="A167" s="26">
        <v>243</v>
      </c>
      <c r="B167" s="36" t="s">
        <v>63</v>
      </c>
      <c r="C167" s="35"/>
      <c r="D167" s="34" t="s">
        <v>63</v>
      </c>
      <c r="E167" s="33"/>
      <c r="F167" s="48"/>
      <c r="G167" s="30"/>
      <c r="H167" s="31" t="s">
        <v>5</v>
      </c>
      <c r="I167" s="30" t="str">
        <f>IF(H167&lt;&gt;"x","",IF(ISNA(VLOOKUP(E167,StatusValue,3,FALSE)),0,VLOOKUP(E167,StatusValue,3,FALSE)))</f>
        <v/>
      </c>
      <c r="J167" s="14"/>
    </row>
    <row r="168" spans="1:13" ht="45">
      <c r="A168" s="26">
        <v>244</v>
      </c>
      <c r="B168" s="21"/>
      <c r="C168" s="20"/>
      <c r="D168" s="43" t="s">
        <v>62</v>
      </c>
      <c r="E168" s="44"/>
      <c r="F168" s="43" t="s">
        <v>61</v>
      </c>
      <c r="G168" s="42" t="s">
        <v>20</v>
      </c>
      <c r="H168" s="16" t="s">
        <v>8</v>
      </c>
      <c r="I168" s="15">
        <f>IF(H168&lt;&gt;"x","",IF(ISNA(VLOOKUP(E168,StatusValue,3,FALSE)),0,VLOOKUP(E168,StatusValue,3,FALSE)))</f>
        <v>0</v>
      </c>
      <c r="J168" s="6"/>
    </row>
    <row r="169" spans="1:13">
      <c r="A169" s="26">
        <v>247</v>
      </c>
      <c r="B169" s="21"/>
      <c r="C169" s="20"/>
      <c r="D169" s="43" t="s">
        <v>60</v>
      </c>
      <c r="E169" s="44"/>
      <c r="F169" s="43"/>
      <c r="G169" s="42" t="s">
        <v>59</v>
      </c>
      <c r="H169" s="16" t="s">
        <v>8</v>
      </c>
      <c r="I169" s="15">
        <f>IF(H169&lt;&gt;"x","",IF(ISNA(VLOOKUP(E169,StatusValue,3,FALSE)),0,VLOOKUP(E169,StatusValue,3,FALSE)))</f>
        <v>0</v>
      </c>
      <c r="J169" s="6"/>
    </row>
    <row r="170" spans="1:13" ht="45">
      <c r="A170" s="26">
        <v>248</v>
      </c>
      <c r="B170" s="21"/>
      <c r="C170" s="20"/>
      <c r="D170" s="23" t="s">
        <v>58</v>
      </c>
      <c r="E170" s="24" t="s">
        <v>21</v>
      </c>
      <c r="F170" s="23" t="s">
        <v>57</v>
      </c>
      <c r="G170" s="22" t="s">
        <v>56</v>
      </c>
      <c r="H170" s="16" t="s">
        <v>8</v>
      </c>
      <c r="I170" s="15">
        <f>IF(H170&lt;&gt;"x","",IF(ISNA(VLOOKUP(E170,StatusValue,3,FALSE)),0,VLOOKUP(E170,StatusValue,3,FALSE)))</f>
        <v>1</v>
      </c>
      <c r="J170" s="6"/>
    </row>
    <row r="171" spans="1:13">
      <c r="A171" s="26">
        <v>251</v>
      </c>
      <c r="B171" s="21"/>
      <c r="C171" s="20"/>
      <c r="D171" s="17" t="s">
        <v>55</v>
      </c>
      <c r="E171" s="18"/>
      <c r="F171" s="17"/>
      <c r="G171" s="15"/>
      <c r="H171" s="16" t="s">
        <v>5</v>
      </c>
      <c r="I171" s="15" t="str">
        <f>IF(H171&lt;&gt;"x","",IF(ISNA(VLOOKUP(E171,StatusValue,3,FALSE)),0,VLOOKUP(E171,StatusValue,3,FALSE)))</f>
        <v/>
      </c>
      <c r="J171" s="14"/>
    </row>
    <row r="172" spans="1:13" ht="45">
      <c r="A172" s="26">
        <v>252</v>
      </c>
      <c r="B172" s="21"/>
      <c r="C172" s="20"/>
      <c r="D172" s="29" t="s">
        <v>54</v>
      </c>
      <c r="E172" s="27" t="s">
        <v>33</v>
      </c>
      <c r="F172" s="17" t="s">
        <v>53</v>
      </c>
      <c r="G172" s="15"/>
      <c r="H172" s="16" t="s">
        <v>31</v>
      </c>
      <c r="I172" s="15">
        <f>IF(H172&lt;&gt;"x","",IF(ISNA(VLOOKUP(E172,StatusValue,3,FALSE)),0,VLOOKUP(E172,StatusValue,3,FALSE)))</f>
        <v>1</v>
      </c>
      <c r="J172" s="6"/>
    </row>
    <row r="173" spans="1:13" ht="30">
      <c r="A173" s="26">
        <v>253</v>
      </c>
      <c r="B173" s="21"/>
      <c r="C173" s="20"/>
      <c r="D173" s="43" t="s">
        <v>52</v>
      </c>
      <c r="E173" s="44" t="s">
        <v>51</v>
      </c>
      <c r="F173" s="43" t="s">
        <v>50</v>
      </c>
      <c r="G173" s="42" t="s">
        <v>49</v>
      </c>
      <c r="H173" s="16" t="s">
        <v>8</v>
      </c>
      <c r="I173" s="15">
        <f>IF(H173&lt;&gt;"x","",IF(ISNA(VLOOKUP(E173,StatusValue,3,FALSE)),0,VLOOKUP(E173,StatusValue,3,FALSE)))</f>
        <v>0.75</v>
      </c>
      <c r="J173" s="6"/>
    </row>
    <row r="174" spans="1:13">
      <c r="A174" s="26">
        <v>254</v>
      </c>
      <c r="B174" s="21"/>
      <c r="C174" s="20"/>
      <c r="D174" s="19" t="s">
        <v>48</v>
      </c>
      <c r="E174" s="18"/>
      <c r="F174" s="17"/>
      <c r="G174" s="15"/>
      <c r="H174" s="16" t="s">
        <v>5</v>
      </c>
      <c r="I174" s="15" t="str">
        <f>IF(H174&lt;&gt;"x","",IF(ISNA(VLOOKUP(E174,StatusValue,3,FALSE)),0,VLOOKUP(E174,StatusValue,3,FALSE)))</f>
        <v/>
      </c>
      <c r="J174" s="14"/>
    </row>
    <row r="175" spans="1:13">
      <c r="A175" s="26">
        <v>256</v>
      </c>
      <c r="B175" s="21"/>
      <c r="C175" s="20"/>
      <c r="D175" s="29" t="s">
        <v>47</v>
      </c>
      <c r="E175" s="27" t="s">
        <v>33</v>
      </c>
      <c r="F175" s="47" t="s">
        <v>46</v>
      </c>
      <c r="G175" s="15"/>
      <c r="H175" s="16" t="s">
        <v>31</v>
      </c>
      <c r="I175" s="15">
        <f>IF(H175&lt;&gt;"x","",IF(ISNA(VLOOKUP(E175,StatusValue,3,FALSE)),0,VLOOKUP(E175,StatusValue,3,FALSE)))</f>
        <v>1</v>
      </c>
      <c r="J175" s="6"/>
    </row>
    <row r="176" spans="1:13" ht="30">
      <c r="A176" s="26">
        <v>257</v>
      </c>
      <c r="B176" s="21"/>
      <c r="C176" s="20"/>
      <c r="D176" s="29" t="s">
        <v>45</v>
      </c>
      <c r="E176" s="27" t="s">
        <v>3</v>
      </c>
      <c r="F176" s="47" t="s">
        <v>44</v>
      </c>
      <c r="G176" s="15"/>
      <c r="H176" s="16"/>
      <c r="I176" s="15" t="str">
        <f>IF(H176&lt;&gt;"x","",IF(ISNA(VLOOKUP(E176,StatusValue,3,FALSE)),0,VLOOKUP(E176,StatusValue,3,FALSE)))</f>
        <v/>
      </c>
      <c r="J176" s="6"/>
    </row>
    <row r="177" spans="1:10">
      <c r="A177" s="26">
        <v>258</v>
      </c>
      <c r="B177" s="21"/>
      <c r="C177" s="20"/>
      <c r="D177" s="45" t="s">
        <v>43</v>
      </c>
      <c r="E177" s="44"/>
      <c r="F177" s="46" t="s">
        <v>42</v>
      </c>
      <c r="G177" s="42"/>
      <c r="H177" s="16" t="s">
        <v>8</v>
      </c>
      <c r="I177" s="15">
        <f>IF(H177&lt;&gt;"x","",IF(ISNA(VLOOKUP(E177,StatusValue,3,FALSE)),0,VLOOKUP(E177,StatusValue,3,FALSE)))</f>
        <v>0</v>
      </c>
      <c r="J177" s="6"/>
    </row>
    <row r="178" spans="1:10">
      <c r="A178" s="26">
        <v>259</v>
      </c>
      <c r="B178" s="21"/>
      <c r="C178" s="20"/>
      <c r="D178" s="45" t="s">
        <v>41</v>
      </c>
      <c r="E178" s="44"/>
      <c r="F178" s="43"/>
      <c r="G178" s="42"/>
      <c r="H178" s="16" t="s">
        <v>8</v>
      </c>
      <c r="I178" s="15">
        <f>IF(H178&lt;&gt;"x","",IF(ISNA(VLOOKUP(E178,StatusValue,3,FALSE)),0,VLOOKUP(E178,StatusValue,3,FALSE)))</f>
        <v>0</v>
      </c>
      <c r="J178" s="6"/>
    </row>
    <row r="179" spans="1:10" ht="45.75" thickBot="1">
      <c r="A179" s="26">
        <v>263</v>
      </c>
      <c r="B179" s="13"/>
      <c r="C179" s="12"/>
      <c r="D179" s="41" t="s">
        <v>40</v>
      </c>
      <c r="E179" s="40" t="s">
        <v>10</v>
      </c>
      <c r="F179" s="39" t="s">
        <v>39</v>
      </c>
      <c r="G179" s="37" t="s">
        <v>20</v>
      </c>
      <c r="H179" s="38" t="s">
        <v>8</v>
      </c>
      <c r="I179" s="37">
        <f>IF(H179&lt;&gt;"x","",IF(ISNA(VLOOKUP(E179,StatusValue,3,FALSE)),0,VLOOKUP(E179,StatusValue,3,FALSE)))</f>
        <v>1</v>
      </c>
      <c r="J179" s="6"/>
    </row>
    <row r="180" spans="1:10" ht="30">
      <c r="A180" s="26">
        <v>264</v>
      </c>
      <c r="B180" s="36" t="s">
        <v>38</v>
      </c>
      <c r="C180" s="35"/>
      <c r="D180" s="34" t="s">
        <v>38</v>
      </c>
      <c r="E180" s="33"/>
      <c r="F180" s="32" t="s">
        <v>37</v>
      </c>
      <c r="G180" s="30"/>
      <c r="H180" s="31" t="s">
        <v>5</v>
      </c>
      <c r="I180" s="30" t="str">
        <f>IF(H180&lt;&gt;"x","",IF(ISNA(VLOOKUP(E180,StatusValue,3,FALSE)),0,VLOOKUP(E180,StatusValue,3,FALSE)))</f>
        <v/>
      </c>
      <c r="J180" s="14"/>
    </row>
    <row r="181" spans="1:10">
      <c r="A181" s="26">
        <v>265</v>
      </c>
      <c r="B181" s="21"/>
      <c r="C181" s="20"/>
      <c r="D181" s="19" t="s">
        <v>36</v>
      </c>
      <c r="E181" s="18"/>
      <c r="F181" s="17"/>
      <c r="G181" s="15"/>
      <c r="H181" s="16" t="s">
        <v>5</v>
      </c>
      <c r="I181" s="15" t="str">
        <f>IF(H181&lt;&gt;"x","",IF(ISNA(VLOOKUP(E181,StatusValue,3,FALSE)),0,VLOOKUP(E181,StatusValue,3,FALSE)))</f>
        <v/>
      </c>
      <c r="J181" s="14"/>
    </row>
    <row r="182" spans="1:10">
      <c r="A182" s="26">
        <v>266</v>
      </c>
      <c r="B182" s="21"/>
      <c r="C182" s="20"/>
      <c r="D182" s="17" t="s">
        <v>35</v>
      </c>
      <c r="E182" s="18"/>
      <c r="F182" s="17"/>
      <c r="G182" s="15"/>
      <c r="H182" s="16" t="s">
        <v>5</v>
      </c>
      <c r="I182" s="15" t="str">
        <f>IF(H182&lt;&gt;"x","",IF(ISNA(VLOOKUP(E182,StatusValue,3,FALSE)),0,VLOOKUP(E182,StatusValue,3,FALSE)))</f>
        <v/>
      </c>
      <c r="J182" s="14"/>
    </row>
    <row r="183" spans="1:10">
      <c r="A183" s="26">
        <v>267</v>
      </c>
      <c r="B183" s="21"/>
      <c r="C183" s="20"/>
      <c r="D183" s="29" t="s">
        <v>23</v>
      </c>
      <c r="E183" s="27" t="s">
        <v>33</v>
      </c>
      <c r="F183" s="17" t="s">
        <v>34</v>
      </c>
      <c r="G183" s="15"/>
      <c r="H183" s="16" t="s">
        <v>31</v>
      </c>
      <c r="I183" s="15">
        <f>IF(H183&lt;&gt;"x","",IF(ISNA(VLOOKUP(E183,StatusValue,3,FALSE)),0,VLOOKUP(E183,StatusValue,3,FALSE)))</f>
        <v>1</v>
      </c>
      <c r="J183" s="6"/>
    </row>
    <row r="184" spans="1:10">
      <c r="A184" s="26">
        <v>268</v>
      </c>
      <c r="B184" s="21"/>
      <c r="C184" s="20"/>
      <c r="D184" s="29" t="s">
        <v>22</v>
      </c>
      <c r="E184" s="27" t="s">
        <v>33</v>
      </c>
      <c r="F184" s="17" t="s">
        <v>32</v>
      </c>
      <c r="G184" s="15"/>
      <c r="H184" s="16" t="s">
        <v>31</v>
      </c>
      <c r="I184" s="15">
        <f>IF(H184&lt;&gt;"x","",IF(ISNA(VLOOKUP(E184,StatusValue,3,FALSE)),0,VLOOKUP(E184,StatusValue,3,FALSE)))</f>
        <v>1</v>
      </c>
      <c r="J184" s="6"/>
    </row>
    <row r="185" spans="1:10" ht="75">
      <c r="A185" s="26">
        <v>270</v>
      </c>
      <c r="B185" s="21"/>
      <c r="C185" s="20"/>
      <c r="D185" s="29" t="s">
        <v>30</v>
      </c>
      <c r="E185" s="27" t="s">
        <v>21</v>
      </c>
      <c r="F185" s="17" t="s">
        <v>13</v>
      </c>
      <c r="G185" s="15" t="s">
        <v>29</v>
      </c>
      <c r="H185" s="16" t="s">
        <v>8</v>
      </c>
      <c r="I185" s="15">
        <f>IF(H185&lt;&gt;"x","",IF(ISNA(VLOOKUP(E185,StatusValue,3,FALSE)),0,VLOOKUP(E185,StatusValue,3,FALSE)))</f>
        <v>1</v>
      </c>
      <c r="J185" s="6"/>
    </row>
    <row r="186" spans="1:10" ht="60">
      <c r="A186" s="26">
        <v>272</v>
      </c>
      <c r="B186" s="21"/>
      <c r="C186" s="20"/>
      <c r="D186" s="29" t="s">
        <v>28</v>
      </c>
      <c r="E186" s="27" t="s">
        <v>3</v>
      </c>
      <c r="F186" s="17" t="s">
        <v>25</v>
      </c>
      <c r="G186" s="15"/>
      <c r="H186" s="16"/>
      <c r="I186" s="15" t="str">
        <f>IF(H186&lt;&gt;"x","",IF(ISNA(VLOOKUP(E186,StatusValue,3,FALSE)),0,VLOOKUP(E186,StatusValue,3,FALSE)))</f>
        <v/>
      </c>
      <c r="J186" s="6"/>
    </row>
    <row r="187" spans="1:10" ht="60">
      <c r="A187" s="26">
        <v>274</v>
      </c>
      <c r="B187" s="21"/>
      <c r="C187" s="20"/>
      <c r="D187" s="29" t="s">
        <v>27</v>
      </c>
      <c r="E187" s="27" t="s">
        <v>3</v>
      </c>
      <c r="F187" s="17" t="s">
        <v>25</v>
      </c>
      <c r="G187" s="15"/>
      <c r="H187" s="16"/>
      <c r="I187" s="15" t="str">
        <f>IF(H187&lt;&gt;"x","",IF(ISNA(VLOOKUP(E187,StatusValue,3,FALSE)),0,VLOOKUP(E187,StatusValue,3,FALSE)))</f>
        <v/>
      </c>
      <c r="J187" s="6"/>
    </row>
    <row r="188" spans="1:10" ht="60">
      <c r="A188" s="26">
        <v>275</v>
      </c>
      <c r="B188" s="21"/>
      <c r="C188" s="20"/>
      <c r="D188" s="29" t="s">
        <v>26</v>
      </c>
      <c r="E188" s="27" t="s">
        <v>3</v>
      </c>
      <c r="F188" s="17" t="s">
        <v>25</v>
      </c>
      <c r="G188" s="15"/>
      <c r="H188" s="16"/>
      <c r="I188" s="15" t="str">
        <f>IF(H188&lt;&gt;"x","",IF(ISNA(VLOOKUP(E188,StatusValue,3,FALSE)),0,VLOOKUP(E188,StatusValue,3,FALSE)))</f>
        <v/>
      </c>
      <c r="J188" s="6"/>
    </row>
    <row r="189" spans="1:10">
      <c r="A189" s="26">
        <v>276</v>
      </c>
      <c r="B189" s="21"/>
      <c r="C189" s="20"/>
      <c r="D189" s="17" t="s">
        <v>12</v>
      </c>
      <c r="E189" s="18"/>
      <c r="F189" s="17"/>
      <c r="G189" s="15"/>
      <c r="H189" s="16" t="s">
        <v>5</v>
      </c>
      <c r="I189" s="15" t="str">
        <f>IF(H189&lt;&gt;"x","",IF(ISNA(VLOOKUP(E189,StatusValue,3,FALSE)),0,VLOOKUP(E189,StatusValue,3,FALSE)))</f>
        <v/>
      </c>
      <c r="J189" s="14"/>
    </row>
    <row r="190" spans="1:10">
      <c r="A190" s="26">
        <v>277</v>
      </c>
      <c r="B190" s="21"/>
      <c r="C190" s="20"/>
      <c r="D190" s="25" t="s">
        <v>11</v>
      </c>
      <c r="E190" s="24" t="s">
        <v>10</v>
      </c>
      <c r="F190" s="23"/>
      <c r="G190" s="22" t="s">
        <v>9</v>
      </c>
      <c r="H190" s="16" t="s">
        <v>8</v>
      </c>
      <c r="I190" s="15">
        <f>IF(H190&lt;&gt;"x","",IF(ISNA(VLOOKUP(E190,StatusValue,3,FALSE)),0,VLOOKUP(E190,StatusValue,3,FALSE)))</f>
        <v>1</v>
      </c>
      <c r="J190" s="6"/>
    </row>
    <row r="191" spans="1:10">
      <c r="A191" s="26">
        <v>278</v>
      </c>
      <c r="B191" s="21"/>
      <c r="C191" s="20"/>
      <c r="D191" s="25" t="s">
        <v>7</v>
      </c>
      <c r="E191" s="24" t="s">
        <v>3</v>
      </c>
      <c r="F191" s="23"/>
      <c r="G191" s="22"/>
      <c r="H191" s="16"/>
      <c r="I191" s="15" t="str">
        <f>IF(H191&lt;&gt;"x","",IF(ISNA(VLOOKUP(E191,StatusValue,3,FALSE)),0,VLOOKUP(E191,StatusValue,3,FALSE)))</f>
        <v/>
      </c>
      <c r="J191" s="6"/>
    </row>
    <row r="192" spans="1:10">
      <c r="A192" s="26">
        <v>279</v>
      </c>
      <c r="B192" s="21"/>
      <c r="C192" s="20"/>
      <c r="D192" s="19" t="s">
        <v>24</v>
      </c>
      <c r="E192" s="18"/>
      <c r="F192" s="17"/>
      <c r="G192" s="15"/>
      <c r="H192" s="16" t="s">
        <v>5</v>
      </c>
      <c r="I192" s="15" t="str">
        <f>IF(H192&lt;&gt;"x","",IF(ISNA(VLOOKUP(E192,StatusValue,3,FALSE)),0,VLOOKUP(E192,StatusValue,3,FALSE)))</f>
        <v/>
      </c>
      <c r="J192" s="14"/>
    </row>
    <row r="193" spans="1:11">
      <c r="A193" s="26">
        <v>281</v>
      </c>
      <c r="B193" s="21"/>
      <c r="C193" s="20"/>
      <c r="D193" s="25" t="s">
        <v>23</v>
      </c>
      <c r="E193" s="24" t="s">
        <v>21</v>
      </c>
      <c r="F193" s="23"/>
      <c r="G193" s="22" t="s">
        <v>20</v>
      </c>
      <c r="H193" s="16" t="s">
        <v>8</v>
      </c>
      <c r="I193" s="15">
        <f>IF(H193&lt;&gt;"x","",IF(ISNA(VLOOKUP(E193,StatusValue,3,FALSE)),0,VLOOKUP(E193,StatusValue,3,FALSE)))</f>
        <v>1</v>
      </c>
      <c r="J193" s="6"/>
    </row>
    <row r="194" spans="1:11">
      <c r="A194" s="26">
        <v>283</v>
      </c>
      <c r="B194" s="21"/>
      <c r="C194" s="20"/>
      <c r="D194" s="25" t="s">
        <v>22</v>
      </c>
      <c r="E194" s="24" t="s">
        <v>21</v>
      </c>
      <c r="F194" s="23"/>
      <c r="G194" s="22" t="s">
        <v>20</v>
      </c>
      <c r="H194" s="16" t="s">
        <v>8</v>
      </c>
      <c r="I194" s="15">
        <f>IF(H194&lt;&gt;"x","",IF(ISNA(VLOOKUP(E194,StatusValue,3,FALSE)),0,VLOOKUP(E194,StatusValue,3,FALSE)))</f>
        <v>1</v>
      </c>
      <c r="J194" s="6"/>
    </row>
    <row r="195" spans="1:11" ht="45">
      <c r="A195" s="26">
        <v>284</v>
      </c>
      <c r="B195" s="21"/>
      <c r="C195" s="20"/>
      <c r="D195" s="29" t="s">
        <v>19</v>
      </c>
      <c r="E195" s="18"/>
      <c r="F195" s="17" t="s">
        <v>18</v>
      </c>
      <c r="G195" s="15"/>
      <c r="H195" s="16" t="s">
        <v>5</v>
      </c>
      <c r="I195" s="15" t="str">
        <f>IF(H195&lt;&gt;"x","",IF(ISNA(VLOOKUP(E195,StatusValue,3,FALSE)),0,VLOOKUP(E195,StatusValue,3,FALSE)))</f>
        <v/>
      </c>
      <c r="J195" s="14"/>
      <c r="K195" s="5"/>
    </row>
    <row r="196" spans="1:11" ht="30">
      <c r="A196" s="26">
        <v>285</v>
      </c>
      <c r="B196" s="21"/>
      <c r="C196" s="20"/>
      <c r="D196" s="28" t="s">
        <v>17</v>
      </c>
      <c r="E196" s="27" t="s">
        <v>3</v>
      </c>
      <c r="F196" s="17" t="s">
        <v>13</v>
      </c>
      <c r="G196" s="15"/>
      <c r="H196" s="16"/>
      <c r="I196" s="15" t="str">
        <f>IF(H196&lt;&gt;"x","",IF(ISNA(VLOOKUP(E196,StatusValue,3,FALSE)),0,VLOOKUP(E196,StatusValue,3,FALSE)))</f>
        <v/>
      </c>
      <c r="J196" s="6"/>
      <c r="K196" s="5"/>
    </row>
    <row r="197" spans="1:11" ht="45">
      <c r="A197" s="26">
        <v>286</v>
      </c>
      <c r="B197" s="21"/>
      <c r="C197" s="20"/>
      <c r="D197" s="28" t="s">
        <v>16</v>
      </c>
      <c r="E197" s="27" t="s">
        <v>3</v>
      </c>
      <c r="F197" s="17" t="s">
        <v>13</v>
      </c>
      <c r="G197" s="15"/>
      <c r="H197" s="16"/>
      <c r="I197" s="15" t="str">
        <f>IF(H197&lt;&gt;"x","",IF(ISNA(VLOOKUP(E197,StatusValue,3,FALSE)),0,VLOOKUP(E197,StatusValue,3,FALSE)))</f>
        <v/>
      </c>
      <c r="J197" s="6"/>
    </row>
    <row r="198" spans="1:11" ht="30">
      <c r="A198" s="26">
        <v>287</v>
      </c>
      <c r="B198" s="21"/>
      <c r="C198" s="20"/>
      <c r="D198" s="28" t="s">
        <v>15</v>
      </c>
      <c r="E198" s="27" t="s">
        <v>3</v>
      </c>
      <c r="F198" s="17" t="s">
        <v>13</v>
      </c>
      <c r="G198" s="15"/>
      <c r="H198" s="16"/>
      <c r="I198" s="15" t="str">
        <f>IF(H198&lt;&gt;"x","",IF(ISNA(VLOOKUP(E198,StatusValue,3,FALSE)),0,VLOOKUP(E198,StatusValue,3,FALSE)))</f>
        <v/>
      </c>
      <c r="J198" s="6"/>
    </row>
    <row r="199" spans="1:11" ht="30">
      <c r="A199" s="26">
        <v>288</v>
      </c>
      <c r="B199" s="21"/>
      <c r="C199" s="20"/>
      <c r="D199" s="28" t="s">
        <v>14</v>
      </c>
      <c r="E199" s="27" t="s">
        <v>3</v>
      </c>
      <c r="F199" s="17" t="s">
        <v>13</v>
      </c>
      <c r="G199" s="15"/>
      <c r="H199" s="16"/>
      <c r="I199" s="15" t="str">
        <f>IF(H199&lt;&gt;"x","",IF(ISNA(VLOOKUP(E199,StatusValue,3,FALSE)),0,VLOOKUP(E199,StatusValue,3,FALSE)))</f>
        <v/>
      </c>
      <c r="J199" s="6"/>
    </row>
    <row r="200" spans="1:11">
      <c r="A200" s="26">
        <v>289</v>
      </c>
      <c r="B200" s="21"/>
      <c r="C200" s="20"/>
      <c r="D200" s="17" t="s">
        <v>12</v>
      </c>
      <c r="E200" s="18"/>
      <c r="F200" s="17"/>
      <c r="G200" s="15"/>
      <c r="H200" s="16" t="s">
        <v>5</v>
      </c>
      <c r="I200" s="15" t="str">
        <f>IF(H200&lt;&gt;"x","",IF(ISNA(VLOOKUP(E200,StatusValue,3,FALSE)),0,VLOOKUP(E200,StatusValue,3,FALSE)))</f>
        <v/>
      </c>
      <c r="J200" s="14"/>
    </row>
    <row r="201" spans="1:11">
      <c r="A201" s="26">
        <v>290</v>
      </c>
      <c r="B201" s="21"/>
      <c r="C201" s="20"/>
      <c r="D201" s="25" t="s">
        <v>11</v>
      </c>
      <c r="E201" s="24" t="s">
        <v>10</v>
      </c>
      <c r="F201" s="23"/>
      <c r="G201" s="22" t="s">
        <v>9</v>
      </c>
      <c r="H201" s="16" t="s">
        <v>8</v>
      </c>
      <c r="I201" s="15">
        <f>IF(H201&lt;&gt;"x","",IF(ISNA(VLOOKUP(E201,StatusValue,3,FALSE)),0,VLOOKUP(E201,StatusValue,3,FALSE)))</f>
        <v>1</v>
      </c>
      <c r="J201" s="6"/>
    </row>
    <row r="202" spans="1:11">
      <c r="A202" s="26">
        <v>291</v>
      </c>
      <c r="B202" s="21"/>
      <c r="C202" s="20"/>
      <c r="D202" s="25" t="s">
        <v>7</v>
      </c>
      <c r="E202" s="24" t="s">
        <v>3</v>
      </c>
      <c r="F202" s="23"/>
      <c r="G202" s="22"/>
      <c r="H202" s="16"/>
      <c r="I202" s="15" t="str">
        <f>IF(H202&lt;&gt;"x","",IF(ISNA(VLOOKUP(E202,StatusValue,3,FALSE)),0,VLOOKUP(E202,StatusValue,3,FALSE)))</f>
        <v/>
      </c>
      <c r="J202" s="6"/>
    </row>
    <row r="203" spans="1:11">
      <c r="B203" s="21"/>
      <c r="C203" s="20"/>
      <c r="D203" s="19" t="s">
        <v>6</v>
      </c>
      <c r="E203" s="18"/>
      <c r="F203" s="17"/>
      <c r="G203" s="15"/>
      <c r="H203" s="16" t="s">
        <v>5</v>
      </c>
      <c r="I203" s="15" t="str">
        <f>IF(H203&lt;&gt;"x","",IF(ISNA(VLOOKUP(E203,StatusValue,3,FALSE)),0,VLOOKUP(E203,StatusValue,3,FALSE)))</f>
        <v/>
      </c>
      <c r="J203" s="14"/>
    </row>
    <row r="204" spans="1:11" ht="60.75" thickBot="1">
      <c r="B204" s="13"/>
      <c r="C204" s="12"/>
      <c r="D204" s="11" t="s">
        <v>4</v>
      </c>
      <c r="E204" s="10" t="s">
        <v>3</v>
      </c>
      <c r="F204" s="9" t="s">
        <v>2</v>
      </c>
      <c r="G204" s="7"/>
      <c r="H204" s="8"/>
      <c r="I204" s="7" t="str">
        <f>IF(H204&lt;&gt;"x","",IF(ISNA(VLOOKUP(E204,StatusValue,3,FALSE)),0,VLOOKUP(E204,StatusValue,3,FALSE)))</f>
        <v/>
      </c>
      <c r="J204" s="6"/>
    </row>
    <row r="205" spans="1:11" ht="60">
      <c r="F205" s="5" t="s">
        <v>1</v>
      </c>
      <c r="J205" s="2"/>
    </row>
    <row r="206" spans="1:11">
      <c r="F206" s="5"/>
    </row>
    <row r="209" spans="10:11" customFormat="1">
      <c r="J209" s="1">
        <v>16</v>
      </c>
    </row>
    <row r="210" spans="10:11" customFormat="1">
      <c r="J210" s="1">
        <v>15</v>
      </c>
    </row>
    <row r="211" spans="10:11" customFormat="1">
      <c r="J211" s="1">
        <v>14</v>
      </c>
      <c r="K211">
        <f>2^J209</f>
        <v>65536</v>
      </c>
    </row>
    <row r="212" spans="10:11" customFormat="1">
      <c r="J212" s="1">
        <v>13</v>
      </c>
      <c r="K212">
        <f>2^J210</f>
        <v>32768</v>
      </c>
    </row>
    <row r="213" spans="10:11" customFormat="1">
      <c r="J213" s="1">
        <v>12</v>
      </c>
      <c r="K213">
        <f>2^J211</f>
        <v>16384</v>
      </c>
    </row>
    <row r="214" spans="10:11" customFormat="1">
      <c r="J214" s="1"/>
      <c r="K214">
        <f>2^J212</f>
        <v>8192</v>
      </c>
    </row>
    <row r="215" spans="10:11" customFormat="1">
      <c r="J215" s="1"/>
      <c r="K215">
        <f>2^J213</f>
        <v>4096</v>
      </c>
    </row>
    <row r="217" spans="10:11" customFormat="1" ht="18">
      <c r="J217" s="1"/>
      <c r="K217" t="s">
        <v>0</v>
      </c>
    </row>
    <row r="218" spans="10:11" customFormat="1">
      <c r="J218" s="1"/>
      <c r="K218">
        <v>220</v>
      </c>
    </row>
    <row r="219" spans="10:11" customFormat="1">
      <c r="J219" s="1"/>
      <c r="K219">
        <f>K218*65</f>
        <v>14300</v>
      </c>
    </row>
    <row r="220" spans="10:11" customFormat="1">
      <c r="J220" s="1"/>
      <c r="K220">
        <f>K219+40</f>
        <v>14340</v>
      </c>
    </row>
    <row r="221" spans="10:11" customFormat="1">
      <c r="J221" s="1"/>
      <c r="K221">
        <f>K220+28*65</f>
        <v>16160</v>
      </c>
    </row>
    <row r="222" spans="10:11" customFormat="1">
      <c r="J222" s="1"/>
      <c r="K222">
        <f>K221+65</f>
        <v>16225</v>
      </c>
    </row>
  </sheetData>
  <mergeCells count="14">
    <mergeCell ref="B1:B2"/>
    <mergeCell ref="C1:C2"/>
    <mergeCell ref="C56:C108"/>
    <mergeCell ref="C109:C135"/>
    <mergeCell ref="C136:C155"/>
    <mergeCell ref="C180:C204"/>
    <mergeCell ref="B167:B179"/>
    <mergeCell ref="B109:B166"/>
    <mergeCell ref="B101:B108"/>
    <mergeCell ref="B3:B100"/>
    <mergeCell ref="C167:C179"/>
    <mergeCell ref="C3:C55"/>
    <mergeCell ref="C156:C166"/>
    <mergeCell ref="B180:B204"/>
  </mergeCells>
  <dataValidations count="2">
    <dataValidation type="list" allowBlank="1" showInputMessage="1" showErrorMessage="1" sqref="H4:H204">
      <formula1>$L$16:$L$20</formula1>
    </dataValidation>
    <dataValidation type="list" allowBlank="1" showInputMessage="1" showErrorMessage="1" sqref="E4:E204">
      <formula1>$L$4:$L$13</formula1>
    </dataValidation>
  </dataValidations>
  <hyperlinks>
    <hyperlink ref="F6" r:id="rId2" display="http://www.ieee802.org/3/bn/public/mar13/remein_3bn_07_0313.pdf"/>
    <hyperlink ref="F11" r:id="rId3" display="http://www.ieee802.org/3/bn/public/jul13/prodan_3bn_01a_0713.pdf"/>
    <hyperlink ref="F15" r:id="rId4" display="http://www.ieee802.org/3/bn/public/jan14/boyd_3bn_03_0114.pdf"/>
    <hyperlink ref="F16" r:id="rId5" display="http://www.ieee802.org/3/bn/public/jan14/boyd_3bn_03_0114.pdf"/>
    <hyperlink ref="F23" r:id="rId6" display="http://www.ieee802.org/3/bn/public/nov13/laubach_3bn_04c_1113.pdf"/>
    <hyperlink ref="F24" r:id="rId7" display="http://www.ieee802.org/3/bn/public/nov13/prodan_3bn_02_1113.pdf"/>
    <hyperlink ref="F30" r:id="rId8" display="http://www.ieee802.org/3/bn/public/nov13/laubach_3bn_04c_1113.pdf"/>
    <hyperlink ref="F31" r:id="rId9" display="http://www.ieee802.org/3/bn/public/jan13/montreuil_01a_0113.pdf"/>
    <hyperlink ref="F32" r:id="rId10" display="http://www.ieee802.org/3/bn/public/nov13/prodan_3bn_02_1113.pdf"/>
    <hyperlink ref="F33" r:id="rId11" display="http://www.ieee802.org/3/bn/public/nov13/laubach_3bn_04c_1113.pdf"/>
    <hyperlink ref="F35" r:id="rId12" display="http://www.ieee802.org/3/bn/public/nov13/laubach_3bn_04c_1113.pdf"/>
    <hyperlink ref="F42" r:id="rId13" display="http://www.ieee802.org/3/bn/public/nov13/rahman_saif_3bn_02_1113.pdf"/>
    <hyperlink ref="F47" r:id="rId14" display="http://www.ieee802.org/3/bn/public/jan13/howald_01a_0113.pdf"/>
    <hyperlink ref="F54" r:id="rId15" display="http://www.ieee802.org/3/bn/public/sep13/kliger_3bn_01a_0913.pdf"/>
    <hyperlink ref="F55" r:id="rId16" display="http://www.ieee802.org/3/bn/public/nov13/laubach_3bn_04c_1113.pdf"/>
    <hyperlink ref="F57" r:id="rId17" display="http://www.ieee802.org/3/bn/public/nov13/kliger_3bn_01a_1113.pdf"/>
    <hyperlink ref="F65" r:id="rId18" display="http://www.ieee802.org/3/bn/public/may13/prodan_3bn_01_0513.pdf"/>
    <hyperlink ref="F66" r:id="rId19" display="http://www.ieee802.org/3/bn/public/jul13/prodan_3bn_01a_0713.pdf"/>
    <hyperlink ref="F67" r:id="rId20" display="http://www.ieee802.org/3/bn/public/nov13/prodan_3bn_01_1113.pdf"/>
    <hyperlink ref="F75" r:id="rId21" display="http://www.ieee802.org/3/bn/public/nov13/prodan_3bn_02_1113.pdf"/>
    <hyperlink ref="F84" r:id="rId22" display="http://www.ieee802.org/3/bn/public/jan13/montreuil_01a_0113.pdf"/>
    <hyperlink ref="F77" r:id="rId23" display="http://www.ieee802.org/3/bn/public/jan14/boyd_3bn_02_0114.pdf"/>
    <hyperlink ref="F108" r:id="rId24" display="http://www.ieee802.org/3/bn/public/nov13/remein_3bn_06_1113.pdf"/>
    <hyperlink ref="F112" r:id="rId25" display="http://www.ieee802.org/3/bn/public/jul13/montreuil_3bn_01_0713.pdf"/>
    <hyperlink ref="F115" r:id="rId26" display="http://www.ieee802.org/3/bn/public/jul13/kliger_3bn_01b_0713.pdf"/>
    <hyperlink ref="F117" r:id="rId27" display="http://www.ieee802.org/3/bn/public/jan14/remein_3bn_05_0114.pdf"/>
    <hyperlink ref="F141" r:id="rId28" display="http://www.ieee802.org/3/bn/public/jul13/kliger_3bn_01b_0713.pdf"/>
    <hyperlink ref="F153" r:id="rId29" display="http://www.ieee802.org/3/bn/public/may13/montreuil_3bn_01a_0513.pdf"/>
    <hyperlink ref="F157" r:id="rId30" display="http://www.ieee802.org/3/bn/public/may13/boyd_3bn_02_0513.pdf"/>
    <hyperlink ref="F158" r:id="rId31" display="http://www.ieee802.org/3/bn/public/sep13/remein_3bn_03a_0913.pdf"/>
    <hyperlink ref="F175" r:id="rId32" display="http://www.ieee802.org/3/bn/public/mar13/remein_3bn_07_0313.pdf"/>
    <hyperlink ref="F176" r:id="rId33" display="http://www.ieee802.org/3/bn/public/mar13/howald_3bn_02_0313.pdf"/>
    <hyperlink ref="F177" r:id="rId34" display="http://www.ieee802.org/3/bn/public/sep12/garavaglia_02_0912.pdf"/>
    <hyperlink ref="F179" r:id="rId35" display="http://www.ieee802.org/3/bn/public/sep12/hajduczenia_05a_0912.pdf"/>
    <hyperlink ref="F180" r:id="rId36" display="http://www.ieee802.org/3/bn/public/nov13/currivan_3bn_01_1113.pdf"/>
    <hyperlink ref="F43:F44" r:id="rId37" display="http://www.ieee802.org/3/bn/public/nov13/rahman_saif_3bn_02_1113.pdf"/>
  </hyperlinks>
  <pageMargins left="0.7" right="0.7" top="0.75" bottom="0.75" header="0.3" footer="0.3"/>
  <pageSetup orientation="portrait" horizontalDpi="0" verticalDpi="0"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Work Items</vt:lpstr>
      <vt:lpstr>'Work Items'!Print_Area</vt:lpstr>
      <vt:lpstr>StatusValue</vt:lpstr>
    </vt:vector>
  </TitlesOfParts>
  <Company>Huawei Technologies Co.,Ltd.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Duane</dc:creator>
  <cp:lastModifiedBy>Duane</cp:lastModifiedBy>
  <dcterms:created xsi:type="dcterms:W3CDTF">2015-03-12T13:10:43Z</dcterms:created>
  <dcterms:modified xsi:type="dcterms:W3CDTF">2015-03-12T13:11:12Z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1425987587</vt:lpwstr>
  </property>
</Properties>
</file>