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4944" windowWidth="23064" windowHeight="4752"/>
  </bookViews>
  <sheets>
    <sheet name="Title" sheetId="8" r:id="rId1"/>
    <sheet name="Double_Link" sheetId="1" r:id="rId2"/>
    <sheet name="Charts_double" sheetId="7" r:id="rId3"/>
    <sheet name="MPI_bhatt_double" sheetId="4" r:id="rId4"/>
    <sheet name="Triple_Link" sheetId="5" r:id="rId5"/>
    <sheet name="Charts_triple" sheetId="9" r:id="rId6"/>
    <sheet name="MPI_bhatt_triple" sheetId="6" r:id="rId7"/>
  </sheets>
  <definedNames>
    <definedName name="alpha" localSheetId="6">MPI_bhatt_triple!$J$16:$J$16</definedName>
    <definedName name="alpha">MPI_bhatt_double!$J$16:$J$30</definedName>
    <definedName name="E" localSheetId="6">MPI_bhatt_triple!$P$16:$P$16</definedName>
    <definedName name="E">MPI_bhatt_double!$P$16:$P$30</definedName>
    <definedName name="E_dB" localSheetId="6">MPI_bhatt_triple!$C$16:$C$16</definedName>
    <definedName name="E_dB">MPI_bhatt_double!$C$16:$C$30</definedName>
    <definedName name="n" localSheetId="6">MPI_bhatt_triple!$D$16:$D$16</definedName>
    <definedName name="n">MPI_bhatt_double!$D$16:$D$30</definedName>
    <definedName name="R_c" localSheetId="6">MPI_bhatt_triple!$S$16:$S$16</definedName>
    <definedName name="R_c">MPI_bhatt_double!$S$16:$S$30</definedName>
    <definedName name="Rc_dB" localSheetId="6">MPI_bhatt_triple!$H$16:$H$16</definedName>
    <definedName name="Rc_dB">MPI_bhatt_double!$H$16:$H$30</definedName>
    <definedName name="Rr" localSheetId="6">MPI_bhatt_triple!$R$16:$R$16</definedName>
    <definedName name="Rr">MPI_bhatt_double!$R$16:$R$30</definedName>
    <definedName name="Rr_dB" localSheetId="6">MPI_bhatt_triple!$G$16:$G$16</definedName>
    <definedName name="Rr_dB">MPI_bhatt_double!$G$16:$G$30</definedName>
    <definedName name="Rt" localSheetId="6">MPI_bhatt_triple!$Q$16:$Q$16</definedName>
    <definedName name="Rt">MPI_bhatt_double!$Q$16:$Q$30</definedName>
    <definedName name="Rt_dB" localSheetId="6">MPI_bhatt_triple!$F$16:$F$16</definedName>
    <definedName name="Rt_dB">MPI_bhatt_double!$F$16:$F$30</definedName>
  </definedNames>
  <calcPr calcId="145621"/>
</workbook>
</file>

<file path=xl/calcChain.xml><?xml version="1.0" encoding="utf-8"?>
<calcChain xmlns="http://schemas.openxmlformats.org/spreadsheetml/2006/main">
  <c r="S30" i="4" l="1"/>
  <c r="R30" i="4"/>
  <c r="Q30" i="4"/>
  <c r="P30" i="4"/>
  <c r="L30" i="4" s="1"/>
  <c r="K30" i="4"/>
  <c r="J30" i="4"/>
  <c r="S29" i="4"/>
  <c r="R29" i="4"/>
  <c r="Q29" i="4"/>
  <c r="P29" i="4"/>
  <c r="L29" i="4" s="1"/>
  <c r="K29" i="4"/>
  <c r="J29" i="4"/>
  <c r="S28" i="4"/>
  <c r="R28" i="4"/>
  <c r="Q28" i="4"/>
  <c r="P28" i="4"/>
  <c r="L28" i="4"/>
  <c r="K28" i="4"/>
  <c r="J28" i="4"/>
  <c r="S27" i="4"/>
  <c r="R27" i="4"/>
  <c r="Q27" i="4"/>
  <c r="P27" i="4"/>
  <c r="L27" i="4" s="1"/>
  <c r="K27" i="4"/>
  <c r="J27" i="4"/>
  <c r="S26" i="4"/>
  <c r="R26" i="4"/>
  <c r="Q26" i="4"/>
  <c r="P26" i="4"/>
  <c r="L26" i="4" s="1"/>
  <c r="K26" i="4"/>
  <c r="J26" i="4"/>
  <c r="S25" i="4"/>
  <c r="R25" i="4"/>
  <c r="Q25" i="4"/>
  <c r="P25" i="4"/>
  <c r="L25" i="4"/>
  <c r="K25" i="4"/>
  <c r="J25" i="4"/>
  <c r="S24" i="4"/>
  <c r="R24" i="4"/>
  <c r="Q24" i="4"/>
  <c r="P24" i="4"/>
  <c r="L24" i="4" s="1"/>
  <c r="K24" i="4"/>
  <c r="J24" i="4"/>
  <c r="T28" i="4" l="1"/>
  <c r="T30" i="4"/>
  <c r="U28" i="4"/>
  <c r="M28" i="4" s="1"/>
  <c r="N28" i="4" s="1"/>
  <c r="V28" i="4" s="1"/>
  <c r="O28" i="4" s="1"/>
  <c r="U29" i="4"/>
  <c r="M29" i="4" s="1"/>
  <c r="N29" i="4" s="1"/>
  <c r="V29" i="4" s="1"/>
  <c r="O29" i="4" s="1"/>
  <c r="U27" i="4"/>
  <c r="T29" i="4"/>
  <c r="T27" i="4"/>
  <c r="U30" i="4"/>
  <c r="M30" i="4" s="1"/>
  <c r="N30" i="4" s="1"/>
  <c r="V30" i="4" s="1"/>
  <c r="O30" i="4" s="1"/>
  <c r="U25" i="4"/>
  <c r="T26" i="4"/>
  <c r="T25" i="4"/>
  <c r="U24" i="4"/>
  <c r="T24" i="4"/>
  <c r="U26" i="4"/>
  <c r="M27" i="4" l="1"/>
  <c r="N27" i="4" s="1"/>
  <c r="V27" i="4" s="1"/>
  <c r="O27" i="4" s="1"/>
  <c r="M25" i="4"/>
  <c r="N25" i="4" s="1"/>
  <c r="V25" i="4" s="1"/>
  <c r="O25" i="4" s="1"/>
  <c r="M26" i="4"/>
  <c r="N26" i="4" s="1"/>
  <c r="V26" i="4" s="1"/>
  <c r="O26" i="4" s="1"/>
  <c r="M24" i="4"/>
  <c r="N24" i="4" s="1"/>
  <c r="V24" i="4" s="1"/>
  <c r="O24" i="4" s="1"/>
  <c r="S22" i="4" l="1"/>
  <c r="R22" i="4"/>
  <c r="Q22" i="4"/>
  <c r="P22" i="4"/>
  <c r="L22" i="4" s="1"/>
  <c r="K22" i="4"/>
  <c r="J22" i="4"/>
  <c r="S21" i="4"/>
  <c r="R21" i="4"/>
  <c r="Q21" i="4"/>
  <c r="P21" i="4"/>
  <c r="L21" i="4" s="1"/>
  <c r="K21" i="4"/>
  <c r="J21" i="4"/>
  <c r="S23" i="4"/>
  <c r="R23" i="4"/>
  <c r="Q23" i="4"/>
  <c r="P23" i="4"/>
  <c r="L23" i="4" s="1"/>
  <c r="K23" i="4"/>
  <c r="J23" i="4"/>
  <c r="U21" i="4" l="1"/>
  <c r="U22" i="4"/>
  <c r="T21" i="4"/>
  <c r="T22" i="4"/>
  <c r="U23" i="4"/>
  <c r="T23" i="4"/>
  <c r="S41" i="7"/>
  <c r="M22" i="4" l="1"/>
  <c r="N22" i="4" s="1"/>
  <c r="V22" i="4" s="1"/>
  <c r="O22" i="4" s="1"/>
  <c r="M23" i="4"/>
  <c r="N23" i="4" s="1"/>
  <c r="V23" i="4" s="1"/>
  <c r="O23" i="4" s="1"/>
  <c r="M21" i="4"/>
  <c r="N21" i="4" s="1"/>
  <c r="V21" i="4" s="1"/>
  <c r="O21" i="4" s="1"/>
  <c r="S16" i="6"/>
  <c r="R16" i="6"/>
  <c r="Q16" i="6"/>
  <c r="P16" i="6"/>
  <c r="K16" i="6"/>
  <c r="J16" i="6"/>
  <c r="L16" i="6" l="1"/>
  <c r="T16" i="6"/>
  <c r="U16" i="6"/>
  <c r="M16" i="6" s="1"/>
  <c r="N16" i="6" s="1"/>
  <c r="V16" i="6" s="1"/>
  <c r="O16" i="6" s="1"/>
  <c r="S20" i="4" l="1"/>
  <c r="R20" i="4"/>
  <c r="Q20" i="4"/>
  <c r="P20" i="4"/>
  <c r="L20" i="4" s="1"/>
  <c r="K20" i="4"/>
  <c r="J20" i="4"/>
  <c r="S19" i="4"/>
  <c r="R19" i="4"/>
  <c r="Q19" i="4"/>
  <c r="P19" i="4"/>
  <c r="L19" i="4" s="1"/>
  <c r="K19" i="4"/>
  <c r="J19" i="4"/>
  <c r="S18" i="4"/>
  <c r="R18" i="4"/>
  <c r="Q18" i="4"/>
  <c r="P18" i="4"/>
  <c r="L18" i="4" s="1"/>
  <c r="K18" i="4"/>
  <c r="J18" i="4"/>
  <c r="S17" i="4"/>
  <c r="R17" i="4"/>
  <c r="Q17" i="4"/>
  <c r="P17" i="4"/>
  <c r="L17" i="4" s="1"/>
  <c r="K17" i="4"/>
  <c r="J17" i="4"/>
  <c r="S16" i="4"/>
  <c r="R16" i="4"/>
  <c r="Q16" i="4"/>
  <c r="P16" i="4"/>
  <c r="L16" i="4" s="1"/>
  <c r="K16" i="4"/>
  <c r="J16" i="4"/>
  <c r="U16" i="4" l="1"/>
  <c r="U17" i="4"/>
  <c r="T17" i="4"/>
  <c r="U19" i="4"/>
  <c r="U18" i="4"/>
  <c r="U20" i="4"/>
  <c r="T19" i="4"/>
  <c r="T16" i="4"/>
  <c r="T18" i="4"/>
  <c r="T20" i="4"/>
  <c r="M17" i="4" l="1"/>
  <c r="N17" i="4" s="1"/>
  <c r="V17" i="4" s="1"/>
  <c r="O17" i="4" s="1"/>
  <c r="M16" i="4"/>
  <c r="N16" i="4" s="1"/>
  <c r="V16" i="4" s="1"/>
  <c r="O16" i="4" s="1"/>
  <c r="M19" i="4"/>
  <c r="N19" i="4" s="1"/>
  <c r="V19" i="4" s="1"/>
  <c r="O19" i="4" s="1"/>
  <c r="M18" i="4"/>
  <c r="N18" i="4" s="1"/>
  <c r="V18" i="4" s="1"/>
  <c r="O18" i="4" s="1"/>
  <c r="M20" i="4"/>
  <c r="N20" i="4" s="1"/>
  <c r="V20" i="4" s="1"/>
  <c r="O20" i="4" s="1"/>
</calcChain>
</file>

<file path=xl/sharedStrings.xml><?xml version="1.0" encoding="utf-8"?>
<sst xmlns="http://schemas.openxmlformats.org/spreadsheetml/2006/main" count="641" uniqueCount="149">
  <si>
    <t>PMD</t>
  </si>
  <si>
    <t>R 1</t>
  </si>
  <si>
    <t>R 2</t>
  </si>
  <si>
    <t>R 3</t>
  </si>
  <si>
    <t>R 4</t>
  </si>
  <si>
    <t>R 5</t>
  </si>
  <si>
    <t>R 6</t>
  </si>
  <si>
    <t>R 7</t>
  </si>
  <si>
    <t>R 8</t>
  </si>
  <si>
    <t>R 9</t>
  </si>
  <si>
    <t>R 10</t>
  </si>
  <si>
    <t>R 11</t>
  </si>
  <si>
    <t>R 12</t>
  </si>
  <si>
    <t>Rpmd</t>
  </si>
  <si>
    <t>RconF</t>
  </si>
  <si>
    <t>RconG</t>
  </si>
  <si>
    <t>RconH</t>
  </si>
  <si>
    <t>RconK</t>
  </si>
  <si>
    <t>Upper Bound MPI</t>
  </si>
  <si>
    <t>Stat Upper Bound</t>
  </si>
  <si>
    <t>Case 1</t>
  </si>
  <si>
    <t>Case 2</t>
  </si>
  <si>
    <t>Case A (DR4)</t>
  </si>
  <si>
    <t>Case C (DR4)</t>
  </si>
  <si>
    <t>Case 3</t>
  </si>
  <si>
    <t>Case E (DR4)</t>
  </si>
  <si>
    <t>Case F (DR4)</t>
  </si>
  <si>
    <t>Case 4</t>
  </si>
  <si>
    <t>Mid Loss</t>
  </si>
  <si>
    <t>Case 5</t>
  </si>
  <si>
    <t>Case C (FR8)</t>
  </si>
  <si>
    <t>Case 6</t>
  </si>
  <si>
    <t>Case F (FR8)</t>
  </si>
  <si>
    <t>Case 7</t>
  </si>
  <si>
    <t>Case E (FR8)</t>
  </si>
  <si>
    <t>Case 8</t>
  </si>
  <si>
    <t>Set R6 and R7 to -1000</t>
  </si>
  <si>
    <t>Set R2 and R5 to -1000</t>
  </si>
  <si>
    <t>Set R8 and R11 to -1000</t>
  </si>
  <si>
    <t>MPI_calc_bhatt</t>
  </si>
  <si>
    <t>King_upper</t>
  </si>
  <si>
    <t>Case D (FR8)</t>
  </si>
  <si>
    <t>MPI Penalty Upper Bound Calculator</t>
  </si>
  <si>
    <t>Reference: http://www.ieee802.org/3/bs/public/adhoc/smf/16_01_07/bhatt_01_0116_smf.pdf</t>
  </si>
  <si>
    <t>"Estimating MPI Penalty", SMF ad hoc meeting, January 7, 2016, 802.3bs</t>
  </si>
  <si>
    <t>For a statistical version of MPI Penalty analysis, please see Jonathan King's contribution presented at the same ad hoc meeting.</t>
  </si>
  <si>
    <t>This is work in progress. If you find any errors, please contact Vipul Bhatt, vbhatt@inphi.com</t>
  </si>
  <si>
    <t>How to use:</t>
  </si>
  <si>
    <t xml:space="preserve">Fill out the inputs as you wish. Outputs are automatically calculated. </t>
  </si>
  <si>
    <t xml:space="preserve">D, the discount factor, decides the degree to which MPI Penalty Upper Bound is dialed down. </t>
  </si>
  <si>
    <t xml:space="preserve">To decrease D, which will reduce MPI Penalty, use higher extinction ratio and higher per-segment loss. </t>
  </si>
  <si>
    <t>To increase D, which will increase MPI penalty, use lower extinction ratio and lower per-segment loss.</t>
  </si>
  <si>
    <t>Regardless of D, the upper bound depends on reflectance values and number of connectors.</t>
  </si>
  <si>
    <t>Inputs</t>
  </si>
  <si>
    <t>Outputs (Don't Edit)</t>
  </si>
  <si>
    <t>Examples</t>
  </si>
  <si>
    <t>E_dB, Extinction Ratio (dB)</t>
  </si>
  <si>
    <t>Number of connectors n</t>
  </si>
  <si>
    <t>Per-segment Loss (dB)</t>
  </si>
  <si>
    <t>Transmitter Reflectance, max (dB)</t>
  </si>
  <si>
    <t>Receiver reflectance, max (dB)</t>
  </si>
  <si>
    <t>Max Discrete reflectnce of connectors (dB)</t>
  </si>
  <si>
    <t>Per-segment transmission, alpha</t>
  </si>
  <si>
    <t>Approx. ChIL (dB), n times per-seg loss</t>
  </si>
  <si>
    <t>Amplitude Discount D1</t>
  </si>
  <si>
    <t>Attenuation Discount D2</t>
  </si>
  <si>
    <t>D, Discount Factor (D=D1*D2)</t>
  </si>
  <si>
    <t>MPI Penalty, dB</t>
  </si>
  <si>
    <t>E, Linear</t>
  </si>
  <si>
    <t>Rt Linear</t>
  </si>
  <si>
    <t>Rr Linear</t>
  </si>
  <si>
    <t>Rc Linear</t>
  </si>
  <si>
    <t>S</t>
  </si>
  <si>
    <t>S^</t>
  </si>
  <si>
    <t>x</t>
  </si>
  <si>
    <t>CaseD (TL)</t>
  </si>
  <si>
    <t>High</t>
  </si>
  <si>
    <t>CaseE (TL)</t>
  </si>
  <si>
    <t>CaseF (TL)</t>
  </si>
  <si>
    <t>Case 5a</t>
  </si>
  <si>
    <t>King_stat (2.4E-4,5000)</t>
  </si>
  <si>
    <t>King_stat (2.4E-12,5000)</t>
  </si>
  <si>
    <t>5.3?</t>
  </si>
  <si>
    <t>????</t>
  </si>
  <si>
    <t>MPI penalty estimation: comparison across models and methodologies.</t>
  </si>
  <si>
    <t>Case 9</t>
  </si>
  <si>
    <t>King</t>
  </si>
  <si>
    <t>Bhatt</t>
  </si>
  <si>
    <t>Liu</t>
  </si>
  <si>
    <t>Case 7a</t>
  </si>
  <si>
    <t>King_Montecarlo (2.4E-4,5000)</t>
  </si>
  <si>
    <t>Liu_Upper_Bound</t>
  </si>
  <si>
    <t>Liu_Stat_Upper_Bound</t>
  </si>
  <si>
    <t>Triple Link Case 3: 26dB TX/RX refl, 35dB LC and 55dB MPO</t>
  </si>
  <si>
    <t>Triple Link Case 2: 26dB TX/RX refl, 35dB LC and 45dB MPO</t>
  </si>
  <si>
    <t>Triple Link Case 1: 26dB TX/RX refl, 35dB LC and 35dB MPO</t>
  </si>
  <si>
    <t>Liu case</t>
  </si>
  <si>
    <t>ER [dB]</t>
  </si>
  <si>
    <t>King_Montecarlo (2.4E-12,5000)</t>
  </si>
  <si>
    <t>All results &lt; 1dB penalty</t>
  </si>
  <si>
    <t>One between Statistical/Montecarlo results &gt; 1dB penalty, 2dB &gt; Upper &gt;1dB</t>
  </si>
  <si>
    <t>All Statistical/Montecarlo results &lt; 1dB penalty, 2dB &gt; Upper &gt;1dB</t>
  </si>
  <si>
    <t>All Statistical/Montecarlo results &gt; 1dB penalty, 2dB &gt; Upper &gt;1dB</t>
  </si>
  <si>
    <t>Convention:</t>
  </si>
  <si>
    <t>Triple Link Case 5: 26dB RL LC, 55dB RL MPO</t>
  </si>
  <si>
    <t>Triple Link Case 4: 26dB RL LC, 45dB RL MPO</t>
  </si>
  <si>
    <t>Case 8a</t>
  </si>
  <si>
    <t>Case A</t>
  </si>
  <si>
    <t>Case B</t>
  </si>
  <si>
    <t>Case C</t>
  </si>
  <si>
    <t>Case D</t>
  </si>
  <si>
    <t>MPI_(Disc_upper)_bhatt</t>
  </si>
  <si>
    <t>Case H (DR4)</t>
  </si>
  <si>
    <t>Case G (DR4)</t>
  </si>
  <si>
    <t>Case B (DR4)</t>
  </si>
  <si>
    <t>Seg-Loss Case 1</t>
  </si>
  <si>
    <t>Seg-Loss Case 2</t>
  </si>
  <si>
    <t>Seg-Loss Case 3</t>
  </si>
  <si>
    <t>Seg-Loss Case A</t>
  </si>
  <si>
    <t>Seg-Loss Case B</t>
  </si>
  <si>
    <t>Seg-Loss Case C</t>
  </si>
  <si>
    <t>SL Case 1</t>
  </si>
  <si>
    <t>Connector Loss [dB]</t>
  </si>
  <si>
    <t>SL Case 2</t>
  </si>
  <si>
    <t>SL Case 3</t>
  </si>
  <si>
    <t>SL Case A</t>
  </si>
  <si>
    <t>SL Case B</t>
  </si>
  <si>
    <t>SL Case C</t>
  </si>
  <si>
    <t>ML Case 1</t>
  </si>
  <si>
    <t>ML Case 2</t>
  </si>
  <si>
    <t>ML Case 3</t>
  </si>
  <si>
    <t>ML Case A</t>
  </si>
  <si>
    <t>ML Case B</t>
  </si>
  <si>
    <t>ML Case C</t>
  </si>
  <si>
    <t>Set dB loss into G14 of King calculator</t>
  </si>
  <si>
    <t>Conn Loss [dB]</t>
  </si>
  <si>
    <t>Forcing 0.5dB into D14, E14, J14 and K14 of King calculator</t>
  </si>
  <si>
    <t>Set 0.5dB into "per segment loss" into bhatt calculator</t>
  </si>
  <si>
    <t>SL Case A1</t>
  </si>
  <si>
    <t>SL Case B1</t>
  </si>
  <si>
    <t>SL Case C1</t>
  </si>
  <si>
    <t>SL Case 1a</t>
  </si>
  <si>
    <t>SL Case 2a</t>
  </si>
  <si>
    <t>SL Case 3a</t>
  </si>
  <si>
    <t>Spreadheet in support of mazzini_3bs_0116</t>
  </si>
  <si>
    <t>Marco Mazzini</t>
  </si>
  <si>
    <t>Cisco Systems</t>
  </si>
  <si>
    <t>Bhatt_Disc_Upper_Bound</t>
  </si>
  <si>
    <t>King_Upper_Bound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</si>
</sst>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0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8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Arial Narrow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249977111117893"/>
        <bgColor theme="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0">
    <xf numFmtId="0" fontId="0" fillId="0" borderId="0" xfId="0"/>
    <xf numFmtId="0" fontId="0" fillId="2" borderId="0" xfId="0" applyFill="1"/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0" fillId="2" borderId="0" xfId="0" applyFill="1" applyAlignment="1">
      <alignment horizontal="center" wrapText="1"/>
    </xf>
    <xf numFmtId="0" fontId="1" fillId="0" borderId="0" xfId="0" applyFont="1"/>
    <xf numFmtId="0" fontId="0" fillId="10" borderId="0" xfId="0" applyFill="1"/>
    <xf numFmtId="0" fontId="1" fillId="10" borderId="2" xfId="0" applyFont="1" applyFill="1" applyBorder="1" applyAlignment="1">
      <alignment horizontal="center"/>
    </xf>
    <xf numFmtId="0" fontId="3" fillId="13" borderId="3" xfId="0" applyFont="1" applyFill="1" applyBorder="1" applyAlignment="1">
      <alignment horizontal="left" vertical="center" wrapText="1"/>
    </xf>
    <xf numFmtId="0" fontId="3" fillId="13" borderId="3" xfId="0" applyFont="1" applyFill="1" applyBorder="1" applyAlignment="1">
      <alignment horizontal="center" vertical="center" wrapText="1"/>
    </xf>
    <xf numFmtId="0" fontId="3" fillId="14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15" borderId="0" xfId="0" applyFont="1" applyFill="1" applyBorder="1" applyAlignment="1">
      <alignment horizontal="left" vertical="center"/>
    </xf>
    <xf numFmtId="0" fontId="5" fillId="15" borderId="0" xfId="0" applyFont="1" applyFill="1" applyBorder="1" applyAlignment="1">
      <alignment horizontal="center" vertical="center"/>
    </xf>
    <xf numFmtId="166" fontId="4" fillId="0" borderId="0" xfId="0" applyNumberFormat="1" applyFont="1"/>
    <xf numFmtId="0" fontId="4" fillId="0" borderId="0" xfId="0" applyFont="1"/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5" fillId="10" borderId="0" xfId="0" applyFont="1" applyFill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165" fontId="5" fillId="0" borderId="0" xfId="0" applyNumberFormat="1" applyFont="1" applyBorder="1" applyAlignment="1">
      <alignment horizontal="center" vertical="center"/>
    </xf>
    <xf numFmtId="2" fontId="6" fillId="0" borderId="0" xfId="0" applyNumberFormat="1" applyFont="1" applyBorder="1" applyAlignment="1">
      <alignment horizontal="center" vertical="center"/>
    </xf>
    <xf numFmtId="0" fontId="5" fillId="16" borderId="0" xfId="0" applyFont="1" applyFill="1" applyBorder="1" applyAlignment="1">
      <alignment horizontal="center" vertical="center"/>
    </xf>
    <xf numFmtId="164" fontId="5" fillId="15" borderId="0" xfId="0" applyNumberFormat="1" applyFont="1" applyFill="1" applyBorder="1" applyAlignment="1">
      <alignment horizontal="center" vertical="center"/>
    </xf>
    <xf numFmtId="165" fontId="5" fillId="15" borderId="0" xfId="0" applyNumberFormat="1" applyFont="1" applyFill="1" applyBorder="1" applyAlignment="1">
      <alignment horizontal="center" vertical="center"/>
    </xf>
    <xf numFmtId="2" fontId="6" fillId="15" borderId="0" xfId="0" applyNumberFormat="1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left" vertical="center"/>
    </xf>
    <xf numFmtId="0" fontId="5" fillId="15" borderId="2" xfId="0" applyFont="1" applyFill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/>
    </xf>
    <xf numFmtId="164" fontId="5" fillId="15" borderId="2" xfId="0" applyNumberFormat="1" applyFont="1" applyFill="1" applyBorder="1" applyAlignment="1">
      <alignment horizontal="center" vertical="center"/>
    </xf>
    <xf numFmtId="165" fontId="5" fillId="15" borderId="2" xfId="0" applyNumberFormat="1" applyFont="1" applyFill="1" applyBorder="1" applyAlignment="1">
      <alignment horizontal="center" vertical="center"/>
    </xf>
    <xf numFmtId="2" fontId="6" fillId="15" borderId="2" xfId="0" applyNumberFormat="1" applyFont="1" applyFill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2" fontId="5" fillId="10" borderId="0" xfId="0" applyNumberFormat="1" applyFont="1" applyFill="1" applyBorder="1" applyAlignment="1">
      <alignment horizontal="center" vertical="center"/>
    </xf>
    <xf numFmtId="0" fontId="0" fillId="3" borderId="0" xfId="0" applyFill="1"/>
    <xf numFmtId="0" fontId="0" fillId="2" borderId="2" xfId="0" applyFill="1" applyBorder="1"/>
    <xf numFmtId="0" fontId="1" fillId="2" borderId="1" xfId="0" applyFont="1" applyFill="1" applyBorder="1" applyAlignment="1">
      <alignment horizontal="center"/>
    </xf>
    <xf numFmtId="0" fontId="7" fillId="17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0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8" fillId="2" borderId="0" xfId="0" applyFont="1" applyFill="1"/>
    <xf numFmtId="0" fontId="7" fillId="17" borderId="12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/>
    </xf>
    <xf numFmtId="0" fontId="0" fillId="2" borderId="5" xfId="0" applyFill="1" applyBorder="1"/>
    <xf numFmtId="0" fontId="7" fillId="17" borderId="5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5" xfId="0" applyFill="1" applyBorder="1"/>
    <xf numFmtId="0" fontId="0" fillId="2" borderId="13" xfId="0" applyFill="1" applyBorder="1"/>
    <xf numFmtId="0" fontId="0" fillId="2" borderId="12" xfId="0" applyFill="1" applyBorder="1"/>
    <xf numFmtId="0" fontId="0" fillId="18" borderId="0" xfId="0" applyFill="1"/>
    <xf numFmtId="0" fontId="0" fillId="4" borderId="0" xfId="0" applyFill="1"/>
    <xf numFmtId="0" fontId="0" fillId="9" borderId="0" xfId="0" applyFill="1"/>
    <xf numFmtId="0" fontId="7" fillId="17" borderId="4" xfId="0" applyFont="1" applyFill="1" applyBorder="1" applyAlignment="1">
      <alignment horizontal="center" vertical="center" wrapText="1"/>
    </xf>
    <xf numFmtId="0" fontId="7" fillId="17" borderId="14" xfId="0" applyFont="1" applyFill="1" applyBorder="1" applyAlignment="1">
      <alignment horizontal="center" vertical="center" wrapText="1"/>
    </xf>
    <xf numFmtId="2" fontId="1" fillId="2" borderId="15" xfId="0" applyNumberFormat="1" applyFont="1" applyFill="1" applyBorder="1" applyAlignment="1">
      <alignment horizontal="center"/>
    </xf>
    <xf numFmtId="2" fontId="1" fillId="2" borderId="13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18" borderId="2" xfId="0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wrapText="1"/>
    </xf>
    <xf numFmtId="0" fontId="1" fillId="4" borderId="6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18" borderId="0" xfId="0" applyFont="1" applyFill="1" applyBorder="1" applyAlignment="1">
      <alignment horizontal="center"/>
    </xf>
    <xf numFmtId="0" fontId="1" fillId="18" borderId="15" xfId="0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1" fillId="9" borderId="6" xfId="0" applyFont="1" applyFill="1" applyBorder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0" fillId="9" borderId="6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18" borderId="8" xfId="0" applyFont="1" applyFill="1" applyBorder="1" applyAlignment="1">
      <alignment horizontal="center"/>
    </xf>
    <xf numFmtId="0" fontId="0" fillId="18" borderId="0" xfId="0" applyFont="1" applyFill="1" applyBorder="1" applyAlignment="1">
      <alignment horizontal="center"/>
    </xf>
    <xf numFmtId="0" fontId="1" fillId="18" borderId="9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0" fillId="9" borderId="2" xfId="0" applyFont="1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0" fillId="9" borderId="0" xfId="0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 vertical="center"/>
    </xf>
    <xf numFmtId="0" fontId="0" fillId="9" borderId="6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1" fillId="9" borderId="8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horizontal="center" vertical="center"/>
    </xf>
    <xf numFmtId="0" fontId="1" fillId="9" borderId="9" xfId="0" applyFont="1" applyFill="1" applyBorder="1" applyAlignment="1">
      <alignment horizontal="center" vertical="center"/>
    </xf>
    <xf numFmtId="2" fontId="1" fillId="9" borderId="12" xfId="0" applyNumberFormat="1" applyFont="1" applyFill="1" applyBorder="1" applyAlignment="1">
      <alignment horizontal="center"/>
    </xf>
    <xf numFmtId="0" fontId="1" fillId="9" borderId="0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" fillId="18" borderId="10" xfId="0" applyFont="1" applyFill="1" applyBorder="1" applyAlignment="1">
      <alignment horizontal="center"/>
    </xf>
    <xf numFmtId="0" fontId="10" fillId="18" borderId="11" xfId="0" applyFont="1" applyFill="1" applyBorder="1" applyAlignment="1">
      <alignment horizontal="center"/>
    </xf>
    <xf numFmtId="0" fontId="1" fillId="9" borderId="9" xfId="0" quotePrefix="1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18" borderId="11" xfId="0" applyFont="1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18" borderId="2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9" fillId="18" borderId="2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2" fillId="8" borderId="14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center"/>
    </xf>
    <xf numFmtId="2" fontId="1" fillId="18" borderId="1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0" fillId="2" borderId="12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2" fontId="1" fillId="4" borderId="15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2" fontId="1" fillId="18" borderId="13" xfId="0" applyNumberFormat="1" applyFont="1" applyFill="1" applyBorder="1" applyAlignment="1">
      <alignment horizontal="center"/>
    </xf>
    <xf numFmtId="0" fontId="0" fillId="18" borderId="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/>
    </xf>
    <xf numFmtId="2" fontId="1" fillId="18" borderId="12" xfId="0" applyNumberFormat="1" applyFont="1" applyFill="1" applyBorder="1" applyAlignment="1">
      <alignment horizontal="center"/>
    </xf>
    <xf numFmtId="0" fontId="1" fillId="18" borderId="6" xfId="0" applyFont="1" applyFill="1" applyBorder="1" applyAlignment="1">
      <alignment horizontal="center"/>
    </xf>
    <xf numFmtId="0" fontId="0" fillId="18" borderId="6" xfId="0" applyFont="1" applyFill="1" applyBorder="1" applyAlignment="1">
      <alignment horizontal="center"/>
    </xf>
    <xf numFmtId="0" fontId="1" fillId="18" borderId="7" xfId="0" applyFont="1" applyFill="1" applyBorder="1" applyAlignment="1">
      <alignment horizontal="center"/>
    </xf>
    <xf numFmtId="2" fontId="1" fillId="2" borderId="12" xfId="0" applyNumberFormat="1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wrapText="1"/>
    </xf>
    <xf numFmtId="0" fontId="2" fillId="3" borderId="4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1" fillId="18" borderId="5" xfId="0" applyFont="1" applyFill="1" applyBorder="1" applyAlignment="1">
      <alignment horizontal="center"/>
    </xf>
    <xf numFmtId="0" fontId="1" fillId="18" borderId="12" xfId="0" applyFont="1" applyFill="1" applyBorder="1" applyAlignment="1">
      <alignment horizontal="center"/>
    </xf>
    <xf numFmtId="2" fontId="1" fillId="4" borderId="12" xfId="0" applyNumberFormat="1" applyFont="1" applyFill="1" applyBorder="1" applyAlignment="1">
      <alignment horizontal="center"/>
    </xf>
    <xf numFmtId="2" fontId="1" fillId="3" borderId="12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2" fontId="1" fillId="18" borderId="7" xfId="0" applyNumberFormat="1" applyFont="1" applyFill="1" applyBorder="1" applyAlignment="1">
      <alignment horizontal="center"/>
    </xf>
    <xf numFmtId="2" fontId="1" fillId="2" borderId="9" xfId="0" applyNumberFormat="1" applyFont="1" applyFill="1" applyBorder="1" applyAlignment="1">
      <alignment horizontal="center"/>
    </xf>
    <xf numFmtId="2" fontId="1" fillId="18" borderId="9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0" xfId="0" applyFont="1" applyFill="1"/>
  </cellXfs>
  <cellStyles count="1">
    <cellStyle name="Normal" xfId="0" builtinId="0"/>
  </cellStyles>
  <dxfs count="324"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strike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00FFFF"/>
      <color rgb="FFCC00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Double Link: 4 MPO,  26dB TX/RX reflectance </a:t>
            </a:r>
          </a:p>
        </c:rich>
      </c:tx>
      <c:layout>
        <c:manualLayout>
          <c:xMode val="edge"/>
          <c:yMode val="edge"/>
          <c:x val="0.21729155730533686"/>
          <c:y val="1.851851851851851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66907261592301"/>
          <c:y val="0.10232648002333042"/>
          <c:w val="0.84249825021872271"/>
          <c:h val="0.76317512394284048"/>
        </c:manualLayout>
      </c:layout>
      <c:scatterChart>
        <c:scatterStyle val="lineMarker"/>
        <c:varyColors val="0"/>
        <c:ser>
          <c:idx val="0"/>
          <c:order val="0"/>
          <c:tx>
            <c:strRef>
              <c:f>Double_Link!$R$15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Double_Link!$R$16:$R$19</c:f>
              <c:numCache>
                <c:formatCode>General</c:formatCode>
                <c:ptCount val="4"/>
                <c:pt idx="0">
                  <c:v>4.7</c:v>
                </c:pt>
                <c:pt idx="1">
                  <c:v>0.98</c:v>
                </c:pt>
                <c:pt idx="2">
                  <c:v>0.4</c:v>
                </c:pt>
                <c:pt idx="3">
                  <c:v>0.25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Double_Link!$S$15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Double_Link!$S$16:$S$19</c:f>
              <c:numCache>
                <c:formatCode>General</c:formatCode>
                <c:ptCount val="4"/>
                <c:pt idx="0">
                  <c:v>3.24</c:v>
                </c:pt>
                <c:pt idx="1">
                  <c:v>0.76</c:v>
                </c:pt>
                <c:pt idx="2">
                  <c:v>0.31</c:v>
                </c:pt>
                <c:pt idx="3">
                  <c:v>0.2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Double_Link!$T$15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solidFill>
                <a:srgbClr val="FF66CC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Double_Link!$T$16:$T$19</c:f>
              <c:numCache>
                <c:formatCode>General</c:formatCode>
                <c:ptCount val="4"/>
                <c:pt idx="0">
                  <c:v>3.22</c:v>
                </c:pt>
                <c:pt idx="1">
                  <c:v>0.76</c:v>
                </c:pt>
                <c:pt idx="2">
                  <c:v>0.31</c:v>
                </c:pt>
                <c:pt idx="3">
                  <c:v>0.2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Double_Link!$U$15</c:f>
              <c:strCache>
                <c:ptCount val="1"/>
                <c:pt idx="0">
                  <c:v>King_Upper_Bound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Double_Link!$U$16:$U$19</c:f>
              <c:numCache>
                <c:formatCode>General</c:formatCode>
                <c:ptCount val="4"/>
                <c:pt idx="0">
                  <c:v>4.54</c:v>
                </c:pt>
                <c:pt idx="1">
                  <c:v>0.98</c:v>
                </c:pt>
                <c:pt idx="2">
                  <c:v>0.39</c:v>
                </c:pt>
                <c:pt idx="3">
                  <c:v>0.25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Double_Link!$V$15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Double_Link!$V$16:$V$19</c:f>
              <c:numCache>
                <c:formatCode>General</c:formatCode>
                <c:ptCount val="4"/>
                <c:pt idx="0">
                  <c:v>2.4</c:v>
                </c:pt>
                <c:pt idx="1">
                  <c:v>0.5</c:v>
                </c:pt>
                <c:pt idx="2">
                  <c:v>0.18</c:v>
                </c:pt>
                <c:pt idx="3">
                  <c:v>0.09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Double_Link!$W$15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Double_Link!$W$16:$W$19</c:f>
              <c:numCache>
                <c:formatCode>General</c:formatCode>
                <c:ptCount val="4"/>
                <c:pt idx="0">
                  <c:v>3.4</c:v>
                </c:pt>
                <c:pt idx="1">
                  <c:v>0.75</c:v>
                </c:pt>
                <c:pt idx="2">
                  <c:v>0.32</c:v>
                </c:pt>
                <c:pt idx="3">
                  <c:v>0.17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02880"/>
        <c:axId val="180217344"/>
      </c:scatterChart>
      <c:valAx>
        <c:axId val="180202880"/>
        <c:scaling>
          <c:orientation val="minMax"/>
          <c:max val="-2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Return Loss [dB]</a:t>
                </a:r>
              </a:p>
            </c:rich>
          </c:tx>
          <c:layout>
            <c:manualLayout>
              <c:xMode val="edge"/>
              <c:yMode val="edge"/>
              <c:x val="0.42008486439195103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217344"/>
        <c:crosses val="autoZero"/>
        <c:crossBetween val="midCat"/>
      </c:valAx>
      <c:valAx>
        <c:axId val="180217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02028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15650065616797901"/>
          <c:y val="0.1597338874307378"/>
          <c:w val="0.44905489938757653"/>
          <c:h val="0.4027544473607465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Triple Link (2): 4 MPO 45dB</a:t>
            </a:r>
            <a:r>
              <a:rPr lang="en-US" sz="1200" baseline="0"/>
              <a:t>, 6 LC 35dB,</a:t>
            </a:r>
            <a:r>
              <a:rPr lang="en-US" sz="1200"/>
              <a:t> 26dB TX/RX </a:t>
            </a:r>
          </a:p>
        </c:rich>
      </c:tx>
      <c:layout>
        <c:manualLayout>
          <c:xMode val="edge"/>
          <c:yMode val="edge"/>
          <c:x val="0.16173600174978128"/>
          <c:y val="9.259259259259258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233573928258969"/>
          <c:y val="0.10232648002333042"/>
          <c:w val="0.84249825021872271"/>
          <c:h val="0.73539734616506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Triple_Link!$R$15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Triple_Link!$R$23:$R$29</c:f>
              <c:numCache>
                <c:formatCode>General</c:formatCode>
                <c:ptCount val="7"/>
                <c:pt idx="0">
                  <c:v>2.4</c:v>
                </c:pt>
                <c:pt idx="1">
                  <c:v>2.0299999999999998</c:v>
                </c:pt>
                <c:pt idx="2">
                  <c:v>1.76</c:v>
                </c:pt>
                <c:pt idx="3">
                  <c:v>1.56</c:v>
                </c:pt>
                <c:pt idx="4">
                  <c:v>1.41</c:v>
                </c:pt>
                <c:pt idx="5">
                  <c:v>1.29</c:v>
                </c:pt>
                <c:pt idx="6">
                  <c:v>1.2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Triple_Link!$S$15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Triple_Link!$S$23:$S$29</c:f>
              <c:numCache>
                <c:formatCode>General</c:formatCode>
                <c:ptCount val="7"/>
                <c:pt idx="0">
                  <c:v>1.82</c:v>
                </c:pt>
                <c:pt idx="1">
                  <c:v>1.56</c:v>
                </c:pt>
                <c:pt idx="2">
                  <c:v>1.37</c:v>
                </c:pt>
                <c:pt idx="3">
                  <c:v>1.22</c:v>
                </c:pt>
                <c:pt idx="4">
                  <c:v>1.1000000000000001</c:v>
                </c:pt>
                <c:pt idx="5">
                  <c:v>1.01</c:v>
                </c:pt>
                <c:pt idx="6">
                  <c:v>0.94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Triple_Link!$T$15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66CC"/>
              </a:solidFill>
            </c:spPr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Triple_Link!$T$23:$T$29</c:f>
              <c:numCache>
                <c:formatCode>General</c:formatCode>
                <c:ptCount val="7"/>
              </c:numCache>
            </c:numRef>
          </c:yVal>
          <c:smooth val="0"/>
        </c:ser>
        <c:ser>
          <c:idx val="3"/>
          <c:order val="3"/>
          <c:tx>
            <c:strRef>
              <c:f>Triple_Link!$U$15</c:f>
              <c:strCache>
                <c:ptCount val="1"/>
                <c:pt idx="0">
                  <c:v>King_upper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Triple_Link!$U$23:$U$29</c:f>
              <c:numCache>
                <c:formatCode>General</c:formatCode>
                <c:ptCount val="7"/>
                <c:pt idx="0">
                  <c:v>2.36</c:v>
                </c:pt>
                <c:pt idx="1">
                  <c:v>2.0099999999999998</c:v>
                </c:pt>
                <c:pt idx="2">
                  <c:v>1.76</c:v>
                </c:pt>
                <c:pt idx="3">
                  <c:v>1.56</c:v>
                </c:pt>
                <c:pt idx="4">
                  <c:v>1.42</c:v>
                </c:pt>
                <c:pt idx="5">
                  <c:v>1.3</c:v>
                </c:pt>
                <c:pt idx="6">
                  <c:v>1.21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Double_Link!$V$15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Triple_Link!$V$23:$V$29</c:f>
              <c:numCache>
                <c:formatCode>General</c:formatCode>
                <c:ptCount val="7"/>
                <c:pt idx="0">
                  <c:v>1.5</c:v>
                </c:pt>
                <c:pt idx="1">
                  <c:v>1.1000000000000001</c:v>
                </c:pt>
                <c:pt idx="2">
                  <c:v>0.75</c:v>
                </c:pt>
                <c:pt idx="3">
                  <c:v>0.57999999999999996</c:v>
                </c:pt>
                <c:pt idx="4">
                  <c:v>0.53</c:v>
                </c:pt>
                <c:pt idx="5">
                  <c:v>0.4</c:v>
                </c:pt>
                <c:pt idx="6">
                  <c:v>0.35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Triple_Link!$W$15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Triple_Link!$W$23:$W$29</c:f>
              <c:numCache>
                <c:formatCode>General</c:formatCode>
                <c:ptCount val="7"/>
                <c:pt idx="0">
                  <c:v>1.4</c:v>
                </c:pt>
                <c:pt idx="1">
                  <c:v>1.3</c:v>
                </c:pt>
                <c:pt idx="2">
                  <c:v>1.2</c:v>
                </c:pt>
                <c:pt idx="3">
                  <c:v>1.1000000000000001</c:v>
                </c:pt>
                <c:pt idx="4">
                  <c:v>1</c:v>
                </c:pt>
                <c:pt idx="5">
                  <c:v>0.85</c:v>
                </c:pt>
                <c:pt idx="6">
                  <c:v>0.7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54496"/>
        <c:axId val="181356416"/>
      </c:scatterChart>
      <c:valAx>
        <c:axId val="181354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3397375328083987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356416"/>
        <c:crossesAt val="0"/>
        <c:crossBetween val="midCat"/>
        <c:majorUnit val="1"/>
        <c:minorUnit val="1"/>
      </c:valAx>
      <c:valAx>
        <c:axId val="18135641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1354496"/>
        <c:crossesAt val="0"/>
        <c:crossBetween val="midCat"/>
        <c:minorUnit val="0.5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50511023622047246"/>
          <c:y val="0.1088079615048119"/>
          <c:w val="0.4448897637795276"/>
          <c:h val="0.2777544473607466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Triple Link (3): 4 MPO 55dB</a:t>
            </a:r>
            <a:r>
              <a:rPr lang="en-US" sz="1200" baseline="0"/>
              <a:t>, 6 LC 35dB,</a:t>
            </a:r>
            <a:r>
              <a:rPr lang="en-US" sz="1200"/>
              <a:t> 26dB TX/RX </a:t>
            </a:r>
          </a:p>
        </c:rich>
      </c:tx>
      <c:layout>
        <c:manualLayout>
          <c:xMode val="edge"/>
          <c:yMode val="edge"/>
          <c:x val="0.16173600174978128"/>
          <c:y val="9.259259259259258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233573928258969"/>
          <c:y val="0.10232648002333042"/>
          <c:w val="0.84249825021872271"/>
          <c:h val="0.73539734616506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Triple_Link!$R$15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Triple_Link!$R$30:$R$36</c:f>
              <c:numCache>
                <c:formatCode>General</c:formatCode>
                <c:ptCount val="7"/>
                <c:pt idx="0">
                  <c:v>1.95</c:v>
                </c:pt>
                <c:pt idx="1">
                  <c:v>1.66</c:v>
                </c:pt>
                <c:pt idx="2">
                  <c:v>1.44</c:v>
                </c:pt>
                <c:pt idx="3">
                  <c:v>1.28</c:v>
                </c:pt>
                <c:pt idx="4">
                  <c:v>1.1499999999999999</c:v>
                </c:pt>
                <c:pt idx="5">
                  <c:v>1.06</c:v>
                </c:pt>
                <c:pt idx="6">
                  <c:v>0.98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Triple_Link!$S$15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Triple_Link!$S$30:$S$36</c:f>
              <c:numCache>
                <c:formatCode>General</c:formatCode>
                <c:ptCount val="7"/>
                <c:pt idx="0">
                  <c:v>1.5</c:v>
                </c:pt>
                <c:pt idx="1">
                  <c:v>1.29</c:v>
                </c:pt>
                <c:pt idx="2">
                  <c:v>1.1299999999999999</c:v>
                </c:pt>
                <c:pt idx="3">
                  <c:v>1.01</c:v>
                </c:pt>
                <c:pt idx="4">
                  <c:v>0.91</c:v>
                </c:pt>
                <c:pt idx="5">
                  <c:v>0.83</c:v>
                </c:pt>
                <c:pt idx="6">
                  <c:v>0.78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Triple_Link!$T$15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66CC"/>
              </a:solidFill>
            </c:spPr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Triple_Link!$T$23:$T$29</c:f>
              <c:numCache>
                <c:formatCode>General</c:formatCode>
                <c:ptCount val="7"/>
              </c:numCache>
            </c:numRef>
          </c:yVal>
          <c:smooth val="0"/>
        </c:ser>
        <c:ser>
          <c:idx val="3"/>
          <c:order val="3"/>
          <c:tx>
            <c:strRef>
              <c:f>Triple_Link!$U$15</c:f>
              <c:strCache>
                <c:ptCount val="1"/>
                <c:pt idx="0">
                  <c:v>King_upper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Triple_Link!$U$30:$U$36</c:f>
              <c:numCache>
                <c:formatCode>General</c:formatCode>
                <c:ptCount val="7"/>
                <c:pt idx="0">
                  <c:v>1.93</c:v>
                </c:pt>
                <c:pt idx="1">
                  <c:v>1.65</c:v>
                </c:pt>
                <c:pt idx="2">
                  <c:v>1.44</c:v>
                </c:pt>
                <c:pt idx="3">
                  <c:v>1.29</c:v>
                </c:pt>
                <c:pt idx="4">
                  <c:v>1.17</c:v>
                </c:pt>
                <c:pt idx="5">
                  <c:v>1.07</c:v>
                </c:pt>
                <c:pt idx="6">
                  <c:v>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Triple_Link!$V$15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Triple_Link!$V$30:$V$36</c:f>
              <c:numCache>
                <c:formatCode>General</c:formatCode>
                <c:ptCount val="7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0.45</c:v>
                </c:pt>
                <c:pt idx="6">
                  <c:v>0.35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Triple_Link!$W$15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Triple_Link!$W$30:$W$36</c:f>
              <c:numCache>
                <c:formatCode>General</c:formatCode>
                <c:ptCount val="7"/>
                <c:pt idx="0">
                  <c:v>1.35</c:v>
                </c:pt>
                <c:pt idx="1">
                  <c:v>1.05</c:v>
                </c:pt>
                <c:pt idx="2">
                  <c:v>0.9</c:v>
                </c:pt>
                <c:pt idx="3">
                  <c:v>0.75</c:v>
                </c:pt>
                <c:pt idx="4">
                  <c:v>0.8</c:v>
                </c:pt>
                <c:pt idx="5">
                  <c:v>0.72</c:v>
                </c:pt>
                <c:pt idx="6">
                  <c:v>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98144"/>
        <c:axId val="181744384"/>
      </c:scatterChart>
      <c:valAx>
        <c:axId val="1813981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3397375328083987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44384"/>
        <c:crossesAt val="0"/>
        <c:crossBetween val="midCat"/>
        <c:majorUnit val="1"/>
        <c:minorUnit val="1"/>
      </c:valAx>
      <c:valAx>
        <c:axId val="18174438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1398144"/>
        <c:crossesAt val="0"/>
        <c:crossBetween val="midCat"/>
        <c:minorUnit val="0.5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50511023622047246"/>
          <c:y val="0.1088079615048119"/>
          <c:w val="0.4448897637795276"/>
          <c:h val="0.2777544473607466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Triple Link:</a:t>
            </a:r>
            <a:r>
              <a:rPr lang="en-US" sz="1400" baseline="0"/>
              <a:t> Case 1, 2 and 3 comparison with King's calculator</a:t>
            </a:r>
            <a:endParaRPr lang="en-US" sz="1400"/>
          </a:p>
        </c:rich>
      </c:tx>
      <c:layout>
        <c:manualLayout>
          <c:xMode val="edge"/>
          <c:yMode val="edge"/>
          <c:x val="0.16173603299587552"/>
          <c:y val="9.259309453788156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0352735758776425E-2"/>
          <c:y val="6.7903108496980044E-2"/>
          <c:w val="0.8922495229141133"/>
          <c:h val="0.83293037165535022"/>
        </c:manualLayout>
      </c:layout>
      <c:scatterChart>
        <c:scatterStyle val="lineMarker"/>
        <c:varyColors val="0"/>
        <c:ser>
          <c:idx val="3"/>
          <c:order val="0"/>
          <c:tx>
            <c:v>Upper bound, all 35dB RL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Triple_Link!$U$16:$U$22</c:f>
              <c:numCache>
                <c:formatCode>General</c:formatCode>
                <c:ptCount val="7"/>
                <c:pt idx="0">
                  <c:v>4.34</c:v>
                </c:pt>
                <c:pt idx="1">
                  <c:v>3.58</c:v>
                </c:pt>
                <c:pt idx="2">
                  <c:v>3.06</c:v>
                </c:pt>
                <c:pt idx="3">
                  <c:v>2.68</c:v>
                </c:pt>
                <c:pt idx="4">
                  <c:v>2.4</c:v>
                </c:pt>
                <c:pt idx="5">
                  <c:v>2.2000000000000002</c:v>
                </c:pt>
                <c:pt idx="6">
                  <c:v>2.04</c:v>
                </c:pt>
              </c:numCache>
            </c:numRef>
          </c:yVal>
          <c:smooth val="0"/>
        </c:ser>
        <c:ser>
          <c:idx val="4"/>
          <c:order val="1"/>
          <c:tx>
            <c:v>Montecarlo 2E-4, all 35dB RL</c:v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Triple_Link!$V$16:$V$22</c:f>
              <c:numCache>
                <c:formatCode>General</c:formatCode>
                <c:ptCount val="7"/>
                <c:pt idx="0">
                  <c:v>1.4</c:v>
                </c:pt>
                <c:pt idx="1">
                  <c:v>1.5</c:v>
                </c:pt>
                <c:pt idx="2">
                  <c:v>1.2</c:v>
                </c:pt>
                <c:pt idx="3">
                  <c:v>0.9</c:v>
                </c:pt>
                <c:pt idx="4">
                  <c:v>1</c:v>
                </c:pt>
                <c:pt idx="5">
                  <c:v>0.85</c:v>
                </c:pt>
                <c:pt idx="6">
                  <c:v>0.75</c:v>
                </c:pt>
              </c:numCache>
            </c:numRef>
          </c:yVal>
          <c:smooth val="0"/>
        </c:ser>
        <c:ser>
          <c:idx val="5"/>
          <c:order val="2"/>
          <c:tx>
            <c:v>Montecarlo 2E-12, all 35dB RL</c:v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Triple_Link!$W$16:$W$22</c:f>
              <c:numCache>
                <c:formatCode>General</c:formatCode>
                <c:ptCount val="7"/>
                <c:pt idx="0">
                  <c:v>2.2999999999999998</c:v>
                </c:pt>
                <c:pt idx="1">
                  <c:v>2.2000000000000002</c:v>
                </c:pt>
                <c:pt idx="2">
                  <c:v>1.6</c:v>
                </c:pt>
                <c:pt idx="3">
                  <c:v>1.45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</c:v>
                </c:pt>
              </c:numCache>
            </c:numRef>
          </c:yVal>
          <c:smooth val="0"/>
        </c:ser>
        <c:ser>
          <c:idx val="0"/>
          <c:order val="3"/>
          <c:tx>
            <c:v>Upper bound, 35dB LC and 45dB MPO RL</c:v>
          </c:tx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Triple_Link!$U$23:$U$29</c:f>
              <c:numCache>
                <c:formatCode>General</c:formatCode>
                <c:ptCount val="7"/>
                <c:pt idx="0">
                  <c:v>2.36</c:v>
                </c:pt>
                <c:pt idx="1">
                  <c:v>2.0099999999999998</c:v>
                </c:pt>
                <c:pt idx="2">
                  <c:v>1.76</c:v>
                </c:pt>
                <c:pt idx="3">
                  <c:v>1.56</c:v>
                </c:pt>
                <c:pt idx="4">
                  <c:v>1.42</c:v>
                </c:pt>
                <c:pt idx="5">
                  <c:v>1.3</c:v>
                </c:pt>
                <c:pt idx="6">
                  <c:v>1.21</c:v>
                </c:pt>
              </c:numCache>
            </c:numRef>
          </c:yVal>
          <c:smooth val="0"/>
        </c:ser>
        <c:ser>
          <c:idx val="1"/>
          <c:order val="4"/>
          <c:tx>
            <c:v>Montecarlo 2E-4, 35dB LC and 45dB MPO RL</c:v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Triple_Link!$V$23:$V$29</c:f>
              <c:numCache>
                <c:formatCode>General</c:formatCode>
                <c:ptCount val="7"/>
                <c:pt idx="0">
                  <c:v>1.5</c:v>
                </c:pt>
                <c:pt idx="1">
                  <c:v>1.1000000000000001</c:v>
                </c:pt>
                <c:pt idx="2">
                  <c:v>0.75</c:v>
                </c:pt>
                <c:pt idx="3">
                  <c:v>0.57999999999999996</c:v>
                </c:pt>
                <c:pt idx="4">
                  <c:v>0.53</c:v>
                </c:pt>
                <c:pt idx="5">
                  <c:v>0.4</c:v>
                </c:pt>
                <c:pt idx="6">
                  <c:v>0.35</c:v>
                </c:pt>
              </c:numCache>
            </c:numRef>
          </c:yVal>
          <c:smooth val="0"/>
        </c:ser>
        <c:ser>
          <c:idx val="2"/>
          <c:order val="5"/>
          <c:tx>
            <c:v>Montecarlo 2E-12, 35dB LC and 45dB MPO RL</c:v>
          </c:tx>
          <c:spPr>
            <a:ln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Triple_Link!$W$23:$W$29</c:f>
              <c:numCache>
                <c:formatCode>General</c:formatCode>
                <c:ptCount val="7"/>
                <c:pt idx="0">
                  <c:v>1.4</c:v>
                </c:pt>
                <c:pt idx="1">
                  <c:v>1.3</c:v>
                </c:pt>
                <c:pt idx="2">
                  <c:v>1.2</c:v>
                </c:pt>
                <c:pt idx="3">
                  <c:v>1.1000000000000001</c:v>
                </c:pt>
                <c:pt idx="4">
                  <c:v>1</c:v>
                </c:pt>
                <c:pt idx="5">
                  <c:v>0.85</c:v>
                </c:pt>
                <c:pt idx="6">
                  <c:v>0.7</c:v>
                </c:pt>
              </c:numCache>
            </c:numRef>
          </c:yVal>
          <c:smooth val="0"/>
        </c:ser>
        <c:ser>
          <c:idx val="6"/>
          <c:order val="6"/>
          <c:tx>
            <c:v>Upper bound, 35dB LC and 55dB MPO RL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Triple_Link!$U$30:$U$36</c:f>
              <c:numCache>
                <c:formatCode>General</c:formatCode>
                <c:ptCount val="7"/>
                <c:pt idx="0">
                  <c:v>1.93</c:v>
                </c:pt>
                <c:pt idx="1">
                  <c:v>1.65</c:v>
                </c:pt>
                <c:pt idx="2">
                  <c:v>1.44</c:v>
                </c:pt>
                <c:pt idx="3">
                  <c:v>1.29</c:v>
                </c:pt>
                <c:pt idx="4">
                  <c:v>1.17</c:v>
                </c:pt>
                <c:pt idx="5">
                  <c:v>1.07</c:v>
                </c:pt>
                <c:pt idx="6">
                  <c:v>1</c:v>
                </c:pt>
              </c:numCache>
            </c:numRef>
          </c:yVal>
          <c:smooth val="0"/>
        </c:ser>
        <c:ser>
          <c:idx val="7"/>
          <c:order val="7"/>
          <c:tx>
            <c:v>Montecarlo 2E-4, 35dB LC and 55dB MPO RL</c:v>
          </c:tx>
          <c:spPr>
            <a:ln>
              <a:solidFill>
                <a:srgbClr val="FF66CC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Triple_Link!$V$30:$V$36</c:f>
              <c:numCache>
                <c:formatCode>General</c:formatCode>
                <c:ptCount val="7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0.45</c:v>
                </c:pt>
                <c:pt idx="6">
                  <c:v>0.35</c:v>
                </c:pt>
              </c:numCache>
            </c:numRef>
          </c:yVal>
          <c:smooth val="0"/>
        </c:ser>
        <c:ser>
          <c:idx val="8"/>
          <c:order val="8"/>
          <c:tx>
            <c:v>Montecarlo 2E-12, 35dB LC and 55dB MPO RL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Triple_Link!$W$30:$W$36</c:f>
              <c:numCache>
                <c:formatCode>General</c:formatCode>
                <c:ptCount val="7"/>
                <c:pt idx="0">
                  <c:v>1.35</c:v>
                </c:pt>
                <c:pt idx="1">
                  <c:v>1.05</c:v>
                </c:pt>
                <c:pt idx="2">
                  <c:v>0.9</c:v>
                </c:pt>
                <c:pt idx="3">
                  <c:v>0.75</c:v>
                </c:pt>
                <c:pt idx="4">
                  <c:v>0.8</c:v>
                </c:pt>
                <c:pt idx="5">
                  <c:v>0.72</c:v>
                </c:pt>
                <c:pt idx="6">
                  <c:v>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813632"/>
        <c:axId val="181815552"/>
      </c:scatterChart>
      <c:valAx>
        <c:axId val="181813632"/>
        <c:scaling>
          <c:orientation val="minMax"/>
          <c:max val="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4463467253160521"/>
              <c:y val="0.9496867108478910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15552"/>
        <c:crossesAt val="0"/>
        <c:crossBetween val="midCat"/>
        <c:majorUnit val="1"/>
        <c:minorUnit val="1"/>
      </c:valAx>
      <c:valAx>
        <c:axId val="181815552"/>
        <c:scaling>
          <c:orientation val="minMax"/>
          <c:max val="3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1813632"/>
        <c:crossesAt val="0"/>
        <c:crossBetween val="midCat"/>
        <c:minorUnit val="0.5"/>
      </c:valAx>
    </c:plotArea>
    <c:legend>
      <c:legendPos val="r"/>
      <c:layout>
        <c:manualLayout>
          <c:xMode val="edge"/>
          <c:yMode val="edge"/>
          <c:x val="0.53094538555814852"/>
          <c:y val="9.4693961447590139E-2"/>
          <c:w val="0.39191752150384185"/>
          <c:h val="0.3394787247979544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Triple Link:</a:t>
            </a:r>
            <a:r>
              <a:rPr lang="en-US" sz="1200" baseline="0"/>
              <a:t> Case 1, 2 and 3 upper bound King's calculator</a:t>
            </a:r>
            <a:endParaRPr lang="en-US" sz="1200"/>
          </a:p>
        </c:rich>
      </c:tx>
      <c:layout>
        <c:manualLayout>
          <c:xMode val="edge"/>
          <c:yMode val="edge"/>
          <c:x val="0.16173603299587552"/>
          <c:y val="9.259309453788156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059534353275179"/>
          <c:y val="8.8428493852061571E-2"/>
          <c:w val="0.86200676186663105"/>
          <c:h val="0.79638008610992594"/>
        </c:manualLayout>
      </c:layout>
      <c:scatterChart>
        <c:scatterStyle val="lineMarker"/>
        <c:varyColors val="0"/>
        <c:ser>
          <c:idx val="3"/>
          <c:order val="0"/>
          <c:tx>
            <c:v>Upper bound, all 35dB RL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Triple_Link!$U$16:$U$22</c:f>
              <c:numCache>
                <c:formatCode>General</c:formatCode>
                <c:ptCount val="7"/>
                <c:pt idx="0">
                  <c:v>4.34</c:v>
                </c:pt>
                <c:pt idx="1">
                  <c:v>3.58</c:v>
                </c:pt>
                <c:pt idx="2">
                  <c:v>3.06</c:v>
                </c:pt>
                <c:pt idx="3">
                  <c:v>2.68</c:v>
                </c:pt>
                <c:pt idx="4">
                  <c:v>2.4</c:v>
                </c:pt>
                <c:pt idx="5">
                  <c:v>2.2000000000000002</c:v>
                </c:pt>
                <c:pt idx="6">
                  <c:v>2.04</c:v>
                </c:pt>
              </c:numCache>
            </c:numRef>
          </c:yVal>
          <c:smooth val="0"/>
        </c:ser>
        <c:ser>
          <c:idx val="0"/>
          <c:order val="1"/>
          <c:tx>
            <c:v>Upper bound, 35dB LC and 45dB MPO RL</c:v>
          </c:tx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Triple_Link!$U$23:$U$29</c:f>
              <c:numCache>
                <c:formatCode>General</c:formatCode>
                <c:ptCount val="7"/>
                <c:pt idx="0">
                  <c:v>2.36</c:v>
                </c:pt>
                <c:pt idx="1">
                  <c:v>2.0099999999999998</c:v>
                </c:pt>
                <c:pt idx="2">
                  <c:v>1.76</c:v>
                </c:pt>
                <c:pt idx="3">
                  <c:v>1.56</c:v>
                </c:pt>
                <c:pt idx="4">
                  <c:v>1.42</c:v>
                </c:pt>
                <c:pt idx="5">
                  <c:v>1.3</c:v>
                </c:pt>
                <c:pt idx="6">
                  <c:v>1.21</c:v>
                </c:pt>
              </c:numCache>
            </c:numRef>
          </c:yVal>
          <c:smooth val="0"/>
        </c:ser>
        <c:ser>
          <c:idx val="6"/>
          <c:order val="2"/>
          <c:tx>
            <c:v>Upper bound, 35dB LC and 55dB MPO RL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Triple_Link!$U$30:$U$36</c:f>
              <c:numCache>
                <c:formatCode>General</c:formatCode>
                <c:ptCount val="7"/>
                <c:pt idx="0">
                  <c:v>1.93</c:v>
                </c:pt>
                <c:pt idx="1">
                  <c:v>1.65</c:v>
                </c:pt>
                <c:pt idx="2">
                  <c:v>1.44</c:v>
                </c:pt>
                <c:pt idx="3">
                  <c:v>1.29</c:v>
                </c:pt>
                <c:pt idx="4">
                  <c:v>1.17</c:v>
                </c:pt>
                <c:pt idx="5">
                  <c:v>1.07</c:v>
                </c:pt>
                <c:pt idx="6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850112"/>
        <c:axId val="181852032"/>
      </c:scatterChart>
      <c:valAx>
        <c:axId val="181850112"/>
        <c:scaling>
          <c:orientation val="minMax"/>
          <c:max val="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4463467253160521"/>
              <c:y val="0.9496867108478910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52032"/>
        <c:crossesAt val="0"/>
        <c:crossBetween val="midCat"/>
        <c:majorUnit val="1"/>
        <c:minorUnit val="1"/>
      </c:valAx>
      <c:valAx>
        <c:axId val="181852032"/>
        <c:scaling>
          <c:orientation val="minMax"/>
          <c:max val="3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1850112"/>
        <c:crossesAt val="0"/>
        <c:crossBetween val="midCat"/>
        <c:minorUnit val="0.5"/>
      </c:valAx>
    </c:plotArea>
    <c:legend>
      <c:legendPos val="r"/>
      <c:layout>
        <c:manualLayout>
          <c:xMode val="edge"/>
          <c:yMode val="edge"/>
          <c:x val="0.10928786475220009"/>
          <c:y val="0.62657512638506396"/>
          <c:w val="0.56688121034177352"/>
          <c:h val="0.2362085010458030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Triple Link:</a:t>
            </a:r>
            <a:r>
              <a:rPr lang="en-US" sz="1200" baseline="0"/>
              <a:t> Case 1, 2 and 3, 2E-4 BER with King's calculator</a:t>
            </a:r>
            <a:endParaRPr lang="en-US" sz="1200"/>
          </a:p>
        </c:rich>
      </c:tx>
      <c:layout>
        <c:manualLayout>
          <c:xMode val="edge"/>
          <c:yMode val="edge"/>
          <c:x val="0.16173603299587552"/>
          <c:y val="9.259309453788156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349012080011738"/>
          <c:y val="9.1712598425196856E-2"/>
          <c:w val="0.8691120131722665"/>
          <c:h val="0.78512696609745303"/>
        </c:manualLayout>
      </c:layout>
      <c:scatterChart>
        <c:scatterStyle val="lineMarker"/>
        <c:varyColors val="0"/>
        <c:ser>
          <c:idx val="4"/>
          <c:order val="0"/>
          <c:tx>
            <c:v>Montecarlo 2E-4, all 35dB RL</c:v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Triple_Link!$V$16:$V$22</c:f>
              <c:numCache>
                <c:formatCode>General</c:formatCode>
                <c:ptCount val="7"/>
                <c:pt idx="0">
                  <c:v>1.4</c:v>
                </c:pt>
                <c:pt idx="1">
                  <c:v>1.5</c:v>
                </c:pt>
                <c:pt idx="2">
                  <c:v>1.2</c:v>
                </c:pt>
                <c:pt idx="3">
                  <c:v>0.9</c:v>
                </c:pt>
                <c:pt idx="4">
                  <c:v>1</c:v>
                </c:pt>
                <c:pt idx="5">
                  <c:v>0.85</c:v>
                </c:pt>
                <c:pt idx="6">
                  <c:v>0.75</c:v>
                </c:pt>
              </c:numCache>
            </c:numRef>
          </c:yVal>
          <c:smooth val="0"/>
        </c:ser>
        <c:ser>
          <c:idx val="1"/>
          <c:order val="1"/>
          <c:tx>
            <c:v>Montecarlo 2E-4, 35dB LC and 45dB MPO RL</c:v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Triple_Link!$V$23:$V$29</c:f>
              <c:numCache>
                <c:formatCode>General</c:formatCode>
                <c:ptCount val="7"/>
                <c:pt idx="0">
                  <c:v>1.5</c:v>
                </c:pt>
                <c:pt idx="1">
                  <c:v>1.1000000000000001</c:v>
                </c:pt>
                <c:pt idx="2">
                  <c:v>0.75</c:v>
                </c:pt>
                <c:pt idx="3">
                  <c:v>0.57999999999999996</c:v>
                </c:pt>
                <c:pt idx="4">
                  <c:v>0.53</c:v>
                </c:pt>
                <c:pt idx="5">
                  <c:v>0.4</c:v>
                </c:pt>
                <c:pt idx="6">
                  <c:v>0.35</c:v>
                </c:pt>
              </c:numCache>
            </c:numRef>
          </c:yVal>
          <c:smooth val="0"/>
        </c:ser>
        <c:ser>
          <c:idx val="7"/>
          <c:order val="2"/>
          <c:tx>
            <c:v>Montecarlo 2E-4, 35dB LC and 55dB MPO RL</c:v>
          </c:tx>
          <c:spPr>
            <a:ln>
              <a:solidFill>
                <a:srgbClr val="FF66CC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Triple_Link!$V$30:$V$36</c:f>
              <c:numCache>
                <c:formatCode>General</c:formatCode>
                <c:ptCount val="7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0.45</c:v>
                </c:pt>
                <c:pt idx="6">
                  <c:v>0.35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71584"/>
        <c:axId val="181573504"/>
      </c:scatterChart>
      <c:valAx>
        <c:axId val="181571584"/>
        <c:scaling>
          <c:orientation val="minMax"/>
          <c:max val="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4463467253160521"/>
              <c:y val="0.9496867108478910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73504"/>
        <c:crossesAt val="0"/>
        <c:crossBetween val="midCat"/>
        <c:majorUnit val="1"/>
        <c:minorUnit val="1"/>
      </c:valAx>
      <c:valAx>
        <c:axId val="181573504"/>
        <c:scaling>
          <c:orientation val="minMax"/>
          <c:max val="3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1571584"/>
        <c:crossesAt val="0"/>
        <c:crossBetween val="midCat"/>
        <c:minorUnit val="0.5"/>
      </c:valAx>
    </c:plotArea>
    <c:legend>
      <c:legendPos val="r"/>
      <c:layout>
        <c:manualLayout>
          <c:xMode val="edge"/>
          <c:yMode val="edge"/>
          <c:x val="0.40413385826771653"/>
          <c:y val="0.12321872052057063"/>
          <c:w val="0.54978501328638263"/>
          <c:h val="0.2335293815656905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Triple Link:</a:t>
            </a:r>
            <a:r>
              <a:rPr lang="en-US" sz="1200" baseline="0"/>
              <a:t> Case 1, 2 and 3, 2E-12 with King's calculator</a:t>
            </a:r>
            <a:endParaRPr lang="en-US" sz="1200"/>
          </a:p>
        </c:rich>
      </c:tx>
      <c:layout>
        <c:manualLayout>
          <c:xMode val="edge"/>
          <c:yMode val="edge"/>
          <c:x val="0.16173603299587552"/>
          <c:y val="9.259309453788156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45726454438594"/>
          <c:y val="9.7069881889763773E-2"/>
          <c:w val="0.86802972481200591"/>
          <c:h val="0.7748694225721785"/>
        </c:manualLayout>
      </c:layout>
      <c:scatterChart>
        <c:scatterStyle val="lineMarker"/>
        <c:varyColors val="0"/>
        <c:ser>
          <c:idx val="5"/>
          <c:order val="0"/>
          <c:tx>
            <c:v>Montecarlo 2E-12, all 35dB RL</c:v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Triple_Link!$W$16:$W$22</c:f>
              <c:numCache>
                <c:formatCode>General</c:formatCode>
                <c:ptCount val="7"/>
                <c:pt idx="0">
                  <c:v>2.2999999999999998</c:v>
                </c:pt>
                <c:pt idx="1">
                  <c:v>2.2000000000000002</c:v>
                </c:pt>
                <c:pt idx="2">
                  <c:v>1.6</c:v>
                </c:pt>
                <c:pt idx="3">
                  <c:v>1.45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</c:v>
                </c:pt>
              </c:numCache>
            </c:numRef>
          </c:yVal>
          <c:smooth val="0"/>
        </c:ser>
        <c:ser>
          <c:idx val="2"/>
          <c:order val="1"/>
          <c:tx>
            <c:v>Montecarlo 2E-12, 35dB LC and 45dB MPO RL</c:v>
          </c:tx>
          <c:spPr>
            <a:ln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Triple_Link!$W$23:$W$29</c:f>
              <c:numCache>
                <c:formatCode>General</c:formatCode>
                <c:ptCount val="7"/>
                <c:pt idx="0">
                  <c:v>1.4</c:v>
                </c:pt>
                <c:pt idx="1">
                  <c:v>1.3</c:v>
                </c:pt>
                <c:pt idx="2">
                  <c:v>1.2</c:v>
                </c:pt>
                <c:pt idx="3">
                  <c:v>1.1000000000000001</c:v>
                </c:pt>
                <c:pt idx="4">
                  <c:v>1</c:v>
                </c:pt>
                <c:pt idx="5">
                  <c:v>0.85</c:v>
                </c:pt>
                <c:pt idx="6">
                  <c:v>0.7</c:v>
                </c:pt>
              </c:numCache>
            </c:numRef>
          </c:yVal>
          <c:smooth val="0"/>
        </c:ser>
        <c:ser>
          <c:idx val="8"/>
          <c:order val="2"/>
          <c:tx>
            <c:v>Montecarlo 2E-12, 35dB LC and 55dB MPO RL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Triple_Link!$W$30:$W$36</c:f>
              <c:numCache>
                <c:formatCode>General</c:formatCode>
                <c:ptCount val="7"/>
                <c:pt idx="0">
                  <c:v>1.35</c:v>
                </c:pt>
                <c:pt idx="1">
                  <c:v>1.05</c:v>
                </c:pt>
                <c:pt idx="2">
                  <c:v>0.9</c:v>
                </c:pt>
                <c:pt idx="3">
                  <c:v>0.75</c:v>
                </c:pt>
                <c:pt idx="4">
                  <c:v>0.8</c:v>
                </c:pt>
                <c:pt idx="5">
                  <c:v>0.72</c:v>
                </c:pt>
                <c:pt idx="6">
                  <c:v>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78080"/>
        <c:axId val="181680000"/>
      </c:scatterChart>
      <c:valAx>
        <c:axId val="181678080"/>
        <c:scaling>
          <c:orientation val="minMax"/>
          <c:max val="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4463467253160521"/>
              <c:y val="0.9496867108478910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680000"/>
        <c:crossesAt val="0"/>
        <c:crossBetween val="midCat"/>
        <c:majorUnit val="1"/>
        <c:minorUnit val="1"/>
      </c:valAx>
      <c:valAx>
        <c:axId val="181680000"/>
        <c:scaling>
          <c:orientation val="minMax"/>
          <c:max val="3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1678080"/>
        <c:crossesAt val="0"/>
        <c:crossBetween val="midCat"/>
        <c:minorUnit val="0.5"/>
      </c:valAx>
    </c:plotArea>
    <c:legend>
      <c:legendPos val="r"/>
      <c:layout>
        <c:manualLayout>
          <c:xMode val="edge"/>
          <c:yMode val="edge"/>
          <c:x val="0.37996252193935887"/>
          <c:y val="0.12386056430446195"/>
          <c:w val="0.57466990322528699"/>
          <c:h val="0.23753420822397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Double Link with 4 MPO</a:t>
            </a:r>
            <a:r>
              <a:rPr lang="en-US" sz="1200" baseline="0"/>
              <a:t> and LC,</a:t>
            </a:r>
            <a:r>
              <a:rPr lang="en-US" sz="1200"/>
              <a:t> 26dB TX/RX reflectance </a:t>
            </a:r>
          </a:p>
        </c:rich>
      </c:tx>
      <c:layout>
        <c:manualLayout>
          <c:xMode val="edge"/>
          <c:yMode val="edge"/>
          <c:x val="0.16173600174978128"/>
          <c:y val="9.259259259259258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66907261592301"/>
          <c:y val="0.10232648002333042"/>
          <c:w val="0.84249825021872271"/>
          <c:h val="0.74928623505395164"/>
        </c:manualLayout>
      </c:layout>
      <c:scatterChart>
        <c:scatterStyle val="lineMarker"/>
        <c:varyColors val="0"/>
        <c:ser>
          <c:idx val="0"/>
          <c:order val="0"/>
          <c:tx>
            <c:strRef>
              <c:f>Double_Link!$R$15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Double_Link!$X$70:$X$73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xVal>
          <c:yVal>
            <c:numRef>
              <c:f>Double_Link!$R$70:$R$73</c:f>
              <c:numCache>
                <c:formatCode>General</c:formatCode>
                <c:ptCount val="4"/>
                <c:pt idx="0">
                  <c:v>5.87</c:v>
                </c:pt>
                <c:pt idx="1">
                  <c:v>2.81</c:v>
                </c:pt>
                <c:pt idx="2">
                  <c:v>1.49</c:v>
                </c:pt>
                <c:pt idx="3">
                  <c:v>1.18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Double_Link!$S$15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Double_Link!$X$70:$X$73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xVal>
          <c:yVal>
            <c:numRef>
              <c:f>Double_Link!$S$70:$S$73</c:f>
              <c:numCache>
                <c:formatCode>General</c:formatCode>
                <c:ptCount val="4"/>
                <c:pt idx="0">
                  <c:v>3.97</c:v>
                </c:pt>
                <c:pt idx="1">
                  <c:v>2.12</c:v>
                </c:pt>
                <c:pt idx="2">
                  <c:v>1.1599999999999999</c:v>
                </c:pt>
                <c:pt idx="3">
                  <c:v>0.93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Double_Link!$T$15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66CC"/>
              </a:solidFill>
            </c:spPr>
          </c:marker>
          <c:xVal>
            <c:numRef>
              <c:f>Double_Link!$X$70:$X$73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xVal>
          <c:yVal>
            <c:numRef>
              <c:f>Double_Link!$T$70:$T$73</c:f>
              <c:numCache>
                <c:formatCode>General</c:formatCode>
                <c:ptCount val="4"/>
                <c:pt idx="1">
                  <c:v>2.09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Double_Link!$U$15</c:f>
              <c:strCache>
                <c:ptCount val="1"/>
                <c:pt idx="0">
                  <c:v>King_Upper_Bound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Double_Link!$X$70:$X$73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xVal>
          <c:yVal>
            <c:numRef>
              <c:f>Double_Link!$U$70:$U$73</c:f>
              <c:numCache>
                <c:formatCode>General</c:formatCode>
                <c:ptCount val="4"/>
                <c:pt idx="0">
                  <c:v>5.63</c:v>
                </c:pt>
                <c:pt idx="1">
                  <c:v>2.76</c:v>
                </c:pt>
                <c:pt idx="2">
                  <c:v>1.47</c:v>
                </c:pt>
                <c:pt idx="3">
                  <c:v>1.17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Double_Link!$V$15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Double_Link!$X$70:$X$73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xVal>
          <c:yVal>
            <c:numRef>
              <c:f>Double_Link!$V$70:$V$73</c:f>
              <c:numCache>
                <c:formatCode>General</c:formatCode>
                <c:ptCount val="4"/>
                <c:pt idx="0">
                  <c:v>2.5</c:v>
                </c:pt>
                <c:pt idx="1">
                  <c:v>1.55</c:v>
                </c:pt>
                <c:pt idx="2">
                  <c:v>0.79</c:v>
                </c:pt>
                <c:pt idx="3">
                  <c:v>0.61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Double_Link!$W$15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Double_Link!$X$70:$X$73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xVal>
          <c:yVal>
            <c:numRef>
              <c:f>Double_Link!$W$70:$W$73</c:f>
              <c:numCache>
                <c:formatCode>General</c:formatCode>
                <c:ptCount val="4"/>
                <c:pt idx="0">
                  <c:v>4.0999999999999996</c:v>
                </c:pt>
                <c:pt idx="1">
                  <c:v>1.75</c:v>
                </c:pt>
                <c:pt idx="2">
                  <c:v>1.1000000000000001</c:v>
                </c:pt>
                <c:pt idx="3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91168"/>
        <c:axId val="180805632"/>
      </c:scatterChart>
      <c:valAx>
        <c:axId val="180791168"/>
        <c:scaling>
          <c:orientation val="minMax"/>
          <c:max val="8"/>
          <c:min val="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Case #</a:t>
                </a:r>
              </a:p>
            </c:rich>
          </c:tx>
          <c:layout>
            <c:manualLayout>
              <c:xMode val="edge"/>
              <c:yMode val="edge"/>
              <c:x val="0.50341819772528429"/>
              <c:y val="0.920347039953339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805632"/>
        <c:crosses val="autoZero"/>
        <c:crossBetween val="midCat"/>
        <c:majorUnit val="1"/>
        <c:minorUnit val="1"/>
      </c:valAx>
      <c:valAx>
        <c:axId val="18080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>
            <c:manualLayout>
              <c:xMode val="edge"/>
              <c:yMode val="edge"/>
              <c:x val="2.3305555555555555E-2"/>
              <c:y val="0.296275153105861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91168"/>
        <c:crossesAt val="4"/>
        <c:crossBetween val="midCat"/>
      </c:valAx>
    </c:plotArea>
    <c:legend>
      <c:legendPos val="r"/>
      <c:layout>
        <c:manualLayout>
          <c:xMode val="edge"/>
          <c:yMode val="edge"/>
          <c:x val="0.4453895450568679"/>
          <c:y val="0.11806722076407114"/>
          <c:w val="0.4657215660542432"/>
          <c:h val="0.361087780694079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Double Link (8a): 4 MPO 45dB</a:t>
            </a:r>
            <a:r>
              <a:rPr lang="en-US" sz="1200" baseline="0"/>
              <a:t>, 4 LC 35dB,</a:t>
            </a:r>
            <a:r>
              <a:rPr lang="en-US" sz="1200"/>
              <a:t> 26dB TX/RX </a:t>
            </a:r>
          </a:p>
        </c:rich>
      </c:tx>
      <c:layout>
        <c:manualLayout>
          <c:xMode val="edge"/>
          <c:yMode val="edge"/>
          <c:x val="0.16173600174978128"/>
          <c:y val="9.259259259259258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66907261592301"/>
          <c:y val="0.1162153689122193"/>
          <c:w val="0.84249825021872271"/>
          <c:h val="0.73539734616506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Double_Link!$R$15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FF0000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Double_Link!$R$85:$R$87</c:f>
              <c:numCache>
                <c:formatCode>General</c:formatCode>
                <c:ptCount val="3"/>
                <c:pt idx="0">
                  <c:v>1.49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Double_Link!$S$15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FF00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Double_Link!$S$85:$S$87</c:f>
              <c:numCache>
                <c:formatCode>General</c:formatCode>
                <c:ptCount val="3"/>
                <c:pt idx="0">
                  <c:v>1.1599999999999999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Double_Link!$T$15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66CC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Double_Link!$T$85:$T$87</c:f>
              <c:numCache>
                <c:formatCode>General</c:formatCode>
                <c:ptCount val="3"/>
              </c:numCache>
            </c:numRef>
          </c:yVal>
          <c:smooth val="0"/>
        </c:ser>
        <c:ser>
          <c:idx val="3"/>
          <c:order val="3"/>
          <c:tx>
            <c:strRef>
              <c:f>Double_Link!$U$15</c:f>
              <c:strCache>
                <c:ptCount val="1"/>
                <c:pt idx="0">
                  <c:v>King_Upper_Bound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Double_Link!$U$85:$U$87</c:f>
              <c:numCache>
                <c:formatCode>General</c:formatCode>
                <c:ptCount val="3"/>
                <c:pt idx="0">
                  <c:v>1.47</c:v>
                </c:pt>
                <c:pt idx="1">
                  <c:v>1.1000000000000001</c:v>
                </c:pt>
                <c:pt idx="2">
                  <c:v>0.88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Double_Link!$V$15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Double_Link!$V$85:$V$87</c:f>
              <c:numCache>
                <c:formatCode>General</c:formatCode>
                <c:ptCount val="3"/>
                <c:pt idx="0">
                  <c:v>0.79</c:v>
                </c:pt>
                <c:pt idx="1">
                  <c:v>0.6</c:v>
                </c:pt>
                <c:pt idx="2">
                  <c:v>0.3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Double_Link!$W$15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Double_Link!$W$85:$W$87</c:f>
              <c:numCache>
                <c:formatCode>General</c:formatCode>
                <c:ptCount val="3"/>
                <c:pt idx="0">
                  <c:v>1.1000000000000001</c:v>
                </c:pt>
                <c:pt idx="1">
                  <c:v>0.75</c:v>
                </c:pt>
                <c:pt idx="2">
                  <c:v>0.7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656000"/>
        <c:axId val="180658176"/>
      </c:scatterChart>
      <c:valAx>
        <c:axId val="180656000"/>
        <c:scaling>
          <c:orientation val="minMax"/>
          <c:max val="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3397375328083987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658176"/>
        <c:crossesAt val="0"/>
        <c:crossBetween val="midCat"/>
        <c:majorUnit val="1"/>
        <c:minorUnit val="1"/>
      </c:valAx>
      <c:valAx>
        <c:axId val="18065817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0656000"/>
        <c:crossesAt val="0"/>
        <c:crossBetween val="midCat"/>
        <c:minorUnit val="0.5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4775776804683789"/>
          <c:y val="0.13195610965296004"/>
          <c:w val="0.48075564346247451"/>
          <c:h val="0.2777544473607465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Double Link (9): 4 MPO 45dB</a:t>
            </a:r>
            <a:r>
              <a:rPr lang="en-US" sz="1200" baseline="0"/>
              <a:t>, 4 LC 26dB,</a:t>
            </a:r>
            <a:r>
              <a:rPr lang="en-US" sz="1200"/>
              <a:t> 26dB TX/RX  </a:t>
            </a:r>
          </a:p>
        </c:rich>
      </c:tx>
      <c:layout>
        <c:manualLayout>
          <c:xMode val="edge"/>
          <c:yMode val="edge"/>
          <c:x val="0.16173600174978128"/>
          <c:y val="9.259259259259258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66907261592301"/>
          <c:y val="0.1162153689122193"/>
          <c:w val="0.84249825021872271"/>
          <c:h val="0.73539734616506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Double_Link!$R$15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FF0000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Double_Link!$R$77:$R$79</c:f>
              <c:numCache>
                <c:formatCode>General</c:formatCode>
                <c:ptCount val="3"/>
              </c:numCache>
            </c:numRef>
          </c:yVal>
          <c:smooth val="0"/>
        </c:ser>
        <c:ser>
          <c:idx val="1"/>
          <c:order val="1"/>
          <c:tx>
            <c:strRef>
              <c:f>Double_Link!$S$15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FF00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Double_Link!$S$77:$S$79</c:f>
              <c:numCache>
                <c:formatCode>General</c:formatCode>
                <c:ptCount val="3"/>
              </c:numCache>
            </c:numRef>
          </c:yVal>
          <c:smooth val="0"/>
        </c:ser>
        <c:ser>
          <c:idx val="2"/>
          <c:order val="2"/>
          <c:tx>
            <c:strRef>
              <c:f>Double_Link!$T$15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66CC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Double_Link!$T$77:$T$79</c:f>
              <c:numCache>
                <c:formatCode>General</c:formatCode>
                <c:ptCount val="3"/>
              </c:numCache>
            </c:numRef>
          </c:yVal>
          <c:smooth val="0"/>
        </c:ser>
        <c:ser>
          <c:idx val="3"/>
          <c:order val="3"/>
          <c:tx>
            <c:strRef>
              <c:f>Double_Link!$U$15</c:f>
              <c:strCache>
                <c:ptCount val="1"/>
                <c:pt idx="0">
                  <c:v>King_Upper_Bound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Double_Link!$U$77:$U$79</c:f>
              <c:numCache>
                <c:formatCode>General</c:formatCode>
                <c:ptCount val="3"/>
                <c:pt idx="0">
                  <c:v>7.25</c:v>
                </c:pt>
                <c:pt idx="1">
                  <c:v>4.43</c:v>
                </c:pt>
                <c:pt idx="2">
                  <c:v>3.28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Double_Link!$V$15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Double_Link!$V$77:$V$79</c:f>
              <c:numCache>
                <c:formatCode>General</c:formatCode>
                <c:ptCount val="3"/>
                <c:pt idx="0">
                  <c:v>3.2</c:v>
                </c:pt>
                <c:pt idx="1">
                  <c:v>2.2000000000000002</c:v>
                </c:pt>
                <c:pt idx="2">
                  <c:v>1.55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Double_Link!$W$15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Double_Link!$W$77:$W$79</c:f>
              <c:numCache>
                <c:formatCode>General</c:formatCode>
                <c:ptCount val="3"/>
                <c:pt idx="0">
                  <c:v>4.5</c:v>
                </c:pt>
                <c:pt idx="1">
                  <c:v>2.6</c:v>
                </c:pt>
                <c:pt idx="2">
                  <c:v>2.4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04000"/>
        <c:axId val="180705920"/>
      </c:scatterChart>
      <c:valAx>
        <c:axId val="180704000"/>
        <c:scaling>
          <c:orientation val="minMax"/>
          <c:max val="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3397375328083987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05920"/>
        <c:crossesAt val="0"/>
        <c:crossBetween val="midCat"/>
        <c:majorUnit val="1"/>
        <c:minorUnit val="1"/>
      </c:valAx>
      <c:valAx>
        <c:axId val="18070592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0704000"/>
        <c:crossesAt val="0"/>
        <c:crossBetween val="midCat"/>
        <c:minorUnit val="0.5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1206642417015547"/>
          <c:y val="0.13195610965296004"/>
          <c:w val="0.44626680020536375"/>
          <c:h val="0.2777544473607465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Double Link (5a): 4 MPO 55dB</a:t>
            </a:r>
            <a:r>
              <a:rPr lang="en-US" sz="1200" baseline="0"/>
              <a:t>, 4 LC 26dB,</a:t>
            </a:r>
            <a:r>
              <a:rPr lang="en-US" sz="1200"/>
              <a:t> 26dB TX/RX </a:t>
            </a:r>
          </a:p>
        </c:rich>
      </c:tx>
      <c:layout>
        <c:manualLayout>
          <c:xMode val="edge"/>
          <c:yMode val="edge"/>
          <c:x val="0.16173600174978128"/>
          <c:y val="9.259259259259258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66907261592301"/>
          <c:y val="0.1162153689122193"/>
          <c:w val="0.84249825021872271"/>
          <c:h val="0.73539734616506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Double_Link!$R$15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FF0000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Double_Link!$R$81:$R$83</c:f>
              <c:numCache>
                <c:formatCode>General</c:formatCode>
                <c:ptCount val="3"/>
                <c:pt idx="0">
                  <c:v>5.87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Double_Link!$S$15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FF00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Double_Link!$S$81:$S$83</c:f>
              <c:numCache>
                <c:formatCode>General</c:formatCode>
                <c:ptCount val="3"/>
                <c:pt idx="0">
                  <c:v>3.97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Double_Link!$T$15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66CC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Double_Link!$T$81:$T$83</c:f>
              <c:numCache>
                <c:formatCode>General</c:formatCode>
                <c:ptCount val="3"/>
              </c:numCache>
            </c:numRef>
          </c:yVal>
          <c:smooth val="0"/>
        </c:ser>
        <c:ser>
          <c:idx val="3"/>
          <c:order val="3"/>
          <c:tx>
            <c:strRef>
              <c:f>Double_Link!$U$15</c:f>
              <c:strCache>
                <c:ptCount val="1"/>
                <c:pt idx="0">
                  <c:v>King_Upper_Bound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Double_Link!$U$81:$U$83</c:f>
              <c:numCache>
                <c:formatCode>General</c:formatCode>
                <c:ptCount val="3"/>
                <c:pt idx="0">
                  <c:v>5.63</c:v>
                </c:pt>
                <c:pt idx="1">
                  <c:v>3.66</c:v>
                </c:pt>
                <c:pt idx="2">
                  <c:v>2.75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Double_Link!$V$15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Double_Link!$V$81:$V$83</c:f>
              <c:numCache>
                <c:formatCode>General</c:formatCode>
                <c:ptCount val="3"/>
                <c:pt idx="0">
                  <c:v>2.5</c:v>
                </c:pt>
                <c:pt idx="1">
                  <c:v>1.9</c:v>
                </c:pt>
                <c:pt idx="2">
                  <c:v>1.5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Double_Link!$W$15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Double_Link!$W$81:$W$83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2.8</c:v>
                </c:pt>
                <c:pt idx="2">
                  <c:v>2.35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086848"/>
        <c:axId val="181089024"/>
      </c:scatterChart>
      <c:valAx>
        <c:axId val="181086848"/>
        <c:scaling>
          <c:orientation val="minMax"/>
          <c:max val="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3397375328083987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089024"/>
        <c:crossesAt val="0"/>
        <c:crossBetween val="midCat"/>
        <c:majorUnit val="1"/>
        <c:minorUnit val="1"/>
      </c:valAx>
      <c:valAx>
        <c:axId val="18108902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1086848"/>
        <c:crossesAt val="0"/>
        <c:crossBetween val="midCat"/>
        <c:minorUnit val="0.5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49555284693352047"/>
          <c:y val="0.13229277022190408"/>
          <c:w val="0.45718396619269158"/>
          <c:h val="0.2777544473607466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Double Link (7a): 4 MPO 55dB</a:t>
            </a:r>
            <a:r>
              <a:rPr lang="en-US" sz="1200" baseline="0"/>
              <a:t>, 4 LC 35dB,</a:t>
            </a:r>
            <a:r>
              <a:rPr lang="en-US" sz="1200"/>
              <a:t> 26dB TX/RX </a:t>
            </a:r>
          </a:p>
        </c:rich>
      </c:tx>
      <c:layout>
        <c:manualLayout>
          <c:xMode val="edge"/>
          <c:yMode val="edge"/>
          <c:x val="0.16173600174978128"/>
          <c:y val="9.259259259259258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66907261592301"/>
          <c:y val="0.1162153689122193"/>
          <c:w val="0.84249825021872271"/>
          <c:h val="0.73539734616506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Double_Link!$R$15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FF0000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Double_Link!$R$89:$R$91</c:f>
              <c:numCache>
                <c:formatCode>General</c:formatCode>
                <c:ptCount val="3"/>
                <c:pt idx="0">
                  <c:v>1.18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Double_Link!$S$15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FF00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Double_Link!$S$89:$S$91</c:f>
              <c:numCache>
                <c:formatCode>General</c:formatCode>
                <c:ptCount val="3"/>
                <c:pt idx="0">
                  <c:v>0.93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Double_Link!$T$15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66CC"/>
              </a:solidFill>
            </c:spPr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Double_Link!$T$89:$T$91</c:f>
              <c:numCache>
                <c:formatCode>General</c:formatCode>
                <c:ptCount val="3"/>
              </c:numCache>
            </c:numRef>
          </c:yVal>
          <c:smooth val="0"/>
        </c:ser>
        <c:ser>
          <c:idx val="3"/>
          <c:order val="3"/>
          <c:tx>
            <c:strRef>
              <c:f>Double_Link!$U$15</c:f>
              <c:strCache>
                <c:ptCount val="1"/>
                <c:pt idx="0">
                  <c:v>King_Upper_Bound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Double_Link!$U$89:$U$91</c:f>
              <c:numCache>
                <c:formatCode>General</c:formatCode>
                <c:ptCount val="3"/>
                <c:pt idx="0">
                  <c:v>1.17</c:v>
                </c:pt>
                <c:pt idx="1">
                  <c:v>0.87</c:v>
                </c:pt>
                <c:pt idx="2">
                  <c:v>0.7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Double_Link!$V$15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Double_Link!$V$89:$V$91</c:f>
              <c:numCache>
                <c:formatCode>General</c:formatCode>
                <c:ptCount val="3"/>
                <c:pt idx="0">
                  <c:v>0.61</c:v>
                </c:pt>
                <c:pt idx="1">
                  <c:v>0.5</c:v>
                </c:pt>
                <c:pt idx="2">
                  <c:v>0.3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Double_Link!$W$15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Double_Link!$K$81:$K$83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Double_Link!$W$89:$W$91</c:f>
              <c:numCache>
                <c:formatCode>General</c:formatCode>
                <c:ptCount val="3"/>
                <c:pt idx="0">
                  <c:v>1</c:v>
                </c:pt>
                <c:pt idx="1">
                  <c:v>0.65</c:v>
                </c:pt>
                <c:pt idx="2">
                  <c:v>0.55000000000000004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89472"/>
        <c:axId val="180891648"/>
      </c:scatterChart>
      <c:valAx>
        <c:axId val="180889472"/>
        <c:scaling>
          <c:orientation val="minMax"/>
          <c:max val="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3397375328083987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891648"/>
        <c:crossesAt val="0"/>
        <c:crossBetween val="midCat"/>
        <c:majorUnit val="1"/>
        <c:minorUnit val="1"/>
      </c:valAx>
      <c:valAx>
        <c:axId val="18089164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0889472"/>
        <c:crossesAt val="0"/>
        <c:crossBetween val="midCat"/>
        <c:minorUnit val="0.5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50094510061242348"/>
          <c:y val="0.11806722076407115"/>
          <c:w val="0.45461045494313213"/>
          <c:h val="0.2823840769903762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Double Link: 4 MPO,  20dB TX / 26RX reflectance </a:t>
            </a:r>
          </a:p>
        </c:rich>
      </c:tx>
      <c:layout>
        <c:manualLayout>
          <c:xMode val="edge"/>
          <c:yMode val="edge"/>
          <c:x val="0.21729155730533686"/>
          <c:y val="1.851851851851851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66907261592301"/>
          <c:y val="0.10232648002333042"/>
          <c:w val="0.84249825021872271"/>
          <c:h val="0.76317512394284048"/>
        </c:manualLayout>
      </c:layout>
      <c:scatterChart>
        <c:scatterStyle val="lineMarker"/>
        <c:varyColors val="0"/>
        <c:ser>
          <c:idx val="0"/>
          <c:order val="0"/>
          <c:tx>
            <c:strRef>
              <c:f>Double_Link!$R$15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FF0000"/>
              </a:solidFill>
            </c:spPr>
          </c:marker>
          <c:xVal>
            <c:numRef>
              <c:f>Double_Link!$H$22:$H$25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Double_Link!$R$22:$R$25</c:f>
              <c:numCache>
                <c:formatCode>General</c:formatCode>
                <c:ptCount val="4"/>
                <c:pt idx="0">
                  <c:v>9.24</c:v>
                </c:pt>
                <c:pt idx="2">
                  <c:v>0.71</c:v>
                </c:pt>
                <c:pt idx="3">
                  <c:v>0.49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Double_Link!$S$15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Double_Link!$S$22:$S$25</c:f>
              <c:numCache>
                <c:formatCode>General</c:formatCode>
                <c:ptCount val="4"/>
                <c:pt idx="0">
                  <c:v>5.23</c:v>
                </c:pt>
                <c:pt idx="2">
                  <c:v>0.55000000000000004</c:v>
                </c:pt>
                <c:pt idx="3">
                  <c:v>0.39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Double_Link!$T$15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solidFill>
                <a:srgbClr val="FF66CC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Double_Link!$T$22:$T$25</c:f>
              <c:numCache>
                <c:formatCode>0.00</c:formatCode>
                <c:ptCount val="4"/>
                <c:pt idx="0">
                  <c:v>5.1911594032627173</c:v>
                </c:pt>
                <c:pt idx="1">
                  <c:v>1.2152611532603577</c:v>
                </c:pt>
                <c:pt idx="2">
                  <c:v>0.54939516526845955</c:v>
                </c:pt>
                <c:pt idx="3">
                  <c:v>0.38275667529686136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Double_Link!$U$15</c:f>
              <c:strCache>
                <c:ptCount val="1"/>
                <c:pt idx="0">
                  <c:v>King_Upper_Bound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Double_Link!$U$22:$U$25</c:f>
              <c:numCache>
                <c:formatCode>General</c:formatCode>
                <c:ptCount val="4"/>
                <c:pt idx="0">
                  <c:v>8.49</c:v>
                </c:pt>
                <c:pt idx="1">
                  <c:v>1.59</c:v>
                </c:pt>
                <c:pt idx="2">
                  <c:v>0.71</c:v>
                </c:pt>
                <c:pt idx="3">
                  <c:v>0.49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Double_Link!$V$15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Double_Link!$V$22:$V$25</c:f>
              <c:numCache>
                <c:formatCode>General</c:formatCode>
                <c:ptCount val="4"/>
                <c:pt idx="0">
                  <c:v>3.7</c:v>
                </c:pt>
                <c:pt idx="1">
                  <c:v>0.8</c:v>
                </c:pt>
                <c:pt idx="2">
                  <c:v>0.35</c:v>
                </c:pt>
                <c:pt idx="3">
                  <c:v>0.2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Double_Link!$W$15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Double_Link!$G$16:$G$19</c:f>
              <c:numCache>
                <c:formatCode>General</c:formatCode>
                <c:ptCount val="4"/>
                <c:pt idx="0">
                  <c:v>-26</c:v>
                </c:pt>
                <c:pt idx="1">
                  <c:v>-35</c:v>
                </c:pt>
                <c:pt idx="2">
                  <c:v>-45</c:v>
                </c:pt>
                <c:pt idx="3">
                  <c:v>-55</c:v>
                </c:pt>
              </c:numCache>
            </c:numRef>
          </c:xVal>
          <c:yVal>
            <c:numRef>
              <c:f>Double_Link!$W$22:$W$25</c:f>
              <c:numCache>
                <c:formatCode>General</c:formatCode>
                <c:ptCount val="4"/>
                <c:pt idx="0">
                  <c:v>4.5</c:v>
                </c:pt>
                <c:pt idx="1">
                  <c:v>1.35</c:v>
                </c:pt>
                <c:pt idx="2">
                  <c:v>0.55000000000000004</c:v>
                </c:pt>
                <c:pt idx="3">
                  <c:v>0.38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67552"/>
        <c:axId val="113769472"/>
      </c:scatterChart>
      <c:valAx>
        <c:axId val="113767552"/>
        <c:scaling>
          <c:orientation val="minMax"/>
          <c:max val="-2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Return Loss [dB]</a:t>
                </a:r>
              </a:p>
            </c:rich>
          </c:tx>
          <c:layout>
            <c:manualLayout>
              <c:xMode val="edge"/>
              <c:yMode val="edge"/>
              <c:x val="0.42008486439195103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3769472"/>
        <c:crosses val="autoZero"/>
        <c:crossBetween val="midCat"/>
      </c:valAx>
      <c:valAx>
        <c:axId val="113769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37675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15650065616797901"/>
          <c:y val="0.1597338874307378"/>
          <c:w val="0.44905489938757653"/>
          <c:h val="0.4027544473607465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Double Link: 4 MPO,  26dB TX/RX reflectance </a:t>
            </a:r>
          </a:p>
        </c:rich>
      </c:tx>
      <c:layout>
        <c:manualLayout>
          <c:xMode val="edge"/>
          <c:yMode val="edge"/>
          <c:x val="0.21729155730533686"/>
          <c:y val="1.851851851851851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66907261592301"/>
          <c:y val="0.10232648002333042"/>
          <c:w val="0.84249825021872271"/>
          <c:h val="0.76317512394284048"/>
        </c:manualLayout>
      </c:layout>
      <c:scatterChart>
        <c:scatterStyle val="lineMarker"/>
        <c:varyColors val="0"/>
        <c:ser>
          <c:idx val="0"/>
          <c:order val="0"/>
          <c:tx>
            <c:strRef>
              <c:f>Charts_double!$S$85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Charts_double!$L$86:$L$88</c:f>
              <c:numCache>
                <c:formatCode>General</c:formatCode>
                <c:ptCount val="3"/>
                <c:pt idx="0">
                  <c:v>0</c:v>
                </c:pt>
                <c:pt idx="1">
                  <c:v>1.5</c:v>
                </c:pt>
                <c:pt idx="2">
                  <c:v>3</c:v>
                </c:pt>
              </c:numCache>
            </c:numRef>
          </c:xVal>
          <c:yVal>
            <c:numRef>
              <c:f>Charts_double!$S$86:$S$88</c:f>
              <c:numCache>
                <c:formatCode>General</c:formatCode>
                <c:ptCount val="3"/>
                <c:pt idx="0">
                  <c:v>0.98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99872"/>
        <c:axId val="192828928"/>
      </c:scatterChart>
      <c:valAx>
        <c:axId val="192799872"/>
        <c:scaling>
          <c:orientation val="minMax"/>
          <c:max val="-2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Return Loss [dB]</a:t>
                </a:r>
              </a:p>
            </c:rich>
          </c:tx>
          <c:layout>
            <c:manualLayout>
              <c:xMode val="edge"/>
              <c:yMode val="edge"/>
              <c:x val="0.42008486439195103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2828928"/>
        <c:crosses val="autoZero"/>
        <c:crossBetween val="midCat"/>
      </c:valAx>
      <c:valAx>
        <c:axId val="192828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27998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15650065616797901"/>
          <c:y val="0.1597338874307378"/>
          <c:w val="0.44905489938757653"/>
          <c:h val="0.4027544473607465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Triple Link (1): 4 MPO 35dB</a:t>
            </a:r>
            <a:r>
              <a:rPr lang="en-US" sz="1200" baseline="0"/>
              <a:t>, 6 LC 35dB,</a:t>
            </a:r>
            <a:r>
              <a:rPr lang="en-US" sz="1200"/>
              <a:t> 26dB TX/RX </a:t>
            </a:r>
          </a:p>
        </c:rich>
      </c:tx>
      <c:layout>
        <c:manualLayout>
          <c:xMode val="edge"/>
          <c:yMode val="edge"/>
          <c:x val="0.16173600174978128"/>
          <c:y val="9.259259259259258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233573928258969"/>
          <c:y val="0.10232648002333042"/>
          <c:w val="0.84249825021872271"/>
          <c:h val="0.73539734616506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Triple_Link!$R$15</c:f>
              <c:strCache>
                <c:ptCount val="1"/>
                <c:pt idx="0">
                  <c:v>Liu_Upper_Bound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FF0000"/>
              </a:solidFill>
            </c:spPr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Triple_Link!$R$16:$R$22</c:f>
              <c:numCache>
                <c:formatCode>General</c:formatCode>
                <c:ptCount val="7"/>
                <c:pt idx="0">
                  <c:v>4.47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Triple_Link!$S$15</c:f>
              <c:strCache>
                <c:ptCount val="1"/>
                <c:pt idx="0">
                  <c:v>Liu_Stat_Upper_Bound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FF00"/>
              </a:solidFill>
            </c:spPr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Triple_Link!$S$16:$S$22</c:f>
              <c:numCache>
                <c:formatCode>General</c:formatCode>
                <c:ptCount val="7"/>
                <c:pt idx="0">
                  <c:v>3.19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Triple_Link!$T$15</c:f>
              <c:strCache>
                <c:ptCount val="1"/>
                <c:pt idx="0">
                  <c:v>Bhatt_Disc_Upper_Bound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66CC"/>
              </a:solidFill>
            </c:spPr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Triple_Link!$T$16:$T$22</c:f>
              <c:numCache>
                <c:formatCode>0.00</c:formatCode>
                <c:ptCount val="7"/>
                <c:pt idx="0">
                  <c:v>3.1451138003877692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Triple_Link!$U$15</c:f>
              <c:strCache>
                <c:ptCount val="1"/>
                <c:pt idx="0">
                  <c:v>King_upper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Triple_Link!$U$16:$U$22</c:f>
              <c:numCache>
                <c:formatCode>General</c:formatCode>
                <c:ptCount val="7"/>
                <c:pt idx="0">
                  <c:v>4.34</c:v>
                </c:pt>
                <c:pt idx="1">
                  <c:v>3.58</c:v>
                </c:pt>
                <c:pt idx="2">
                  <c:v>3.06</c:v>
                </c:pt>
                <c:pt idx="3">
                  <c:v>2.68</c:v>
                </c:pt>
                <c:pt idx="4">
                  <c:v>2.4</c:v>
                </c:pt>
                <c:pt idx="5">
                  <c:v>2.2000000000000002</c:v>
                </c:pt>
                <c:pt idx="6">
                  <c:v>2.04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Double_Link!$V$15</c:f>
              <c:strCache>
                <c:ptCount val="1"/>
                <c:pt idx="0">
                  <c:v>King_Montecarlo (2.4E-4,5000)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Triple_Link!$V$16:$V$22</c:f>
              <c:numCache>
                <c:formatCode>General</c:formatCode>
                <c:ptCount val="7"/>
                <c:pt idx="0">
                  <c:v>1.4</c:v>
                </c:pt>
                <c:pt idx="1">
                  <c:v>1.5</c:v>
                </c:pt>
                <c:pt idx="2">
                  <c:v>1.2</c:v>
                </c:pt>
                <c:pt idx="3">
                  <c:v>0.9</c:v>
                </c:pt>
                <c:pt idx="4">
                  <c:v>1</c:v>
                </c:pt>
                <c:pt idx="5">
                  <c:v>0.85</c:v>
                </c:pt>
                <c:pt idx="6">
                  <c:v>0.75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Triple_Link!$W$15</c:f>
              <c:strCache>
                <c:ptCount val="1"/>
                <c:pt idx="0">
                  <c:v>King_Montecarlo (2.4E-12,5000)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Triple_Link!$K$16:$K$22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Triple_Link!$W$16:$W$22</c:f>
              <c:numCache>
                <c:formatCode>General</c:formatCode>
                <c:ptCount val="7"/>
                <c:pt idx="0">
                  <c:v>2.2999999999999998</c:v>
                </c:pt>
                <c:pt idx="1">
                  <c:v>2.2000000000000002</c:v>
                </c:pt>
                <c:pt idx="2">
                  <c:v>1.6</c:v>
                </c:pt>
                <c:pt idx="3">
                  <c:v>1.45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06880"/>
        <c:axId val="181308800"/>
      </c:scatterChart>
      <c:valAx>
        <c:axId val="181306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 Loss [dB]</a:t>
                </a:r>
              </a:p>
            </c:rich>
          </c:tx>
          <c:layout>
            <c:manualLayout>
              <c:xMode val="edge"/>
              <c:yMode val="edge"/>
              <c:x val="0.43397375328083987"/>
              <c:y val="0.92960629921259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308800"/>
        <c:crossesAt val="0"/>
        <c:crossBetween val="midCat"/>
        <c:majorUnit val="1"/>
        <c:minorUnit val="1"/>
      </c:valAx>
      <c:valAx>
        <c:axId val="18130880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MPI penalty [dB]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1306880"/>
        <c:crossesAt val="0"/>
        <c:crossBetween val="midCat"/>
        <c:minorUnit val="0.5"/>
      </c:valAx>
    </c:plotArea>
    <c:legend>
      <c:legendPos val="r"/>
      <c:layout>
        <c:manualLayout>
          <c:xMode val="edge"/>
          <c:yMode val="edge"/>
          <c:x val="0.49122134733158357"/>
          <c:y val="0.1088079615048119"/>
          <c:w val="0.45877865266841644"/>
          <c:h val="0.3286803732866724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image" Target="../media/image1.emf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26" Type="http://schemas.openxmlformats.org/officeDocument/2006/relationships/image" Target="../media/image60.png"/><Relationship Id="rId3" Type="http://schemas.openxmlformats.org/officeDocument/2006/relationships/image" Target="../media/image37.emf"/><Relationship Id="rId21" Type="http://schemas.openxmlformats.org/officeDocument/2006/relationships/image" Target="../media/image55.png"/><Relationship Id="rId34" Type="http://schemas.openxmlformats.org/officeDocument/2006/relationships/image" Target="../media/image68.png"/><Relationship Id="rId7" Type="http://schemas.openxmlformats.org/officeDocument/2006/relationships/image" Target="../media/image41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5" Type="http://schemas.openxmlformats.org/officeDocument/2006/relationships/image" Target="../media/image59.png"/><Relationship Id="rId33" Type="http://schemas.openxmlformats.org/officeDocument/2006/relationships/image" Target="../media/image67.png"/><Relationship Id="rId2" Type="http://schemas.openxmlformats.org/officeDocument/2006/relationships/image" Target="../media/image36.emf"/><Relationship Id="rId16" Type="http://schemas.openxmlformats.org/officeDocument/2006/relationships/image" Target="../media/image50.png"/><Relationship Id="rId20" Type="http://schemas.openxmlformats.org/officeDocument/2006/relationships/image" Target="../media/image54.png"/><Relationship Id="rId29" Type="http://schemas.openxmlformats.org/officeDocument/2006/relationships/image" Target="../media/image63.png"/><Relationship Id="rId1" Type="http://schemas.openxmlformats.org/officeDocument/2006/relationships/image" Target="../media/image35.emf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24" Type="http://schemas.openxmlformats.org/officeDocument/2006/relationships/image" Target="../media/image58.png"/><Relationship Id="rId32" Type="http://schemas.openxmlformats.org/officeDocument/2006/relationships/image" Target="../media/image66.png"/><Relationship Id="rId5" Type="http://schemas.openxmlformats.org/officeDocument/2006/relationships/image" Target="../media/image39.png"/><Relationship Id="rId15" Type="http://schemas.openxmlformats.org/officeDocument/2006/relationships/image" Target="../media/image49.png"/><Relationship Id="rId23" Type="http://schemas.openxmlformats.org/officeDocument/2006/relationships/image" Target="../media/image57.png"/><Relationship Id="rId28" Type="http://schemas.openxmlformats.org/officeDocument/2006/relationships/image" Target="../media/image62.png"/><Relationship Id="rId36" Type="http://schemas.openxmlformats.org/officeDocument/2006/relationships/image" Target="../media/image70.png"/><Relationship Id="rId10" Type="http://schemas.openxmlformats.org/officeDocument/2006/relationships/image" Target="../media/image44.png"/><Relationship Id="rId19" Type="http://schemas.openxmlformats.org/officeDocument/2006/relationships/image" Target="../media/image53.png"/><Relationship Id="rId31" Type="http://schemas.openxmlformats.org/officeDocument/2006/relationships/image" Target="../media/image65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Relationship Id="rId14" Type="http://schemas.openxmlformats.org/officeDocument/2006/relationships/image" Target="../media/image48.png"/><Relationship Id="rId22" Type="http://schemas.openxmlformats.org/officeDocument/2006/relationships/image" Target="../media/image56.png"/><Relationship Id="rId27" Type="http://schemas.openxmlformats.org/officeDocument/2006/relationships/image" Target="../media/image61.png"/><Relationship Id="rId30" Type="http://schemas.openxmlformats.org/officeDocument/2006/relationships/image" Target="../media/image64.png"/><Relationship Id="rId35" Type="http://schemas.openxmlformats.org/officeDocument/2006/relationships/image" Target="../media/image6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1.xml"/><Relationship Id="rId7" Type="http://schemas.openxmlformats.org/officeDocument/2006/relationships/chart" Target="../charts/chart14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68580</xdr:colOff>
      <xdr:row>130</xdr:row>
      <xdr:rowOff>0</xdr:rowOff>
    </xdr:from>
    <xdr:to>
      <xdr:col>33</xdr:col>
      <xdr:colOff>373380</xdr:colOff>
      <xdr:row>141</xdr:row>
      <xdr:rowOff>91440</xdr:rowOff>
    </xdr:to>
    <xdr:sp macro="" textlink="">
      <xdr:nvSpPr>
        <xdr:cNvPr id="131" name="Rectangle 130"/>
        <xdr:cNvSpPr/>
      </xdr:nvSpPr>
      <xdr:spPr>
        <a:xfrm>
          <a:off x="8557260" y="15285720"/>
          <a:ext cx="8130540" cy="21031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/>
            <a:t>Case 7</a:t>
          </a:r>
          <a:r>
            <a:rPr lang="it-IT" sz="1100" baseline="0"/>
            <a:t>, 7a, 7b, 2.4E-4 BER and 5000 rows</a:t>
          </a:r>
          <a:endParaRPr lang="it-IT" sz="1100"/>
        </a:p>
      </xdr:txBody>
    </xdr:sp>
    <xdr:clientData/>
  </xdr:twoCellAnchor>
  <xdr:twoCellAnchor>
    <xdr:from>
      <xdr:col>19</xdr:col>
      <xdr:colOff>76200</xdr:colOff>
      <xdr:row>118</xdr:row>
      <xdr:rowOff>45720</xdr:rowOff>
    </xdr:from>
    <xdr:to>
      <xdr:col>33</xdr:col>
      <xdr:colOff>381000</xdr:colOff>
      <xdr:row>129</xdr:row>
      <xdr:rowOff>137160</xdr:rowOff>
    </xdr:to>
    <xdr:sp macro="" textlink="">
      <xdr:nvSpPr>
        <xdr:cNvPr id="128" name="Rectangle 127"/>
        <xdr:cNvSpPr/>
      </xdr:nvSpPr>
      <xdr:spPr>
        <a:xfrm>
          <a:off x="8564880" y="13136880"/>
          <a:ext cx="8130540" cy="21031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/>
            <a:t>Case 6</a:t>
          </a:r>
          <a:r>
            <a:rPr lang="it-IT" sz="1100" baseline="0"/>
            <a:t>, 6a, 6b, 2.4E-4 BER and 5000 rows</a:t>
          </a:r>
          <a:endParaRPr lang="it-IT" sz="1100"/>
        </a:p>
      </xdr:txBody>
    </xdr:sp>
    <xdr:clientData/>
  </xdr:twoCellAnchor>
  <xdr:twoCellAnchor>
    <xdr:from>
      <xdr:col>19</xdr:col>
      <xdr:colOff>68580</xdr:colOff>
      <xdr:row>106</xdr:row>
      <xdr:rowOff>91440</xdr:rowOff>
    </xdr:from>
    <xdr:to>
      <xdr:col>33</xdr:col>
      <xdr:colOff>373380</xdr:colOff>
      <xdr:row>118</xdr:row>
      <xdr:rowOff>0</xdr:rowOff>
    </xdr:to>
    <xdr:sp macro="" textlink="">
      <xdr:nvSpPr>
        <xdr:cNvPr id="125" name="Rectangle 124"/>
        <xdr:cNvSpPr/>
      </xdr:nvSpPr>
      <xdr:spPr>
        <a:xfrm>
          <a:off x="8557260" y="10988040"/>
          <a:ext cx="8130540" cy="21031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/>
            <a:t>Case 5</a:t>
          </a:r>
          <a:r>
            <a:rPr lang="it-IT" sz="1100" baseline="0"/>
            <a:t>, 5a, 5b, 2.4E-4 BER and 5000 rows</a:t>
          </a:r>
          <a:endParaRPr lang="it-IT" sz="1100"/>
        </a:p>
      </xdr:txBody>
    </xdr:sp>
    <xdr:clientData/>
  </xdr:twoCellAnchor>
  <xdr:twoCellAnchor>
    <xdr:from>
      <xdr:col>1</xdr:col>
      <xdr:colOff>358140</xdr:colOff>
      <xdr:row>141</xdr:row>
      <xdr:rowOff>160020</xdr:rowOff>
    </xdr:from>
    <xdr:to>
      <xdr:col>19</xdr:col>
      <xdr:colOff>0</xdr:colOff>
      <xdr:row>153</xdr:row>
      <xdr:rowOff>68580</xdr:rowOff>
    </xdr:to>
    <xdr:sp macro="" textlink="">
      <xdr:nvSpPr>
        <xdr:cNvPr id="90" name="Rectangle 89"/>
        <xdr:cNvSpPr/>
      </xdr:nvSpPr>
      <xdr:spPr>
        <a:xfrm>
          <a:off x="358140" y="17457420"/>
          <a:ext cx="8130540" cy="21031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/>
            <a:t>Case 9</a:t>
          </a:r>
          <a:r>
            <a:rPr lang="it-IT" sz="1100" baseline="0"/>
            <a:t>, 9a, 9b, 2.4E-12 BER and 5000 rows</a:t>
          </a:r>
          <a:endParaRPr lang="it-IT" sz="1100"/>
        </a:p>
      </xdr:txBody>
    </xdr:sp>
    <xdr:clientData/>
  </xdr:twoCellAnchor>
  <xdr:twoCellAnchor>
    <xdr:from>
      <xdr:col>1</xdr:col>
      <xdr:colOff>358140</xdr:colOff>
      <xdr:row>130</xdr:row>
      <xdr:rowOff>15240</xdr:rowOff>
    </xdr:from>
    <xdr:to>
      <xdr:col>19</xdr:col>
      <xdr:colOff>0</xdr:colOff>
      <xdr:row>141</xdr:row>
      <xdr:rowOff>106680</xdr:rowOff>
    </xdr:to>
    <xdr:sp macro="" textlink="">
      <xdr:nvSpPr>
        <xdr:cNvPr id="89" name="Rectangle 88"/>
        <xdr:cNvSpPr/>
      </xdr:nvSpPr>
      <xdr:spPr>
        <a:xfrm>
          <a:off x="358140" y="15300960"/>
          <a:ext cx="8130540" cy="21031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/>
            <a:t>Case 7</a:t>
          </a:r>
          <a:r>
            <a:rPr lang="it-IT" sz="1100" baseline="0"/>
            <a:t>, 7a, 7b, 2.4E-12 BER and 5000 rows</a:t>
          </a:r>
          <a:endParaRPr lang="it-IT" sz="1100"/>
        </a:p>
      </xdr:txBody>
    </xdr:sp>
    <xdr:clientData/>
  </xdr:twoCellAnchor>
  <xdr:twoCellAnchor>
    <xdr:from>
      <xdr:col>1</xdr:col>
      <xdr:colOff>365760</xdr:colOff>
      <xdr:row>118</xdr:row>
      <xdr:rowOff>53340</xdr:rowOff>
    </xdr:from>
    <xdr:to>
      <xdr:col>19</xdr:col>
      <xdr:colOff>7620</xdr:colOff>
      <xdr:row>129</xdr:row>
      <xdr:rowOff>144780</xdr:rowOff>
    </xdr:to>
    <xdr:sp macro="" textlink="">
      <xdr:nvSpPr>
        <xdr:cNvPr id="80" name="Rectangle 79"/>
        <xdr:cNvSpPr/>
      </xdr:nvSpPr>
      <xdr:spPr>
        <a:xfrm>
          <a:off x="365760" y="13144500"/>
          <a:ext cx="8130540" cy="21031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/>
            <a:t>Case 6</a:t>
          </a:r>
          <a:r>
            <a:rPr lang="it-IT" sz="1100" baseline="0"/>
            <a:t>, 6a, 6b, 2.4E-12 BER and 5000 rows</a:t>
          </a:r>
          <a:endParaRPr lang="it-IT" sz="1100"/>
        </a:p>
      </xdr:txBody>
    </xdr:sp>
    <xdr:clientData/>
  </xdr:twoCellAnchor>
  <xdr:twoCellAnchor>
    <xdr:from>
      <xdr:col>1</xdr:col>
      <xdr:colOff>365760</xdr:colOff>
      <xdr:row>106</xdr:row>
      <xdr:rowOff>99060</xdr:rowOff>
    </xdr:from>
    <xdr:to>
      <xdr:col>19</xdr:col>
      <xdr:colOff>7620</xdr:colOff>
      <xdr:row>118</xdr:row>
      <xdr:rowOff>7620</xdr:rowOff>
    </xdr:to>
    <xdr:sp macro="" textlink="">
      <xdr:nvSpPr>
        <xdr:cNvPr id="8" name="Rectangle 7"/>
        <xdr:cNvSpPr/>
      </xdr:nvSpPr>
      <xdr:spPr>
        <a:xfrm>
          <a:off x="365760" y="10995660"/>
          <a:ext cx="8130540" cy="21031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/>
            <a:t>Case 5</a:t>
          </a:r>
          <a:r>
            <a:rPr lang="it-IT" sz="1100" baseline="0"/>
            <a:t>, 5a, 5b, 2.4E-12 BER and 5000 rows</a:t>
          </a:r>
          <a:endParaRPr lang="it-IT" sz="1100"/>
        </a:p>
      </xdr:txBody>
    </xdr:sp>
    <xdr:clientData/>
  </xdr:twoCellAnchor>
  <xdr:twoCellAnchor>
    <xdr:from>
      <xdr:col>23</xdr:col>
      <xdr:colOff>99060</xdr:colOff>
      <xdr:row>78</xdr:row>
      <xdr:rowOff>76200</xdr:rowOff>
    </xdr:from>
    <xdr:to>
      <xdr:col>39</xdr:col>
      <xdr:colOff>594360</xdr:colOff>
      <xdr:row>101</xdr:row>
      <xdr:rowOff>68580</xdr:rowOff>
    </xdr:to>
    <xdr:sp macro="" textlink="">
      <xdr:nvSpPr>
        <xdr:cNvPr id="113" name="Rectangle 112"/>
        <xdr:cNvSpPr/>
      </xdr:nvSpPr>
      <xdr:spPr>
        <a:xfrm>
          <a:off x="11612880" y="7246620"/>
          <a:ext cx="9928860" cy="4686300"/>
        </a:xfrm>
        <a:prstGeom prst="rec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 b="1">
              <a:solidFill>
                <a:srgbClr val="FF0000"/>
              </a:solidFill>
            </a:rPr>
            <a:t>Case 1 to Case 8, 2.4E-12 BER,</a:t>
          </a:r>
          <a:r>
            <a:rPr lang="it-IT" sz="1100" b="1" baseline="0">
              <a:solidFill>
                <a:srgbClr val="FF0000"/>
              </a:solidFill>
            </a:rPr>
            <a:t> 5000 rows</a:t>
          </a:r>
          <a:endParaRPr lang="it-IT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23</xdr:col>
      <xdr:colOff>114300</xdr:colOff>
      <xdr:row>12</xdr:row>
      <xdr:rowOff>160020</xdr:rowOff>
    </xdr:from>
    <xdr:to>
      <xdr:col>40</xdr:col>
      <xdr:colOff>0</xdr:colOff>
      <xdr:row>40</xdr:row>
      <xdr:rowOff>144780</xdr:rowOff>
    </xdr:to>
    <xdr:sp macro="" textlink="">
      <xdr:nvSpPr>
        <xdr:cNvPr id="112" name="Rectangle 111"/>
        <xdr:cNvSpPr/>
      </xdr:nvSpPr>
      <xdr:spPr>
        <a:xfrm>
          <a:off x="11628120" y="2354580"/>
          <a:ext cx="9928860" cy="4206240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 b="1">
              <a:solidFill>
                <a:srgbClr val="FF0000"/>
              </a:solidFill>
            </a:rPr>
            <a:t>Case 1 to Case 8, 2.4E-4 BER,</a:t>
          </a:r>
          <a:r>
            <a:rPr lang="it-IT" sz="1100" b="1" baseline="0">
              <a:solidFill>
                <a:srgbClr val="FF0000"/>
              </a:solidFill>
            </a:rPr>
            <a:t> 5000 rows</a:t>
          </a:r>
          <a:endParaRPr lang="it-IT" sz="11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</xdr:col>
      <xdr:colOff>169878</xdr:colOff>
      <xdr:row>1</xdr:row>
      <xdr:rowOff>22860</xdr:rowOff>
    </xdr:from>
    <xdr:to>
      <xdr:col>16</xdr:col>
      <xdr:colOff>129540</xdr:colOff>
      <xdr:row>6</xdr:row>
      <xdr:rowOff>135598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578" y="205740"/>
          <a:ext cx="5758482" cy="102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53340</xdr:colOff>
      <xdr:row>95</xdr:row>
      <xdr:rowOff>174171</xdr:rowOff>
    </xdr:from>
    <xdr:to>
      <xdr:col>20</xdr:col>
      <xdr:colOff>533400</xdr:colOff>
      <xdr:row>105</xdr:row>
      <xdr:rowOff>180179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4080" y="10087791"/>
          <a:ext cx="4023360" cy="1834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327660</xdr:colOff>
      <xdr:row>95</xdr:row>
      <xdr:rowOff>152400</xdr:rowOff>
    </xdr:from>
    <xdr:to>
      <xdr:col>12</xdr:col>
      <xdr:colOff>289560</xdr:colOff>
      <xdr:row>105</xdr:row>
      <xdr:rowOff>168177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0066020"/>
          <a:ext cx="5273040" cy="1844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251460</xdr:colOff>
      <xdr:row>3</xdr:row>
      <xdr:rowOff>106680</xdr:rowOff>
    </xdr:from>
    <xdr:to>
      <xdr:col>5</xdr:col>
      <xdr:colOff>60960</xdr:colOff>
      <xdr:row>8</xdr:row>
      <xdr:rowOff>68580</xdr:rowOff>
    </xdr:to>
    <xdr:cxnSp macro="">
      <xdr:nvCxnSpPr>
        <xdr:cNvPr id="6" name="Straight Arrow Connector 5"/>
        <xdr:cNvCxnSpPr/>
      </xdr:nvCxnSpPr>
      <xdr:spPr>
        <a:xfrm flipV="1">
          <a:off x="2034540" y="655320"/>
          <a:ext cx="243840" cy="87630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335280</xdr:colOff>
      <xdr:row>3</xdr:row>
      <xdr:rowOff>114300</xdr:rowOff>
    </xdr:from>
    <xdr:to>
      <xdr:col>5</xdr:col>
      <xdr:colOff>335280</xdr:colOff>
      <xdr:row>8</xdr:row>
      <xdr:rowOff>106680</xdr:rowOff>
    </xdr:to>
    <xdr:cxnSp macro="">
      <xdr:nvCxnSpPr>
        <xdr:cNvPr id="7" name="Straight Arrow Connector 6"/>
        <xdr:cNvCxnSpPr/>
      </xdr:nvCxnSpPr>
      <xdr:spPr>
        <a:xfrm flipV="1">
          <a:off x="2552700" y="662940"/>
          <a:ext cx="0" cy="9067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228600</xdr:colOff>
      <xdr:row>3</xdr:row>
      <xdr:rowOff>129540</xdr:rowOff>
    </xdr:from>
    <xdr:to>
      <xdr:col>6</xdr:col>
      <xdr:colOff>403860</xdr:colOff>
      <xdr:row>8</xdr:row>
      <xdr:rowOff>114300</xdr:rowOff>
    </xdr:to>
    <xdr:cxnSp macro="">
      <xdr:nvCxnSpPr>
        <xdr:cNvPr id="9" name="Straight Arrow Connector 8"/>
        <xdr:cNvCxnSpPr/>
      </xdr:nvCxnSpPr>
      <xdr:spPr>
        <a:xfrm flipV="1">
          <a:off x="2910840" y="678180"/>
          <a:ext cx="175260" cy="89916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</xdr:row>
      <xdr:rowOff>99060</xdr:rowOff>
    </xdr:from>
    <xdr:to>
      <xdr:col>7</xdr:col>
      <xdr:colOff>220980</xdr:colOff>
      <xdr:row>8</xdr:row>
      <xdr:rowOff>91440</xdr:rowOff>
    </xdr:to>
    <xdr:cxnSp macro="">
      <xdr:nvCxnSpPr>
        <xdr:cNvPr id="15" name="Straight Arrow Connector 14"/>
        <xdr:cNvCxnSpPr/>
      </xdr:nvCxnSpPr>
      <xdr:spPr>
        <a:xfrm flipV="1">
          <a:off x="3299460" y="647700"/>
          <a:ext cx="30480" cy="9067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137160</xdr:colOff>
      <xdr:row>3</xdr:row>
      <xdr:rowOff>91440</xdr:rowOff>
    </xdr:from>
    <xdr:to>
      <xdr:col>10</xdr:col>
      <xdr:colOff>121920</xdr:colOff>
      <xdr:row>8</xdr:row>
      <xdr:rowOff>129540</xdr:rowOff>
    </xdr:to>
    <xdr:cxnSp macro="">
      <xdr:nvCxnSpPr>
        <xdr:cNvPr id="17" name="Straight Arrow Connector 16"/>
        <xdr:cNvCxnSpPr/>
      </xdr:nvCxnSpPr>
      <xdr:spPr>
        <a:xfrm flipH="1" flipV="1">
          <a:off x="3649980" y="640080"/>
          <a:ext cx="800100" cy="95250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381000</xdr:colOff>
      <xdr:row>3</xdr:row>
      <xdr:rowOff>114300</xdr:rowOff>
    </xdr:from>
    <xdr:to>
      <xdr:col>11</xdr:col>
      <xdr:colOff>137160</xdr:colOff>
      <xdr:row>8</xdr:row>
      <xdr:rowOff>121920</xdr:rowOff>
    </xdr:to>
    <xdr:cxnSp macro="">
      <xdr:nvCxnSpPr>
        <xdr:cNvPr id="19" name="Straight Arrow Connector 18"/>
        <xdr:cNvCxnSpPr/>
      </xdr:nvCxnSpPr>
      <xdr:spPr>
        <a:xfrm flipH="1" flipV="1">
          <a:off x="3893820" y="662940"/>
          <a:ext cx="982980" cy="9220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45720</xdr:colOff>
      <xdr:row>3</xdr:row>
      <xdr:rowOff>129540</xdr:rowOff>
    </xdr:from>
    <xdr:to>
      <xdr:col>12</xdr:col>
      <xdr:colOff>198120</xdr:colOff>
      <xdr:row>8</xdr:row>
      <xdr:rowOff>137160</xdr:rowOff>
    </xdr:to>
    <xdr:cxnSp macro="">
      <xdr:nvCxnSpPr>
        <xdr:cNvPr id="21" name="Straight Arrow Connector 20"/>
        <xdr:cNvCxnSpPr/>
      </xdr:nvCxnSpPr>
      <xdr:spPr>
        <a:xfrm flipH="1" flipV="1">
          <a:off x="4373880" y="678180"/>
          <a:ext cx="982980" cy="9220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350520</xdr:colOff>
      <xdr:row>3</xdr:row>
      <xdr:rowOff>99060</xdr:rowOff>
    </xdr:from>
    <xdr:to>
      <xdr:col>13</xdr:col>
      <xdr:colOff>60960</xdr:colOff>
      <xdr:row>8</xdr:row>
      <xdr:rowOff>106680</xdr:rowOff>
    </xdr:to>
    <xdr:cxnSp macro="">
      <xdr:nvCxnSpPr>
        <xdr:cNvPr id="22" name="Straight Arrow Connector 21"/>
        <xdr:cNvCxnSpPr/>
      </xdr:nvCxnSpPr>
      <xdr:spPr>
        <a:xfrm flipH="1" flipV="1">
          <a:off x="4678680" y="647700"/>
          <a:ext cx="982980" cy="9220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114300</xdr:colOff>
      <xdr:row>0</xdr:row>
      <xdr:rowOff>160020</xdr:rowOff>
    </xdr:from>
    <xdr:to>
      <xdr:col>26</xdr:col>
      <xdr:colOff>386382</xdr:colOff>
      <xdr:row>6</xdr:row>
      <xdr:rowOff>89878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360" y="160020"/>
          <a:ext cx="5758482" cy="102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251460</xdr:colOff>
      <xdr:row>5</xdr:row>
      <xdr:rowOff>45720</xdr:rowOff>
    </xdr:from>
    <xdr:to>
      <xdr:col>19</xdr:col>
      <xdr:colOff>281940</xdr:colOff>
      <xdr:row>8</xdr:row>
      <xdr:rowOff>114300</xdr:rowOff>
    </xdr:to>
    <xdr:cxnSp macro="">
      <xdr:nvCxnSpPr>
        <xdr:cNvPr id="24" name="Straight Arrow Connector 23"/>
        <xdr:cNvCxnSpPr/>
      </xdr:nvCxnSpPr>
      <xdr:spPr>
        <a:xfrm flipV="1">
          <a:off x="8366760" y="960120"/>
          <a:ext cx="30480" cy="6172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281940</xdr:colOff>
      <xdr:row>5</xdr:row>
      <xdr:rowOff>83820</xdr:rowOff>
    </xdr:from>
    <xdr:to>
      <xdr:col>20</xdr:col>
      <xdr:colOff>480060</xdr:colOff>
      <xdr:row>8</xdr:row>
      <xdr:rowOff>99060</xdr:rowOff>
    </xdr:to>
    <xdr:cxnSp macro="">
      <xdr:nvCxnSpPr>
        <xdr:cNvPr id="26" name="Straight Arrow Connector 25"/>
        <xdr:cNvCxnSpPr/>
      </xdr:nvCxnSpPr>
      <xdr:spPr>
        <a:xfrm flipV="1">
          <a:off x="8884920" y="998220"/>
          <a:ext cx="198120" cy="5638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68580</xdr:colOff>
      <xdr:row>5</xdr:row>
      <xdr:rowOff>60960</xdr:rowOff>
    </xdr:from>
    <xdr:to>
      <xdr:col>25</xdr:col>
      <xdr:colOff>190500</xdr:colOff>
      <xdr:row>8</xdr:row>
      <xdr:rowOff>91440</xdr:rowOff>
    </xdr:to>
    <xdr:cxnSp macro="">
      <xdr:nvCxnSpPr>
        <xdr:cNvPr id="29" name="Straight Arrow Connector 28"/>
        <xdr:cNvCxnSpPr/>
      </xdr:nvCxnSpPr>
      <xdr:spPr>
        <a:xfrm flipH="1" flipV="1">
          <a:off x="9654540" y="975360"/>
          <a:ext cx="1699260" cy="5791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182880</xdr:colOff>
      <xdr:row>5</xdr:row>
      <xdr:rowOff>76200</xdr:rowOff>
    </xdr:from>
    <xdr:to>
      <xdr:col>26</xdr:col>
      <xdr:colOff>228600</xdr:colOff>
      <xdr:row>8</xdr:row>
      <xdr:rowOff>106680</xdr:rowOff>
    </xdr:to>
    <xdr:cxnSp macro="">
      <xdr:nvCxnSpPr>
        <xdr:cNvPr id="31" name="Straight Arrow Connector 30"/>
        <xdr:cNvCxnSpPr/>
      </xdr:nvCxnSpPr>
      <xdr:spPr>
        <a:xfrm flipH="1" flipV="1">
          <a:off x="10302240" y="990600"/>
          <a:ext cx="1699260" cy="5791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137161</xdr:colOff>
      <xdr:row>14</xdr:row>
      <xdr:rowOff>45720</xdr:rowOff>
    </xdr:from>
    <xdr:to>
      <xdr:col>39</xdr:col>
      <xdr:colOff>571500</xdr:colOff>
      <xdr:row>40</xdr:row>
      <xdr:rowOff>76200</xdr:rowOff>
    </xdr:to>
    <xdr:grpSp>
      <xdr:nvGrpSpPr>
        <xdr:cNvPr id="115" name="Group 114"/>
        <xdr:cNvGrpSpPr/>
      </xdr:nvGrpSpPr>
      <xdr:grpSpPr>
        <a:xfrm>
          <a:off x="11734801" y="2606040"/>
          <a:ext cx="9867899" cy="4823460"/>
          <a:chOff x="10675621" y="2606040"/>
          <a:chExt cx="9867899" cy="3238766"/>
        </a:xfrm>
      </xdr:grpSpPr>
      <xdr:pic>
        <xdr:nvPicPr>
          <xdr:cNvPr id="56" name="Picture 5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683240" y="2606040"/>
            <a:ext cx="2423565" cy="1588124"/>
          </a:xfrm>
          <a:prstGeom prst="rect">
            <a:avLst/>
          </a:prstGeom>
        </xdr:spPr>
      </xdr:pic>
      <xdr:pic>
        <xdr:nvPicPr>
          <xdr:cNvPr id="54" name="Picture 53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144500" y="2615518"/>
            <a:ext cx="2446020" cy="1602839"/>
          </a:xfrm>
          <a:prstGeom prst="rect">
            <a:avLst/>
          </a:prstGeom>
        </xdr:spPr>
      </xdr:pic>
      <xdr:pic>
        <xdr:nvPicPr>
          <xdr:cNvPr id="52" name="Picture 51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5630662" y="2621280"/>
            <a:ext cx="2451598" cy="1606494"/>
          </a:xfrm>
          <a:prstGeom prst="rect">
            <a:avLst/>
          </a:prstGeom>
        </xdr:spPr>
      </xdr:pic>
      <xdr:pic>
        <xdr:nvPicPr>
          <xdr:cNvPr id="50" name="Picture 49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8120360" y="2624390"/>
            <a:ext cx="2423160" cy="1587859"/>
          </a:xfrm>
          <a:prstGeom prst="rect">
            <a:avLst/>
          </a:prstGeom>
        </xdr:spPr>
      </xdr:pic>
      <xdr:cxnSp macro="">
        <xdr:nvCxnSpPr>
          <xdr:cNvPr id="34" name="Straight Connector 33"/>
          <xdr:cNvCxnSpPr/>
        </xdr:nvCxnSpPr>
        <xdr:spPr>
          <a:xfrm>
            <a:off x="11353800" y="3040380"/>
            <a:ext cx="670560" cy="92964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Straight Connector 37"/>
          <xdr:cNvCxnSpPr/>
        </xdr:nvCxnSpPr>
        <xdr:spPr>
          <a:xfrm>
            <a:off x="13700760" y="3124200"/>
            <a:ext cx="342900" cy="86868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Straight Connector 40"/>
          <xdr:cNvCxnSpPr/>
        </xdr:nvCxnSpPr>
        <xdr:spPr>
          <a:xfrm>
            <a:off x="16131540" y="3055620"/>
            <a:ext cx="213360" cy="93726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Straight Connector 44"/>
          <xdr:cNvCxnSpPr/>
        </xdr:nvCxnSpPr>
        <xdr:spPr>
          <a:xfrm>
            <a:off x="18608040" y="3101340"/>
            <a:ext cx="68580" cy="89916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47" name="Picture 46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675621" y="4213860"/>
            <a:ext cx="2461260" cy="1612826"/>
          </a:xfrm>
          <a:prstGeom prst="rect">
            <a:avLst/>
          </a:prstGeom>
        </xdr:spPr>
      </xdr:pic>
      <xdr:cxnSp macro="">
        <xdr:nvCxnSpPr>
          <xdr:cNvPr id="48" name="Straight Connector 47"/>
          <xdr:cNvCxnSpPr/>
        </xdr:nvCxnSpPr>
        <xdr:spPr>
          <a:xfrm>
            <a:off x="11384280" y="4701540"/>
            <a:ext cx="495300" cy="89916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8" name="Picture 57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3144500" y="4227217"/>
            <a:ext cx="2444868" cy="1602084"/>
          </a:xfrm>
          <a:prstGeom prst="rect">
            <a:avLst/>
          </a:prstGeom>
        </xdr:spPr>
      </xdr:pic>
      <xdr:cxnSp macro="">
        <xdr:nvCxnSpPr>
          <xdr:cNvPr id="59" name="Straight Connector 58"/>
          <xdr:cNvCxnSpPr/>
        </xdr:nvCxnSpPr>
        <xdr:spPr>
          <a:xfrm>
            <a:off x="13731240" y="4724400"/>
            <a:ext cx="419100" cy="8763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61" name="Picture 60"/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5613380" y="4234080"/>
            <a:ext cx="2476500" cy="1603105"/>
          </a:xfrm>
          <a:prstGeom prst="rect">
            <a:avLst/>
          </a:prstGeom>
        </xdr:spPr>
      </xdr:pic>
      <xdr:cxnSp macro="">
        <xdr:nvCxnSpPr>
          <xdr:cNvPr id="62" name="Straight Connector 61"/>
          <xdr:cNvCxnSpPr/>
        </xdr:nvCxnSpPr>
        <xdr:spPr>
          <a:xfrm>
            <a:off x="16245840" y="4747260"/>
            <a:ext cx="525780" cy="86106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64" name="Picture 63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8123990" y="4229100"/>
            <a:ext cx="2411910" cy="1615706"/>
          </a:xfrm>
          <a:prstGeom prst="rect">
            <a:avLst/>
          </a:prstGeom>
        </xdr:spPr>
      </xdr:pic>
      <xdr:cxnSp macro="">
        <xdr:nvCxnSpPr>
          <xdr:cNvPr id="65" name="Straight Connector 64"/>
          <xdr:cNvCxnSpPr/>
        </xdr:nvCxnSpPr>
        <xdr:spPr>
          <a:xfrm>
            <a:off x="18714720" y="4739640"/>
            <a:ext cx="822960" cy="89154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23</xdr:col>
      <xdr:colOff>129170</xdr:colOff>
      <xdr:row>79</xdr:row>
      <xdr:rowOff>175260</xdr:rowOff>
    </xdr:from>
    <xdr:to>
      <xdr:col>39</xdr:col>
      <xdr:colOff>564995</xdr:colOff>
      <xdr:row>101</xdr:row>
      <xdr:rowOff>7620</xdr:rowOff>
    </xdr:to>
    <xdr:grpSp>
      <xdr:nvGrpSpPr>
        <xdr:cNvPr id="114" name="Group 113"/>
        <xdr:cNvGrpSpPr/>
      </xdr:nvGrpSpPr>
      <xdr:grpSpPr>
        <a:xfrm>
          <a:off x="11726810" y="15064740"/>
          <a:ext cx="9869385" cy="3482340"/>
          <a:chOff x="10690490" y="6118860"/>
          <a:chExt cx="9869385" cy="3307080"/>
        </a:xfrm>
      </xdr:grpSpPr>
      <xdr:pic>
        <xdr:nvPicPr>
          <xdr:cNvPr id="69" name="Picture 68"/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0706100" y="6131151"/>
            <a:ext cx="2461260" cy="1638058"/>
          </a:xfrm>
          <a:prstGeom prst="rect">
            <a:avLst/>
          </a:prstGeom>
        </xdr:spPr>
      </xdr:pic>
      <xdr:cxnSp macro="">
        <xdr:nvCxnSpPr>
          <xdr:cNvPr id="70" name="Straight Connector 69"/>
          <xdr:cNvCxnSpPr/>
        </xdr:nvCxnSpPr>
        <xdr:spPr>
          <a:xfrm>
            <a:off x="11513820" y="6621780"/>
            <a:ext cx="929640" cy="92202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73" name="Picture 72"/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3147335" y="6118860"/>
            <a:ext cx="2443185" cy="1646186"/>
          </a:xfrm>
          <a:prstGeom prst="rect">
            <a:avLst/>
          </a:prstGeom>
        </xdr:spPr>
      </xdr:pic>
      <xdr:cxnSp macro="">
        <xdr:nvCxnSpPr>
          <xdr:cNvPr id="74" name="Straight Connector 73"/>
          <xdr:cNvCxnSpPr/>
        </xdr:nvCxnSpPr>
        <xdr:spPr>
          <a:xfrm>
            <a:off x="13799820" y="6553200"/>
            <a:ext cx="441960" cy="96774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78" name="Picture 77"/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5605760" y="6120644"/>
            <a:ext cx="2497413" cy="1636516"/>
          </a:xfrm>
          <a:prstGeom prst="rect">
            <a:avLst/>
          </a:prstGeom>
        </xdr:spPr>
      </xdr:pic>
      <xdr:cxnSp macro="">
        <xdr:nvCxnSpPr>
          <xdr:cNvPr id="79" name="Straight Connector 78"/>
          <xdr:cNvCxnSpPr/>
        </xdr:nvCxnSpPr>
        <xdr:spPr>
          <a:xfrm>
            <a:off x="16283940" y="6629400"/>
            <a:ext cx="365760" cy="88392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81" name="Picture 80"/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690490" y="7802880"/>
            <a:ext cx="2453621" cy="1607820"/>
          </a:xfrm>
          <a:prstGeom prst="rect">
            <a:avLst/>
          </a:prstGeom>
        </xdr:spPr>
      </xdr:pic>
      <xdr:cxnSp macro="">
        <xdr:nvCxnSpPr>
          <xdr:cNvPr id="82" name="Straight Connector 81"/>
          <xdr:cNvCxnSpPr/>
        </xdr:nvCxnSpPr>
        <xdr:spPr>
          <a:xfrm>
            <a:off x="11460480" y="8244840"/>
            <a:ext cx="990600" cy="94488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87" name="Picture 86"/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18125985" y="6118860"/>
            <a:ext cx="2432776" cy="1638300"/>
          </a:xfrm>
          <a:prstGeom prst="rect">
            <a:avLst/>
          </a:prstGeom>
        </xdr:spPr>
      </xdr:pic>
      <xdr:cxnSp macro="">
        <xdr:nvCxnSpPr>
          <xdr:cNvPr id="88" name="Straight Connector 87"/>
          <xdr:cNvCxnSpPr/>
        </xdr:nvCxnSpPr>
        <xdr:spPr>
          <a:xfrm>
            <a:off x="18745200" y="6644640"/>
            <a:ext cx="114300" cy="89154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92" name="Picture 91"/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13157338" y="7802879"/>
            <a:ext cx="2448422" cy="1604413"/>
          </a:xfrm>
          <a:prstGeom prst="rect">
            <a:avLst/>
          </a:prstGeom>
        </xdr:spPr>
      </xdr:pic>
      <xdr:cxnSp macro="">
        <xdr:nvCxnSpPr>
          <xdr:cNvPr id="93" name="Straight Connector 92"/>
          <xdr:cNvCxnSpPr/>
        </xdr:nvCxnSpPr>
        <xdr:spPr>
          <a:xfrm>
            <a:off x="13853160" y="8252460"/>
            <a:ext cx="701040" cy="93726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06" name="Picture 105"/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15628620" y="7772400"/>
            <a:ext cx="2468880" cy="1653540"/>
          </a:xfrm>
          <a:prstGeom prst="rect">
            <a:avLst/>
          </a:prstGeom>
        </xdr:spPr>
      </xdr:pic>
      <xdr:cxnSp macro="">
        <xdr:nvCxnSpPr>
          <xdr:cNvPr id="107" name="Straight Connector 106"/>
          <xdr:cNvCxnSpPr/>
        </xdr:nvCxnSpPr>
        <xdr:spPr>
          <a:xfrm>
            <a:off x="16390620" y="8298180"/>
            <a:ext cx="739140" cy="9144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09" name="Picture 108"/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18117882" y="7764780"/>
            <a:ext cx="2441993" cy="1661160"/>
          </a:xfrm>
          <a:prstGeom prst="rect">
            <a:avLst/>
          </a:prstGeom>
        </xdr:spPr>
      </xdr:pic>
      <xdr:cxnSp macro="">
        <xdr:nvCxnSpPr>
          <xdr:cNvPr id="110" name="Straight Connector 109"/>
          <xdr:cNvCxnSpPr/>
        </xdr:nvCxnSpPr>
        <xdr:spPr>
          <a:xfrm>
            <a:off x="18867120" y="8290560"/>
            <a:ext cx="784860" cy="90678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449580</xdr:colOff>
      <xdr:row>108</xdr:row>
      <xdr:rowOff>45721</xdr:rowOff>
    </xdr:from>
    <xdr:to>
      <xdr:col>13</xdr:col>
      <xdr:colOff>144780</xdr:colOff>
      <xdr:row>117</xdr:row>
      <xdr:rowOff>127472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086100" y="10370821"/>
          <a:ext cx="2636520" cy="1727671"/>
        </a:xfrm>
        <a:prstGeom prst="rect">
          <a:avLst/>
        </a:prstGeom>
      </xdr:spPr>
    </xdr:pic>
    <xdr:clientData/>
  </xdr:twoCellAnchor>
  <xdr:twoCellAnchor>
    <xdr:from>
      <xdr:col>1</xdr:col>
      <xdr:colOff>411480</xdr:colOff>
      <xdr:row>108</xdr:row>
      <xdr:rowOff>53340</xdr:rowOff>
    </xdr:from>
    <xdr:to>
      <xdr:col>6</xdr:col>
      <xdr:colOff>403009</xdr:colOff>
      <xdr:row>117</xdr:row>
      <xdr:rowOff>129540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1480" y="10378440"/>
          <a:ext cx="2628049" cy="1722120"/>
        </a:xfrm>
        <a:prstGeom prst="rect">
          <a:avLst/>
        </a:prstGeom>
      </xdr:spPr>
    </xdr:pic>
    <xdr:clientData/>
  </xdr:twoCellAnchor>
  <xdr:twoCellAnchor>
    <xdr:from>
      <xdr:col>3</xdr:col>
      <xdr:colOff>220980</xdr:colOff>
      <xdr:row>111</xdr:row>
      <xdr:rowOff>0</xdr:rowOff>
    </xdr:from>
    <xdr:to>
      <xdr:col>5</xdr:col>
      <xdr:colOff>91440</xdr:colOff>
      <xdr:row>116</xdr:row>
      <xdr:rowOff>83820</xdr:rowOff>
    </xdr:to>
    <xdr:cxnSp macro="">
      <xdr:nvCxnSpPr>
        <xdr:cNvPr id="118" name="Straight Connector 117"/>
        <xdr:cNvCxnSpPr/>
      </xdr:nvCxnSpPr>
      <xdr:spPr>
        <a:xfrm>
          <a:off x="1249680" y="10873740"/>
          <a:ext cx="1043940" cy="99822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114300</xdr:colOff>
      <xdr:row>111</xdr:row>
      <xdr:rowOff>22860</xdr:rowOff>
    </xdr:from>
    <xdr:to>
      <xdr:col>11</xdr:col>
      <xdr:colOff>259080</xdr:colOff>
      <xdr:row>116</xdr:row>
      <xdr:rowOff>83820</xdr:rowOff>
    </xdr:to>
    <xdr:cxnSp macro="">
      <xdr:nvCxnSpPr>
        <xdr:cNvPr id="120" name="Straight Connector 119"/>
        <xdr:cNvCxnSpPr/>
      </xdr:nvCxnSpPr>
      <xdr:spPr>
        <a:xfrm>
          <a:off x="4046220" y="10896600"/>
          <a:ext cx="960120" cy="97536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190500</xdr:colOff>
      <xdr:row>108</xdr:row>
      <xdr:rowOff>45720</xdr:rowOff>
    </xdr:from>
    <xdr:to>
      <xdr:col>18</xdr:col>
      <xdr:colOff>464820</xdr:colOff>
      <xdr:row>117</xdr:row>
      <xdr:rowOff>142451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68340" y="10370820"/>
          <a:ext cx="2659380" cy="1742651"/>
        </a:xfrm>
        <a:prstGeom prst="rect">
          <a:avLst/>
        </a:prstGeom>
      </xdr:spPr>
    </xdr:pic>
    <xdr:clientData/>
  </xdr:twoCellAnchor>
  <xdr:twoCellAnchor>
    <xdr:from>
      <xdr:col>15</xdr:col>
      <xdr:colOff>281940</xdr:colOff>
      <xdr:row>111</xdr:row>
      <xdr:rowOff>7620</xdr:rowOff>
    </xdr:from>
    <xdr:to>
      <xdr:col>17</xdr:col>
      <xdr:colOff>525780</xdr:colOff>
      <xdr:row>116</xdr:row>
      <xdr:rowOff>68580</xdr:rowOff>
    </xdr:to>
    <xdr:cxnSp macro="">
      <xdr:nvCxnSpPr>
        <xdr:cNvPr id="124" name="Straight Connector 123"/>
        <xdr:cNvCxnSpPr/>
      </xdr:nvCxnSpPr>
      <xdr:spPr>
        <a:xfrm>
          <a:off x="6705600" y="10881360"/>
          <a:ext cx="1158240" cy="97536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220980</xdr:colOff>
      <xdr:row>119</xdr:row>
      <xdr:rowOff>144780</xdr:rowOff>
    </xdr:from>
    <xdr:to>
      <xdr:col>18</xdr:col>
      <xdr:colOff>480060</xdr:colOff>
      <xdr:row>129</xdr:row>
      <xdr:rowOff>33664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98820" y="12481560"/>
          <a:ext cx="2644140" cy="1717684"/>
        </a:xfrm>
        <a:prstGeom prst="rect">
          <a:avLst/>
        </a:prstGeom>
      </xdr:spPr>
    </xdr:pic>
    <xdr:clientData/>
  </xdr:twoCellAnchor>
  <xdr:twoCellAnchor>
    <xdr:from>
      <xdr:col>15</xdr:col>
      <xdr:colOff>198120</xdr:colOff>
      <xdr:row>122</xdr:row>
      <xdr:rowOff>121920</xdr:rowOff>
    </xdr:from>
    <xdr:to>
      <xdr:col>17</xdr:col>
      <xdr:colOff>30480</xdr:colOff>
      <xdr:row>127</xdr:row>
      <xdr:rowOff>152400</xdr:rowOff>
    </xdr:to>
    <xdr:cxnSp macro="">
      <xdr:nvCxnSpPr>
        <xdr:cNvPr id="127" name="Straight Connector 126"/>
        <xdr:cNvCxnSpPr/>
      </xdr:nvCxnSpPr>
      <xdr:spPr>
        <a:xfrm>
          <a:off x="6621780" y="13007340"/>
          <a:ext cx="746760" cy="94488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419099</xdr:colOff>
      <xdr:row>119</xdr:row>
      <xdr:rowOff>137160</xdr:rowOff>
    </xdr:from>
    <xdr:to>
      <xdr:col>6</xdr:col>
      <xdr:colOff>410628</xdr:colOff>
      <xdr:row>129</xdr:row>
      <xdr:rowOff>30480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9099" y="12473940"/>
          <a:ext cx="2628049" cy="1722120"/>
        </a:xfrm>
        <a:prstGeom prst="rect">
          <a:avLst/>
        </a:prstGeom>
      </xdr:spPr>
    </xdr:pic>
    <xdr:clientData/>
  </xdr:twoCellAnchor>
  <xdr:twoCellAnchor>
    <xdr:from>
      <xdr:col>3</xdr:col>
      <xdr:colOff>167640</xdr:colOff>
      <xdr:row>122</xdr:row>
      <xdr:rowOff>114300</xdr:rowOff>
    </xdr:from>
    <xdr:to>
      <xdr:col>4</xdr:col>
      <xdr:colOff>60960</xdr:colOff>
      <xdr:row>127</xdr:row>
      <xdr:rowOff>144780</xdr:rowOff>
    </xdr:to>
    <xdr:cxnSp macro="">
      <xdr:nvCxnSpPr>
        <xdr:cNvPr id="130" name="Straight Connector 129"/>
        <xdr:cNvCxnSpPr/>
      </xdr:nvCxnSpPr>
      <xdr:spPr>
        <a:xfrm>
          <a:off x="1196340" y="12999720"/>
          <a:ext cx="693420" cy="94488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434340</xdr:colOff>
      <xdr:row>119</xdr:row>
      <xdr:rowOff>130544</xdr:rowOff>
    </xdr:from>
    <xdr:to>
      <xdr:col>13</xdr:col>
      <xdr:colOff>175260</xdr:colOff>
      <xdr:row>129</xdr:row>
      <xdr:rowOff>29414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070860" y="12467324"/>
          <a:ext cx="2682240" cy="1727670"/>
        </a:xfrm>
        <a:prstGeom prst="rect">
          <a:avLst/>
        </a:prstGeom>
      </xdr:spPr>
    </xdr:pic>
    <xdr:clientData/>
  </xdr:twoCellAnchor>
  <xdr:twoCellAnchor>
    <xdr:from>
      <xdr:col>9</xdr:col>
      <xdr:colOff>60960</xdr:colOff>
      <xdr:row>122</xdr:row>
      <xdr:rowOff>114300</xdr:rowOff>
    </xdr:from>
    <xdr:to>
      <xdr:col>11</xdr:col>
      <xdr:colOff>152400</xdr:colOff>
      <xdr:row>127</xdr:row>
      <xdr:rowOff>137160</xdr:rowOff>
    </xdr:to>
    <xdr:cxnSp macro="">
      <xdr:nvCxnSpPr>
        <xdr:cNvPr id="133" name="Straight Connector 132"/>
        <xdr:cNvCxnSpPr/>
      </xdr:nvCxnSpPr>
      <xdr:spPr>
        <a:xfrm>
          <a:off x="3992880" y="12999720"/>
          <a:ext cx="906780" cy="93726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419100</xdr:colOff>
      <xdr:row>131</xdr:row>
      <xdr:rowOff>83820</xdr:rowOff>
    </xdr:from>
    <xdr:to>
      <xdr:col>13</xdr:col>
      <xdr:colOff>186832</xdr:colOff>
      <xdr:row>141</xdr:row>
      <xdr:rowOff>30220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55620" y="15552420"/>
          <a:ext cx="2709052" cy="1775200"/>
        </a:xfrm>
        <a:prstGeom prst="rect">
          <a:avLst/>
        </a:prstGeom>
      </xdr:spPr>
    </xdr:pic>
    <xdr:clientData/>
  </xdr:twoCellAnchor>
  <xdr:twoCellAnchor>
    <xdr:from>
      <xdr:col>8</xdr:col>
      <xdr:colOff>251460</xdr:colOff>
      <xdr:row>134</xdr:row>
      <xdr:rowOff>99060</xdr:rowOff>
    </xdr:from>
    <xdr:to>
      <xdr:col>9</xdr:col>
      <xdr:colOff>373380</xdr:colOff>
      <xdr:row>139</xdr:row>
      <xdr:rowOff>167640</xdr:rowOff>
    </xdr:to>
    <xdr:cxnSp macro="">
      <xdr:nvCxnSpPr>
        <xdr:cNvPr id="136" name="Straight Connector 135"/>
        <xdr:cNvCxnSpPr/>
      </xdr:nvCxnSpPr>
      <xdr:spPr>
        <a:xfrm>
          <a:off x="3779520" y="16116300"/>
          <a:ext cx="525780" cy="98298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228600</xdr:colOff>
      <xdr:row>131</xdr:row>
      <xdr:rowOff>99060</xdr:rowOff>
    </xdr:from>
    <xdr:to>
      <xdr:col>18</xdr:col>
      <xdr:colOff>494846</xdr:colOff>
      <xdr:row>141</xdr:row>
      <xdr:rowOff>38100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806440" y="15567660"/>
          <a:ext cx="2651306" cy="1767840"/>
        </a:xfrm>
        <a:prstGeom prst="rect">
          <a:avLst/>
        </a:prstGeom>
      </xdr:spPr>
    </xdr:pic>
    <xdr:clientData/>
  </xdr:twoCellAnchor>
  <xdr:twoCellAnchor>
    <xdr:from>
      <xdr:col>15</xdr:col>
      <xdr:colOff>198120</xdr:colOff>
      <xdr:row>134</xdr:row>
      <xdr:rowOff>76200</xdr:rowOff>
    </xdr:from>
    <xdr:to>
      <xdr:col>17</xdr:col>
      <xdr:colOff>388620</xdr:colOff>
      <xdr:row>139</xdr:row>
      <xdr:rowOff>152400</xdr:rowOff>
    </xdr:to>
    <xdr:cxnSp macro="">
      <xdr:nvCxnSpPr>
        <xdr:cNvPr id="139" name="Straight Connector 138"/>
        <xdr:cNvCxnSpPr/>
      </xdr:nvCxnSpPr>
      <xdr:spPr>
        <a:xfrm>
          <a:off x="6621780" y="16093440"/>
          <a:ext cx="1104900" cy="9906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441960</xdr:colOff>
      <xdr:row>143</xdr:row>
      <xdr:rowOff>83820</xdr:rowOff>
    </xdr:from>
    <xdr:to>
      <xdr:col>18</xdr:col>
      <xdr:colOff>480060</xdr:colOff>
      <xdr:row>153</xdr:row>
      <xdr:rowOff>22860</xdr:rowOff>
    </xdr:to>
    <xdr:grpSp>
      <xdr:nvGrpSpPr>
        <xdr:cNvPr id="12" name="Group 11"/>
        <xdr:cNvGrpSpPr/>
      </xdr:nvGrpSpPr>
      <xdr:grpSpPr>
        <a:xfrm>
          <a:off x="716280" y="26304240"/>
          <a:ext cx="8153400" cy="1767840"/>
          <a:chOff x="263183" y="17823180"/>
          <a:chExt cx="8248357" cy="1797577"/>
        </a:xfrm>
      </xdr:grpSpPr>
      <xdr:pic>
        <xdr:nvPicPr>
          <xdr:cNvPr id="141" name="Picture 140"/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263183" y="17830800"/>
            <a:ext cx="2731478" cy="1789895"/>
          </a:xfrm>
          <a:prstGeom prst="rect">
            <a:avLst/>
          </a:prstGeom>
        </xdr:spPr>
      </xdr:pic>
      <xdr:cxnSp macro="">
        <xdr:nvCxnSpPr>
          <xdr:cNvPr id="142" name="Straight Connector 141"/>
          <xdr:cNvCxnSpPr/>
        </xdr:nvCxnSpPr>
        <xdr:spPr>
          <a:xfrm>
            <a:off x="1089660" y="18387060"/>
            <a:ext cx="838200" cy="97536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44" name="Picture 143"/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3040380" y="17823180"/>
            <a:ext cx="2705100" cy="1797577"/>
          </a:xfrm>
          <a:prstGeom prst="rect">
            <a:avLst/>
          </a:prstGeom>
        </xdr:spPr>
      </xdr:pic>
      <xdr:cxnSp macro="">
        <xdr:nvCxnSpPr>
          <xdr:cNvPr id="145" name="Straight Connector 144"/>
          <xdr:cNvCxnSpPr/>
        </xdr:nvCxnSpPr>
        <xdr:spPr>
          <a:xfrm>
            <a:off x="3916680" y="18371820"/>
            <a:ext cx="701040" cy="99822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48" name="Picture 147"/>
          <xdr:cNvPicPr>
            <a:picLocks noChangeAspect="1"/>
          </xdr:cNvPicPr>
        </xdr:nvPicPr>
        <xdr:blipFill>
          <a:blip xmlns:r="http://schemas.openxmlformats.org/officeDocument/2006/relationships" r:embed="rId28"/>
          <a:stretch>
            <a:fillRect/>
          </a:stretch>
        </xdr:blipFill>
        <xdr:spPr>
          <a:xfrm>
            <a:off x="5783580" y="17825224"/>
            <a:ext cx="2727960" cy="1787590"/>
          </a:xfrm>
          <a:prstGeom prst="rect">
            <a:avLst/>
          </a:prstGeom>
        </xdr:spPr>
      </xdr:pic>
      <xdr:cxnSp macro="">
        <xdr:nvCxnSpPr>
          <xdr:cNvPr id="149" name="Straight Connector 148"/>
          <xdr:cNvCxnSpPr/>
        </xdr:nvCxnSpPr>
        <xdr:spPr>
          <a:xfrm>
            <a:off x="6652260" y="18371820"/>
            <a:ext cx="906780" cy="98298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434339</xdr:colOff>
      <xdr:row>131</xdr:row>
      <xdr:rowOff>91440</xdr:rowOff>
    </xdr:from>
    <xdr:to>
      <xdr:col>6</xdr:col>
      <xdr:colOff>380472</xdr:colOff>
      <xdr:row>141</xdr:row>
      <xdr:rowOff>30480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4339" y="15560040"/>
          <a:ext cx="2582653" cy="1767840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134</xdr:row>
      <xdr:rowOff>114300</xdr:rowOff>
    </xdr:from>
    <xdr:to>
      <xdr:col>4</xdr:col>
      <xdr:colOff>205740</xdr:colOff>
      <xdr:row>139</xdr:row>
      <xdr:rowOff>160020</xdr:rowOff>
    </xdr:to>
    <xdr:cxnSp macro="">
      <xdr:nvCxnSpPr>
        <xdr:cNvPr id="86" name="Straight Connector 85"/>
        <xdr:cNvCxnSpPr/>
      </xdr:nvCxnSpPr>
      <xdr:spPr>
        <a:xfrm>
          <a:off x="1257300" y="16131540"/>
          <a:ext cx="777240" cy="96012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114300</xdr:colOff>
      <xdr:row>108</xdr:row>
      <xdr:rowOff>38100</xdr:rowOff>
    </xdr:from>
    <xdr:to>
      <xdr:col>33</xdr:col>
      <xdr:colOff>348064</xdr:colOff>
      <xdr:row>117</xdr:row>
      <xdr:rowOff>148009</xdr:rowOff>
    </xdr:to>
    <xdr:grpSp>
      <xdr:nvGrpSpPr>
        <xdr:cNvPr id="43" name="Group 42"/>
        <xdr:cNvGrpSpPr/>
      </xdr:nvGrpSpPr>
      <xdr:grpSpPr>
        <a:xfrm>
          <a:off x="9029700" y="19857720"/>
          <a:ext cx="8691964" cy="1755829"/>
          <a:chOff x="8732520" y="11300460"/>
          <a:chExt cx="8059504" cy="1755829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29"/>
          <a:stretch>
            <a:fillRect/>
          </a:stretch>
        </xdr:blipFill>
        <xdr:spPr>
          <a:xfrm>
            <a:off x="11445240" y="11309579"/>
            <a:ext cx="2644140" cy="1732664"/>
          </a:xfrm>
          <a:prstGeom prst="rect">
            <a:avLst/>
          </a:prstGeom>
        </xdr:spPr>
      </xdr:pic>
      <xdr:pic>
        <xdr:nvPicPr>
          <xdr:cNvPr id="91" name="Picture 90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8732520" y="11300460"/>
            <a:ext cx="2674620" cy="1755829"/>
          </a:xfrm>
          <a:prstGeom prst="rect">
            <a:avLst/>
          </a:prstGeom>
        </xdr:spPr>
      </xdr:pic>
      <xdr:cxnSp macro="">
        <xdr:nvCxnSpPr>
          <xdr:cNvPr id="94" name="Straight Connector 93"/>
          <xdr:cNvCxnSpPr/>
        </xdr:nvCxnSpPr>
        <xdr:spPr>
          <a:xfrm>
            <a:off x="9486900" y="11826240"/>
            <a:ext cx="541020" cy="96774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" name="Straight Connector 94"/>
          <xdr:cNvCxnSpPr/>
        </xdr:nvCxnSpPr>
        <xdr:spPr>
          <a:xfrm>
            <a:off x="12245340" y="11841480"/>
            <a:ext cx="624840" cy="96774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30"/>
          <a:stretch>
            <a:fillRect/>
          </a:stretch>
        </xdr:blipFill>
        <xdr:spPr>
          <a:xfrm>
            <a:off x="14127480" y="11307026"/>
            <a:ext cx="2664544" cy="1746034"/>
          </a:xfrm>
          <a:prstGeom prst="rect">
            <a:avLst/>
          </a:prstGeom>
        </xdr:spPr>
      </xdr:pic>
      <xdr:cxnSp macro="">
        <xdr:nvCxnSpPr>
          <xdr:cNvPr id="96" name="Straight Connector 95"/>
          <xdr:cNvCxnSpPr/>
        </xdr:nvCxnSpPr>
        <xdr:spPr>
          <a:xfrm>
            <a:off x="14935200" y="11833860"/>
            <a:ext cx="678180" cy="9525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129540</xdr:colOff>
      <xdr:row>119</xdr:row>
      <xdr:rowOff>129540</xdr:rowOff>
    </xdr:from>
    <xdr:to>
      <xdr:col>33</xdr:col>
      <xdr:colOff>350520</xdr:colOff>
      <xdr:row>129</xdr:row>
      <xdr:rowOff>106366</xdr:rowOff>
    </xdr:to>
    <xdr:grpSp>
      <xdr:nvGrpSpPr>
        <xdr:cNvPr id="42" name="Group 41"/>
        <xdr:cNvGrpSpPr/>
      </xdr:nvGrpSpPr>
      <xdr:grpSpPr>
        <a:xfrm>
          <a:off x="9044940" y="21960840"/>
          <a:ext cx="8679180" cy="1805626"/>
          <a:chOff x="8770620" y="13281660"/>
          <a:chExt cx="8046720" cy="1805626"/>
        </a:xfrm>
      </xdr:grpSpPr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31"/>
          <a:stretch>
            <a:fillRect/>
          </a:stretch>
        </xdr:blipFill>
        <xdr:spPr>
          <a:xfrm>
            <a:off x="14136706" y="13281660"/>
            <a:ext cx="2680634" cy="1798320"/>
          </a:xfrm>
          <a:prstGeom prst="rect">
            <a:avLst/>
          </a:prstGeom>
        </xdr:spPr>
      </xdr:pic>
      <xdr:pic>
        <xdr:nvPicPr>
          <xdr:cNvPr id="100" name="Picture 99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8770620" y="13281660"/>
            <a:ext cx="2644140" cy="1805626"/>
          </a:xfrm>
          <a:prstGeom prst="rect">
            <a:avLst/>
          </a:prstGeom>
        </xdr:spPr>
      </xdr:pic>
      <xdr:cxnSp macro="">
        <xdr:nvCxnSpPr>
          <xdr:cNvPr id="101" name="Straight Connector 100"/>
          <xdr:cNvCxnSpPr/>
        </xdr:nvCxnSpPr>
        <xdr:spPr>
          <a:xfrm>
            <a:off x="9403080" y="13837920"/>
            <a:ext cx="441960" cy="9906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3" name="Straight Connector 102"/>
          <xdr:cNvCxnSpPr/>
        </xdr:nvCxnSpPr>
        <xdr:spPr>
          <a:xfrm>
            <a:off x="14737080" y="13837920"/>
            <a:ext cx="480060" cy="98298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32"/>
          <a:stretch>
            <a:fillRect/>
          </a:stretch>
        </xdr:blipFill>
        <xdr:spPr>
          <a:xfrm>
            <a:off x="11453275" y="13281660"/>
            <a:ext cx="2658965" cy="1798320"/>
          </a:xfrm>
          <a:prstGeom prst="rect">
            <a:avLst/>
          </a:prstGeom>
        </xdr:spPr>
      </xdr:pic>
      <xdr:cxnSp macro="">
        <xdr:nvCxnSpPr>
          <xdr:cNvPr id="108" name="Straight Connector 107"/>
          <xdr:cNvCxnSpPr/>
        </xdr:nvCxnSpPr>
        <xdr:spPr>
          <a:xfrm>
            <a:off x="12131040" y="13845540"/>
            <a:ext cx="853440" cy="9906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24</xdr:col>
      <xdr:colOff>236220</xdr:colOff>
      <xdr:row>131</xdr:row>
      <xdr:rowOff>97436</xdr:rowOff>
    </xdr:from>
    <xdr:to>
      <xdr:col>29</xdr:col>
      <xdr:colOff>76200</xdr:colOff>
      <xdr:row>141</xdr:row>
      <xdr:rowOff>76465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292840" y="15566036"/>
          <a:ext cx="2659380" cy="1807829"/>
        </a:xfrm>
        <a:prstGeom prst="rect">
          <a:avLst/>
        </a:prstGeom>
      </xdr:spPr>
    </xdr:pic>
    <xdr:clientData/>
  </xdr:twoCellAnchor>
  <xdr:twoCellAnchor>
    <xdr:from>
      <xdr:col>25</xdr:col>
      <xdr:colOff>251460</xdr:colOff>
      <xdr:row>134</xdr:row>
      <xdr:rowOff>76200</xdr:rowOff>
    </xdr:from>
    <xdr:to>
      <xdr:col>26</xdr:col>
      <xdr:colOff>152400</xdr:colOff>
      <xdr:row>140</xdr:row>
      <xdr:rowOff>38100</xdr:rowOff>
    </xdr:to>
    <xdr:cxnSp macro="">
      <xdr:nvCxnSpPr>
        <xdr:cNvPr id="111" name="Straight Connector 110"/>
        <xdr:cNvCxnSpPr/>
      </xdr:nvCxnSpPr>
      <xdr:spPr>
        <a:xfrm>
          <a:off x="11833860" y="16093440"/>
          <a:ext cx="510540" cy="105918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106680</xdr:colOff>
      <xdr:row>131</xdr:row>
      <xdr:rowOff>114300</xdr:rowOff>
    </xdr:from>
    <xdr:to>
      <xdr:col>24</xdr:col>
      <xdr:colOff>190500</xdr:colOff>
      <xdr:row>141</xdr:row>
      <xdr:rowOff>46557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95360" y="15582900"/>
          <a:ext cx="2651760" cy="1761057"/>
        </a:xfrm>
        <a:prstGeom prst="rect">
          <a:avLst/>
        </a:prstGeom>
      </xdr:spPr>
    </xdr:pic>
    <xdr:clientData/>
  </xdr:twoCellAnchor>
  <xdr:twoCellAnchor>
    <xdr:from>
      <xdr:col>20</xdr:col>
      <xdr:colOff>236220</xdr:colOff>
      <xdr:row>134</xdr:row>
      <xdr:rowOff>91440</xdr:rowOff>
    </xdr:from>
    <xdr:to>
      <xdr:col>21</xdr:col>
      <xdr:colOff>388620</xdr:colOff>
      <xdr:row>140</xdr:row>
      <xdr:rowOff>30480</xdr:rowOff>
    </xdr:to>
    <xdr:cxnSp macro="">
      <xdr:nvCxnSpPr>
        <xdr:cNvPr id="121" name="Straight Connector 120"/>
        <xdr:cNvCxnSpPr/>
      </xdr:nvCxnSpPr>
      <xdr:spPr>
        <a:xfrm>
          <a:off x="9258300" y="16108680"/>
          <a:ext cx="594360" cy="103632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114300</xdr:colOff>
      <xdr:row>131</xdr:row>
      <xdr:rowOff>95900</xdr:rowOff>
    </xdr:from>
    <xdr:to>
      <xdr:col>33</xdr:col>
      <xdr:colOff>358140</xdr:colOff>
      <xdr:row>141</xdr:row>
      <xdr:rowOff>68580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90320" y="15564500"/>
          <a:ext cx="2682240" cy="1801480"/>
        </a:xfrm>
        <a:prstGeom prst="rect">
          <a:avLst/>
        </a:prstGeom>
      </xdr:spPr>
    </xdr:pic>
    <xdr:clientData/>
  </xdr:twoCellAnchor>
  <xdr:twoCellAnchor>
    <xdr:from>
      <xdr:col>30</xdr:col>
      <xdr:colOff>121920</xdr:colOff>
      <xdr:row>134</xdr:row>
      <xdr:rowOff>91440</xdr:rowOff>
    </xdr:from>
    <xdr:to>
      <xdr:col>31</xdr:col>
      <xdr:colOff>22860</xdr:colOff>
      <xdr:row>140</xdr:row>
      <xdr:rowOff>53340</xdr:rowOff>
    </xdr:to>
    <xdr:cxnSp macro="">
      <xdr:nvCxnSpPr>
        <xdr:cNvPr id="122" name="Straight Connector 121"/>
        <xdr:cNvCxnSpPr/>
      </xdr:nvCxnSpPr>
      <xdr:spPr>
        <a:xfrm>
          <a:off x="14607540" y="16108680"/>
          <a:ext cx="510540" cy="105918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193886</xdr:colOff>
      <xdr:row>19</xdr:row>
      <xdr:rowOff>118534</xdr:rowOff>
    </xdr:from>
    <xdr:to>
      <xdr:col>18</xdr:col>
      <xdr:colOff>338667</xdr:colOff>
      <xdr:row>35</xdr:row>
      <xdr:rowOff>74507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139699</xdr:colOff>
      <xdr:row>0</xdr:row>
      <xdr:rowOff>176954</xdr:rowOff>
    </xdr:from>
    <xdr:ext cx="6151034" cy="1027138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499" y="176954"/>
          <a:ext cx="6151034" cy="102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251460</xdr:colOff>
      <xdr:row>5</xdr:row>
      <xdr:rowOff>101600</xdr:rowOff>
    </xdr:from>
    <xdr:to>
      <xdr:col>5</xdr:col>
      <xdr:colOff>355600</xdr:colOff>
      <xdr:row>8</xdr:row>
      <xdr:rowOff>114301</xdr:rowOff>
    </xdr:to>
    <xdr:cxnSp macro="">
      <xdr:nvCxnSpPr>
        <xdr:cNvPr id="4" name="Straight Arrow Connector 3"/>
        <xdr:cNvCxnSpPr/>
      </xdr:nvCxnSpPr>
      <xdr:spPr>
        <a:xfrm flipV="1">
          <a:off x="3299460" y="1032933"/>
          <a:ext cx="104140" cy="571501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254000</xdr:colOff>
      <xdr:row>5</xdr:row>
      <xdr:rowOff>143934</xdr:rowOff>
    </xdr:from>
    <xdr:to>
      <xdr:col>6</xdr:col>
      <xdr:colOff>281940</xdr:colOff>
      <xdr:row>8</xdr:row>
      <xdr:rowOff>99060</xdr:rowOff>
    </xdr:to>
    <xdr:cxnSp macro="">
      <xdr:nvCxnSpPr>
        <xdr:cNvPr id="5" name="Straight Arrow Connector 4"/>
        <xdr:cNvCxnSpPr/>
      </xdr:nvCxnSpPr>
      <xdr:spPr>
        <a:xfrm flipH="1" flipV="1">
          <a:off x="4123267" y="1075267"/>
          <a:ext cx="27940" cy="513926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5</xdr:row>
      <xdr:rowOff>118534</xdr:rowOff>
    </xdr:from>
    <xdr:to>
      <xdr:col>11</xdr:col>
      <xdr:colOff>190501</xdr:colOff>
      <xdr:row>8</xdr:row>
      <xdr:rowOff>91442</xdr:rowOff>
    </xdr:to>
    <xdr:cxnSp macro="">
      <xdr:nvCxnSpPr>
        <xdr:cNvPr id="6" name="Straight Arrow Connector 5"/>
        <xdr:cNvCxnSpPr/>
      </xdr:nvCxnSpPr>
      <xdr:spPr>
        <a:xfrm flipH="1" flipV="1">
          <a:off x="4800600" y="1049867"/>
          <a:ext cx="1452034" cy="531708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296333</xdr:colOff>
      <xdr:row>5</xdr:row>
      <xdr:rowOff>110067</xdr:rowOff>
    </xdr:from>
    <xdr:to>
      <xdr:col>12</xdr:col>
      <xdr:colOff>228601</xdr:colOff>
      <xdr:row>8</xdr:row>
      <xdr:rowOff>106680</xdr:rowOff>
    </xdr:to>
    <xdr:cxnSp macro="">
      <xdr:nvCxnSpPr>
        <xdr:cNvPr id="7" name="Straight Arrow Connector 6"/>
        <xdr:cNvCxnSpPr/>
      </xdr:nvCxnSpPr>
      <xdr:spPr>
        <a:xfrm flipH="1" flipV="1">
          <a:off x="5477933" y="1041400"/>
          <a:ext cx="1261535" cy="55541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178329</xdr:colOff>
      <xdr:row>1</xdr:row>
      <xdr:rowOff>59270</xdr:rowOff>
    </xdr:from>
    <xdr:to>
      <xdr:col>28</xdr:col>
      <xdr:colOff>381001</xdr:colOff>
      <xdr:row>7</xdr:row>
      <xdr:rowOff>42468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929" y="245537"/>
          <a:ext cx="6908272" cy="1100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251460</xdr:colOff>
      <xdr:row>3</xdr:row>
      <xdr:rowOff>135467</xdr:rowOff>
    </xdr:from>
    <xdr:to>
      <xdr:col>19</xdr:col>
      <xdr:colOff>186267</xdr:colOff>
      <xdr:row>8</xdr:row>
      <xdr:rowOff>68582</xdr:rowOff>
    </xdr:to>
    <xdr:cxnSp macro="">
      <xdr:nvCxnSpPr>
        <xdr:cNvPr id="9" name="Straight Arrow Connector 8"/>
        <xdr:cNvCxnSpPr/>
      </xdr:nvCxnSpPr>
      <xdr:spPr>
        <a:xfrm flipV="1">
          <a:off x="10733193" y="694267"/>
          <a:ext cx="425874" cy="864448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335280</xdr:colOff>
      <xdr:row>3</xdr:row>
      <xdr:rowOff>177800</xdr:rowOff>
    </xdr:from>
    <xdr:to>
      <xdr:col>20</xdr:col>
      <xdr:colOff>110067</xdr:colOff>
      <xdr:row>8</xdr:row>
      <xdr:rowOff>106681</xdr:rowOff>
    </xdr:to>
    <xdr:cxnSp macro="">
      <xdr:nvCxnSpPr>
        <xdr:cNvPr id="10" name="Straight Arrow Connector 9"/>
        <xdr:cNvCxnSpPr/>
      </xdr:nvCxnSpPr>
      <xdr:spPr>
        <a:xfrm flipV="1">
          <a:off x="9563947" y="736600"/>
          <a:ext cx="198120" cy="860214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228600</xdr:colOff>
      <xdr:row>3</xdr:row>
      <xdr:rowOff>160867</xdr:rowOff>
    </xdr:from>
    <xdr:to>
      <xdr:col>21</xdr:col>
      <xdr:colOff>8467</xdr:colOff>
      <xdr:row>8</xdr:row>
      <xdr:rowOff>114301</xdr:rowOff>
    </xdr:to>
    <xdr:cxnSp macro="">
      <xdr:nvCxnSpPr>
        <xdr:cNvPr id="11" name="Straight Arrow Connector 10"/>
        <xdr:cNvCxnSpPr/>
      </xdr:nvCxnSpPr>
      <xdr:spPr>
        <a:xfrm flipV="1">
          <a:off x="11768667" y="719667"/>
          <a:ext cx="431800" cy="884767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190501</xdr:colOff>
      <xdr:row>3</xdr:row>
      <xdr:rowOff>127000</xdr:rowOff>
    </xdr:from>
    <xdr:to>
      <xdr:col>21</xdr:col>
      <xdr:colOff>364067</xdr:colOff>
      <xdr:row>8</xdr:row>
      <xdr:rowOff>91442</xdr:rowOff>
    </xdr:to>
    <xdr:cxnSp macro="">
      <xdr:nvCxnSpPr>
        <xdr:cNvPr id="12" name="Straight Arrow Connector 11"/>
        <xdr:cNvCxnSpPr/>
      </xdr:nvCxnSpPr>
      <xdr:spPr>
        <a:xfrm flipV="1">
          <a:off x="12382501" y="685800"/>
          <a:ext cx="173566" cy="89577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194733</xdr:colOff>
      <xdr:row>3</xdr:row>
      <xdr:rowOff>143933</xdr:rowOff>
    </xdr:from>
    <xdr:to>
      <xdr:col>24</xdr:col>
      <xdr:colOff>121920</xdr:colOff>
      <xdr:row>8</xdr:row>
      <xdr:rowOff>129541</xdr:rowOff>
    </xdr:to>
    <xdr:cxnSp macro="">
      <xdr:nvCxnSpPr>
        <xdr:cNvPr id="13" name="Straight Arrow Connector 12"/>
        <xdr:cNvCxnSpPr/>
      </xdr:nvCxnSpPr>
      <xdr:spPr>
        <a:xfrm flipH="1" flipV="1">
          <a:off x="12996333" y="702733"/>
          <a:ext cx="1146387" cy="916941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558800</xdr:colOff>
      <xdr:row>3</xdr:row>
      <xdr:rowOff>177800</xdr:rowOff>
    </xdr:from>
    <xdr:to>
      <xdr:col>25</xdr:col>
      <xdr:colOff>137161</xdr:colOff>
      <xdr:row>8</xdr:row>
      <xdr:rowOff>121921</xdr:rowOff>
    </xdr:to>
    <xdr:cxnSp macro="">
      <xdr:nvCxnSpPr>
        <xdr:cNvPr id="14" name="Straight Arrow Connector 13"/>
        <xdr:cNvCxnSpPr/>
      </xdr:nvCxnSpPr>
      <xdr:spPr>
        <a:xfrm flipH="1" flipV="1">
          <a:off x="13360400" y="736600"/>
          <a:ext cx="1407161" cy="875454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592667</xdr:colOff>
      <xdr:row>4</xdr:row>
      <xdr:rowOff>0</xdr:rowOff>
    </xdr:from>
    <xdr:to>
      <xdr:col>26</xdr:col>
      <xdr:colOff>198120</xdr:colOff>
      <xdr:row>8</xdr:row>
      <xdr:rowOff>137162</xdr:rowOff>
    </xdr:to>
    <xdr:cxnSp macro="">
      <xdr:nvCxnSpPr>
        <xdr:cNvPr id="15" name="Straight Arrow Connector 14"/>
        <xdr:cNvCxnSpPr/>
      </xdr:nvCxnSpPr>
      <xdr:spPr>
        <a:xfrm flipH="1" flipV="1">
          <a:off x="14003867" y="745067"/>
          <a:ext cx="1434253" cy="882228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338667</xdr:colOff>
      <xdr:row>3</xdr:row>
      <xdr:rowOff>127000</xdr:rowOff>
    </xdr:from>
    <xdr:to>
      <xdr:col>27</xdr:col>
      <xdr:colOff>60961</xdr:colOff>
      <xdr:row>8</xdr:row>
      <xdr:rowOff>106682</xdr:rowOff>
    </xdr:to>
    <xdr:cxnSp macro="">
      <xdr:nvCxnSpPr>
        <xdr:cNvPr id="16" name="Straight Arrow Connector 15"/>
        <xdr:cNvCxnSpPr/>
      </xdr:nvCxnSpPr>
      <xdr:spPr>
        <a:xfrm flipH="1" flipV="1">
          <a:off x="14359467" y="685800"/>
          <a:ext cx="1551094" cy="91101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569806</xdr:colOff>
      <xdr:row>19</xdr:row>
      <xdr:rowOff>16933</xdr:rowOff>
    </xdr:from>
    <xdr:to>
      <xdr:col>30</xdr:col>
      <xdr:colOff>8467</xdr:colOff>
      <xdr:row>34</xdr:row>
      <xdr:rowOff>110067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59267</xdr:colOff>
      <xdr:row>64</xdr:row>
      <xdr:rowOff>177800</xdr:rowOff>
    </xdr:from>
    <xdr:to>
      <xdr:col>12</xdr:col>
      <xdr:colOff>550333</xdr:colOff>
      <xdr:row>79</xdr:row>
      <xdr:rowOff>160867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50799</xdr:colOff>
      <xdr:row>50</xdr:row>
      <xdr:rowOff>16934</xdr:rowOff>
    </xdr:from>
    <xdr:to>
      <xdr:col>12</xdr:col>
      <xdr:colOff>550333</xdr:colOff>
      <xdr:row>64</xdr:row>
      <xdr:rowOff>143933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8465</xdr:colOff>
      <xdr:row>50</xdr:row>
      <xdr:rowOff>16933</xdr:rowOff>
    </xdr:from>
    <xdr:to>
      <xdr:col>22</xdr:col>
      <xdr:colOff>42333</xdr:colOff>
      <xdr:row>64</xdr:row>
      <xdr:rowOff>143933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16934</xdr:colOff>
      <xdr:row>65</xdr:row>
      <xdr:rowOff>8466</xdr:rowOff>
    </xdr:from>
    <xdr:to>
      <xdr:col>22</xdr:col>
      <xdr:colOff>33867</xdr:colOff>
      <xdr:row>79</xdr:row>
      <xdr:rowOff>160867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186266</xdr:colOff>
      <xdr:row>19</xdr:row>
      <xdr:rowOff>93133</xdr:rowOff>
    </xdr:from>
    <xdr:to>
      <xdr:col>8</xdr:col>
      <xdr:colOff>110914</xdr:colOff>
      <xdr:row>35</xdr:row>
      <xdr:rowOff>49106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160867</xdr:colOff>
      <xdr:row>83</xdr:row>
      <xdr:rowOff>8467</xdr:rowOff>
    </xdr:from>
    <xdr:to>
      <xdr:col>31</xdr:col>
      <xdr:colOff>542715</xdr:colOff>
      <xdr:row>96</xdr:row>
      <xdr:rowOff>167639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60960</xdr:colOff>
      <xdr:row>21</xdr:row>
      <xdr:rowOff>137160</xdr:rowOff>
    </xdr:from>
    <xdr:to>
      <xdr:col>41</xdr:col>
      <xdr:colOff>579120</xdr:colOff>
      <xdr:row>42</xdr:row>
      <xdr:rowOff>160020</xdr:rowOff>
    </xdr:to>
    <xdr:sp macro="" textlink="">
      <xdr:nvSpPr>
        <xdr:cNvPr id="102" name="Rectangle 101"/>
        <xdr:cNvSpPr/>
      </xdr:nvSpPr>
      <xdr:spPr>
        <a:xfrm>
          <a:off x="10500360" y="4175760"/>
          <a:ext cx="11170920" cy="3863340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 b="1"/>
            <a:t>Case2</a:t>
          </a:r>
          <a:r>
            <a:rPr lang="it-IT" sz="1100" b="1" baseline="0"/>
            <a:t>, from 0 to 6dB attenuation,</a:t>
          </a:r>
          <a:r>
            <a:rPr lang="it-IT" sz="1100" b="1"/>
            <a:t>2.4E-12, 5000 rows</a:t>
          </a:r>
        </a:p>
      </xdr:txBody>
    </xdr:sp>
    <xdr:clientData/>
  </xdr:twoCellAnchor>
  <xdr:twoCellAnchor>
    <xdr:from>
      <xdr:col>23</xdr:col>
      <xdr:colOff>76200</xdr:colOff>
      <xdr:row>10</xdr:row>
      <xdr:rowOff>15240</xdr:rowOff>
    </xdr:from>
    <xdr:to>
      <xdr:col>41</xdr:col>
      <xdr:colOff>579120</xdr:colOff>
      <xdr:row>21</xdr:row>
      <xdr:rowOff>53340</xdr:rowOff>
    </xdr:to>
    <xdr:sp macro="" textlink="">
      <xdr:nvSpPr>
        <xdr:cNvPr id="97" name="Rectangle 96"/>
        <xdr:cNvSpPr/>
      </xdr:nvSpPr>
      <xdr:spPr>
        <a:xfrm>
          <a:off x="10949940" y="1844040"/>
          <a:ext cx="11155680" cy="2247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 b="1"/>
            <a:t>Case1, 2.4E-12, 5000 rows</a:t>
          </a:r>
        </a:p>
      </xdr:txBody>
    </xdr:sp>
    <xdr:clientData/>
  </xdr:twoCellAnchor>
  <xdr:twoCellAnchor editAs="oneCell">
    <xdr:from>
      <xdr:col>3</xdr:col>
      <xdr:colOff>121920</xdr:colOff>
      <xdr:row>0</xdr:row>
      <xdr:rowOff>148432</xdr:rowOff>
    </xdr:from>
    <xdr:to>
      <xdr:col>16</xdr:col>
      <xdr:colOff>426720</xdr:colOff>
      <xdr:row>7</xdr:row>
      <xdr:rowOff>7620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" y="148432"/>
          <a:ext cx="6103620" cy="1139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167640</xdr:colOff>
      <xdr:row>3</xdr:row>
      <xdr:rowOff>99060</xdr:rowOff>
    </xdr:from>
    <xdr:to>
      <xdr:col>4</xdr:col>
      <xdr:colOff>251460</xdr:colOff>
      <xdr:row>8</xdr:row>
      <xdr:rowOff>68580</xdr:rowOff>
    </xdr:to>
    <xdr:cxnSp macro="">
      <xdr:nvCxnSpPr>
        <xdr:cNvPr id="9" name="Straight Arrow Connector 8"/>
        <xdr:cNvCxnSpPr/>
      </xdr:nvCxnSpPr>
      <xdr:spPr>
        <a:xfrm flipH="1" flipV="1">
          <a:off x="1996440" y="647700"/>
          <a:ext cx="83820" cy="8839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167640</xdr:colOff>
      <xdr:row>3</xdr:row>
      <xdr:rowOff>160020</xdr:rowOff>
    </xdr:from>
    <xdr:to>
      <xdr:col>5</xdr:col>
      <xdr:colOff>335280</xdr:colOff>
      <xdr:row>8</xdr:row>
      <xdr:rowOff>106680</xdr:rowOff>
    </xdr:to>
    <xdr:cxnSp macro="">
      <xdr:nvCxnSpPr>
        <xdr:cNvPr id="10" name="Straight Arrow Connector 9"/>
        <xdr:cNvCxnSpPr/>
      </xdr:nvCxnSpPr>
      <xdr:spPr>
        <a:xfrm flipH="1" flipV="1">
          <a:off x="2369820" y="708660"/>
          <a:ext cx="167640" cy="86106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228600</xdr:colOff>
      <xdr:row>3</xdr:row>
      <xdr:rowOff>167640</xdr:rowOff>
    </xdr:from>
    <xdr:to>
      <xdr:col>6</xdr:col>
      <xdr:colOff>228600</xdr:colOff>
      <xdr:row>8</xdr:row>
      <xdr:rowOff>114300</xdr:rowOff>
    </xdr:to>
    <xdr:cxnSp macro="">
      <xdr:nvCxnSpPr>
        <xdr:cNvPr id="11" name="Straight Arrow Connector 10"/>
        <xdr:cNvCxnSpPr/>
      </xdr:nvCxnSpPr>
      <xdr:spPr>
        <a:xfrm flipV="1">
          <a:off x="2865120" y="716280"/>
          <a:ext cx="0" cy="86106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137160</xdr:colOff>
      <xdr:row>3</xdr:row>
      <xdr:rowOff>144780</xdr:rowOff>
    </xdr:from>
    <xdr:to>
      <xdr:col>7</xdr:col>
      <xdr:colOff>190500</xdr:colOff>
      <xdr:row>8</xdr:row>
      <xdr:rowOff>91440</xdr:rowOff>
    </xdr:to>
    <xdr:cxnSp macro="">
      <xdr:nvCxnSpPr>
        <xdr:cNvPr id="12" name="Straight Arrow Connector 11"/>
        <xdr:cNvCxnSpPr/>
      </xdr:nvCxnSpPr>
      <xdr:spPr>
        <a:xfrm flipH="1" flipV="1">
          <a:off x="3238500" y="693420"/>
          <a:ext cx="53340" cy="86106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121920</xdr:colOff>
      <xdr:row>3</xdr:row>
      <xdr:rowOff>129540</xdr:rowOff>
    </xdr:from>
    <xdr:to>
      <xdr:col>10</xdr:col>
      <xdr:colOff>121920</xdr:colOff>
      <xdr:row>8</xdr:row>
      <xdr:rowOff>129540</xdr:rowOff>
    </xdr:to>
    <xdr:cxnSp macro="">
      <xdr:nvCxnSpPr>
        <xdr:cNvPr id="13" name="Straight Arrow Connector 12"/>
        <xdr:cNvCxnSpPr/>
      </xdr:nvCxnSpPr>
      <xdr:spPr>
        <a:xfrm flipV="1">
          <a:off x="4472940" y="678180"/>
          <a:ext cx="0" cy="91440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68580</xdr:colOff>
      <xdr:row>3</xdr:row>
      <xdr:rowOff>137160</xdr:rowOff>
    </xdr:from>
    <xdr:to>
      <xdr:col>11</xdr:col>
      <xdr:colOff>137160</xdr:colOff>
      <xdr:row>8</xdr:row>
      <xdr:rowOff>121920</xdr:rowOff>
    </xdr:to>
    <xdr:cxnSp macro="">
      <xdr:nvCxnSpPr>
        <xdr:cNvPr id="14" name="Straight Arrow Connector 13"/>
        <xdr:cNvCxnSpPr/>
      </xdr:nvCxnSpPr>
      <xdr:spPr>
        <a:xfrm flipH="1" flipV="1">
          <a:off x="4815840" y="685800"/>
          <a:ext cx="68580" cy="89916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167640</xdr:colOff>
      <xdr:row>3</xdr:row>
      <xdr:rowOff>152400</xdr:rowOff>
    </xdr:from>
    <xdr:to>
      <xdr:col>12</xdr:col>
      <xdr:colOff>198120</xdr:colOff>
      <xdr:row>8</xdr:row>
      <xdr:rowOff>137160</xdr:rowOff>
    </xdr:to>
    <xdr:cxnSp macro="">
      <xdr:nvCxnSpPr>
        <xdr:cNvPr id="15" name="Straight Arrow Connector 14"/>
        <xdr:cNvCxnSpPr/>
      </xdr:nvCxnSpPr>
      <xdr:spPr>
        <a:xfrm flipH="1" flipV="1">
          <a:off x="5326380" y="701040"/>
          <a:ext cx="30480" cy="89916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68580</xdr:colOff>
      <xdr:row>3</xdr:row>
      <xdr:rowOff>114300</xdr:rowOff>
    </xdr:from>
    <xdr:to>
      <xdr:col>13</xdr:col>
      <xdr:colOff>175260</xdr:colOff>
      <xdr:row>8</xdr:row>
      <xdr:rowOff>91440</xdr:rowOff>
    </xdr:to>
    <xdr:cxnSp macro="">
      <xdr:nvCxnSpPr>
        <xdr:cNvPr id="16" name="Straight Arrow Connector 15"/>
        <xdr:cNvCxnSpPr/>
      </xdr:nvCxnSpPr>
      <xdr:spPr>
        <a:xfrm flipH="1" flipV="1">
          <a:off x="5646420" y="662940"/>
          <a:ext cx="106680" cy="89154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60960</xdr:colOff>
      <xdr:row>3</xdr:row>
      <xdr:rowOff>129540</xdr:rowOff>
    </xdr:from>
    <xdr:to>
      <xdr:col>8</xdr:col>
      <xdr:colOff>167640</xdr:colOff>
      <xdr:row>8</xdr:row>
      <xdr:rowOff>83820</xdr:rowOff>
    </xdr:to>
    <xdr:cxnSp macro="">
      <xdr:nvCxnSpPr>
        <xdr:cNvPr id="37" name="Straight Arrow Connector 36"/>
        <xdr:cNvCxnSpPr/>
      </xdr:nvCxnSpPr>
      <xdr:spPr>
        <a:xfrm flipH="1" flipV="1">
          <a:off x="3589020" y="678180"/>
          <a:ext cx="106680" cy="8686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213360</xdr:colOff>
      <xdr:row>3</xdr:row>
      <xdr:rowOff>106680</xdr:rowOff>
    </xdr:from>
    <xdr:to>
      <xdr:col>9</xdr:col>
      <xdr:colOff>228600</xdr:colOff>
      <xdr:row>8</xdr:row>
      <xdr:rowOff>99060</xdr:rowOff>
    </xdr:to>
    <xdr:cxnSp macro="">
      <xdr:nvCxnSpPr>
        <xdr:cNvPr id="43" name="Straight Arrow Connector 42"/>
        <xdr:cNvCxnSpPr/>
      </xdr:nvCxnSpPr>
      <xdr:spPr>
        <a:xfrm flipH="1" flipV="1">
          <a:off x="4145280" y="655320"/>
          <a:ext cx="15240" cy="9067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236219</xdr:colOff>
      <xdr:row>49</xdr:row>
      <xdr:rowOff>38100</xdr:rowOff>
    </xdr:from>
    <xdr:to>
      <xdr:col>21</xdr:col>
      <xdr:colOff>178340</xdr:colOff>
      <xdr:row>59</xdr:row>
      <xdr:rowOff>22860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699" y="9197340"/>
          <a:ext cx="5382801" cy="181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318733</xdr:colOff>
      <xdr:row>49</xdr:row>
      <xdr:rowOff>42899</xdr:rowOff>
    </xdr:from>
    <xdr:to>
      <xdr:col>9</xdr:col>
      <xdr:colOff>220980</xdr:colOff>
      <xdr:row>59</xdr:row>
      <xdr:rowOff>79361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33" y="9202139"/>
          <a:ext cx="4504727" cy="1865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106680</xdr:colOff>
      <xdr:row>11</xdr:row>
      <xdr:rowOff>97363</xdr:rowOff>
    </xdr:from>
    <xdr:to>
      <xdr:col>37</xdr:col>
      <xdr:colOff>160020</xdr:colOff>
      <xdr:row>21</xdr:row>
      <xdr:rowOff>7621</xdr:rowOff>
    </xdr:to>
    <xdr:grpSp>
      <xdr:nvGrpSpPr>
        <xdr:cNvPr id="98" name="Group 97"/>
        <xdr:cNvGrpSpPr/>
      </xdr:nvGrpSpPr>
      <xdr:grpSpPr>
        <a:xfrm>
          <a:off x="11140440" y="2109043"/>
          <a:ext cx="8267700" cy="1937178"/>
          <a:chOff x="10515600" y="2558622"/>
          <a:chExt cx="8267700" cy="1802569"/>
        </a:xfrm>
      </xdr:grpSpPr>
      <xdr:pic>
        <xdr:nvPicPr>
          <xdr:cNvPr id="53" name="Picture 52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515600" y="2559428"/>
            <a:ext cx="2745696" cy="1799212"/>
          </a:xfrm>
          <a:prstGeom prst="rect">
            <a:avLst/>
          </a:prstGeom>
        </xdr:spPr>
      </xdr:pic>
      <xdr:cxnSp macro="">
        <xdr:nvCxnSpPr>
          <xdr:cNvPr id="54" name="Straight Connector 53"/>
          <xdr:cNvCxnSpPr/>
        </xdr:nvCxnSpPr>
        <xdr:spPr>
          <a:xfrm>
            <a:off x="11239500" y="3124200"/>
            <a:ext cx="769620" cy="99822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8" name="Picture 57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289280" y="2567940"/>
            <a:ext cx="2720340" cy="1782597"/>
          </a:xfrm>
          <a:prstGeom prst="rect">
            <a:avLst/>
          </a:prstGeom>
        </xdr:spPr>
      </xdr:pic>
      <xdr:cxnSp macro="">
        <xdr:nvCxnSpPr>
          <xdr:cNvPr id="59" name="Straight Connector 58"/>
          <xdr:cNvCxnSpPr/>
        </xdr:nvCxnSpPr>
        <xdr:spPr>
          <a:xfrm>
            <a:off x="13967460" y="3116580"/>
            <a:ext cx="640080" cy="9906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61" name="Picture 60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032480" y="2558622"/>
            <a:ext cx="2750820" cy="1802569"/>
          </a:xfrm>
          <a:prstGeom prst="rect">
            <a:avLst/>
          </a:prstGeom>
        </xdr:spPr>
      </xdr:pic>
      <xdr:cxnSp macro="">
        <xdr:nvCxnSpPr>
          <xdr:cNvPr id="62" name="Straight Connector 61"/>
          <xdr:cNvCxnSpPr/>
        </xdr:nvCxnSpPr>
        <xdr:spPr>
          <a:xfrm>
            <a:off x="16741140" y="3116580"/>
            <a:ext cx="533400" cy="9906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28</xdr:col>
      <xdr:colOff>75538</xdr:colOff>
      <xdr:row>33</xdr:row>
      <xdr:rowOff>7069</xdr:rowOff>
    </xdr:from>
    <xdr:to>
      <xdr:col>32</xdr:col>
      <xdr:colOff>472440</xdr:colOff>
      <xdr:row>42</xdr:row>
      <xdr:rowOff>76202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98218" y="6240229"/>
          <a:ext cx="2774342" cy="1715053"/>
        </a:xfrm>
        <a:prstGeom prst="rect">
          <a:avLst/>
        </a:prstGeom>
      </xdr:spPr>
    </xdr:pic>
    <xdr:clientData/>
  </xdr:twoCellAnchor>
  <xdr:twoCellAnchor>
    <xdr:from>
      <xdr:col>33</xdr:col>
      <xdr:colOff>571500</xdr:colOff>
      <xdr:row>26</xdr:row>
      <xdr:rowOff>21295</xdr:rowOff>
    </xdr:from>
    <xdr:to>
      <xdr:col>35</xdr:col>
      <xdr:colOff>205740</xdr:colOff>
      <xdr:row>31</xdr:row>
      <xdr:rowOff>77352</xdr:rowOff>
    </xdr:to>
    <xdr:cxnSp macro="">
      <xdr:nvCxnSpPr>
        <xdr:cNvPr id="67" name="Straight Connector 66"/>
        <xdr:cNvCxnSpPr/>
      </xdr:nvCxnSpPr>
      <xdr:spPr>
        <a:xfrm>
          <a:off x="17381220" y="4974295"/>
          <a:ext cx="853440" cy="970457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495300</xdr:colOff>
      <xdr:row>23</xdr:row>
      <xdr:rowOff>28338</xdr:rowOff>
    </xdr:from>
    <xdr:to>
      <xdr:col>37</xdr:col>
      <xdr:colOff>168046</xdr:colOff>
      <xdr:row>32</xdr:row>
      <xdr:rowOff>95321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695420" y="4432698"/>
          <a:ext cx="2720746" cy="1712903"/>
        </a:xfrm>
        <a:prstGeom prst="rect">
          <a:avLst/>
        </a:prstGeom>
      </xdr:spPr>
    </xdr:pic>
    <xdr:clientData/>
  </xdr:twoCellAnchor>
  <xdr:twoCellAnchor>
    <xdr:from>
      <xdr:col>34</xdr:col>
      <xdr:colOff>60960</xdr:colOff>
      <xdr:row>25</xdr:row>
      <xdr:rowOff>182178</xdr:rowOff>
    </xdr:from>
    <xdr:to>
      <xdr:col>35</xdr:col>
      <xdr:colOff>464820</xdr:colOff>
      <xdr:row>31</xdr:row>
      <xdr:rowOff>48167</xdr:rowOff>
    </xdr:to>
    <xdr:cxnSp macro="">
      <xdr:nvCxnSpPr>
        <xdr:cNvPr id="70" name="Straight Connector 69"/>
        <xdr:cNvCxnSpPr/>
      </xdr:nvCxnSpPr>
      <xdr:spPr>
        <a:xfrm>
          <a:off x="17480280" y="4952298"/>
          <a:ext cx="1013460" cy="96326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358140</xdr:colOff>
      <xdr:row>26</xdr:row>
      <xdr:rowOff>38115</xdr:rowOff>
    </xdr:from>
    <xdr:to>
      <xdr:col>34</xdr:col>
      <xdr:colOff>608145</xdr:colOff>
      <xdr:row>27</xdr:row>
      <xdr:rowOff>104816</xdr:rowOff>
    </xdr:to>
    <xdr:sp macro="" textlink="">
      <xdr:nvSpPr>
        <xdr:cNvPr id="74" name="TextBox 73"/>
        <xdr:cNvSpPr txBox="1"/>
      </xdr:nvSpPr>
      <xdr:spPr>
        <a:xfrm>
          <a:off x="17777460" y="4991115"/>
          <a:ext cx="250005" cy="2495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it-IT" sz="1100"/>
            <a:t>?</a:t>
          </a:r>
        </a:p>
      </xdr:txBody>
    </xdr:sp>
    <xdr:clientData/>
  </xdr:twoCellAnchor>
  <xdr:twoCellAnchor>
    <xdr:from>
      <xdr:col>23</xdr:col>
      <xdr:colOff>103086</xdr:colOff>
      <xdr:row>23</xdr:row>
      <xdr:rowOff>37980</xdr:rowOff>
    </xdr:from>
    <xdr:to>
      <xdr:col>28</xdr:col>
      <xdr:colOff>46873</xdr:colOff>
      <xdr:row>32</xdr:row>
      <xdr:rowOff>81375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36846" y="4442340"/>
          <a:ext cx="2732707" cy="1689315"/>
        </a:xfrm>
        <a:prstGeom prst="rect">
          <a:avLst/>
        </a:prstGeom>
      </xdr:spPr>
    </xdr:pic>
    <xdr:clientData/>
  </xdr:twoCellAnchor>
  <xdr:twoCellAnchor>
    <xdr:from>
      <xdr:col>24</xdr:col>
      <xdr:colOff>358140</xdr:colOff>
      <xdr:row>26</xdr:row>
      <xdr:rowOff>6918</xdr:rowOff>
    </xdr:from>
    <xdr:to>
      <xdr:col>25</xdr:col>
      <xdr:colOff>563880</xdr:colOff>
      <xdr:row>31</xdr:row>
      <xdr:rowOff>27033</xdr:rowOff>
    </xdr:to>
    <xdr:cxnSp macro="">
      <xdr:nvCxnSpPr>
        <xdr:cNvPr id="76" name="Straight Connector 75"/>
        <xdr:cNvCxnSpPr/>
      </xdr:nvCxnSpPr>
      <xdr:spPr>
        <a:xfrm>
          <a:off x="11910060" y="4959918"/>
          <a:ext cx="731520" cy="93451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81</xdr:row>
      <xdr:rowOff>106680</xdr:rowOff>
    </xdr:from>
    <xdr:to>
      <xdr:col>37</xdr:col>
      <xdr:colOff>167640</xdr:colOff>
      <xdr:row>93</xdr:row>
      <xdr:rowOff>22860</xdr:rowOff>
    </xdr:to>
    <xdr:grpSp>
      <xdr:nvGrpSpPr>
        <xdr:cNvPr id="41" name="Group 40"/>
        <xdr:cNvGrpSpPr/>
      </xdr:nvGrpSpPr>
      <xdr:grpSpPr>
        <a:xfrm>
          <a:off x="11033760" y="15118080"/>
          <a:ext cx="8382000" cy="2110740"/>
          <a:chOff x="10485120" y="10599420"/>
          <a:chExt cx="8382000" cy="2110740"/>
        </a:xfrm>
      </xdr:grpSpPr>
      <xdr:sp macro="" textlink="">
        <xdr:nvSpPr>
          <xdr:cNvPr id="104" name="Rectangle 103"/>
          <xdr:cNvSpPr/>
        </xdr:nvSpPr>
        <xdr:spPr>
          <a:xfrm>
            <a:off x="10485120" y="10599420"/>
            <a:ext cx="8382000" cy="2110740"/>
          </a:xfrm>
          <a:prstGeom prst="rect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it-IT" sz="1100" b="1"/>
              <a:t>Case4,2.4E-12, 5000 rows</a:t>
            </a:r>
          </a:p>
        </xdr:txBody>
      </xdr:sp>
      <xdr:grpSp>
        <xdr:nvGrpSpPr>
          <xdr:cNvPr id="101" name="Group 100"/>
          <xdr:cNvGrpSpPr/>
        </xdr:nvGrpSpPr>
        <xdr:grpSpPr>
          <a:xfrm>
            <a:off x="13342620" y="10841661"/>
            <a:ext cx="5471160" cy="1817985"/>
            <a:chOff x="13312140" y="8334681"/>
            <a:chExt cx="5471160" cy="1817985"/>
          </a:xfrm>
        </xdr:grpSpPr>
        <xdr:pic>
          <xdr:nvPicPr>
            <xdr:cNvPr id="91" name="Picture 90"/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6037774" y="8336280"/>
              <a:ext cx="2745526" cy="1799101"/>
            </a:xfrm>
            <a:prstGeom prst="rect">
              <a:avLst/>
            </a:prstGeom>
          </xdr:spPr>
        </xdr:pic>
        <xdr:cxnSp macro="">
          <xdr:nvCxnSpPr>
            <xdr:cNvPr id="92" name="Straight Connector 91"/>
            <xdr:cNvCxnSpPr/>
          </xdr:nvCxnSpPr>
          <xdr:spPr>
            <a:xfrm>
              <a:off x="16718280" y="8900160"/>
              <a:ext cx="541020" cy="106680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pic>
          <xdr:nvPicPr>
            <xdr:cNvPr id="94" name="Picture 93"/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13312140" y="8334681"/>
              <a:ext cx="2689859" cy="1817985"/>
            </a:xfrm>
            <a:prstGeom prst="rect">
              <a:avLst/>
            </a:prstGeom>
          </xdr:spPr>
        </xdr:pic>
        <xdr:cxnSp macro="">
          <xdr:nvCxnSpPr>
            <xdr:cNvPr id="95" name="Straight Connector 94"/>
            <xdr:cNvCxnSpPr/>
          </xdr:nvCxnSpPr>
          <xdr:spPr>
            <a:xfrm>
              <a:off x="14340840" y="8869680"/>
              <a:ext cx="1638300" cy="103632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29</xdr:col>
      <xdr:colOff>247866</xdr:colOff>
      <xdr:row>35</xdr:row>
      <xdr:rowOff>165498</xdr:rowOff>
    </xdr:from>
    <xdr:to>
      <xdr:col>30</xdr:col>
      <xdr:colOff>563880</xdr:colOff>
      <xdr:row>41</xdr:row>
      <xdr:rowOff>76200</xdr:rowOff>
    </xdr:to>
    <xdr:cxnSp macro="">
      <xdr:nvCxnSpPr>
        <xdr:cNvPr id="47" name="Straight Connector 46"/>
        <xdr:cNvCxnSpPr/>
      </xdr:nvCxnSpPr>
      <xdr:spPr>
        <a:xfrm>
          <a:off x="14024826" y="6764418"/>
          <a:ext cx="925614" cy="1007982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28</xdr:col>
      <xdr:colOff>84236</xdr:colOff>
      <xdr:row>23</xdr:row>
      <xdr:rowOff>30480</xdr:rowOff>
    </xdr:from>
    <xdr:to>
      <xdr:col>32</xdr:col>
      <xdr:colOff>449580</xdr:colOff>
      <xdr:row>32</xdr:row>
      <xdr:rowOff>83820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312556" y="4434840"/>
          <a:ext cx="2742784" cy="1699260"/>
        </a:xfrm>
        <a:prstGeom prst="rect">
          <a:avLst/>
        </a:prstGeom>
      </xdr:spPr>
    </xdr:pic>
    <xdr:clientData/>
  </xdr:twoCellAnchor>
  <xdr:twoCellAnchor>
    <xdr:from>
      <xdr:col>29</xdr:col>
      <xdr:colOff>255486</xdr:colOff>
      <xdr:row>26</xdr:row>
      <xdr:rowOff>5478</xdr:rowOff>
    </xdr:from>
    <xdr:to>
      <xdr:col>30</xdr:col>
      <xdr:colOff>335280</xdr:colOff>
      <xdr:row>31</xdr:row>
      <xdr:rowOff>38100</xdr:rowOff>
    </xdr:to>
    <xdr:cxnSp macro="">
      <xdr:nvCxnSpPr>
        <xdr:cNvPr id="50" name="Straight Connector 49"/>
        <xdr:cNvCxnSpPr/>
      </xdr:nvCxnSpPr>
      <xdr:spPr>
        <a:xfrm>
          <a:off x="14032446" y="4958478"/>
          <a:ext cx="689394" cy="947022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23</xdr:col>
      <xdr:colOff>99060</xdr:colOff>
      <xdr:row>33</xdr:row>
      <xdr:rowOff>0</xdr:rowOff>
    </xdr:from>
    <xdr:to>
      <xdr:col>28</xdr:col>
      <xdr:colOff>53340</xdr:colOff>
      <xdr:row>42</xdr:row>
      <xdr:rowOff>68579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538460" y="6233160"/>
          <a:ext cx="2743200" cy="1714499"/>
        </a:xfrm>
        <a:prstGeom prst="rect">
          <a:avLst/>
        </a:prstGeom>
      </xdr:spPr>
    </xdr:pic>
    <xdr:clientData/>
  </xdr:twoCellAnchor>
  <xdr:twoCellAnchor>
    <xdr:from>
      <xdr:col>24</xdr:col>
      <xdr:colOff>339306</xdr:colOff>
      <xdr:row>35</xdr:row>
      <xdr:rowOff>165498</xdr:rowOff>
    </xdr:from>
    <xdr:to>
      <xdr:col>26</xdr:col>
      <xdr:colOff>99060</xdr:colOff>
      <xdr:row>41</xdr:row>
      <xdr:rowOff>30480</xdr:rowOff>
    </xdr:to>
    <xdr:cxnSp macro="">
      <xdr:nvCxnSpPr>
        <xdr:cNvPr id="55" name="Straight Connector 54"/>
        <xdr:cNvCxnSpPr/>
      </xdr:nvCxnSpPr>
      <xdr:spPr>
        <a:xfrm>
          <a:off x="11296866" y="6764418"/>
          <a:ext cx="895134" cy="962262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32</xdr:col>
      <xdr:colOff>525780</xdr:colOff>
      <xdr:row>33</xdr:row>
      <xdr:rowOff>1</xdr:rowOff>
    </xdr:from>
    <xdr:to>
      <xdr:col>37</xdr:col>
      <xdr:colOff>198526</xdr:colOff>
      <xdr:row>42</xdr:row>
      <xdr:rowOff>68581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131540" y="6233161"/>
          <a:ext cx="2720746" cy="1714500"/>
        </a:xfrm>
        <a:prstGeom prst="rect">
          <a:avLst/>
        </a:prstGeom>
      </xdr:spPr>
    </xdr:pic>
    <xdr:clientData/>
  </xdr:twoCellAnchor>
  <xdr:twoCellAnchor>
    <xdr:from>
      <xdr:col>34</xdr:col>
      <xdr:colOff>4026</xdr:colOff>
      <xdr:row>35</xdr:row>
      <xdr:rowOff>165498</xdr:rowOff>
    </xdr:from>
    <xdr:to>
      <xdr:col>35</xdr:col>
      <xdr:colOff>53340</xdr:colOff>
      <xdr:row>41</xdr:row>
      <xdr:rowOff>22860</xdr:rowOff>
    </xdr:to>
    <xdr:cxnSp macro="">
      <xdr:nvCxnSpPr>
        <xdr:cNvPr id="56" name="Straight Connector 55"/>
        <xdr:cNvCxnSpPr/>
      </xdr:nvCxnSpPr>
      <xdr:spPr>
        <a:xfrm>
          <a:off x="16828986" y="6764418"/>
          <a:ext cx="658914" cy="954642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37</xdr:col>
      <xdr:colOff>304800</xdr:colOff>
      <xdr:row>32</xdr:row>
      <xdr:rowOff>167640</xdr:rowOff>
    </xdr:from>
    <xdr:to>
      <xdr:col>41</xdr:col>
      <xdr:colOff>495300</xdr:colOff>
      <xdr:row>42</xdr:row>
      <xdr:rowOff>61518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958560" y="6217920"/>
          <a:ext cx="2628900" cy="1722678"/>
        </a:xfrm>
        <a:prstGeom prst="rect">
          <a:avLst/>
        </a:prstGeom>
      </xdr:spPr>
    </xdr:pic>
    <xdr:clientData/>
  </xdr:twoCellAnchor>
  <xdr:twoCellAnchor>
    <xdr:from>
      <xdr:col>38</xdr:col>
      <xdr:colOff>346926</xdr:colOff>
      <xdr:row>35</xdr:row>
      <xdr:rowOff>127398</xdr:rowOff>
    </xdr:from>
    <xdr:to>
      <xdr:col>39</xdr:col>
      <xdr:colOff>297180</xdr:colOff>
      <xdr:row>41</xdr:row>
      <xdr:rowOff>30480</xdr:rowOff>
    </xdr:to>
    <xdr:cxnSp macro="">
      <xdr:nvCxnSpPr>
        <xdr:cNvPr id="60" name="Straight Connector 59"/>
        <xdr:cNvCxnSpPr/>
      </xdr:nvCxnSpPr>
      <xdr:spPr>
        <a:xfrm>
          <a:off x="19610286" y="6726318"/>
          <a:ext cx="559854" cy="1000362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60</xdr:row>
      <xdr:rowOff>0</xdr:rowOff>
    </xdr:from>
    <xdr:to>
      <xdr:col>22</xdr:col>
      <xdr:colOff>441960</xdr:colOff>
      <xdr:row>81</xdr:row>
      <xdr:rowOff>22860</xdr:rowOff>
    </xdr:to>
    <xdr:grpSp>
      <xdr:nvGrpSpPr>
        <xdr:cNvPr id="39" name="Group 38"/>
        <xdr:cNvGrpSpPr/>
      </xdr:nvGrpSpPr>
      <xdr:grpSpPr>
        <a:xfrm>
          <a:off x="320040" y="11170920"/>
          <a:ext cx="10645140" cy="3863340"/>
          <a:chOff x="0" y="9890760"/>
          <a:chExt cx="10370820" cy="3863340"/>
        </a:xfrm>
      </xdr:grpSpPr>
      <xdr:sp macro="" textlink="">
        <xdr:nvSpPr>
          <xdr:cNvPr id="63" name="Rectangle 62"/>
          <xdr:cNvSpPr/>
        </xdr:nvSpPr>
        <xdr:spPr>
          <a:xfrm>
            <a:off x="0" y="9890760"/>
            <a:ext cx="10370820" cy="3863340"/>
          </a:xfrm>
          <a:prstGeom prst="rect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it-IT" sz="1100" b="1"/>
              <a:t>Case2</a:t>
            </a:r>
            <a:r>
              <a:rPr lang="it-IT" sz="1100" b="1" baseline="0"/>
              <a:t>, from 0 to 6dB attenuation,</a:t>
            </a:r>
            <a:r>
              <a:rPr lang="it-IT" sz="1100" b="1"/>
              <a:t>2.4E-4, 5000 rows</a:t>
            </a:r>
          </a:p>
        </xdr:txBody>
      </xdr:sp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7736342" y="12009120"/>
            <a:ext cx="2558684" cy="1676666"/>
          </a:xfrm>
          <a:prstGeom prst="rect">
            <a:avLst/>
          </a:prstGeom>
        </xdr:spPr>
      </xdr:pic>
      <xdr:cxnSp macro="">
        <xdr:nvCxnSpPr>
          <xdr:cNvPr id="65" name="Straight Connector 64"/>
          <xdr:cNvCxnSpPr/>
        </xdr:nvCxnSpPr>
        <xdr:spPr>
          <a:xfrm>
            <a:off x="8267700" y="12532756"/>
            <a:ext cx="266700" cy="94702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5087796" y="11993880"/>
            <a:ext cx="2593569" cy="1699526"/>
          </a:xfrm>
          <a:prstGeom prst="rect">
            <a:avLst/>
          </a:prstGeom>
        </xdr:spPr>
      </xdr:pic>
      <xdr:cxnSp macro="">
        <xdr:nvCxnSpPr>
          <xdr:cNvPr id="68" name="Straight Connector 67"/>
          <xdr:cNvCxnSpPr/>
        </xdr:nvCxnSpPr>
        <xdr:spPr>
          <a:xfrm>
            <a:off x="5638800" y="12517516"/>
            <a:ext cx="312420" cy="96988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2423160" y="11980708"/>
            <a:ext cx="2636926" cy="1727937"/>
          </a:xfrm>
          <a:prstGeom prst="rect">
            <a:avLst/>
          </a:prstGeom>
        </xdr:spPr>
      </xdr:pic>
      <xdr:cxnSp macro="">
        <xdr:nvCxnSpPr>
          <xdr:cNvPr id="71" name="Straight Connector 70"/>
          <xdr:cNvCxnSpPr/>
        </xdr:nvCxnSpPr>
        <xdr:spPr>
          <a:xfrm>
            <a:off x="2987040" y="12517516"/>
            <a:ext cx="441960" cy="96988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7810500" y="10258328"/>
            <a:ext cx="2515006" cy="1712957"/>
          </a:xfrm>
          <a:prstGeom prst="rect">
            <a:avLst/>
          </a:prstGeom>
        </xdr:spPr>
      </xdr:pic>
      <xdr:cxnSp macro="">
        <xdr:nvCxnSpPr>
          <xdr:cNvPr id="77" name="Straight Connector 76"/>
          <xdr:cNvCxnSpPr/>
        </xdr:nvCxnSpPr>
        <xdr:spPr>
          <a:xfrm>
            <a:off x="8366760" y="10764916"/>
            <a:ext cx="441960" cy="99274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5135880" y="10250448"/>
            <a:ext cx="2591206" cy="1697977"/>
          </a:xfrm>
          <a:prstGeom prst="rect">
            <a:avLst/>
          </a:prstGeom>
        </xdr:spPr>
      </xdr:pic>
      <xdr:cxnSp macro="">
        <xdr:nvCxnSpPr>
          <xdr:cNvPr id="78" name="Straight Connector 77"/>
          <xdr:cNvCxnSpPr/>
        </xdr:nvCxnSpPr>
        <xdr:spPr>
          <a:xfrm>
            <a:off x="5737860" y="10787776"/>
            <a:ext cx="624840" cy="93178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21"/>
          <a:stretch>
            <a:fillRect/>
          </a:stretch>
        </xdr:blipFill>
        <xdr:spPr>
          <a:xfrm>
            <a:off x="2508624" y="10248900"/>
            <a:ext cx="2581941" cy="1691906"/>
          </a:xfrm>
          <a:prstGeom prst="rect">
            <a:avLst/>
          </a:prstGeom>
        </xdr:spPr>
      </xdr:pic>
      <xdr:cxnSp macro="">
        <xdr:nvCxnSpPr>
          <xdr:cNvPr id="82" name="Straight Connector 81"/>
          <xdr:cNvCxnSpPr/>
        </xdr:nvCxnSpPr>
        <xdr:spPr>
          <a:xfrm>
            <a:off x="3200400" y="10757296"/>
            <a:ext cx="525780" cy="93940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22"/>
          <a:stretch>
            <a:fillRect/>
          </a:stretch>
        </xdr:blipFill>
        <xdr:spPr>
          <a:xfrm>
            <a:off x="60960" y="10256520"/>
            <a:ext cx="2423160" cy="1673464"/>
          </a:xfrm>
          <a:prstGeom prst="rect">
            <a:avLst/>
          </a:prstGeom>
        </xdr:spPr>
      </xdr:pic>
      <xdr:cxnSp macro="">
        <xdr:nvCxnSpPr>
          <xdr:cNvPr id="85" name="Straight Connector 84"/>
          <xdr:cNvCxnSpPr/>
        </xdr:nvCxnSpPr>
        <xdr:spPr>
          <a:xfrm>
            <a:off x="739140" y="10795396"/>
            <a:ext cx="701040" cy="89368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144780</xdr:colOff>
      <xdr:row>85</xdr:row>
      <xdr:rowOff>81676</xdr:rowOff>
    </xdr:from>
    <xdr:to>
      <xdr:col>14</xdr:col>
      <xdr:colOff>365760</xdr:colOff>
      <xdr:row>90</xdr:row>
      <xdr:rowOff>38100</xdr:rowOff>
    </xdr:to>
    <xdr:cxnSp macro="">
      <xdr:nvCxnSpPr>
        <xdr:cNvPr id="96" name="Straight Connector 95"/>
        <xdr:cNvCxnSpPr/>
      </xdr:nvCxnSpPr>
      <xdr:spPr>
        <a:xfrm>
          <a:off x="5722620" y="14544436"/>
          <a:ext cx="662940" cy="8708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22860</xdr:colOff>
      <xdr:row>81</xdr:row>
      <xdr:rowOff>99060</xdr:rowOff>
    </xdr:from>
    <xdr:to>
      <xdr:col>22</xdr:col>
      <xdr:colOff>464820</xdr:colOff>
      <xdr:row>102</xdr:row>
      <xdr:rowOff>121920</xdr:rowOff>
    </xdr:to>
    <xdr:grpSp>
      <xdr:nvGrpSpPr>
        <xdr:cNvPr id="38" name="Group 37"/>
        <xdr:cNvGrpSpPr/>
      </xdr:nvGrpSpPr>
      <xdr:grpSpPr>
        <a:xfrm>
          <a:off x="342900" y="15110460"/>
          <a:ext cx="10645140" cy="3863340"/>
          <a:chOff x="22860" y="13830300"/>
          <a:chExt cx="10370820" cy="3863340"/>
        </a:xfrm>
      </xdr:grpSpPr>
      <xdr:sp macro="" textlink="">
        <xdr:nvSpPr>
          <xdr:cNvPr id="112" name="Rectangle 111"/>
          <xdr:cNvSpPr/>
        </xdr:nvSpPr>
        <xdr:spPr>
          <a:xfrm>
            <a:off x="22860" y="13830300"/>
            <a:ext cx="10370820" cy="3863340"/>
          </a:xfrm>
          <a:prstGeom prst="rect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it-IT" sz="1100" b="1"/>
              <a:t>Case3</a:t>
            </a:r>
            <a:r>
              <a:rPr lang="it-IT" sz="1100" b="1" baseline="0"/>
              <a:t>, from 0 to 6dB attenuation,</a:t>
            </a:r>
            <a:r>
              <a:rPr lang="it-IT" sz="1100" b="1"/>
              <a:t>2.4E-12, 5000 rows</a:t>
            </a:r>
          </a:p>
        </xdr:txBody>
      </xdr:sp>
      <xdr:grpSp>
        <xdr:nvGrpSpPr>
          <xdr:cNvPr id="36" name="Group 35"/>
          <xdr:cNvGrpSpPr/>
        </xdr:nvGrpSpPr>
        <xdr:grpSpPr>
          <a:xfrm>
            <a:off x="53341" y="14066520"/>
            <a:ext cx="10286999" cy="3604260"/>
            <a:chOff x="53341" y="14066520"/>
            <a:chExt cx="9867899" cy="3307080"/>
          </a:xfrm>
        </xdr:grpSpPr>
        <xdr:pic>
          <xdr:nvPicPr>
            <xdr:cNvPr id="111" name="Picture 110"/>
            <xdr:cNvPicPr>
              <a:picLocks noChangeAspect="1"/>
            </xdr:cNvPicPr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53341" y="14066520"/>
              <a:ext cx="2392680" cy="1577340"/>
            </a:xfrm>
            <a:prstGeom prst="rect">
              <a:avLst/>
            </a:prstGeom>
          </xdr:spPr>
        </xdr:pic>
        <xdr:pic>
          <xdr:nvPicPr>
            <xdr:cNvPr id="27" name="Picture 26"/>
            <xdr:cNvPicPr>
              <a:picLocks noChangeAspect="1"/>
            </xdr:cNvPicPr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2438400" y="14074140"/>
              <a:ext cx="2567940" cy="1572879"/>
            </a:xfrm>
            <a:prstGeom prst="rect">
              <a:avLst/>
            </a:prstGeom>
          </xdr:spPr>
        </xdr:pic>
        <xdr:pic>
          <xdr:nvPicPr>
            <xdr:cNvPr id="18" name="Picture 17"/>
            <xdr:cNvPicPr>
              <a:picLocks noChangeAspect="1"/>
            </xdr:cNvPicPr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7505700" y="14068880"/>
              <a:ext cx="2415540" cy="1582866"/>
            </a:xfrm>
            <a:prstGeom prst="rect">
              <a:avLst/>
            </a:prstGeom>
          </xdr:spPr>
        </xdr:pic>
        <xdr:pic>
          <xdr:nvPicPr>
            <xdr:cNvPr id="6" name="Picture 5"/>
            <xdr:cNvPicPr>
              <a:picLocks noChangeAspect="1"/>
            </xdr:cNvPicPr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2450085" y="15666720"/>
              <a:ext cx="2563876" cy="1706880"/>
            </a:xfrm>
            <a:prstGeom prst="rect">
              <a:avLst/>
            </a:prstGeom>
          </xdr:spPr>
        </xdr:pic>
        <xdr:pic>
          <xdr:nvPicPr>
            <xdr:cNvPr id="2" name="Picture 1"/>
            <xdr:cNvPicPr>
              <a:picLocks noChangeAspect="1"/>
            </xdr:cNvPicPr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5036820" y="15668534"/>
              <a:ext cx="2430780" cy="1697711"/>
            </a:xfrm>
            <a:prstGeom prst="rect">
              <a:avLst/>
            </a:prstGeom>
          </xdr:spPr>
        </xdr:pic>
        <xdr:cxnSp macro="">
          <xdr:nvCxnSpPr>
            <xdr:cNvPr id="88" name="Straight Connector 87"/>
            <xdr:cNvCxnSpPr/>
          </xdr:nvCxnSpPr>
          <xdr:spPr>
            <a:xfrm>
              <a:off x="708660" y="14529196"/>
              <a:ext cx="632460" cy="93940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" name="Straight Connector 92"/>
            <xdr:cNvCxnSpPr/>
          </xdr:nvCxnSpPr>
          <xdr:spPr>
            <a:xfrm>
              <a:off x="3169920" y="14506336"/>
              <a:ext cx="800100" cy="95464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" name="Straight Connector 104"/>
            <xdr:cNvCxnSpPr/>
          </xdr:nvCxnSpPr>
          <xdr:spPr>
            <a:xfrm>
              <a:off x="8138160" y="14544436"/>
              <a:ext cx="411480" cy="92416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6" name="Straight Connector 105"/>
            <xdr:cNvCxnSpPr/>
          </xdr:nvCxnSpPr>
          <xdr:spPr>
            <a:xfrm>
              <a:off x="3116580" y="16182736"/>
              <a:ext cx="579120" cy="95464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7" name="Straight Connector 106"/>
            <xdr:cNvCxnSpPr/>
          </xdr:nvCxnSpPr>
          <xdr:spPr>
            <a:xfrm>
              <a:off x="5646420" y="16175116"/>
              <a:ext cx="502920" cy="96226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pic>
          <xdr:nvPicPr>
            <xdr:cNvPr id="73" name="Picture 72"/>
            <xdr:cNvPicPr>
              <a:picLocks noChangeAspect="1"/>
            </xdr:cNvPicPr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498080" y="15665648"/>
              <a:ext cx="2423160" cy="1677738"/>
            </a:xfrm>
            <a:prstGeom prst="rect">
              <a:avLst/>
            </a:prstGeom>
          </xdr:spPr>
        </xdr:pic>
        <xdr:cxnSp macro="">
          <xdr:nvCxnSpPr>
            <xdr:cNvPr id="108" name="Straight Connector 107"/>
            <xdr:cNvCxnSpPr/>
          </xdr:nvCxnSpPr>
          <xdr:spPr>
            <a:xfrm>
              <a:off x="8122920" y="16205596"/>
              <a:ext cx="281940" cy="93940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pic>
          <xdr:nvPicPr>
            <xdr:cNvPr id="21" name="Picture 20"/>
            <xdr:cNvPicPr>
              <a:picLocks noChangeAspect="1"/>
            </xdr:cNvPicPr>
          </xdr:nvPicPr>
          <xdr:blipFill>
            <a:blip xmlns:r="http://schemas.openxmlformats.org/officeDocument/2006/relationships" r:embed="rId29"/>
            <a:stretch>
              <a:fillRect/>
            </a:stretch>
          </xdr:blipFill>
          <xdr:spPr>
            <a:xfrm>
              <a:off x="5044440" y="14081760"/>
              <a:ext cx="2392680" cy="1562366"/>
            </a:xfrm>
            <a:prstGeom prst="rect">
              <a:avLst/>
            </a:prstGeom>
          </xdr:spPr>
        </xdr:pic>
        <xdr:cxnSp macro="">
          <xdr:nvCxnSpPr>
            <xdr:cNvPr id="109" name="Straight Connector 108"/>
            <xdr:cNvCxnSpPr/>
          </xdr:nvCxnSpPr>
          <xdr:spPr>
            <a:xfrm>
              <a:off x="5737860" y="14567296"/>
              <a:ext cx="594360" cy="86320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23</xdr:col>
      <xdr:colOff>213360</xdr:colOff>
      <xdr:row>52</xdr:row>
      <xdr:rowOff>114300</xdr:rowOff>
    </xdr:from>
    <xdr:to>
      <xdr:col>42</xdr:col>
      <xdr:colOff>129540</xdr:colOff>
      <xdr:row>73</xdr:row>
      <xdr:rowOff>114300</xdr:rowOff>
    </xdr:to>
    <xdr:grpSp>
      <xdr:nvGrpSpPr>
        <xdr:cNvPr id="136" name="Group 135"/>
        <xdr:cNvGrpSpPr/>
      </xdr:nvGrpSpPr>
      <xdr:grpSpPr>
        <a:xfrm>
          <a:off x="11247120" y="9822180"/>
          <a:ext cx="11178540" cy="3840480"/>
          <a:chOff x="10652760" y="8542020"/>
          <a:chExt cx="11178540" cy="3840480"/>
        </a:xfrm>
      </xdr:grpSpPr>
      <xdr:sp macro="" textlink="">
        <xdr:nvSpPr>
          <xdr:cNvPr id="103" name="Rectangle 102"/>
          <xdr:cNvSpPr/>
        </xdr:nvSpPr>
        <xdr:spPr>
          <a:xfrm>
            <a:off x="10652760" y="8542020"/>
            <a:ext cx="11178540" cy="3840480"/>
          </a:xfrm>
          <a:prstGeom prst="rect">
            <a:avLst/>
          </a:prstGeom>
          <a:solidFill>
            <a:srgbClr val="00B05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it-IT" sz="1100" b="1"/>
              <a:t>Case3, 2.4E-4, 5000 rows</a:t>
            </a:r>
          </a:p>
        </xdr:txBody>
      </xdr:sp>
      <xdr:grpSp>
        <xdr:nvGrpSpPr>
          <xdr:cNvPr id="119" name="Group 118"/>
          <xdr:cNvGrpSpPr/>
        </xdr:nvGrpSpPr>
        <xdr:grpSpPr>
          <a:xfrm>
            <a:off x="10736580" y="8763001"/>
            <a:ext cx="8122920" cy="1767839"/>
            <a:chOff x="10523220" y="8663941"/>
            <a:chExt cx="8267700" cy="1805939"/>
          </a:xfrm>
        </xdr:grpSpPr>
        <xdr:pic>
          <xdr:nvPicPr>
            <xdr:cNvPr id="117" name="Picture 116"/>
            <xdr:cNvPicPr>
              <a:picLocks noChangeAspect="1"/>
            </xdr:cNvPicPr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16047720" y="8663941"/>
              <a:ext cx="2743200" cy="1797576"/>
            </a:xfrm>
            <a:prstGeom prst="rect">
              <a:avLst/>
            </a:prstGeom>
          </xdr:spPr>
        </xdr:pic>
        <xdr:pic>
          <xdr:nvPicPr>
            <xdr:cNvPr id="44" name="Picture 43"/>
            <xdr:cNvPicPr>
              <a:picLocks noChangeAspect="1"/>
            </xdr:cNvPicPr>
          </xdr:nvPicPr>
          <xdr:blipFill>
            <a:blip xmlns:r="http://schemas.openxmlformats.org/officeDocument/2006/relationships" r:embed="rId31"/>
            <a:stretch>
              <a:fillRect/>
            </a:stretch>
          </xdr:blipFill>
          <xdr:spPr>
            <a:xfrm>
              <a:off x="10523220" y="8681230"/>
              <a:ext cx="2727960" cy="1787590"/>
            </a:xfrm>
            <a:prstGeom prst="rect">
              <a:avLst/>
            </a:prstGeom>
          </xdr:spPr>
        </xdr:pic>
        <xdr:cxnSp macro="">
          <xdr:nvCxnSpPr>
            <xdr:cNvPr id="113" name="Straight Connector 112"/>
            <xdr:cNvCxnSpPr/>
          </xdr:nvCxnSpPr>
          <xdr:spPr>
            <a:xfrm>
              <a:off x="11155680" y="9235440"/>
              <a:ext cx="533400" cy="103632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pic>
          <xdr:nvPicPr>
            <xdr:cNvPr id="49" name="Picture 48"/>
            <xdr:cNvPicPr>
              <a:picLocks noChangeAspect="1"/>
            </xdr:cNvPicPr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13289280" y="8673604"/>
              <a:ext cx="2741215" cy="1796276"/>
            </a:xfrm>
            <a:prstGeom prst="rect">
              <a:avLst/>
            </a:prstGeom>
          </xdr:spPr>
        </xdr:pic>
        <xdr:cxnSp macro="">
          <xdr:nvCxnSpPr>
            <xdr:cNvPr id="114" name="Straight Connector 113"/>
            <xdr:cNvCxnSpPr/>
          </xdr:nvCxnSpPr>
          <xdr:spPr>
            <a:xfrm>
              <a:off x="13959840" y="9220200"/>
              <a:ext cx="838200" cy="105918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5" name="Straight Connector 114"/>
            <xdr:cNvCxnSpPr/>
          </xdr:nvCxnSpPr>
          <xdr:spPr>
            <a:xfrm>
              <a:off x="16680180" y="9227820"/>
              <a:ext cx="685800" cy="100584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35" name="Group 134"/>
          <xdr:cNvGrpSpPr/>
        </xdr:nvGrpSpPr>
        <xdr:grpSpPr>
          <a:xfrm>
            <a:off x="10713721" y="10538460"/>
            <a:ext cx="10919459" cy="1829066"/>
            <a:chOff x="10713721" y="10538460"/>
            <a:chExt cx="10919459" cy="1829066"/>
          </a:xfrm>
        </xdr:grpSpPr>
        <xdr:pic>
          <xdr:nvPicPr>
            <xdr:cNvPr id="120" name="Picture 119"/>
            <xdr:cNvPicPr>
              <a:picLocks noChangeAspect="1"/>
            </xdr:cNvPicPr>
          </xdr:nvPicPr>
          <xdr:blipFill>
            <a:blip xmlns:r="http://schemas.openxmlformats.org/officeDocument/2006/relationships" r:embed="rId33"/>
            <a:stretch>
              <a:fillRect/>
            </a:stretch>
          </xdr:blipFill>
          <xdr:spPr>
            <a:xfrm>
              <a:off x="10713721" y="10546080"/>
              <a:ext cx="2720340" cy="1813826"/>
            </a:xfrm>
            <a:prstGeom prst="rect">
              <a:avLst/>
            </a:prstGeom>
          </xdr:spPr>
        </xdr:pic>
        <xdr:cxnSp macro="">
          <xdr:nvCxnSpPr>
            <xdr:cNvPr id="121" name="Straight Connector 120"/>
            <xdr:cNvCxnSpPr/>
          </xdr:nvCxnSpPr>
          <xdr:spPr>
            <a:xfrm>
              <a:off x="11285220" y="11102340"/>
              <a:ext cx="495300" cy="101346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pic>
          <xdr:nvPicPr>
            <xdr:cNvPr id="125" name="Picture 124"/>
            <xdr:cNvPicPr>
              <a:picLocks noChangeAspect="1"/>
            </xdr:cNvPicPr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13456920" y="10539990"/>
              <a:ext cx="2697480" cy="1827536"/>
            </a:xfrm>
            <a:prstGeom prst="rect">
              <a:avLst/>
            </a:prstGeom>
          </xdr:spPr>
        </xdr:pic>
        <xdr:cxnSp macro="">
          <xdr:nvCxnSpPr>
            <xdr:cNvPr id="126" name="Straight Connector 125"/>
            <xdr:cNvCxnSpPr/>
          </xdr:nvCxnSpPr>
          <xdr:spPr>
            <a:xfrm>
              <a:off x="14020800" y="11102340"/>
              <a:ext cx="457200" cy="100584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pic>
          <xdr:nvPicPr>
            <xdr:cNvPr id="128" name="Picture 127"/>
            <xdr:cNvPicPr>
              <a:picLocks noChangeAspect="1"/>
            </xdr:cNvPicPr>
          </xdr:nvPicPr>
          <xdr:blipFill>
            <a:blip xmlns:r="http://schemas.openxmlformats.org/officeDocument/2006/relationships" r:embed="rId35"/>
            <a:stretch>
              <a:fillRect/>
            </a:stretch>
          </xdr:blipFill>
          <xdr:spPr>
            <a:xfrm>
              <a:off x="16177260" y="10538460"/>
              <a:ext cx="2667405" cy="1829066"/>
            </a:xfrm>
            <a:prstGeom prst="rect">
              <a:avLst/>
            </a:prstGeom>
          </xdr:spPr>
        </xdr:pic>
        <xdr:cxnSp macro="">
          <xdr:nvCxnSpPr>
            <xdr:cNvPr id="129" name="Straight Connector 128"/>
            <xdr:cNvCxnSpPr/>
          </xdr:nvCxnSpPr>
          <xdr:spPr>
            <a:xfrm>
              <a:off x="16733520" y="11102340"/>
              <a:ext cx="350520" cy="100584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pic>
          <xdr:nvPicPr>
            <xdr:cNvPr id="131" name="Picture 130"/>
            <xdr:cNvPicPr>
              <a:picLocks noChangeAspect="1"/>
            </xdr:cNvPicPr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18867120" y="10547107"/>
              <a:ext cx="2766060" cy="1812557"/>
            </a:xfrm>
            <a:prstGeom prst="rect">
              <a:avLst/>
            </a:prstGeom>
          </xdr:spPr>
        </xdr:pic>
        <xdr:cxnSp macro="">
          <xdr:nvCxnSpPr>
            <xdr:cNvPr id="132" name="Straight Connector 131"/>
            <xdr:cNvCxnSpPr/>
          </xdr:nvCxnSpPr>
          <xdr:spPr>
            <a:xfrm>
              <a:off x="19446240" y="11117580"/>
              <a:ext cx="281940" cy="99822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45720</xdr:rowOff>
    </xdr:from>
    <xdr:to>
      <xdr:col>8</xdr:col>
      <xdr:colOff>304800</xdr:colOff>
      <xdr:row>16</xdr:row>
      <xdr:rowOff>45720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556260</xdr:colOff>
      <xdr:row>1</xdr:row>
      <xdr:rowOff>30480</xdr:rowOff>
    </xdr:from>
    <xdr:to>
      <xdr:col>17</xdr:col>
      <xdr:colOff>297180</xdr:colOff>
      <xdr:row>16</xdr:row>
      <xdr:rowOff>30480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</xdr:colOff>
      <xdr:row>17</xdr:row>
      <xdr:rowOff>0</xdr:rowOff>
    </xdr:from>
    <xdr:to>
      <xdr:col>8</xdr:col>
      <xdr:colOff>312420</xdr:colOff>
      <xdr:row>32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365760</xdr:colOff>
      <xdr:row>17</xdr:row>
      <xdr:rowOff>178912</xdr:rowOff>
    </xdr:from>
    <xdr:to>
      <xdr:col>23</xdr:col>
      <xdr:colOff>45720</xdr:colOff>
      <xdr:row>24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160" y="3287872"/>
          <a:ext cx="7117080" cy="1139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251460</xdr:colOff>
      <xdr:row>20</xdr:row>
      <xdr:rowOff>114300</xdr:rowOff>
    </xdr:from>
    <xdr:to>
      <xdr:col>11</xdr:col>
      <xdr:colOff>274320</xdr:colOff>
      <xdr:row>25</xdr:row>
      <xdr:rowOff>68580</xdr:rowOff>
    </xdr:to>
    <xdr:cxnSp macro="">
      <xdr:nvCxnSpPr>
        <xdr:cNvPr id="6" name="Straight Arrow Connector 5"/>
        <xdr:cNvCxnSpPr/>
      </xdr:nvCxnSpPr>
      <xdr:spPr>
        <a:xfrm flipV="1">
          <a:off x="6850380" y="3771900"/>
          <a:ext cx="22860" cy="8686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167640</xdr:colOff>
      <xdr:row>20</xdr:row>
      <xdr:rowOff>137160</xdr:rowOff>
    </xdr:from>
    <xdr:to>
      <xdr:col>12</xdr:col>
      <xdr:colOff>335280</xdr:colOff>
      <xdr:row>25</xdr:row>
      <xdr:rowOff>106680</xdr:rowOff>
    </xdr:to>
    <xdr:cxnSp macro="">
      <xdr:nvCxnSpPr>
        <xdr:cNvPr id="7" name="Straight Arrow Connector 6"/>
        <xdr:cNvCxnSpPr/>
      </xdr:nvCxnSpPr>
      <xdr:spPr>
        <a:xfrm flipH="1" flipV="1">
          <a:off x="7261860" y="3794760"/>
          <a:ext cx="167640" cy="8839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20</xdr:row>
      <xdr:rowOff>144780</xdr:rowOff>
    </xdr:from>
    <xdr:to>
      <xdr:col>13</xdr:col>
      <xdr:colOff>289560</xdr:colOff>
      <xdr:row>25</xdr:row>
      <xdr:rowOff>114300</xdr:rowOff>
    </xdr:to>
    <xdr:cxnSp macro="">
      <xdr:nvCxnSpPr>
        <xdr:cNvPr id="8" name="Straight Arrow Connector 7"/>
        <xdr:cNvCxnSpPr/>
      </xdr:nvCxnSpPr>
      <xdr:spPr>
        <a:xfrm flipV="1">
          <a:off x="7825740" y="3802380"/>
          <a:ext cx="60960" cy="8839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137160</xdr:colOff>
      <xdr:row>20</xdr:row>
      <xdr:rowOff>99060</xdr:rowOff>
    </xdr:from>
    <xdr:to>
      <xdr:col>14</xdr:col>
      <xdr:colOff>190500</xdr:colOff>
      <xdr:row>25</xdr:row>
      <xdr:rowOff>45720</xdr:rowOff>
    </xdr:to>
    <xdr:cxnSp macro="">
      <xdr:nvCxnSpPr>
        <xdr:cNvPr id="9" name="Straight Arrow Connector 8"/>
        <xdr:cNvCxnSpPr/>
      </xdr:nvCxnSpPr>
      <xdr:spPr>
        <a:xfrm flipH="1" flipV="1">
          <a:off x="8252460" y="3756660"/>
          <a:ext cx="53340" cy="86106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60960</xdr:colOff>
      <xdr:row>20</xdr:row>
      <xdr:rowOff>91440</xdr:rowOff>
    </xdr:from>
    <xdr:to>
      <xdr:col>17</xdr:col>
      <xdr:colOff>121920</xdr:colOff>
      <xdr:row>25</xdr:row>
      <xdr:rowOff>129540</xdr:rowOff>
    </xdr:to>
    <xdr:cxnSp macro="">
      <xdr:nvCxnSpPr>
        <xdr:cNvPr id="10" name="Straight Arrow Connector 9"/>
        <xdr:cNvCxnSpPr/>
      </xdr:nvCxnSpPr>
      <xdr:spPr>
        <a:xfrm flipH="1" flipV="1">
          <a:off x="9745980" y="3749040"/>
          <a:ext cx="60960" cy="95250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441960</xdr:colOff>
      <xdr:row>20</xdr:row>
      <xdr:rowOff>129540</xdr:rowOff>
    </xdr:from>
    <xdr:to>
      <xdr:col>18</xdr:col>
      <xdr:colOff>137160</xdr:colOff>
      <xdr:row>25</xdr:row>
      <xdr:rowOff>121920</xdr:rowOff>
    </xdr:to>
    <xdr:cxnSp macro="">
      <xdr:nvCxnSpPr>
        <xdr:cNvPr id="11" name="Straight Arrow Connector 10"/>
        <xdr:cNvCxnSpPr/>
      </xdr:nvCxnSpPr>
      <xdr:spPr>
        <a:xfrm flipH="1" flipV="1">
          <a:off x="10126980" y="3787140"/>
          <a:ext cx="182880" cy="9067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15240</xdr:colOff>
      <xdr:row>20</xdr:row>
      <xdr:rowOff>129540</xdr:rowOff>
    </xdr:from>
    <xdr:to>
      <xdr:col>19</xdr:col>
      <xdr:colOff>205740</xdr:colOff>
      <xdr:row>25</xdr:row>
      <xdr:rowOff>91440</xdr:rowOff>
    </xdr:to>
    <xdr:cxnSp macro="">
      <xdr:nvCxnSpPr>
        <xdr:cNvPr id="12" name="Straight Arrow Connector 11"/>
        <xdr:cNvCxnSpPr/>
      </xdr:nvCxnSpPr>
      <xdr:spPr>
        <a:xfrm flipH="1" flipV="1">
          <a:off x="10728960" y="3787140"/>
          <a:ext cx="190500" cy="87630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441960</xdr:colOff>
      <xdr:row>20</xdr:row>
      <xdr:rowOff>137160</xdr:rowOff>
    </xdr:from>
    <xdr:to>
      <xdr:col>20</xdr:col>
      <xdr:colOff>175260</xdr:colOff>
      <xdr:row>25</xdr:row>
      <xdr:rowOff>91440</xdr:rowOff>
    </xdr:to>
    <xdr:cxnSp macro="">
      <xdr:nvCxnSpPr>
        <xdr:cNvPr id="13" name="Straight Arrow Connector 12"/>
        <xdr:cNvCxnSpPr/>
      </xdr:nvCxnSpPr>
      <xdr:spPr>
        <a:xfrm flipH="1" flipV="1">
          <a:off x="11155680" y="3794760"/>
          <a:ext cx="266700" cy="8686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</xdr:colOff>
      <xdr:row>20</xdr:row>
      <xdr:rowOff>114300</xdr:rowOff>
    </xdr:from>
    <xdr:to>
      <xdr:col>15</xdr:col>
      <xdr:colOff>167640</xdr:colOff>
      <xdr:row>25</xdr:row>
      <xdr:rowOff>83820</xdr:rowOff>
    </xdr:to>
    <xdr:cxnSp macro="">
      <xdr:nvCxnSpPr>
        <xdr:cNvPr id="14" name="Straight Arrow Connector 13"/>
        <xdr:cNvCxnSpPr/>
      </xdr:nvCxnSpPr>
      <xdr:spPr>
        <a:xfrm flipH="1" flipV="1">
          <a:off x="8641080" y="3771900"/>
          <a:ext cx="160020" cy="88392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175260</xdr:colOff>
      <xdr:row>20</xdr:row>
      <xdr:rowOff>121920</xdr:rowOff>
    </xdr:from>
    <xdr:to>
      <xdr:col>16</xdr:col>
      <xdr:colOff>228600</xdr:colOff>
      <xdr:row>25</xdr:row>
      <xdr:rowOff>99060</xdr:rowOff>
    </xdr:to>
    <xdr:cxnSp macro="">
      <xdr:nvCxnSpPr>
        <xdr:cNvPr id="15" name="Straight Arrow Connector 14"/>
        <xdr:cNvCxnSpPr/>
      </xdr:nvCxnSpPr>
      <xdr:spPr>
        <a:xfrm flipH="1" flipV="1">
          <a:off x="9326880" y="3779520"/>
          <a:ext cx="53340" cy="89154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34</xdr:row>
      <xdr:rowOff>0</xdr:rowOff>
    </xdr:from>
    <xdr:to>
      <xdr:col>13</xdr:col>
      <xdr:colOff>160020</xdr:colOff>
      <xdr:row>58</xdr:row>
      <xdr:rowOff>38100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32</xdr:row>
      <xdr:rowOff>0</xdr:rowOff>
    </xdr:from>
    <xdr:to>
      <xdr:col>23</xdr:col>
      <xdr:colOff>137160</xdr:colOff>
      <xdr:row>48</xdr:row>
      <xdr:rowOff>129540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7620</xdr:colOff>
      <xdr:row>49</xdr:row>
      <xdr:rowOff>38100</xdr:rowOff>
    </xdr:from>
    <xdr:to>
      <xdr:col>23</xdr:col>
      <xdr:colOff>160020</xdr:colOff>
      <xdr:row>66</xdr:row>
      <xdr:rowOff>45720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67</xdr:row>
      <xdr:rowOff>0</xdr:rowOff>
    </xdr:from>
    <xdr:to>
      <xdr:col>23</xdr:col>
      <xdr:colOff>160020</xdr:colOff>
      <xdr:row>82</xdr:row>
      <xdr:rowOff>114300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0:E19"/>
  <sheetViews>
    <sheetView tabSelected="1" workbookViewId="0">
      <selection activeCell="E25" sqref="E25"/>
    </sheetView>
  </sheetViews>
  <sheetFormatPr defaultRowHeight="14.4" x14ac:dyDescent="0.3"/>
  <cols>
    <col min="1" max="16384" width="8.88671875" style="1"/>
  </cols>
  <sheetData>
    <row r="10" spans="5:5" ht="28.8" x14ac:dyDescent="0.55000000000000004">
      <c r="E10" s="59" t="s">
        <v>84</v>
      </c>
    </row>
    <row r="11" spans="5:5" x14ac:dyDescent="0.3">
      <c r="E11" s="209" t="s">
        <v>144</v>
      </c>
    </row>
    <row r="18" spans="5:5" x14ac:dyDescent="0.3">
      <c r="E18" s="1" t="s">
        <v>145</v>
      </c>
    </row>
    <row r="19" spans="5:5" x14ac:dyDescent="0.3">
      <c r="E19" s="1" t="s">
        <v>146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AC96"/>
  <sheetViews>
    <sheetView zoomScaleNormal="100" workbookViewId="0">
      <selection activeCell="A74" sqref="A74:X92"/>
    </sheetView>
  </sheetViews>
  <sheetFormatPr defaultRowHeight="14.4" x14ac:dyDescent="0.3"/>
  <cols>
    <col min="1" max="1" width="4" style="1" customWidth="1"/>
    <col min="2" max="2" width="10.109375" style="1" customWidth="1"/>
    <col min="3" max="3" width="7.109375" style="1" customWidth="1"/>
    <col min="4" max="4" width="11.6640625" style="1" customWidth="1"/>
    <col min="5" max="5" width="5.44140625" style="1" customWidth="1"/>
    <col min="6" max="6" width="6.33203125" style="1" customWidth="1"/>
    <col min="7" max="7" width="6.77734375" style="1" customWidth="1"/>
    <col min="8" max="8" width="6.21875" style="1" customWidth="1"/>
    <col min="9" max="9" width="5.88671875" style="1" customWidth="1"/>
    <col min="10" max="10" width="6.109375" style="1" customWidth="1"/>
    <col min="11" max="11" width="5.77734375" style="1" customWidth="1"/>
    <col min="12" max="12" width="6" style="1" customWidth="1"/>
    <col min="13" max="13" width="6.109375" style="1" customWidth="1"/>
    <col min="14" max="14" width="6.44140625" style="1" customWidth="1"/>
    <col min="15" max="16" width="5.88671875" style="1" customWidth="1"/>
    <col min="17" max="17" width="7.44140625" style="1" customWidth="1"/>
    <col min="18" max="18" width="9.109375" style="1" customWidth="1"/>
    <col min="19" max="19" width="7.6640625" style="1" customWidth="1"/>
    <col min="20" max="20" width="9.21875" style="1" customWidth="1"/>
    <col min="21" max="21" width="8.109375" style="1" customWidth="1"/>
    <col min="22" max="22" width="11" style="1" customWidth="1"/>
    <col min="23" max="23" width="10.77734375" style="1" customWidth="1"/>
    <col min="24" max="24" width="7.5546875" style="1" customWidth="1"/>
    <col min="25" max="25" width="7.6640625" style="1" customWidth="1"/>
    <col min="26" max="27" width="8.88671875" style="1"/>
    <col min="28" max="28" width="7.6640625" style="1" customWidth="1"/>
    <col min="29" max="29" width="8" style="1" customWidth="1"/>
    <col min="30" max="16384" width="8.88671875" style="1"/>
  </cols>
  <sheetData>
    <row r="8" spans="2:29" x14ac:dyDescent="0.3">
      <c r="I8" s="1" t="s">
        <v>36</v>
      </c>
      <c r="S8" s="1" t="s">
        <v>37</v>
      </c>
      <c r="W8" s="1" t="s">
        <v>36</v>
      </c>
      <c r="AA8" s="1" t="s">
        <v>38</v>
      </c>
    </row>
    <row r="9" spans="2:29" x14ac:dyDescent="0.3">
      <c r="D9" s="6" t="s">
        <v>0</v>
      </c>
      <c r="E9" s="6"/>
      <c r="F9" s="6"/>
      <c r="G9" s="6"/>
      <c r="H9" s="6"/>
      <c r="I9" s="6"/>
      <c r="J9" s="6"/>
      <c r="K9" s="6"/>
      <c r="L9" s="6"/>
      <c r="M9" s="6"/>
      <c r="N9" s="6"/>
      <c r="O9" s="6" t="s">
        <v>0</v>
      </c>
      <c r="R9" s="6" t="s">
        <v>0</v>
      </c>
      <c r="S9" s="6"/>
      <c r="T9" s="6"/>
      <c r="U9" s="6"/>
      <c r="V9" s="6"/>
      <c r="W9" s="6"/>
      <c r="X9" s="6"/>
      <c r="Y9" s="6"/>
      <c r="Z9" s="6"/>
      <c r="AA9" s="6"/>
      <c r="AB9" s="6"/>
      <c r="AC9" s="6" t="s">
        <v>0</v>
      </c>
    </row>
    <row r="10" spans="2:29" x14ac:dyDescent="0.3">
      <c r="D10" s="7" t="s">
        <v>1</v>
      </c>
      <c r="E10" s="2" t="s">
        <v>2</v>
      </c>
      <c r="F10" s="3" t="s">
        <v>3</v>
      </c>
      <c r="G10" s="3" t="s">
        <v>4</v>
      </c>
      <c r="H10" s="4" t="s">
        <v>5</v>
      </c>
      <c r="I10" s="5" t="s">
        <v>6</v>
      </c>
      <c r="J10" s="5" t="s">
        <v>7</v>
      </c>
      <c r="K10" s="4" t="s">
        <v>8</v>
      </c>
      <c r="L10" s="3" t="s">
        <v>9</v>
      </c>
      <c r="M10" s="3" t="s">
        <v>10</v>
      </c>
      <c r="N10" s="2" t="s">
        <v>11</v>
      </c>
      <c r="O10" s="7" t="s">
        <v>12</v>
      </c>
      <c r="R10" s="7" t="s">
        <v>1</v>
      </c>
      <c r="S10" s="2" t="s">
        <v>2</v>
      </c>
      <c r="T10" s="3" t="s">
        <v>3</v>
      </c>
      <c r="U10" s="3" t="s">
        <v>4</v>
      </c>
      <c r="V10" s="4" t="s">
        <v>5</v>
      </c>
      <c r="W10" s="5" t="s">
        <v>6</v>
      </c>
      <c r="X10" s="5" t="s">
        <v>7</v>
      </c>
      <c r="Y10" s="4" t="s">
        <v>8</v>
      </c>
      <c r="Z10" s="3" t="s">
        <v>9</v>
      </c>
      <c r="AA10" s="3" t="s">
        <v>10</v>
      </c>
      <c r="AB10" s="2" t="s">
        <v>11</v>
      </c>
      <c r="AC10" s="7" t="s">
        <v>12</v>
      </c>
    </row>
    <row r="11" spans="2:29" x14ac:dyDescent="0.3">
      <c r="D11" s="6" t="s">
        <v>13</v>
      </c>
      <c r="E11" s="6" t="s">
        <v>14</v>
      </c>
      <c r="F11" s="6" t="s">
        <v>15</v>
      </c>
      <c r="G11" s="6" t="s">
        <v>15</v>
      </c>
      <c r="H11" s="6" t="s">
        <v>16</v>
      </c>
      <c r="I11" s="6" t="s">
        <v>17</v>
      </c>
      <c r="J11" s="6" t="s">
        <v>17</v>
      </c>
      <c r="K11" s="6" t="s">
        <v>16</v>
      </c>
      <c r="L11" s="6" t="s">
        <v>15</v>
      </c>
      <c r="M11" s="6" t="s">
        <v>15</v>
      </c>
      <c r="N11" s="6" t="s">
        <v>14</v>
      </c>
      <c r="O11" s="6" t="s">
        <v>13</v>
      </c>
      <c r="R11" s="6" t="s">
        <v>13</v>
      </c>
      <c r="S11" s="6" t="s">
        <v>14</v>
      </c>
      <c r="T11" s="6" t="s">
        <v>15</v>
      </c>
      <c r="U11" s="6" t="s">
        <v>15</v>
      </c>
      <c r="V11" s="6" t="s">
        <v>16</v>
      </c>
      <c r="W11" s="6" t="s">
        <v>17</v>
      </c>
      <c r="X11" s="6" t="s">
        <v>17</v>
      </c>
      <c r="Y11" s="6" t="s">
        <v>16</v>
      </c>
      <c r="Z11" s="6" t="s">
        <v>15</v>
      </c>
      <c r="AA11" s="6" t="s">
        <v>15</v>
      </c>
      <c r="AB11" s="6" t="s">
        <v>14</v>
      </c>
      <c r="AC11" s="6" t="s">
        <v>13</v>
      </c>
    </row>
    <row r="12" spans="2:29" x14ac:dyDescent="0.3">
      <c r="D12" s="8">
        <v>-26</v>
      </c>
      <c r="E12" s="8">
        <v>-35</v>
      </c>
      <c r="F12" s="8">
        <v>-55</v>
      </c>
      <c r="G12" s="8">
        <v>-55</v>
      </c>
      <c r="H12" s="8">
        <v>-35</v>
      </c>
      <c r="I12" s="8">
        <v>-1000</v>
      </c>
      <c r="J12" s="8">
        <v>-1000</v>
      </c>
      <c r="K12" s="8">
        <v>-35</v>
      </c>
      <c r="L12" s="8">
        <v>-55</v>
      </c>
      <c r="M12" s="8">
        <v>-55</v>
      </c>
      <c r="N12" s="8">
        <v>-35</v>
      </c>
      <c r="O12" s="8">
        <v>-26</v>
      </c>
      <c r="R12" s="8">
        <v>-26</v>
      </c>
      <c r="S12" s="8">
        <v>-1000</v>
      </c>
      <c r="T12" s="8">
        <v>-55</v>
      </c>
      <c r="U12" s="8">
        <v>-55</v>
      </c>
      <c r="V12" s="8">
        <v>-1000</v>
      </c>
      <c r="W12" s="8">
        <v>-1000</v>
      </c>
      <c r="X12" s="8">
        <v>-1000</v>
      </c>
      <c r="Y12" s="8">
        <v>-1000</v>
      </c>
      <c r="Z12" s="8">
        <v>-55</v>
      </c>
      <c r="AA12" s="8">
        <v>-55</v>
      </c>
      <c r="AB12" s="8">
        <v>-1000</v>
      </c>
      <c r="AC12" s="8">
        <v>-26</v>
      </c>
    </row>
    <row r="14" spans="2:29" x14ac:dyDescent="0.3">
      <c r="R14" s="165" t="s">
        <v>88</v>
      </c>
      <c r="S14" s="166"/>
      <c r="T14" s="44" t="s">
        <v>87</v>
      </c>
      <c r="U14" s="167" t="s">
        <v>86</v>
      </c>
      <c r="V14" s="165"/>
      <c r="W14" s="165"/>
    </row>
    <row r="15" spans="2:29" ht="30" customHeight="1" x14ac:dyDescent="0.3">
      <c r="C15" s="98" t="s">
        <v>97</v>
      </c>
      <c r="D15" s="98" t="s">
        <v>96</v>
      </c>
      <c r="E15" s="86" t="s">
        <v>1</v>
      </c>
      <c r="F15" s="87" t="s">
        <v>2</v>
      </c>
      <c r="G15" s="88" t="s">
        <v>3</v>
      </c>
      <c r="H15" s="88" t="s">
        <v>4</v>
      </c>
      <c r="I15" s="89" t="s">
        <v>5</v>
      </c>
      <c r="J15" s="90" t="s">
        <v>6</v>
      </c>
      <c r="K15" s="99" t="s">
        <v>28</v>
      </c>
      <c r="L15" s="90" t="s">
        <v>7</v>
      </c>
      <c r="M15" s="89" t="s">
        <v>8</v>
      </c>
      <c r="N15" s="88" t="s">
        <v>9</v>
      </c>
      <c r="O15" s="88" t="s">
        <v>10</v>
      </c>
      <c r="P15" s="87" t="s">
        <v>11</v>
      </c>
      <c r="Q15" s="91" t="s">
        <v>12</v>
      </c>
      <c r="R15" s="60" t="s">
        <v>91</v>
      </c>
      <c r="S15" s="63" t="s">
        <v>92</v>
      </c>
      <c r="T15" s="60" t="s">
        <v>147</v>
      </c>
      <c r="U15" s="64" t="s">
        <v>148</v>
      </c>
      <c r="V15" s="60" t="s">
        <v>90</v>
      </c>
      <c r="W15" s="60" t="s">
        <v>98</v>
      </c>
    </row>
    <row r="16" spans="2:29" x14ac:dyDescent="0.3">
      <c r="B16" s="84" t="s">
        <v>20</v>
      </c>
      <c r="C16" s="51">
        <v>5</v>
      </c>
      <c r="D16" s="83" t="s">
        <v>22</v>
      </c>
      <c r="E16" s="8">
        <v>-26</v>
      </c>
      <c r="F16" s="8">
        <v>-1000</v>
      </c>
      <c r="G16" s="8">
        <v>-26</v>
      </c>
      <c r="H16" s="8">
        <v>-26</v>
      </c>
      <c r="I16" s="8">
        <v>-1000</v>
      </c>
      <c r="J16" s="8">
        <v>-1000</v>
      </c>
      <c r="K16" s="8">
        <v>0</v>
      </c>
      <c r="L16" s="8">
        <v>-1000</v>
      </c>
      <c r="M16" s="8">
        <v>-1000</v>
      </c>
      <c r="N16" s="8">
        <v>-26</v>
      </c>
      <c r="O16" s="8">
        <v>-26</v>
      </c>
      <c r="P16" s="8">
        <v>-1000</v>
      </c>
      <c r="Q16" s="8">
        <v>-26</v>
      </c>
      <c r="R16" s="104">
        <v>4.7</v>
      </c>
      <c r="S16" s="105">
        <v>3.24</v>
      </c>
      <c r="T16" s="106">
        <v>3.22</v>
      </c>
      <c r="U16" s="105">
        <v>4.54</v>
      </c>
      <c r="V16" s="107">
        <v>2.4</v>
      </c>
      <c r="W16" s="108">
        <v>3.4</v>
      </c>
    </row>
    <row r="17" spans="2:23" x14ac:dyDescent="0.3">
      <c r="B17" s="84" t="s">
        <v>21</v>
      </c>
      <c r="C17" s="80">
        <v>5</v>
      </c>
      <c r="D17" s="83" t="s">
        <v>23</v>
      </c>
      <c r="E17" s="8">
        <v>-26</v>
      </c>
      <c r="F17" s="8">
        <v>-1000</v>
      </c>
      <c r="G17" s="8">
        <v>-35</v>
      </c>
      <c r="H17" s="8">
        <v>-35</v>
      </c>
      <c r="I17" s="8">
        <v>-1000</v>
      </c>
      <c r="J17" s="8">
        <v>-1000</v>
      </c>
      <c r="K17" s="8">
        <v>0</v>
      </c>
      <c r="L17" s="8">
        <v>-1000</v>
      </c>
      <c r="M17" s="8">
        <v>-1000</v>
      </c>
      <c r="N17" s="8">
        <v>-35</v>
      </c>
      <c r="O17" s="8">
        <v>-35</v>
      </c>
      <c r="P17" s="8">
        <v>-1000</v>
      </c>
      <c r="Q17" s="8">
        <v>-26</v>
      </c>
      <c r="R17" s="109">
        <v>0.98</v>
      </c>
      <c r="S17" s="102">
        <v>0.76</v>
      </c>
      <c r="T17" s="103">
        <v>0.76</v>
      </c>
      <c r="U17" s="102">
        <v>0.98</v>
      </c>
      <c r="V17" s="110">
        <v>0.5</v>
      </c>
      <c r="W17" s="111">
        <v>0.75</v>
      </c>
    </row>
    <row r="18" spans="2:23" x14ac:dyDescent="0.3">
      <c r="B18" s="84" t="s">
        <v>24</v>
      </c>
      <c r="C18" s="80">
        <v>5</v>
      </c>
      <c r="D18" s="83" t="s">
        <v>26</v>
      </c>
      <c r="E18" s="8">
        <v>-26</v>
      </c>
      <c r="F18" s="8">
        <v>-1000</v>
      </c>
      <c r="G18" s="8">
        <v>-45</v>
      </c>
      <c r="H18" s="8">
        <v>-45</v>
      </c>
      <c r="I18" s="8">
        <v>-1000</v>
      </c>
      <c r="J18" s="8">
        <v>-1000</v>
      </c>
      <c r="K18" s="8">
        <v>0</v>
      </c>
      <c r="L18" s="8">
        <v>-1000</v>
      </c>
      <c r="M18" s="8">
        <v>-1000</v>
      </c>
      <c r="N18" s="8">
        <v>-45</v>
      </c>
      <c r="O18" s="8">
        <v>-45</v>
      </c>
      <c r="P18" s="8">
        <v>-1000</v>
      </c>
      <c r="Q18" s="8">
        <v>-26</v>
      </c>
      <c r="R18" s="109">
        <v>0.4</v>
      </c>
      <c r="S18" s="102">
        <v>0.31</v>
      </c>
      <c r="T18" s="103">
        <v>0.31</v>
      </c>
      <c r="U18" s="102">
        <v>0.39</v>
      </c>
      <c r="V18" s="110">
        <v>0.18</v>
      </c>
      <c r="W18" s="111">
        <v>0.32</v>
      </c>
    </row>
    <row r="19" spans="2:23" x14ac:dyDescent="0.3">
      <c r="B19" s="84" t="s">
        <v>27</v>
      </c>
      <c r="C19" s="85">
        <v>5</v>
      </c>
      <c r="D19" s="83" t="s">
        <v>25</v>
      </c>
      <c r="E19" s="8">
        <v>-26</v>
      </c>
      <c r="F19" s="8">
        <v>-1000</v>
      </c>
      <c r="G19" s="8">
        <v>-55</v>
      </c>
      <c r="H19" s="8">
        <v>-55</v>
      </c>
      <c r="I19" s="8">
        <v>-1000</v>
      </c>
      <c r="J19" s="8">
        <v>-1000</v>
      </c>
      <c r="K19" s="8">
        <v>0</v>
      </c>
      <c r="L19" s="8">
        <v>-1000</v>
      </c>
      <c r="M19" s="8">
        <v>-1000</v>
      </c>
      <c r="N19" s="8">
        <v>-55</v>
      </c>
      <c r="O19" s="8">
        <v>-55</v>
      </c>
      <c r="P19" s="8">
        <v>-1000</v>
      </c>
      <c r="Q19" s="8">
        <v>-26</v>
      </c>
      <c r="R19" s="109">
        <v>0.25</v>
      </c>
      <c r="S19" s="102">
        <v>0.2</v>
      </c>
      <c r="T19" s="103">
        <v>0.2</v>
      </c>
      <c r="U19" s="102">
        <v>0.25</v>
      </c>
      <c r="V19" s="110">
        <v>0.09</v>
      </c>
      <c r="W19" s="111">
        <v>0.17</v>
      </c>
    </row>
    <row r="20" spans="2:23" hidden="1" x14ac:dyDescent="0.3">
      <c r="R20" s="165" t="s">
        <v>88</v>
      </c>
      <c r="S20" s="166"/>
      <c r="T20" s="152" t="s">
        <v>87</v>
      </c>
      <c r="U20" s="167" t="s">
        <v>86</v>
      </c>
      <c r="V20" s="165"/>
      <c r="W20" s="165"/>
    </row>
    <row r="21" spans="2:23" ht="30" hidden="1" customHeight="1" x14ac:dyDescent="0.3">
      <c r="C21" s="98" t="s">
        <v>97</v>
      </c>
      <c r="D21" s="98" t="s">
        <v>96</v>
      </c>
      <c r="E21" s="86" t="s">
        <v>1</v>
      </c>
      <c r="F21" s="87" t="s">
        <v>2</v>
      </c>
      <c r="G21" s="88" t="s">
        <v>3</v>
      </c>
      <c r="H21" s="88" t="s">
        <v>4</v>
      </c>
      <c r="I21" s="89" t="s">
        <v>5</v>
      </c>
      <c r="J21" s="90" t="s">
        <v>6</v>
      </c>
      <c r="K21" s="99" t="s">
        <v>28</v>
      </c>
      <c r="L21" s="90" t="s">
        <v>7</v>
      </c>
      <c r="M21" s="89" t="s">
        <v>8</v>
      </c>
      <c r="N21" s="88" t="s">
        <v>9</v>
      </c>
      <c r="O21" s="88" t="s">
        <v>10</v>
      </c>
      <c r="P21" s="87" t="s">
        <v>11</v>
      </c>
      <c r="Q21" s="91" t="s">
        <v>12</v>
      </c>
      <c r="R21" s="60" t="s">
        <v>91</v>
      </c>
      <c r="S21" s="63" t="s">
        <v>92</v>
      </c>
      <c r="T21" s="60" t="s">
        <v>111</v>
      </c>
      <c r="U21" s="64" t="s">
        <v>40</v>
      </c>
      <c r="V21" s="60" t="s">
        <v>90</v>
      </c>
      <c r="W21" s="60" t="s">
        <v>98</v>
      </c>
    </row>
    <row r="22" spans="2:23" x14ac:dyDescent="0.3">
      <c r="B22" s="84" t="s">
        <v>107</v>
      </c>
      <c r="C22" s="51">
        <v>5</v>
      </c>
      <c r="D22" s="83" t="s">
        <v>114</v>
      </c>
      <c r="E22" s="8">
        <v>-20</v>
      </c>
      <c r="F22" s="8">
        <v>-1000</v>
      </c>
      <c r="G22" s="8">
        <v>-26</v>
      </c>
      <c r="H22" s="8">
        <v>-26</v>
      </c>
      <c r="I22" s="8">
        <v>-1000</v>
      </c>
      <c r="J22" s="8">
        <v>-1000</v>
      </c>
      <c r="K22" s="8">
        <v>0</v>
      </c>
      <c r="L22" s="8">
        <v>-1000</v>
      </c>
      <c r="M22" s="8">
        <v>-1000</v>
      </c>
      <c r="N22" s="8">
        <v>-26</v>
      </c>
      <c r="O22" s="8">
        <v>-26</v>
      </c>
      <c r="P22" s="8">
        <v>-1000</v>
      </c>
      <c r="Q22" s="8">
        <v>-26</v>
      </c>
      <c r="R22" s="104">
        <v>9.24</v>
      </c>
      <c r="S22" s="105">
        <v>5.23</v>
      </c>
      <c r="T22" s="137">
        <v>5.1911594032627173</v>
      </c>
      <c r="U22" s="105">
        <v>8.49</v>
      </c>
      <c r="V22" s="107">
        <v>3.7</v>
      </c>
      <c r="W22" s="108">
        <v>4.5</v>
      </c>
    </row>
    <row r="23" spans="2:23" x14ac:dyDescent="0.3">
      <c r="B23" s="84" t="s">
        <v>108</v>
      </c>
      <c r="C23" s="80">
        <v>5</v>
      </c>
      <c r="D23" s="83"/>
      <c r="E23" s="8">
        <v>-20</v>
      </c>
      <c r="F23" s="8">
        <v>-1000</v>
      </c>
      <c r="G23" s="8">
        <v>-35</v>
      </c>
      <c r="H23" s="8">
        <v>-35</v>
      </c>
      <c r="I23" s="8">
        <v>-1000</v>
      </c>
      <c r="J23" s="8">
        <v>-1000</v>
      </c>
      <c r="K23" s="8">
        <v>0</v>
      </c>
      <c r="L23" s="8">
        <v>-1000</v>
      </c>
      <c r="M23" s="8">
        <v>-1000</v>
      </c>
      <c r="N23" s="8">
        <v>-35</v>
      </c>
      <c r="O23" s="8">
        <v>-35</v>
      </c>
      <c r="P23" s="8">
        <v>-1000</v>
      </c>
      <c r="Q23" s="8">
        <v>-26</v>
      </c>
      <c r="R23" s="48"/>
      <c r="S23" s="49"/>
      <c r="T23" s="174">
        <v>1.2152611532603577</v>
      </c>
      <c r="U23" s="101">
        <v>1.59</v>
      </c>
      <c r="V23" s="113">
        <v>0.8</v>
      </c>
      <c r="W23" s="114">
        <v>1.35</v>
      </c>
    </row>
    <row r="24" spans="2:23" x14ac:dyDescent="0.3">
      <c r="B24" s="84" t="s">
        <v>109</v>
      </c>
      <c r="C24" s="80">
        <v>5</v>
      </c>
      <c r="D24" s="83" t="s">
        <v>112</v>
      </c>
      <c r="E24" s="8">
        <v>-20</v>
      </c>
      <c r="F24" s="8">
        <v>-1000</v>
      </c>
      <c r="G24" s="8">
        <v>-45</v>
      </c>
      <c r="H24" s="8">
        <v>-45</v>
      </c>
      <c r="I24" s="8">
        <v>-1000</v>
      </c>
      <c r="J24" s="8">
        <v>-1000</v>
      </c>
      <c r="K24" s="8">
        <v>0</v>
      </c>
      <c r="L24" s="8">
        <v>-1000</v>
      </c>
      <c r="M24" s="8">
        <v>-1000</v>
      </c>
      <c r="N24" s="8">
        <v>-45</v>
      </c>
      <c r="O24" s="8">
        <v>-45</v>
      </c>
      <c r="P24" s="8">
        <v>-1000</v>
      </c>
      <c r="Q24" s="8">
        <v>-26</v>
      </c>
      <c r="R24" s="109">
        <v>0.71</v>
      </c>
      <c r="S24" s="102">
        <v>0.55000000000000004</v>
      </c>
      <c r="T24" s="164">
        <v>0.54939516526845955</v>
      </c>
      <c r="U24" s="102">
        <v>0.71</v>
      </c>
      <c r="V24" s="110">
        <v>0.35</v>
      </c>
      <c r="W24" s="111">
        <v>0.55000000000000004</v>
      </c>
    </row>
    <row r="25" spans="2:23" x14ac:dyDescent="0.3">
      <c r="B25" s="84" t="s">
        <v>110</v>
      </c>
      <c r="C25" s="85">
        <v>5</v>
      </c>
      <c r="D25" s="83" t="s">
        <v>113</v>
      </c>
      <c r="E25" s="8">
        <v>-20</v>
      </c>
      <c r="F25" s="8">
        <v>-1000</v>
      </c>
      <c r="G25" s="8">
        <v>-55</v>
      </c>
      <c r="H25" s="8">
        <v>-55</v>
      </c>
      <c r="I25" s="8">
        <v>-1000</v>
      </c>
      <c r="J25" s="8">
        <v>-1000</v>
      </c>
      <c r="K25" s="8">
        <v>0</v>
      </c>
      <c r="L25" s="8">
        <v>-1000</v>
      </c>
      <c r="M25" s="8">
        <v>-1000</v>
      </c>
      <c r="N25" s="8">
        <v>-55</v>
      </c>
      <c r="O25" s="8">
        <v>-55</v>
      </c>
      <c r="P25" s="8">
        <v>-1000</v>
      </c>
      <c r="Q25" s="8">
        <v>-26</v>
      </c>
      <c r="R25" s="146">
        <v>0.49</v>
      </c>
      <c r="S25" s="153">
        <v>0.39</v>
      </c>
      <c r="T25" s="177">
        <v>0.38275667529686136</v>
      </c>
      <c r="U25" s="153">
        <v>0.49</v>
      </c>
      <c r="V25" s="178">
        <v>0.2</v>
      </c>
      <c r="W25" s="150">
        <v>0.38</v>
      </c>
    </row>
    <row r="26" spans="2:23" x14ac:dyDescent="0.3">
      <c r="B26" s="80"/>
      <c r="C26" s="80"/>
      <c r="D26" s="5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</row>
    <row r="27" spans="2:23" x14ac:dyDescent="0.3">
      <c r="R27" s="165" t="s">
        <v>88</v>
      </c>
      <c r="S27" s="166"/>
      <c r="T27" s="152" t="s">
        <v>87</v>
      </c>
      <c r="U27" s="167" t="s">
        <v>86</v>
      </c>
      <c r="V27" s="165"/>
      <c r="W27" s="165"/>
    </row>
    <row r="28" spans="2:23" ht="30.6" x14ac:dyDescent="0.3">
      <c r="C28" s="98" t="s">
        <v>97</v>
      </c>
      <c r="D28" s="179" t="s">
        <v>122</v>
      </c>
      <c r="E28" s="86" t="s">
        <v>1</v>
      </c>
      <c r="F28" s="87" t="s">
        <v>2</v>
      </c>
      <c r="G28" s="88" t="s">
        <v>3</v>
      </c>
      <c r="H28" s="88" t="s">
        <v>4</v>
      </c>
      <c r="I28" s="89" t="s">
        <v>5</v>
      </c>
      <c r="J28" s="90" t="s">
        <v>6</v>
      </c>
      <c r="K28" s="99" t="s">
        <v>28</v>
      </c>
      <c r="L28" s="90" t="s">
        <v>7</v>
      </c>
      <c r="M28" s="89" t="s">
        <v>8</v>
      </c>
      <c r="N28" s="88" t="s">
        <v>9</v>
      </c>
      <c r="O28" s="88" t="s">
        <v>10</v>
      </c>
      <c r="P28" s="87" t="s">
        <v>11</v>
      </c>
      <c r="Q28" s="91" t="s">
        <v>12</v>
      </c>
      <c r="R28" s="60" t="s">
        <v>91</v>
      </c>
      <c r="S28" s="63" t="s">
        <v>92</v>
      </c>
      <c r="T28" s="60" t="s">
        <v>147</v>
      </c>
      <c r="U28" s="64" t="s">
        <v>40</v>
      </c>
      <c r="V28" s="60" t="s">
        <v>90</v>
      </c>
      <c r="W28" s="60" t="s">
        <v>98</v>
      </c>
    </row>
    <row r="29" spans="2:23" x14ac:dyDescent="0.3">
      <c r="B29" s="84" t="s">
        <v>121</v>
      </c>
      <c r="C29" s="180">
        <v>5</v>
      </c>
      <c r="D29" s="192">
        <v>0.5</v>
      </c>
      <c r="E29" s="8">
        <v>-26</v>
      </c>
      <c r="F29" s="8">
        <v>-1000</v>
      </c>
      <c r="G29" s="8">
        <v>-35</v>
      </c>
      <c r="H29" s="8">
        <v>-35</v>
      </c>
      <c r="I29" s="8">
        <v>-1000</v>
      </c>
      <c r="J29" s="8">
        <v>-1000</v>
      </c>
      <c r="K29" s="202">
        <v>0</v>
      </c>
      <c r="L29" s="8">
        <v>-1000</v>
      </c>
      <c r="M29" s="8">
        <v>-1000</v>
      </c>
      <c r="N29" s="8">
        <v>-35</v>
      </c>
      <c r="O29" s="8">
        <v>-35</v>
      </c>
      <c r="P29" s="8">
        <v>-1000</v>
      </c>
      <c r="Q29" s="156">
        <v>-26</v>
      </c>
      <c r="R29" s="47"/>
      <c r="S29" s="207"/>
      <c r="T29" s="204">
        <v>0.61009502681910233</v>
      </c>
      <c r="U29" s="185">
        <v>0.73</v>
      </c>
      <c r="V29" s="186">
        <v>0.32</v>
      </c>
      <c r="W29" s="187">
        <v>0.6</v>
      </c>
    </row>
    <row r="30" spans="2:23" x14ac:dyDescent="0.3">
      <c r="B30" s="84" t="s">
        <v>141</v>
      </c>
      <c r="C30" s="181"/>
      <c r="D30" s="193"/>
      <c r="E30" s="8">
        <v>-26</v>
      </c>
      <c r="F30" s="8">
        <v>-1000</v>
      </c>
      <c r="G30" s="8">
        <v>-35</v>
      </c>
      <c r="H30" s="8">
        <v>-35</v>
      </c>
      <c r="I30" s="8">
        <v>-1000</v>
      </c>
      <c r="J30" s="8">
        <v>-1000</v>
      </c>
      <c r="K30" s="203">
        <v>1</v>
      </c>
      <c r="L30" s="8">
        <v>-1000</v>
      </c>
      <c r="M30" s="8">
        <v>-1000</v>
      </c>
      <c r="N30" s="8">
        <v>-35</v>
      </c>
      <c r="O30" s="8">
        <v>-35</v>
      </c>
      <c r="P30" s="8">
        <v>-1000</v>
      </c>
      <c r="Q30" s="156">
        <v>-26</v>
      </c>
      <c r="R30" s="48"/>
      <c r="S30" s="176"/>
      <c r="T30" s="205"/>
      <c r="U30" s="102">
        <v>0.64</v>
      </c>
      <c r="V30" s="110">
        <v>0.26</v>
      </c>
      <c r="W30" s="176"/>
    </row>
    <row r="31" spans="2:23" x14ac:dyDescent="0.3">
      <c r="B31" s="84" t="s">
        <v>123</v>
      </c>
      <c r="C31" s="181"/>
      <c r="D31" s="193"/>
      <c r="E31" s="8">
        <v>-26</v>
      </c>
      <c r="F31" s="8">
        <v>-1000</v>
      </c>
      <c r="G31" s="8">
        <v>-45</v>
      </c>
      <c r="H31" s="8">
        <v>-45</v>
      </c>
      <c r="I31" s="8">
        <v>-1000</v>
      </c>
      <c r="J31" s="8">
        <v>-1000</v>
      </c>
      <c r="K31" s="202">
        <v>0</v>
      </c>
      <c r="L31" s="8">
        <v>-1000</v>
      </c>
      <c r="M31" s="8">
        <v>-1000</v>
      </c>
      <c r="N31" s="8">
        <v>-45</v>
      </c>
      <c r="O31" s="8">
        <v>-45</v>
      </c>
      <c r="P31" s="8">
        <v>-1000</v>
      </c>
      <c r="Q31" s="156">
        <v>-26</v>
      </c>
      <c r="R31" s="48"/>
      <c r="S31" s="176"/>
      <c r="T31" s="206">
        <v>0.22843587841850332</v>
      </c>
      <c r="U31" s="102">
        <v>0.28000000000000003</v>
      </c>
      <c r="V31" s="110">
        <v>0.08</v>
      </c>
      <c r="W31" s="111">
        <v>0.17</v>
      </c>
    </row>
    <row r="32" spans="2:23" x14ac:dyDescent="0.3">
      <c r="B32" s="84" t="s">
        <v>142</v>
      </c>
      <c r="C32" s="181"/>
      <c r="D32" s="193"/>
      <c r="E32" s="8">
        <v>-26</v>
      </c>
      <c r="F32" s="8">
        <v>-1000</v>
      </c>
      <c r="G32" s="8">
        <v>-45</v>
      </c>
      <c r="H32" s="8">
        <v>-45</v>
      </c>
      <c r="I32" s="8">
        <v>-1000</v>
      </c>
      <c r="J32" s="8">
        <v>-1000</v>
      </c>
      <c r="K32" s="203">
        <v>1</v>
      </c>
      <c r="L32" s="8">
        <v>-1000</v>
      </c>
      <c r="M32" s="8">
        <v>-1000</v>
      </c>
      <c r="N32" s="8">
        <v>-45</v>
      </c>
      <c r="O32" s="8">
        <v>-45</v>
      </c>
      <c r="P32" s="8">
        <v>-1000</v>
      </c>
      <c r="Q32" s="156">
        <v>-26</v>
      </c>
      <c r="R32" s="48"/>
      <c r="S32" s="176"/>
      <c r="T32" s="205"/>
      <c r="U32" s="102">
        <v>0.24</v>
      </c>
      <c r="V32" s="110">
        <v>0.05</v>
      </c>
      <c r="W32" s="176"/>
    </row>
    <row r="33" spans="2:23" x14ac:dyDescent="0.3">
      <c r="B33" s="84" t="s">
        <v>124</v>
      </c>
      <c r="C33" s="181"/>
      <c r="D33" s="193"/>
      <c r="E33" s="8">
        <v>-26</v>
      </c>
      <c r="F33" s="8">
        <v>-1000</v>
      </c>
      <c r="G33" s="8">
        <v>-55</v>
      </c>
      <c r="H33" s="8">
        <v>-55</v>
      </c>
      <c r="I33" s="8">
        <v>-1000</v>
      </c>
      <c r="J33" s="8">
        <v>-1000</v>
      </c>
      <c r="K33" s="202">
        <v>0</v>
      </c>
      <c r="L33" s="8">
        <v>-1000</v>
      </c>
      <c r="M33" s="8">
        <v>-1000</v>
      </c>
      <c r="N33" s="8">
        <v>-55</v>
      </c>
      <c r="O33" s="8">
        <v>-55</v>
      </c>
      <c r="P33" s="8">
        <v>-1000</v>
      </c>
      <c r="Q33" s="156">
        <v>-26</v>
      </c>
      <c r="R33" s="48"/>
      <c r="S33" s="176"/>
      <c r="T33" s="206">
        <v>0.13580009482570352</v>
      </c>
      <c r="U33" s="102">
        <v>0.17</v>
      </c>
      <c r="V33" s="110">
        <v>0.03</v>
      </c>
      <c r="W33" s="111">
        <v>0.08</v>
      </c>
    </row>
    <row r="34" spans="2:23" x14ac:dyDescent="0.3">
      <c r="B34" s="84" t="s">
        <v>143</v>
      </c>
      <c r="C34" s="182"/>
      <c r="D34" s="194"/>
      <c r="E34" s="8">
        <v>-26</v>
      </c>
      <c r="F34" s="8">
        <v>-1000</v>
      </c>
      <c r="G34" s="8">
        <v>-55</v>
      </c>
      <c r="H34" s="8">
        <v>-55</v>
      </c>
      <c r="I34" s="8">
        <v>-1000</v>
      </c>
      <c r="J34" s="8">
        <v>-1000</v>
      </c>
      <c r="K34" s="203">
        <v>1</v>
      </c>
      <c r="L34" s="8">
        <v>-1000</v>
      </c>
      <c r="M34" s="8">
        <v>-1000</v>
      </c>
      <c r="N34" s="8">
        <v>-55</v>
      </c>
      <c r="O34" s="8">
        <v>-55</v>
      </c>
      <c r="P34" s="8">
        <v>-1000</v>
      </c>
      <c r="Q34" s="156">
        <v>-26</v>
      </c>
      <c r="R34" s="48"/>
      <c r="S34" s="176"/>
      <c r="T34" s="205"/>
      <c r="U34" s="102">
        <v>0.14000000000000001</v>
      </c>
      <c r="V34" s="110">
        <v>0.02</v>
      </c>
      <c r="W34" s="176"/>
    </row>
    <row r="35" spans="2:23" x14ac:dyDescent="0.3">
      <c r="B35" s="84" t="s">
        <v>138</v>
      </c>
      <c r="C35" s="180">
        <v>5</v>
      </c>
      <c r="D35" s="192">
        <v>0.5</v>
      </c>
      <c r="E35" s="8">
        <v>-20</v>
      </c>
      <c r="F35" s="8">
        <v>-1000</v>
      </c>
      <c r="G35" s="8">
        <v>-35</v>
      </c>
      <c r="H35" s="8">
        <v>-35</v>
      </c>
      <c r="I35" s="8">
        <v>-1000</v>
      </c>
      <c r="J35" s="8">
        <v>-1000</v>
      </c>
      <c r="K35" s="202">
        <v>0</v>
      </c>
      <c r="L35" s="8">
        <v>-1000</v>
      </c>
      <c r="M35" s="8">
        <v>-1000</v>
      </c>
      <c r="N35" s="8">
        <v>-35</v>
      </c>
      <c r="O35" s="8">
        <v>-35</v>
      </c>
      <c r="P35" s="8">
        <v>-1000</v>
      </c>
      <c r="Q35" s="156">
        <v>-26</v>
      </c>
      <c r="R35" s="47"/>
      <c r="S35" s="207"/>
      <c r="T35" s="201">
        <v>0.94224370070020513</v>
      </c>
      <c r="U35" s="149">
        <v>1.1599999999999999</v>
      </c>
      <c r="V35" s="123">
        <v>0.65</v>
      </c>
      <c r="W35" s="124">
        <v>0.9</v>
      </c>
    </row>
    <row r="36" spans="2:23" x14ac:dyDescent="0.3">
      <c r="B36" s="84" t="s">
        <v>125</v>
      </c>
      <c r="C36" s="181"/>
      <c r="D36" s="193"/>
      <c r="E36" s="8">
        <v>-20</v>
      </c>
      <c r="F36" s="8">
        <v>-1000</v>
      </c>
      <c r="G36" s="8">
        <v>-35</v>
      </c>
      <c r="H36" s="8">
        <v>-35</v>
      </c>
      <c r="I36" s="8">
        <v>-1000</v>
      </c>
      <c r="J36" s="8">
        <v>-1000</v>
      </c>
      <c r="K36" s="203">
        <v>1</v>
      </c>
      <c r="L36" s="8">
        <v>-1000</v>
      </c>
      <c r="M36" s="8">
        <v>-1000</v>
      </c>
      <c r="N36" s="8">
        <v>-35</v>
      </c>
      <c r="O36" s="8">
        <v>-35</v>
      </c>
      <c r="P36" s="8">
        <v>-1000</v>
      </c>
      <c r="Q36" s="156">
        <v>-26</v>
      </c>
      <c r="R36" s="54"/>
      <c r="S36" s="56"/>
      <c r="T36" s="69"/>
      <c r="U36" s="109">
        <v>1</v>
      </c>
      <c r="V36" s="95">
        <v>0.5</v>
      </c>
      <c r="W36" s="56"/>
    </row>
    <row r="37" spans="2:23" x14ac:dyDescent="0.3">
      <c r="B37" s="84" t="s">
        <v>126</v>
      </c>
      <c r="C37" s="181"/>
      <c r="D37" s="193"/>
      <c r="E37" s="8">
        <v>-20</v>
      </c>
      <c r="F37" s="8">
        <v>-1000</v>
      </c>
      <c r="G37" s="8">
        <v>-45</v>
      </c>
      <c r="H37" s="8">
        <v>-45</v>
      </c>
      <c r="I37" s="8">
        <v>-1000</v>
      </c>
      <c r="J37" s="8">
        <v>-1000</v>
      </c>
      <c r="K37" s="202">
        <v>0</v>
      </c>
      <c r="L37" s="8">
        <v>-1000</v>
      </c>
      <c r="M37" s="8">
        <v>-1000</v>
      </c>
      <c r="N37" s="8">
        <v>-45</v>
      </c>
      <c r="O37" s="8">
        <v>-45</v>
      </c>
      <c r="P37" s="8">
        <v>-1000</v>
      </c>
      <c r="Q37" s="156">
        <v>-26</v>
      </c>
      <c r="R37" s="48"/>
      <c r="S37" s="176"/>
      <c r="T37" s="164">
        <v>0.39298033903743823</v>
      </c>
      <c r="U37" s="109">
        <v>0.49</v>
      </c>
      <c r="V37" s="110">
        <v>0.18</v>
      </c>
      <c r="W37" s="111">
        <v>0.35</v>
      </c>
    </row>
    <row r="38" spans="2:23" x14ac:dyDescent="0.3">
      <c r="B38" s="84" t="s">
        <v>139</v>
      </c>
      <c r="C38" s="181"/>
      <c r="D38" s="193"/>
      <c r="E38" s="8">
        <v>-20</v>
      </c>
      <c r="F38" s="8">
        <v>-1000</v>
      </c>
      <c r="G38" s="8">
        <v>-45</v>
      </c>
      <c r="H38" s="8">
        <v>-45</v>
      </c>
      <c r="I38" s="8">
        <v>-1000</v>
      </c>
      <c r="J38" s="8">
        <v>-1000</v>
      </c>
      <c r="K38" s="203">
        <v>1</v>
      </c>
      <c r="L38" s="8">
        <v>-1000</v>
      </c>
      <c r="M38" s="8">
        <v>-1000</v>
      </c>
      <c r="N38" s="8">
        <v>-45</v>
      </c>
      <c r="O38" s="8">
        <v>-45</v>
      </c>
      <c r="P38" s="8">
        <v>-1000</v>
      </c>
      <c r="Q38" s="156">
        <v>-26</v>
      </c>
      <c r="R38" s="54"/>
      <c r="S38" s="56"/>
      <c r="T38" s="69"/>
      <c r="U38" s="109">
        <v>0.41</v>
      </c>
      <c r="V38" s="110">
        <v>0.12</v>
      </c>
      <c r="W38" s="56"/>
    </row>
    <row r="39" spans="2:23" x14ac:dyDescent="0.3">
      <c r="B39" s="84" t="s">
        <v>127</v>
      </c>
      <c r="C39" s="181"/>
      <c r="D39" s="193"/>
      <c r="E39" s="8">
        <v>-20</v>
      </c>
      <c r="F39" s="8">
        <v>-1000</v>
      </c>
      <c r="G39" s="8">
        <v>-55</v>
      </c>
      <c r="H39" s="8">
        <v>-55</v>
      </c>
      <c r="I39" s="8">
        <v>-1000</v>
      </c>
      <c r="J39" s="8">
        <v>-1000</v>
      </c>
      <c r="K39" s="202">
        <v>0</v>
      </c>
      <c r="L39" s="8">
        <v>-1000</v>
      </c>
      <c r="M39" s="8">
        <v>-1000</v>
      </c>
      <c r="N39" s="8">
        <v>-55</v>
      </c>
      <c r="O39" s="8">
        <v>-55</v>
      </c>
      <c r="P39" s="8">
        <v>-1000</v>
      </c>
      <c r="Q39" s="156">
        <v>-26</v>
      </c>
      <c r="R39" s="48"/>
      <c r="S39" s="176"/>
      <c r="T39" s="164">
        <v>0.2547998923791161</v>
      </c>
      <c r="U39" s="109">
        <v>0.32</v>
      </c>
      <c r="V39" s="110">
        <v>0.1</v>
      </c>
      <c r="W39" s="111">
        <v>0.21</v>
      </c>
    </row>
    <row r="40" spans="2:23" x14ac:dyDescent="0.3">
      <c r="B40" s="84" t="s">
        <v>140</v>
      </c>
      <c r="C40" s="182"/>
      <c r="D40" s="194"/>
      <c r="E40" s="8">
        <v>-20</v>
      </c>
      <c r="F40" s="8">
        <v>-1000</v>
      </c>
      <c r="G40" s="8">
        <v>-55</v>
      </c>
      <c r="H40" s="8">
        <v>-55</v>
      </c>
      <c r="I40" s="8">
        <v>-1000</v>
      </c>
      <c r="J40" s="8">
        <v>-1000</v>
      </c>
      <c r="K40" s="203">
        <v>1</v>
      </c>
      <c r="L40" s="8">
        <v>-1000</v>
      </c>
      <c r="M40" s="8">
        <v>-1000</v>
      </c>
      <c r="N40" s="8">
        <v>-55</v>
      </c>
      <c r="O40" s="8">
        <v>-55</v>
      </c>
      <c r="P40" s="8">
        <v>-1000</v>
      </c>
      <c r="Q40" s="156">
        <v>-26</v>
      </c>
      <c r="R40" s="50"/>
      <c r="S40" s="208"/>
      <c r="T40" s="70"/>
      <c r="U40" s="146">
        <v>0.26</v>
      </c>
      <c r="V40" s="178">
        <v>7.0000000000000007E-2</v>
      </c>
      <c r="W40" s="208"/>
    </row>
    <row r="41" spans="2:23" x14ac:dyDescent="0.3">
      <c r="C41" s="1" t="s">
        <v>137</v>
      </c>
    </row>
    <row r="42" spans="2:23" x14ac:dyDescent="0.3">
      <c r="C42" s="1" t="s">
        <v>136</v>
      </c>
    </row>
    <row r="43" spans="2:23" x14ac:dyDescent="0.3">
      <c r="B43" s="80"/>
      <c r="C43" s="80"/>
      <c r="D43" s="5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</row>
    <row r="44" spans="2:23" x14ac:dyDescent="0.3">
      <c r="R44" s="165" t="s">
        <v>88</v>
      </c>
      <c r="S44" s="166"/>
      <c r="T44" s="152" t="s">
        <v>87</v>
      </c>
      <c r="U44" s="167" t="s">
        <v>86</v>
      </c>
      <c r="V44" s="165"/>
      <c r="W44" s="165"/>
    </row>
    <row r="45" spans="2:23" ht="30.6" x14ac:dyDescent="0.3">
      <c r="C45" s="98" t="s">
        <v>97</v>
      </c>
      <c r="D45" s="179" t="s">
        <v>122</v>
      </c>
      <c r="E45" s="86" t="s">
        <v>1</v>
      </c>
      <c r="F45" s="87" t="s">
        <v>2</v>
      </c>
      <c r="G45" s="88" t="s">
        <v>3</v>
      </c>
      <c r="H45" s="88" t="s">
        <v>4</v>
      </c>
      <c r="I45" s="89" t="s">
        <v>5</v>
      </c>
      <c r="J45" s="90" t="s">
        <v>6</v>
      </c>
      <c r="K45" s="99" t="s">
        <v>28</v>
      </c>
      <c r="L45" s="90" t="s">
        <v>7</v>
      </c>
      <c r="M45" s="89" t="s">
        <v>8</v>
      </c>
      <c r="N45" s="88" t="s">
        <v>9</v>
      </c>
      <c r="O45" s="88" t="s">
        <v>10</v>
      </c>
      <c r="P45" s="87" t="s">
        <v>11</v>
      </c>
      <c r="Q45" s="91" t="s">
        <v>12</v>
      </c>
      <c r="R45" s="60" t="s">
        <v>91</v>
      </c>
      <c r="S45" s="63" t="s">
        <v>92</v>
      </c>
      <c r="T45" s="60" t="s">
        <v>147</v>
      </c>
      <c r="U45" s="64" t="s">
        <v>40</v>
      </c>
      <c r="V45" s="60" t="s">
        <v>90</v>
      </c>
      <c r="W45" s="60" t="s">
        <v>98</v>
      </c>
    </row>
    <row r="46" spans="2:23" x14ac:dyDescent="0.3">
      <c r="B46" s="168" t="s">
        <v>128</v>
      </c>
      <c r="C46" s="180">
        <v>5</v>
      </c>
      <c r="D46" s="180">
        <v>0</v>
      </c>
      <c r="E46" s="8">
        <v>-26</v>
      </c>
      <c r="F46" s="8">
        <v>-1000</v>
      </c>
      <c r="G46" s="8">
        <v>-35</v>
      </c>
      <c r="H46" s="8">
        <v>-35</v>
      </c>
      <c r="I46" s="8">
        <v>-1000</v>
      </c>
      <c r="J46" s="8">
        <v>-1000</v>
      </c>
      <c r="K46" s="189">
        <v>1.5</v>
      </c>
      <c r="L46" s="8">
        <v>-1000</v>
      </c>
      <c r="M46" s="8">
        <v>-1000</v>
      </c>
      <c r="N46" s="8">
        <v>-35</v>
      </c>
      <c r="O46" s="8">
        <v>-35</v>
      </c>
      <c r="P46" s="8">
        <v>-1000</v>
      </c>
      <c r="Q46" s="8">
        <v>-26</v>
      </c>
      <c r="R46" s="47"/>
      <c r="S46" s="183"/>
      <c r="T46" s="188"/>
      <c r="U46" s="185">
        <v>0.78</v>
      </c>
      <c r="V46" s="186">
        <v>0.37</v>
      </c>
      <c r="W46" s="187">
        <v>0.6</v>
      </c>
    </row>
    <row r="47" spans="2:23" x14ac:dyDescent="0.3">
      <c r="B47" s="168"/>
      <c r="C47" s="181"/>
      <c r="D47" s="181"/>
      <c r="E47" s="8">
        <v>-26</v>
      </c>
      <c r="F47" s="8">
        <v>-1000</v>
      </c>
      <c r="G47" s="8">
        <v>-35</v>
      </c>
      <c r="H47" s="8">
        <v>-35</v>
      </c>
      <c r="I47" s="8">
        <v>-1000</v>
      </c>
      <c r="J47" s="8">
        <v>-1000</v>
      </c>
      <c r="K47" s="189">
        <v>3</v>
      </c>
      <c r="L47" s="8">
        <v>-1000</v>
      </c>
      <c r="M47" s="8">
        <v>-1000</v>
      </c>
      <c r="N47" s="8">
        <v>-35</v>
      </c>
      <c r="O47" s="8">
        <v>-35</v>
      </c>
      <c r="P47" s="8">
        <v>-1000</v>
      </c>
      <c r="Q47" s="8">
        <v>-26</v>
      </c>
      <c r="R47" s="50"/>
      <c r="S47" s="46"/>
      <c r="T47" s="78"/>
      <c r="U47" s="153">
        <v>0.64</v>
      </c>
      <c r="V47" s="178">
        <v>0.3</v>
      </c>
      <c r="W47" s="150">
        <v>0.53</v>
      </c>
    </row>
    <row r="48" spans="2:23" x14ac:dyDescent="0.3">
      <c r="B48" s="168" t="s">
        <v>129</v>
      </c>
      <c r="C48" s="181"/>
      <c r="D48" s="181"/>
      <c r="E48" s="8">
        <v>-26</v>
      </c>
      <c r="F48" s="8">
        <v>-1000</v>
      </c>
      <c r="G48" s="8">
        <v>-45</v>
      </c>
      <c r="H48" s="8">
        <v>-45</v>
      </c>
      <c r="I48" s="8">
        <v>-1000</v>
      </c>
      <c r="J48" s="8">
        <v>-1000</v>
      </c>
      <c r="K48" s="189">
        <v>1.5</v>
      </c>
      <c r="L48" s="8">
        <v>-1000</v>
      </c>
      <c r="M48" s="8">
        <v>-1000</v>
      </c>
      <c r="N48" s="8">
        <v>-45</v>
      </c>
      <c r="O48" s="8">
        <v>-45</v>
      </c>
      <c r="P48" s="8">
        <v>-1000</v>
      </c>
      <c r="Q48" s="8">
        <v>-26</v>
      </c>
      <c r="R48" s="47"/>
      <c r="S48" s="183"/>
      <c r="T48" s="188"/>
      <c r="U48" s="185">
        <v>0.3</v>
      </c>
      <c r="V48" s="186">
        <v>0.09</v>
      </c>
      <c r="W48" s="187">
        <v>0.22</v>
      </c>
    </row>
    <row r="49" spans="2:23" x14ac:dyDescent="0.3">
      <c r="B49" s="168"/>
      <c r="C49" s="181"/>
      <c r="D49" s="181"/>
      <c r="E49" s="8">
        <v>-26</v>
      </c>
      <c r="F49" s="8">
        <v>-1000</v>
      </c>
      <c r="G49" s="8">
        <v>-45</v>
      </c>
      <c r="H49" s="8">
        <v>-45</v>
      </c>
      <c r="I49" s="8">
        <v>-1000</v>
      </c>
      <c r="J49" s="8">
        <v>-1000</v>
      </c>
      <c r="K49" s="189">
        <v>3</v>
      </c>
      <c r="L49" s="8">
        <v>-1000</v>
      </c>
      <c r="M49" s="8">
        <v>-1000</v>
      </c>
      <c r="N49" s="8">
        <v>-45</v>
      </c>
      <c r="O49" s="8">
        <v>-45</v>
      </c>
      <c r="P49" s="8">
        <v>-1000</v>
      </c>
      <c r="Q49" s="8">
        <v>-26</v>
      </c>
      <c r="R49" s="50"/>
      <c r="S49" s="46"/>
      <c r="T49" s="78"/>
      <c r="U49" s="153">
        <v>0.24</v>
      </c>
      <c r="V49" s="178">
        <v>0.06</v>
      </c>
      <c r="W49" s="150">
        <v>0.18</v>
      </c>
    </row>
    <row r="50" spans="2:23" x14ac:dyDescent="0.3">
      <c r="B50" s="168" t="s">
        <v>130</v>
      </c>
      <c r="C50" s="181"/>
      <c r="D50" s="181"/>
      <c r="E50" s="190">
        <v>-26</v>
      </c>
      <c r="F50" s="190">
        <v>-1000</v>
      </c>
      <c r="G50" s="190">
        <v>-55</v>
      </c>
      <c r="H50" s="190">
        <v>-55</v>
      </c>
      <c r="I50" s="190">
        <v>-1000</v>
      </c>
      <c r="J50" s="190">
        <v>-1000</v>
      </c>
      <c r="K50" s="191">
        <v>1.5</v>
      </c>
      <c r="L50" s="190">
        <v>-1000</v>
      </c>
      <c r="M50" s="190">
        <v>-1000</v>
      </c>
      <c r="N50" s="190">
        <v>-55</v>
      </c>
      <c r="O50" s="190">
        <v>-55</v>
      </c>
      <c r="P50" s="190">
        <v>-1000</v>
      </c>
      <c r="Q50" s="190">
        <v>-26</v>
      </c>
      <c r="R50" s="48"/>
      <c r="S50" s="49"/>
      <c r="T50" s="77"/>
      <c r="U50" s="102">
        <v>0.19</v>
      </c>
      <c r="V50" s="110">
        <v>0.04</v>
      </c>
      <c r="W50" s="111">
        <v>0.09</v>
      </c>
    </row>
    <row r="51" spans="2:23" x14ac:dyDescent="0.3">
      <c r="B51" s="168"/>
      <c r="C51" s="182"/>
      <c r="D51" s="182"/>
      <c r="E51" s="8">
        <v>-26</v>
      </c>
      <c r="F51" s="8">
        <v>-1000</v>
      </c>
      <c r="G51" s="8">
        <v>-55</v>
      </c>
      <c r="H51" s="8">
        <v>-55</v>
      </c>
      <c r="I51" s="8">
        <v>-1000</v>
      </c>
      <c r="J51" s="8">
        <v>-1000</v>
      </c>
      <c r="K51" s="189">
        <v>3</v>
      </c>
      <c r="L51" s="8">
        <v>-1000</v>
      </c>
      <c r="M51" s="8">
        <v>-1000</v>
      </c>
      <c r="N51" s="8">
        <v>-55</v>
      </c>
      <c r="O51" s="8">
        <v>-55</v>
      </c>
      <c r="P51" s="8">
        <v>-1000</v>
      </c>
      <c r="Q51" s="8">
        <v>-26</v>
      </c>
      <c r="R51" s="48"/>
      <c r="S51" s="49"/>
      <c r="T51" s="77"/>
      <c r="U51" s="102">
        <v>0.14000000000000001</v>
      </c>
      <c r="V51" s="110">
        <v>0.02</v>
      </c>
      <c r="W51" s="111">
        <v>7.0000000000000007E-2</v>
      </c>
    </row>
    <row r="52" spans="2:23" x14ac:dyDescent="0.3">
      <c r="B52" s="168" t="s">
        <v>131</v>
      </c>
      <c r="C52" s="180">
        <v>5</v>
      </c>
      <c r="D52" s="180">
        <v>0</v>
      </c>
      <c r="E52" s="8">
        <v>-20</v>
      </c>
      <c r="F52" s="8">
        <v>-1000</v>
      </c>
      <c r="G52" s="8">
        <v>-35</v>
      </c>
      <c r="H52" s="8">
        <v>-35</v>
      </c>
      <c r="I52" s="8">
        <v>-1000</v>
      </c>
      <c r="J52" s="8">
        <v>-1000</v>
      </c>
      <c r="K52" s="189">
        <v>1.5</v>
      </c>
      <c r="L52" s="8">
        <v>-1000</v>
      </c>
      <c r="M52" s="8">
        <v>-1000</v>
      </c>
      <c r="N52" s="8">
        <v>-35</v>
      </c>
      <c r="O52" s="8">
        <v>-35</v>
      </c>
      <c r="P52" s="8">
        <v>-1000</v>
      </c>
      <c r="Q52" s="8">
        <v>-26</v>
      </c>
      <c r="R52" s="47"/>
      <c r="S52" s="183"/>
      <c r="T52" s="188"/>
      <c r="U52" s="100">
        <v>1.23</v>
      </c>
      <c r="V52" s="163">
        <v>0.7</v>
      </c>
      <c r="W52" s="162">
        <v>1.1499999999999999</v>
      </c>
    </row>
    <row r="53" spans="2:23" x14ac:dyDescent="0.3">
      <c r="B53" s="168"/>
      <c r="C53" s="181"/>
      <c r="D53" s="181"/>
      <c r="E53" s="8">
        <v>-20</v>
      </c>
      <c r="F53" s="8">
        <v>-1000</v>
      </c>
      <c r="G53" s="8">
        <v>-35</v>
      </c>
      <c r="H53" s="8">
        <v>-35</v>
      </c>
      <c r="I53" s="8">
        <v>-1000</v>
      </c>
      <c r="J53" s="8">
        <v>-1000</v>
      </c>
      <c r="K53" s="189">
        <v>3</v>
      </c>
      <c r="L53" s="8">
        <v>-1000</v>
      </c>
      <c r="M53" s="8">
        <v>-1000</v>
      </c>
      <c r="N53" s="8">
        <v>-35</v>
      </c>
      <c r="O53" s="8">
        <v>-35</v>
      </c>
      <c r="P53" s="8">
        <v>-1000</v>
      </c>
      <c r="Q53" s="8">
        <v>-26</v>
      </c>
      <c r="R53" s="50"/>
      <c r="S53" s="46"/>
      <c r="T53" s="78"/>
      <c r="U53" s="153">
        <v>1</v>
      </c>
      <c r="V53" s="178">
        <v>0.5</v>
      </c>
      <c r="W53" s="150">
        <v>0.75</v>
      </c>
    </row>
    <row r="54" spans="2:23" x14ac:dyDescent="0.3">
      <c r="B54" s="168" t="s">
        <v>132</v>
      </c>
      <c r="C54" s="181"/>
      <c r="D54" s="181"/>
      <c r="E54" s="8">
        <v>-20</v>
      </c>
      <c r="F54" s="8">
        <v>-1000</v>
      </c>
      <c r="G54" s="8">
        <v>-45</v>
      </c>
      <c r="H54" s="8">
        <v>-45</v>
      </c>
      <c r="I54" s="8">
        <v>-1000</v>
      </c>
      <c r="J54" s="8">
        <v>-1000</v>
      </c>
      <c r="K54" s="189">
        <v>1.5</v>
      </c>
      <c r="L54" s="8">
        <v>-1000</v>
      </c>
      <c r="M54" s="8">
        <v>-1000</v>
      </c>
      <c r="N54" s="8">
        <v>-45</v>
      </c>
      <c r="O54" s="8">
        <v>-45</v>
      </c>
      <c r="P54" s="8">
        <v>-1000</v>
      </c>
      <c r="Q54" s="8">
        <v>-26</v>
      </c>
      <c r="R54" s="47"/>
      <c r="S54" s="183"/>
      <c r="T54" s="188"/>
      <c r="U54" s="185">
        <v>0.53</v>
      </c>
      <c r="V54" s="186">
        <v>0.18</v>
      </c>
      <c r="W54" s="187">
        <v>0.41</v>
      </c>
    </row>
    <row r="55" spans="2:23" x14ac:dyDescent="0.3">
      <c r="B55" s="168"/>
      <c r="C55" s="181"/>
      <c r="D55" s="181"/>
      <c r="E55" s="8">
        <v>-20</v>
      </c>
      <c r="F55" s="8">
        <v>-1000</v>
      </c>
      <c r="G55" s="8">
        <v>-45</v>
      </c>
      <c r="H55" s="8">
        <v>-45</v>
      </c>
      <c r="I55" s="8">
        <v>-1000</v>
      </c>
      <c r="J55" s="8">
        <v>-1000</v>
      </c>
      <c r="K55" s="189">
        <v>3</v>
      </c>
      <c r="L55" s="8">
        <v>-1000</v>
      </c>
      <c r="M55" s="8">
        <v>-1000</v>
      </c>
      <c r="N55" s="8">
        <v>-45</v>
      </c>
      <c r="O55" s="8">
        <v>-45</v>
      </c>
      <c r="P55" s="8">
        <v>-1000</v>
      </c>
      <c r="Q55" s="8">
        <v>-26</v>
      </c>
      <c r="R55" s="50"/>
      <c r="S55" s="46"/>
      <c r="T55" s="78"/>
      <c r="U55" s="153">
        <v>0.41</v>
      </c>
      <c r="V55" s="178">
        <v>0.14000000000000001</v>
      </c>
      <c r="W55" s="150">
        <v>0.24</v>
      </c>
    </row>
    <row r="56" spans="2:23" x14ac:dyDescent="0.3">
      <c r="B56" s="168" t="s">
        <v>133</v>
      </c>
      <c r="C56" s="181"/>
      <c r="D56" s="181"/>
      <c r="E56" s="190">
        <v>-20</v>
      </c>
      <c r="F56" s="190">
        <v>-1000</v>
      </c>
      <c r="G56" s="190">
        <v>-55</v>
      </c>
      <c r="H56" s="190">
        <v>-55</v>
      </c>
      <c r="I56" s="190">
        <v>-1000</v>
      </c>
      <c r="J56" s="190">
        <v>-1000</v>
      </c>
      <c r="K56" s="191">
        <v>1.5</v>
      </c>
      <c r="L56" s="190">
        <v>-1000</v>
      </c>
      <c r="M56" s="190">
        <v>-1000</v>
      </c>
      <c r="N56" s="190">
        <v>-55</v>
      </c>
      <c r="O56" s="190">
        <v>-55</v>
      </c>
      <c r="P56" s="190">
        <v>-1000</v>
      </c>
      <c r="Q56" s="190">
        <v>-26</v>
      </c>
      <c r="R56" s="48"/>
      <c r="S56" s="49"/>
      <c r="T56" s="77"/>
      <c r="U56" s="102">
        <v>0.35</v>
      </c>
      <c r="V56" s="110">
        <v>0.12</v>
      </c>
      <c r="W56" s="111">
        <v>0.25</v>
      </c>
    </row>
    <row r="57" spans="2:23" x14ac:dyDescent="0.3">
      <c r="B57" s="168"/>
      <c r="C57" s="182"/>
      <c r="D57" s="182"/>
      <c r="E57" s="8">
        <v>-20</v>
      </c>
      <c r="F57" s="8">
        <v>-1000</v>
      </c>
      <c r="G57" s="8">
        <v>-55</v>
      </c>
      <c r="H57" s="8">
        <v>-55</v>
      </c>
      <c r="I57" s="8">
        <v>-1000</v>
      </c>
      <c r="J57" s="8">
        <v>-1000</v>
      </c>
      <c r="K57" s="189">
        <v>3</v>
      </c>
      <c r="L57" s="8">
        <v>-1000</v>
      </c>
      <c r="M57" s="8">
        <v>-1000</v>
      </c>
      <c r="N57" s="8">
        <v>-55</v>
      </c>
      <c r="O57" s="8">
        <v>-55</v>
      </c>
      <c r="P57" s="8">
        <v>-1000</v>
      </c>
      <c r="Q57" s="8">
        <v>-26</v>
      </c>
      <c r="R57" s="50"/>
      <c r="S57" s="46"/>
      <c r="T57" s="78"/>
      <c r="U57" s="153">
        <v>0.26</v>
      </c>
      <c r="V57" s="178">
        <v>7.0000000000000007E-2</v>
      </c>
      <c r="W57" s="150">
        <v>0.17</v>
      </c>
    </row>
    <row r="58" spans="2:23" x14ac:dyDescent="0.3">
      <c r="C58" s="1" t="s">
        <v>134</v>
      </c>
    </row>
    <row r="60" spans="2:23" x14ac:dyDescent="0.3">
      <c r="B60" s="80"/>
      <c r="C60" s="80"/>
      <c r="D60" s="5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</row>
    <row r="61" spans="2:23" x14ac:dyDescent="0.3">
      <c r="B61" s="80"/>
      <c r="C61" s="80"/>
      <c r="D61" s="5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</row>
    <row r="62" spans="2:23" x14ac:dyDescent="0.3">
      <c r="B62" s="80"/>
      <c r="C62" s="80"/>
      <c r="D62" s="5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</row>
    <row r="63" spans="2:23" x14ac:dyDescent="0.3">
      <c r="B63" s="80"/>
      <c r="C63" s="80"/>
      <c r="D63" s="5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</row>
    <row r="64" spans="2:23" x14ac:dyDescent="0.3">
      <c r="B64" s="80"/>
      <c r="C64" s="80"/>
      <c r="D64" s="5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</row>
    <row r="65" spans="2:24" x14ac:dyDescent="0.3">
      <c r="B65" s="80"/>
      <c r="C65" s="80"/>
      <c r="D65" s="5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</row>
    <row r="66" spans="2:24" x14ac:dyDescent="0.3">
      <c r="B66" s="80"/>
      <c r="C66" s="80"/>
      <c r="D66" s="5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</row>
    <row r="67" spans="2:24" x14ac:dyDescent="0.3">
      <c r="B67" s="80"/>
      <c r="C67" s="80"/>
      <c r="D67" s="5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</row>
    <row r="68" spans="2:24" x14ac:dyDescent="0.3">
      <c r="B68" s="55"/>
      <c r="C68" s="80"/>
      <c r="D68" s="55"/>
      <c r="E68" s="55"/>
      <c r="F68" s="55"/>
      <c r="G68" s="55"/>
      <c r="H68" s="55"/>
      <c r="I68" s="55"/>
      <c r="J68" s="55"/>
      <c r="K68" s="80"/>
      <c r="L68" s="55"/>
      <c r="M68" s="55"/>
      <c r="N68" s="55"/>
      <c r="O68" s="55"/>
      <c r="P68" s="55"/>
      <c r="Q68" s="55"/>
      <c r="R68" s="165" t="s">
        <v>88</v>
      </c>
      <c r="S68" s="166"/>
      <c r="T68" s="79" t="s">
        <v>87</v>
      </c>
      <c r="U68" s="167" t="s">
        <v>86</v>
      </c>
      <c r="V68" s="165"/>
      <c r="W68" s="165"/>
    </row>
    <row r="69" spans="2:24" ht="30.6" x14ac:dyDescent="0.3">
      <c r="B69" s="55"/>
      <c r="C69" s="98" t="s">
        <v>97</v>
      </c>
      <c r="D69" s="98" t="s">
        <v>96</v>
      </c>
      <c r="E69" s="86" t="s">
        <v>1</v>
      </c>
      <c r="F69" s="87" t="s">
        <v>2</v>
      </c>
      <c r="G69" s="88" t="s">
        <v>3</v>
      </c>
      <c r="H69" s="88" t="s">
        <v>4</v>
      </c>
      <c r="I69" s="89" t="s">
        <v>5</v>
      </c>
      <c r="J69" s="90" t="s">
        <v>6</v>
      </c>
      <c r="K69" s="9" t="s">
        <v>28</v>
      </c>
      <c r="L69" s="90" t="s">
        <v>7</v>
      </c>
      <c r="M69" s="89" t="s">
        <v>8</v>
      </c>
      <c r="N69" s="88" t="s">
        <v>9</v>
      </c>
      <c r="O69" s="88" t="s">
        <v>10</v>
      </c>
      <c r="P69" s="87" t="s">
        <v>11</v>
      </c>
      <c r="Q69" s="91" t="s">
        <v>12</v>
      </c>
      <c r="R69" s="60" t="s">
        <v>91</v>
      </c>
      <c r="S69" s="63" t="s">
        <v>92</v>
      </c>
      <c r="T69" s="60" t="s">
        <v>147</v>
      </c>
      <c r="U69" s="64" t="s">
        <v>40</v>
      </c>
      <c r="V69" s="60" t="s">
        <v>90</v>
      </c>
      <c r="W69" s="60" t="s">
        <v>81</v>
      </c>
    </row>
    <row r="70" spans="2:24" x14ac:dyDescent="0.3">
      <c r="B70" s="160" t="s">
        <v>29</v>
      </c>
      <c r="C70" s="157">
        <v>4.5</v>
      </c>
      <c r="D70" s="83" t="s">
        <v>30</v>
      </c>
      <c r="E70" s="161">
        <v>-26</v>
      </c>
      <c r="F70" s="8">
        <v>-26</v>
      </c>
      <c r="G70" s="8">
        <v>-55</v>
      </c>
      <c r="H70" s="8">
        <v>-55</v>
      </c>
      <c r="I70" s="8">
        <v>-26</v>
      </c>
      <c r="J70" s="8">
        <v>-1000</v>
      </c>
      <c r="K70" s="8">
        <v>0</v>
      </c>
      <c r="L70" s="8">
        <v>-1000</v>
      </c>
      <c r="M70" s="8">
        <v>-26</v>
      </c>
      <c r="N70" s="8">
        <v>-55</v>
      </c>
      <c r="O70" s="8">
        <v>-55</v>
      </c>
      <c r="P70" s="8">
        <v>-26</v>
      </c>
      <c r="Q70" s="156">
        <v>-26</v>
      </c>
      <c r="R70" s="104">
        <v>5.87</v>
      </c>
      <c r="S70" s="105">
        <v>3.97</v>
      </c>
      <c r="T70" s="157"/>
      <c r="U70" s="104">
        <v>5.63</v>
      </c>
      <c r="V70" s="107">
        <v>2.5</v>
      </c>
      <c r="W70" s="108">
        <v>4.0999999999999996</v>
      </c>
      <c r="X70" s="1">
        <v>5</v>
      </c>
    </row>
    <row r="71" spans="2:24" x14ac:dyDescent="0.3">
      <c r="B71" s="160" t="s">
        <v>31</v>
      </c>
      <c r="C71" s="158">
        <v>4.5</v>
      </c>
      <c r="D71" s="83" t="s">
        <v>41</v>
      </c>
      <c r="E71" s="161">
        <v>-26</v>
      </c>
      <c r="F71" s="8">
        <v>-35</v>
      </c>
      <c r="G71" s="8">
        <v>-35</v>
      </c>
      <c r="H71" s="8">
        <v>-35</v>
      </c>
      <c r="I71" s="8">
        <v>-35</v>
      </c>
      <c r="J71" s="8">
        <v>-1000</v>
      </c>
      <c r="K71" s="8">
        <v>0</v>
      </c>
      <c r="L71" s="8">
        <v>-1000</v>
      </c>
      <c r="M71" s="8">
        <v>-35</v>
      </c>
      <c r="N71" s="8">
        <v>-35</v>
      </c>
      <c r="O71" s="8">
        <v>-35</v>
      </c>
      <c r="P71" s="8">
        <v>-35</v>
      </c>
      <c r="Q71" s="156">
        <v>-26</v>
      </c>
      <c r="R71" s="128">
        <v>2.81</v>
      </c>
      <c r="S71" s="138">
        <v>2.12</v>
      </c>
      <c r="T71" s="128">
        <v>2.09</v>
      </c>
      <c r="U71" s="128">
        <v>2.76</v>
      </c>
      <c r="V71" s="130">
        <v>1.55</v>
      </c>
      <c r="W71" s="129">
        <v>1.75</v>
      </c>
      <c r="X71" s="1">
        <v>6</v>
      </c>
    </row>
    <row r="72" spans="2:24" x14ac:dyDescent="0.3">
      <c r="B72" s="160" t="s">
        <v>33</v>
      </c>
      <c r="C72" s="158">
        <v>4.5</v>
      </c>
      <c r="D72" s="83" t="s">
        <v>34</v>
      </c>
      <c r="E72" s="161">
        <v>-26</v>
      </c>
      <c r="F72" s="8">
        <v>-35</v>
      </c>
      <c r="G72" s="8">
        <v>-45</v>
      </c>
      <c r="H72" s="8">
        <v>-45</v>
      </c>
      <c r="I72" s="8">
        <v>-35</v>
      </c>
      <c r="J72" s="8">
        <v>-1000</v>
      </c>
      <c r="K72" s="8">
        <v>0</v>
      </c>
      <c r="L72" s="8">
        <v>-1000</v>
      </c>
      <c r="M72" s="8">
        <v>-35</v>
      </c>
      <c r="N72" s="8">
        <v>-45</v>
      </c>
      <c r="O72" s="8">
        <v>-45</v>
      </c>
      <c r="P72" s="8">
        <v>-35</v>
      </c>
      <c r="Q72" s="156">
        <v>-26</v>
      </c>
      <c r="R72" s="112">
        <v>1.49</v>
      </c>
      <c r="S72" s="101">
        <v>1.1599999999999999</v>
      </c>
      <c r="T72" s="158"/>
      <c r="U72" s="112">
        <v>1.47</v>
      </c>
      <c r="V72" s="113">
        <v>0.79</v>
      </c>
      <c r="W72" s="114">
        <v>1.1000000000000001</v>
      </c>
      <c r="X72" s="1">
        <v>7</v>
      </c>
    </row>
    <row r="73" spans="2:24" x14ac:dyDescent="0.3">
      <c r="B73" s="160" t="s">
        <v>35</v>
      </c>
      <c r="C73" s="159">
        <v>4.5</v>
      </c>
      <c r="D73" s="83" t="s">
        <v>32</v>
      </c>
      <c r="E73" s="161">
        <v>-26</v>
      </c>
      <c r="F73" s="8">
        <v>-35</v>
      </c>
      <c r="G73" s="8">
        <v>-55</v>
      </c>
      <c r="H73" s="8">
        <v>-55</v>
      </c>
      <c r="I73" s="8">
        <v>-35</v>
      </c>
      <c r="J73" s="8">
        <v>-1000</v>
      </c>
      <c r="K73" s="8">
        <v>0</v>
      </c>
      <c r="L73" s="8">
        <v>-1000</v>
      </c>
      <c r="M73" s="8">
        <v>-35</v>
      </c>
      <c r="N73" s="8">
        <v>-55</v>
      </c>
      <c r="O73" s="8">
        <v>-55</v>
      </c>
      <c r="P73" s="8">
        <v>-35</v>
      </c>
      <c r="Q73" s="156">
        <v>-26</v>
      </c>
      <c r="R73" s="154">
        <v>1.18</v>
      </c>
      <c r="S73" s="125">
        <v>0.93</v>
      </c>
      <c r="T73" s="159"/>
      <c r="U73" s="154">
        <v>1.17</v>
      </c>
      <c r="V73" s="126">
        <v>0.61</v>
      </c>
      <c r="W73" s="127">
        <v>1</v>
      </c>
      <c r="X73" s="1">
        <v>8</v>
      </c>
    </row>
    <row r="75" spans="2:24" x14ac:dyDescent="0.3">
      <c r="B75" s="55"/>
      <c r="C75" s="80"/>
      <c r="D75" s="55"/>
      <c r="E75" s="55"/>
      <c r="F75" s="55"/>
      <c r="G75" s="55"/>
      <c r="H75" s="55"/>
      <c r="I75" s="55"/>
      <c r="J75" s="55"/>
      <c r="K75" s="80"/>
      <c r="L75" s="55"/>
      <c r="M75" s="55"/>
      <c r="N75" s="55"/>
      <c r="O75" s="55"/>
      <c r="P75" s="55"/>
      <c r="Q75" s="55"/>
      <c r="R75" s="165" t="s">
        <v>88</v>
      </c>
      <c r="S75" s="166"/>
      <c r="T75" s="81" t="s">
        <v>87</v>
      </c>
      <c r="U75" s="167" t="s">
        <v>86</v>
      </c>
      <c r="V75" s="165"/>
      <c r="W75" s="165"/>
    </row>
    <row r="76" spans="2:24" ht="27.6" customHeight="1" x14ac:dyDescent="0.3">
      <c r="C76" s="65" t="s">
        <v>97</v>
      </c>
      <c r="D76" s="47" t="s">
        <v>96</v>
      </c>
      <c r="E76" s="7" t="s">
        <v>1</v>
      </c>
      <c r="F76" s="2" t="s">
        <v>2</v>
      </c>
      <c r="G76" s="3" t="s">
        <v>3</v>
      </c>
      <c r="H76" s="3" t="s">
        <v>4</v>
      </c>
      <c r="I76" s="4" t="s">
        <v>5</v>
      </c>
      <c r="J76" s="5" t="s">
        <v>6</v>
      </c>
      <c r="K76" s="97" t="s">
        <v>28</v>
      </c>
      <c r="L76" s="5" t="s">
        <v>7</v>
      </c>
      <c r="M76" s="4" t="s">
        <v>8</v>
      </c>
      <c r="N76" s="3" t="s">
        <v>9</v>
      </c>
      <c r="O76" s="3" t="s">
        <v>10</v>
      </c>
      <c r="P76" s="2" t="s">
        <v>11</v>
      </c>
      <c r="Q76" s="7" t="s">
        <v>12</v>
      </c>
      <c r="R76" s="60" t="s">
        <v>18</v>
      </c>
      <c r="S76" s="60" t="s">
        <v>19</v>
      </c>
      <c r="T76" s="60" t="s">
        <v>147</v>
      </c>
      <c r="U76" s="60" t="s">
        <v>40</v>
      </c>
      <c r="V76" s="60" t="s">
        <v>80</v>
      </c>
      <c r="W76" s="60" t="s">
        <v>81</v>
      </c>
    </row>
    <row r="77" spans="2:24" x14ac:dyDescent="0.3">
      <c r="B77" s="168" t="s">
        <v>85</v>
      </c>
      <c r="C77" s="168">
        <v>4.5</v>
      </c>
      <c r="D77" s="83" t="s">
        <v>30</v>
      </c>
      <c r="E77" s="8">
        <v>-26</v>
      </c>
      <c r="F77" s="8">
        <v>-26</v>
      </c>
      <c r="G77" s="8">
        <v>-45</v>
      </c>
      <c r="H77" s="8">
        <v>-45</v>
      </c>
      <c r="I77" s="8">
        <v>-26</v>
      </c>
      <c r="J77" s="8">
        <v>-1000</v>
      </c>
      <c r="K77" s="8">
        <v>0</v>
      </c>
      <c r="L77" s="8">
        <v>-1000</v>
      </c>
      <c r="M77" s="8">
        <v>-26</v>
      </c>
      <c r="N77" s="8">
        <v>-45</v>
      </c>
      <c r="O77" s="8">
        <v>-45</v>
      </c>
      <c r="P77" s="8">
        <v>-26</v>
      </c>
      <c r="Q77" s="8">
        <v>-26</v>
      </c>
      <c r="R77" s="62"/>
      <c r="S77" s="53"/>
      <c r="T77" s="71"/>
      <c r="U77" s="131">
        <v>7.25</v>
      </c>
      <c r="V77" s="132">
        <v>3.2</v>
      </c>
      <c r="W77" s="133">
        <v>4.5</v>
      </c>
    </row>
    <row r="78" spans="2:24" x14ac:dyDescent="0.3">
      <c r="B78" s="168"/>
      <c r="C78" s="168"/>
      <c r="D78" s="83" t="s">
        <v>30</v>
      </c>
      <c r="E78" s="8">
        <v>-26</v>
      </c>
      <c r="F78" s="8">
        <v>-26</v>
      </c>
      <c r="G78" s="8">
        <v>-45</v>
      </c>
      <c r="H78" s="8">
        <v>-45</v>
      </c>
      <c r="I78" s="8">
        <v>-26</v>
      </c>
      <c r="J78" s="8">
        <v>-1000</v>
      </c>
      <c r="K78" s="8">
        <v>2</v>
      </c>
      <c r="L78" s="8">
        <v>-1000</v>
      </c>
      <c r="M78" s="8">
        <v>-26</v>
      </c>
      <c r="N78" s="8">
        <v>-45</v>
      </c>
      <c r="O78" s="8">
        <v>-45</v>
      </c>
      <c r="P78" s="8">
        <v>-26</v>
      </c>
      <c r="Q78" s="8">
        <v>-26</v>
      </c>
      <c r="R78" s="54"/>
      <c r="S78" s="56"/>
      <c r="T78" s="69"/>
      <c r="U78" s="134">
        <v>4.43</v>
      </c>
      <c r="V78" s="135">
        <v>2.2000000000000002</v>
      </c>
      <c r="W78" s="136">
        <v>2.6</v>
      </c>
    </row>
    <row r="79" spans="2:24" x14ac:dyDescent="0.3">
      <c r="B79" s="168"/>
      <c r="C79" s="168"/>
      <c r="D79" s="83" t="s">
        <v>30</v>
      </c>
      <c r="E79" s="8">
        <v>-26</v>
      </c>
      <c r="F79" s="8">
        <v>-26</v>
      </c>
      <c r="G79" s="8">
        <v>-45</v>
      </c>
      <c r="H79" s="8">
        <v>-45</v>
      </c>
      <c r="I79" s="8">
        <v>-26</v>
      </c>
      <c r="J79" s="8">
        <v>-1000</v>
      </c>
      <c r="K79" s="8">
        <v>4</v>
      </c>
      <c r="L79" s="8">
        <v>-1000</v>
      </c>
      <c r="M79" s="8">
        <v>-26</v>
      </c>
      <c r="N79" s="8">
        <v>-45</v>
      </c>
      <c r="O79" s="8">
        <v>-45</v>
      </c>
      <c r="P79" s="8">
        <v>-26</v>
      </c>
      <c r="Q79" s="8">
        <v>-26</v>
      </c>
      <c r="R79" s="57"/>
      <c r="S79" s="58"/>
      <c r="T79" s="70"/>
      <c r="U79" s="119">
        <v>3.28</v>
      </c>
      <c r="V79" s="121">
        <v>1.55</v>
      </c>
      <c r="W79" s="122">
        <v>2.4</v>
      </c>
    </row>
    <row r="80" spans="2:24" ht="29.4" hidden="1" customHeight="1" x14ac:dyDescent="0.3">
      <c r="C80" s="65" t="s">
        <v>97</v>
      </c>
      <c r="D80" s="47" t="s">
        <v>96</v>
      </c>
      <c r="E80" s="7" t="s">
        <v>1</v>
      </c>
      <c r="F80" s="2" t="s">
        <v>2</v>
      </c>
      <c r="G80" s="3" t="s">
        <v>3</v>
      </c>
      <c r="H80" s="3" t="s">
        <v>4</v>
      </c>
      <c r="I80" s="4" t="s">
        <v>5</v>
      </c>
      <c r="J80" s="5" t="s">
        <v>6</v>
      </c>
      <c r="K80" s="96" t="s">
        <v>28</v>
      </c>
      <c r="L80" s="5" t="s">
        <v>7</v>
      </c>
      <c r="M80" s="4" t="s">
        <v>8</v>
      </c>
      <c r="N80" s="3" t="s">
        <v>9</v>
      </c>
      <c r="O80" s="3" t="s">
        <v>10</v>
      </c>
      <c r="P80" s="2" t="s">
        <v>11</v>
      </c>
      <c r="Q80" s="7" t="s">
        <v>12</v>
      </c>
      <c r="R80" s="45" t="s">
        <v>18</v>
      </c>
      <c r="S80" s="75" t="s">
        <v>19</v>
      </c>
      <c r="T80" s="45" t="s">
        <v>39</v>
      </c>
      <c r="U80" s="76" t="s">
        <v>40</v>
      </c>
      <c r="V80" s="45" t="s">
        <v>80</v>
      </c>
      <c r="W80" s="45" t="s">
        <v>81</v>
      </c>
      <c r="X80" s="1">
        <v>9</v>
      </c>
    </row>
    <row r="81" spans="2:23" x14ac:dyDescent="0.3">
      <c r="B81" s="168" t="s">
        <v>79</v>
      </c>
      <c r="C81" s="168">
        <v>4.5</v>
      </c>
      <c r="D81" s="83" t="s">
        <v>30</v>
      </c>
      <c r="E81" s="8">
        <v>-26</v>
      </c>
      <c r="F81" s="8">
        <v>-26</v>
      </c>
      <c r="G81" s="8">
        <v>-55</v>
      </c>
      <c r="H81" s="8">
        <v>-55</v>
      </c>
      <c r="I81" s="8">
        <v>-26</v>
      </c>
      <c r="J81" s="8">
        <v>-1000</v>
      </c>
      <c r="K81" s="8">
        <v>0</v>
      </c>
      <c r="L81" s="8">
        <v>-1000</v>
      </c>
      <c r="M81" s="8">
        <v>-26</v>
      </c>
      <c r="N81" s="8">
        <v>-55</v>
      </c>
      <c r="O81" s="8">
        <v>-55</v>
      </c>
      <c r="P81" s="8">
        <v>-26</v>
      </c>
      <c r="Q81" s="8">
        <v>-26</v>
      </c>
      <c r="R81" s="104">
        <v>5.87</v>
      </c>
      <c r="S81" s="108">
        <v>3.97</v>
      </c>
      <c r="T81" s="67"/>
      <c r="U81" s="104">
        <v>5.63</v>
      </c>
      <c r="V81" s="107">
        <v>2.5</v>
      </c>
      <c r="W81" s="108">
        <v>4.0999999999999996</v>
      </c>
    </row>
    <row r="82" spans="2:23" x14ac:dyDescent="0.3">
      <c r="B82" s="168"/>
      <c r="C82" s="168"/>
      <c r="D82" s="83"/>
      <c r="E82" s="8">
        <v>-26</v>
      </c>
      <c r="F82" s="8">
        <v>-26</v>
      </c>
      <c r="G82" s="8">
        <v>-55</v>
      </c>
      <c r="H82" s="8">
        <v>-55</v>
      </c>
      <c r="I82" s="8">
        <v>-26</v>
      </c>
      <c r="J82" s="8">
        <v>-1000</v>
      </c>
      <c r="K82" s="8">
        <v>2</v>
      </c>
      <c r="L82" s="8">
        <v>-1000</v>
      </c>
      <c r="M82" s="8">
        <v>-26</v>
      </c>
      <c r="N82" s="8">
        <v>-55</v>
      </c>
      <c r="O82" s="8">
        <v>-55</v>
      </c>
      <c r="P82" s="8">
        <v>-26</v>
      </c>
      <c r="Q82" s="8">
        <v>-26</v>
      </c>
      <c r="R82" s="54"/>
      <c r="S82" s="56"/>
      <c r="T82" s="69"/>
      <c r="U82" s="128">
        <v>3.66</v>
      </c>
      <c r="V82" s="93">
        <v>1.9</v>
      </c>
      <c r="W82" s="129">
        <v>2.8</v>
      </c>
    </row>
    <row r="83" spans="2:23" x14ac:dyDescent="0.3">
      <c r="B83" s="168"/>
      <c r="C83" s="168"/>
      <c r="D83" s="83"/>
      <c r="E83" s="8">
        <v>-26</v>
      </c>
      <c r="F83" s="8">
        <v>-26</v>
      </c>
      <c r="G83" s="8">
        <v>-55</v>
      </c>
      <c r="H83" s="8">
        <v>-55</v>
      </c>
      <c r="I83" s="8">
        <v>-26</v>
      </c>
      <c r="J83" s="8">
        <v>-1000</v>
      </c>
      <c r="K83" s="8">
        <v>4</v>
      </c>
      <c r="L83" s="8">
        <v>-1000</v>
      </c>
      <c r="M83" s="8">
        <v>-26</v>
      </c>
      <c r="N83" s="8">
        <v>-55</v>
      </c>
      <c r="O83" s="8">
        <v>-55</v>
      </c>
      <c r="P83" s="8">
        <v>-26</v>
      </c>
      <c r="Q83" s="8">
        <v>-26</v>
      </c>
      <c r="R83" s="54"/>
      <c r="S83" s="56"/>
      <c r="T83" s="69"/>
      <c r="U83" s="128">
        <v>2.75</v>
      </c>
      <c r="V83" s="130">
        <v>1.5</v>
      </c>
      <c r="W83" s="129">
        <v>2.35</v>
      </c>
    </row>
    <row r="84" spans="2:23" ht="25.2" hidden="1" customHeight="1" x14ac:dyDescent="0.3">
      <c r="C84" s="65" t="s">
        <v>97</v>
      </c>
      <c r="D84" s="47" t="s">
        <v>96</v>
      </c>
      <c r="E84" s="7" t="s">
        <v>1</v>
      </c>
      <c r="F84" s="2" t="s">
        <v>2</v>
      </c>
      <c r="G84" s="3" t="s">
        <v>3</v>
      </c>
      <c r="H84" s="3" t="s">
        <v>4</v>
      </c>
      <c r="I84" s="4" t="s">
        <v>5</v>
      </c>
      <c r="J84" s="5" t="s">
        <v>6</v>
      </c>
      <c r="K84" s="97" t="s">
        <v>28</v>
      </c>
      <c r="L84" s="5" t="s">
        <v>7</v>
      </c>
      <c r="M84" s="4" t="s">
        <v>8</v>
      </c>
      <c r="N84" s="3" t="s">
        <v>9</v>
      </c>
      <c r="O84" s="3" t="s">
        <v>10</v>
      </c>
      <c r="P84" s="2" t="s">
        <v>11</v>
      </c>
      <c r="Q84" s="7" t="s">
        <v>12</v>
      </c>
      <c r="R84" s="45" t="s">
        <v>18</v>
      </c>
      <c r="S84" s="45" t="s">
        <v>19</v>
      </c>
      <c r="T84" s="45" t="s">
        <v>39</v>
      </c>
      <c r="U84" s="45" t="s">
        <v>40</v>
      </c>
      <c r="V84" s="45" t="s">
        <v>80</v>
      </c>
      <c r="W84" s="45" t="s">
        <v>81</v>
      </c>
    </row>
    <row r="85" spans="2:23" x14ac:dyDescent="0.3">
      <c r="B85" s="168" t="s">
        <v>89</v>
      </c>
      <c r="C85" s="168">
        <v>4.5</v>
      </c>
      <c r="D85" s="83" t="s">
        <v>32</v>
      </c>
      <c r="E85" s="8">
        <v>-26</v>
      </c>
      <c r="F85" s="8">
        <v>-35</v>
      </c>
      <c r="G85" s="8">
        <v>-45</v>
      </c>
      <c r="H85" s="8">
        <v>-45</v>
      </c>
      <c r="I85" s="8">
        <v>-35</v>
      </c>
      <c r="J85" s="8">
        <v>-1000</v>
      </c>
      <c r="K85" s="8">
        <v>0</v>
      </c>
      <c r="L85" s="8">
        <v>-1000</v>
      </c>
      <c r="M85" s="8">
        <v>-35</v>
      </c>
      <c r="N85" s="8">
        <v>-45</v>
      </c>
      <c r="O85" s="8">
        <v>-45</v>
      </c>
      <c r="P85" s="8">
        <v>-35</v>
      </c>
      <c r="Q85" s="8">
        <v>-26</v>
      </c>
      <c r="R85" s="139">
        <v>1.49</v>
      </c>
      <c r="S85" s="162">
        <v>1.1599999999999999</v>
      </c>
      <c r="T85" s="67"/>
      <c r="U85" s="139">
        <v>1.47</v>
      </c>
      <c r="V85" s="163">
        <v>0.79</v>
      </c>
      <c r="W85" s="162">
        <v>1.1000000000000001</v>
      </c>
    </row>
    <row r="86" spans="2:23" x14ac:dyDescent="0.3">
      <c r="B86" s="168"/>
      <c r="C86" s="168"/>
      <c r="D86" s="83"/>
      <c r="E86" s="8">
        <v>-26</v>
      </c>
      <c r="F86" s="8">
        <v>-35</v>
      </c>
      <c r="G86" s="8">
        <v>-45</v>
      </c>
      <c r="H86" s="8">
        <v>-45</v>
      </c>
      <c r="I86" s="8">
        <v>-35</v>
      </c>
      <c r="J86" s="8">
        <v>-1000</v>
      </c>
      <c r="K86" s="8">
        <v>2</v>
      </c>
      <c r="L86" s="8">
        <v>-1000</v>
      </c>
      <c r="M86" s="8">
        <v>-35</v>
      </c>
      <c r="N86" s="8">
        <v>-45</v>
      </c>
      <c r="O86" s="8">
        <v>-45</v>
      </c>
      <c r="P86" s="8">
        <v>-35</v>
      </c>
      <c r="Q86" s="8">
        <v>-26</v>
      </c>
      <c r="R86" s="54"/>
      <c r="S86" s="56"/>
      <c r="T86" s="69"/>
      <c r="U86" s="115">
        <v>1.1000000000000001</v>
      </c>
      <c r="V86" s="94">
        <v>0.6</v>
      </c>
      <c r="W86" s="118">
        <v>0.75</v>
      </c>
    </row>
    <row r="87" spans="2:23" x14ac:dyDescent="0.3">
      <c r="B87" s="168"/>
      <c r="C87" s="168"/>
      <c r="D87" s="83"/>
      <c r="E87" s="8">
        <v>-26</v>
      </c>
      <c r="F87" s="8">
        <v>-35</v>
      </c>
      <c r="G87" s="8">
        <v>-45</v>
      </c>
      <c r="H87" s="8">
        <v>-45</v>
      </c>
      <c r="I87" s="8">
        <v>-35</v>
      </c>
      <c r="J87" s="8">
        <v>-1000</v>
      </c>
      <c r="K87" s="8">
        <v>4</v>
      </c>
      <c r="L87" s="8">
        <v>-1000</v>
      </c>
      <c r="M87" s="8">
        <v>-35</v>
      </c>
      <c r="N87" s="8">
        <v>-45</v>
      </c>
      <c r="O87" s="8">
        <v>-45</v>
      </c>
      <c r="P87" s="8">
        <v>-35</v>
      </c>
      <c r="Q87" s="8">
        <v>-26</v>
      </c>
      <c r="R87" s="57"/>
      <c r="S87" s="58"/>
      <c r="T87" s="70"/>
      <c r="U87" s="146">
        <v>0.88</v>
      </c>
      <c r="V87" s="82">
        <v>0.3</v>
      </c>
      <c r="W87" s="150">
        <v>0.7</v>
      </c>
    </row>
    <row r="88" spans="2:23" ht="27" hidden="1" customHeight="1" x14ac:dyDescent="0.3">
      <c r="C88" s="65" t="s">
        <v>97</v>
      </c>
      <c r="D88" s="47" t="s">
        <v>96</v>
      </c>
      <c r="E88" s="7" t="s">
        <v>1</v>
      </c>
      <c r="F88" s="2" t="s">
        <v>2</v>
      </c>
      <c r="G88" s="3" t="s">
        <v>3</v>
      </c>
      <c r="H88" s="3" t="s">
        <v>4</v>
      </c>
      <c r="I88" s="4" t="s">
        <v>5</v>
      </c>
      <c r="J88" s="5" t="s">
        <v>6</v>
      </c>
      <c r="K88" s="97" t="s">
        <v>28</v>
      </c>
      <c r="L88" s="5" t="s">
        <v>7</v>
      </c>
      <c r="M88" s="4" t="s">
        <v>8</v>
      </c>
      <c r="N88" s="3" t="s">
        <v>9</v>
      </c>
      <c r="O88" s="3" t="s">
        <v>10</v>
      </c>
      <c r="P88" s="2" t="s">
        <v>11</v>
      </c>
      <c r="Q88" s="7" t="s">
        <v>12</v>
      </c>
      <c r="R88" s="45" t="s">
        <v>18</v>
      </c>
      <c r="S88" s="45" t="s">
        <v>19</v>
      </c>
      <c r="T88" s="45" t="s">
        <v>39</v>
      </c>
      <c r="U88" s="45" t="s">
        <v>40</v>
      </c>
      <c r="V88" s="45" t="s">
        <v>80</v>
      </c>
      <c r="W88" s="45" t="s">
        <v>81</v>
      </c>
    </row>
    <row r="89" spans="2:23" x14ac:dyDescent="0.3">
      <c r="B89" s="168" t="s">
        <v>106</v>
      </c>
      <c r="C89" s="168">
        <v>4.5</v>
      </c>
      <c r="D89" s="83" t="s">
        <v>32</v>
      </c>
      <c r="E89" s="8">
        <v>-26</v>
      </c>
      <c r="F89" s="8">
        <v>-35</v>
      </c>
      <c r="G89" s="8">
        <v>-55</v>
      </c>
      <c r="H89" s="8">
        <v>-55</v>
      </c>
      <c r="I89" s="8">
        <v>-35</v>
      </c>
      <c r="J89" s="8">
        <v>-1000</v>
      </c>
      <c r="K89" s="8">
        <v>0</v>
      </c>
      <c r="L89" s="8">
        <v>-1000</v>
      </c>
      <c r="M89" s="8">
        <v>-35</v>
      </c>
      <c r="N89" s="8">
        <v>-55</v>
      </c>
      <c r="O89" s="8">
        <v>-55</v>
      </c>
      <c r="P89" s="8">
        <v>-35</v>
      </c>
      <c r="Q89" s="8">
        <v>-26</v>
      </c>
      <c r="R89" s="149">
        <v>1.18</v>
      </c>
      <c r="S89" s="124">
        <v>0.93</v>
      </c>
      <c r="T89" s="67"/>
      <c r="U89" s="149">
        <v>1.17</v>
      </c>
      <c r="V89" s="123">
        <v>0.61</v>
      </c>
      <c r="W89" s="124">
        <v>1</v>
      </c>
    </row>
    <row r="90" spans="2:23" x14ac:dyDescent="0.3">
      <c r="B90" s="168"/>
      <c r="C90" s="168"/>
      <c r="D90" s="83"/>
      <c r="E90" s="8">
        <v>-26</v>
      </c>
      <c r="F90" s="8">
        <v>-35</v>
      </c>
      <c r="G90" s="8">
        <v>-55</v>
      </c>
      <c r="H90" s="8">
        <v>-55</v>
      </c>
      <c r="I90" s="8">
        <v>-35</v>
      </c>
      <c r="J90" s="8">
        <v>-1000</v>
      </c>
      <c r="K90" s="8">
        <v>2</v>
      </c>
      <c r="L90" s="8">
        <v>-1000</v>
      </c>
      <c r="M90" s="8">
        <v>-35</v>
      </c>
      <c r="N90" s="8">
        <v>-55</v>
      </c>
      <c r="O90" s="8">
        <v>-55</v>
      </c>
      <c r="P90" s="8">
        <v>-35</v>
      </c>
      <c r="Q90" s="8">
        <v>-26</v>
      </c>
      <c r="R90" s="54"/>
      <c r="S90" s="56"/>
      <c r="T90" s="69"/>
      <c r="U90" s="109">
        <v>0.87</v>
      </c>
      <c r="V90" s="95">
        <v>0.5</v>
      </c>
      <c r="W90" s="111">
        <v>0.65</v>
      </c>
    </row>
    <row r="91" spans="2:23" x14ac:dyDescent="0.3">
      <c r="B91" s="168"/>
      <c r="C91" s="168"/>
      <c r="D91" s="83"/>
      <c r="E91" s="8">
        <v>-26</v>
      </c>
      <c r="F91" s="8">
        <v>-35</v>
      </c>
      <c r="G91" s="8">
        <v>-55</v>
      </c>
      <c r="H91" s="8">
        <v>-55</v>
      </c>
      <c r="I91" s="8">
        <v>-35</v>
      </c>
      <c r="J91" s="8">
        <v>-1000</v>
      </c>
      <c r="K91" s="8">
        <v>4</v>
      </c>
      <c r="L91" s="8">
        <v>-1000</v>
      </c>
      <c r="M91" s="8">
        <v>-35</v>
      </c>
      <c r="N91" s="8">
        <v>-55</v>
      </c>
      <c r="O91" s="8">
        <v>-55</v>
      </c>
      <c r="P91" s="8">
        <v>-35</v>
      </c>
      <c r="Q91" s="8">
        <v>-26</v>
      </c>
      <c r="R91" s="57"/>
      <c r="S91" s="58"/>
      <c r="T91" s="70"/>
      <c r="U91" s="146">
        <v>0.7</v>
      </c>
      <c r="V91" s="82">
        <v>0.3</v>
      </c>
      <c r="W91" s="150">
        <v>0.55000000000000004</v>
      </c>
    </row>
    <row r="93" spans="2:23" x14ac:dyDescent="0.3">
      <c r="E93" s="74"/>
      <c r="F93" s="1" t="s">
        <v>102</v>
      </c>
    </row>
    <row r="94" spans="2:23" x14ac:dyDescent="0.3">
      <c r="E94" s="73"/>
      <c r="F94" s="1" t="s">
        <v>100</v>
      </c>
    </row>
    <row r="95" spans="2:23" x14ac:dyDescent="0.3">
      <c r="E95" s="42"/>
      <c r="F95" s="1" t="s">
        <v>101</v>
      </c>
    </row>
    <row r="96" spans="2:23" x14ac:dyDescent="0.3">
      <c r="E96" s="72"/>
      <c r="F96" s="1" t="s">
        <v>99</v>
      </c>
    </row>
  </sheetData>
  <mergeCells count="34">
    <mergeCell ref="C35:C40"/>
    <mergeCell ref="C29:C34"/>
    <mergeCell ref="D29:D34"/>
    <mergeCell ref="D52:D57"/>
    <mergeCell ref="B46:B47"/>
    <mergeCell ref="B48:B49"/>
    <mergeCell ref="B50:B51"/>
    <mergeCell ref="B52:B53"/>
    <mergeCell ref="B54:B55"/>
    <mergeCell ref="B56:B57"/>
    <mergeCell ref="C46:C51"/>
    <mergeCell ref="C52:C57"/>
    <mergeCell ref="R44:S44"/>
    <mergeCell ref="U44:W44"/>
    <mergeCell ref="D46:D51"/>
    <mergeCell ref="D35:D40"/>
    <mergeCell ref="B81:B83"/>
    <mergeCell ref="B89:B91"/>
    <mergeCell ref="B85:B87"/>
    <mergeCell ref="B77:B79"/>
    <mergeCell ref="C81:C83"/>
    <mergeCell ref="C89:C91"/>
    <mergeCell ref="C85:C87"/>
    <mergeCell ref="C77:C79"/>
    <mergeCell ref="R14:S14"/>
    <mergeCell ref="U14:W14"/>
    <mergeCell ref="R68:S68"/>
    <mergeCell ref="U68:W68"/>
    <mergeCell ref="R75:S75"/>
    <mergeCell ref="U75:W75"/>
    <mergeCell ref="R20:S20"/>
    <mergeCell ref="U20:W20"/>
    <mergeCell ref="R27:S27"/>
    <mergeCell ref="U27:W27"/>
  </mergeCells>
  <conditionalFormatting sqref="D12:O12 E35:Q39">
    <cfRule type="cellIs" dxfId="323" priority="184" operator="equal">
      <formula>-26</formula>
    </cfRule>
    <cfRule type="cellIs" dxfId="322" priority="185" operator="equal">
      <formula>-35</formula>
    </cfRule>
    <cfRule type="cellIs" dxfId="321" priority="186" operator="equal">
      <formula>-55</formula>
    </cfRule>
  </conditionalFormatting>
  <conditionalFormatting sqref="R12:AC12">
    <cfRule type="cellIs" dxfId="320" priority="181" operator="equal">
      <formula>-26</formula>
    </cfRule>
    <cfRule type="cellIs" dxfId="319" priority="182" operator="equal">
      <formula>-35</formula>
    </cfRule>
    <cfRule type="cellIs" dxfId="318" priority="183" operator="equal">
      <formula>-55</formula>
    </cfRule>
  </conditionalFormatting>
  <conditionalFormatting sqref="E16:Q19">
    <cfRule type="cellIs" dxfId="317" priority="178" operator="equal">
      <formula>-26</formula>
    </cfRule>
    <cfRule type="cellIs" dxfId="316" priority="179" operator="equal">
      <formula>-35</formula>
    </cfRule>
    <cfRule type="cellIs" dxfId="315" priority="180" operator="equal">
      <formula>-55</formula>
    </cfRule>
  </conditionalFormatting>
  <conditionalFormatting sqref="E70:Q70 E72:Q72">
    <cfRule type="cellIs" dxfId="314" priority="175" operator="equal">
      <formula>-26</formula>
    </cfRule>
    <cfRule type="cellIs" dxfId="313" priority="176" operator="equal">
      <formula>-35</formula>
    </cfRule>
    <cfRule type="cellIs" dxfId="312" priority="177" operator="equal">
      <formula>-55</formula>
    </cfRule>
  </conditionalFormatting>
  <conditionalFormatting sqref="E81:Q83">
    <cfRule type="cellIs" dxfId="311" priority="172" operator="equal">
      <formula>-26</formula>
    </cfRule>
    <cfRule type="cellIs" dxfId="310" priority="173" operator="equal">
      <formula>-35</formula>
    </cfRule>
    <cfRule type="cellIs" dxfId="309" priority="174" operator="equal">
      <formula>-55</formula>
    </cfRule>
  </conditionalFormatting>
  <conditionalFormatting sqref="E89:Q91">
    <cfRule type="cellIs" dxfId="308" priority="169" operator="equal">
      <formula>-26</formula>
    </cfRule>
    <cfRule type="cellIs" dxfId="307" priority="170" operator="equal">
      <formula>-35</formula>
    </cfRule>
    <cfRule type="cellIs" dxfId="306" priority="171" operator="equal">
      <formula>-55</formula>
    </cfRule>
  </conditionalFormatting>
  <conditionalFormatting sqref="E77:Q79">
    <cfRule type="cellIs" dxfId="305" priority="166" operator="equal">
      <formula>-26</formula>
    </cfRule>
    <cfRule type="cellIs" dxfId="304" priority="167" operator="equal">
      <formula>-35</formula>
    </cfRule>
    <cfRule type="cellIs" dxfId="303" priority="168" operator="equal">
      <formula>-55</formula>
    </cfRule>
  </conditionalFormatting>
  <conditionalFormatting sqref="E85:Q87">
    <cfRule type="cellIs" dxfId="302" priority="163" operator="equal">
      <formula>-26</formula>
    </cfRule>
    <cfRule type="cellIs" dxfId="301" priority="164" operator="equal">
      <formula>-35</formula>
    </cfRule>
    <cfRule type="cellIs" dxfId="300" priority="165" operator="equal">
      <formula>-55</formula>
    </cfRule>
  </conditionalFormatting>
  <conditionalFormatting sqref="E22:Q25 E26:W26 E43:W43 E61:W67">
    <cfRule type="cellIs" dxfId="299" priority="160" operator="equal">
      <formula>-26</formula>
    </cfRule>
    <cfRule type="cellIs" dxfId="298" priority="161" operator="equal">
      <formula>-35</formula>
    </cfRule>
    <cfRule type="cellIs" dxfId="297" priority="162" operator="equal">
      <formula>-55</formula>
    </cfRule>
  </conditionalFormatting>
  <conditionalFormatting sqref="E71:Q71">
    <cfRule type="cellIs" dxfId="296" priority="157" operator="equal">
      <formula>-26</formula>
    </cfRule>
    <cfRule type="cellIs" dxfId="295" priority="158" operator="equal">
      <formula>-35</formula>
    </cfRule>
    <cfRule type="cellIs" dxfId="294" priority="159" operator="equal">
      <formula>-55</formula>
    </cfRule>
  </conditionalFormatting>
  <conditionalFormatting sqref="E73:Q73">
    <cfRule type="cellIs" dxfId="293" priority="154" operator="equal">
      <formula>-26</formula>
    </cfRule>
    <cfRule type="cellIs" dxfId="292" priority="155" operator="equal">
      <formula>-35</formula>
    </cfRule>
    <cfRule type="cellIs" dxfId="291" priority="156" operator="equal">
      <formula>-55</formula>
    </cfRule>
  </conditionalFormatting>
  <conditionalFormatting sqref="J29:M29 J31:M31 J33:M33">
    <cfRule type="cellIs" dxfId="290" priority="151" operator="equal">
      <formula>-26</formula>
    </cfRule>
    <cfRule type="cellIs" dxfId="289" priority="152" operator="equal">
      <formula>-35</formula>
    </cfRule>
    <cfRule type="cellIs" dxfId="288" priority="153" operator="equal">
      <formula>-55</formula>
    </cfRule>
  </conditionalFormatting>
  <conditionalFormatting sqref="E46:I46 E48:I48 E51:I51">
    <cfRule type="cellIs" dxfId="287" priority="118" operator="equal">
      <formula>-26</formula>
    </cfRule>
    <cfRule type="cellIs" dxfId="286" priority="119" operator="equal">
      <formula>-35</formula>
    </cfRule>
    <cfRule type="cellIs" dxfId="285" priority="120" operator="equal">
      <formula>-55</formula>
    </cfRule>
  </conditionalFormatting>
  <conditionalFormatting sqref="E52:J52 E54:J54 E57:J57">
    <cfRule type="cellIs" dxfId="284" priority="124" operator="equal">
      <formula>-26</formula>
    </cfRule>
    <cfRule type="cellIs" dxfId="283" priority="125" operator="equal">
      <formula>-35</formula>
    </cfRule>
    <cfRule type="cellIs" dxfId="282" priority="126" operator="equal">
      <formula>-55</formula>
    </cfRule>
  </conditionalFormatting>
  <conditionalFormatting sqref="E29:I29 E31:I31 E33:I33">
    <cfRule type="cellIs" dxfId="281" priority="139" operator="equal">
      <formula>-26</formula>
    </cfRule>
    <cfRule type="cellIs" dxfId="280" priority="140" operator="equal">
      <formula>-35</formula>
    </cfRule>
    <cfRule type="cellIs" dxfId="279" priority="141" operator="equal">
      <formula>-55</formula>
    </cfRule>
  </conditionalFormatting>
  <conditionalFormatting sqref="L52:Q52 L54:Q54 L57:Q57">
    <cfRule type="cellIs" dxfId="278" priority="121" operator="equal">
      <formula>-26</formula>
    </cfRule>
    <cfRule type="cellIs" dxfId="277" priority="122" operator="equal">
      <formula>-35</formula>
    </cfRule>
    <cfRule type="cellIs" dxfId="276" priority="123" operator="equal">
      <formula>-55</formula>
    </cfRule>
  </conditionalFormatting>
  <conditionalFormatting sqref="N29:Q29 N31:Q31 N33:Q33">
    <cfRule type="cellIs" dxfId="275" priority="136" operator="equal">
      <formula>-26</formula>
    </cfRule>
    <cfRule type="cellIs" dxfId="274" priority="137" operator="equal">
      <formula>-35</formula>
    </cfRule>
    <cfRule type="cellIs" dxfId="273" priority="138" operator="equal">
      <formula>-55</formula>
    </cfRule>
  </conditionalFormatting>
  <conditionalFormatting sqref="E60:W60">
    <cfRule type="cellIs" dxfId="272" priority="133" operator="equal">
      <formula>-26</formula>
    </cfRule>
    <cfRule type="cellIs" dxfId="271" priority="134" operator="equal">
      <formula>-35</formula>
    </cfRule>
    <cfRule type="cellIs" dxfId="270" priority="135" operator="equal">
      <formula>-55</formula>
    </cfRule>
  </conditionalFormatting>
  <conditionalFormatting sqref="J46:M46 J48 J51 L48:M48 L51:M51">
    <cfRule type="cellIs" dxfId="269" priority="130" operator="equal">
      <formula>-26</formula>
    </cfRule>
    <cfRule type="cellIs" dxfId="268" priority="131" operator="equal">
      <formula>-35</formula>
    </cfRule>
    <cfRule type="cellIs" dxfId="267" priority="132" operator="equal">
      <formula>-55</formula>
    </cfRule>
  </conditionalFormatting>
  <conditionalFormatting sqref="J47:M47">
    <cfRule type="cellIs" dxfId="266" priority="112" operator="equal">
      <formula>-26</formula>
    </cfRule>
    <cfRule type="cellIs" dxfId="265" priority="113" operator="equal">
      <formula>-35</formula>
    </cfRule>
    <cfRule type="cellIs" dxfId="264" priority="114" operator="equal">
      <formula>-55</formula>
    </cfRule>
  </conditionalFormatting>
  <conditionalFormatting sqref="N46:Q46 N48:Q48 N51:Q51">
    <cfRule type="cellIs" dxfId="263" priority="115" operator="equal">
      <formula>-26</formula>
    </cfRule>
    <cfRule type="cellIs" dxfId="262" priority="116" operator="equal">
      <formula>-35</formula>
    </cfRule>
    <cfRule type="cellIs" dxfId="261" priority="117" operator="equal">
      <formula>-55</formula>
    </cfRule>
  </conditionalFormatting>
  <conditionalFormatting sqref="E47:I47">
    <cfRule type="cellIs" dxfId="260" priority="109" operator="equal">
      <formula>-26</formula>
    </cfRule>
    <cfRule type="cellIs" dxfId="259" priority="110" operator="equal">
      <formula>-35</formula>
    </cfRule>
    <cfRule type="cellIs" dxfId="258" priority="111" operator="equal">
      <formula>-55</formula>
    </cfRule>
  </conditionalFormatting>
  <conditionalFormatting sqref="N47:Q47">
    <cfRule type="cellIs" dxfId="257" priority="106" operator="equal">
      <formula>-26</formula>
    </cfRule>
    <cfRule type="cellIs" dxfId="256" priority="107" operator="equal">
      <formula>-35</formula>
    </cfRule>
    <cfRule type="cellIs" dxfId="255" priority="108" operator="equal">
      <formula>-55</formula>
    </cfRule>
  </conditionalFormatting>
  <conditionalFormatting sqref="J49 L49:M49">
    <cfRule type="cellIs" dxfId="254" priority="103" operator="equal">
      <formula>-26</formula>
    </cfRule>
    <cfRule type="cellIs" dxfId="253" priority="104" operator="equal">
      <formula>-35</formula>
    </cfRule>
    <cfRule type="cellIs" dxfId="252" priority="105" operator="equal">
      <formula>-55</formula>
    </cfRule>
  </conditionalFormatting>
  <conditionalFormatting sqref="E49:I49">
    <cfRule type="cellIs" dxfId="251" priority="100" operator="equal">
      <formula>-26</formula>
    </cfRule>
    <cfRule type="cellIs" dxfId="250" priority="101" operator="equal">
      <formula>-35</formula>
    </cfRule>
    <cfRule type="cellIs" dxfId="249" priority="102" operator="equal">
      <formula>-55</formula>
    </cfRule>
  </conditionalFormatting>
  <conditionalFormatting sqref="N49:Q49">
    <cfRule type="cellIs" dxfId="248" priority="97" operator="equal">
      <formula>-26</formula>
    </cfRule>
    <cfRule type="cellIs" dxfId="247" priority="98" operator="equal">
      <formula>-35</formula>
    </cfRule>
    <cfRule type="cellIs" dxfId="246" priority="99" operator="equal">
      <formula>-55</formula>
    </cfRule>
  </conditionalFormatting>
  <conditionalFormatting sqref="J50 L50:M50">
    <cfRule type="cellIs" dxfId="245" priority="94" operator="equal">
      <formula>-26</formula>
    </cfRule>
    <cfRule type="cellIs" dxfId="244" priority="95" operator="equal">
      <formula>-35</formula>
    </cfRule>
    <cfRule type="cellIs" dxfId="243" priority="96" operator="equal">
      <formula>-55</formula>
    </cfRule>
  </conditionalFormatting>
  <conditionalFormatting sqref="E50:I50">
    <cfRule type="cellIs" dxfId="242" priority="91" operator="equal">
      <formula>-26</formula>
    </cfRule>
    <cfRule type="cellIs" dxfId="241" priority="92" operator="equal">
      <formula>-35</formula>
    </cfRule>
    <cfRule type="cellIs" dxfId="240" priority="93" operator="equal">
      <formula>-55</formula>
    </cfRule>
  </conditionalFormatting>
  <conditionalFormatting sqref="N50:Q50">
    <cfRule type="cellIs" dxfId="239" priority="88" operator="equal">
      <formula>-26</formula>
    </cfRule>
    <cfRule type="cellIs" dxfId="238" priority="89" operator="equal">
      <formula>-35</formula>
    </cfRule>
    <cfRule type="cellIs" dxfId="237" priority="90" operator="equal">
      <formula>-55</formula>
    </cfRule>
  </conditionalFormatting>
  <conditionalFormatting sqref="E53:J53">
    <cfRule type="cellIs" dxfId="236" priority="82" operator="equal">
      <formula>-26</formula>
    </cfRule>
    <cfRule type="cellIs" dxfId="235" priority="83" operator="equal">
      <formula>-35</formula>
    </cfRule>
    <cfRule type="cellIs" dxfId="234" priority="84" operator="equal">
      <formula>-55</formula>
    </cfRule>
  </conditionalFormatting>
  <conditionalFormatting sqref="L53:Q53">
    <cfRule type="cellIs" dxfId="233" priority="79" operator="equal">
      <formula>-26</formula>
    </cfRule>
    <cfRule type="cellIs" dxfId="232" priority="80" operator="equal">
      <formula>-35</formula>
    </cfRule>
    <cfRule type="cellIs" dxfId="231" priority="81" operator="equal">
      <formula>-55</formula>
    </cfRule>
  </conditionalFormatting>
  <conditionalFormatting sqref="E56:J56">
    <cfRule type="cellIs" dxfId="230" priority="64" operator="equal">
      <formula>-26</formula>
    </cfRule>
    <cfRule type="cellIs" dxfId="229" priority="65" operator="equal">
      <formula>-35</formula>
    </cfRule>
    <cfRule type="cellIs" dxfId="228" priority="66" operator="equal">
      <formula>-55</formula>
    </cfRule>
  </conditionalFormatting>
  <conditionalFormatting sqref="E55:J55">
    <cfRule type="cellIs" dxfId="227" priority="73" operator="equal">
      <formula>-26</formula>
    </cfRule>
    <cfRule type="cellIs" dxfId="226" priority="74" operator="equal">
      <formula>-35</formula>
    </cfRule>
    <cfRule type="cellIs" dxfId="225" priority="75" operator="equal">
      <formula>-55</formula>
    </cfRule>
  </conditionalFormatting>
  <conditionalFormatting sqref="L55:Q55">
    <cfRule type="cellIs" dxfId="224" priority="70" operator="equal">
      <formula>-26</formula>
    </cfRule>
    <cfRule type="cellIs" dxfId="223" priority="71" operator="equal">
      <formula>-35</formula>
    </cfRule>
    <cfRule type="cellIs" dxfId="222" priority="72" operator="equal">
      <formula>-55</formula>
    </cfRule>
  </conditionalFormatting>
  <conditionalFormatting sqref="L56:Q56">
    <cfRule type="cellIs" dxfId="221" priority="61" operator="equal">
      <formula>-26</formula>
    </cfRule>
    <cfRule type="cellIs" dxfId="220" priority="62" operator="equal">
      <formula>-35</formula>
    </cfRule>
    <cfRule type="cellIs" dxfId="219" priority="63" operator="equal">
      <formula>-55</formula>
    </cfRule>
  </conditionalFormatting>
  <conditionalFormatting sqref="K48">
    <cfRule type="cellIs" dxfId="218" priority="58" operator="equal">
      <formula>-26</formula>
    </cfRule>
    <cfRule type="cellIs" dxfId="217" priority="59" operator="equal">
      <formula>-35</formula>
    </cfRule>
    <cfRule type="cellIs" dxfId="216" priority="60" operator="equal">
      <formula>-55</formula>
    </cfRule>
  </conditionalFormatting>
  <conditionalFormatting sqref="K49">
    <cfRule type="cellIs" dxfId="215" priority="55" operator="equal">
      <formula>-26</formula>
    </cfRule>
    <cfRule type="cellIs" dxfId="214" priority="56" operator="equal">
      <formula>-35</formula>
    </cfRule>
    <cfRule type="cellIs" dxfId="213" priority="57" operator="equal">
      <formula>-55</formula>
    </cfRule>
  </conditionalFormatting>
  <conditionalFormatting sqref="K50">
    <cfRule type="cellIs" dxfId="212" priority="52" operator="equal">
      <formula>-26</formula>
    </cfRule>
    <cfRule type="cellIs" dxfId="211" priority="53" operator="equal">
      <formula>-35</formula>
    </cfRule>
    <cfRule type="cellIs" dxfId="210" priority="54" operator="equal">
      <formula>-55</formula>
    </cfRule>
  </conditionalFormatting>
  <conditionalFormatting sqref="K51">
    <cfRule type="cellIs" dxfId="209" priority="49" operator="equal">
      <formula>-26</formula>
    </cfRule>
    <cfRule type="cellIs" dxfId="208" priority="50" operator="equal">
      <formula>-35</formula>
    </cfRule>
    <cfRule type="cellIs" dxfId="207" priority="51" operator="equal">
      <formula>-55</formula>
    </cfRule>
  </conditionalFormatting>
  <conditionalFormatting sqref="K52">
    <cfRule type="cellIs" dxfId="206" priority="46" operator="equal">
      <formula>-26</formula>
    </cfRule>
    <cfRule type="cellIs" dxfId="205" priority="47" operator="equal">
      <formula>-35</formula>
    </cfRule>
    <cfRule type="cellIs" dxfId="204" priority="48" operator="equal">
      <formula>-55</formula>
    </cfRule>
  </conditionalFormatting>
  <conditionalFormatting sqref="K53">
    <cfRule type="cellIs" dxfId="203" priority="43" operator="equal">
      <formula>-26</formula>
    </cfRule>
    <cfRule type="cellIs" dxfId="202" priority="44" operator="equal">
      <formula>-35</formula>
    </cfRule>
    <cfRule type="cellIs" dxfId="201" priority="45" operator="equal">
      <formula>-55</formula>
    </cfRule>
  </conditionalFormatting>
  <conditionalFormatting sqref="K54">
    <cfRule type="cellIs" dxfId="200" priority="40" operator="equal">
      <formula>-26</formula>
    </cfRule>
    <cfRule type="cellIs" dxfId="199" priority="41" operator="equal">
      <formula>-35</formula>
    </cfRule>
    <cfRule type="cellIs" dxfId="198" priority="42" operator="equal">
      <formula>-55</formula>
    </cfRule>
  </conditionalFormatting>
  <conditionalFormatting sqref="K55">
    <cfRule type="cellIs" dxfId="197" priority="37" operator="equal">
      <formula>-26</formula>
    </cfRule>
    <cfRule type="cellIs" dxfId="196" priority="38" operator="equal">
      <formula>-35</formula>
    </cfRule>
    <cfRule type="cellIs" dxfId="195" priority="39" operator="equal">
      <formula>-55</formula>
    </cfRule>
  </conditionalFormatting>
  <conditionalFormatting sqref="K56">
    <cfRule type="cellIs" dxfId="194" priority="34" operator="equal">
      <formula>-26</formula>
    </cfRule>
    <cfRule type="cellIs" dxfId="193" priority="35" operator="equal">
      <formula>-35</formula>
    </cfRule>
    <cfRule type="cellIs" dxfId="192" priority="36" operator="equal">
      <formula>-55</formula>
    </cfRule>
  </conditionalFormatting>
  <conditionalFormatting sqref="K57">
    <cfRule type="cellIs" dxfId="191" priority="31" operator="equal">
      <formula>-26</formula>
    </cfRule>
    <cfRule type="cellIs" dxfId="190" priority="32" operator="equal">
      <formula>-35</formula>
    </cfRule>
    <cfRule type="cellIs" dxfId="189" priority="33" operator="equal">
      <formula>-55</formula>
    </cfRule>
  </conditionalFormatting>
  <conditionalFormatting sqref="E40:Q40">
    <cfRule type="cellIs" dxfId="188" priority="28" operator="equal">
      <formula>-26</formula>
    </cfRule>
    <cfRule type="cellIs" dxfId="187" priority="29" operator="equal">
      <formula>-35</formula>
    </cfRule>
    <cfRule type="cellIs" dxfId="186" priority="30" operator="equal">
      <formula>-55</formula>
    </cfRule>
  </conditionalFormatting>
  <conditionalFormatting sqref="J30:M30">
    <cfRule type="cellIs" dxfId="185" priority="25" operator="equal">
      <formula>-26</formula>
    </cfRule>
    <cfRule type="cellIs" dxfId="184" priority="26" operator="equal">
      <formula>-35</formula>
    </cfRule>
    <cfRule type="cellIs" dxfId="183" priority="27" operator="equal">
      <formula>-55</formula>
    </cfRule>
  </conditionalFormatting>
  <conditionalFormatting sqref="E30:I30">
    <cfRule type="cellIs" dxfId="182" priority="22" operator="equal">
      <formula>-26</formula>
    </cfRule>
    <cfRule type="cellIs" dxfId="181" priority="23" operator="equal">
      <formula>-35</formula>
    </cfRule>
    <cfRule type="cellIs" dxfId="180" priority="24" operator="equal">
      <formula>-55</formula>
    </cfRule>
  </conditionalFormatting>
  <conditionalFormatting sqref="N30:Q30">
    <cfRule type="cellIs" dxfId="179" priority="19" operator="equal">
      <formula>-26</formula>
    </cfRule>
    <cfRule type="cellIs" dxfId="178" priority="20" operator="equal">
      <formula>-35</formula>
    </cfRule>
    <cfRule type="cellIs" dxfId="177" priority="21" operator="equal">
      <formula>-55</formula>
    </cfRule>
  </conditionalFormatting>
  <conditionalFormatting sqref="J32:M32">
    <cfRule type="cellIs" dxfId="176" priority="16" operator="equal">
      <formula>-26</formula>
    </cfRule>
    <cfRule type="cellIs" dxfId="175" priority="17" operator="equal">
      <formula>-35</formula>
    </cfRule>
    <cfRule type="cellIs" dxfId="174" priority="18" operator="equal">
      <formula>-55</formula>
    </cfRule>
  </conditionalFormatting>
  <conditionalFormatting sqref="E32:I32">
    <cfRule type="cellIs" dxfId="173" priority="13" operator="equal">
      <formula>-26</formula>
    </cfRule>
    <cfRule type="cellIs" dxfId="172" priority="14" operator="equal">
      <formula>-35</formula>
    </cfRule>
    <cfRule type="cellIs" dxfId="171" priority="15" operator="equal">
      <formula>-55</formula>
    </cfRule>
  </conditionalFormatting>
  <conditionalFormatting sqref="N32:Q32">
    <cfRule type="cellIs" dxfId="170" priority="10" operator="equal">
      <formula>-26</formula>
    </cfRule>
    <cfRule type="cellIs" dxfId="169" priority="11" operator="equal">
      <formula>-35</formula>
    </cfRule>
    <cfRule type="cellIs" dxfId="168" priority="12" operator="equal">
      <formula>-55</formula>
    </cfRule>
  </conditionalFormatting>
  <conditionalFormatting sqref="J34:M34">
    <cfRule type="cellIs" dxfId="167" priority="7" operator="equal">
      <formula>-26</formula>
    </cfRule>
    <cfRule type="cellIs" dxfId="166" priority="8" operator="equal">
      <formula>-35</formula>
    </cfRule>
    <cfRule type="cellIs" dxfId="165" priority="9" operator="equal">
      <formula>-55</formula>
    </cfRule>
  </conditionalFormatting>
  <conditionalFormatting sqref="E34:I34">
    <cfRule type="cellIs" dxfId="164" priority="4" operator="equal">
      <formula>-26</formula>
    </cfRule>
    <cfRule type="cellIs" dxfId="163" priority="5" operator="equal">
      <formula>-35</formula>
    </cfRule>
    <cfRule type="cellIs" dxfId="162" priority="6" operator="equal">
      <formula>-55</formula>
    </cfRule>
  </conditionalFormatting>
  <conditionalFormatting sqref="N34:Q34">
    <cfRule type="cellIs" dxfId="161" priority="1" operator="equal">
      <formula>-26</formula>
    </cfRule>
    <cfRule type="cellIs" dxfId="160" priority="2" operator="equal">
      <formula>-35</formula>
    </cfRule>
    <cfRule type="cellIs" dxfId="159" priority="3" operator="equal">
      <formula>-55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AD103"/>
  <sheetViews>
    <sheetView topLeftCell="B1" zoomScale="90" zoomScaleNormal="90" workbookViewId="0">
      <selection activeCell="F108" sqref="F108"/>
    </sheetView>
  </sheetViews>
  <sheetFormatPr defaultRowHeight="14.4" x14ac:dyDescent="0.3"/>
  <cols>
    <col min="1" max="2" width="8.88671875" style="1"/>
    <col min="3" max="3" width="10.33203125" style="1" customWidth="1"/>
    <col min="4" max="4" width="7.5546875" style="1" customWidth="1"/>
    <col min="5" max="5" width="8.88671875" style="1" customWidth="1"/>
    <col min="6" max="6" width="6.109375" style="1" customWidth="1"/>
    <col min="7" max="7" width="5.6640625" style="1" customWidth="1"/>
    <col min="8" max="8" width="5.5546875" style="1" customWidth="1"/>
    <col min="9" max="9" width="6.6640625" style="1" customWidth="1"/>
    <col min="10" max="10" width="6.33203125" style="1" customWidth="1"/>
    <col min="11" max="12" width="6.5546875" style="1" customWidth="1"/>
    <col min="13" max="14" width="6.6640625" style="1" customWidth="1"/>
    <col min="15" max="15" width="5.5546875" style="1" customWidth="1"/>
    <col min="16" max="16" width="6.21875" style="1" customWidth="1"/>
    <col min="17" max="18" width="6" style="1" customWidth="1"/>
    <col min="19" max="19" width="7.5546875" style="1" customWidth="1"/>
    <col min="20" max="20" width="8.33203125" style="1" customWidth="1"/>
    <col min="21" max="21" width="8.88671875" style="1"/>
    <col min="22" max="22" width="7.5546875" style="1" customWidth="1"/>
    <col min="23" max="16384" width="8.88671875" style="1"/>
  </cols>
  <sheetData>
    <row r="8" spans="3:30" x14ac:dyDescent="0.3">
      <c r="E8" s="1" t="s">
        <v>37</v>
      </c>
      <c r="I8" s="1" t="s">
        <v>36</v>
      </c>
      <c r="M8" s="1" t="s">
        <v>38</v>
      </c>
      <c r="W8" s="1" t="s">
        <v>36</v>
      </c>
    </row>
    <row r="9" spans="3:30" x14ac:dyDescent="0.3">
      <c r="D9" s="6" t="s">
        <v>0</v>
      </c>
      <c r="E9" s="6"/>
      <c r="F9" s="6"/>
      <c r="G9" s="6"/>
      <c r="H9" s="6"/>
      <c r="I9" s="6"/>
      <c r="J9" s="6"/>
      <c r="K9" s="6"/>
      <c r="L9" s="6"/>
      <c r="M9" s="6"/>
      <c r="N9" s="6"/>
      <c r="O9" s="6" t="s">
        <v>0</v>
      </c>
      <c r="R9" s="6" t="s">
        <v>0</v>
      </c>
      <c r="S9" s="6"/>
      <c r="T9" s="6"/>
      <c r="U9" s="6"/>
      <c r="V9" s="6"/>
      <c r="W9" s="6"/>
      <c r="X9" s="6"/>
      <c r="Y9" s="6"/>
      <c r="Z9" s="6"/>
      <c r="AA9" s="6"/>
      <c r="AB9" s="6"/>
      <c r="AC9" s="6" t="s">
        <v>0</v>
      </c>
    </row>
    <row r="10" spans="3:30" x14ac:dyDescent="0.3">
      <c r="D10" s="7" t="s">
        <v>1</v>
      </c>
      <c r="E10" s="2" t="s">
        <v>2</v>
      </c>
      <c r="F10" s="3" t="s">
        <v>3</v>
      </c>
      <c r="G10" s="3" t="s">
        <v>4</v>
      </c>
      <c r="H10" s="4" t="s">
        <v>5</v>
      </c>
      <c r="I10" s="5" t="s">
        <v>6</v>
      </c>
      <c r="J10" s="5" t="s">
        <v>7</v>
      </c>
      <c r="K10" s="4" t="s">
        <v>8</v>
      </c>
      <c r="L10" s="3" t="s">
        <v>9</v>
      </c>
      <c r="M10" s="3" t="s">
        <v>10</v>
      </c>
      <c r="N10" s="2" t="s">
        <v>11</v>
      </c>
      <c r="O10" s="7" t="s">
        <v>12</v>
      </c>
      <c r="R10" s="7" t="s">
        <v>1</v>
      </c>
      <c r="S10" s="2" t="s">
        <v>2</v>
      </c>
      <c r="T10" s="3" t="s">
        <v>3</v>
      </c>
      <c r="U10" s="3" t="s">
        <v>4</v>
      </c>
      <c r="V10" s="4" t="s">
        <v>5</v>
      </c>
      <c r="W10" s="5" t="s">
        <v>6</v>
      </c>
      <c r="X10" s="5" t="s">
        <v>7</v>
      </c>
      <c r="Y10" s="4" t="s">
        <v>8</v>
      </c>
      <c r="Z10" s="3" t="s">
        <v>9</v>
      </c>
      <c r="AA10" s="3" t="s">
        <v>10</v>
      </c>
      <c r="AB10" s="2" t="s">
        <v>11</v>
      </c>
      <c r="AC10" s="7" t="s">
        <v>12</v>
      </c>
    </row>
    <row r="11" spans="3:30" x14ac:dyDescent="0.3">
      <c r="D11" s="6" t="s">
        <v>13</v>
      </c>
      <c r="E11" s="6" t="s">
        <v>14</v>
      </c>
      <c r="F11" s="6" t="s">
        <v>15</v>
      </c>
      <c r="G11" s="6" t="s">
        <v>15</v>
      </c>
      <c r="H11" s="6" t="s">
        <v>16</v>
      </c>
      <c r="I11" s="6" t="s">
        <v>17</v>
      </c>
      <c r="J11" s="6" t="s">
        <v>17</v>
      </c>
      <c r="K11" s="6" t="s">
        <v>16</v>
      </c>
      <c r="L11" s="6" t="s">
        <v>15</v>
      </c>
      <c r="M11" s="6" t="s">
        <v>15</v>
      </c>
      <c r="N11" s="6" t="s">
        <v>14</v>
      </c>
      <c r="O11" s="6" t="s">
        <v>13</v>
      </c>
      <c r="R11" s="6" t="s">
        <v>13</v>
      </c>
      <c r="S11" s="6" t="s">
        <v>14</v>
      </c>
      <c r="T11" s="6" t="s">
        <v>15</v>
      </c>
      <c r="U11" s="6" t="s">
        <v>15</v>
      </c>
      <c r="V11" s="6" t="s">
        <v>16</v>
      </c>
      <c r="W11" s="6" t="s">
        <v>17</v>
      </c>
      <c r="X11" s="6" t="s">
        <v>17</v>
      </c>
      <c r="Y11" s="6" t="s">
        <v>16</v>
      </c>
      <c r="Z11" s="6" t="s">
        <v>15</v>
      </c>
      <c r="AA11" s="6" t="s">
        <v>15</v>
      </c>
      <c r="AB11" s="6" t="s">
        <v>14</v>
      </c>
      <c r="AC11" s="6" t="s">
        <v>13</v>
      </c>
    </row>
    <row r="12" spans="3:30" x14ac:dyDescent="0.3">
      <c r="C12" s="84" t="s">
        <v>20</v>
      </c>
      <c r="D12" s="8">
        <v>-26</v>
      </c>
      <c r="E12" s="8">
        <v>-1000</v>
      </c>
      <c r="F12" s="8">
        <v>-26</v>
      </c>
      <c r="G12" s="8">
        <v>-26</v>
      </c>
      <c r="H12" s="8">
        <v>-1000</v>
      </c>
      <c r="I12" s="8">
        <v>-1000</v>
      </c>
      <c r="J12" s="8">
        <v>-1000</v>
      </c>
      <c r="K12" s="8">
        <v>-1000</v>
      </c>
      <c r="L12" s="8">
        <v>-26</v>
      </c>
      <c r="M12" s="8">
        <v>-26</v>
      </c>
      <c r="N12" s="8">
        <v>-1000</v>
      </c>
      <c r="O12" s="8">
        <v>-26</v>
      </c>
      <c r="Q12" s="84" t="s">
        <v>29</v>
      </c>
      <c r="R12" s="8">
        <v>-26</v>
      </c>
      <c r="S12" s="8">
        <v>-26</v>
      </c>
      <c r="T12" s="8">
        <v>-55</v>
      </c>
      <c r="U12" s="8">
        <v>-55</v>
      </c>
      <c r="V12" s="8">
        <v>-26</v>
      </c>
      <c r="W12" s="8">
        <v>-1000</v>
      </c>
      <c r="X12" s="8">
        <v>-1000</v>
      </c>
      <c r="Y12" s="8">
        <v>-26</v>
      </c>
      <c r="Z12" s="8">
        <v>-55</v>
      </c>
      <c r="AA12" s="8">
        <v>-55</v>
      </c>
      <c r="AB12" s="8">
        <v>-26</v>
      </c>
      <c r="AC12" s="8">
        <v>-26</v>
      </c>
    </row>
    <row r="13" spans="3:30" x14ac:dyDescent="0.3">
      <c r="C13" s="84" t="s">
        <v>21</v>
      </c>
      <c r="D13" s="8">
        <v>-26</v>
      </c>
      <c r="E13" s="8">
        <v>-1000</v>
      </c>
      <c r="F13" s="8">
        <v>-35</v>
      </c>
      <c r="G13" s="8">
        <v>-35</v>
      </c>
      <c r="H13" s="8">
        <v>-1000</v>
      </c>
      <c r="I13" s="8">
        <v>-1000</v>
      </c>
      <c r="J13" s="8">
        <v>-1000</v>
      </c>
      <c r="K13" s="8">
        <v>-1000</v>
      </c>
      <c r="L13" s="8">
        <v>-35</v>
      </c>
      <c r="M13" s="8">
        <v>-35</v>
      </c>
      <c r="N13" s="8">
        <v>-1000</v>
      </c>
      <c r="O13" s="8">
        <v>-26</v>
      </c>
      <c r="Q13" s="84" t="s">
        <v>31</v>
      </c>
      <c r="R13" s="8">
        <v>-26</v>
      </c>
      <c r="S13" s="8">
        <v>-35</v>
      </c>
      <c r="T13" s="8">
        <v>-35</v>
      </c>
      <c r="U13" s="8">
        <v>-35</v>
      </c>
      <c r="V13" s="8">
        <v>-35</v>
      </c>
      <c r="W13" s="8">
        <v>-35</v>
      </c>
      <c r="X13" s="8">
        <v>-35</v>
      </c>
      <c r="Y13" s="8">
        <v>-35</v>
      </c>
      <c r="Z13" s="8">
        <v>-35</v>
      </c>
      <c r="AA13" s="8">
        <v>-35</v>
      </c>
      <c r="AB13" s="8">
        <v>-35</v>
      </c>
      <c r="AC13" s="8">
        <v>-26</v>
      </c>
    </row>
    <row r="14" spans="3:30" x14ac:dyDescent="0.3">
      <c r="C14" s="84" t="s">
        <v>24</v>
      </c>
      <c r="D14" s="8">
        <v>-26</v>
      </c>
      <c r="E14" s="8">
        <v>-1000</v>
      </c>
      <c r="F14" s="8">
        <v>-45</v>
      </c>
      <c r="G14" s="8">
        <v>-45</v>
      </c>
      <c r="H14" s="8">
        <v>-1000</v>
      </c>
      <c r="I14" s="8">
        <v>-1000</v>
      </c>
      <c r="J14" s="8">
        <v>-1000</v>
      </c>
      <c r="K14" s="8">
        <v>-1000</v>
      </c>
      <c r="L14" s="8">
        <v>-45</v>
      </c>
      <c r="M14" s="8">
        <v>-45</v>
      </c>
      <c r="N14" s="8">
        <v>-1000</v>
      </c>
      <c r="O14" s="8">
        <v>-26</v>
      </c>
      <c r="Q14" s="84" t="s">
        <v>33</v>
      </c>
      <c r="R14" s="8">
        <v>-26</v>
      </c>
      <c r="S14" s="8">
        <v>-35</v>
      </c>
      <c r="T14" s="8">
        <v>-45</v>
      </c>
      <c r="U14" s="8">
        <v>-45</v>
      </c>
      <c r="V14" s="8">
        <v>-35</v>
      </c>
      <c r="W14" s="8">
        <v>-1000</v>
      </c>
      <c r="X14" s="8">
        <v>-1000</v>
      </c>
      <c r="Y14" s="8">
        <v>-35</v>
      </c>
      <c r="Z14" s="8">
        <v>-45</v>
      </c>
      <c r="AA14" s="8">
        <v>-45</v>
      </c>
      <c r="AB14" s="8">
        <v>-35</v>
      </c>
      <c r="AC14" s="8">
        <v>-26</v>
      </c>
    </row>
    <row r="15" spans="3:30" x14ac:dyDescent="0.3">
      <c r="C15" s="84" t="s">
        <v>27</v>
      </c>
      <c r="D15" s="8">
        <v>-26</v>
      </c>
      <c r="E15" s="8">
        <v>-1000</v>
      </c>
      <c r="F15" s="8">
        <v>-55</v>
      </c>
      <c r="G15" s="8">
        <v>-55</v>
      </c>
      <c r="H15" s="8">
        <v>-1000</v>
      </c>
      <c r="I15" s="8">
        <v>-1000</v>
      </c>
      <c r="J15" s="8">
        <v>-1000</v>
      </c>
      <c r="K15" s="8">
        <v>-1000</v>
      </c>
      <c r="L15" s="8">
        <v>-55</v>
      </c>
      <c r="M15" s="8">
        <v>-55</v>
      </c>
      <c r="N15" s="8">
        <v>-1000</v>
      </c>
      <c r="O15" s="8">
        <v>-26</v>
      </c>
      <c r="Q15" s="84" t="s">
        <v>35</v>
      </c>
      <c r="R15" s="8">
        <v>-26</v>
      </c>
      <c r="S15" s="8">
        <v>-35</v>
      </c>
      <c r="T15" s="8">
        <v>-55</v>
      </c>
      <c r="U15" s="8">
        <v>-55</v>
      </c>
      <c r="V15" s="8">
        <v>-35</v>
      </c>
      <c r="W15" s="8">
        <v>-1000</v>
      </c>
      <c r="X15" s="8">
        <v>-1000</v>
      </c>
      <c r="Y15" s="8">
        <v>-35</v>
      </c>
      <c r="Z15" s="8">
        <v>-55</v>
      </c>
      <c r="AA15" s="8">
        <v>-55</v>
      </c>
      <c r="AB15" s="8">
        <v>-35</v>
      </c>
      <c r="AC15" s="8">
        <v>-26</v>
      </c>
    </row>
    <row r="16" spans="3:30" x14ac:dyDescent="0.3">
      <c r="C16" s="84" t="s">
        <v>107</v>
      </c>
      <c r="D16" s="8">
        <v>-20</v>
      </c>
      <c r="E16" s="8">
        <v>-1000</v>
      </c>
      <c r="F16" s="8">
        <v>-26</v>
      </c>
      <c r="G16" s="8">
        <v>-26</v>
      </c>
      <c r="H16" s="8">
        <v>-1000</v>
      </c>
      <c r="I16" s="8">
        <v>-1000</v>
      </c>
      <c r="J16" s="8">
        <v>-1000</v>
      </c>
      <c r="K16" s="8">
        <v>-1000</v>
      </c>
      <c r="L16" s="8">
        <v>-26</v>
      </c>
      <c r="M16" s="8">
        <v>-26</v>
      </c>
      <c r="N16" s="8">
        <v>-1000</v>
      </c>
      <c r="O16" s="8">
        <v>-26</v>
      </c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</row>
    <row r="17" spans="3:30" x14ac:dyDescent="0.3">
      <c r="C17" s="84" t="s">
        <v>108</v>
      </c>
      <c r="D17" s="8">
        <v>-20</v>
      </c>
      <c r="E17" s="8">
        <v>-1000</v>
      </c>
      <c r="F17" s="8">
        <v>-35</v>
      </c>
      <c r="G17" s="8">
        <v>-35</v>
      </c>
      <c r="H17" s="8">
        <v>-1000</v>
      </c>
      <c r="I17" s="8">
        <v>-1000</v>
      </c>
      <c r="J17" s="8">
        <v>-1000</v>
      </c>
      <c r="K17" s="8">
        <v>-1000</v>
      </c>
      <c r="L17" s="8">
        <v>-35</v>
      </c>
      <c r="M17" s="8">
        <v>-35</v>
      </c>
      <c r="N17" s="8">
        <v>-1000</v>
      </c>
      <c r="O17" s="8">
        <v>-26</v>
      </c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</row>
    <row r="18" spans="3:30" x14ac:dyDescent="0.3">
      <c r="C18" s="84" t="s">
        <v>109</v>
      </c>
      <c r="D18" s="8">
        <v>-20</v>
      </c>
      <c r="E18" s="8">
        <v>-1000</v>
      </c>
      <c r="F18" s="8">
        <v>-45</v>
      </c>
      <c r="G18" s="8">
        <v>-45</v>
      </c>
      <c r="H18" s="8">
        <v>-1000</v>
      </c>
      <c r="I18" s="8">
        <v>-1000</v>
      </c>
      <c r="J18" s="8">
        <v>-1000</v>
      </c>
      <c r="K18" s="8">
        <v>-1000</v>
      </c>
      <c r="L18" s="8">
        <v>-45</v>
      </c>
      <c r="M18" s="8">
        <v>-45</v>
      </c>
      <c r="N18" s="8">
        <v>-1000</v>
      </c>
      <c r="O18" s="8">
        <v>-26</v>
      </c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</row>
    <row r="19" spans="3:30" x14ac:dyDescent="0.3">
      <c r="C19" s="84" t="s">
        <v>110</v>
      </c>
      <c r="D19" s="8">
        <v>-20</v>
      </c>
      <c r="E19" s="8">
        <v>-1000</v>
      </c>
      <c r="F19" s="8">
        <v>-55</v>
      </c>
      <c r="G19" s="8">
        <v>-55</v>
      </c>
      <c r="H19" s="8">
        <v>-1000</v>
      </c>
      <c r="I19" s="8">
        <v>-1000</v>
      </c>
      <c r="J19" s="8">
        <v>-1000</v>
      </c>
      <c r="K19" s="8">
        <v>-1000</v>
      </c>
      <c r="L19" s="8">
        <v>-55</v>
      </c>
      <c r="M19" s="8">
        <v>-55</v>
      </c>
      <c r="N19" s="8">
        <v>-1000</v>
      </c>
      <c r="O19" s="8">
        <v>-26</v>
      </c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</row>
    <row r="36" spans="4:27" x14ac:dyDescent="0.3">
      <c r="D36" s="55"/>
      <c r="E36" s="80"/>
      <c r="F36" s="55"/>
      <c r="G36" s="55"/>
      <c r="H36" s="55"/>
      <c r="I36" s="55"/>
      <c r="J36" s="55"/>
      <c r="K36" s="55"/>
      <c r="L36" s="55"/>
      <c r="M36" s="80"/>
      <c r="N36" s="55"/>
      <c r="O36" s="55"/>
      <c r="P36" s="55"/>
      <c r="Q36" s="55"/>
      <c r="R36" s="55"/>
      <c r="S36" s="55"/>
      <c r="T36" s="165" t="s">
        <v>88</v>
      </c>
      <c r="U36" s="166"/>
      <c r="V36" s="79" t="s">
        <v>87</v>
      </c>
      <c r="W36" s="167" t="s">
        <v>86</v>
      </c>
      <c r="X36" s="165"/>
      <c r="Y36" s="165"/>
    </row>
    <row r="37" spans="4:27" ht="30.6" x14ac:dyDescent="0.3">
      <c r="E37" s="65" t="s">
        <v>97</v>
      </c>
      <c r="F37" s="47" t="s">
        <v>96</v>
      </c>
      <c r="G37" s="7" t="s">
        <v>1</v>
      </c>
      <c r="H37" s="2" t="s">
        <v>2</v>
      </c>
      <c r="I37" s="3" t="s">
        <v>3</v>
      </c>
      <c r="J37" s="3" t="s">
        <v>4</v>
      </c>
      <c r="K37" s="4" t="s">
        <v>5</v>
      </c>
      <c r="L37" s="5" t="s">
        <v>6</v>
      </c>
      <c r="M37" s="96" t="s">
        <v>28</v>
      </c>
      <c r="N37" s="5" t="s">
        <v>7</v>
      </c>
      <c r="O37" s="4" t="s">
        <v>8</v>
      </c>
      <c r="P37" s="3" t="s">
        <v>9</v>
      </c>
      <c r="Q37" s="3" t="s">
        <v>10</v>
      </c>
      <c r="R37" s="2" t="s">
        <v>11</v>
      </c>
      <c r="S37" s="7" t="s">
        <v>12</v>
      </c>
      <c r="T37" s="60" t="s">
        <v>91</v>
      </c>
      <c r="U37" s="63" t="s">
        <v>92</v>
      </c>
      <c r="V37" s="60" t="s">
        <v>147</v>
      </c>
      <c r="W37" s="76" t="s">
        <v>40</v>
      </c>
      <c r="X37" s="45" t="s">
        <v>80</v>
      </c>
      <c r="Y37" s="45" t="s">
        <v>81</v>
      </c>
    </row>
    <row r="38" spans="4:27" x14ac:dyDescent="0.3">
      <c r="D38" s="168" t="s">
        <v>79</v>
      </c>
      <c r="E38" s="168">
        <v>4.5</v>
      </c>
      <c r="F38" s="83" t="s">
        <v>30</v>
      </c>
      <c r="G38" s="8">
        <v>-26</v>
      </c>
      <c r="H38" s="8">
        <v>-26</v>
      </c>
      <c r="I38" s="8">
        <v>-55</v>
      </c>
      <c r="J38" s="8">
        <v>-55</v>
      </c>
      <c r="K38" s="8">
        <v>-26</v>
      </c>
      <c r="L38" s="8">
        <v>-1000</v>
      </c>
      <c r="M38" s="8">
        <v>0</v>
      </c>
      <c r="N38" s="8">
        <v>-1000</v>
      </c>
      <c r="O38" s="8">
        <v>-26</v>
      </c>
      <c r="P38" s="8">
        <v>-55</v>
      </c>
      <c r="Q38" s="8">
        <v>-55</v>
      </c>
      <c r="R38" s="8">
        <v>-26</v>
      </c>
      <c r="S38" s="8">
        <v>-26</v>
      </c>
      <c r="T38" s="104">
        <v>5.87</v>
      </c>
      <c r="U38" s="108">
        <v>3.97</v>
      </c>
      <c r="V38" s="67"/>
      <c r="W38" s="104">
        <v>5.63</v>
      </c>
      <c r="X38" s="107">
        <v>2.5</v>
      </c>
      <c r="Y38" s="108">
        <v>4.0999999999999996</v>
      </c>
      <c r="Z38" s="1" t="s">
        <v>103</v>
      </c>
    </row>
    <row r="39" spans="4:27" x14ac:dyDescent="0.3">
      <c r="D39" s="168"/>
      <c r="E39" s="168"/>
      <c r="F39" s="83"/>
      <c r="G39" s="8">
        <v>-26</v>
      </c>
      <c r="H39" s="8">
        <v>-26</v>
      </c>
      <c r="I39" s="8">
        <v>-55</v>
      </c>
      <c r="J39" s="8">
        <v>-55</v>
      </c>
      <c r="K39" s="8">
        <v>-26</v>
      </c>
      <c r="L39" s="8">
        <v>-1000</v>
      </c>
      <c r="M39" s="8">
        <v>2</v>
      </c>
      <c r="N39" s="8">
        <v>-1000</v>
      </c>
      <c r="O39" s="8">
        <v>-26</v>
      </c>
      <c r="P39" s="8">
        <v>-55</v>
      </c>
      <c r="Q39" s="8">
        <v>-55</v>
      </c>
      <c r="R39" s="8">
        <v>-26</v>
      </c>
      <c r="S39" s="8">
        <v>-26</v>
      </c>
      <c r="T39" s="54"/>
      <c r="U39" s="56"/>
      <c r="V39" s="69"/>
      <c r="W39" s="128">
        <v>3.66</v>
      </c>
      <c r="X39" s="93">
        <v>1.9</v>
      </c>
      <c r="Y39" s="129">
        <v>2.8</v>
      </c>
      <c r="Z39" s="74"/>
      <c r="AA39" s="1" t="s">
        <v>102</v>
      </c>
    </row>
    <row r="40" spans="4:27" x14ac:dyDescent="0.3">
      <c r="D40" s="168"/>
      <c r="E40" s="168"/>
      <c r="F40" s="83"/>
      <c r="G40" s="8">
        <v>-26</v>
      </c>
      <c r="H40" s="8">
        <v>-26</v>
      </c>
      <c r="I40" s="8">
        <v>-55</v>
      </c>
      <c r="J40" s="8">
        <v>-55</v>
      </c>
      <c r="K40" s="8">
        <v>-26</v>
      </c>
      <c r="L40" s="8">
        <v>-1000</v>
      </c>
      <c r="M40" s="8">
        <v>4</v>
      </c>
      <c r="N40" s="8">
        <v>-1000</v>
      </c>
      <c r="O40" s="8">
        <v>-26</v>
      </c>
      <c r="P40" s="8">
        <v>-55</v>
      </c>
      <c r="Q40" s="8">
        <v>-55</v>
      </c>
      <c r="R40" s="8">
        <v>-26</v>
      </c>
      <c r="S40" s="8">
        <v>-26</v>
      </c>
      <c r="T40" s="54"/>
      <c r="U40" s="56"/>
      <c r="V40" s="69"/>
      <c r="W40" s="128">
        <v>2.75</v>
      </c>
      <c r="X40" s="130">
        <v>1.5</v>
      </c>
      <c r="Y40" s="129">
        <v>2.35</v>
      </c>
      <c r="Z40" s="73"/>
      <c r="AA40" s="1" t="s">
        <v>100</v>
      </c>
    </row>
    <row r="41" spans="4:27" x14ac:dyDescent="0.3">
      <c r="D41" s="168" t="s">
        <v>106</v>
      </c>
      <c r="E41" s="168">
        <v>4.5</v>
      </c>
      <c r="F41" s="83" t="s">
        <v>32</v>
      </c>
      <c r="G41" s="8">
        <v>-26</v>
      </c>
      <c r="H41" s="8">
        <v>-35</v>
      </c>
      <c r="I41" s="8">
        <v>-55</v>
      </c>
      <c r="J41" s="8">
        <v>-55</v>
      </c>
      <c r="K41" s="8">
        <v>-35</v>
      </c>
      <c r="L41" s="8">
        <v>-1000</v>
      </c>
      <c r="M41" s="8">
        <v>0</v>
      </c>
      <c r="N41" s="8">
        <v>-1000</v>
      </c>
      <c r="O41" s="8">
        <v>-35</v>
      </c>
      <c r="P41" s="8">
        <v>-55</v>
      </c>
      <c r="Q41" s="8">
        <v>-55</v>
      </c>
      <c r="R41" s="8">
        <v>-35</v>
      </c>
      <c r="S41" s="8">
        <f>M:M-26</f>
        <v>-26</v>
      </c>
      <c r="T41" s="149">
        <v>1.18</v>
      </c>
      <c r="U41" s="124">
        <v>0.93</v>
      </c>
      <c r="V41" s="67"/>
      <c r="W41" s="149">
        <v>1.17</v>
      </c>
      <c r="X41" s="123">
        <v>0.61</v>
      </c>
      <c r="Y41" s="124">
        <v>1</v>
      </c>
      <c r="Z41" s="42"/>
      <c r="AA41" s="1" t="s">
        <v>101</v>
      </c>
    </row>
    <row r="42" spans="4:27" x14ac:dyDescent="0.3">
      <c r="D42" s="168"/>
      <c r="E42" s="168"/>
      <c r="F42" s="83"/>
      <c r="G42" s="8">
        <v>-26</v>
      </c>
      <c r="H42" s="8">
        <v>-35</v>
      </c>
      <c r="I42" s="8">
        <v>-55</v>
      </c>
      <c r="J42" s="8">
        <v>-55</v>
      </c>
      <c r="K42" s="8">
        <v>-35</v>
      </c>
      <c r="L42" s="8">
        <v>-1000</v>
      </c>
      <c r="M42" s="8">
        <v>2</v>
      </c>
      <c r="N42" s="8">
        <v>-1000</v>
      </c>
      <c r="O42" s="8">
        <v>-35</v>
      </c>
      <c r="P42" s="8">
        <v>-55</v>
      </c>
      <c r="Q42" s="8">
        <v>-55</v>
      </c>
      <c r="R42" s="8">
        <v>-35</v>
      </c>
      <c r="S42" s="8">
        <v>-26</v>
      </c>
      <c r="T42" s="54"/>
      <c r="U42" s="56"/>
      <c r="V42" s="69"/>
      <c r="W42" s="109">
        <v>0.87</v>
      </c>
      <c r="X42" s="95">
        <v>0.5</v>
      </c>
      <c r="Y42" s="111">
        <v>0.65</v>
      </c>
      <c r="Z42" s="72"/>
      <c r="AA42" s="1" t="s">
        <v>99</v>
      </c>
    </row>
    <row r="43" spans="4:27" x14ac:dyDescent="0.3">
      <c r="D43" s="168"/>
      <c r="E43" s="168"/>
      <c r="F43" s="83"/>
      <c r="G43" s="8">
        <v>-26</v>
      </c>
      <c r="H43" s="8">
        <v>-35</v>
      </c>
      <c r="I43" s="8">
        <v>-55</v>
      </c>
      <c r="J43" s="8">
        <v>-55</v>
      </c>
      <c r="K43" s="8">
        <v>-35</v>
      </c>
      <c r="L43" s="8">
        <v>-1000</v>
      </c>
      <c r="M43" s="8">
        <v>4</v>
      </c>
      <c r="N43" s="8">
        <v>-1000</v>
      </c>
      <c r="O43" s="8">
        <v>-35</v>
      </c>
      <c r="P43" s="8">
        <v>-55</v>
      </c>
      <c r="Q43" s="8">
        <v>-55</v>
      </c>
      <c r="R43" s="8">
        <v>-35</v>
      </c>
      <c r="S43" s="8">
        <v>-26</v>
      </c>
      <c r="T43" s="57"/>
      <c r="U43" s="58"/>
      <c r="V43" s="70"/>
      <c r="W43" s="146">
        <v>0.7</v>
      </c>
      <c r="X43" s="82">
        <v>0.3</v>
      </c>
      <c r="Y43" s="150">
        <v>0.55000000000000004</v>
      </c>
    </row>
    <row r="44" spans="4:27" x14ac:dyDescent="0.3">
      <c r="D44" s="168" t="s">
        <v>89</v>
      </c>
      <c r="E44" s="168">
        <v>4.5</v>
      </c>
      <c r="F44" s="83" t="s">
        <v>32</v>
      </c>
      <c r="G44" s="8">
        <v>-26</v>
      </c>
      <c r="H44" s="8">
        <v>-35</v>
      </c>
      <c r="I44" s="8">
        <v>-45</v>
      </c>
      <c r="J44" s="8">
        <v>-45</v>
      </c>
      <c r="K44" s="8">
        <v>-35</v>
      </c>
      <c r="L44" s="8">
        <v>-1000</v>
      </c>
      <c r="M44" s="8">
        <v>0</v>
      </c>
      <c r="N44" s="8">
        <v>-1000</v>
      </c>
      <c r="O44" s="8">
        <v>-35</v>
      </c>
      <c r="P44" s="8">
        <v>-45</v>
      </c>
      <c r="Q44" s="8">
        <v>-45</v>
      </c>
      <c r="R44" s="8">
        <v>-35</v>
      </c>
      <c r="S44" s="8">
        <v>-26</v>
      </c>
      <c r="T44" s="112">
        <v>1.49</v>
      </c>
      <c r="U44" s="114">
        <v>1.1599999999999999</v>
      </c>
      <c r="V44" s="68"/>
      <c r="W44" s="112">
        <v>1.47</v>
      </c>
      <c r="X44" s="113">
        <v>0.79</v>
      </c>
      <c r="Y44" s="114">
        <v>1.1000000000000001</v>
      </c>
    </row>
    <row r="45" spans="4:27" x14ac:dyDescent="0.3">
      <c r="D45" s="168"/>
      <c r="E45" s="168"/>
      <c r="F45" s="83"/>
      <c r="G45" s="8">
        <v>-26</v>
      </c>
      <c r="H45" s="8">
        <v>-35</v>
      </c>
      <c r="I45" s="8">
        <v>-45</v>
      </c>
      <c r="J45" s="8">
        <v>-45</v>
      </c>
      <c r="K45" s="8">
        <v>-35</v>
      </c>
      <c r="L45" s="8">
        <v>-1000</v>
      </c>
      <c r="M45" s="8">
        <v>2</v>
      </c>
      <c r="N45" s="8">
        <v>-1000</v>
      </c>
      <c r="O45" s="8">
        <v>-35</v>
      </c>
      <c r="P45" s="8">
        <v>-45</v>
      </c>
      <c r="Q45" s="8">
        <v>-45</v>
      </c>
      <c r="R45" s="8">
        <v>-35</v>
      </c>
      <c r="S45" s="8">
        <v>-26</v>
      </c>
      <c r="T45" s="54"/>
      <c r="U45" s="56"/>
      <c r="V45" s="69"/>
      <c r="W45" s="115">
        <v>1.1000000000000001</v>
      </c>
      <c r="X45" s="94">
        <v>0.6</v>
      </c>
      <c r="Y45" s="118">
        <v>0.75</v>
      </c>
    </row>
    <row r="46" spans="4:27" x14ac:dyDescent="0.3">
      <c r="D46" s="168"/>
      <c r="E46" s="168"/>
      <c r="F46" s="83"/>
      <c r="G46" s="8">
        <v>-26</v>
      </c>
      <c r="H46" s="8">
        <v>-35</v>
      </c>
      <c r="I46" s="8">
        <v>-45</v>
      </c>
      <c r="J46" s="8">
        <v>-45</v>
      </c>
      <c r="K46" s="8">
        <v>-35</v>
      </c>
      <c r="L46" s="8">
        <v>-1000</v>
      </c>
      <c r="M46" s="8">
        <v>4</v>
      </c>
      <c r="N46" s="8">
        <v>-1000</v>
      </c>
      <c r="O46" s="8">
        <v>-35</v>
      </c>
      <c r="P46" s="8">
        <v>-45</v>
      </c>
      <c r="Q46" s="8">
        <v>-45</v>
      </c>
      <c r="R46" s="8">
        <v>-35</v>
      </c>
      <c r="S46" s="8">
        <v>-26</v>
      </c>
      <c r="T46" s="54"/>
      <c r="U46" s="56"/>
      <c r="V46" s="69"/>
      <c r="W46" s="109">
        <v>0.88</v>
      </c>
      <c r="X46" s="95">
        <v>0.3</v>
      </c>
      <c r="Y46" s="111">
        <v>0.7</v>
      </c>
    </row>
    <row r="47" spans="4:27" x14ac:dyDescent="0.3">
      <c r="D47" s="168" t="s">
        <v>85</v>
      </c>
      <c r="E47" s="168">
        <v>4.5</v>
      </c>
      <c r="F47" s="83" t="s">
        <v>30</v>
      </c>
      <c r="G47" s="8">
        <v>-26</v>
      </c>
      <c r="H47" s="8">
        <v>-26</v>
      </c>
      <c r="I47" s="8">
        <v>-45</v>
      </c>
      <c r="J47" s="8">
        <v>-45</v>
      </c>
      <c r="K47" s="8">
        <v>-26</v>
      </c>
      <c r="L47" s="8">
        <v>-1000</v>
      </c>
      <c r="M47" s="8">
        <v>0</v>
      </c>
      <c r="N47" s="8">
        <v>-1000</v>
      </c>
      <c r="O47" s="8">
        <v>-26</v>
      </c>
      <c r="P47" s="8">
        <v>-45</v>
      </c>
      <c r="Q47" s="8">
        <v>-45</v>
      </c>
      <c r="R47" s="8">
        <v>-26</v>
      </c>
      <c r="S47" s="8">
        <v>-26</v>
      </c>
      <c r="T47" s="62"/>
      <c r="U47" s="53"/>
      <c r="V47" s="71"/>
      <c r="W47" s="131">
        <v>7.25</v>
      </c>
      <c r="X47" s="132">
        <v>3.2</v>
      </c>
      <c r="Y47" s="133">
        <v>4.5</v>
      </c>
    </row>
    <row r="48" spans="4:27" x14ac:dyDescent="0.3">
      <c r="D48" s="168"/>
      <c r="E48" s="168"/>
      <c r="F48" s="83" t="s">
        <v>30</v>
      </c>
      <c r="G48" s="8">
        <v>-26</v>
      </c>
      <c r="H48" s="8">
        <v>-26</v>
      </c>
      <c r="I48" s="8">
        <v>-45</v>
      </c>
      <c r="J48" s="8">
        <v>-45</v>
      </c>
      <c r="K48" s="8">
        <v>-26</v>
      </c>
      <c r="L48" s="8">
        <v>-1000</v>
      </c>
      <c r="M48" s="8">
        <v>2</v>
      </c>
      <c r="N48" s="8">
        <v>-1000</v>
      </c>
      <c r="O48" s="8">
        <v>-26</v>
      </c>
      <c r="P48" s="8">
        <v>-45</v>
      </c>
      <c r="Q48" s="8">
        <v>-45</v>
      </c>
      <c r="R48" s="8">
        <v>-26</v>
      </c>
      <c r="S48" s="8">
        <v>-26</v>
      </c>
      <c r="T48" s="54"/>
      <c r="U48" s="56"/>
      <c r="V48" s="69"/>
      <c r="W48" s="134">
        <v>4.43</v>
      </c>
      <c r="X48" s="135">
        <v>2.2000000000000002</v>
      </c>
      <c r="Y48" s="136">
        <v>2.6</v>
      </c>
    </row>
    <row r="49" spans="4:25" x14ac:dyDescent="0.3">
      <c r="D49" s="168"/>
      <c r="E49" s="168"/>
      <c r="F49" s="83" t="s">
        <v>30</v>
      </c>
      <c r="G49" s="8">
        <v>-26</v>
      </c>
      <c r="H49" s="8">
        <v>-26</v>
      </c>
      <c r="I49" s="8">
        <v>-45</v>
      </c>
      <c r="J49" s="8">
        <v>-45</v>
      </c>
      <c r="K49" s="8">
        <v>-26</v>
      </c>
      <c r="L49" s="8">
        <v>-1000</v>
      </c>
      <c r="M49" s="8">
        <v>4</v>
      </c>
      <c r="N49" s="8">
        <v>-1000</v>
      </c>
      <c r="O49" s="8">
        <v>-26</v>
      </c>
      <c r="P49" s="8">
        <v>-45</v>
      </c>
      <c r="Q49" s="8">
        <v>-45</v>
      </c>
      <c r="R49" s="8">
        <v>-26</v>
      </c>
      <c r="S49" s="8">
        <v>-26</v>
      </c>
      <c r="T49" s="57"/>
      <c r="U49" s="58"/>
      <c r="V49" s="70"/>
      <c r="W49" s="119">
        <v>3.28</v>
      </c>
      <c r="X49" s="121">
        <v>1.55</v>
      </c>
      <c r="Y49" s="122">
        <v>2.4</v>
      </c>
    </row>
    <row r="83" spans="3:24" x14ac:dyDescent="0.3"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</row>
    <row r="84" spans="3:24" x14ac:dyDescent="0.3">
      <c r="S84" s="165" t="s">
        <v>88</v>
      </c>
      <c r="T84" s="166"/>
      <c r="U84" s="152" t="s">
        <v>87</v>
      </c>
      <c r="V84" s="167" t="s">
        <v>86</v>
      </c>
      <c r="W84" s="165"/>
      <c r="X84" s="165"/>
    </row>
    <row r="85" spans="3:24" ht="42.6" customHeight="1" x14ac:dyDescent="0.3">
      <c r="D85" s="98" t="s">
        <v>97</v>
      </c>
      <c r="E85" s="179" t="s">
        <v>135</v>
      </c>
      <c r="F85" s="7" t="s">
        <v>1</v>
      </c>
      <c r="G85" s="2" t="s">
        <v>2</v>
      </c>
      <c r="H85" s="3" t="s">
        <v>3</v>
      </c>
      <c r="I85" s="3" t="s">
        <v>4</v>
      </c>
      <c r="J85" s="4" t="s">
        <v>5</v>
      </c>
      <c r="K85" s="5" t="s">
        <v>6</v>
      </c>
      <c r="L85" s="195" t="s">
        <v>28</v>
      </c>
      <c r="M85" s="5" t="s">
        <v>7</v>
      </c>
      <c r="N85" s="4" t="s">
        <v>8</v>
      </c>
      <c r="O85" s="3" t="s">
        <v>9</v>
      </c>
      <c r="P85" s="3" t="s">
        <v>10</v>
      </c>
      <c r="Q85" s="2" t="s">
        <v>11</v>
      </c>
      <c r="R85" s="196" t="s">
        <v>12</v>
      </c>
      <c r="S85" s="60" t="s">
        <v>91</v>
      </c>
      <c r="T85" s="63" t="s">
        <v>92</v>
      </c>
      <c r="U85" s="60" t="s">
        <v>147</v>
      </c>
      <c r="V85" s="64" t="s">
        <v>40</v>
      </c>
      <c r="W85" s="60" t="s">
        <v>90</v>
      </c>
      <c r="X85" s="60" t="s">
        <v>98</v>
      </c>
    </row>
    <row r="86" spans="3:24" x14ac:dyDescent="0.3">
      <c r="C86" s="171" t="s">
        <v>128</v>
      </c>
      <c r="D86" s="168">
        <v>5</v>
      </c>
      <c r="E86" s="168">
        <v>0</v>
      </c>
      <c r="F86" s="8">
        <v>-26</v>
      </c>
      <c r="G86" s="8">
        <v>-1000</v>
      </c>
      <c r="H86" s="8">
        <v>-35</v>
      </c>
      <c r="I86" s="8">
        <v>-35</v>
      </c>
      <c r="J86" s="8">
        <v>-1000</v>
      </c>
      <c r="K86" s="8">
        <v>-1000</v>
      </c>
      <c r="L86" s="189">
        <v>0</v>
      </c>
      <c r="M86" s="8">
        <v>-1000</v>
      </c>
      <c r="N86" s="8">
        <v>-1000</v>
      </c>
      <c r="O86" s="8">
        <v>-35</v>
      </c>
      <c r="P86" s="8">
        <v>-35</v>
      </c>
      <c r="Q86" s="8">
        <v>-1000</v>
      </c>
      <c r="R86" s="156">
        <v>-26</v>
      </c>
      <c r="S86" s="198">
        <v>0.98</v>
      </c>
      <c r="T86" s="185">
        <v>0.76</v>
      </c>
      <c r="U86" s="199">
        <v>0.76</v>
      </c>
      <c r="V86" s="185">
        <v>0.98</v>
      </c>
      <c r="W86" s="186">
        <v>0.5</v>
      </c>
      <c r="X86" s="187">
        <v>0.75</v>
      </c>
    </row>
    <row r="87" spans="3:24" x14ac:dyDescent="0.3">
      <c r="C87" s="172"/>
      <c r="D87" s="168"/>
      <c r="E87" s="168"/>
      <c r="F87" s="8">
        <v>-26</v>
      </c>
      <c r="G87" s="8">
        <v>-1000</v>
      </c>
      <c r="H87" s="8">
        <v>-35</v>
      </c>
      <c r="I87" s="8">
        <v>-35</v>
      </c>
      <c r="J87" s="8">
        <v>-1000</v>
      </c>
      <c r="K87" s="8">
        <v>-1000</v>
      </c>
      <c r="L87" s="189">
        <v>1.5</v>
      </c>
      <c r="M87" s="8">
        <v>-1000</v>
      </c>
      <c r="N87" s="8">
        <v>-1000</v>
      </c>
      <c r="O87" s="8">
        <v>-35</v>
      </c>
      <c r="P87" s="8">
        <v>-35</v>
      </c>
      <c r="Q87" s="8">
        <v>-1000</v>
      </c>
      <c r="R87" s="156">
        <v>-26</v>
      </c>
      <c r="S87" s="48"/>
      <c r="T87" s="49"/>
      <c r="U87" s="77"/>
      <c r="V87" s="102">
        <v>0.78</v>
      </c>
      <c r="W87" s="110">
        <v>0.37</v>
      </c>
      <c r="X87" s="111">
        <v>0.6</v>
      </c>
    </row>
    <row r="88" spans="3:24" x14ac:dyDescent="0.3">
      <c r="C88" s="173"/>
      <c r="D88" s="168"/>
      <c r="E88" s="168"/>
      <c r="F88" s="8">
        <v>-26</v>
      </c>
      <c r="G88" s="8">
        <v>-1000</v>
      </c>
      <c r="H88" s="8">
        <v>-35</v>
      </c>
      <c r="I88" s="8">
        <v>-35</v>
      </c>
      <c r="J88" s="8">
        <v>-1000</v>
      </c>
      <c r="K88" s="8">
        <v>-1000</v>
      </c>
      <c r="L88" s="189">
        <v>3</v>
      </c>
      <c r="M88" s="8">
        <v>-1000</v>
      </c>
      <c r="N88" s="8">
        <v>-1000</v>
      </c>
      <c r="O88" s="8">
        <v>-35</v>
      </c>
      <c r="P88" s="8">
        <v>-35</v>
      </c>
      <c r="Q88" s="8">
        <v>-1000</v>
      </c>
      <c r="R88" s="156">
        <v>-26</v>
      </c>
      <c r="S88" s="50"/>
      <c r="T88" s="46"/>
      <c r="U88" s="78"/>
      <c r="V88" s="153">
        <v>0.64</v>
      </c>
      <c r="W88" s="178">
        <v>0.3</v>
      </c>
      <c r="X88" s="150">
        <v>0.53</v>
      </c>
    </row>
    <row r="89" spans="3:24" x14ac:dyDescent="0.3">
      <c r="C89" s="171" t="s">
        <v>128</v>
      </c>
      <c r="D89" s="168">
        <v>5</v>
      </c>
      <c r="E89" s="168">
        <v>0</v>
      </c>
      <c r="F89" s="8">
        <v>-26</v>
      </c>
      <c r="G89" s="8">
        <v>-1000</v>
      </c>
      <c r="H89" s="8">
        <v>-45</v>
      </c>
      <c r="I89" s="8">
        <v>-45</v>
      </c>
      <c r="J89" s="8">
        <v>-1000</v>
      </c>
      <c r="K89" s="8">
        <v>-1000</v>
      </c>
      <c r="L89" s="189">
        <v>0</v>
      </c>
      <c r="M89" s="8">
        <v>-1000</v>
      </c>
      <c r="N89" s="8">
        <v>-1000</v>
      </c>
      <c r="O89" s="8">
        <v>-45</v>
      </c>
      <c r="P89" s="8">
        <v>-45</v>
      </c>
      <c r="Q89" s="8">
        <v>-1000</v>
      </c>
      <c r="R89" s="156">
        <v>-26</v>
      </c>
      <c r="S89" s="198">
        <v>0.4</v>
      </c>
      <c r="T89" s="185">
        <v>0.31</v>
      </c>
      <c r="U89" s="199">
        <v>0.31</v>
      </c>
      <c r="V89" s="185">
        <v>0.39</v>
      </c>
      <c r="W89" s="186">
        <v>0.18</v>
      </c>
      <c r="X89" s="187">
        <v>0.32</v>
      </c>
    </row>
    <row r="90" spans="3:24" x14ac:dyDescent="0.3">
      <c r="C90" s="172"/>
      <c r="D90" s="168"/>
      <c r="E90" s="168"/>
      <c r="F90" s="8">
        <v>-26</v>
      </c>
      <c r="G90" s="8">
        <v>-1000</v>
      </c>
      <c r="H90" s="8">
        <v>-45</v>
      </c>
      <c r="I90" s="8">
        <v>-45</v>
      </c>
      <c r="J90" s="8">
        <v>-1000</v>
      </c>
      <c r="K90" s="8">
        <v>-1000</v>
      </c>
      <c r="L90" s="189">
        <v>1.5</v>
      </c>
      <c r="M90" s="8">
        <v>-1000</v>
      </c>
      <c r="N90" s="8">
        <v>-1000</v>
      </c>
      <c r="O90" s="8">
        <v>-45</v>
      </c>
      <c r="P90" s="8">
        <v>-45</v>
      </c>
      <c r="Q90" s="8">
        <v>-1000</v>
      </c>
      <c r="R90" s="156">
        <v>-26</v>
      </c>
      <c r="S90" s="48"/>
      <c r="T90" s="49"/>
      <c r="U90" s="77"/>
      <c r="V90" s="102">
        <v>0.3</v>
      </c>
      <c r="W90" s="110">
        <v>0.09</v>
      </c>
      <c r="X90" s="111">
        <v>0.22</v>
      </c>
    </row>
    <row r="91" spans="3:24" x14ac:dyDescent="0.3">
      <c r="C91" s="173"/>
      <c r="D91" s="168"/>
      <c r="E91" s="168"/>
      <c r="F91" s="8">
        <v>-26</v>
      </c>
      <c r="G91" s="8">
        <v>-1000</v>
      </c>
      <c r="H91" s="8">
        <v>-45</v>
      </c>
      <c r="I91" s="8">
        <v>-45</v>
      </c>
      <c r="J91" s="8">
        <v>-1000</v>
      </c>
      <c r="K91" s="8">
        <v>-1000</v>
      </c>
      <c r="L91" s="189">
        <v>3</v>
      </c>
      <c r="M91" s="8">
        <v>-1000</v>
      </c>
      <c r="N91" s="8">
        <v>-1000</v>
      </c>
      <c r="O91" s="8">
        <v>-45</v>
      </c>
      <c r="P91" s="8">
        <v>-45</v>
      </c>
      <c r="Q91" s="8">
        <v>-1000</v>
      </c>
      <c r="R91" s="156">
        <v>-26</v>
      </c>
      <c r="S91" s="50"/>
      <c r="T91" s="46"/>
      <c r="U91" s="78"/>
      <c r="V91" s="153">
        <v>0.24</v>
      </c>
      <c r="W91" s="178">
        <v>0.06</v>
      </c>
      <c r="X91" s="150">
        <v>0.18</v>
      </c>
    </row>
    <row r="92" spans="3:24" x14ac:dyDescent="0.3">
      <c r="C92" s="171" t="s">
        <v>128</v>
      </c>
      <c r="D92" s="168">
        <v>5</v>
      </c>
      <c r="E92" s="168">
        <v>0</v>
      </c>
      <c r="F92" s="8">
        <v>-26</v>
      </c>
      <c r="G92" s="8">
        <v>-1000</v>
      </c>
      <c r="H92" s="8">
        <v>-55</v>
      </c>
      <c r="I92" s="8">
        <v>-55</v>
      </c>
      <c r="J92" s="8">
        <v>-1000</v>
      </c>
      <c r="K92" s="8">
        <v>-1000</v>
      </c>
      <c r="L92" s="189">
        <v>0</v>
      </c>
      <c r="M92" s="8">
        <v>-1000</v>
      </c>
      <c r="N92" s="8">
        <v>-1000</v>
      </c>
      <c r="O92" s="8">
        <v>-55</v>
      </c>
      <c r="P92" s="8">
        <v>-55</v>
      </c>
      <c r="Q92" s="8">
        <v>-1000</v>
      </c>
      <c r="R92" s="156">
        <v>-26</v>
      </c>
      <c r="S92" s="198">
        <v>0.25</v>
      </c>
      <c r="T92" s="185">
        <v>0.2</v>
      </c>
      <c r="U92" s="199">
        <v>0.2</v>
      </c>
      <c r="V92" s="185">
        <v>0.25</v>
      </c>
      <c r="W92" s="186">
        <v>0.09</v>
      </c>
      <c r="X92" s="187">
        <v>0.17</v>
      </c>
    </row>
    <row r="93" spans="3:24" x14ac:dyDescent="0.3">
      <c r="C93" s="172"/>
      <c r="D93" s="168"/>
      <c r="E93" s="168"/>
      <c r="F93" s="190">
        <v>-26</v>
      </c>
      <c r="G93" s="190">
        <v>-1000</v>
      </c>
      <c r="H93" s="190">
        <v>-55</v>
      </c>
      <c r="I93" s="190">
        <v>-55</v>
      </c>
      <c r="J93" s="190">
        <v>-1000</v>
      </c>
      <c r="K93" s="190">
        <v>-1000</v>
      </c>
      <c r="L93" s="191">
        <v>1.5</v>
      </c>
      <c r="M93" s="190">
        <v>-1000</v>
      </c>
      <c r="N93" s="190">
        <v>-1000</v>
      </c>
      <c r="O93" s="190">
        <v>-55</v>
      </c>
      <c r="P93" s="190">
        <v>-55</v>
      </c>
      <c r="Q93" s="190">
        <v>-1000</v>
      </c>
      <c r="R93" s="197">
        <v>-26</v>
      </c>
      <c r="S93" s="48"/>
      <c r="T93" s="49"/>
      <c r="U93" s="77"/>
      <c r="V93" s="102">
        <v>0.19</v>
      </c>
      <c r="W93" s="110">
        <v>0.04</v>
      </c>
      <c r="X93" s="111">
        <v>0.09</v>
      </c>
    </row>
    <row r="94" spans="3:24" x14ac:dyDescent="0.3">
      <c r="C94" s="173"/>
      <c r="D94" s="168"/>
      <c r="E94" s="168"/>
      <c r="F94" s="8">
        <v>-26</v>
      </c>
      <c r="G94" s="8">
        <v>-1000</v>
      </c>
      <c r="H94" s="8">
        <v>-55</v>
      </c>
      <c r="I94" s="8">
        <v>-55</v>
      </c>
      <c r="J94" s="8">
        <v>-1000</v>
      </c>
      <c r="K94" s="8">
        <v>-1000</v>
      </c>
      <c r="L94" s="189">
        <v>3</v>
      </c>
      <c r="M94" s="8">
        <v>-1000</v>
      </c>
      <c r="N94" s="8">
        <v>-1000</v>
      </c>
      <c r="O94" s="8">
        <v>-55</v>
      </c>
      <c r="P94" s="8">
        <v>-55</v>
      </c>
      <c r="Q94" s="8">
        <v>-1000</v>
      </c>
      <c r="R94" s="156">
        <v>-26</v>
      </c>
      <c r="S94" s="50"/>
      <c r="T94" s="46"/>
      <c r="U94" s="78"/>
      <c r="V94" s="153">
        <v>0.14000000000000001</v>
      </c>
      <c r="W94" s="178">
        <v>0.02</v>
      </c>
      <c r="X94" s="150">
        <v>7.0000000000000007E-2</v>
      </c>
    </row>
    <row r="95" spans="3:24" x14ac:dyDescent="0.3">
      <c r="C95" s="171" t="s">
        <v>131</v>
      </c>
      <c r="D95" s="168">
        <v>5</v>
      </c>
      <c r="E95" s="168">
        <v>0</v>
      </c>
      <c r="F95" s="8">
        <v>-20</v>
      </c>
      <c r="G95" s="8">
        <v>-1000</v>
      </c>
      <c r="H95" s="8">
        <v>-35</v>
      </c>
      <c r="I95" s="8">
        <v>-35</v>
      </c>
      <c r="J95" s="8">
        <v>-1000</v>
      </c>
      <c r="K95" s="8">
        <v>-1000</v>
      </c>
      <c r="L95" s="189">
        <v>0</v>
      </c>
      <c r="M95" s="8">
        <v>-1000</v>
      </c>
      <c r="N95" s="8">
        <v>-1000</v>
      </c>
      <c r="O95" s="8">
        <v>-35</v>
      </c>
      <c r="P95" s="8">
        <v>-35</v>
      </c>
      <c r="Q95" s="8">
        <v>-1000</v>
      </c>
      <c r="R95" s="156">
        <v>-26</v>
      </c>
      <c r="S95" s="47"/>
      <c r="T95" s="183"/>
      <c r="U95" s="200">
        <v>1.2152611532603577</v>
      </c>
      <c r="V95" s="100">
        <v>1.59</v>
      </c>
      <c r="W95" s="163">
        <v>0.8</v>
      </c>
      <c r="X95" s="162">
        <v>1.35</v>
      </c>
    </row>
    <row r="96" spans="3:24" x14ac:dyDescent="0.3">
      <c r="C96" s="172"/>
      <c r="D96" s="168"/>
      <c r="E96" s="168"/>
      <c r="F96" s="8">
        <v>-20</v>
      </c>
      <c r="G96" s="8">
        <v>-1000</v>
      </c>
      <c r="H96" s="8">
        <v>-35</v>
      </c>
      <c r="I96" s="8">
        <v>-35</v>
      </c>
      <c r="J96" s="8">
        <v>-1000</v>
      </c>
      <c r="K96" s="8">
        <v>-1000</v>
      </c>
      <c r="L96" s="189">
        <v>1.5</v>
      </c>
      <c r="M96" s="8">
        <v>-1000</v>
      </c>
      <c r="N96" s="8">
        <v>-1000</v>
      </c>
      <c r="O96" s="8">
        <v>-35</v>
      </c>
      <c r="P96" s="8">
        <v>-35</v>
      </c>
      <c r="Q96" s="8">
        <v>-1000</v>
      </c>
      <c r="R96" s="156">
        <v>-26</v>
      </c>
      <c r="S96" s="48"/>
      <c r="T96" s="49"/>
      <c r="U96" s="77"/>
      <c r="V96" s="101">
        <v>1.23</v>
      </c>
      <c r="W96" s="113">
        <v>0.7</v>
      </c>
      <c r="X96" s="114">
        <v>1.1499999999999999</v>
      </c>
    </row>
    <row r="97" spans="3:24" x14ac:dyDescent="0.3">
      <c r="C97" s="173"/>
      <c r="D97" s="168"/>
      <c r="E97" s="168"/>
      <c r="F97" s="8">
        <v>-20</v>
      </c>
      <c r="G97" s="8">
        <v>-1000</v>
      </c>
      <c r="H97" s="8">
        <v>-35</v>
      </c>
      <c r="I97" s="8">
        <v>-35</v>
      </c>
      <c r="J97" s="8">
        <v>-1000</v>
      </c>
      <c r="K97" s="8">
        <v>-1000</v>
      </c>
      <c r="L97" s="189">
        <v>3</v>
      </c>
      <c r="M97" s="8">
        <v>-1000</v>
      </c>
      <c r="N97" s="8">
        <v>-1000</v>
      </c>
      <c r="O97" s="8">
        <v>-35</v>
      </c>
      <c r="P97" s="8">
        <v>-35</v>
      </c>
      <c r="Q97" s="8">
        <v>-1000</v>
      </c>
      <c r="R97" s="156">
        <v>-26</v>
      </c>
      <c r="S97" s="50"/>
      <c r="T97" s="46"/>
      <c r="U97" s="78"/>
      <c r="V97" s="153">
        <v>1</v>
      </c>
      <c r="W97" s="178">
        <v>0.5</v>
      </c>
      <c r="X97" s="150">
        <v>0.75</v>
      </c>
    </row>
    <row r="98" spans="3:24" x14ac:dyDescent="0.3">
      <c r="C98" s="171" t="s">
        <v>132</v>
      </c>
      <c r="D98" s="168">
        <v>5</v>
      </c>
      <c r="E98" s="168">
        <v>0</v>
      </c>
      <c r="F98" s="8">
        <v>-20</v>
      </c>
      <c r="G98" s="8">
        <v>-1000</v>
      </c>
      <c r="H98" s="8">
        <v>-45</v>
      </c>
      <c r="I98" s="8">
        <v>-45</v>
      </c>
      <c r="J98" s="8">
        <v>-1000</v>
      </c>
      <c r="K98" s="8">
        <v>-1000</v>
      </c>
      <c r="L98" s="189">
        <v>0</v>
      </c>
      <c r="M98" s="8">
        <v>-1000</v>
      </c>
      <c r="N98" s="8">
        <v>-1000</v>
      </c>
      <c r="O98" s="8">
        <v>-45</v>
      </c>
      <c r="P98" s="8">
        <v>-45</v>
      </c>
      <c r="Q98" s="8">
        <v>-1000</v>
      </c>
      <c r="R98" s="156">
        <v>-26</v>
      </c>
      <c r="S98" s="198">
        <v>0.71</v>
      </c>
      <c r="T98" s="185">
        <v>0.55000000000000004</v>
      </c>
      <c r="U98" s="184">
        <v>0.54939516526845955</v>
      </c>
      <c r="V98" s="185">
        <v>0.71</v>
      </c>
      <c r="W98" s="186">
        <v>0.35</v>
      </c>
      <c r="X98" s="187">
        <v>0.55000000000000004</v>
      </c>
    </row>
    <row r="99" spans="3:24" x14ac:dyDescent="0.3">
      <c r="C99" s="172"/>
      <c r="D99" s="168"/>
      <c r="E99" s="168"/>
      <c r="F99" s="8">
        <v>-20</v>
      </c>
      <c r="G99" s="8">
        <v>-1000</v>
      </c>
      <c r="H99" s="8">
        <v>-45</v>
      </c>
      <c r="I99" s="8">
        <v>-45</v>
      </c>
      <c r="J99" s="8">
        <v>-1000</v>
      </c>
      <c r="K99" s="8">
        <v>-1000</v>
      </c>
      <c r="L99" s="189">
        <v>1.5</v>
      </c>
      <c r="M99" s="8">
        <v>-1000</v>
      </c>
      <c r="N99" s="8">
        <v>-1000</v>
      </c>
      <c r="O99" s="8">
        <v>-45</v>
      </c>
      <c r="P99" s="8">
        <v>-45</v>
      </c>
      <c r="Q99" s="8">
        <v>-1000</v>
      </c>
      <c r="R99" s="156">
        <v>-26</v>
      </c>
      <c r="S99" s="48"/>
      <c r="T99" s="49"/>
      <c r="U99" s="77"/>
      <c r="V99" s="102">
        <v>0.53</v>
      </c>
      <c r="W99" s="110">
        <v>0.18</v>
      </c>
      <c r="X99" s="111">
        <v>0.41</v>
      </c>
    </row>
    <row r="100" spans="3:24" x14ac:dyDescent="0.3">
      <c r="C100" s="173"/>
      <c r="D100" s="168"/>
      <c r="E100" s="168"/>
      <c r="F100" s="8">
        <v>-20</v>
      </c>
      <c r="G100" s="8">
        <v>-1000</v>
      </c>
      <c r="H100" s="8">
        <v>-45</v>
      </c>
      <c r="I100" s="8">
        <v>-45</v>
      </c>
      <c r="J100" s="8">
        <v>-1000</v>
      </c>
      <c r="K100" s="8">
        <v>-1000</v>
      </c>
      <c r="L100" s="189">
        <v>3</v>
      </c>
      <c r="M100" s="8">
        <v>-1000</v>
      </c>
      <c r="N100" s="8">
        <v>-1000</v>
      </c>
      <c r="O100" s="8">
        <v>-45</v>
      </c>
      <c r="P100" s="8">
        <v>-45</v>
      </c>
      <c r="Q100" s="8">
        <v>-1000</v>
      </c>
      <c r="R100" s="156">
        <v>-26</v>
      </c>
      <c r="S100" s="50"/>
      <c r="T100" s="46"/>
      <c r="U100" s="78"/>
      <c r="V100" s="153">
        <v>0.41</v>
      </c>
      <c r="W100" s="178">
        <v>0.14000000000000001</v>
      </c>
      <c r="X100" s="150">
        <v>0.24</v>
      </c>
    </row>
    <row r="101" spans="3:24" x14ac:dyDescent="0.3">
      <c r="C101" s="171" t="s">
        <v>133</v>
      </c>
      <c r="D101" s="168">
        <v>5</v>
      </c>
      <c r="E101" s="168">
        <v>0</v>
      </c>
      <c r="F101" s="190">
        <v>-20</v>
      </c>
      <c r="G101" s="190">
        <v>-1000</v>
      </c>
      <c r="H101" s="190">
        <v>-55</v>
      </c>
      <c r="I101" s="190">
        <v>-55</v>
      </c>
      <c r="J101" s="190">
        <v>-1000</v>
      </c>
      <c r="K101" s="190">
        <v>-1000</v>
      </c>
      <c r="L101" s="191">
        <v>0</v>
      </c>
      <c r="M101" s="190">
        <v>-1000</v>
      </c>
      <c r="N101" s="190">
        <v>-1000</v>
      </c>
      <c r="O101" s="190">
        <v>-55</v>
      </c>
      <c r="P101" s="190">
        <v>-55</v>
      </c>
      <c r="Q101" s="190">
        <v>-1000</v>
      </c>
      <c r="R101" s="197">
        <v>-26</v>
      </c>
      <c r="S101" s="109">
        <v>0.49</v>
      </c>
      <c r="T101" s="102">
        <v>0.39</v>
      </c>
      <c r="U101" s="164">
        <v>0.38275667529686136</v>
      </c>
      <c r="V101" s="102">
        <v>0.49</v>
      </c>
      <c r="W101" s="110">
        <v>0.2</v>
      </c>
      <c r="X101" s="111">
        <v>0.38</v>
      </c>
    </row>
    <row r="102" spans="3:24" x14ac:dyDescent="0.3">
      <c r="C102" s="172"/>
      <c r="D102" s="168"/>
      <c r="E102" s="168"/>
      <c r="F102" s="190">
        <v>-20</v>
      </c>
      <c r="G102" s="190">
        <v>-1000</v>
      </c>
      <c r="H102" s="190">
        <v>-55</v>
      </c>
      <c r="I102" s="190">
        <v>-55</v>
      </c>
      <c r="J102" s="190">
        <v>-1000</v>
      </c>
      <c r="K102" s="190">
        <v>-1000</v>
      </c>
      <c r="L102" s="191">
        <v>1.5</v>
      </c>
      <c r="M102" s="190">
        <v>-1000</v>
      </c>
      <c r="N102" s="190">
        <v>-1000</v>
      </c>
      <c r="O102" s="190">
        <v>-55</v>
      </c>
      <c r="P102" s="190">
        <v>-55</v>
      </c>
      <c r="Q102" s="190">
        <v>-1000</v>
      </c>
      <c r="R102" s="197">
        <v>-26</v>
      </c>
      <c r="S102" s="48"/>
      <c r="T102" s="49"/>
      <c r="U102" s="77"/>
      <c r="V102" s="102">
        <v>0.35</v>
      </c>
      <c r="W102" s="110">
        <v>0.12</v>
      </c>
      <c r="X102" s="111">
        <v>0.25</v>
      </c>
    </row>
    <row r="103" spans="3:24" x14ac:dyDescent="0.3">
      <c r="C103" s="173"/>
      <c r="D103" s="168"/>
      <c r="E103" s="168"/>
      <c r="F103" s="8">
        <v>-20</v>
      </c>
      <c r="G103" s="8">
        <v>-1000</v>
      </c>
      <c r="H103" s="8">
        <v>-55</v>
      </c>
      <c r="I103" s="8">
        <v>-55</v>
      </c>
      <c r="J103" s="8">
        <v>-1000</v>
      </c>
      <c r="K103" s="8">
        <v>-1000</v>
      </c>
      <c r="L103" s="189">
        <v>3</v>
      </c>
      <c r="M103" s="8">
        <v>-1000</v>
      </c>
      <c r="N103" s="8">
        <v>-1000</v>
      </c>
      <c r="O103" s="8">
        <v>-55</v>
      </c>
      <c r="P103" s="8">
        <v>-55</v>
      </c>
      <c r="Q103" s="8">
        <v>-1000</v>
      </c>
      <c r="R103" s="156">
        <v>-26</v>
      </c>
      <c r="S103" s="50"/>
      <c r="T103" s="46"/>
      <c r="U103" s="78"/>
      <c r="V103" s="153">
        <v>0.26</v>
      </c>
      <c r="W103" s="178">
        <v>7.0000000000000007E-2</v>
      </c>
      <c r="X103" s="150">
        <v>0.17</v>
      </c>
    </row>
  </sheetData>
  <mergeCells count="30">
    <mergeCell ref="C101:C103"/>
    <mergeCell ref="D101:D103"/>
    <mergeCell ref="E101:E103"/>
    <mergeCell ref="C92:C94"/>
    <mergeCell ref="D92:D94"/>
    <mergeCell ref="E92:E94"/>
    <mergeCell ref="C95:C97"/>
    <mergeCell ref="D95:D97"/>
    <mergeCell ref="E95:E97"/>
    <mergeCell ref="C98:C100"/>
    <mergeCell ref="D98:D100"/>
    <mergeCell ref="E98:E100"/>
    <mergeCell ref="C86:C88"/>
    <mergeCell ref="D86:D88"/>
    <mergeCell ref="E86:E88"/>
    <mergeCell ref="C89:C91"/>
    <mergeCell ref="D89:D91"/>
    <mergeCell ref="E89:E91"/>
    <mergeCell ref="S84:T84"/>
    <mergeCell ref="V84:X84"/>
    <mergeCell ref="D44:D46"/>
    <mergeCell ref="E44:E46"/>
    <mergeCell ref="D47:D49"/>
    <mergeCell ref="E47:E49"/>
    <mergeCell ref="T36:U36"/>
    <mergeCell ref="W36:Y36"/>
    <mergeCell ref="D38:D40"/>
    <mergeCell ref="E38:E40"/>
    <mergeCell ref="D41:D43"/>
    <mergeCell ref="E41:E43"/>
  </mergeCells>
  <conditionalFormatting sqref="D12:O12 F89:R89 F86:R86 F92:R92 F98:R98 F95:R95 F101:R101">
    <cfRule type="cellIs" dxfId="158" priority="148" operator="equal">
      <formula>-26</formula>
    </cfRule>
    <cfRule type="cellIs" dxfId="157" priority="149" operator="equal">
      <formula>-35</formula>
    </cfRule>
    <cfRule type="cellIs" dxfId="156" priority="150" operator="equal">
      <formula>-55</formula>
    </cfRule>
  </conditionalFormatting>
  <conditionalFormatting sqref="R12:AC12">
    <cfRule type="cellIs" dxfId="155" priority="145" operator="equal">
      <formula>-26</formula>
    </cfRule>
    <cfRule type="cellIs" dxfId="154" priority="146" operator="equal">
      <formula>-35</formula>
    </cfRule>
    <cfRule type="cellIs" dxfId="153" priority="147" operator="equal">
      <formula>-55</formula>
    </cfRule>
  </conditionalFormatting>
  <conditionalFormatting sqref="R15:AC15">
    <cfRule type="cellIs" dxfId="152" priority="142" operator="equal">
      <formula>-26</formula>
    </cfRule>
    <cfRule type="cellIs" dxfId="151" priority="143" operator="equal">
      <formula>-35</formula>
    </cfRule>
    <cfRule type="cellIs" dxfId="150" priority="144" operator="equal">
      <formula>-55</formula>
    </cfRule>
  </conditionalFormatting>
  <conditionalFormatting sqref="R14:AC14">
    <cfRule type="cellIs" dxfId="149" priority="139" operator="equal">
      <formula>-26</formula>
    </cfRule>
    <cfRule type="cellIs" dxfId="148" priority="140" operator="equal">
      <formula>-35</formula>
    </cfRule>
    <cfRule type="cellIs" dxfId="147" priority="141" operator="equal">
      <formula>-55</formula>
    </cfRule>
  </conditionalFormatting>
  <conditionalFormatting sqref="R13:AC13">
    <cfRule type="cellIs" dxfId="146" priority="136" operator="equal">
      <formula>-26</formula>
    </cfRule>
    <cfRule type="cellIs" dxfId="145" priority="137" operator="equal">
      <formula>-35</formula>
    </cfRule>
    <cfRule type="cellIs" dxfId="144" priority="138" operator="equal">
      <formula>-55</formula>
    </cfRule>
  </conditionalFormatting>
  <conditionalFormatting sqref="D13:O13">
    <cfRule type="cellIs" dxfId="143" priority="133" operator="equal">
      <formula>-26</formula>
    </cfRule>
    <cfRule type="cellIs" dxfId="142" priority="134" operator="equal">
      <formula>-35</formula>
    </cfRule>
    <cfRule type="cellIs" dxfId="141" priority="135" operator="equal">
      <formula>-55</formula>
    </cfRule>
  </conditionalFormatting>
  <conditionalFormatting sqref="D14:O14">
    <cfRule type="cellIs" dxfId="140" priority="130" operator="equal">
      <formula>-26</formula>
    </cfRule>
    <cfRule type="cellIs" dxfId="139" priority="131" operator="equal">
      <formula>-35</formula>
    </cfRule>
    <cfRule type="cellIs" dxfId="138" priority="132" operator="equal">
      <formula>-55</formula>
    </cfRule>
  </conditionalFormatting>
  <conditionalFormatting sqref="D15:O15">
    <cfRule type="cellIs" dxfId="137" priority="127" operator="equal">
      <formula>-26</formula>
    </cfRule>
    <cfRule type="cellIs" dxfId="136" priority="128" operator="equal">
      <formula>-35</formula>
    </cfRule>
    <cfRule type="cellIs" dxfId="135" priority="129" operator="equal">
      <formula>-55</formula>
    </cfRule>
  </conditionalFormatting>
  <conditionalFormatting sqref="G38:R40">
    <cfRule type="cellIs" dxfId="134" priority="124" operator="equal">
      <formula>-26</formula>
    </cfRule>
    <cfRule type="cellIs" dxfId="133" priority="125" operator="equal">
      <formula>-35</formula>
    </cfRule>
    <cfRule type="cellIs" dxfId="132" priority="126" operator="equal">
      <formula>-55</formula>
    </cfRule>
  </conditionalFormatting>
  <conditionalFormatting sqref="S38:S40">
    <cfRule type="cellIs" dxfId="131" priority="121" operator="equal">
      <formula>-26</formula>
    </cfRule>
    <cfRule type="cellIs" dxfId="130" priority="122" operator="equal">
      <formula>-35</formula>
    </cfRule>
    <cfRule type="cellIs" dxfId="129" priority="123" operator="equal">
      <formula>-55</formula>
    </cfRule>
  </conditionalFormatting>
  <conditionalFormatting sqref="G41:S43">
    <cfRule type="cellIs" dxfId="128" priority="118" operator="equal">
      <formula>-26</formula>
    </cfRule>
    <cfRule type="cellIs" dxfId="127" priority="119" operator="equal">
      <formula>-35</formula>
    </cfRule>
    <cfRule type="cellIs" dxfId="126" priority="120" operator="equal">
      <formula>-55</formula>
    </cfRule>
  </conditionalFormatting>
  <conditionalFormatting sqref="G44:S46">
    <cfRule type="cellIs" dxfId="125" priority="115" operator="equal">
      <formula>-26</formula>
    </cfRule>
    <cfRule type="cellIs" dxfId="124" priority="116" operator="equal">
      <formula>-35</formula>
    </cfRule>
    <cfRule type="cellIs" dxfId="123" priority="117" operator="equal">
      <formula>-55</formula>
    </cfRule>
  </conditionalFormatting>
  <conditionalFormatting sqref="G47:S49">
    <cfRule type="cellIs" dxfId="122" priority="112" operator="equal">
      <formula>-26</formula>
    </cfRule>
    <cfRule type="cellIs" dxfId="121" priority="113" operator="equal">
      <formula>-35</formula>
    </cfRule>
    <cfRule type="cellIs" dxfId="120" priority="114" operator="equal">
      <formula>-55</formula>
    </cfRule>
  </conditionalFormatting>
  <conditionalFormatting sqref="E19:O19">
    <cfRule type="cellIs" dxfId="119" priority="100" operator="equal">
      <formula>-26</formula>
    </cfRule>
    <cfRule type="cellIs" dxfId="118" priority="101" operator="equal">
      <formula>-35</formula>
    </cfRule>
    <cfRule type="cellIs" dxfId="117" priority="102" operator="equal">
      <formula>-55</formula>
    </cfRule>
  </conditionalFormatting>
  <conditionalFormatting sqref="D16:O16 D17:D19">
    <cfRule type="cellIs" dxfId="116" priority="109" operator="equal">
      <formula>-26</formula>
    </cfRule>
    <cfRule type="cellIs" dxfId="115" priority="110" operator="equal">
      <formula>-35</formula>
    </cfRule>
    <cfRule type="cellIs" dxfId="114" priority="111" operator="equal">
      <formula>-55</formula>
    </cfRule>
  </conditionalFormatting>
  <conditionalFormatting sqref="E17:O17">
    <cfRule type="cellIs" dxfId="113" priority="106" operator="equal">
      <formula>-26</formula>
    </cfRule>
    <cfRule type="cellIs" dxfId="112" priority="107" operator="equal">
      <formula>-35</formula>
    </cfRule>
    <cfRule type="cellIs" dxfId="111" priority="108" operator="equal">
      <formula>-55</formula>
    </cfRule>
  </conditionalFormatting>
  <conditionalFormatting sqref="E18:O18">
    <cfRule type="cellIs" dxfId="110" priority="103" operator="equal">
      <formula>-26</formula>
    </cfRule>
    <cfRule type="cellIs" dxfId="109" priority="104" operator="equal">
      <formula>-35</formula>
    </cfRule>
    <cfRule type="cellIs" dxfId="108" priority="105" operator="equal">
      <formula>-55</formula>
    </cfRule>
  </conditionalFormatting>
  <conditionalFormatting sqref="E83:W83">
    <cfRule type="cellIs" dxfId="107" priority="97" operator="equal">
      <formula>-26</formula>
    </cfRule>
    <cfRule type="cellIs" dxfId="106" priority="98" operator="equal">
      <formula>-35</formula>
    </cfRule>
    <cfRule type="cellIs" dxfId="105" priority="99" operator="equal">
      <formula>-55</formula>
    </cfRule>
  </conditionalFormatting>
  <conditionalFormatting sqref="K87:N87 K90 K94 M90:N90 M94:N94">
    <cfRule type="cellIs" dxfId="104" priority="94" operator="equal">
      <formula>-26</formula>
    </cfRule>
    <cfRule type="cellIs" dxfId="103" priority="95" operator="equal">
      <formula>-35</formula>
    </cfRule>
    <cfRule type="cellIs" dxfId="102" priority="96" operator="equal">
      <formula>-55</formula>
    </cfRule>
  </conditionalFormatting>
  <conditionalFormatting sqref="F96:K96 F99:K99 F103:K103">
    <cfRule type="cellIs" dxfId="101" priority="91" operator="equal">
      <formula>-26</formula>
    </cfRule>
    <cfRule type="cellIs" dxfId="100" priority="92" operator="equal">
      <formula>-35</formula>
    </cfRule>
    <cfRule type="cellIs" dxfId="99" priority="93" operator="equal">
      <formula>-55</formula>
    </cfRule>
  </conditionalFormatting>
  <conditionalFormatting sqref="M96:R96 M99:R99 M103:R103">
    <cfRule type="cellIs" dxfId="98" priority="88" operator="equal">
      <formula>-26</formula>
    </cfRule>
    <cfRule type="cellIs" dxfId="97" priority="89" operator="equal">
      <formula>-35</formula>
    </cfRule>
    <cfRule type="cellIs" dxfId="96" priority="90" operator="equal">
      <formula>-55</formula>
    </cfRule>
  </conditionalFormatting>
  <conditionalFormatting sqref="F87:J87 F90:J90 F94:J94">
    <cfRule type="cellIs" dxfId="95" priority="85" operator="equal">
      <formula>-26</formula>
    </cfRule>
    <cfRule type="cellIs" dxfId="94" priority="86" operator="equal">
      <formula>-35</formula>
    </cfRule>
    <cfRule type="cellIs" dxfId="93" priority="87" operator="equal">
      <formula>-55</formula>
    </cfRule>
  </conditionalFormatting>
  <conditionalFormatting sqref="O87:R87 O90:R90 O94:R94">
    <cfRule type="cellIs" dxfId="92" priority="82" operator="equal">
      <formula>-26</formula>
    </cfRule>
    <cfRule type="cellIs" dxfId="91" priority="83" operator="equal">
      <formula>-35</formula>
    </cfRule>
    <cfRule type="cellIs" dxfId="90" priority="84" operator="equal">
      <formula>-55</formula>
    </cfRule>
  </conditionalFormatting>
  <conditionalFormatting sqref="K88:N88">
    <cfRule type="cellIs" dxfId="89" priority="79" operator="equal">
      <formula>-26</formula>
    </cfRule>
    <cfRule type="cellIs" dxfId="88" priority="80" operator="equal">
      <formula>-35</formula>
    </cfRule>
    <cfRule type="cellIs" dxfId="87" priority="81" operator="equal">
      <formula>-55</formula>
    </cfRule>
  </conditionalFormatting>
  <conditionalFormatting sqref="F88:J88">
    <cfRule type="cellIs" dxfId="86" priority="76" operator="equal">
      <formula>-26</formula>
    </cfRule>
    <cfRule type="cellIs" dxfId="85" priority="77" operator="equal">
      <formula>-35</formula>
    </cfRule>
    <cfRule type="cellIs" dxfId="84" priority="78" operator="equal">
      <formula>-55</formula>
    </cfRule>
  </conditionalFormatting>
  <conditionalFormatting sqref="O88:R88">
    <cfRule type="cellIs" dxfId="83" priority="73" operator="equal">
      <formula>-26</formula>
    </cfRule>
    <cfRule type="cellIs" dxfId="82" priority="74" operator="equal">
      <formula>-35</formula>
    </cfRule>
    <cfRule type="cellIs" dxfId="81" priority="75" operator="equal">
      <formula>-55</formula>
    </cfRule>
  </conditionalFormatting>
  <conditionalFormatting sqref="K91 M91:N91">
    <cfRule type="cellIs" dxfId="80" priority="70" operator="equal">
      <formula>-26</formula>
    </cfRule>
    <cfRule type="cellIs" dxfId="79" priority="71" operator="equal">
      <formula>-35</formula>
    </cfRule>
    <cfRule type="cellIs" dxfId="78" priority="72" operator="equal">
      <formula>-55</formula>
    </cfRule>
  </conditionalFormatting>
  <conditionalFormatting sqref="F91:J91">
    <cfRule type="cellIs" dxfId="77" priority="67" operator="equal">
      <formula>-26</formula>
    </cfRule>
    <cfRule type="cellIs" dxfId="76" priority="68" operator="equal">
      <formula>-35</formula>
    </cfRule>
    <cfRule type="cellIs" dxfId="75" priority="69" operator="equal">
      <formula>-55</formula>
    </cfRule>
  </conditionalFormatting>
  <conditionalFormatting sqref="O91:R91">
    <cfRule type="cellIs" dxfId="74" priority="64" operator="equal">
      <formula>-26</formula>
    </cfRule>
    <cfRule type="cellIs" dxfId="73" priority="65" operator="equal">
      <formula>-35</formula>
    </cfRule>
    <cfRule type="cellIs" dxfId="72" priority="66" operator="equal">
      <formula>-55</formula>
    </cfRule>
  </conditionalFormatting>
  <conditionalFormatting sqref="K93 M93:N93">
    <cfRule type="cellIs" dxfId="71" priority="61" operator="equal">
      <formula>-26</formula>
    </cfRule>
    <cfRule type="cellIs" dxfId="70" priority="62" operator="equal">
      <formula>-35</formula>
    </cfRule>
    <cfRule type="cellIs" dxfId="69" priority="63" operator="equal">
      <formula>-55</formula>
    </cfRule>
  </conditionalFormatting>
  <conditionalFormatting sqref="F93:J93">
    <cfRule type="cellIs" dxfId="68" priority="58" operator="equal">
      <formula>-26</formula>
    </cfRule>
    <cfRule type="cellIs" dxfId="67" priority="59" operator="equal">
      <formula>-35</formula>
    </cfRule>
    <cfRule type="cellIs" dxfId="66" priority="60" operator="equal">
      <formula>-55</formula>
    </cfRule>
  </conditionalFormatting>
  <conditionalFormatting sqref="O93:R93">
    <cfRule type="cellIs" dxfId="65" priority="55" operator="equal">
      <formula>-26</formula>
    </cfRule>
    <cfRule type="cellIs" dxfId="64" priority="56" operator="equal">
      <formula>-35</formula>
    </cfRule>
    <cfRule type="cellIs" dxfId="63" priority="57" operator="equal">
      <formula>-55</formula>
    </cfRule>
  </conditionalFormatting>
  <conditionalFormatting sqref="F97:K97">
    <cfRule type="cellIs" dxfId="62" priority="52" operator="equal">
      <formula>-26</formula>
    </cfRule>
    <cfRule type="cellIs" dxfId="61" priority="53" operator="equal">
      <formula>-35</formula>
    </cfRule>
    <cfRule type="cellIs" dxfId="60" priority="54" operator="equal">
      <formula>-55</formula>
    </cfRule>
  </conditionalFormatting>
  <conditionalFormatting sqref="M97:R97">
    <cfRule type="cellIs" dxfId="59" priority="49" operator="equal">
      <formula>-26</formula>
    </cfRule>
    <cfRule type="cellIs" dxfId="58" priority="50" operator="equal">
      <formula>-35</formula>
    </cfRule>
    <cfRule type="cellIs" dxfId="57" priority="51" operator="equal">
      <formula>-55</formula>
    </cfRule>
  </conditionalFormatting>
  <conditionalFormatting sqref="F100:K100">
    <cfRule type="cellIs" dxfId="56" priority="46" operator="equal">
      <formula>-26</formula>
    </cfRule>
    <cfRule type="cellIs" dxfId="55" priority="47" operator="equal">
      <formula>-35</formula>
    </cfRule>
    <cfRule type="cellIs" dxfId="54" priority="48" operator="equal">
      <formula>-55</formula>
    </cfRule>
  </conditionalFormatting>
  <conditionalFormatting sqref="M100:R100">
    <cfRule type="cellIs" dxfId="53" priority="43" operator="equal">
      <formula>-26</formula>
    </cfRule>
    <cfRule type="cellIs" dxfId="52" priority="44" operator="equal">
      <formula>-35</formula>
    </cfRule>
    <cfRule type="cellIs" dxfId="51" priority="45" operator="equal">
      <formula>-55</formula>
    </cfRule>
  </conditionalFormatting>
  <conditionalFormatting sqref="F102:K102">
    <cfRule type="cellIs" dxfId="50" priority="40" operator="equal">
      <formula>-26</formula>
    </cfRule>
    <cfRule type="cellIs" dxfId="49" priority="41" operator="equal">
      <formula>-35</formula>
    </cfRule>
    <cfRule type="cellIs" dxfId="48" priority="42" operator="equal">
      <formula>-55</formula>
    </cfRule>
  </conditionalFormatting>
  <conditionalFormatting sqref="M102:R102">
    <cfRule type="cellIs" dxfId="47" priority="37" operator="equal">
      <formula>-26</formula>
    </cfRule>
    <cfRule type="cellIs" dxfId="46" priority="38" operator="equal">
      <formula>-35</formula>
    </cfRule>
    <cfRule type="cellIs" dxfId="45" priority="39" operator="equal">
      <formula>-55</formula>
    </cfRule>
  </conditionalFormatting>
  <conditionalFormatting sqref="L90">
    <cfRule type="cellIs" dxfId="44" priority="34" operator="equal">
      <formula>-26</formula>
    </cfRule>
    <cfRule type="cellIs" dxfId="43" priority="35" operator="equal">
      <formula>-35</formula>
    </cfRule>
    <cfRule type="cellIs" dxfId="42" priority="36" operator="equal">
      <formula>-55</formula>
    </cfRule>
  </conditionalFormatting>
  <conditionalFormatting sqref="L91">
    <cfRule type="cellIs" dxfId="41" priority="31" operator="equal">
      <formula>-26</formula>
    </cfRule>
    <cfRule type="cellIs" dxfId="40" priority="32" operator="equal">
      <formula>-35</formula>
    </cfRule>
    <cfRule type="cellIs" dxfId="39" priority="33" operator="equal">
      <formula>-55</formula>
    </cfRule>
  </conditionalFormatting>
  <conditionalFormatting sqref="L93">
    <cfRule type="cellIs" dxfId="38" priority="28" operator="equal">
      <formula>-26</formula>
    </cfRule>
    <cfRule type="cellIs" dxfId="37" priority="29" operator="equal">
      <formula>-35</formula>
    </cfRule>
    <cfRule type="cellIs" dxfId="36" priority="30" operator="equal">
      <formula>-55</formula>
    </cfRule>
  </conditionalFormatting>
  <conditionalFormatting sqref="L94">
    <cfRule type="cellIs" dxfId="35" priority="25" operator="equal">
      <formula>-26</formula>
    </cfRule>
    <cfRule type="cellIs" dxfId="34" priority="26" operator="equal">
      <formula>-35</formula>
    </cfRule>
    <cfRule type="cellIs" dxfId="33" priority="27" operator="equal">
      <formula>-55</formula>
    </cfRule>
  </conditionalFormatting>
  <conditionalFormatting sqref="L96">
    <cfRule type="cellIs" dxfId="32" priority="22" operator="equal">
      <formula>-26</formula>
    </cfRule>
    <cfRule type="cellIs" dxfId="31" priority="23" operator="equal">
      <formula>-35</formula>
    </cfRule>
    <cfRule type="cellIs" dxfId="30" priority="24" operator="equal">
      <formula>-55</formula>
    </cfRule>
  </conditionalFormatting>
  <conditionalFormatting sqref="L97">
    <cfRule type="cellIs" dxfId="29" priority="19" operator="equal">
      <formula>-26</formula>
    </cfRule>
    <cfRule type="cellIs" dxfId="28" priority="20" operator="equal">
      <formula>-35</formula>
    </cfRule>
    <cfRule type="cellIs" dxfId="27" priority="21" operator="equal">
      <formula>-55</formula>
    </cfRule>
  </conditionalFormatting>
  <conditionalFormatting sqref="L99">
    <cfRule type="cellIs" dxfId="26" priority="16" operator="equal">
      <formula>-26</formula>
    </cfRule>
    <cfRule type="cellIs" dxfId="25" priority="17" operator="equal">
      <formula>-35</formula>
    </cfRule>
    <cfRule type="cellIs" dxfId="24" priority="18" operator="equal">
      <formula>-55</formula>
    </cfRule>
  </conditionalFormatting>
  <conditionalFormatting sqref="L100">
    <cfRule type="cellIs" dxfId="23" priority="13" operator="equal">
      <formula>-26</formula>
    </cfRule>
    <cfRule type="cellIs" dxfId="22" priority="14" operator="equal">
      <formula>-35</formula>
    </cfRule>
    <cfRule type="cellIs" dxfId="21" priority="15" operator="equal">
      <formula>-55</formula>
    </cfRule>
  </conditionalFormatting>
  <conditionalFormatting sqref="L102">
    <cfRule type="cellIs" dxfId="20" priority="10" operator="equal">
      <formula>-26</formula>
    </cfRule>
    <cfRule type="cellIs" dxfId="19" priority="11" operator="equal">
      <formula>-35</formula>
    </cfRule>
    <cfRule type="cellIs" dxfId="18" priority="12" operator="equal">
      <formula>-55</formula>
    </cfRule>
  </conditionalFormatting>
  <conditionalFormatting sqref="L103">
    <cfRule type="cellIs" dxfId="17" priority="7" operator="equal">
      <formula>-26</formula>
    </cfRule>
    <cfRule type="cellIs" dxfId="16" priority="8" operator="equal">
      <formula>-35</formula>
    </cfRule>
    <cfRule type="cellIs" dxfId="15" priority="9" operator="equal">
      <formula>-55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7"/>
  <sheetViews>
    <sheetView zoomScale="110" zoomScaleNormal="110" workbookViewId="0">
      <selection activeCell="B38" sqref="B38"/>
    </sheetView>
  </sheetViews>
  <sheetFormatPr defaultRowHeight="14.4" x14ac:dyDescent="0.3"/>
  <cols>
    <col min="2" max="2" width="12.77734375" customWidth="1"/>
    <col min="3" max="3" width="12.33203125" customWidth="1"/>
    <col min="4" max="4" width="12" customWidth="1"/>
    <col min="5" max="5" width="11.33203125" customWidth="1"/>
    <col min="6" max="6" width="16.44140625" customWidth="1"/>
    <col min="7" max="7" width="16.5546875" customWidth="1"/>
    <col min="8" max="8" width="15.33203125" customWidth="1"/>
    <col min="9" max="9" width="1.88671875" style="11" customWidth="1"/>
    <col min="10" max="10" width="12.77734375" customWidth="1"/>
    <col min="11" max="11" width="11.77734375" customWidth="1"/>
    <col min="12" max="14" width="15.33203125" customWidth="1"/>
    <col min="15" max="15" width="12.44140625" customWidth="1"/>
    <col min="16" max="16" width="11.33203125" customWidth="1"/>
    <col min="17" max="17" width="9.44140625" bestFit="1" customWidth="1"/>
    <col min="18" max="18" width="10.33203125" customWidth="1"/>
    <col min="19" max="19" width="11.109375" customWidth="1"/>
    <col min="20" max="22" width="8.109375" customWidth="1"/>
    <col min="23" max="23" width="10.33203125" customWidth="1"/>
    <col min="24" max="24" width="9.33203125" customWidth="1"/>
    <col min="25" max="27" width="8.6640625" customWidth="1"/>
  </cols>
  <sheetData>
    <row r="1" spans="2:22" x14ac:dyDescent="0.3">
      <c r="B1" s="10" t="s">
        <v>42</v>
      </c>
    </row>
    <row r="2" spans="2:22" x14ac:dyDescent="0.3">
      <c r="B2" t="s">
        <v>43</v>
      </c>
    </row>
    <row r="3" spans="2:22" x14ac:dyDescent="0.3">
      <c r="B3" t="s">
        <v>44</v>
      </c>
    </row>
    <row r="4" spans="2:22" x14ac:dyDescent="0.3">
      <c r="B4" t="s">
        <v>45</v>
      </c>
    </row>
    <row r="5" spans="2:22" x14ac:dyDescent="0.3">
      <c r="B5" t="s">
        <v>46</v>
      </c>
    </row>
    <row r="7" spans="2:22" x14ac:dyDescent="0.3">
      <c r="B7" s="10" t="s">
        <v>47</v>
      </c>
    </row>
    <row r="8" spans="2:22" x14ac:dyDescent="0.3">
      <c r="B8" t="s">
        <v>48</v>
      </c>
    </row>
    <row r="9" spans="2:22" x14ac:dyDescent="0.3">
      <c r="B9" t="s">
        <v>49</v>
      </c>
    </row>
    <row r="10" spans="2:22" x14ac:dyDescent="0.3">
      <c r="B10" t="s">
        <v>50</v>
      </c>
    </row>
    <row r="11" spans="2:22" x14ac:dyDescent="0.3">
      <c r="B11" t="s">
        <v>51</v>
      </c>
    </row>
    <row r="12" spans="2:22" x14ac:dyDescent="0.3">
      <c r="B12" t="s">
        <v>52</v>
      </c>
    </row>
    <row r="14" spans="2:22" ht="17.25" customHeight="1" x14ac:dyDescent="0.3">
      <c r="B14" s="169" t="s">
        <v>53</v>
      </c>
      <c r="C14" s="169"/>
      <c r="D14" s="169"/>
      <c r="E14" s="169"/>
      <c r="F14" s="169"/>
      <c r="G14" s="169"/>
      <c r="H14" s="169"/>
      <c r="I14" s="12"/>
      <c r="J14" s="170" t="s">
        <v>54</v>
      </c>
      <c r="K14" s="170"/>
      <c r="L14" s="170"/>
      <c r="M14" s="170"/>
      <c r="N14" s="170"/>
      <c r="O14" s="170"/>
    </row>
    <row r="15" spans="2:22" s="18" customFormat="1" ht="39" customHeight="1" thickBot="1" x14ac:dyDescent="0.35">
      <c r="B15" s="13" t="s">
        <v>55</v>
      </c>
      <c r="C15" s="14" t="s">
        <v>56</v>
      </c>
      <c r="D15" s="14" t="s">
        <v>57</v>
      </c>
      <c r="E15" s="14" t="s">
        <v>58</v>
      </c>
      <c r="F15" s="14" t="s">
        <v>59</v>
      </c>
      <c r="G15" s="14" t="s">
        <v>60</v>
      </c>
      <c r="H15" s="14" t="s">
        <v>61</v>
      </c>
      <c r="I15" s="15"/>
      <c r="J15" s="14" t="s">
        <v>62</v>
      </c>
      <c r="K15" s="14" t="s">
        <v>63</v>
      </c>
      <c r="L15" s="14" t="s">
        <v>64</v>
      </c>
      <c r="M15" s="14" t="s">
        <v>65</v>
      </c>
      <c r="N15" s="14" t="s">
        <v>66</v>
      </c>
      <c r="O15" s="14" t="s">
        <v>67</v>
      </c>
      <c r="P15" s="16" t="s">
        <v>68</v>
      </c>
      <c r="Q15" s="17" t="s">
        <v>69</v>
      </c>
      <c r="R15" s="17" t="s">
        <v>70</v>
      </c>
      <c r="S15" s="17" t="s">
        <v>71</v>
      </c>
      <c r="T15" s="17" t="s">
        <v>72</v>
      </c>
      <c r="U15" s="17" t="s">
        <v>73</v>
      </c>
      <c r="V15" s="17" t="s">
        <v>74</v>
      </c>
    </row>
    <row r="16" spans="2:22" ht="15" thickTop="1" x14ac:dyDescent="0.3">
      <c r="B16" s="23" t="s">
        <v>20</v>
      </c>
      <c r="C16" s="24">
        <v>5</v>
      </c>
      <c r="D16" s="24">
        <v>4</v>
      </c>
      <c r="E16" s="24">
        <v>0.01</v>
      </c>
      <c r="F16" s="24">
        <v>-26</v>
      </c>
      <c r="G16" s="24">
        <v>-26</v>
      </c>
      <c r="H16" s="24">
        <v>-26</v>
      </c>
      <c r="I16" s="25"/>
      <c r="J16" s="26">
        <f t="shared" ref="J16:J22" si="0">10^(-E16/10)</f>
        <v>0.99770006382255338</v>
      </c>
      <c r="K16" s="27">
        <f t="shared" ref="K16:K22" si="1">n*E16</f>
        <v>0.04</v>
      </c>
      <c r="L16" s="26">
        <f t="shared" ref="L16:L30" si="2">0.25*(1/SQRT(E))+0.25*(SQRT((E+2)/(3*E))) + 0.25*SQRT((2*E+1)/(3*E)) + 0.25</f>
        <v>0.79467157992872028</v>
      </c>
      <c r="M16" s="26">
        <f t="shared" ref="M16:M22" si="3">U16/T16</f>
        <v>0.99693870327173673</v>
      </c>
      <c r="N16" s="26">
        <f t="shared" ref="N16:N22" si="4">L16*M16</f>
        <v>0.79223885442104069</v>
      </c>
      <c r="O16" s="28">
        <f t="shared" ref="O16:O22" si="5">10*LOG10(1/(1-V16))</f>
        <v>3.222674703277205</v>
      </c>
      <c r="P16" s="21">
        <f t="shared" ref="P16:P30" si="6">10^(E_dB/10)</f>
        <v>3.1622776601683795</v>
      </c>
      <c r="Q16" s="21">
        <f t="shared" ref="Q16:Q30" si="7">10^(Rt_dB/10)</f>
        <v>2.5118864315095777E-3</v>
      </c>
      <c r="R16" s="21">
        <f t="shared" ref="R16:R30" si="8">10^(Rr_dB/10)</f>
        <v>2.5118864315095777E-3</v>
      </c>
      <c r="S16" s="21">
        <f t="shared" ref="S16:S30" si="9">10^(Rc_dB/10)</f>
        <v>2.5118864315095777E-3</v>
      </c>
      <c r="T16" s="21">
        <f t="shared" ref="T16:T30" si="10">(SQRT(Rt*Rr)) + (n*SQRT(Rt*R_c)) + (n*SQRT(Rr*R_c)) + ((n*(n-1)*R_c/2))</f>
        <v>3.767829647264366E-2</v>
      </c>
      <c r="U16" s="21">
        <f t="shared" ref="U16:U30" si="11">(SQRT(Rt*Rr)*SQRT(alpha^(2*n))) + (((1-(alpha^n))/(1-alpha))*(SQRT(Rt*R_c)+(SQRT(Rr*R_c)))) + (R_c* ( (n/(1-alpha))+((alpha^n -1)/((1-alpha)^2)) ))</f>
        <v>3.7562952026925424E-2</v>
      </c>
      <c r="V16" s="22">
        <f t="shared" ref="V16:V22" si="12">N16*3*4*T16*(P16/(P16-1))</f>
        <v>0.52386234392943098</v>
      </c>
    </row>
    <row r="17" spans="2:22" x14ac:dyDescent="0.3">
      <c r="B17" s="19" t="s">
        <v>21</v>
      </c>
      <c r="C17" s="20">
        <v>5</v>
      </c>
      <c r="D17" s="20">
        <v>4</v>
      </c>
      <c r="E17" s="20">
        <v>0.01</v>
      </c>
      <c r="F17" s="20">
        <v>-26</v>
      </c>
      <c r="G17" s="20">
        <v>-26</v>
      </c>
      <c r="H17" s="20">
        <v>-35</v>
      </c>
      <c r="I17" s="29"/>
      <c r="J17" s="30">
        <f t="shared" si="0"/>
        <v>0.99770006382255338</v>
      </c>
      <c r="K17" s="31">
        <f t="shared" si="1"/>
        <v>0.04</v>
      </c>
      <c r="L17" s="30">
        <f t="shared" si="2"/>
        <v>0.79467157992872028</v>
      </c>
      <c r="M17" s="30">
        <f t="shared" si="3"/>
        <v>0.99562391330019151</v>
      </c>
      <c r="N17" s="30">
        <f t="shared" si="4"/>
        <v>0.7911940281970784</v>
      </c>
      <c r="O17" s="32">
        <f t="shared" si="5"/>
        <v>0.75837150739215708</v>
      </c>
      <c r="P17" s="21">
        <f t="shared" si="6"/>
        <v>3.1622776601683795</v>
      </c>
      <c r="Q17" s="21">
        <f t="shared" si="7"/>
        <v>2.5118864315095777E-3</v>
      </c>
      <c r="R17" s="21">
        <f t="shared" si="8"/>
        <v>2.5118864315095777E-3</v>
      </c>
      <c r="S17" s="21">
        <f t="shared" si="9"/>
        <v>3.1622776601683783E-4</v>
      </c>
      <c r="T17" s="21">
        <f t="shared" si="10"/>
        <v>1.1539260532680564E-2</v>
      </c>
      <c r="U17" s="21">
        <f t="shared" si="11"/>
        <v>1.1488763728137875E-2</v>
      </c>
      <c r="V17" s="22">
        <f t="shared" si="12"/>
        <v>0.16022517855251645</v>
      </c>
    </row>
    <row r="18" spans="2:22" x14ac:dyDescent="0.3">
      <c r="B18" s="23" t="s">
        <v>24</v>
      </c>
      <c r="C18" s="24">
        <v>5</v>
      </c>
      <c r="D18" s="24">
        <v>4</v>
      </c>
      <c r="E18" s="24">
        <v>0.01</v>
      </c>
      <c r="F18" s="24">
        <v>-26</v>
      </c>
      <c r="G18" s="24">
        <v>-26</v>
      </c>
      <c r="H18" s="24">
        <v>-45</v>
      </c>
      <c r="I18" s="25"/>
      <c r="J18" s="26">
        <f t="shared" si="0"/>
        <v>0.99770006382255338</v>
      </c>
      <c r="K18" s="27">
        <f t="shared" si="1"/>
        <v>0.04</v>
      </c>
      <c r="L18" s="26">
        <f t="shared" si="2"/>
        <v>0.79467157992872028</v>
      </c>
      <c r="M18" s="26">
        <f t="shared" si="3"/>
        <v>0.9937279252749246</v>
      </c>
      <c r="N18" s="26">
        <f t="shared" si="4"/>
        <v>0.78968734039751365</v>
      </c>
      <c r="O18" s="28">
        <f t="shared" si="5"/>
        <v>0.30905114899970615</v>
      </c>
      <c r="P18" s="21">
        <f t="shared" si="6"/>
        <v>3.1622776601683795</v>
      </c>
      <c r="Q18" s="21">
        <f t="shared" si="7"/>
        <v>2.5118864315095777E-3</v>
      </c>
      <c r="R18" s="21">
        <f t="shared" si="8"/>
        <v>2.5118864315095777E-3</v>
      </c>
      <c r="S18" s="21">
        <f t="shared" si="9"/>
        <v>3.1622776601683748E-5</v>
      </c>
      <c r="T18" s="21">
        <f t="shared" si="10"/>
        <v>4.9563294361312403E-3</v>
      </c>
      <c r="U18" s="21">
        <f t="shared" si="11"/>
        <v>4.9252429675457343E-3</v>
      </c>
      <c r="V18" s="22">
        <f t="shared" si="12"/>
        <v>6.8688672912368104E-2</v>
      </c>
    </row>
    <row r="19" spans="2:22" x14ac:dyDescent="0.3">
      <c r="B19" s="19" t="s">
        <v>27</v>
      </c>
      <c r="C19" s="20">
        <v>5</v>
      </c>
      <c r="D19" s="20">
        <v>4</v>
      </c>
      <c r="E19" s="20">
        <v>0.01</v>
      </c>
      <c r="F19" s="20">
        <v>-26</v>
      </c>
      <c r="G19" s="20">
        <v>-26</v>
      </c>
      <c r="H19" s="20">
        <v>-55</v>
      </c>
      <c r="I19" s="29"/>
      <c r="J19" s="30">
        <f t="shared" si="0"/>
        <v>0.99770006382255338</v>
      </c>
      <c r="K19" s="31">
        <f t="shared" si="1"/>
        <v>0.04</v>
      </c>
      <c r="L19" s="30">
        <f t="shared" si="2"/>
        <v>0.79467157992872028</v>
      </c>
      <c r="M19" s="30">
        <f t="shared" si="3"/>
        <v>0.99213461835218431</v>
      </c>
      <c r="N19" s="30">
        <f t="shared" si="4"/>
        <v>0.78842118466790823</v>
      </c>
      <c r="O19" s="32">
        <f t="shared" si="5"/>
        <v>0.19943820037775845</v>
      </c>
      <c r="P19" s="21">
        <f t="shared" si="6"/>
        <v>3.1622776601683795</v>
      </c>
      <c r="Q19" s="21">
        <f t="shared" si="7"/>
        <v>2.5118864315095777E-3</v>
      </c>
      <c r="R19" s="21">
        <f t="shared" si="8"/>
        <v>2.5118864315095777E-3</v>
      </c>
      <c r="S19" s="21">
        <f t="shared" si="9"/>
        <v>3.1622776601683767E-6</v>
      </c>
      <c r="T19" s="21">
        <f t="shared" si="10"/>
        <v>3.2438608479775839E-3</v>
      </c>
      <c r="U19" s="21">
        <f t="shared" si="11"/>
        <v>3.2183466443958331E-3</v>
      </c>
      <c r="V19" s="22">
        <f t="shared" si="12"/>
        <v>4.488386896488069E-2</v>
      </c>
    </row>
    <row r="20" spans="2:22" x14ac:dyDescent="0.3">
      <c r="B20" s="33" t="s">
        <v>31</v>
      </c>
      <c r="C20" s="34">
        <v>4.5</v>
      </c>
      <c r="D20" s="34">
        <v>8</v>
      </c>
      <c r="E20" s="34">
        <v>0.01</v>
      </c>
      <c r="F20" s="34">
        <v>-26</v>
      </c>
      <c r="G20" s="34">
        <v>-26</v>
      </c>
      <c r="H20" s="34">
        <v>-35</v>
      </c>
      <c r="I20" s="35"/>
      <c r="J20" s="36">
        <f>10^(-E20/10)</f>
        <v>0.99770006382255338</v>
      </c>
      <c r="K20" s="37">
        <f>n*E20</f>
        <v>0.08</v>
      </c>
      <c r="L20" s="36">
        <f t="shared" si="2"/>
        <v>0.80913258625398343</v>
      </c>
      <c r="M20" s="36">
        <f>U20/T20</f>
        <v>0.99216731171340289</v>
      </c>
      <c r="N20" s="36">
        <f>L20*M20</f>
        <v>0.80279490292332778</v>
      </c>
      <c r="O20" s="38">
        <f>10*LOG10(1/(1-V20))</f>
        <v>2.0945883941749495</v>
      </c>
      <c r="P20" s="21">
        <f t="shared" si="6"/>
        <v>2.8183829312644542</v>
      </c>
      <c r="Q20" s="21">
        <f t="shared" si="7"/>
        <v>2.5118864315095777E-3</v>
      </c>
      <c r="R20" s="21">
        <f t="shared" si="8"/>
        <v>2.5118864315095777E-3</v>
      </c>
      <c r="S20" s="21">
        <f t="shared" si="9"/>
        <v>3.1622776601683783E-4</v>
      </c>
      <c r="T20" s="21">
        <f t="shared" si="10"/>
        <v>2.5626278890120958E-2</v>
      </c>
      <c r="U20" s="21">
        <f t="shared" si="11"/>
        <v>2.5425556235629237E-2</v>
      </c>
      <c r="V20" s="22">
        <f>N20*3*4*T20*(P20/(P20-1))</f>
        <v>0.38263619977064861</v>
      </c>
    </row>
    <row r="21" spans="2:22" x14ac:dyDescent="0.3">
      <c r="B21" s="23" t="s">
        <v>107</v>
      </c>
      <c r="C21" s="24">
        <v>5</v>
      </c>
      <c r="D21" s="24">
        <v>4</v>
      </c>
      <c r="E21" s="24">
        <v>0.01</v>
      </c>
      <c r="F21" s="24">
        <v>-20</v>
      </c>
      <c r="G21" s="24">
        <v>-26</v>
      </c>
      <c r="H21" s="24">
        <v>-26</v>
      </c>
      <c r="I21" s="25"/>
      <c r="J21" s="26">
        <f t="shared" si="0"/>
        <v>0.99770006382255338</v>
      </c>
      <c r="K21" s="27">
        <f t="shared" si="1"/>
        <v>0.04</v>
      </c>
      <c r="L21" s="26">
        <f t="shared" si="2"/>
        <v>0.79467157992872028</v>
      </c>
      <c r="M21" s="26">
        <f t="shared" si="3"/>
        <v>0.9965580601419779</v>
      </c>
      <c r="N21" s="26">
        <f t="shared" si="4"/>
        <v>0.79193636814372625</v>
      </c>
      <c r="O21" s="28">
        <f t="shared" si="5"/>
        <v>5.1911594032627173</v>
      </c>
      <c r="P21" s="21">
        <f t="shared" si="6"/>
        <v>3.1622776601683795</v>
      </c>
      <c r="Q21" s="21">
        <f t="shared" si="7"/>
        <v>0.01</v>
      </c>
      <c r="R21" s="21">
        <f t="shared" si="8"/>
        <v>2.5118864315095777E-3</v>
      </c>
      <c r="S21" s="21">
        <f t="shared" si="9"/>
        <v>2.5118864315095777E-3</v>
      </c>
      <c r="T21" s="21">
        <f t="shared" si="10"/>
        <v>5.017822599645938E-2</v>
      </c>
      <c r="U21" s="21">
        <f t="shared" si="11"/>
        <v>5.0005515560397326E-2</v>
      </c>
      <c r="V21" s="22">
        <f t="shared" si="12"/>
        <v>0.69738945363218185</v>
      </c>
    </row>
    <row r="22" spans="2:22" x14ac:dyDescent="0.3">
      <c r="B22" s="19" t="s">
        <v>108</v>
      </c>
      <c r="C22" s="20">
        <v>5</v>
      </c>
      <c r="D22" s="20">
        <v>4</v>
      </c>
      <c r="E22" s="20">
        <v>0.01</v>
      </c>
      <c r="F22" s="20">
        <v>-20</v>
      </c>
      <c r="G22" s="20">
        <v>-26</v>
      </c>
      <c r="H22" s="20">
        <v>-35</v>
      </c>
      <c r="I22" s="29"/>
      <c r="J22" s="30">
        <f t="shared" si="0"/>
        <v>0.99770006382255338</v>
      </c>
      <c r="K22" s="31">
        <f t="shared" si="1"/>
        <v>0.04</v>
      </c>
      <c r="L22" s="30">
        <f t="shared" si="2"/>
        <v>0.79467157992872028</v>
      </c>
      <c r="M22" s="30">
        <f t="shared" si="3"/>
        <v>0.99513066730592137</v>
      </c>
      <c r="N22" s="30">
        <f t="shared" si="4"/>
        <v>0.79080205962351824</v>
      </c>
      <c r="O22" s="32">
        <f t="shared" si="5"/>
        <v>1.2152611532603577</v>
      </c>
      <c r="P22" s="21">
        <f t="shared" si="6"/>
        <v>3.1622776601683795</v>
      </c>
      <c r="Q22" s="21">
        <f t="shared" si="7"/>
        <v>0.01</v>
      </c>
      <c r="R22" s="21">
        <f t="shared" si="8"/>
        <v>2.5118864315095777E-3</v>
      </c>
      <c r="S22" s="21">
        <f t="shared" si="9"/>
        <v>3.1622776601683783E-4</v>
      </c>
      <c r="T22" s="21">
        <f t="shared" si="10"/>
        <v>1.7587360325064416E-2</v>
      </c>
      <c r="U22" s="21">
        <f t="shared" si="11"/>
        <v>1.7501721616431039E-2</v>
      </c>
      <c r="V22" s="22">
        <f t="shared" si="12"/>
        <v>0.24408339637981341</v>
      </c>
    </row>
    <row r="23" spans="2:22" x14ac:dyDescent="0.3">
      <c r="B23" s="23" t="s">
        <v>109</v>
      </c>
      <c r="C23" s="24">
        <v>5</v>
      </c>
      <c r="D23" s="24">
        <v>4</v>
      </c>
      <c r="E23" s="24">
        <v>0.01</v>
      </c>
      <c r="F23" s="24">
        <v>-20</v>
      </c>
      <c r="G23" s="24">
        <v>-26</v>
      </c>
      <c r="H23" s="24">
        <v>-45</v>
      </c>
      <c r="I23" s="25"/>
      <c r="J23" s="26">
        <f t="shared" ref="J23:J26" si="13">10^(-E23/10)</f>
        <v>0.99770006382255338</v>
      </c>
      <c r="K23" s="27">
        <f t="shared" ref="K23:K26" si="14">n*E23</f>
        <v>0.04</v>
      </c>
      <c r="L23" s="26">
        <f t="shared" si="2"/>
        <v>0.79467157992872028</v>
      </c>
      <c r="M23" s="26">
        <f t="shared" ref="M23:M26" si="15">U23/T23</f>
        <v>0.9932537688655978</v>
      </c>
      <c r="N23" s="26">
        <f t="shared" ref="N23:N26" si="16">L23*M23</f>
        <v>0.7893105417745806</v>
      </c>
      <c r="O23" s="28">
        <f t="shared" ref="O23:O26" si="17">10*LOG10(1/(1-V23))</f>
        <v>0.54939516526845955</v>
      </c>
      <c r="P23" s="21">
        <f t="shared" si="6"/>
        <v>3.1622776601683795</v>
      </c>
      <c r="Q23" s="21">
        <f t="shared" si="7"/>
        <v>0.01</v>
      </c>
      <c r="R23" s="21">
        <f t="shared" si="8"/>
        <v>2.5118864315095777E-3</v>
      </c>
      <c r="S23" s="21">
        <f t="shared" si="9"/>
        <v>3.1622776601683748E-5</v>
      </c>
      <c r="T23" s="21">
        <f t="shared" si="10"/>
        <v>8.5783274691499968E-3</v>
      </c>
      <c r="U23" s="21">
        <f t="shared" si="11"/>
        <v>8.520456089296519E-3</v>
      </c>
      <c r="V23" s="22">
        <f t="shared" ref="V23:V26" si="18">N23*3*4*T23*(P23/(P23-1))</f>
        <v>0.11882841623009721</v>
      </c>
    </row>
    <row r="24" spans="2:22" x14ac:dyDescent="0.3">
      <c r="B24" s="33" t="s">
        <v>110</v>
      </c>
      <c r="C24" s="34">
        <v>5</v>
      </c>
      <c r="D24" s="34">
        <v>4</v>
      </c>
      <c r="E24" s="34">
        <v>0.01</v>
      </c>
      <c r="F24" s="34">
        <v>-20</v>
      </c>
      <c r="G24" s="34">
        <v>-26</v>
      </c>
      <c r="H24" s="34">
        <v>-55</v>
      </c>
      <c r="I24" s="35"/>
      <c r="J24" s="36">
        <f t="shared" si="13"/>
        <v>0.99770006382255338</v>
      </c>
      <c r="K24" s="37">
        <f t="shared" si="14"/>
        <v>0.04</v>
      </c>
      <c r="L24" s="36">
        <f t="shared" si="2"/>
        <v>0.79467157992872028</v>
      </c>
      <c r="M24" s="36">
        <f t="shared" si="15"/>
        <v>0.99185781519038552</v>
      </c>
      <c r="N24" s="36">
        <f t="shared" si="16"/>
        <v>0.78820121706199231</v>
      </c>
      <c r="O24" s="38">
        <f t="shared" si="17"/>
        <v>0.38275667529686136</v>
      </c>
      <c r="P24" s="21">
        <f t="shared" si="6"/>
        <v>3.1622776601683795</v>
      </c>
      <c r="Q24" s="21">
        <f t="shared" si="7"/>
        <v>0.01</v>
      </c>
      <c r="R24" s="21">
        <f t="shared" si="8"/>
        <v>2.5118864315095777E-3</v>
      </c>
      <c r="S24" s="21">
        <f t="shared" si="9"/>
        <v>3.1622776601683767E-6</v>
      </c>
      <c r="T24" s="21">
        <f t="shared" si="10"/>
        <v>6.0986581415027972E-3</v>
      </c>
      <c r="U24" s="21">
        <f t="shared" si="11"/>
        <v>6.0490017398240215E-3</v>
      </c>
      <c r="V24" s="22">
        <f t="shared" si="18"/>
        <v>8.436089441495348E-2</v>
      </c>
    </row>
    <row r="25" spans="2:22" x14ac:dyDescent="0.3">
      <c r="B25" s="23" t="s">
        <v>115</v>
      </c>
      <c r="C25" s="24">
        <v>5</v>
      </c>
      <c r="D25" s="24">
        <v>4</v>
      </c>
      <c r="E25" s="24">
        <v>0.5</v>
      </c>
      <c r="F25" s="24">
        <v>-26</v>
      </c>
      <c r="G25" s="24">
        <v>-26</v>
      </c>
      <c r="H25" s="24">
        <v>-35</v>
      </c>
      <c r="I25" s="25"/>
      <c r="J25" s="26">
        <f t="shared" si="13"/>
        <v>0.89125093813374545</v>
      </c>
      <c r="K25" s="27">
        <f t="shared" si="14"/>
        <v>2</v>
      </c>
      <c r="L25" s="26">
        <f t="shared" si="2"/>
        <v>0.79467157992872028</v>
      </c>
      <c r="M25" s="26">
        <f t="shared" si="15"/>
        <v>0.81438548828545898</v>
      </c>
      <c r="N25" s="26">
        <f t="shared" si="16"/>
        <v>0.64716900264682797</v>
      </c>
      <c r="O25" s="28">
        <f t="shared" si="17"/>
        <v>0.61009502681910233</v>
      </c>
      <c r="P25" s="21">
        <f t="shared" si="6"/>
        <v>3.1622776601683795</v>
      </c>
      <c r="Q25" s="21">
        <f t="shared" si="7"/>
        <v>2.5118864315095777E-3</v>
      </c>
      <c r="R25" s="21">
        <f t="shared" si="8"/>
        <v>2.5118864315095777E-3</v>
      </c>
      <c r="S25" s="21">
        <f t="shared" si="9"/>
        <v>3.1622776601683783E-4</v>
      </c>
      <c r="T25" s="21">
        <f t="shared" si="10"/>
        <v>1.1539260532680564E-2</v>
      </c>
      <c r="U25" s="21">
        <f t="shared" si="11"/>
        <v>9.3974063233601864E-3</v>
      </c>
      <c r="V25" s="22">
        <f t="shared" si="18"/>
        <v>0.13105858399744288</v>
      </c>
    </row>
    <row r="26" spans="2:22" x14ac:dyDescent="0.3">
      <c r="B26" s="19" t="s">
        <v>116</v>
      </c>
      <c r="C26" s="20">
        <v>5</v>
      </c>
      <c r="D26" s="20">
        <v>4</v>
      </c>
      <c r="E26" s="20">
        <v>0.5</v>
      </c>
      <c r="F26" s="20">
        <v>-26</v>
      </c>
      <c r="G26" s="20">
        <v>-26</v>
      </c>
      <c r="H26" s="20">
        <v>-45</v>
      </c>
      <c r="I26" s="29"/>
      <c r="J26" s="30">
        <f t="shared" si="13"/>
        <v>0.89125093813374545</v>
      </c>
      <c r="K26" s="31">
        <f t="shared" si="14"/>
        <v>2</v>
      </c>
      <c r="L26" s="30">
        <f t="shared" si="2"/>
        <v>0.79467157992872028</v>
      </c>
      <c r="M26" s="30">
        <f t="shared" si="15"/>
        <v>0.74129426944159804</v>
      </c>
      <c r="N26" s="30">
        <f t="shared" si="16"/>
        <v>0.58908548828926122</v>
      </c>
      <c r="O26" s="32">
        <f t="shared" si="17"/>
        <v>0.22843587841850332</v>
      </c>
      <c r="P26" s="21">
        <f t="shared" si="6"/>
        <v>3.1622776601683795</v>
      </c>
      <c r="Q26" s="21">
        <f t="shared" si="7"/>
        <v>2.5118864315095777E-3</v>
      </c>
      <c r="R26" s="21">
        <f t="shared" si="8"/>
        <v>2.5118864315095777E-3</v>
      </c>
      <c r="S26" s="21">
        <f t="shared" si="9"/>
        <v>3.1622776601683748E-5</v>
      </c>
      <c r="T26" s="21">
        <f t="shared" si="10"/>
        <v>4.9563294361312403E-3</v>
      </c>
      <c r="U26" s="21">
        <f t="shared" si="11"/>
        <v>3.6740986084687951E-3</v>
      </c>
      <c r="V26" s="22">
        <f t="shared" si="18"/>
        <v>5.1239900087742513E-2</v>
      </c>
    </row>
    <row r="27" spans="2:22" x14ac:dyDescent="0.3">
      <c r="B27" s="19" t="s">
        <v>117</v>
      </c>
      <c r="C27" s="20">
        <v>5</v>
      </c>
      <c r="D27" s="20">
        <v>4</v>
      </c>
      <c r="E27" s="20">
        <v>0.5</v>
      </c>
      <c r="F27" s="20">
        <v>-26</v>
      </c>
      <c r="G27" s="20">
        <v>-26</v>
      </c>
      <c r="H27" s="20">
        <v>-55</v>
      </c>
      <c r="I27" s="29"/>
      <c r="J27" s="30">
        <f t="shared" ref="J27:J30" si="19">10^(-E27/10)</f>
        <v>0.89125093813374545</v>
      </c>
      <c r="K27" s="31">
        <f t="shared" ref="K27:K30" si="20">n*E27</f>
        <v>2</v>
      </c>
      <c r="L27" s="30">
        <f t="shared" si="2"/>
        <v>0.79467157992872028</v>
      </c>
      <c r="M27" s="30">
        <f t="shared" ref="M27:M30" si="21">U27/T27</f>
        <v>0.68049316586941944</v>
      </c>
      <c r="N27" s="30">
        <f t="shared" ref="N27:N30" si="22">L27*M27</f>
        <v>0.54076857925214827</v>
      </c>
      <c r="O27" s="32">
        <f t="shared" ref="O27:O30" si="23">10*LOG10(1/(1-V27))</f>
        <v>0.13580009482570352</v>
      </c>
      <c r="P27" s="21">
        <f t="shared" si="6"/>
        <v>3.1622776601683795</v>
      </c>
      <c r="Q27" s="21">
        <f t="shared" si="7"/>
        <v>2.5118864315095777E-3</v>
      </c>
      <c r="R27" s="21">
        <f t="shared" si="8"/>
        <v>2.5118864315095777E-3</v>
      </c>
      <c r="S27" s="21">
        <f t="shared" si="9"/>
        <v>3.1622776601683767E-6</v>
      </c>
      <c r="T27" s="21">
        <f t="shared" si="10"/>
        <v>3.2438608479775839E-3</v>
      </c>
      <c r="U27" s="21">
        <f t="shared" si="11"/>
        <v>2.2074251380801257E-3</v>
      </c>
      <c r="V27" s="22">
        <f t="shared" ref="V27:V30" si="24">N27*3*4*T27*(P27/(P27-1))</f>
        <v>3.0785304255493421E-2</v>
      </c>
    </row>
    <row r="28" spans="2:22" x14ac:dyDescent="0.3">
      <c r="B28" s="23" t="s">
        <v>118</v>
      </c>
      <c r="C28" s="24">
        <v>5</v>
      </c>
      <c r="D28" s="24">
        <v>4</v>
      </c>
      <c r="E28" s="24">
        <v>0.5</v>
      </c>
      <c r="F28" s="24">
        <v>-20</v>
      </c>
      <c r="G28" s="24">
        <v>-26</v>
      </c>
      <c r="H28" s="24">
        <v>-35</v>
      </c>
      <c r="I28" s="25"/>
      <c r="J28" s="26">
        <f t="shared" si="19"/>
        <v>0.89125093813374545</v>
      </c>
      <c r="K28" s="27">
        <f t="shared" si="20"/>
        <v>2</v>
      </c>
      <c r="L28" s="26">
        <f t="shared" si="2"/>
        <v>0.79467157992872028</v>
      </c>
      <c r="M28" s="26">
        <f t="shared" si="21"/>
        <v>0.79517015571299665</v>
      </c>
      <c r="N28" s="26">
        <f t="shared" si="22"/>
        <v>0.63189912395261361</v>
      </c>
      <c r="O28" s="28">
        <f t="shared" si="23"/>
        <v>0.94224370070020513</v>
      </c>
      <c r="P28" s="21">
        <f t="shared" si="6"/>
        <v>3.1622776601683795</v>
      </c>
      <c r="Q28" s="21">
        <f t="shared" si="7"/>
        <v>0.01</v>
      </c>
      <c r="R28" s="21">
        <f t="shared" si="8"/>
        <v>2.5118864315095777E-3</v>
      </c>
      <c r="S28" s="21">
        <f t="shared" si="9"/>
        <v>3.1622776601683783E-4</v>
      </c>
      <c r="T28" s="21">
        <f t="shared" si="10"/>
        <v>1.7587360325064416E-2</v>
      </c>
      <c r="U28" s="21">
        <f t="shared" si="11"/>
        <v>1.3984944048262051E-2</v>
      </c>
      <c r="V28" s="22">
        <f t="shared" si="24"/>
        <v>0.19503753495180665</v>
      </c>
    </row>
    <row r="29" spans="2:22" x14ac:dyDescent="0.3">
      <c r="B29" s="19" t="s">
        <v>119</v>
      </c>
      <c r="C29" s="20">
        <v>5</v>
      </c>
      <c r="D29" s="20">
        <v>4</v>
      </c>
      <c r="E29" s="20">
        <v>0.5</v>
      </c>
      <c r="F29" s="20">
        <v>-20</v>
      </c>
      <c r="G29" s="20">
        <v>-26</v>
      </c>
      <c r="H29" s="20">
        <v>-45</v>
      </c>
      <c r="I29" s="29"/>
      <c r="J29" s="30">
        <f t="shared" si="19"/>
        <v>0.89125093813374545</v>
      </c>
      <c r="K29" s="31">
        <f t="shared" si="20"/>
        <v>2</v>
      </c>
      <c r="L29" s="30">
        <f t="shared" si="2"/>
        <v>0.79467157992872028</v>
      </c>
      <c r="M29" s="30">
        <f t="shared" si="21"/>
        <v>0.72314529124424909</v>
      </c>
      <c r="N29" s="30">
        <f t="shared" si="22"/>
        <v>0.57466301111108198</v>
      </c>
      <c r="O29" s="32">
        <f t="shared" si="23"/>
        <v>0.39298033903743823</v>
      </c>
      <c r="P29" s="21">
        <f t="shared" si="6"/>
        <v>3.1622776601683795</v>
      </c>
      <c r="Q29" s="21">
        <f t="shared" si="7"/>
        <v>0.01</v>
      </c>
      <c r="R29" s="21">
        <f t="shared" si="8"/>
        <v>2.5118864315095777E-3</v>
      </c>
      <c r="S29" s="21">
        <f t="shared" si="9"/>
        <v>3.1622776601683748E-5</v>
      </c>
      <c r="T29" s="21">
        <f t="shared" si="10"/>
        <v>8.5783274691499968E-3</v>
      </c>
      <c r="U29" s="21">
        <f t="shared" si="11"/>
        <v>6.2033771160670166E-3</v>
      </c>
      <c r="V29" s="22">
        <f t="shared" si="24"/>
        <v>8.6513852105437272E-2</v>
      </c>
    </row>
    <row r="30" spans="2:22" x14ac:dyDescent="0.3">
      <c r="B30" s="33" t="s">
        <v>120</v>
      </c>
      <c r="C30" s="34">
        <v>5</v>
      </c>
      <c r="D30" s="34">
        <v>4</v>
      </c>
      <c r="E30" s="34">
        <v>0.5</v>
      </c>
      <c r="F30" s="34">
        <v>-20</v>
      </c>
      <c r="G30" s="34">
        <v>-26</v>
      </c>
      <c r="H30" s="34">
        <v>-55</v>
      </c>
      <c r="I30" s="35"/>
      <c r="J30" s="36">
        <f t="shared" si="19"/>
        <v>0.89125093813374545</v>
      </c>
      <c r="K30" s="37">
        <f t="shared" si="20"/>
        <v>2</v>
      </c>
      <c r="L30" s="36">
        <f t="shared" si="2"/>
        <v>0.79467157992872028</v>
      </c>
      <c r="M30" s="36">
        <f t="shared" si="21"/>
        <v>0.66995474032260571</v>
      </c>
      <c r="N30" s="36">
        <f t="shared" si="22"/>
        <v>0.5323939919729006</v>
      </c>
      <c r="O30" s="38">
        <f t="shared" si="23"/>
        <v>0.2547998923791161</v>
      </c>
      <c r="P30" s="21">
        <f t="shared" si="6"/>
        <v>3.1622776601683795</v>
      </c>
      <c r="Q30" s="21">
        <f t="shared" si="7"/>
        <v>0.01</v>
      </c>
      <c r="R30" s="21">
        <f t="shared" si="8"/>
        <v>2.5118864315095777E-3</v>
      </c>
      <c r="S30" s="21">
        <f t="shared" si="9"/>
        <v>3.1622776601683767E-6</v>
      </c>
      <c r="T30" s="21">
        <f t="shared" si="10"/>
        <v>6.0986581415027972E-3</v>
      </c>
      <c r="U30" s="21">
        <f t="shared" si="11"/>
        <v>4.0858249315068517E-3</v>
      </c>
      <c r="V30" s="22">
        <f t="shared" si="24"/>
        <v>5.6981938585929655E-2</v>
      </c>
    </row>
    <row r="32" spans="2:22" x14ac:dyDescent="0.3">
      <c r="B32" s="24"/>
      <c r="C32" s="24"/>
      <c r="D32" s="24"/>
      <c r="E32" s="24"/>
      <c r="F32" s="39"/>
      <c r="G32" s="39"/>
    </row>
    <row r="33" spans="2:15" x14ac:dyDescent="0.3">
      <c r="B33" s="24"/>
      <c r="C33" s="24"/>
      <c r="D33" s="24"/>
      <c r="E33" s="24"/>
      <c r="F33" s="39"/>
      <c r="G33" s="39"/>
    </row>
    <row r="34" spans="2:15" x14ac:dyDescent="0.3">
      <c r="B34" s="24"/>
      <c r="C34" s="24"/>
      <c r="D34" s="24"/>
      <c r="E34" s="24"/>
      <c r="F34" s="39"/>
      <c r="G34" s="39"/>
    </row>
    <row r="36" spans="2:15" x14ac:dyDescent="0.3">
      <c r="B36" s="26"/>
      <c r="C36" s="26"/>
      <c r="D36" s="26"/>
      <c r="E36" s="26"/>
      <c r="F36" s="39"/>
      <c r="G36" s="40"/>
      <c r="H36" s="39"/>
      <c r="I36" s="41"/>
      <c r="J36" s="39"/>
      <c r="K36" s="39"/>
      <c r="L36" s="39"/>
      <c r="M36" s="39"/>
      <c r="N36" s="39"/>
      <c r="O36" s="39"/>
    </row>
    <row r="37" spans="2:15" x14ac:dyDescent="0.3">
      <c r="B37" s="26"/>
      <c r="C37" s="26"/>
      <c r="D37" s="26"/>
      <c r="E37" s="26"/>
      <c r="F37" s="39"/>
      <c r="G37" s="40"/>
      <c r="H37" s="39"/>
      <c r="I37" s="41"/>
      <c r="J37" s="39"/>
      <c r="K37" s="39"/>
      <c r="L37" s="39"/>
      <c r="M37" s="39"/>
      <c r="N37" s="39"/>
      <c r="O37" s="39"/>
    </row>
  </sheetData>
  <mergeCells count="2">
    <mergeCell ref="B14:H14"/>
    <mergeCell ref="J14:O1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W47"/>
  <sheetViews>
    <sheetView zoomScaleNormal="100" workbookViewId="0">
      <selection activeCell="H45" sqref="H45"/>
    </sheetView>
  </sheetViews>
  <sheetFormatPr defaultRowHeight="14.4" x14ac:dyDescent="0.3"/>
  <cols>
    <col min="1" max="1" width="4.6640625" style="1" customWidth="1"/>
    <col min="2" max="2" width="12.88671875" style="1" customWidth="1"/>
    <col min="3" max="3" width="7.21875" style="1" customWidth="1"/>
    <col min="4" max="4" width="11.6640625" style="1" customWidth="1"/>
    <col min="5" max="5" width="5.44140625" style="1" customWidth="1"/>
    <col min="6" max="6" width="6.33203125" style="1" customWidth="1"/>
    <col min="7" max="7" width="6.77734375" style="1" customWidth="1"/>
    <col min="8" max="8" width="6.21875" style="1" customWidth="1"/>
    <col min="9" max="9" width="5.88671875" style="1" customWidth="1"/>
    <col min="10" max="10" width="6.109375" style="1" customWidth="1"/>
    <col min="11" max="11" width="5.77734375" style="1" customWidth="1"/>
    <col min="12" max="12" width="6" style="1" customWidth="1"/>
    <col min="13" max="13" width="6.109375" style="1" customWidth="1"/>
    <col min="14" max="14" width="6.44140625" style="1" customWidth="1"/>
    <col min="15" max="16" width="5.88671875" style="1" customWidth="1"/>
    <col min="17" max="17" width="6.33203125" style="1" customWidth="1"/>
    <col min="18" max="18" width="9.109375" style="1" customWidth="1"/>
    <col min="19" max="19" width="8.33203125" style="1" customWidth="1"/>
    <col min="20" max="20" width="7.109375" style="1" customWidth="1"/>
    <col min="21" max="21" width="6.21875" style="1" customWidth="1"/>
    <col min="22" max="22" width="7" style="1" customWidth="1"/>
    <col min="23" max="23" width="7.44140625" style="1" customWidth="1"/>
    <col min="24" max="24" width="7.5546875" style="1" customWidth="1"/>
    <col min="25" max="25" width="7.6640625" style="1" customWidth="1"/>
    <col min="26" max="27" width="8.88671875" style="1"/>
    <col min="28" max="28" width="7.6640625" style="1" customWidth="1"/>
    <col min="29" max="29" width="8" style="1" customWidth="1"/>
    <col min="30" max="16384" width="8.88671875" style="1"/>
  </cols>
  <sheetData>
    <row r="9" spans="2:23" x14ac:dyDescent="0.3">
      <c r="D9" s="6" t="s">
        <v>0</v>
      </c>
      <c r="E9" s="6"/>
      <c r="F9" s="6"/>
      <c r="G9" s="6"/>
      <c r="H9" s="6"/>
      <c r="I9" s="6"/>
      <c r="J9" s="6"/>
      <c r="K9" s="6"/>
      <c r="L9" s="6"/>
      <c r="M9" s="6"/>
      <c r="N9" s="6"/>
      <c r="O9" s="6" t="s">
        <v>0</v>
      </c>
    </row>
    <row r="10" spans="2:23" x14ac:dyDescent="0.3">
      <c r="D10" s="7" t="s">
        <v>1</v>
      </c>
      <c r="E10" s="2" t="s">
        <v>2</v>
      </c>
      <c r="F10" s="3" t="s">
        <v>3</v>
      </c>
      <c r="G10" s="3" t="s">
        <v>4</v>
      </c>
      <c r="H10" s="4" t="s">
        <v>5</v>
      </c>
      <c r="I10" s="5" t="s">
        <v>6</v>
      </c>
      <c r="J10" s="5" t="s">
        <v>7</v>
      </c>
      <c r="K10" s="4" t="s">
        <v>8</v>
      </c>
      <c r="L10" s="3" t="s">
        <v>9</v>
      </c>
      <c r="M10" s="3" t="s">
        <v>10</v>
      </c>
      <c r="N10" s="2" t="s">
        <v>11</v>
      </c>
      <c r="O10" s="7" t="s">
        <v>12</v>
      </c>
    </row>
    <row r="11" spans="2:23" x14ac:dyDescent="0.3">
      <c r="D11" s="6" t="s">
        <v>13</v>
      </c>
      <c r="E11" s="6" t="s">
        <v>14</v>
      </c>
      <c r="F11" s="6" t="s">
        <v>15</v>
      </c>
      <c r="G11" s="6" t="s">
        <v>15</v>
      </c>
      <c r="H11" s="6" t="s">
        <v>16</v>
      </c>
      <c r="I11" s="6" t="s">
        <v>17</v>
      </c>
      <c r="J11" s="6" t="s">
        <v>17</v>
      </c>
      <c r="K11" s="6" t="s">
        <v>16</v>
      </c>
      <c r="L11" s="6" t="s">
        <v>15</v>
      </c>
      <c r="M11" s="6" t="s">
        <v>15</v>
      </c>
      <c r="N11" s="6" t="s">
        <v>14</v>
      </c>
      <c r="O11" s="6" t="s">
        <v>13</v>
      </c>
    </row>
    <row r="12" spans="2:23" x14ac:dyDescent="0.3">
      <c r="D12" s="8">
        <v>-26</v>
      </c>
      <c r="E12" s="8">
        <v>-35</v>
      </c>
      <c r="F12" s="8">
        <v>-55</v>
      </c>
      <c r="G12" s="8">
        <v>-55</v>
      </c>
      <c r="H12" s="8">
        <v>-35</v>
      </c>
      <c r="I12" s="8">
        <v>-35</v>
      </c>
      <c r="J12" s="8">
        <v>-35</v>
      </c>
      <c r="K12" s="8">
        <v>-35</v>
      </c>
      <c r="L12" s="8">
        <v>-55</v>
      </c>
      <c r="M12" s="8">
        <v>-55</v>
      </c>
      <c r="N12" s="8">
        <v>-35</v>
      </c>
      <c r="O12" s="8">
        <v>-26</v>
      </c>
    </row>
    <row r="14" spans="2:23" x14ac:dyDescent="0.3">
      <c r="R14" s="165" t="s">
        <v>88</v>
      </c>
      <c r="S14" s="166"/>
      <c r="T14" s="44" t="s">
        <v>87</v>
      </c>
      <c r="U14" s="167" t="s">
        <v>86</v>
      </c>
      <c r="V14" s="165"/>
      <c r="W14" s="165"/>
    </row>
    <row r="15" spans="2:23" ht="30" customHeight="1" x14ac:dyDescent="0.3">
      <c r="C15" s="79" t="s">
        <v>97</v>
      </c>
      <c r="D15" s="79" t="s">
        <v>96</v>
      </c>
      <c r="E15" s="7" t="s">
        <v>1</v>
      </c>
      <c r="F15" s="2" t="s">
        <v>2</v>
      </c>
      <c r="G15" s="3" t="s">
        <v>3</v>
      </c>
      <c r="H15" s="3" t="s">
        <v>4</v>
      </c>
      <c r="I15" s="4" t="s">
        <v>5</v>
      </c>
      <c r="J15" s="5" t="s">
        <v>6</v>
      </c>
      <c r="K15" s="195" t="s">
        <v>28</v>
      </c>
      <c r="L15" s="5" t="s">
        <v>7</v>
      </c>
      <c r="M15" s="4" t="s">
        <v>8</v>
      </c>
      <c r="N15" s="3" t="s">
        <v>9</v>
      </c>
      <c r="O15" s="3" t="s">
        <v>10</v>
      </c>
      <c r="P15" s="2" t="s">
        <v>11</v>
      </c>
      <c r="Q15" s="7" t="s">
        <v>12</v>
      </c>
      <c r="R15" s="60" t="s">
        <v>91</v>
      </c>
      <c r="S15" s="63" t="s">
        <v>92</v>
      </c>
      <c r="T15" s="60" t="s">
        <v>147</v>
      </c>
      <c r="U15" s="64" t="s">
        <v>40</v>
      </c>
      <c r="V15" s="60" t="s">
        <v>90</v>
      </c>
      <c r="W15" s="60" t="s">
        <v>98</v>
      </c>
    </row>
    <row r="16" spans="2:23" x14ac:dyDescent="0.3">
      <c r="B16" s="171" t="s">
        <v>95</v>
      </c>
      <c r="C16" s="168">
        <v>4.5</v>
      </c>
      <c r="D16" s="84" t="s">
        <v>75</v>
      </c>
      <c r="E16" s="8">
        <v>-26</v>
      </c>
      <c r="F16" s="8">
        <v>-35</v>
      </c>
      <c r="G16" s="8">
        <v>-35</v>
      </c>
      <c r="H16" s="8">
        <v>-35</v>
      </c>
      <c r="I16" s="8">
        <v>-35</v>
      </c>
      <c r="J16" s="8">
        <v>-35</v>
      </c>
      <c r="K16" s="8">
        <v>0</v>
      </c>
      <c r="L16" s="8">
        <v>-35</v>
      </c>
      <c r="M16" s="8">
        <v>-35</v>
      </c>
      <c r="N16" s="8">
        <v>-35</v>
      </c>
      <c r="O16" s="8">
        <v>-35</v>
      </c>
      <c r="P16" s="8">
        <v>-35</v>
      </c>
      <c r="Q16" s="8">
        <v>-26</v>
      </c>
      <c r="R16" s="104">
        <v>4.47</v>
      </c>
      <c r="S16" s="105">
        <v>3.19</v>
      </c>
      <c r="T16" s="137">
        <v>3.1451138003877692</v>
      </c>
      <c r="U16" s="105">
        <v>4.34</v>
      </c>
      <c r="V16" s="105">
        <v>1.4</v>
      </c>
      <c r="W16" s="108">
        <v>2.2999999999999998</v>
      </c>
    </row>
    <row r="17" spans="2:23" x14ac:dyDescent="0.3">
      <c r="B17" s="172"/>
      <c r="C17" s="168"/>
      <c r="D17" s="84"/>
      <c r="E17" s="8">
        <v>-26</v>
      </c>
      <c r="F17" s="8">
        <v>-35</v>
      </c>
      <c r="G17" s="8">
        <v>-35</v>
      </c>
      <c r="H17" s="8">
        <v>-35</v>
      </c>
      <c r="I17" s="8">
        <v>-35</v>
      </c>
      <c r="J17" s="8">
        <v>-35</v>
      </c>
      <c r="K17" s="8">
        <v>1</v>
      </c>
      <c r="L17" s="8">
        <v>-35</v>
      </c>
      <c r="M17" s="8">
        <v>-35</v>
      </c>
      <c r="N17" s="8">
        <v>-35</v>
      </c>
      <c r="O17" s="8">
        <v>-35</v>
      </c>
      <c r="P17" s="8">
        <v>-35</v>
      </c>
      <c r="Q17" s="8">
        <v>-26</v>
      </c>
      <c r="R17" s="48"/>
      <c r="S17" s="49"/>
      <c r="T17" s="77"/>
      <c r="U17" s="138">
        <v>3.58</v>
      </c>
      <c r="V17" s="138">
        <v>1.5</v>
      </c>
      <c r="W17" s="129">
        <v>2.2000000000000002</v>
      </c>
    </row>
    <row r="18" spans="2:23" x14ac:dyDescent="0.3">
      <c r="B18" s="172"/>
      <c r="C18" s="168"/>
      <c r="D18" s="84"/>
      <c r="E18" s="8">
        <v>-26</v>
      </c>
      <c r="F18" s="8">
        <v>-35</v>
      </c>
      <c r="G18" s="8">
        <v>-35</v>
      </c>
      <c r="H18" s="8">
        <v>-35</v>
      </c>
      <c r="I18" s="8">
        <v>-35</v>
      </c>
      <c r="J18" s="8">
        <v>-35</v>
      </c>
      <c r="K18" s="8">
        <v>2</v>
      </c>
      <c r="L18" s="8">
        <v>-35</v>
      </c>
      <c r="M18" s="8">
        <v>-35</v>
      </c>
      <c r="N18" s="8">
        <v>-35</v>
      </c>
      <c r="O18" s="8">
        <v>-35</v>
      </c>
      <c r="P18" s="8">
        <v>-35</v>
      </c>
      <c r="Q18" s="8">
        <v>-26</v>
      </c>
      <c r="R18" s="48"/>
      <c r="S18" s="49"/>
      <c r="T18" s="77"/>
      <c r="U18" s="138">
        <v>3.06</v>
      </c>
      <c r="V18" s="138">
        <v>1.2</v>
      </c>
      <c r="W18" s="129">
        <v>1.6</v>
      </c>
    </row>
    <row r="19" spans="2:23" x14ac:dyDescent="0.3">
      <c r="B19" s="172"/>
      <c r="C19" s="168"/>
      <c r="D19" s="84"/>
      <c r="E19" s="8">
        <v>-26</v>
      </c>
      <c r="F19" s="8">
        <v>-35</v>
      </c>
      <c r="G19" s="8">
        <v>-35</v>
      </c>
      <c r="H19" s="8">
        <v>-35</v>
      </c>
      <c r="I19" s="8">
        <v>-35</v>
      </c>
      <c r="J19" s="8">
        <v>-35</v>
      </c>
      <c r="K19" s="8">
        <v>3</v>
      </c>
      <c r="L19" s="8">
        <v>-35</v>
      </c>
      <c r="M19" s="8">
        <v>-35</v>
      </c>
      <c r="N19" s="8">
        <v>-35</v>
      </c>
      <c r="O19" s="8">
        <v>-35</v>
      </c>
      <c r="P19" s="8">
        <v>-35</v>
      </c>
      <c r="Q19" s="8">
        <v>-26</v>
      </c>
      <c r="R19" s="48"/>
      <c r="S19" s="49"/>
      <c r="T19" s="77"/>
      <c r="U19" s="101">
        <v>2.68</v>
      </c>
      <c r="V19" s="101">
        <v>0.9</v>
      </c>
      <c r="W19" s="114">
        <v>1.45</v>
      </c>
    </row>
    <row r="20" spans="2:23" x14ac:dyDescent="0.3">
      <c r="B20" s="172"/>
      <c r="C20" s="168"/>
      <c r="D20" s="84"/>
      <c r="E20" s="8">
        <v>-26</v>
      </c>
      <c r="F20" s="8">
        <v>-35</v>
      </c>
      <c r="G20" s="8">
        <v>-35</v>
      </c>
      <c r="H20" s="8">
        <v>-35</v>
      </c>
      <c r="I20" s="8">
        <v>-35</v>
      </c>
      <c r="J20" s="8">
        <v>-35</v>
      </c>
      <c r="K20" s="8">
        <v>4</v>
      </c>
      <c r="L20" s="8">
        <v>-35</v>
      </c>
      <c r="M20" s="8">
        <v>-35</v>
      </c>
      <c r="N20" s="8">
        <v>-35</v>
      </c>
      <c r="O20" s="8">
        <v>-35</v>
      </c>
      <c r="P20" s="8">
        <v>-35</v>
      </c>
      <c r="Q20" s="8">
        <v>-26</v>
      </c>
      <c r="R20" s="48"/>
      <c r="S20" s="49"/>
      <c r="T20" s="77"/>
      <c r="U20" s="101">
        <v>2.4</v>
      </c>
      <c r="V20" s="101">
        <v>1</v>
      </c>
      <c r="W20" s="114">
        <v>1.1000000000000001</v>
      </c>
    </row>
    <row r="21" spans="2:23" x14ac:dyDescent="0.3">
      <c r="B21" s="172"/>
      <c r="C21" s="168"/>
      <c r="D21" s="84"/>
      <c r="E21" s="8">
        <v>-26</v>
      </c>
      <c r="F21" s="8">
        <v>-35</v>
      </c>
      <c r="G21" s="8">
        <v>-35</v>
      </c>
      <c r="H21" s="8">
        <v>-35</v>
      </c>
      <c r="I21" s="8">
        <v>-35</v>
      </c>
      <c r="J21" s="8">
        <v>-35</v>
      </c>
      <c r="K21" s="8">
        <v>5</v>
      </c>
      <c r="L21" s="8">
        <v>-35</v>
      </c>
      <c r="M21" s="8">
        <v>-35</v>
      </c>
      <c r="N21" s="8">
        <v>-35</v>
      </c>
      <c r="O21" s="8">
        <v>-35</v>
      </c>
      <c r="P21" s="8">
        <v>-35</v>
      </c>
      <c r="Q21" s="8">
        <v>-26</v>
      </c>
      <c r="R21" s="48"/>
      <c r="S21" s="49"/>
      <c r="T21" s="77"/>
      <c r="U21" s="101">
        <v>2.2000000000000002</v>
      </c>
      <c r="V21" s="101">
        <v>0.85</v>
      </c>
      <c r="W21" s="114">
        <v>1.1000000000000001</v>
      </c>
    </row>
    <row r="22" spans="2:23" x14ac:dyDescent="0.3">
      <c r="B22" s="173"/>
      <c r="C22" s="168"/>
      <c r="D22" s="84"/>
      <c r="E22" s="8">
        <v>-26</v>
      </c>
      <c r="F22" s="8">
        <v>-35</v>
      </c>
      <c r="G22" s="8">
        <v>-35</v>
      </c>
      <c r="H22" s="8">
        <v>-35</v>
      </c>
      <c r="I22" s="8">
        <v>-35</v>
      </c>
      <c r="J22" s="8">
        <v>-35</v>
      </c>
      <c r="K22" s="8">
        <v>6</v>
      </c>
      <c r="L22" s="8">
        <v>-35</v>
      </c>
      <c r="M22" s="8">
        <v>-35</v>
      </c>
      <c r="N22" s="8">
        <v>-35</v>
      </c>
      <c r="O22" s="8">
        <v>-35</v>
      </c>
      <c r="P22" s="8">
        <v>-35</v>
      </c>
      <c r="Q22" s="8">
        <v>-26</v>
      </c>
      <c r="R22" s="50"/>
      <c r="S22" s="46"/>
      <c r="T22" s="78"/>
      <c r="U22" s="125">
        <v>2.04</v>
      </c>
      <c r="V22" s="126">
        <v>0.75</v>
      </c>
      <c r="W22" s="127">
        <v>1</v>
      </c>
    </row>
    <row r="23" spans="2:23" x14ac:dyDescent="0.3">
      <c r="B23" s="171" t="s">
        <v>94</v>
      </c>
      <c r="C23" s="168">
        <v>4.5</v>
      </c>
      <c r="D23" s="84" t="s">
        <v>77</v>
      </c>
      <c r="E23" s="8">
        <v>-26</v>
      </c>
      <c r="F23" s="8">
        <v>-35</v>
      </c>
      <c r="G23" s="8">
        <v>-45</v>
      </c>
      <c r="H23" s="8">
        <v>-45</v>
      </c>
      <c r="I23" s="8">
        <v>-35</v>
      </c>
      <c r="J23" s="8">
        <v>-35</v>
      </c>
      <c r="K23" s="8">
        <v>0</v>
      </c>
      <c r="L23" s="8">
        <v>-35</v>
      </c>
      <c r="M23" s="8">
        <v>-35</v>
      </c>
      <c r="N23" s="8">
        <v>-45</v>
      </c>
      <c r="O23" s="8">
        <v>-45</v>
      </c>
      <c r="P23" s="8">
        <v>-35</v>
      </c>
      <c r="Q23" s="8">
        <v>-26</v>
      </c>
      <c r="R23" s="104">
        <v>2.4</v>
      </c>
      <c r="S23" s="105">
        <v>1.82</v>
      </c>
      <c r="T23" s="65"/>
      <c r="U23" s="105">
        <v>2.36</v>
      </c>
      <c r="V23" s="107">
        <v>1.5</v>
      </c>
      <c r="W23" s="108">
        <v>1.4</v>
      </c>
    </row>
    <row r="24" spans="2:23" x14ac:dyDescent="0.3">
      <c r="B24" s="172"/>
      <c r="C24" s="168"/>
      <c r="D24" s="84"/>
      <c r="E24" s="8">
        <v>-26</v>
      </c>
      <c r="F24" s="8">
        <v>-35</v>
      </c>
      <c r="G24" s="8">
        <v>-45</v>
      </c>
      <c r="H24" s="8">
        <v>-45</v>
      </c>
      <c r="I24" s="8">
        <v>-35</v>
      </c>
      <c r="J24" s="8">
        <v>-35</v>
      </c>
      <c r="K24" s="8">
        <v>1</v>
      </c>
      <c r="L24" s="8">
        <v>-35</v>
      </c>
      <c r="M24" s="8">
        <v>-35</v>
      </c>
      <c r="N24" s="8">
        <v>-45</v>
      </c>
      <c r="O24" s="8">
        <v>-45</v>
      </c>
      <c r="P24" s="8">
        <v>-35</v>
      </c>
      <c r="Q24" s="8">
        <v>-26</v>
      </c>
      <c r="R24" s="112">
        <v>2.0299999999999998</v>
      </c>
      <c r="S24" s="101">
        <v>1.56</v>
      </c>
      <c r="T24" s="66"/>
      <c r="U24" s="138">
        <v>2.0099999999999998</v>
      </c>
      <c r="V24" s="130">
        <v>1.1000000000000001</v>
      </c>
      <c r="W24" s="129">
        <v>1.3</v>
      </c>
    </row>
    <row r="25" spans="2:23" x14ac:dyDescent="0.3">
      <c r="B25" s="172"/>
      <c r="C25" s="168"/>
      <c r="D25" s="84"/>
      <c r="E25" s="8">
        <v>-26</v>
      </c>
      <c r="F25" s="8">
        <v>-35</v>
      </c>
      <c r="G25" s="8">
        <v>-45</v>
      </c>
      <c r="H25" s="8">
        <v>-45</v>
      </c>
      <c r="I25" s="8">
        <v>-35</v>
      </c>
      <c r="J25" s="8">
        <v>-35</v>
      </c>
      <c r="K25" s="8">
        <v>2</v>
      </c>
      <c r="L25" s="8">
        <v>-35</v>
      </c>
      <c r="M25" s="8">
        <v>-35</v>
      </c>
      <c r="N25" s="8">
        <v>-45</v>
      </c>
      <c r="O25" s="8">
        <v>-45</v>
      </c>
      <c r="P25" s="8">
        <v>-35</v>
      </c>
      <c r="Q25" s="8">
        <v>-26</v>
      </c>
      <c r="R25" s="112">
        <v>1.76</v>
      </c>
      <c r="S25" s="101">
        <v>1.37</v>
      </c>
      <c r="T25" s="68"/>
      <c r="U25" s="101">
        <v>1.76</v>
      </c>
      <c r="V25" s="113">
        <v>0.75</v>
      </c>
      <c r="W25" s="114">
        <v>1.2</v>
      </c>
    </row>
    <row r="26" spans="2:23" x14ac:dyDescent="0.3">
      <c r="B26" s="172"/>
      <c r="C26" s="168"/>
      <c r="D26" s="84"/>
      <c r="E26" s="8">
        <v>-26</v>
      </c>
      <c r="F26" s="8">
        <v>-35</v>
      </c>
      <c r="G26" s="8">
        <v>-45</v>
      </c>
      <c r="H26" s="8">
        <v>-45</v>
      </c>
      <c r="I26" s="8">
        <v>-35</v>
      </c>
      <c r="J26" s="8">
        <v>-35</v>
      </c>
      <c r="K26" s="8">
        <v>3</v>
      </c>
      <c r="L26" s="8">
        <v>-35</v>
      </c>
      <c r="M26" s="8">
        <v>-35</v>
      </c>
      <c r="N26" s="8">
        <v>-45</v>
      </c>
      <c r="O26" s="8">
        <v>-45</v>
      </c>
      <c r="P26" s="8">
        <v>-35</v>
      </c>
      <c r="Q26" s="8">
        <v>-26</v>
      </c>
      <c r="R26" s="112">
        <v>1.56</v>
      </c>
      <c r="S26" s="101">
        <v>1.22</v>
      </c>
      <c r="T26" s="68"/>
      <c r="U26" s="101">
        <v>1.56</v>
      </c>
      <c r="V26" s="113">
        <v>0.57999999999999996</v>
      </c>
      <c r="W26" s="114">
        <v>1.1000000000000001</v>
      </c>
    </row>
    <row r="27" spans="2:23" x14ac:dyDescent="0.3">
      <c r="B27" s="172"/>
      <c r="C27" s="168"/>
      <c r="D27" s="84"/>
      <c r="E27" s="8">
        <v>-26</v>
      </c>
      <c r="F27" s="8">
        <v>-35</v>
      </c>
      <c r="G27" s="8">
        <v>-45</v>
      </c>
      <c r="H27" s="8">
        <v>-45</v>
      </c>
      <c r="I27" s="8">
        <v>-35</v>
      </c>
      <c r="J27" s="8">
        <v>-35</v>
      </c>
      <c r="K27" s="8">
        <v>4</v>
      </c>
      <c r="L27" s="8">
        <v>-35</v>
      </c>
      <c r="M27" s="8">
        <v>-35</v>
      </c>
      <c r="N27" s="8">
        <v>-45</v>
      </c>
      <c r="O27" s="8">
        <v>-45</v>
      </c>
      <c r="P27" s="8">
        <v>-35</v>
      </c>
      <c r="Q27" s="8">
        <v>-26</v>
      </c>
      <c r="R27" s="115">
        <v>1.41</v>
      </c>
      <c r="S27" s="116">
        <v>1.1000000000000001</v>
      </c>
      <c r="T27" s="68"/>
      <c r="U27" s="116">
        <v>1.42</v>
      </c>
      <c r="V27" s="117">
        <v>0.53</v>
      </c>
      <c r="W27" s="118">
        <v>1</v>
      </c>
    </row>
    <row r="28" spans="2:23" x14ac:dyDescent="0.3">
      <c r="B28" s="172"/>
      <c r="C28" s="168"/>
      <c r="D28" s="84"/>
      <c r="E28" s="8">
        <v>-26</v>
      </c>
      <c r="F28" s="8">
        <v>-35</v>
      </c>
      <c r="G28" s="8">
        <v>-45</v>
      </c>
      <c r="H28" s="8">
        <v>-45</v>
      </c>
      <c r="I28" s="8">
        <v>-35</v>
      </c>
      <c r="J28" s="8">
        <v>-35</v>
      </c>
      <c r="K28" s="8">
        <v>5</v>
      </c>
      <c r="L28" s="8">
        <v>-35</v>
      </c>
      <c r="M28" s="8">
        <v>-35</v>
      </c>
      <c r="N28" s="8">
        <v>-45</v>
      </c>
      <c r="O28" s="8">
        <v>-45</v>
      </c>
      <c r="P28" s="8">
        <v>-35</v>
      </c>
      <c r="Q28" s="8">
        <v>-26</v>
      </c>
      <c r="R28" s="115">
        <v>1.29</v>
      </c>
      <c r="S28" s="116">
        <v>1.01</v>
      </c>
      <c r="T28" s="68"/>
      <c r="U28" s="116">
        <v>1.3</v>
      </c>
      <c r="V28" s="117">
        <v>0.4</v>
      </c>
      <c r="W28" s="118">
        <v>0.85</v>
      </c>
    </row>
    <row r="29" spans="2:23" x14ac:dyDescent="0.3">
      <c r="B29" s="173"/>
      <c r="C29" s="168"/>
      <c r="D29" s="84"/>
      <c r="E29" s="8">
        <v>-26</v>
      </c>
      <c r="F29" s="8">
        <v>-35</v>
      </c>
      <c r="G29" s="8">
        <v>-45</v>
      </c>
      <c r="H29" s="8">
        <v>-45</v>
      </c>
      <c r="I29" s="8">
        <v>-35</v>
      </c>
      <c r="J29" s="8">
        <v>-35</v>
      </c>
      <c r="K29" s="8">
        <v>6</v>
      </c>
      <c r="L29" s="8">
        <v>-35</v>
      </c>
      <c r="M29" s="8">
        <v>-35</v>
      </c>
      <c r="N29" s="8">
        <v>-45</v>
      </c>
      <c r="O29" s="8">
        <v>-45</v>
      </c>
      <c r="P29" s="8">
        <v>-35</v>
      </c>
      <c r="Q29" s="8">
        <v>-26</v>
      </c>
      <c r="R29" s="154">
        <v>1.2</v>
      </c>
      <c r="S29" s="125">
        <v>0.94</v>
      </c>
      <c r="T29" s="61"/>
      <c r="U29" s="125">
        <v>1.21</v>
      </c>
      <c r="V29" s="126">
        <v>0.35</v>
      </c>
      <c r="W29" s="127">
        <v>0.7</v>
      </c>
    </row>
    <row r="30" spans="2:23" x14ac:dyDescent="0.3">
      <c r="B30" s="171" t="s">
        <v>93</v>
      </c>
      <c r="C30" s="168">
        <v>4.5</v>
      </c>
      <c r="D30" s="84" t="s">
        <v>78</v>
      </c>
      <c r="E30" s="8">
        <v>-26</v>
      </c>
      <c r="F30" s="8">
        <v>-35</v>
      </c>
      <c r="G30" s="8">
        <v>-55</v>
      </c>
      <c r="H30" s="8">
        <v>-55</v>
      </c>
      <c r="I30" s="8">
        <v>-35</v>
      </c>
      <c r="J30" s="8">
        <v>-35</v>
      </c>
      <c r="K30" s="8">
        <v>0</v>
      </c>
      <c r="L30" s="8">
        <v>-35</v>
      </c>
      <c r="M30" s="8">
        <v>-35</v>
      </c>
      <c r="N30" s="8">
        <v>-55</v>
      </c>
      <c r="O30" s="8">
        <v>-55</v>
      </c>
      <c r="P30" s="8">
        <v>-35</v>
      </c>
      <c r="Q30" s="8">
        <v>-26</v>
      </c>
      <c r="R30" s="139">
        <v>1.95</v>
      </c>
      <c r="S30" s="100">
        <v>1.5</v>
      </c>
      <c r="T30" s="67"/>
      <c r="U30" s="139">
        <v>1.93</v>
      </c>
      <c r="V30" s="140">
        <v>0.95</v>
      </c>
      <c r="W30" s="141">
        <v>1.35</v>
      </c>
    </row>
    <row r="31" spans="2:23" x14ac:dyDescent="0.3">
      <c r="B31" s="172"/>
      <c r="C31" s="168"/>
      <c r="D31" s="84"/>
      <c r="E31" s="8">
        <v>-26</v>
      </c>
      <c r="F31" s="8">
        <v>-35</v>
      </c>
      <c r="G31" s="8">
        <v>-55</v>
      </c>
      <c r="H31" s="8">
        <v>-55</v>
      </c>
      <c r="I31" s="8">
        <v>-35</v>
      </c>
      <c r="J31" s="8">
        <v>-35</v>
      </c>
      <c r="K31" s="8">
        <v>1</v>
      </c>
      <c r="L31" s="8">
        <v>-35</v>
      </c>
      <c r="M31" s="8">
        <v>-35</v>
      </c>
      <c r="N31" s="8">
        <v>-55</v>
      </c>
      <c r="O31" s="8">
        <v>-55</v>
      </c>
      <c r="P31" s="8">
        <v>-35</v>
      </c>
      <c r="Q31" s="8">
        <v>-26</v>
      </c>
      <c r="R31" s="112">
        <v>1.66</v>
      </c>
      <c r="S31" s="101">
        <v>1.29</v>
      </c>
      <c r="T31" s="66"/>
      <c r="U31" s="112">
        <v>1.65</v>
      </c>
      <c r="V31" s="142">
        <v>0.9</v>
      </c>
      <c r="W31" s="143">
        <v>1.05</v>
      </c>
    </row>
    <row r="32" spans="2:23" x14ac:dyDescent="0.3">
      <c r="B32" s="172"/>
      <c r="C32" s="168"/>
      <c r="D32" s="84"/>
      <c r="E32" s="8">
        <v>-26</v>
      </c>
      <c r="F32" s="8">
        <v>-35</v>
      </c>
      <c r="G32" s="8">
        <v>-55</v>
      </c>
      <c r="H32" s="8">
        <v>-55</v>
      </c>
      <c r="I32" s="8">
        <v>-35</v>
      </c>
      <c r="J32" s="8">
        <v>-35</v>
      </c>
      <c r="K32" s="8">
        <v>2</v>
      </c>
      <c r="L32" s="8">
        <v>-35</v>
      </c>
      <c r="M32" s="8">
        <v>-35</v>
      </c>
      <c r="N32" s="8">
        <v>-55</v>
      </c>
      <c r="O32" s="8">
        <v>-55</v>
      </c>
      <c r="P32" s="8">
        <v>-35</v>
      </c>
      <c r="Q32" s="8">
        <v>-26</v>
      </c>
      <c r="R32" s="115">
        <v>1.44</v>
      </c>
      <c r="S32" s="116">
        <v>1.1299999999999999</v>
      </c>
      <c r="T32" s="66"/>
      <c r="U32" s="115">
        <v>1.44</v>
      </c>
      <c r="V32" s="144">
        <v>0.8</v>
      </c>
      <c r="W32" s="145">
        <v>0.9</v>
      </c>
    </row>
    <row r="33" spans="2:23" x14ac:dyDescent="0.3">
      <c r="B33" s="172"/>
      <c r="C33" s="168"/>
      <c r="D33" s="84"/>
      <c r="E33" s="8">
        <v>-26</v>
      </c>
      <c r="F33" s="8">
        <v>-35</v>
      </c>
      <c r="G33" s="8">
        <v>-55</v>
      </c>
      <c r="H33" s="8">
        <v>-55</v>
      </c>
      <c r="I33" s="8">
        <v>-35</v>
      </c>
      <c r="J33" s="8">
        <v>-35</v>
      </c>
      <c r="K33" s="8">
        <v>3</v>
      </c>
      <c r="L33" s="8">
        <v>-35</v>
      </c>
      <c r="M33" s="8">
        <v>-35</v>
      </c>
      <c r="N33" s="8">
        <v>-55</v>
      </c>
      <c r="O33" s="8">
        <v>-55</v>
      </c>
      <c r="P33" s="8">
        <v>-35</v>
      </c>
      <c r="Q33" s="8">
        <v>-26</v>
      </c>
      <c r="R33" s="115">
        <v>1.28</v>
      </c>
      <c r="S33" s="116">
        <v>1.01</v>
      </c>
      <c r="T33" s="66"/>
      <c r="U33" s="115">
        <v>1.29</v>
      </c>
      <c r="V33" s="144">
        <v>0.55000000000000004</v>
      </c>
      <c r="W33" s="145">
        <v>0.75</v>
      </c>
    </row>
    <row r="34" spans="2:23" x14ac:dyDescent="0.3">
      <c r="B34" s="172"/>
      <c r="C34" s="168"/>
      <c r="D34" s="84"/>
      <c r="E34" s="8">
        <v>-26</v>
      </c>
      <c r="F34" s="8">
        <v>-35</v>
      </c>
      <c r="G34" s="8">
        <v>-55</v>
      </c>
      <c r="H34" s="8">
        <v>-55</v>
      </c>
      <c r="I34" s="8">
        <v>-35</v>
      </c>
      <c r="J34" s="8">
        <v>-35</v>
      </c>
      <c r="K34" s="8">
        <v>4</v>
      </c>
      <c r="L34" s="8">
        <v>-35</v>
      </c>
      <c r="M34" s="8">
        <v>-35</v>
      </c>
      <c r="N34" s="8">
        <v>-55</v>
      </c>
      <c r="O34" s="8">
        <v>-55</v>
      </c>
      <c r="P34" s="8">
        <v>-35</v>
      </c>
      <c r="Q34" s="8">
        <v>-26</v>
      </c>
      <c r="R34" s="115">
        <v>1.1499999999999999</v>
      </c>
      <c r="S34" s="116">
        <v>0.91</v>
      </c>
      <c r="T34" s="66"/>
      <c r="U34" s="115">
        <v>1.17</v>
      </c>
      <c r="V34" s="144">
        <v>0.55000000000000004</v>
      </c>
      <c r="W34" s="145">
        <v>0.8</v>
      </c>
    </row>
    <row r="35" spans="2:23" x14ac:dyDescent="0.3">
      <c r="B35" s="172"/>
      <c r="C35" s="168"/>
      <c r="D35" s="84"/>
      <c r="E35" s="8">
        <v>-26</v>
      </c>
      <c r="F35" s="8">
        <v>-35</v>
      </c>
      <c r="G35" s="8">
        <v>-55</v>
      </c>
      <c r="H35" s="8">
        <v>-55</v>
      </c>
      <c r="I35" s="8">
        <v>-35</v>
      </c>
      <c r="J35" s="8">
        <v>-35</v>
      </c>
      <c r="K35" s="8">
        <v>5</v>
      </c>
      <c r="L35" s="8">
        <v>-35</v>
      </c>
      <c r="M35" s="8">
        <v>-35</v>
      </c>
      <c r="N35" s="8">
        <v>-55</v>
      </c>
      <c r="O35" s="8">
        <v>-55</v>
      </c>
      <c r="P35" s="8">
        <v>-35</v>
      </c>
      <c r="Q35" s="8">
        <v>-26</v>
      </c>
      <c r="R35" s="115">
        <v>1.06</v>
      </c>
      <c r="S35" s="116">
        <v>0.83</v>
      </c>
      <c r="T35" s="66"/>
      <c r="U35" s="115">
        <v>1.07</v>
      </c>
      <c r="V35" s="144">
        <v>0.45</v>
      </c>
      <c r="W35" s="145">
        <v>0.72</v>
      </c>
    </row>
    <row r="36" spans="2:23" x14ac:dyDescent="0.3">
      <c r="B36" s="173"/>
      <c r="C36" s="168"/>
      <c r="D36" s="84"/>
      <c r="E36" s="8">
        <v>-26</v>
      </c>
      <c r="F36" s="8">
        <v>-35</v>
      </c>
      <c r="G36" s="8">
        <v>-55</v>
      </c>
      <c r="H36" s="8">
        <v>-55</v>
      </c>
      <c r="I36" s="8">
        <v>-35</v>
      </c>
      <c r="J36" s="8">
        <v>-35</v>
      </c>
      <c r="K36" s="8">
        <v>6</v>
      </c>
      <c r="L36" s="8">
        <v>-35</v>
      </c>
      <c r="M36" s="8">
        <v>-35</v>
      </c>
      <c r="N36" s="8">
        <v>-55</v>
      </c>
      <c r="O36" s="8">
        <v>-55</v>
      </c>
      <c r="P36" s="8">
        <v>-35</v>
      </c>
      <c r="Q36" s="8">
        <v>-26</v>
      </c>
      <c r="R36" s="146">
        <v>0.98</v>
      </c>
      <c r="S36" s="153">
        <v>0.78</v>
      </c>
      <c r="T36" s="70"/>
      <c r="U36" s="146">
        <v>1</v>
      </c>
      <c r="V36" s="155">
        <v>0.35</v>
      </c>
      <c r="W36" s="147">
        <v>0.5</v>
      </c>
    </row>
    <row r="37" spans="2:23" x14ac:dyDescent="0.3">
      <c r="B37" s="171" t="s">
        <v>105</v>
      </c>
      <c r="C37" s="168">
        <v>4.5</v>
      </c>
      <c r="D37" s="84"/>
      <c r="E37" s="8">
        <v>-26</v>
      </c>
      <c r="F37" s="8">
        <v>-26</v>
      </c>
      <c r="G37" s="8">
        <v>-45</v>
      </c>
      <c r="H37" s="8">
        <v>-45</v>
      </c>
      <c r="I37" s="8">
        <v>-26</v>
      </c>
      <c r="J37" s="8">
        <v>-26</v>
      </c>
      <c r="K37" s="8">
        <v>0</v>
      </c>
      <c r="L37" s="8">
        <v>-26</v>
      </c>
      <c r="M37" s="8">
        <v>-26</v>
      </c>
      <c r="N37" s="8">
        <v>-45</v>
      </c>
      <c r="O37" s="8">
        <v>-45</v>
      </c>
      <c r="P37" s="8">
        <v>-26</v>
      </c>
      <c r="Q37" s="8">
        <v>-26</v>
      </c>
      <c r="R37" s="151" t="s">
        <v>76</v>
      </c>
      <c r="S37" s="92" t="s">
        <v>76</v>
      </c>
      <c r="T37" s="71"/>
      <c r="U37" s="52"/>
      <c r="V37" s="52"/>
      <c r="W37" s="53"/>
    </row>
    <row r="38" spans="2:23" x14ac:dyDescent="0.3">
      <c r="B38" s="172"/>
      <c r="C38" s="168"/>
      <c r="D38" s="84"/>
      <c r="E38" s="8">
        <v>-26</v>
      </c>
      <c r="F38" s="8">
        <v>-26</v>
      </c>
      <c r="G38" s="8">
        <v>-45</v>
      </c>
      <c r="H38" s="8">
        <v>-45</v>
      </c>
      <c r="I38" s="8">
        <v>-26</v>
      </c>
      <c r="J38" s="8">
        <v>-26</v>
      </c>
      <c r="K38" s="8">
        <v>2</v>
      </c>
      <c r="L38" s="8">
        <v>-26</v>
      </c>
      <c r="M38" s="8">
        <v>-26</v>
      </c>
      <c r="N38" s="8">
        <v>-45</v>
      </c>
      <c r="O38" s="8">
        <v>-45</v>
      </c>
      <c r="P38" s="8">
        <v>-26</v>
      </c>
      <c r="Q38" s="8">
        <v>-26</v>
      </c>
      <c r="R38" s="54"/>
      <c r="S38" s="55"/>
      <c r="T38" s="69"/>
      <c r="U38" s="55"/>
      <c r="V38" s="55"/>
      <c r="W38" s="56"/>
    </row>
    <row r="39" spans="2:23" x14ac:dyDescent="0.3">
      <c r="B39" s="173"/>
      <c r="C39" s="168"/>
      <c r="D39" s="84"/>
      <c r="E39" s="8">
        <v>-26</v>
      </c>
      <c r="F39" s="8">
        <v>-26</v>
      </c>
      <c r="G39" s="8">
        <v>-45</v>
      </c>
      <c r="H39" s="8">
        <v>-45</v>
      </c>
      <c r="I39" s="8">
        <v>-26</v>
      </c>
      <c r="J39" s="8">
        <v>-26</v>
      </c>
      <c r="K39" s="8">
        <v>4</v>
      </c>
      <c r="L39" s="8">
        <v>-26</v>
      </c>
      <c r="M39" s="8">
        <v>-26</v>
      </c>
      <c r="N39" s="8">
        <v>-45</v>
      </c>
      <c r="O39" s="8">
        <v>-45</v>
      </c>
      <c r="P39" s="8">
        <v>-26</v>
      </c>
      <c r="Q39" s="8">
        <v>-26</v>
      </c>
      <c r="R39" s="57"/>
      <c r="S39" s="43"/>
      <c r="T39" s="70"/>
      <c r="U39" s="43"/>
      <c r="V39" s="43"/>
      <c r="W39" s="58"/>
    </row>
    <row r="40" spans="2:23" x14ac:dyDescent="0.3">
      <c r="B40" s="171" t="s">
        <v>104</v>
      </c>
      <c r="C40" s="168">
        <v>4.5</v>
      </c>
      <c r="D40" s="84"/>
      <c r="E40" s="8">
        <v>-26</v>
      </c>
      <c r="F40" s="8">
        <v>-26</v>
      </c>
      <c r="G40" s="8">
        <v>-55</v>
      </c>
      <c r="H40" s="8">
        <v>-55</v>
      </c>
      <c r="I40" s="8">
        <v>-26</v>
      </c>
      <c r="J40" s="8">
        <v>-26</v>
      </c>
      <c r="K40" s="8">
        <v>0</v>
      </c>
      <c r="L40" s="8">
        <v>-26</v>
      </c>
      <c r="M40" s="8">
        <v>-26</v>
      </c>
      <c r="N40" s="8">
        <v>-55</v>
      </c>
      <c r="O40" s="8">
        <v>-55</v>
      </c>
      <c r="P40" s="8">
        <v>-26</v>
      </c>
      <c r="Q40" s="8">
        <v>-26</v>
      </c>
      <c r="R40" s="151" t="s">
        <v>76</v>
      </c>
      <c r="S40" s="92" t="s">
        <v>76</v>
      </c>
      <c r="T40" s="71"/>
      <c r="U40" s="52"/>
      <c r="V40" s="52"/>
      <c r="W40" s="53"/>
    </row>
    <row r="41" spans="2:23" x14ac:dyDescent="0.3">
      <c r="B41" s="172"/>
      <c r="C41" s="168"/>
      <c r="D41" s="84"/>
      <c r="E41" s="8">
        <v>-26</v>
      </c>
      <c r="F41" s="8">
        <v>-26</v>
      </c>
      <c r="G41" s="8">
        <v>-55</v>
      </c>
      <c r="H41" s="8">
        <v>-55</v>
      </c>
      <c r="I41" s="8">
        <v>-26</v>
      </c>
      <c r="J41" s="8">
        <v>-26</v>
      </c>
      <c r="K41" s="8">
        <v>2</v>
      </c>
      <c r="L41" s="8">
        <v>-26</v>
      </c>
      <c r="M41" s="8">
        <v>-26</v>
      </c>
      <c r="N41" s="8">
        <v>-55</v>
      </c>
      <c r="O41" s="8">
        <v>-55</v>
      </c>
      <c r="P41" s="8">
        <v>-26</v>
      </c>
      <c r="Q41" s="8">
        <v>-26</v>
      </c>
      <c r="R41" s="54"/>
      <c r="S41" s="55"/>
      <c r="T41" s="69"/>
      <c r="U41" s="138" t="s">
        <v>83</v>
      </c>
      <c r="V41" s="55"/>
      <c r="W41" s="148" t="s">
        <v>82</v>
      </c>
    </row>
    <row r="42" spans="2:23" x14ac:dyDescent="0.3">
      <c r="B42" s="173"/>
      <c r="C42" s="168"/>
      <c r="D42" s="84"/>
      <c r="E42" s="8">
        <v>-26</v>
      </c>
      <c r="F42" s="8">
        <v>-26</v>
      </c>
      <c r="G42" s="8">
        <v>-55</v>
      </c>
      <c r="H42" s="8">
        <v>-55</v>
      </c>
      <c r="I42" s="8">
        <v>-26</v>
      </c>
      <c r="J42" s="8">
        <v>-26</v>
      </c>
      <c r="K42" s="8">
        <v>4</v>
      </c>
      <c r="L42" s="8">
        <v>-26</v>
      </c>
      <c r="M42" s="8">
        <v>-26</v>
      </c>
      <c r="N42" s="8">
        <v>-55</v>
      </c>
      <c r="O42" s="8">
        <v>-55</v>
      </c>
      <c r="P42" s="8">
        <v>-26</v>
      </c>
      <c r="Q42" s="8">
        <v>-26</v>
      </c>
      <c r="R42" s="57"/>
      <c r="S42" s="43"/>
      <c r="T42" s="70"/>
      <c r="U42" s="120">
        <v>10.029999999999999</v>
      </c>
      <c r="V42" s="46"/>
      <c r="W42" s="122">
        <v>3.7</v>
      </c>
    </row>
    <row r="44" spans="2:23" x14ac:dyDescent="0.3">
      <c r="O44" s="74"/>
      <c r="P44" s="1" t="s">
        <v>102</v>
      </c>
    </row>
    <row r="45" spans="2:23" x14ac:dyDescent="0.3">
      <c r="O45" s="73"/>
      <c r="P45" s="1" t="s">
        <v>100</v>
      </c>
    </row>
    <row r="46" spans="2:23" x14ac:dyDescent="0.3">
      <c r="O46" s="42"/>
      <c r="P46" s="1" t="s">
        <v>101</v>
      </c>
    </row>
    <row r="47" spans="2:23" x14ac:dyDescent="0.3">
      <c r="O47" s="72"/>
      <c r="P47" s="1" t="s">
        <v>99</v>
      </c>
    </row>
  </sheetData>
  <mergeCells count="12">
    <mergeCell ref="C37:C39"/>
    <mergeCell ref="C40:C42"/>
    <mergeCell ref="B37:B39"/>
    <mergeCell ref="B40:B42"/>
    <mergeCell ref="R14:S14"/>
    <mergeCell ref="U14:W14"/>
    <mergeCell ref="B30:B36"/>
    <mergeCell ref="B23:B29"/>
    <mergeCell ref="B16:B22"/>
    <mergeCell ref="C16:C22"/>
    <mergeCell ref="C23:C29"/>
    <mergeCell ref="C30:C36"/>
  </mergeCells>
  <conditionalFormatting sqref="D12:O12">
    <cfRule type="cellIs" dxfId="14" priority="7" operator="equal">
      <formula>-26</formula>
    </cfRule>
    <cfRule type="cellIs" dxfId="13" priority="8" operator="equal">
      <formula>-35</formula>
    </cfRule>
    <cfRule type="cellIs" dxfId="12" priority="9" operator="equal">
      <formula>-55</formula>
    </cfRule>
  </conditionalFormatting>
  <conditionalFormatting sqref="E16:Q42">
    <cfRule type="cellIs" dxfId="11" priority="1" operator="equal">
      <formula>-26</formula>
    </cfRule>
    <cfRule type="cellIs" dxfId="10" priority="2" operator="equal">
      <formula>-35</formula>
    </cfRule>
    <cfRule type="cellIs" dxfId="9" priority="3" operator="equal">
      <formula>-55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6:V31"/>
  <sheetViews>
    <sheetView workbookViewId="0">
      <selection activeCell="J63" sqref="J63"/>
    </sheetView>
  </sheetViews>
  <sheetFormatPr defaultRowHeight="14.4" x14ac:dyDescent="0.3"/>
  <cols>
    <col min="1" max="10" width="8.88671875" style="1"/>
    <col min="11" max="11" width="7.33203125" style="1" customWidth="1"/>
    <col min="12" max="12" width="7.21875" style="1" customWidth="1"/>
    <col min="13" max="13" width="7.33203125" style="1" customWidth="1"/>
    <col min="14" max="16" width="7.5546875" style="1" customWidth="1"/>
    <col min="17" max="17" width="7.77734375" style="1" customWidth="1"/>
    <col min="18" max="18" width="7.109375" style="1" customWidth="1"/>
    <col min="19" max="19" width="7.88671875" style="1" customWidth="1"/>
    <col min="20" max="20" width="7.77734375" style="1" customWidth="1"/>
    <col min="21" max="21" width="7.44140625" style="1" customWidth="1"/>
    <col min="22" max="22" width="8.109375" style="1" customWidth="1"/>
    <col min="23" max="16384" width="8.88671875" style="1"/>
  </cols>
  <sheetData>
    <row r="26" spans="10:22" x14ac:dyDescent="0.3">
      <c r="K26" s="6" t="s">
        <v>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 t="s">
        <v>0</v>
      </c>
    </row>
    <row r="27" spans="10:22" x14ac:dyDescent="0.3">
      <c r="K27" s="7" t="s">
        <v>1</v>
      </c>
      <c r="L27" s="2" t="s">
        <v>2</v>
      </c>
      <c r="M27" s="3" t="s">
        <v>3</v>
      </c>
      <c r="N27" s="3" t="s">
        <v>4</v>
      </c>
      <c r="O27" s="4" t="s">
        <v>5</v>
      </c>
      <c r="P27" s="5" t="s">
        <v>6</v>
      </c>
      <c r="Q27" s="5" t="s">
        <v>7</v>
      </c>
      <c r="R27" s="4" t="s">
        <v>8</v>
      </c>
      <c r="S27" s="3" t="s">
        <v>9</v>
      </c>
      <c r="T27" s="3" t="s">
        <v>10</v>
      </c>
      <c r="U27" s="2" t="s">
        <v>11</v>
      </c>
      <c r="V27" s="7" t="s">
        <v>12</v>
      </c>
    </row>
    <row r="28" spans="10:22" x14ac:dyDescent="0.3">
      <c r="K28" s="6" t="s">
        <v>13</v>
      </c>
      <c r="L28" s="6" t="s">
        <v>14</v>
      </c>
      <c r="M28" s="6" t="s">
        <v>15</v>
      </c>
      <c r="N28" s="6" t="s">
        <v>15</v>
      </c>
      <c r="O28" s="6" t="s">
        <v>16</v>
      </c>
      <c r="P28" s="6" t="s">
        <v>17</v>
      </c>
      <c r="Q28" s="6" t="s">
        <v>17</v>
      </c>
      <c r="R28" s="6" t="s">
        <v>16</v>
      </c>
      <c r="S28" s="6" t="s">
        <v>15</v>
      </c>
      <c r="T28" s="6" t="s">
        <v>15</v>
      </c>
      <c r="U28" s="6" t="s">
        <v>14</v>
      </c>
      <c r="V28" s="6" t="s">
        <v>13</v>
      </c>
    </row>
    <row r="29" spans="10:22" x14ac:dyDescent="0.3">
      <c r="J29" s="84" t="s">
        <v>20</v>
      </c>
      <c r="K29" s="8">
        <v>-26</v>
      </c>
      <c r="L29" s="8">
        <v>-35</v>
      </c>
      <c r="M29" s="8">
        <v>-35</v>
      </c>
      <c r="N29" s="8">
        <v>-35</v>
      </c>
      <c r="O29" s="8">
        <v>-35</v>
      </c>
      <c r="P29" s="8">
        <v>-35</v>
      </c>
      <c r="Q29" s="8">
        <v>-35</v>
      </c>
      <c r="R29" s="8">
        <v>-35</v>
      </c>
      <c r="S29" s="8">
        <v>-35</v>
      </c>
      <c r="T29" s="8">
        <v>-35</v>
      </c>
      <c r="U29" s="8">
        <v>-35</v>
      </c>
      <c r="V29" s="8">
        <v>-26</v>
      </c>
    </row>
    <row r="30" spans="10:22" x14ac:dyDescent="0.3">
      <c r="J30" s="84" t="s">
        <v>21</v>
      </c>
      <c r="K30" s="8">
        <v>-26</v>
      </c>
      <c r="L30" s="8">
        <v>-35</v>
      </c>
      <c r="M30" s="8">
        <v>-45</v>
      </c>
      <c r="N30" s="8">
        <v>-45</v>
      </c>
      <c r="O30" s="8">
        <v>-35</v>
      </c>
      <c r="P30" s="8">
        <v>-35</v>
      </c>
      <c r="Q30" s="8">
        <v>-35</v>
      </c>
      <c r="R30" s="8">
        <v>-35</v>
      </c>
      <c r="S30" s="8">
        <v>-45</v>
      </c>
      <c r="T30" s="8">
        <v>-45</v>
      </c>
      <c r="U30" s="8">
        <v>-35</v>
      </c>
      <c r="V30" s="8">
        <v>-26</v>
      </c>
    </row>
    <row r="31" spans="10:22" x14ac:dyDescent="0.3">
      <c r="J31" s="84" t="s">
        <v>24</v>
      </c>
      <c r="K31" s="8">
        <v>-26</v>
      </c>
      <c r="L31" s="8">
        <v>-35</v>
      </c>
      <c r="M31" s="8">
        <v>-55</v>
      </c>
      <c r="N31" s="8">
        <v>-55</v>
      </c>
      <c r="O31" s="8">
        <v>-35</v>
      </c>
      <c r="P31" s="8">
        <v>-35</v>
      </c>
      <c r="Q31" s="8">
        <v>-35</v>
      </c>
      <c r="R31" s="8">
        <v>-35</v>
      </c>
      <c r="S31" s="8">
        <v>-55</v>
      </c>
      <c r="T31" s="8">
        <v>-55</v>
      </c>
      <c r="U31" s="8">
        <v>-35</v>
      </c>
      <c r="V31" s="8">
        <v>-26</v>
      </c>
    </row>
  </sheetData>
  <conditionalFormatting sqref="K29:V29">
    <cfRule type="cellIs" dxfId="8" priority="7" operator="equal">
      <formula>-26</formula>
    </cfRule>
    <cfRule type="cellIs" dxfId="7" priority="8" operator="equal">
      <formula>-35</formula>
    </cfRule>
    <cfRule type="cellIs" dxfId="6" priority="9" operator="equal">
      <formula>-55</formula>
    </cfRule>
  </conditionalFormatting>
  <conditionalFormatting sqref="K30:V30">
    <cfRule type="cellIs" dxfId="5" priority="4" operator="equal">
      <formula>-26</formula>
    </cfRule>
    <cfRule type="cellIs" dxfId="4" priority="5" operator="equal">
      <formula>-35</formula>
    </cfRule>
    <cfRule type="cellIs" dxfId="3" priority="6" operator="equal">
      <formula>-55</formula>
    </cfRule>
  </conditionalFormatting>
  <conditionalFormatting sqref="K31:V31">
    <cfRule type="cellIs" dxfId="2" priority="1" operator="equal">
      <formula>-26</formula>
    </cfRule>
    <cfRule type="cellIs" dxfId="1" priority="2" operator="equal">
      <formula>-35</formula>
    </cfRule>
    <cfRule type="cellIs" dxfId="0" priority="3" operator="equal">
      <formula>-55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24"/>
  <sheetViews>
    <sheetView workbookViewId="0">
      <selection activeCell="D19" sqref="D19"/>
    </sheetView>
  </sheetViews>
  <sheetFormatPr defaultRowHeight="14.4" x14ac:dyDescent="0.3"/>
  <cols>
    <col min="2" max="2" width="22.88671875" customWidth="1"/>
    <col min="3" max="3" width="12.33203125" customWidth="1"/>
    <col min="4" max="4" width="12" customWidth="1"/>
    <col min="5" max="5" width="11.33203125" customWidth="1"/>
    <col min="6" max="6" width="16.44140625" customWidth="1"/>
    <col min="7" max="7" width="22.6640625" customWidth="1"/>
    <col min="8" max="8" width="15.33203125" customWidth="1"/>
    <col min="9" max="9" width="1.88671875" style="11" customWidth="1"/>
    <col min="10" max="14" width="15.33203125" customWidth="1"/>
    <col min="15" max="15" width="12.44140625" customWidth="1"/>
    <col min="16" max="16" width="11.33203125" customWidth="1"/>
    <col min="17" max="17" width="9.44140625" bestFit="1" customWidth="1"/>
    <col min="18" max="18" width="10.33203125" customWidth="1"/>
    <col min="19" max="19" width="11.109375" customWidth="1"/>
    <col min="20" max="22" width="8.109375" customWidth="1"/>
    <col min="23" max="23" width="10.33203125" customWidth="1"/>
    <col min="24" max="24" width="9.33203125" customWidth="1"/>
    <col min="25" max="27" width="8.6640625" customWidth="1"/>
  </cols>
  <sheetData>
    <row r="1" spans="2:22" x14ac:dyDescent="0.3">
      <c r="B1" s="10" t="s">
        <v>42</v>
      </c>
    </row>
    <row r="2" spans="2:22" x14ac:dyDescent="0.3">
      <c r="B2" t="s">
        <v>43</v>
      </c>
    </row>
    <row r="3" spans="2:22" x14ac:dyDescent="0.3">
      <c r="B3" t="s">
        <v>44</v>
      </c>
    </row>
    <row r="4" spans="2:22" x14ac:dyDescent="0.3">
      <c r="B4" t="s">
        <v>45</v>
      </c>
    </row>
    <row r="5" spans="2:22" x14ac:dyDescent="0.3">
      <c r="B5" t="s">
        <v>46</v>
      </c>
    </row>
    <row r="7" spans="2:22" x14ac:dyDescent="0.3">
      <c r="B7" s="10" t="s">
        <v>47</v>
      </c>
    </row>
    <row r="8" spans="2:22" x14ac:dyDescent="0.3">
      <c r="B8" t="s">
        <v>48</v>
      </c>
    </row>
    <row r="9" spans="2:22" x14ac:dyDescent="0.3">
      <c r="B9" t="s">
        <v>49</v>
      </c>
    </row>
    <row r="10" spans="2:22" x14ac:dyDescent="0.3">
      <c r="B10" t="s">
        <v>50</v>
      </c>
    </row>
    <row r="11" spans="2:22" x14ac:dyDescent="0.3">
      <c r="B11" t="s">
        <v>51</v>
      </c>
    </row>
    <row r="12" spans="2:22" x14ac:dyDescent="0.3">
      <c r="B12" t="s">
        <v>52</v>
      </c>
    </row>
    <row r="14" spans="2:22" ht="17.25" customHeight="1" x14ac:dyDescent="0.3">
      <c r="B14" s="169" t="s">
        <v>53</v>
      </c>
      <c r="C14" s="169"/>
      <c r="D14" s="169"/>
      <c r="E14" s="169"/>
      <c r="F14" s="169"/>
      <c r="G14" s="169"/>
      <c r="H14" s="169"/>
      <c r="I14" s="12"/>
      <c r="J14" s="170" t="s">
        <v>54</v>
      </c>
      <c r="K14" s="170"/>
      <c r="L14" s="170"/>
      <c r="M14" s="170"/>
      <c r="N14" s="170"/>
      <c r="O14" s="170"/>
    </row>
    <row r="15" spans="2:22" s="18" customFormat="1" ht="39" customHeight="1" thickBot="1" x14ac:dyDescent="0.35">
      <c r="B15" s="13" t="s">
        <v>55</v>
      </c>
      <c r="C15" s="14" t="s">
        <v>56</v>
      </c>
      <c r="D15" s="14" t="s">
        <v>57</v>
      </c>
      <c r="E15" s="14" t="s">
        <v>58</v>
      </c>
      <c r="F15" s="14" t="s">
        <v>59</v>
      </c>
      <c r="G15" s="14" t="s">
        <v>60</v>
      </c>
      <c r="H15" s="14" t="s">
        <v>61</v>
      </c>
      <c r="I15" s="15"/>
      <c r="J15" s="14" t="s">
        <v>62</v>
      </c>
      <c r="K15" s="14" t="s">
        <v>63</v>
      </c>
      <c r="L15" s="14" t="s">
        <v>64</v>
      </c>
      <c r="M15" s="14" t="s">
        <v>65</v>
      </c>
      <c r="N15" s="14" t="s">
        <v>66</v>
      </c>
      <c r="O15" s="14" t="s">
        <v>67</v>
      </c>
      <c r="P15" s="16" t="s">
        <v>68</v>
      </c>
      <c r="Q15" s="17" t="s">
        <v>69</v>
      </c>
      <c r="R15" s="17" t="s">
        <v>70</v>
      </c>
      <c r="S15" s="17" t="s">
        <v>71</v>
      </c>
      <c r="T15" s="17" t="s">
        <v>72</v>
      </c>
      <c r="U15" s="17" t="s">
        <v>73</v>
      </c>
      <c r="V15" s="17" t="s">
        <v>74</v>
      </c>
    </row>
    <row r="16" spans="2:22" ht="15" thickTop="1" x14ac:dyDescent="0.3">
      <c r="B16" s="23" t="s">
        <v>20</v>
      </c>
      <c r="C16" s="24">
        <v>4.5</v>
      </c>
      <c r="D16" s="24">
        <v>10</v>
      </c>
      <c r="E16" s="24">
        <v>0.01</v>
      </c>
      <c r="F16" s="24">
        <v>-26</v>
      </c>
      <c r="G16" s="24">
        <v>-26</v>
      </c>
      <c r="H16" s="24">
        <v>-35</v>
      </c>
      <c r="I16" s="25"/>
      <c r="J16" s="26">
        <f t="shared" ref="J16" si="0">10^(-E16/10)</f>
        <v>0.99770006382255338</v>
      </c>
      <c r="K16" s="27">
        <f t="shared" ref="K16" si="1">n*E16</f>
        <v>0.1</v>
      </c>
      <c r="L16" s="26">
        <f t="shared" ref="L16:L17" si="2">0.25*(1/SQRT(E))+0.25*(SQRT((E+2)/(3*E))) + 0.25*SQRT((2*E+1)/(3*E)) + 0.25</f>
        <v>0.80913258625398343</v>
      </c>
      <c r="M16" s="26">
        <f t="shared" ref="M16" si="3">U16/T16</f>
        <v>0.9905268296693861</v>
      </c>
      <c r="N16" s="26">
        <f t="shared" ref="N16" si="4">L16*M16</f>
        <v>0.80146753544434934</v>
      </c>
      <c r="O16" s="28">
        <f t="shared" ref="O16" si="5">10*LOG10(1/(1-V16))</f>
        <v>3.1451138003877692</v>
      </c>
      <c r="P16" s="21">
        <f t="shared" ref="P16:P17" si="6">10^(E_dB/10)</f>
        <v>2.8183829312644542</v>
      </c>
      <c r="Q16" s="21">
        <f t="shared" ref="Q16:Q17" si="7">10^(Rt_dB/10)</f>
        <v>2.5118864315095777E-3</v>
      </c>
      <c r="R16" s="21">
        <f t="shared" ref="R16:R17" si="8">10^(Rr_dB/10)</f>
        <v>2.5118864315095777E-3</v>
      </c>
      <c r="S16" s="21">
        <f t="shared" ref="S16:S17" si="9">10^(Rc_dB/10)</f>
        <v>3.1622776601683783E-4</v>
      </c>
      <c r="T16" s="21">
        <f t="shared" ref="T16:T17" si="10">(SQRT(Rt*Rr)) + (n*SQRT(Rt*R_c)) + (n*SQRT(Rr*R_c)) + ((n*(n-1)*R_c/2))</f>
        <v>3.456715466494218E-2</v>
      </c>
      <c r="U16" s="21">
        <f t="shared" ref="U16:U17" si="11">(SQRT(Rt*Rr)*SQRT(alpha^(2*n))) + (((1-(alpha^n))/(1-alpha))*(SQRT(Rt*R_c)+(SQRT(Rr*R_c)))) + (R_c* ( (n/(1-alpha))+((alpha^n -1)/((1-alpha)^2)) ))</f>
        <v>3.423969412095651E-2</v>
      </c>
      <c r="V16" s="22">
        <f t="shared" ref="V16" si="12">N16*3*4*T16*(P16/(P16-1))</f>
        <v>0.51528258883843381</v>
      </c>
    </row>
    <row r="19" spans="2:15" x14ac:dyDescent="0.3">
      <c r="B19" s="24"/>
      <c r="C19" s="24"/>
      <c r="D19" s="24"/>
      <c r="E19" s="24"/>
      <c r="F19" s="39"/>
      <c r="G19" s="39"/>
    </row>
    <row r="20" spans="2:15" x14ac:dyDescent="0.3">
      <c r="B20" s="24"/>
      <c r="C20" s="24"/>
      <c r="D20" s="24"/>
      <c r="E20" s="24"/>
      <c r="F20" s="39"/>
      <c r="G20" s="39"/>
    </row>
    <row r="21" spans="2:15" x14ac:dyDescent="0.3">
      <c r="B21" s="24"/>
      <c r="C21" s="24"/>
      <c r="D21" s="24"/>
      <c r="E21" s="24"/>
      <c r="F21" s="39"/>
      <c r="G21" s="39"/>
    </row>
    <row r="23" spans="2:15" x14ac:dyDescent="0.3">
      <c r="B23" s="26"/>
      <c r="C23" s="26"/>
      <c r="D23" s="26"/>
      <c r="E23" s="26"/>
      <c r="F23" s="39"/>
      <c r="G23" s="40"/>
      <c r="H23" s="39"/>
      <c r="I23" s="41"/>
      <c r="J23" s="39"/>
      <c r="K23" s="39"/>
      <c r="L23" s="39"/>
      <c r="M23" s="39"/>
      <c r="N23" s="39"/>
      <c r="O23" s="39"/>
    </row>
    <row r="24" spans="2:15" x14ac:dyDescent="0.3">
      <c r="B24" s="26"/>
      <c r="C24" s="26"/>
      <c r="D24" s="26"/>
      <c r="E24" s="26"/>
      <c r="F24" s="39"/>
      <c r="G24" s="40"/>
      <c r="H24" s="39"/>
      <c r="I24" s="41"/>
      <c r="J24" s="39"/>
      <c r="K24" s="39"/>
      <c r="L24" s="39"/>
      <c r="M24" s="39"/>
      <c r="N24" s="39"/>
      <c r="O24" s="39"/>
    </row>
  </sheetData>
  <mergeCells count="2">
    <mergeCell ref="B14:H14"/>
    <mergeCell ref="J14:O1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20</vt:i4>
      </vt:variant>
    </vt:vector>
  </HeadingPairs>
  <TitlesOfParts>
    <vt:vector size="27" baseType="lpstr">
      <vt:lpstr>Title</vt:lpstr>
      <vt:lpstr>Double_Link</vt:lpstr>
      <vt:lpstr>Charts_double</vt:lpstr>
      <vt:lpstr>MPI_bhatt_double</vt:lpstr>
      <vt:lpstr>Triple_Link</vt:lpstr>
      <vt:lpstr>Charts_triple</vt:lpstr>
      <vt:lpstr>MPI_bhatt_triple</vt:lpstr>
      <vt:lpstr>MPI_bhatt_triple!alpha</vt:lpstr>
      <vt:lpstr>alpha</vt:lpstr>
      <vt:lpstr>MPI_bhatt_triple!E</vt:lpstr>
      <vt:lpstr>E</vt:lpstr>
      <vt:lpstr>MPI_bhatt_triple!E_dB</vt:lpstr>
      <vt:lpstr>E_dB</vt:lpstr>
      <vt:lpstr>MPI_bhatt_triple!n</vt:lpstr>
      <vt:lpstr>n</vt:lpstr>
      <vt:lpstr>MPI_bhatt_triple!R_c</vt:lpstr>
      <vt:lpstr>R_c</vt:lpstr>
      <vt:lpstr>MPI_bhatt_triple!Rc_dB</vt:lpstr>
      <vt:lpstr>Rc_dB</vt:lpstr>
      <vt:lpstr>MPI_bhatt_triple!Rr</vt:lpstr>
      <vt:lpstr>Rr</vt:lpstr>
      <vt:lpstr>MPI_bhatt_triple!Rr_dB</vt:lpstr>
      <vt:lpstr>Rr_dB</vt:lpstr>
      <vt:lpstr>MPI_bhatt_triple!Rt</vt:lpstr>
      <vt:lpstr>Rt</vt:lpstr>
      <vt:lpstr>MPI_bhatt_triple!Rt_dB</vt:lpstr>
      <vt:lpstr>Rt_dB</vt:lpstr>
    </vt:vector>
  </TitlesOfParts>
  <Company>Cisco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Mazzini (mmazzini)</dc:creator>
  <cp:lastModifiedBy>Marco Mazzini (mmazzini)</cp:lastModifiedBy>
  <dcterms:created xsi:type="dcterms:W3CDTF">2016-01-12T08:49:56Z</dcterms:created>
  <dcterms:modified xsi:type="dcterms:W3CDTF">2016-01-15T16:24:20Z</dcterms:modified>
</cp:coreProperties>
</file>